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las Subs" sheetId="1" r:id="rId4"/>
    <sheet state="visible" name="Dallas Sign UPs" sheetId="2" r:id="rId5"/>
    <sheet state="visible" name="Drop 1 Baseball Detail" sheetId="3" r:id="rId6"/>
    <sheet state="visible" name="Drop 1 Football Detail" sheetId="4" r:id="rId7"/>
    <sheet state="visible" name="Drop 1 BBALL Detail" sheetId="5" r:id="rId8"/>
    <sheet state="visible" name="Drop 1 BBALL" sheetId="6" r:id="rId9"/>
    <sheet state="visible" name="Promo Packs" sheetId="7" r:id="rId10"/>
    <sheet state="visible" name="Drop 1 Football" sheetId="8" r:id="rId11"/>
    <sheet state="visible" name="Drop 1 Baseball" sheetId="9" r:id="rId12"/>
    <sheet state="visible" name="Joe Supplemental" sheetId="10" r:id="rId13"/>
    <sheet state="visible" name="AV PC" sheetId="11" r:id="rId14"/>
    <sheet state="visible" name="Drop 1 TCG" sheetId="12" r:id="rId15"/>
    <sheet state="visible" name="Copy of Drop 1 TCG" sheetId="13" r:id="rId16"/>
    <sheet state="visible" name="GolfHockey" sheetId="14" r:id="rId17"/>
    <sheet state="visible" name="dashboard" sheetId="15" r:id="rId18"/>
    <sheet state="visible" name="Serial Sheet" sheetId="16" r:id="rId19"/>
    <sheet state="visible" name="Test Mint (Main Contract)" sheetId="17" r:id="rId20"/>
    <sheet state="visible" name="Copy of Bryon Slabs" sheetId="18" r:id="rId21"/>
    <sheet state="visible" name="Giveaway Slabs" sheetId="19" r:id="rId22"/>
    <sheet state="visible" name="Orders in Progress" sheetId="20" r:id="rId23"/>
    <sheet state="visible" name="MM Slabs" sheetId="21" r:id="rId24"/>
    <sheet state="visible" name="OG owned" sheetId="22" r:id="rId25"/>
    <sheet state="visible" name="Sold Inventory" sheetId="23" r:id="rId26"/>
    <sheet state="visible" name="AV Slabs" sheetId="24" r:id="rId27"/>
    <sheet state="visible" name="Target List" sheetId="25" r:id="rId28"/>
    <sheet state="visible" name="FF Slabs" sheetId="26" r:id="rId29"/>
    <sheet state="visible" name="Ace slabs " sheetId="27" r:id="rId30"/>
    <sheet state="visible" name="KJ Brz" sheetId="28" r:id="rId31"/>
    <sheet state="visible" name="Bryon Slabs" sheetId="29" r:id="rId32"/>
    <sheet state="visible" name="Bonus Pack Cards" sheetId="30" r:id="rId33"/>
    <sheet state="visible" name="Being Graded" sheetId="31" r:id="rId34"/>
    <sheet state="visible" name="Zion Deal" sheetId="32" r:id="rId35"/>
    <sheet state="visible" name="Beta Slabs" sheetId="33" r:id="rId36"/>
    <sheet state="visible" name="Beta Tester Prospects" sheetId="34" r:id="rId37"/>
    <sheet state="visible" name="Tampa Deal" sheetId="35" r:id="rId38"/>
    <sheet state="visible" name="Wessley Merrit" sheetId="36" r:id="rId39"/>
    <sheet state="visible" name="Dave Solomon" sheetId="37" r:id="rId40"/>
  </sheets>
  <definedNames/>
  <calcPr/>
</workbook>
</file>

<file path=xl/sharedStrings.xml><?xml version="1.0" encoding="utf-8"?>
<sst xmlns="http://schemas.openxmlformats.org/spreadsheetml/2006/main" count="78712" uniqueCount="6829">
  <si>
    <t>User Name</t>
  </si>
  <si>
    <t>Grading Co</t>
  </si>
  <si>
    <t>Grading Co Serial Number</t>
  </si>
  <si>
    <t>Year</t>
  </si>
  <si>
    <t>Set</t>
  </si>
  <si>
    <t>Name</t>
  </si>
  <si>
    <t>Card #</t>
  </si>
  <si>
    <t xml:space="preserve">Parralel ? </t>
  </si>
  <si>
    <t>Grade</t>
  </si>
  <si>
    <t xml:space="preserve">Est Value </t>
  </si>
  <si>
    <t>Shipping Address</t>
  </si>
  <si>
    <t>Phone Number</t>
  </si>
  <si>
    <t>Email</t>
  </si>
  <si>
    <t>Serial Number</t>
  </si>
  <si>
    <t>COMP</t>
  </si>
  <si>
    <t>tier 1</t>
  </si>
  <si>
    <t>CSG</t>
  </si>
  <si>
    <t>1011773029</t>
  </si>
  <si>
    <t>Upper Deck Goodwin Champions</t>
  </si>
  <si>
    <t>Jasson Dominguez</t>
  </si>
  <si>
    <t>CSG 9.5</t>
  </si>
  <si>
    <t>PSA</t>
  </si>
  <si>
    <t>62176740</t>
  </si>
  <si>
    <t>Topps Chrome</t>
  </si>
  <si>
    <t>Luis Robert</t>
  </si>
  <si>
    <t>PSA 9</t>
  </si>
  <si>
    <t>55998142</t>
  </si>
  <si>
    <t>Allen &amp; Ginter</t>
  </si>
  <si>
    <t xml:space="preserve">Gavin Lux </t>
  </si>
  <si>
    <t>Silver Portrait</t>
  </si>
  <si>
    <t>PSA 10</t>
  </si>
  <si>
    <t>55998153</t>
  </si>
  <si>
    <t xml:space="preserve">Topps Chrome </t>
  </si>
  <si>
    <t>Albert Pujols</t>
  </si>
  <si>
    <t>Pink Refractor</t>
  </si>
  <si>
    <t>1011773033</t>
  </si>
  <si>
    <t>Wander Franco</t>
  </si>
  <si>
    <t>1011773027</t>
  </si>
  <si>
    <t>51921521</t>
  </si>
  <si>
    <t>Bowman</t>
  </si>
  <si>
    <t>Prospects Chrome</t>
  </si>
  <si>
    <t>51921509</t>
  </si>
  <si>
    <t>Topps Fire</t>
  </si>
  <si>
    <t>Ronald Acuna Jr.</t>
  </si>
  <si>
    <t>Red Blaze</t>
  </si>
  <si>
    <t>55010246</t>
  </si>
  <si>
    <t>Randy Arozarena</t>
  </si>
  <si>
    <t>55010247</t>
  </si>
  <si>
    <t>51717193</t>
  </si>
  <si>
    <t>Bo Bichette</t>
  </si>
  <si>
    <t>51717191</t>
  </si>
  <si>
    <t>51717186</t>
  </si>
  <si>
    <t>51717187</t>
  </si>
  <si>
    <t>51717188</t>
  </si>
  <si>
    <t>51717189</t>
  </si>
  <si>
    <t>1011773045</t>
  </si>
  <si>
    <t>1011773010</t>
  </si>
  <si>
    <t>Topps Complete Set</t>
  </si>
  <si>
    <t>Shohei Ohtani</t>
  </si>
  <si>
    <t>Image Variation</t>
  </si>
  <si>
    <t>CSG 9</t>
  </si>
  <si>
    <t>1011773005</t>
  </si>
  <si>
    <t>Topps</t>
  </si>
  <si>
    <t>CSG 8.5</t>
  </si>
  <si>
    <t>51717196</t>
  </si>
  <si>
    <t>Panini Donruss</t>
  </si>
  <si>
    <t>SGC</t>
  </si>
  <si>
    <t>Eloy Jimenez</t>
  </si>
  <si>
    <t>SGC 10</t>
  </si>
  <si>
    <t>53712671</t>
  </si>
  <si>
    <t>Fernando Tatis Jr</t>
  </si>
  <si>
    <t>Update</t>
  </si>
  <si>
    <t>PSA 8</t>
  </si>
  <si>
    <t>53712679</t>
  </si>
  <si>
    <t>53712668</t>
  </si>
  <si>
    <t>Topps Update</t>
  </si>
  <si>
    <t>US56</t>
  </si>
  <si>
    <t>48051978</t>
  </si>
  <si>
    <t>Topps Silver Pack</t>
  </si>
  <si>
    <t>Vlad Guerrero</t>
  </si>
  <si>
    <t>48052015</t>
  </si>
  <si>
    <t>Pete Alonso</t>
  </si>
  <si>
    <t>57396416</t>
  </si>
  <si>
    <t>Bowman Draft</t>
  </si>
  <si>
    <t>Spencer Torkelson</t>
  </si>
  <si>
    <t>BD121</t>
  </si>
  <si>
    <t>57396424</t>
  </si>
  <si>
    <t>63735645</t>
  </si>
  <si>
    <t>1st Edition</t>
  </si>
  <si>
    <t>55110263</t>
  </si>
  <si>
    <t>Score</t>
  </si>
  <si>
    <t>Frank Thomas</t>
  </si>
  <si>
    <t>55110265</t>
  </si>
  <si>
    <t>55110266</t>
  </si>
  <si>
    <t>55110261</t>
  </si>
  <si>
    <t>55110260</t>
  </si>
  <si>
    <t>55110256</t>
  </si>
  <si>
    <t>55110257</t>
  </si>
  <si>
    <t>55110258</t>
  </si>
  <si>
    <t>55110270</t>
  </si>
  <si>
    <t>55110268</t>
  </si>
  <si>
    <t>55110247</t>
  </si>
  <si>
    <t>Fleer</t>
  </si>
  <si>
    <t>Ken Griffey Jr.</t>
  </si>
  <si>
    <t>60778185</t>
  </si>
  <si>
    <t>base</t>
  </si>
  <si>
    <t>52168827</t>
  </si>
  <si>
    <t>Chipper Jones</t>
  </si>
  <si>
    <t>52168837</t>
  </si>
  <si>
    <t>52168836</t>
  </si>
  <si>
    <t>52168822</t>
  </si>
  <si>
    <t>52168825</t>
  </si>
  <si>
    <t>52168833</t>
  </si>
  <si>
    <t>52168830</t>
  </si>
  <si>
    <t>52168828</t>
  </si>
  <si>
    <t>52168829</t>
  </si>
  <si>
    <t>54293682</t>
  </si>
  <si>
    <t xml:space="preserve">Bowman Chrome  </t>
  </si>
  <si>
    <t>08230229</t>
  </si>
  <si>
    <t>Donruss</t>
  </si>
  <si>
    <t>Barry Bonds</t>
  </si>
  <si>
    <t>01092428</t>
  </si>
  <si>
    <t>43245665</t>
  </si>
  <si>
    <t xml:space="preserve">Upper Deck  </t>
  </si>
  <si>
    <t>Randy Johnson</t>
  </si>
  <si>
    <t>Star Rookie</t>
  </si>
  <si>
    <t>22388027</t>
  </si>
  <si>
    <t>Procards</t>
  </si>
  <si>
    <t>Bernie Williams</t>
  </si>
  <si>
    <t>Columbus Clippers</t>
  </si>
  <si>
    <t>54515291</t>
  </si>
  <si>
    <t>Stadium Club</t>
  </si>
  <si>
    <t>55082025</t>
  </si>
  <si>
    <t>52168795</t>
  </si>
  <si>
    <t>Fleer Excel</t>
  </si>
  <si>
    <t>52168793</t>
  </si>
  <si>
    <t>52168787</t>
  </si>
  <si>
    <t>52168786</t>
  </si>
  <si>
    <t>52168784</t>
  </si>
  <si>
    <t>52168783</t>
  </si>
  <si>
    <t>52168782</t>
  </si>
  <si>
    <t>52168781</t>
  </si>
  <si>
    <t>01092427</t>
  </si>
  <si>
    <t>52168871</t>
  </si>
  <si>
    <t>Ted Williams Co</t>
  </si>
  <si>
    <t>Derek Jeter</t>
  </si>
  <si>
    <t>52168868</t>
  </si>
  <si>
    <t>52168873</t>
  </si>
  <si>
    <t>52168872</t>
  </si>
  <si>
    <t>BGS</t>
  </si>
  <si>
    <t>0007863424</t>
  </si>
  <si>
    <t>Bowman Chrome</t>
  </si>
  <si>
    <t>Jake Odorizzi</t>
  </si>
  <si>
    <t>JO</t>
  </si>
  <si>
    <t>Refractor Auto</t>
  </si>
  <si>
    <t>BGS 9.5</t>
  </si>
  <si>
    <t>21873468</t>
  </si>
  <si>
    <t>Matt Moore</t>
  </si>
  <si>
    <t>20046502</t>
  </si>
  <si>
    <t>BCP220</t>
  </si>
  <si>
    <t>Blue Refractor Auto</t>
  </si>
  <si>
    <t xml:space="preserve">PSA </t>
  </si>
  <si>
    <t>21873465</t>
  </si>
  <si>
    <t>Bowman Platinum</t>
  </si>
  <si>
    <t>Jake McGee</t>
  </si>
  <si>
    <t>JMC</t>
  </si>
  <si>
    <t>21873459</t>
  </si>
  <si>
    <t>Upper Deck Sweet Spot</t>
  </si>
  <si>
    <t xml:space="preserve">Evan Longoria </t>
  </si>
  <si>
    <t>Autograph</t>
  </si>
  <si>
    <t>22396543</t>
  </si>
  <si>
    <t>19972626</t>
  </si>
  <si>
    <t>Bowman Chrome Prospects</t>
  </si>
  <si>
    <t>Auto</t>
  </si>
  <si>
    <t>0007281449</t>
  </si>
  <si>
    <t>Topps Museum Collection</t>
  </si>
  <si>
    <t>MM</t>
  </si>
  <si>
    <t>Auto /399</t>
  </si>
  <si>
    <t>BGS 9</t>
  </si>
  <si>
    <t>54324054</t>
  </si>
  <si>
    <t xml:space="preserve">Refractor  </t>
  </si>
  <si>
    <t>52168870</t>
  </si>
  <si>
    <t>52168867</t>
  </si>
  <si>
    <t>52168866</t>
  </si>
  <si>
    <t>52168862</t>
  </si>
  <si>
    <t>52168860</t>
  </si>
  <si>
    <t>52168859</t>
  </si>
  <si>
    <t>52168858</t>
  </si>
  <si>
    <t>55637110</t>
  </si>
  <si>
    <t>SP Holoview Blue</t>
  </si>
  <si>
    <t>Bo Jackson</t>
  </si>
  <si>
    <t>55637114</t>
  </si>
  <si>
    <t>Fleer Tradition</t>
  </si>
  <si>
    <t>Ken Griffey Jr</t>
  </si>
  <si>
    <t>55620720</t>
  </si>
  <si>
    <t>Topps Gallery</t>
  </si>
  <si>
    <t>Jesus Luzardo</t>
  </si>
  <si>
    <t>Auto Green</t>
  </si>
  <si>
    <t>62176763</t>
  </si>
  <si>
    <t>FF5</t>
  </si>
  <si>
    <t>Freshman Flash</t>
  </si>
  <si>
    <t>44105506</t>
  </si>
  <si>
    <t>BP100</t>
  </si>
  <si>
    <t>Paper Prospects</t>
  </si>
  <si>
    <t>44105467</t>
  </si>
  <si>
    <t>55998144</t>
  </si>
  <si>
    <t>Yordan Alvarez</t>
  </si>
  <si>
    <t>51717183</t>
  </si>
  <si>
    <t>BB</t>
  </si>
  <si>
    <t>ROY Favorites</t>
  </si>
  <si>
    <t>51717182</t>
  </si>
  <si>
    <t>53712636</t>
  </si>
  <si>
    <t>Topps Lindor</t>
  </si>
  <si>
    <t>Mike Trout</t>
  </si>
  <si>
    <t>Generational Icons</t>
  </si>
  <si>
    <t>53712662</t>
  </si>
  <si>
    <t>53712632</t>
  </si>
  <si>
    <t>53712693</t>
  </si>
  <si>
    <t>Alex Bregman</t>
  </si>
  <si>
    <t>Fielding Rainbow Foil</t>
  </si>
  <si>
    <t>US150</t>
  </si>
  <si>
    <t>53712694</t>
  </si>
  <si>
    <t>47790997</t>
  </si>
  <si>
    <t>48051989</t>
  </si>
  <si>
    <t>Chrome</t>
  </si>
  <si>
    <t>BDC188</t>
  </si>
  <si>
    <t>43140312</t>
  </si>
  <si>
    <t>Kirby Puckett</t>
  </si>
  <si>
    <t>55110224</t>
  </si>
  <si>
    <t>Barry Larkin</t>
  </si>
  <si>
    <t>55110217</t>
  </si>
  <si>
    <t>55110207</t>
  </si>
  <si>
    <t>55110204</t>
  </si>
  <si>
    <t>52168847</t>
  </si>
  <si>
    <t>SP</t>
  </si>
  <si>
    <t>Foil</t>
  </si>
  <si>
    <t>52168799</t>
  </si>
  <si>
    <t>Topps Archives</t>
  </si>
  <si>
    <t>Ronald Acuna Jr</t>
  </si>
  <si>
    <t>4741424</t>
  </si>
  <si>
    <t>Topps Holiday</t>
  </si>
  <si>
    <t xml:space="preserve">Fernando Tatis Jr </t>
  </si>
  <si>
    <t>HW126</t>
  </si>
  <si>
    <t>Base</t>
  </si>
  <si>
    <t>SGC 9.5</t>
  </si>
  <si>
    <t>48625012</t>
  </si>
  <si>
    <t>Name on Front</t>
  </si>
  <si>
    <t>50642635</t>
  </si>
  <si>
    <t>50642640</t>
  </si>
  <si>
    <t>50642639</t>
  </si>
  <si>
    <t>48625040</t>
  </si>
  <si>
    <t>48625003</t>
  </si>
  <si>
    <t>48625004</t>
  </si>
  <si>
    <t>48625001</t>
  </si>
  <si>
    <t>48625011</t>
  </si>
  <si>
    <t>48625010</t>
  </si>
  <si>
    <t>48625009</t>
  </si>
  <si>
    <t>06242045</t>
  </si>
  <si>
    <t>48625008</t>
  </si>
  <si>
    <t>48625005</t>
  </si>
  <si>
    <t>48625041</t>
  </si>
  <si>
    <t>48625000</t>
  </si>
  <si>
    <t>48625037</t>
  </si>
  <si>
    <t>48625036</t>
  </si>
  <si>
    <t>48625035</t>
  </si>
  <si>
    <t>46178639</t>
  </si>
  <si>
    <t>Score Traded</t>
  </si>
  <si>
    <t>100T</t>
  </si>
  <si>
    <t>81016941</t>
  </si>
  <si>
    <t>46178641</t>
  </si>
  <si>
    <t>54515284</t>
  </si>
  <si>
    <t>Gold Stars</t>
  </si>
  <si>
    <t>55082023</t>
  </si>
  <si>
    <t>Bo bichette</t>
  </si>
  <si>
    <t>21873467</t>
  </si>
  <si>
    <t>Jeremy Hellickson</t>
  </si>
  <si>
    <t>Rookie Autograph</t>
  </si>
  <si>
    <t>19958562</t>
  </si>
  <si>
    <t>46083206</t>
  </si>
  <si>
    <t>Tom Seaver</t>
  </si>
  <si>
    <t>26356812</t>
  </si>
  <si>
    <t>21273049</t>
  </si>
  <si>
    <t>DP66</t>
  </si>
  <si>
    <t>Draft Picks Xfractor Auto</t>
  </si>
  <si>
    <t>19892228</t>
  </si>
  <si>
    <t>21873466</t>
  </si>
  <si>
    <t>55758957</t>
  </si>
  <si>
    <t>Fleer Procards</t>
  </si>
  <si>
    <t>Michael Jordan</t>
  </si>
  <si>
    <t>Birmingham Barons</t>
  </si>
  <si>
    <t>55758958</t>
  </si>
  <si>
    <t>55110209</t>
  </si>
  <si>
    <t>44105325</t>
  </si>
  <si>
    <t>WF</t>
  </si>
  <si>
    <t>30th Anniv.</t>
  </si>
  <si>
    <t>56963424</t>
  </si>
  <si>
    <t>Topps Pro Debut</t>
  </si>
  <si>
    <t>Fernando Tatis Jr.</t>
  </si>
  <si>
    <t>Batting</t>
  </si>
  <si>
    <t>55010244</t>
  </si>
  <si>
    <t>55010243</t>
  </si>
  <si>
    <t>55010245</t>
  </si>
  <si>
    <t>55998147</t>
  </si>
  <si>
    <t>Topps A &amp; G</t>
  </si>
  <si>
    <t>51717195</t>
  </si>
  <si>
    <t>Optic</t>
  </si>
  <si>
    <t>53712673</t>
  </si>
  <si>
    <t>53712672</t>
  </si>
  <si>
    <t>53712686</t>
  </si>
  <si>
    <t>53712676</t>
  </si>
  <si>
    <t>54384435</t>
  </si>
  <si>
    <t>Francisco Lindor</t>
  </si>
  <si>
    <t>No Sparkle Under GLove</t>
  </si>
  <si>
    <t>US82</t>
  </si>
  <si>
    <t>54384437</t>
  </si>
  <si>
    <t>54384439</t>
  </si>
  <si>
    <t>54272891</t>
  </si>
  <si>
    <t>BP8</t>
  </si>
  <si>
    <t>46261134</t>
  </si>
  <si>
    <t>Donruss Optic</t>
  </si>
  <si>
    <t>57396415</t>
  </si>
  <si>
    <t>50921929</t>
  </si>
  <si>
    <t>Finest</t>
  </si>
  <si>
    <t>Rhys Hoskins</t>
  </si>
  <si>
    <t>Orange Refractor /25</t>
  </si>
  <si>
    <t>58819786</t>
  </si>
  <si>
    <t>55110250</t>
  </si>
  <si>
    <t>55110251</t>
  </si>
  <si>
    <t>55110252</t>
  </si>
  <si>
    <t>55110255</t>
  </si>
  <si>
    <t>Topps Traded</t>
  </si>
  <si>
    <t>41T</t>
  </si>
  <si>
    <t>55110210</t>
  </si>
  <si>
    <t>49156318</t>
  </si>
  <si>
    <t>49156324</t>
  </si>
  <si>
    <t>49156294</t>
  </si>
  <si>
    <t>49156295</t>
  </si>
  <si>
    <t>49156348</t>
  </si>
  <si>
    <t>49156340</t>
  </si>
  <si>
    <t>49156337</t>
  </si>
  <si>
    <t>49156309</t>
  </si>
  <si>
    <t>49156334</t>
  </si>
  <si>
    <t>49156338</t>
  </si>
  <si>
    <t>49156349</t>
  </si>
  <si>
    <t>49156291</t>
  </si>
  <si>
    <t>49156290</t>
  </si>
  <si>
    <t>49156302</t>
  </si>
  <si>
    <t>49156289</t>
  </si>
  <si>
    <t>49156314</t>
  </si>
  <si>
    <t>49156351</t>
  </si>
  <si>
    <t>49156306</t>
  </si>
  <si>
    <t>49156313</t>
  </si>
  <si>
    <t>49156312</t>
  </si>
  <si>
    <t>49156311</t>
  </si>
  <si>
    <t>49156305</t>
  </si>
  <si>
    <t>49156319</t>
  </si>
  <si>
    <t>49156335</t>
  </si>
  <si>
    <t>49156304</t>
  </si>
  <si>
    <t>49156336</t>
  </si>
  <si>
    <t>49156308</t>
  </si>
  <si>
    <t>49156342</t>
  </si>
  <si>
    <t>47172642</t>
  </si>
  <si>
    <t>47172650</t>
  </si>
  <si>
    <t>47486124</t>
  </si>
  <si>
    <t>47172646</t>
  </si>
  <si>
    <t>49156356</t>
  </si>
  <si>
    <t>49156339</t>
  </si>
  <si>
    <t>49156353</t>
  </si>
  <si>
    <t>49156359</t>
  </si>
  <si>
    <t>49156357</t>
  </si>
  <si>
    <t>49156355</t>
  </si>
  <si>
    <t>49156317</t>
  </si>
  <si>
    <t>49156346</t>
  </si>
  <si>
    <t>49156301</t>
  </si>
  <si>
    <t>49156354</t>
  </si>
  <si>
    <t>49156297</t>
  </si>
  <si>
    <t>49156303</t>
  </si>
  <si>
    <t>49156316</t>
  </si>
  <si>
    <t>49156361</t>
  </si>
  <si>
    <t>49156296</t>
  </si>
  <si>
    <t>81214089</t>
  </si>
  <si>
    <t>81214087</t>
  </si>
  <si>
    <t>03563631</t>
  </si>
  <si>
    <t>06190295</t>
  </si>
  <si>
    <t>81214356</t>
  </si>
  <si>
    <t>49156323</t>
  </si>
  <si>
    <t>42754400</t>
  </si>
  <si>
    <t>Bryce Harper</t>
  </si>
  <si>
    <t>BCP1</t>
  </si>
  <si>
    <t>46083201</t>
  </si>
  <si>
    <t>Jim Palmer</t>
  </si>
  <si>
    <t>23246908</t>
  </si>
  <si>
    <t>Chris Archer</t>
  </si>
  <si>
    <t>BCP134</t>
  </si>
  <si>
    <t>21873462</t>
  </si>
  <si>
    <t xml:space="preserve">Chris Archer </t>
  </si>
  <si>
    <t>BPACA</t>
  </si>
  <si>
    <t>55110206</t>
  </si>
  <si>
    <t>Future Stars</t>
  </si>
  <si>
    <t>44338299</t>
  </si>
  <si>
    <t>44338301</t>
  </si>
  <si>
    <t>44338302</t>
  </si>
  <si>
    <t>46598871</t>
  </si>
  <si>
    <t>46598866</t>
  </si>
  <si>
    <t>46598869</t>
  </si>
  <si>
    <t>52168855</t>
  </si>
  <si>
    <t>55991241</t>
  </si>
  <si>
    <t>Juan Soto</t>
  </si>
  <si>
    <t>US300</t>
  </si>
  <si>
    <t>44105441</t>
  </si>
  <si>
    <t>44105466</t>
  </si>
  <si>
    <t>44105470</t>
  </si>
  <si>
    <t>1011773055</t>
  </si>
  <si>
    <t>Topps Finest</t>
  </si>
  <si>
    <t>46316610</t>
  </si>
  <si>
    <t>Topps Chrome Update</t>
  </si>
  <si>
    <t>IA-RA</t>
  </si>
  <si>
    <t>Int'l Affair</t>
  </si>
  <si>
    <t>55110185</t>
  </si>
  <si>
    <t>Darryl Strawberry</t>
  </si>
  <si>
    <t>1276816</t>
  </si>
  <si>
    <t>3447745</t>
  </si>
  <si>
    <t>5408863</t>
  </si>
  <si>
    <t>27691906</t>
  </si>
  <si>
    <t>Carlos Correa</t>
  </si>
  <si>
    <t>US251</t>
  </si>
  <si>
    <t>27691907</t>
  </si>
  <si>
    <t>27691918</t>
  </si>
  <si>
    <t>27691908</t>
  </si>
  <si>
    <t>27691909</t>
  </si>
  <si>
    <t>27691910</t>
  </si>
  <si>
    <t>27691911</t>
  </si>
  <si>
    <t>27691912</t>
  </si>
  <si>
    <t>27691913</t>
  </si>
  <si>
    <t>27691905</t>
  </si>
  <si>
    <t>27691920</t>
  </si>
  <si>
    <t>27691921</t>
  </si>
  <si>
    <t>27691922</t>
  </si>
  <si>
    <t>27691914</t>
  </si>
  <si>
    <t>27691915</t>
  </si>
  <si>
    <t>27691904</t>
  </si>
  <si>
    <t>47470015</t>
  </si>
  <si>
    <t>47470008</t>
  </si>
  <si>
    <t>47470030</t>
  </si>
  <si>
    <t>47470028</t>
  </si>
  <si>
    <t>47469999</t>
  </si>
  <si>
    <t>47470040</t>
  </si>
  <si>
    <t>47469993</t>
  </si>
  <si>
    <t>47470004</t>
  </si>
  <si>
    <t>47469987</t>
  </si>
  <si>
    <t>47469991</t>
  </si>
  <si>
    <t>47469990</t>
  </si>
  <si>
    <t>47470022</t>
  </si>
  <si>
    <t>47470016</t>
  </si>
  <si>
    <t>47470019</t>
  </si>
  <si>
    <t>47470039</t>
  </si>
  <si>
    <t>47470003</t>
  </si>
  <si>
    <t>47469988</t>
  </si>
  <si>
    <t>47470005</t>
  </si>
  <si>
    <t>47470001</t>
  </si>
  <si>
    <t>47469997</t>
  </si>
  <si>
    <t>6545504</t>
  </si>
  <si>
    <t>SGC 8.5</t>
  </si>
  <si>
    <t>6140833</t>
  </si>
  <si>
    <t>Topps Chome</t>
  </si>
  <si>
    <t>83T-6</t>
  </si>
  <si>
    <t>83 design</t>
  </si>
  <si>
    <t>SGC 9</t>
  </si>
  <si>
    <t>62176748</t>
  </si>
  <si>
    <t>Bowman Chromee</t>
  </si>
  <si>
    <t>BCP8</t>
  </si>
  <si>
    <t>62176746</t>
  </si>
  <si>
    <t>1011773004</t>
  </si>
  <si>
    <t>Bowman Prospects</t>
  </si>
  <si>
    <t>BP-8</t>
  </si>
  <si>
    <t>50410494</t>
  </si>
  <si>
    <t>US250</t>
  </si>
  <si>
    <t>Blue Jersey</t>
  </si>
  <si>
    <t>46083223</t>
  </si>
  <si>
    <t>Fred McGriff</t>
  </si>
  <si>
    <t>48051982</t>
  </si>
  <si>
    <t>Rafael Devers</t>
  </si>
  <si>
    <t>57396439</t>
  </si>
  <si>
    <t>Bowman Chrome Draft</t>
  </si>
  <si>
    <t>Adley Rutschman</t>
  </si>
  <si>
    <t>Chrome Batting</t>
  </si>
  <si>
    <t>BDC1</t>
  </si>
  <si>
    <t>57396437</t>
  </si>
  <si>
    <t>54961102</t>
  </si>
  <si>
    <t>50370118</t>
  </si>
  <si>
    <t>Ozzie Albies</t>
  </si>
  <si>
    <t>white jersey</t>
  </si>
  <si>
    <t>56276817</t>
  </si>
  <si>
    <t>46678714</t>
  </si>
  <si>
    <t>46083198</t>
  </si>
  <si>
    <t>Andre Dawson</t>
  </si>
  <si>
    <t>46083199</t>
  </si>
  <si>
    <t>55758950</t>
  </si>
  <si>
    <t>PSA 8.5</t>
  </si>
  <si>
    <t>43140332</t>
  </si>
  <si>
    <t>bush/mantle</t>
  </si>
  <si>
    <t>43140333</t>
  </si>
  <si>
    <t>31846166</t>
  </si>
  <si>
    <t>bush/mantle-red back</t>
  </si>
  <si>
    <t>1045742</t>
  </si>
  <si>
    <t>Bowman's Best</t>
  </si>
  <si>
    <t>Refractor</t>
  </si>
  <si>
    <t>5081318</t>
  </si>
  <si>
    <t>US104</t>
  </si>
  <si>
    <t>5463018</t>
  </si>
  <si>
    <t>Topps Chome Update</t>
  </si>
  <si>
    <t>HMT32</t>
  </si>
  <si>
    <t>Rookie Debut</t>
  </si>
  <si>
    <t>62176751</t>
  </si>
  <si>
    <t>Boowman Paper Prospects</t>
  </si>
  <si>
    <t>62176750</t>
  </si>
  <si>
    <t>62176749</t>
  </si>
  <si>
    <t>62176747</t>
  </si>
  <si>
    <t>63438354</t>
  </si>
  <si>
    <t>Dave Winfield</t>
  </si>
  <si>
    <t>PSA 4</t>
  </si>
  <si>
    <t>56963425</t>
  </si>
  <si>
    <t>55998151</t>
  </si>
  <si>
    <t>55998148</t>
  </si>
  <si>
    <t>1101773007</t>
  </si>
  <si>
    <t>1101773009</t>
  </si>
  <si>
    <t>Topps Complete set</t>
  </si>
  <si>
    <t>1101773006</t>
  </si>
  <si>
    <t>55259635</t>
  </si>
  <si>
    <t>Bowman's Prospects</t>
  </si>
  <si>
    <t>BP17</t>
  </si>
  <si>
    <t>52727479</t>
  </si>
  <si>
    <t>US1</t>
  </si>
  <si>
    <t>Red Jersey</t>
  </si>
  <si>
    <t>53712633</t>
  </si>
  <si>
    <t>53712637</t>
  </si>
  <si>
    <t>53712635</t>
  </si>
  <si>
    <t>53712634</t>
  </si>
  <si>
    <t>48051972</t>
  </si>
  <si>
    <t>Trending Chrome</t>
  </si>
  <si>
    <t>VG</t>
  </si>
  <si>
    <t>55110194</t>
  </si>
  <si>
    <t>David Cone</t>
  </si>
  <si>
    <t>46083240</t>
  </si>
  <si>
    <t>Topps Heritage</t>
  </si>
  <si>
    <t>Minor League</t>
  </si>
  <si>
    <t>46083239</t>
  </si>
  <si>
    <t>45369768</t>
  </si>
  <si>
    <t>59138453</t>
  </si>
  <si>
    <t>Bowman 1st Edition</t>
  </si>
  <si>
    <t>BFE1</t>
  </si>
  <si>
    <t>5477056</t>
  </si>
  <si>
    <t>52561191</t>
  </si>
  <si>
    <t>47468500</t>
  </si>
  <si>
    <t>47468492</t>
  </si>
  <si>
    <t>47468502</t>
  </si>
  <si>
    <t>47307113</t>
  </si>
  <si>
    <t>47307109</t>
  </si>
  <si>
    <t>47307103</t>
  </si>
  <si>
    <t>47307100</t>
  </si>
  <si>
    <t>47307101</t>
  </si>
  <si>
    <t>47307133</t>
  </si>
  <si>
    <t>47307134</t>
  </si>
  <si>
    <t>47307128</t>
  </si>
  <si>
    <t>47307124</t>
  </si>
  <si>
    <t>47307126</t>
  </si>
  <si>
    <t>47468438</t>
  </si>
  <si>
    <t>47468440</t>
  </si>
  <si>
    <t>47468442</t>
  </si>
  <si>
    <t>47468493</t>
  </si>
  <si>
    <t>47307121</t>
  </si>
  <si>
    <t>47468434</t>
  </si>
  <si>
    <t>52168762</t>
  </si>
  <si>
    <t>52168761</t>
  </si>
  <si>
    <t>52168760</t>
  </si>
  <si>
    <t>52168759</t>
  </si>
  <si>
    <t>47468430</t>
  </si>
  <si>
    <t>47468467</t>
  </si>
  <si>
    <t>47468490</t>
  </si>
  <si>
    <t>47468488</t>
  </si>
  <si>
    <t>47468431</t>
  </si>
  <si>
    <t>53412364</t>
  </si>
  <si>
    <t>Donruss Rookies</t>
  </si>
  <si>
    <t>53412368</t>
  </si>
  <si>
    <t>53412369</t>
  </si>
  <si>
    <t>53412370</t>
  </si>
  <si>
    <t>8742210</t>
  </si>
  <si>
    <t>0002373784</t>
  </si>
  <si>
    <t>Upper Deck Victory</t>
  </si>
  <si>
    <t>Ichiro Suzuki</t>
  </si>
  <si>
    <t>0002373902</t>
  </si>
  <si>
    <t>0002374030</t>
  </si>
  <si>
    <t>0002373921</t>
  </si>
  <si>
    <t>0002373783</t>
  </si>
  <si>
    <t>0002374154</t>
  </si>
  <si>
    <t>0002374167</t>
  </si>
  <si>
    <t>52168788</t>
  </si>
  <si>
    <t>52168791</t>
  </si>
  <si>
    <t>52168792</t>
  </si>
  <si>
    <t>52168861</t>
  </si>
  <si>
    <t>52168863</t>
  </si>
  <si>
    <t>52168865</t>
  </si>
  <si>
    <t>52168864</t>
  </si>
  <si>
    <t>52168869</t>
  </si>
  <si>
    <t>tier 3</t>
  </si>
  <si>
    <t>62176741</t>
  </si>
  <si>
    <t>48051973</t>
  </si>
  <si>
    <t>61523389</t>
  </si>
  <si>
    <t>RARAR</t>
  </si>
  <si>
    <t>Rookie Auto</t>
  </si>
  <si>
    <t>56125119</t>
  </si>
  <si>
    <t>Ronny Mauricio</t>
  </si>
  <si>
    <t>BCP28</t>
  </si>
  <si>
    <t>Sapphire Orange</t>
  </si>
  <si>
    <t>53712658</t>
  </si>
  <si>
    <t>53712657</t>
  </si>
  <si>
    <t>53712661</t>
  </si>
  <si>
    <t>53712660</t>
  </si>
  <si>
    <t>53712656</t>
  </si>
  <si>
    <t>50899421</t>
  </si>
  <si>
    <t>Rainbow Leaving Dugout</t>
  </si>
  <si>
    <t>50899258</t>
  </si>
  <si>
    <t>Sepia Refractor</t>
  </si>
  <si>
    <t>48052040</t>
  </si>
  <si>
    <t>Leaving Dugout</t>
  </si>
  <si>
    <t>55110262</t>
  </si>
  <si>
    <t>47280266</t>
  </si>
  <si>
    <t>51125430</t>
  </si>
  <si>
    <t>24995064</t>
  </si>
  <si>
    <t>05432973</t>
  </si>
  <si>
    <t>48474574</t>
  </si>
  <si>
    <t>42470407</t>
  </si>
  <si>
    <t>42192139</t>
  </si>
  <si>
    <t>49284278</t>
  </si>
  <si>
    <t>11376410</t>
  </si>
  <si>
    <t>55651555</t>
  </si>
  <si>
    <t>47280233</t>
  </si>
  <si>
    <t>47473667</t>
  </si>
  <si>
    <t>26356811</t>
  </si>
  <si>
    <t>Thurman Munson</t>
  </si>
  <si>
    <t>55998160</t>
  </si>
  <si>
    <t>Vlad Guerrero Jr.</t>
  </si>
  <si>
    <t>55998159</t>
  </si>
  <si>
    <t>0011382876</t>
  </si>
  <si>
    <t>BCP100</t>
  </si>
  <si>
    <t>Chrome Prospects</t>
  </si>
  <si>
    <t>0011382851</t>
  </si>
  <si>
    <t>0011382877</t>
  </si>
  <si>
    <t>0011382860</t>
  </si>
  <si>
    <t>0011382861</t>
  </si>
  <si>
    <t>4672802</t>
  </si>
  <si>
    <t>5422037</t>
  </si>
  <si>
    <t>HMT55</t>
  </si>
  <si>
    <t>3068505</t>
  </si>
  <si>
    <t>3681338</t>
  </si>
  <si>
    <t>3556548</t>
  </si>
  <si>
    <t xml:space="preserve">RRS Randy </t>
  </si>
  <si>
    <t xml:space="preserve">Holo Prizm Signature </t>
  </si>
  <si>
    <t>56839178</t>
  </si>
  <si>
    <t>Bobby Witt Jr</t>
  </si>
  <si>
    <t>BCP25</t>
  </si>
  <si>
    <t>Prospects</t>
  </si>
  <si>
    <t>53889800</t>
  </si>
  <si>
    <t>Prospects-Refractor</t>
  </si>
  <si>
    <t>05359217</t>
  </si>
  <si>
    <t>Rookie Shortstops</t>
  </si>
  <si>
    <t>PSA 7</t>
  </si>
  <si>
    <t>43140338</t>
  </si>
  <si>
    <t>43140337</t>
  </si>
  <si>
    <t>43140331</t>
  </si>
  <si>
    <t>43140330</t>
  </si>
  <si>
    <t>43140336</t>
  </si>
  <si>
    <t>43140334</t>
  </si>
  <si>
    <t>55620716</t>
  </si>
  <si>
    <t>BCP163</t>
  </si>
  <si>
    <t>Mega Box</t>
  </si>
  <si>
    <t>44863922</t>
  </si>
  <si>
    <t>Vladimir Guerrero Jr.</t>
  </si>
  <si>
    <t>4706736</t>
  </si>
  <si>
    <t>HMT98</t>
  </si>
  <si>
    <t>50894879</t>
  </si>
  <si>
    <t>Ronald Acuna</t>
  </si>
  <si>
    <t>BDC39</t>
  </si>
  <si>
    <t>48776646</t>
  </si>
  <si>
    <t>50899254</t>
  </si>
  <si>
    <t>X-Fractor</t>
  </si>
  <si>
    <t>56552681</t>
  </si>
  <si>
    <t>52863834</t>
  </si>
  <si>
    <t>0010723136</t>
  </si>
  <si>
    <t>Gleyber Torres</t>
  </si>
  <si>
    <t>BTP4</t>
  </si>
  <si>
    <t>Auto Refractor</t>
  </si>
  <si>
    <t>BGS 9.5/10 Auto</t>
  </si>
  <si>
    <t>51717162</t>
  </si>
  <si>
    <t>Walker Buehler</t>
  </si>
  <si>
    <t>51717163</t>
  </si>
  <si>
    <t>Dustin May</t>
  </si>
  <si>
    <t>CRADM</t>
  </si>
  <si>
    <t>Auto Refractor /499</t>
  </si>
  <si>
    <t>48051979</t>
  </si>
  <si>
    <t>TOP-1</t>
  </si>
  <si>
    <t>3228383</t>
  </si>
  <si>
    <t>2020</t>
  </si>
  <si>
    <t>Bobby Witt Jr.</t>
  </si>
  <si>
    <t>BCP160</t>
  </si>
  <si>
    <t>6130612</t>
  </si>
  <si>
    <t>2705724</t>
  </si>
  <si>
    <t>55110214</t>
  </si>
  <si>
    <t>Reggie Jackson</t>
  </si>
  <si>
    <t>Tiffany</t>
  </si>
  <si>
    <t>52T</t>
  </si>
  <si>
    <t>20545124</t>
  </si>
  <si>
    <t>SSPC</t>
  </si>
  <si>
    <t>Robin Yount</t>
  </si>
  <si>
    <t>30771152</t>
  </si>
  <si>
    <t>23003348</t>
  </si>
  <si>
    <t>23003353</t>
  </si>
  <si>
    <t>23444960</t>
  </si>
  <si>
    <t>55010356</t>
  </si>
  <si>
    <t>55010358</t>
  </si>
  <si>
    <t>55010359</t>
  </si>
  <si>
    <t>50642648</t>
  </si>
  <si>
    <t>50642643</t>
  </si>
  <si>
    <t>01367920</t>
  </si>
  <si>
    <t>55010360</t>
  </si>
  <si>
    <t>55010361</t>
  </si>
  <si>
    <t>55010362</t>
  </si>
  <si>
    <t>55010363</t>
  </si>
  <si>
    <t>10123685</t>
  </si>
  <si>
    <t>48625492</t>
  </si>
  <si>
    <t>03175900</t>
  </si>
  <si>
    <t>55758945</t>
  </si>
  <si>
    <t>55758947</t>
  </si>
  <si>
    <t>55758949</t>
  </si>
  <si>
    <t>55758952</t>
  </si>
  <si>
    <t>55758953</t>
  </si>
  <si>
    <t>55758954</t>
  </si>
  <si>
    <t>55758955</t>
  </si>
  <si>
    <t>55758956</t>
  </si>
  <si>
    <t>3417646</t>
  </si>
  <si>
    <t>62176744</t>
  </si>
  <si>
    <t>8570055</t>
  </si>
  <si>
    <t>Topps Gold Label</t>
  </si>
  <si>
    <t>Class 3</t>
  </si>
  <si>
    <t>46481557</t>
  </si>
  <si>
    <t>Chrome-Fielding</t>
  </si>
  <si>
    <t>BDC93</t>
  </si>
  <si>
    <t>46481552</t>
  </si>
  <si>
    <t>46481556</t>
  </si>
  <si>
    <t>46481561</t>
  </si>
  <si>
    <t>46481560</t>
  </si>
  <si>
    <t>46481568</t>
  </si>
  <si>
    <t>46481570</t>
  </si>
  <si>
    <t>3834050</t>
  </si>
  <si>
    <t>Buster Posey</t>
  </si>
  <si>
    <t>Wrapper Refractor</t>
  </si>
  <si>
    <t>05225143</t>
  </si>
  <si>
    <t>BCP-25</t>
  </si>
  <si>
    <t>Refractor /499</t>
  </si>
  <si>
    <t>0005745848</t>
  </si>
  <si>
    <t>tier 4</t>
  </si>
  <si>
    <t>1602236</t>
  </si>
  <si>
    <t>43546029</t>
  </si>
  <si>
    <t>PSA 6</t>
  </si>
  <si>
    <t>4652878</t>
  </si>
  <si>
    <t>2523827</t>
  </si>
  <si>
    <t>24446227</t>
  </si>
  <si>
    <t>23833587</t>
  </si>
  <si>
    <t>19869704</t>
  </si>
  <si>
    <t>02046697</t>
  </si>
  <si>
    <t>22311997</t>
  </si>
  <si>
    <t>23352339</t>
  </si>
  <si>
    <t>02237317</t>
  </si>
  <si>
    <t>23877165</t>
  </si>
  <si>
    <t>0534454</t>
  </si>
  <si>
    <t>BS-SO</t>
  </si>
  <si>
    <t>Sterling</t>
  </si>
  <si>
    <t>4756711</t>
  </si>
  <si>
    <t>FA-DM</t>
  </si>
  <si>
    <t>Red Refractor Auto /5</t>
  </si>
  <si>
    <t>SGC 10/10</t>
  </si>
  <si>
    <t>53228125</t>
  </si>
  <si>
    <t>SP Authentic</t>
  </si>
  <si>
    <t>Sandy Koufax</t>
  </si>
  <si>
    <t>SK</t>
  </si>
  <si>
    <t>Chirography</t>
  </si>
  <si>
    <t>Prizm</t>
  </si>
  <si>
    <t>Red Prizm AUto</t>
  </si>
  <si>
    <t>56410204</t>
  </si>
  <si>
    <t>Bowman Mega Box</t>
  </si>
  <si>
    <t>Chrome-Running</t>
  </si>
  <si>
    <t>51534458</t>
  </si>
  <si>
    <t>50678723</t>
  </si>
  <si>
    <t>50678724</t>
  </si>
  <si>
    <t>62176752</t>
  </si>
  <si>
    <t>0010701126</t>
  </si>
  <si>
    <t>BGS 8.5</t>
  </si>
  <si>
    <t>6853567</t>
  </si>
  <si>
    <t>THC-78</t>
  </si>
  <si>
    <t>Gold Refractor /5</t>
  </si>
  <si>
    <t>63538840</t>
  </si>
  <si>
    <t>PABWJ</t>
  </si>
  <si>
    <t>Auto 042/250</t>
  </si>
  <si>
    <t>PSA 10 Auto</t>
  </si>
  <si>
    <t>New Cards</t>
  </si>
  <si>
    <t>Topps Heritage Minors</t>
  </si>
  <si>
    <t>84TC-24</t>
  </si>
  <si>
    <t>84 topps design</t>
  </si>
  <si>
    <t>SGC 8</t>
  </si>
  <si>
    <t>FF-2</t>
  </si>
  <si>
    <t>Fantastic Feats</t>
  </si>
  <si>
    <t>FOS-1</t>
  </si>
  <si>
    <t>Fresh on Scene</t>
  </si>
  <si>
    <t>basae</t>
  </si>
  <si>
    <t>psa 10</t>
  </si>
  <si>
    <t>Topps Now</t>
  </si>
  <si>
    <t>Aaron Judge</t>
  </si>
  <si>
    <t>Matt Chapman</t>
  </si>
  <si>
    <t>US4</t>
  </si>
  <si>
    <t>U78</t>
  </si>
  <si>
    <t>joe</t>
  </si>
  <si>
    <t>Ohtani</t>
  </si>
  <si>
    <t>HMT1</t>
  </si>
  <si>
    <t>US285</t>
  </si>
  <si>
    <t>Guerrero</t>
  </si>
  <si>
    <t>Chrome Refractor</t>
  </si>
  <si>
    <t>Pujols</t>
  </si>
  <si>
    <t>Heritage</t>
  </si>
  <si>
    <t>Pitching</t>
  </si>
  <si>
    <t>TOTAL Cards</t>
  </si>
  <si>
    <t>Comp</t>
  </si>
  <si>
    <t>avg</t>
  </si>
  <si>
    <t>Tier 1</t>
  </si>
  <si>
    <t>56145802</t>
  </si>
  <si>
    <t>Panini Contenders Draft Picks Draft Class</t>
  </si>
  <si>
    <t>Jordan Love</t>
  </si>
  <si>
    <t>56145792</t>
  </si>
  <si>
    <t>Contenders DP</t>
  </si>
  <si>
    <t>J. Hurts / T. Tagovailoa</t>
  </si>
  <si>
    <t>Collegiate Connections</t>
  </si>
  <si>
    <t>56145795</t>
  </si>
  <si>
    <t>Justin Herbert/Marcus Mariota</t>
  </si>
  <si>
    <t>Legacy</t>
  </si>
  <si>
    <t>56145901</t>
  </si>
  <si>
    <t xml:space="preserve">Prizm </t>
  </si>
  <si>
    <t xml:space="preserve">Justin Jefferson </t>
  </si>
  <si>
    <t>56145774</t>
  </si>
  <si>
    <t>Patrick Mahomes II</t>
  </si>
  <si>
    <t>56145778</t>
  </si>
  <si>
    <t xml:space="preserve">Donruss Elite </t>
  </si>
  <si>
    <t xml:space="preserve">Patrick Mahomes II </t>
  </si>
  <si>
    <t>Green</t>
  </si>
  <si>
    <t>56145843</t>
  </si>
  <si>
    <t xml:space="preserve">Mosaic </t>
  </si>
  <si>
    <t>Jalen Hurts</t>
  </si>
  <si>
    <t>56145844</t>
  </si>
  <si>
    <t xml:space="preserve">Russell Wilson </t>
  </si>
  <si>
    <t>Reactive Blue</t>
  </si>
  <si>
    <t>56145846</t>
  </si>
  <si>
    <t>Justin Jefferson</t>
  </si>
  <si>
    <t>56145847</t>
  </si>
  <si>
    <t>56145848</t>
  </si>
  <si>
    <t>psa 9</t>
  </si>
  <si>
    <t>56145849</t>
  </si>
  <si>
    <t>56145851</t>
  </si>
  <si>
    <t xml:space="preserve">Panini Illusions </t>
  </si>
  <si>
    <t>Odell Beckham Jr.</t>
  </si>
  <si>
    <t xml:space="preserve">Orange  Trophy Collection </t>
  </si>
  <si>
    <t>56145856</t>
  </si>
  <si>
    <t>Retail</t>
  </si>
  <si>
    <t>56145895</t>
  </si>
  <si>
    <t xml:space="preserve">Panini Score </t>
  </si>
  <si>
    <t>56145898</t>
  </si>
  <si>
    <t xml:space="preserve">Justin Herbert </t>
  </si>
  <si>
    <t>Red</t>
  </si>
  <si>
    <t>56145824</t>
  </si>
  <si>
    <t xml:space="preserve">Panini Prizm </t>
  </si>
  <si>
    <t xml:space="preserve">Jordan Love </t>
  </si>
  <si>
    <t>56145813</t>
  </si>
  <si>
    <t xml:space="preserve">Panini Playoff </t>
  </si>
  <si>
    <t>Justin Herbert</t>
  </si>
  <si>
    <t>CA19</t>
  </si>
  <si>
    <t>Call to Arms</t>
  </si>
  <si>
    <t>4665372</t>
  </si>
  <si>
    <t>Mosaic</t>
  </si>
  <si>
    <t xml:space="preserve">tom Brady </t>
  </si>
  <si>
    <t>Pink Camo</t>
  </si>
  <si>
    <t xml:space="preserve">SGC 9 </t>
  </si>
  <si>
    <t>Davante Adams</t>
  </si>
  <si>
    <t>Red Ice</t>
  </si>
  <si>
    <t>56430625</t>
  </si>
  <si>
    <t>Brandon Aiyuk</t>
  </si>
  <si>
    <t>1011773026</t>
  </si>
  <si>
    <t xml:space="preserve">Joe Burrow </t>
  </si>
  <si>
    <t>1011773035</t>
  </si>
  <si>
    <t>Joe Burrow</t>
  </si>
  <si>
    <t>55998189</t>
  </si>
  <si>
    <t xml:space="preserve">Kirk Cousins </t>
  </si>
  <si>
    <t>Silver Prizm</t>
  </si>
  <si>
    <t>56552725</t>
  </si>
  <si>
    <t>Jacob Eason</t>
  </si>
  <si>
    <t>Emergent</t>
  </si>
  <si>
    <t>56430573</t>
  </si>
  <si>
    <t>Clyde Edwards Helaire</t>
  </si>
  <si>
    <t>55637108</t>
  </si>
  <si>
    <t>Panini Prizm</t>
  </si>
  <si>
    <t>Ryan Tannehill</t>
  </si>
  <si>
    <t>Aqua</t>
  </si>
  <si>
    <t>55620722</t>
  </si>
  <si>
    <t>Panini Illusions</t>
  </si>
  <si>
    <t>55620719</t>
  </si>
  <si>
    <t>Panini Prizm DP</t>
  </si>
  <si>
    <t>EJ Montgomery</t>
  </si>
  <si>
    <t>PAEJ</t>
  </si>
  <si>
    <t>Auto Pink Ice</t>
  </si>
  <si>
    <t>55620712</t>
  </si>
  <si>
    <t>55998178</t>
  </si>
  <si>
    <t>KJ Hamler</t>
  </si>
  <si>
    <t>55998174</t>
  </si>
  <si>
    <t>Drew Lock</t>
  </si>
  <si>
    <t>Green Mosaic</t>
  </si>
  <si>
    <t>56430654</t>
  </si>
  <si>
    <t>Patrick Mahomes</t>
  </si>
  <si>
    <t>56430665</t>
  </si>
  <si>
    <t>56430619</t>
  </si>
  <si>
    <t>Michael Pittman Jr</t>
  </si>
  <si>
    <t>56430632</t>
  </si>
  <si>
    <t>Jonathan Taylor</t>
  </si>
  <si>
    <t>55998169</t>
  </si>
  <si>
    <t>Juju Smith Schuster</t>
  </si>
  <si>
    <t>55998192</t>
  </si>
  <si>
    <t xml:space="preserve">Jarrett Stidham </t>
  </si>
  <si>
    <t>Reactive Orange</t>
  </si>
  <si>
    <t>55010333</t>
  </si>
  <si>
    <t>Panini Cont. Optic</t>
  </si>
  <si>
    <t>Chris Carson</t>
  </si>
  <si>
    <t>55010334</t>
  </si>
  <si>
    <t>55010332</t>
  </si>
  <si>
    <t>D. Mays/Chris Carson</t>
  </si>
  <si>
    <t>RN-28</t>
  </si>
  <si>
    <t>Round Numbers Auto</t>
  </si>
  <si>
    <t>1011773042</t>
  </si>
  <si>
    <t>RGK-JB</t>
  </si>
  <si>
    <t>Gridirin Kings</t>
  </si>
  <si>
    <t>1011773022</t>
  </si>
  <si>
    <t>Chronicles DP</t>
  </si>
  <si>
    <t>Mac Jones</t>
  </si>
  <si>
    <t>Pink</t>
  </si>
  <si>
    <t>55010294</t>
  </si>
  <si>
    <t>55010335</t>
  </si>
  <si>
    <t>Tua Tagovailoa</t>
  </si>
  <si>
    <t>Mirror Blue</t>
  </si>
  <si>
    <t>55010273</t>
  </si>
  <si>
    <t>Canvas</t>
  </si>
  <si>
    <t>Select</t>
  </si>
  <si>
    <t>Purple Die Cut</t>
  </si>
  <si>
    <t>Chronicles</t>
  </si>
  <si>
    <t>Playoff Momentum</t>
  </si>
  <si>
    <t>Contenders</t>
  </si>
  <si>
    <t>Burrow/Jefferson</t>
  </si>
  <si>
    <t>Round Numbers</t>
  </si>
  <si>
    <t xml:space="preserve">SGC 9.5 </t>
  </si>
  <si>
    <t>0887218</t>
  </si>
  <si>
    <t>57193531</t>
  </si>
  <si>
    <t>Chase Young</t>
  </si>
  <si>
    <t>Gold Reactive</t>
  </si>
  <si>
    <t>53468787</t>
  </si>
  <si>
    <t>Troy Aikman</t>
  </si>
  <si>
    <t>70T</t>
  </si>
  <si>
    <t>54088300</t>
  </si>
  <si>
    <t>Phil Simms</t>
  </si>
  <si>
    <t>54088356</t>
  </si>
  <si>
    <t>Joe Montana</t>
  </si>
  <si>
    <t>54088291</t>
  </si>
  <si>
    <t>Jack Ham</t>
  </si>
  <si>
    <t>54088294</t>
  </si>
  <si>
    <t>53961434</t>
  </si>
  <si>
    <t>53961433</t>
  </si>
  <si>
    <t>Walter Payton</t>
  </si>
  <si>
    <t>Kellen Winslow</t>
  </si>
  <si>
    <t>54088419</t>
  </si>
  <si>
    <t>60778175</t>
  </si>
  <si>
    <t xml:space="preserve">Patrick Mahomes </t>
  </si>
  <si>
    <t>1422881</t>
  </si>
  <si>
    <t>SGC 7.5</t>
  </si>
  <si>
    <t>54088378</t>
  </si>
  <si>
    <t>John Elway</t>
  </si>
  <si>
    <t>54088376</t>
  </si>
  <si>
    <t>53961446</t>
  </si>
  <si>
    <t>Dan Marino</t>
  </si>
  <si>
    <t>53961445</t>
  </si>
  <si>
    <t>53961453</t>
  </si>
  <si>
    <t>53961454</t>
  </si>
  <si>
    <t>53961443</t>
  </si>
  <si>
    <t>53961392</t>
  </si>
  <si>
    <t>53961498</t>
  </si>
  <si>
    <t>Pro Set</t>
  </si>
  <si>
    <t>Deion Sanders</t>
  </si>
  <si>
    <t>53961490</t>
  </si>
  <si>
    <t>53961493</t>
  </si>
  <si>
    <t>53961494</t>
  </si>
  <si>
    <t>53961495</t>
  </si>
  <si>
    <t>53961496</t>
  </si>
  <si>
    <t>53961479</t>
  </si>
  <si>
    <t>53961480</t>
  </si>
  <si>
    <t>53961472</t>
  </si>
  <si>
    <t>53961481</t>
  </si>
  <si>
    <t>53961483</t>
  </si>
  <si>
    <t>53961484</t>
  </si>
  <si>
    <t>53961487</t>
  </si>
  <si>
    <t>53961497</t>
  </si>
  <si>
    <t>47756536</t>
  </si>
  <si>
    <t>54088393</t>
  </si>
  <si>
    <t>54088394</t>
  </si>
  <si>
    <t>54088395</t>
  </si>
  <si>
    <t>54088396</t>
  </si>
  <si>
    <t>54088399</t>
  </si>
  <si>
    <t>54088400</t>
  </si>
  <si>
    <t>54983541</t>
  </si>
  <si>
    <t>Jerry Rice</t>
  </si>
  <si>
    <t>54983534</t>
  </si>
  <si>
    <t>54088401</t>
  </si>
  <si>
    <t>54088402</t>
  </si>
  <si>
    <t>54088405</t>
  </si>
  <si>
    <t>54088406</t>
  </si>
  <si>
    <t>54088407</t>
  </si>
  <si>
    <t>54088408</t>
  </si>
  <si>
    <t>54088409</t>
  </si>
  <si>
    <t>54088410</t>
  </si>
  <si>
    <t>54088411</t>
  </si>
  <si>
    <t>54088412</t>
  </si>
  <si>
    <t>54088404</t>
  </si>
  <si>
    <t>54088414</t>
  </si>
  <si>
    <t>54088415</t>
  </si>
  <si>
    <t>54088416</t>
  </si>
  <si>
    <t>54088417</t>
  </si>
  <si>
    <t>54088418</t>
  </si>
  <si>
    <t>50642681</t>
  </si>
  <si>
    <t>Pacific</t>
  </si>
  <si>
    <t>Kurt Warner/T.Horne</t>
  </si>
  <si>
    <t>50642679</t>
  </si>
  <si>
    <t>56145879</t>
  </si>
  <si>
    <t xml:space="preserve">Panini Absolute </t>
  </si>
  <si>
    <t>56145881</t>
  </si>
  <si>
    <t>56145780</t>
  </si>
  <si>
    <t xml:space="preserve">Panini Chronicles Draft Picks Donruss Optic Rated Rookies </t>
  </si>
  <si>
    <t>Ceedee Lamb</t>
  </si>
  <si>
    <t>Blue</t>
  </si>
  <si>
    <t>56145859</t>
  </si>
  <si>
    <t>56145855</t>
  </si>
  <si>
    <t>Yellow Trophy Collection #/149</t>
  </si>
  <si>
    <t>56145889</t>
  </si>
  <si>
    <t>56145892</t>
  </si>
  <si>
    <t xml:space="preserve">Tua Tagovailoa </t>
  </si>
  <si>
    <t>56145864</t>
  </si>
  <si>
    <t>56145865</t>
  </si>
  <si>
    <t>56145866</t>
  </si>
  <si>
    <t>56145896</t>
  </si>
  <si>
    <t>56145897</t>
  </si>
  <si>
    <t>56145826</t>
  </si>
  <si>
    <t>Tom Brady</t>
  </si>
  <si>
    <t>56430660</t>
  </si>
  <si>
    <t>Cam Akers</t>
  </si>
  <si>
    <t>Camo Pink</t>
  </si>
  <si>
    <t>55998190</t>
  </si>
  <si>
    <t>Jake Fromm</t>
  </si>
  <si>
    <t>56552735</t>
  </si>
  <si>
    <t>Gabriel Davis</t>
  </si>
  <si>
    <t>55620705</t>
  </si>
  <si>
    <t>Panini Prestige</t>
  </si>
  <si>
    <t>56430671</t>
  </si>
  <si>
    <t>Tee Higgins</t>
  </si>
  <si>
    <t>RWB</t>
  </si>
  <si>
    <t>8153274</t>
  </si>
  <si>
    <t>Devonta Smith</t>
  </si>
  <si>
    <t>Premium Press Proof</t>
  </si>
  <si>
    <t>7118365</t>
  </si>
  <si>
    <t>Panini Select</t>
  </si>
  <si>
    <t xml:space="preserve">Aaron Rodgers </t>
  </si>
  <si>
    <t>7651427</t>
  </si>
  <si>
    <t>55010394</t>
  </si>
  <si>
    <t>Russell Wilson</t>
  </si>
  <si>
    <t>55010388</t>
  </si>
  <si>
    <t>55010387</t>
  </si>
  <si>
    <t>55010330</t>
  </si>
  <si>
    <t>Red/White/Blue</t>
  </si>
  <si>
    <t>48938024</t>
  </si>
  <si>
    <t>Lamar Jackson</t>
  </si>
  <si>
    <t>54523502</t>
  </si>
  <si>
    <t>Terry McLaurin</t>
  </si>
  <si>
    <t>Lazer Prizm</t>
  </si>
  <si>
    <t>55010257</t>
  </si>
  <si>
    <t>DK Metcalf</t>
  </si>
  <si>
    <t>55010255</t>
  </si>
  <si>
    <t>55010293</t>
  </si>
  <si>
    <t>55010292</t>
  </si>
  <si>
    <t>Red Press Proof</t>
  </si>
  <si>
    <t>0260200</t>
  </si>
  <si>
    <t>Clearly</t>
  </si>
  <si>
    <t>Illusions</t>
  </si>
  <si>
    <t>chase claypool</t>
  </si>
  <si>
    <t>Bronze /499</t>
  </si>
  <si>
    <t>0568021</t>
  </si>
  <si>
    <t>57193486</t>
  </si>
  <si>
    <t>NFL Debut Pink Camo</t>
  </si>
  <si>
    <t>55010272</t>
  </si>
  <si>
    <t xml:space="preserve">Antonio Gandy-Golden </t>
  </si>
  <si>
    <t>Purple Auto</t>
  </si>
  <si>
    <t>55010263</t>
  </si>
  <si>
    <t>Chase Claypool</t>
  </si>
  <si>
    <t>55010271</t>
  </si>
  <si>
    <t xml:space="preserve">Purple /500 </t>
  </si>
  <si>
    <t>53616252</t>
  </si>
  <si>
    <t>All Pro</t>
  </si>
  <si>
    <t>19265627</t>
  </si>
  <si>
    <t>54088382</t>
  </si>
  <si>
    <t>53468858</t>
  </si>
  <si>
    <t>Sterling Sharpe</t>
  </si>
  <si>
    <t>333S</t>
  </si>
  <si>
    <t>Supplemental</t>
  </si>
  <si>
    <t>53468860</t>
  </si>
  <si>
    <t>53468861</t>
  </si>
  <si>
    <t>53468846</t>
  </si>
  <si>
    <t>53468848</t>
  </si>
  <si>
    <t>53468843</t>
  </si>
  <si>
    <t>53468850</t>
  </si>
  <si>
    <t>53468853</t>
  </si>
  <si>
    <t>53468855</t>
  </si>
  <si>
    <t>53468856</t>
  </si>
  <si>
    <t>53468857</t>
  </si>
  <si>
    <t>53468862</t>
  </si>
  <si>
    <t>53468859</t>
  </si>
  <si>
    <t>42497835</t>
  </si>
  <si>
    <t>Terrell Davis</t>
  </si>
  <si>
    <t>42497837</t>
  </si>
  <si>
    <t>55758962</t>
  </si>
  <si>
    <t>Topps Prime</t>
  </si>
  <si>
    <t>Silver Rainbow</t>
  </si>
  <si>
    <t>PSA 5</t>
  </si>
  <si>
    <t>56145886</t>
  </si>
  <si>
    <t>56145800</t>
  </si>
  <si>
    <t>joe burrow</t>
  </si>
  <si>
    <t>Draft Class</t>
  </si>
  <si>
    <t>56145789</t>
  </si>
  <si>
    <t xml:space="preserve">Panini Prestige </t>
  </si>
  <si>
    <t>56145791</t>
  </si>
  <si>
    <t>56145850</t>
  </si>
  <si>
    <t xml:space="preserve">Illusions Mystique </t>
  </si>
  <si>
    <t>MY3</t>
  </si>
  <si>
    <t>Mystique</t>
  </si>
  <si>
    <t>56145888</t>
  </si>
  <si>
    <t>56145831</t>
  </si>
  <si>
    <t xml:space="preserve">Panini Mosaic </t>
  </si>
  <si>
    <t>56145815</t>
  </si>
  <si>
    <t>RW4</t>
  </si>
  <si>
    <t>Rookie Wave</t>
  </si>
  <si>
    <t>56430653</t>
  </si>
  <si>
    <t>56430670</t>
  </si>
  <si>
    <t>55620713</t>
  </si>
  <si>
    <t>Panini Chronicles DP</t>
  </si>
  <si>
    <t>Phoenix</t>
  </si>
  <si>
    <t>Panini Mosaic</t>
  </si>
  <si>
    <t>55728587</t>
  </si>
  <si>
    <t>55998193</t>
  </si>
  <si>
    <t>56430613</t>
  </si>
  <si>
    <t>GG16</t>
  </si>
  <si>
    <t>Got Game Mosaic</t>
  </si>
  <si>
    <t>55010343</t>
  </si>
  <si>
    <t>Deshaun Watson</t>
  </si>
  <si>
    <t>55010342</t>
  </si>
  <si>
    <t>55010337</t>
  </si>
  <si>
    <t>Panini Donruss Optic</t>
  </si>
  <si>
    <t>48052083</t>
  </si>
  <si>
    <t>Panini Contenders</t>
  </si>
  <si>
    <t>47709091</t>
  </si>
  <si>
    <t>Josh Jacobs</t>
  </si>
  <si>
    <t>47709089</t>
  </si>
  <si>
    <t>47709090</t>
  </si>
  <si>
    <t>47709092</t>
  </si>
  <si>
    <t>47709093</t>
  </si>
  <si>
    <t>48657620</t>
  </si>
  <si>
    <t>0025812</t>
  </si>
  <si>
    <t xml:space="preserve">Justin jefferson </t>
  </si>
  <si>
    <t xml:space="preserve">Clearly </t>
  </si>
  <si>
    <t>0573127</t>
  </si>
  <si>
    <t>57193481</t>
  </si>
  <si>
    <t>Chronicles DP Spectra</t>
  </si>
  <si>
    <t>Spectra</t>
  </si>
  <si>
    <t>57193478</t>
  </si>
  <si>
    <t>57193535</t>
  </si>
  <si>
    <t>Leaf Metal</t>
  </si>
  <si>
    <t>LR05</t>
  </si>
  <si>
    <t>/50</t>
  </si>
  <si>
    <t>48938010</t>
  </si>
  <si>
    <t>Ozzie Newsome</t>
  </si>
  <si>
    <t>8247413</t>
  </si>
  <si>
    <t>54088365</t>
  </si>
  <si>
    <t>54088367</t>
  </si>
  <si>
    <t>54088368</t>
  </si>
  <si>
    <t>47143631</t>
  </si>
  <si>
    <t>7456512</t>
  </si>
  <si>
    <t>Kyler Murray</t>
  </si>
  <si>
    <t>2826652</t>
  </si>
  <si>
    <t>6404580</t>
  </si>
  <si>
    <t>6404581</t>
  </si>
  <si>
    <t>8183801</t>
  </si>
  <si>
    <t>4158483</t>
  </si>
  <si>
    <t>7514286</t>
  </si>
  <si>
    <t>1536540</t>
  </si>
  <si>
    <t>6868355</t>
  </si>
  <si>
    <t>1385585</t>
  </si>
  <si>
    <t>6708422</t>
  </si>
  <si>
    <t>52170654</t>
  </si>
  <si>
    <t>30T</t>
  </si>
  <si>
    <t>50792875</t>
  </si>
  <si>
    <t>Emmitt Smith</t>
  </si>
  <si>
    <t>27T</t>
  </si>
  <si>
    <t>09081082</t>
  </si>
  <si>
    <t>81012587</t>
  </si>
  <si>
    <t>Herbert/Mariota</t>
  </si>
  <si>
    <t>56552744</t>
  </si>
  <si>
    <t>55998172</t>
  </si>
  <si>
    <t>0644236</t>
  </si>
  <si>
    <t>Sage Hit Premier Draft</t>
  </si>
  <si>
    <t xml:space="preserve">Absolute </t>
  </si>
  <si>
    <t>Pink /399</t>
  </si>
  <si>
    <t>NFL Debut</t>
  </si>
  <si>
    <t>57193479</t>
  </si>
  <si>
    <t>55010346</t>
  </si>
  <si>
    <t>Drew Brees</t>
  </si>
  <si>
    <t>Silver Die Cut /75</t>
  </si>
  <si>
    <t>53468825</t>
  </si>
  <si>
    <t>53468826</t>
  </si>
  <si>
    <t>53468827</t>
  </si>
  <si>
    <t>53468828</t>
  </si>
  <si>
    <t>53468829</t>
  </si>
  <si>
    <t>53468830</t>
  </si>
  <si>
    <t>53468831</t>
  </si>
  <si>
    <t>53468818</t>
  </si>
  <si>
    <t>53468819</t>
  </si>
  <si>
    <t>53468820</t>
  </si>
  <si>
    <t>47756533</t>
  </si>
  <si>
    <t>47756537</t>
  </si>
  <si>
    <t>47756540</t>
  </si>
  <si>
    <t>47756544</t>
  </si>
  <si>
    <t>47756568</t>
  </si>
  <si>
    <t>47756572</t>
  </si>
  <si>
    <t>53468768</t>
  </si>
  <si>
    <t>53468814</t>
  </si>
  <si>
    <t>53468822</t>
  </si>
  <si>
    <t>53468823</t>
  </si>
  <si>
    <t>47143632</t>
  </si>
  <si>
    <t>47143621</t>
  </si>
  <si>
    <t>49526132</t>
  </si>
  <si>
    <t>50973499</t>
  </si>
  <si>
    <t>50973500</t>
  </si>
  <si>
    <t>49526233</t>
  </si>
  <si>
    <t>49526133</t>
  </si>
  <si>
    <t>49526134</t>
  </si>
  <si>
    <t>49526232</t>
  </si>
  <si>
    <t>49526222</t>
  </si>
  <si>
    <t>53468824</t>
  </si>
  <si>
    <t>47143633</t>
  </si>
  <si>
    <t>49526177</t>
  </si>
  <si>
    <t>49526137</t>
  </si>
  <si>
    <t>54088279</t>
  </si>
  <si>
    <t>Franco Harris</t>
  </si>
  <si>
    <t>48625971</t>
  </si>
  <si>
    <t>Barry Sanders</t>
  </si>
  <si>
    <t>83T</t>
  </si>
  <si>
    <t>48625970</t>
  </si>
  <si>
    <t>48625968</t>
  </si>
  <si>
    <t>52170681</t>
  </si>
  <si>
    <t>52170680</t>
  </si>
  <si>
    <t>52170679</t>
  </si>
  <si>
    <t>52170696</t>
  </si>
  <si>
    <t>52170695</t>
  </si>
  <si>
    <t>52170694</t>
  </si>
  <si>
    <t>52170693</t>
  </si>
  <si>
    <t>52170692</t>
  </si>
  <si>
    <t>52170691</t>
  </si>
  <si>
    <t>52170690</t>
  </si>
  <si>
    <t>52170744</t>
  </si>
  <si>
    <t>52170743</t>
  </si>
  <si>
    <t>52170742</t>
  </si>
  <si>
    <t>52170713</t>
  </si>
  <si>
    <t>53961502</t>
  </si>
  <si>
    <t>52170712</t>
  </si>
  <si>
    <t>52170710</t>
  </si>
  <si>
    <t>52170689</t>
  </si>
  <si>
    <t>52170688</t>
  </si>
  <si>
    <t>52170753</t>
  </si>
  <si>
    <t>52170756</t>
  </si>
  <si>
    <t>52170752</t>
  </si>
  <si>
    <t>52170751</t>
  </si>
  <si>
    <t>52170686</t>
  </si>
  <si>
    <t>52170716</t>
  </si>
  <si>
    <t>52170663</t>
  </si>
  <si>
    <t>52170662</t>
  </si>
  <si>
    <t>52170661</t>
  </si>
  <si>
    <t>52170660</t>
  </si>
  <si>
    <t>52170659</t>
  </si>
  <si>
    <t>52170671</t>
  </si>
  <si>
    <t>52170670</t>
  </si>
  <si>
    <t>52170669</t>
  </si>
  <si>
    <t>52170678</t>
  </si>
  <si>
    <t>52170668</t>
  </si>
  <si>
    <t>52170667</t>
  </si>
  <si>
    <t>52170656</t>
  </si>
  <si>
    <t>52170658</t>
  </si>
  <si>
    <t>56145808</t>
  </si>
  <si>
    <t>Goal Line</t>
  </si>
  <si>
    <t>56145899</t>
  </si>
  <si>
    <t>362 Justin Herbert</t>
  </si>
  <si>
    <t>56145887</t>
  </si>
  <si>
    <t>56145814</t>
  </si>
  <si>
    <t>RW1</t>
  </si>
  <si>
    <t xml:space="preserve">Pink Rookie Wave </t>
  </si>
  <si>
    <t>2833264</t>
  </si>
  <si>
    <t xml:space="preserve">Tom Brady </t>
  </si>
  <si>
    <t xml:space="preserve">Silver Prizm </t>
  </si>
  <si>
    <t>56430615</t>
  </si>
  <si>
    <t>RS10</t>
  </si>
  <si>
    <t>Rookie Scripts</t>
  </si>
  <si>
    <t>1270585</t>
  </si>
  <si>
    <t>DM-TB</t>
  </si>
  <si>
    <t>Dominators</t>
  </si>
  <si>
    <t>55998165</t>
  </si>
  <si>
    <t xml:space="preserve">Brett Favre </t>
  </si>
  <si>
    <t>55620723</t>
  </si>
  <si>
    <t>Jerry Jeudy</t>
  </si>
  <si>
    <t>Trophy Collection Sapphire</t>
  </si>
  <si>
    <t>56430580</t>
  </si>
  <si>
    <t>55998181</t>
  </si>
  <si>
    <t>55998168</t>
  </si>
  <si>
    <t>55998197</t>
  </si>
  <si>
    <t>5742354</t>
  </si>
  <si>
    <t>50477301</t>
  </si>
  <si>
    <t>Dalvin Cook</t>
  </si>
  <si>
    <t>0011807347</t>
  </si>
  <si>
    <t>Christian McCaffrey</t>
  </si>
  <si>
    <t>55010341</t>
  </si>
  <si>
    <t>55010340</t>
  </si>
  <si>
    <t>55010339</t>
  </si>
  <si>
    <t>55010338</t>
  </si>
  <si>
    <t>55010336</t>
  </si>
  <si>
    <t>48052091</t>
  </si>
  <si>
    <t>Panini Absolute</t>
  </si>
  <si>
    <t>56430621</t>
  </si>
  <si>
    <t>Disco Prizm</t>
  </si>
  <si>
    <t>56746924</t>
  </si>
  <si>
    <t>Orange Disco</t>
  </si>
  <si>
    <t>0563541</t>
  </si>
  <si>
    <t>56145837</t>
  </si>
  <si>
    <t>56145836</t>
  </si>
  <si>
    <t>56145838</t>
  </si>
  <si>
    <t>56839190</t>
  </si>
  <si>
    <t>53969197</t>
  </si>
  <si>
    <t>All-Pro</t>
  </si>
  <si>
    <t>46045902</t>
  </si>
  <si>
    <t>384S</t>
  </si>
  <si>
    <t>56145775</t>
  </si>
  <si>
    <t xml:space="preserve">Prizm Draft Picks </t>
  </si>
  <si>
    <t xml:space="preserve">Kyler Murray </t>
  </si>
  <si>
    <t>5634173</t>
  </si>
  <si>
    <t>Prestige</t>
  </si>
  <si>
    <t>HE-5</t>
  </si>
  <si>
    <t>Heros</t>
  </si>
  <si>
    <t>54983542</t>
  </si>
  <si>
    <t>47036169</t>
  </si>
  <si>
    <t>56145870</t>
  </si>
  <si>
    <t>56145871</t>
  </si>
  <si>
    <t>56145872</t>
  </si>
  <si>
    <t xml:space="preserve">Panini Illusions  </t>
  </si>
  <si>
    <t>56145794</t>
  </si>
  <si>
    <t>Game Day Ticket</t>
  </si>
  <si>
    <t>56145894</t>
  </si>
  <si>
    <t>Panini Score</t>
  </si>
  <si>
    <t>55998140</t>
  </si>
  <si>
    <t xml:space="preserve">Reactive Orange </t>
  </si>
  <si>
    <t>8805365</t>
  </si>
  <si>
    <t>56430663</t>
  </si>
  <si>
    <t>55620717</t>
  </si>
  <si>
    <t>54023890</t>
  </si>
  <si>
    <t>55998180</t>
  </si>
  <si>
    <t xml:space="preserve">Jalen Hurts </t>
  </si>
  <si>
    <t>56430577</t>
  </si>
  <si>
    <t>justin jefferson</t>
  </si>
  <si>
    <t>no huddle silver</t>
  </si>
  <si>
    <t>56430598</t>
  </si>
  <si>
    <t>Justin Jeffersono</t>
  </si>
  <si>
    <t xml:space="preserve">green </t>
  </si>
  <si>
    <t>55998182</t>
  </si>
  <si>
    <t>52768687</t>
  </si>
  <si>
    <t>55998162</t>
  </si>
  <si>
    <t>Ceedee Lamb 268</t>
  </si>
  <si>
    <t>55998161</t>
  </si>
  <si>
    <t>56746923</t>
  </si>
  <si>
    <t>56430627</t>
  </si>
  <si>
    <t>4371783</t>
  </si>
  <si>
    <t>Najee Harris</t>
  </si>
  <si>
    <t>3473571</t>
  </si>
  <si>
    <t>8566855</t>
  </si>
  <si>
    <t>Trevor Lawrence</t>
  </si>
  <si>
    <t>P-251</t>
  </si>
  <si>
    <t>Red Green Prizm</t>
  </si>
  <si>
    <t>3661861</t>
  </si>
  <si>
    <t>Zach Wilson</t>
  </si>
  <si>
    <t>50895002</t>
  </si>
  <si>
    <t>Patrick mahomes</t>
  </si>
  <si>
    <t>44955224</t>
  </si>
  <si>
    <t>54389950</t>
  </si>
  <si>
    <t>T.J. Watt</t>
  </si>
  <si>
    <t>44605967</t>
  </si>
  <si>
    <t>45555156</t>
  </si>
  <si>
    <t>48938023</t>
  </si>
  <si>
    <t>45109584</t>
  </si>
  <si>
    <t>51305600</t>
  </si>
  <si>
    <t>National Treasures</t>
  </si>
  <si>
    <t>Noah Fant</t>
  </si>
  <si>
    <t>RSCNF</t>
  </si>
  <si>
    <t>Gear/Auto</t>
  </si>
  <si>
    <t>55010260</t>
  </si>
  <si>
    <t>55010259</t>
  </si>
  <si>
    <t>58266687</t>
  </si>
  <si>
    <t>PaniniPhoenix</t>
  </si>
  <si>
    <t>Fireburst</t>
  </si>
  <si>
    <t>55010288</t>
  </si>
  <si>
    <t>55010277</t>
  </si>
  <si>
    <t>55010274</t>
  </si>
  <si>
    <t>55010276</t>
  </si>
  <si>
    <t>55010282</t>
  </si>
  <si>
    <t>55010283</t>
  </si>
  <si>
    <t>Turbocharged</t>
  </si>
  <si>
    <t>Light Blue Die Cut</t>
  </si>
  <si>
    <t>White Die Cut</t>
  </si>
  <si>
    <t>Origins</t>
  </si>
  <si>
    <t>RPA /75</t>
  </si>
  <si>
    <t>Joshua Kelley</t>
  </si>
  <si>
    <t>Neon Purple RPA /35</t>
  </si>
  <si>
    <t>0628424</t>
  </si>
  <si>
    <t>317</t>
  </si>
  <si>
    <t>57193494</t>
  </si>
  <si>
    <t>Certified</t>
  </si>
  <si>
    <t>/99</t>
  </si>
  <si>
    <t>57193493</t>
  </si>
  <si>
    <t>LR04</t>
  </si>
  <si>
    <t>57193492</t>
  </si>
  <si>
    <t>51717161</t>
  </si>
  <si>
    <t>Tyler Herro</t>
  </si>
  <si>
    <t>4261166</t>
  </si>
  <si>
    <t xml:space="preserve">SGC </t>
  </si>
  <si>
    <t>3665380</t>
  </si>
  <si>
    <t>7034143</t>
  </si>
  <si>
    <t>53961458</t>
  </si>
  <si>
    <t>53961455</t>
  </si>
  <si>
    <t>53961448</t>
  </si>
  <si>
    <t>53961447</t>
  </si>
  <si>
    <t>54493049</t>
  </si>
  <si>
    <t>52170684</t>
  </si>
  <si>
    <t>52170683</t>
  </si>
  <si>
    <t>52170741</t>
  </si>
  <si>
    <t>52170740</t>
  </si>
  <si>
    <t>52170739</t>
  </si>
  <si>
    <t>52170711</t>
  </si>
  <si>
    <t>52170738</t>
  </si>
  <si>
    <t>52170737</t>
  </si>
  <si>
    <t>52170750</t>
  </si>
  <si>
    <t>52170749</t>
  </si>
  <si>
    <t>52170748</t>
  </si>
  <si>
    <t>52170747</t>
  </si>
  <si>
    <t>52170746</t>
  </si>
  <si>
    <t>52170705</t>
  </si>
  <si>
    <t>52170704</t>
  </si>
  <si>
    <t>52170703</t>
  </si>
  <si>
    <t>52170702</t>
  </si>
  <si>
    <t>52170701</t>
  </si>
  <si>
    <t>52170700</t>
  </si>
  <si>
    <t>52170699</t>
  </si>
  <si>
    <t>52170698</t>
  </si>
  <si>
    <t>52170697</t>
  </si>
  <si>
    <t>53468841</t>
  </si>
  <si>
    <t>53468835</t>
  </si>
  <si>
    <t>53468837</t>
  </si>
  <si>
    <t>53468838</t>
  </si>
  <si>
    <t>53468839</t>
  </si>
  <si>
    <t>53961500</t>
  </si>
  <si>
    <t>53961431</t>
  </si>
  <si>
    <t>Lawrence Taylor</t>
  </si>
  <si>
    <t>54597765</t>
  </si>
  <si>
    <t>SA-GE Hit</t>
  </si>
  <si>
    <t>Premier Draft</t>
  </si>
  <si>
    <t xml:space="preserve">tier 2 </t>
  </si>
  <si>
    <t>6440680</t>
  </si>
  <si>
    <t>7181561</t>
  </si>
  <si>
    <t>Green Prizm</t>
  </si>
  <si>
    <t>56747142</t>
  </si>
  <si>
    <t>56145779</t>
  </si>
  <si>
    <t xml:space="preserve">Panini Chronicles Draft Picks Spectra </t>
  </si>
  <si>
    <t>Blue Prizm</t>
  </si>
  <si>
    <t>56145893</t>
  </si>
  <si>
    <t>55620706</t>
  </si>
  <si>
    <t>56430589</t>
  </si>
  <si>
    <t>mosaic</t>
  </si>
  <si>
    <t xml:space="preserve">justin jefferson  </t>
  </si>
  <si>
    <t>reactive green</t>
  </si>
  <si>
    <t>55998196</t>
  </si>
  <si>
    <t>reactive orange</t>
  </si>
  <si>
    <t>55998194</t>
  </si>
  <si>
    <t>Justin Jefferson 270</t>
  </si>
  <si>
    <t>56430583</t>
  </si>
  <si>
    <t>55998195</t>
  </si>
  <si>
    <t>Reactive Green</t>
  </si>
  <si>
    <t>48938012</t>
  </si>
  <si>
    <t>57046565</t>
  </si>
  <si>
    <t>56430574</t>
  </si>
  <si>
    <t>47308601</t>
  </si>
  <si>
    <t>Jim Kelly</t>
  </si>
  <si>
    <t>47308602</t>
  </si>
  <si>
    <t>47308597</t>
  </si>
  <si>
    <t>47308610</t>
  </si>
  <si>
    <t>47308611</t>
  </si>
  <si>
    <t>47308603</t>
  </si>
  <si>
    <t>47308604</t>
  </si>
  <si>
    <t>47308609</t>
  </si>
  <si>
    <t>42941840</t>
  </si>
  <si>
    <t>47308600</t>
  </si>
  <si>
    <t>46912771</t>
  </si>
  <si>
    <t>Baker Mayfield</t>
  </si>
  <si>
    <t>46912798</t>
  </si>
  <si>
    <t>46912800</t>
  </si>
  <si>
    <t>56145869</t>
  </si>
  <si>
    <t>5 Joe Burrow Trophy Collection</t>
  </si>
  <si>
    <t>Emerald</t>
  </si>
  <si>
    <t>56145809</t>
  </si>
  <si>
    <t xml:space="preserve">Panini Playoff  </t>
  </si>
  <si>
    <t>BTN26</t>
  </si>
  <si>
    <t>Behind the numbers</t>
  </si>
  <si>
    <t>56430576</t>
  </si>
  <si>
    <t>pink camo</t>
  </si>
  <si>
    <t>53088926</t>
  </si>
  <si>
    <t>Fireworks</t>
  </si>
  <si>
    <t>52618983</t>
  </si>
  <si>
    <t>47308599</t>
  </si>
  <si>
    <t>56145863</t>
  </si>
  <si>
    <t>55998163</t>
  </si>
  <si>
    <t>Tom Brady 298</t>
  </si>
  <si>
    <t>2741530</t>
  </si>
  <si>
    <t>Blue Die Cut Prizm</t>
  </si>
  <si>
    <t>56430623</t>
  </si>
  <si>
    <t>2820858</t>
  </si>
  <si>
    <t>Portrait</t>
  </si>
  <si>
    <t>6407077</t>
  </si>
  <si>
    <t>Trey Lance</t>
  </si>
  <si>
    <t>55259637</t>
  </si>
  <si>
    <t>Topps Platinum</t>
  </si>
  <si>
    <t>46305948</t>
  </si>
  <si>
    <t>55010269</t>
  </si>
  <si>
    <t>56430614</t>
  </si>
  <si>
    <t>Reactive Gold</t>
  </si>
  <si>
    <t>56747058</t>
  </si>
  <si>
    <t>Josh Allen</t>
  </si>
  <si>
    <t>Fireworks-No Huddle</t>
  </si>
  <si>
    <t>55010291</t>
  </si>
  <si>
    <t>55010270</t>
  </si>
  <si>
    <t>RPJBA</t>
  </si>
  <si>
    <t>RPA /25</t>
  </si>
  <si>
    <t>Sticker</t>
  </si>
  <si>
    <t>47000437</t>
  </si>
  <si>
    <t>56145788</t>
  </si>
  <si>
    <t>56145790</t>
  </si>
  <si>
    <t>56145821</t>
  </si>
  <si>
    <t xml:space="preserve">Chase Young </t>
  </si>
  <si>
    <t>56145829</t>
  </si>
  <si>
    <t>53011108</t>
  </si>
  <si>
    <t>56430596</t>
  </si>
  <si>
    <t>55010267</t>
  </si>
  <si>
    <t>55010268</t>
  </si>
  <si>
    <t>55010265</t>
  </si>
  <si>
    <t>55010266</t>
  </si>
  <si>
    <t>55010296</t>
  </si>
  <si>
    <t>Yellow Press Proof</t>
  </si>
  <si>
    <t xml:space="preserve">tier 3 </t>
  </si>
  <si>
    <t>56145817</t>
  </si>
  <si>
    <t xml:space="preserve">Tyreek Hill </t>
  </si>
  <si>
    <t>56324269</t>
  </si>
  <si>
    <t>56430669</t>
  </si>
  <si>
    <t>56145882</t>
  </si>
  <si>
    <t>56145883</t>
  </si>
  <si>
    <t>56430590</t>
  </si>
  <si>
    <t>55998143</t>
  </si>
  <si>
    <t>Donruss Elite</t>
  </si>
  <si>
    <t>54088383</t>
  </si>
  <si>
    <t>5428882</t>
  </si>
  <si>
    <t>56430569</t>
  </si>
  <si>
    <t>7283070</t>
  </si>
  <si>
    <t>56430603</t>
  </si>
  <si>
    <t>56430633</t>
  </si>
  <si>
    <t>55010262</t>
  </si>
  <si>
    <t>Silver Press Proof 85/100</t>
  </si>
  <si>
    <t>57193476</t>
  </si>
  <si>
    <t>Orange Trophy Collection</t>
  </si>
  <si>
    <t>44567938</t>
  </si>
  <si>
    <t>53961485</t>
  </si>
  <si>
    <t>53961482</t>
  </si>
  <si>
    <t>53961478</t>
  </si>
  <si>
    <t>53961475</t>
  </si>
  <si>
    <t>53961476</t>
  </si>
  <si>
    <t>53961491</t>
  </si>
  <si>
    <t>53961488</t>
  </si>
  <si>
    <t>53961489</t>
  </si>
  <si>
    <t>53961486</t>
  </si>
  <si>
    <t>49319848</t>
  </si>
  <si>
    <t>Orange Scope</t>
  </si>
  <si>
    <t>47319747</t>
  </si>
  <si>
    <t>Topps USFL</t>
  </si>
  <si>
    <t>Herschel Walker</t>
  </si>
  <si>
    <t>55998164</t>
  </si>
  <si>
    <t>56747103</t>
  </si>
  <si>
    <t>Hype-No Huddle</t>
  </si>
  <si>
    <t>58266655</t>
  </si>
  <si>
    <t>Panini Phoenix</t>
  </si>
  <si>
    <t>Fire Burst</t>
  </si>
  <si>
    <t>58266673</t>
  </si>
  <si>
    <t>56145807</t>
  </si>
  <si>
    <t>56145816</t>
  </si>
  <si>
    <t xml:space="preserve">Ceedee Lamb </t>
  </si>
  <si>
    <t>54314602</t>
  </si>
  <si>
    <t>54314601</t>
  </si>
  <si>
    <t>50895003</t>
  </si>
  <si>
    <t>Phenomenon Prizm</t>
  </si>
  <si>
    <t>58266667</t>
  </si>
  <si>
    <t>58266660</t>
  </si>
  <si>
    <t>58266659</t>
  </si>
  <si>
    <t>58266672</t>
  </si>
  <si>
    <t>58266656</t>
  </si>
  <si>
    <t>58266675</t>
  </si>
  <si>
    <t>58266668</t>
  </si>
  <si>
    <t>58266662</t>
  </si>
  <si>
    <t>58266670</t>
  </si>
  <si>
    <t>56145825</t>
  </si>
  <si>
    <t>56430664</t>
  </si>
  <si>
    <t>56145776</t>
  </si>
  <si>
    <t xml:space="preserve">Hunter Renfrow </t>
  </si>
  <si>
    <t>56145819</t>
  </si>
  <si>
    <t xml:space="preserve">Jerry Jeudy </t>
  </si>
  <si>
    <t>54137257</t>
  </si>
  <si>
    <t>Pink Prizm</t>
  </si>
  <si>
    <t>8366282</t>
  </si>
  <si>
    <t xml:space="preserve">Prizm DP </t>
  </si>
  <si>
    <t>Red Prizm 199/299</t>
  </si>
  <si>
    <t>48544532</t>
  </si>
  <si>
    <t>DeAndre Hopkins</t>
  </si>
  <si>
    <t>Camo Refractor</t>
  </si>
  <si>
    <t>56963437</t>
  </si>
  <si>
    <t>Panini Flawless</t>
  </si>
  <si>
    <t>Sapphire 04/10</t>
  </si>
  <si>
    <t>56430575</t>
  </si>
  <si>
    <t>55010308</t>
  </si>
  <si>
    <t>55010309</t>
  </si>
  <si>
    <t>55010300</t>
  </si>
  <si>
    <t>55010304</t>
  </si>
  <si>
    <t>55010306</t>
  </si>
  <si>
    <t>55010302</t>
  </si>
  <si>
    <t>55010301</t>
  </si>
  <si>
    <t>55010307</t>
  </si>
  <si>
    <t>55010305</t>
  </si>
  <si>
    <t>55010303</t>
  </si>
  <si>
    <t>55010298</t>
  </si>
  <si>
    <t>55010299</t>
  </si>
  <si>
    <t>55010261</t>
  </si>
  <si>
    <t>Black Press Proof 10/10</t>
  </si>
  <si>
    <t>57193462</t>
  </si>
  <si>
    <t>LR12</t>
  </si>
  <si>
    <t>35/50</t>
  </si>
  <si>
    <t>55010311</t>
  </si>
  <si>
    <t>55010312</t>
  </si>
  <si>
    <t>7225672</t>
  </si>
  <si>
    <t>60933652</t>
  </si>
  <si>
    <t>63207495</t>
  </si>
  <si>
    <t>Purple Shock</t>
  </si>
  <si>
    <t>56430675</t>
  </si>
  <si>
    <t>56430634</t>
  </si>
  <si>
    <t>55010297</t>
  </si>
  <si>
    <t>Variation</t>
  </si>
  <si>
    <t>1544832</t>
  </si>
  <si>
    <t>Travis Kelce</t>
  </si>
  <si>
    <t>Auto 186/499</t>
  </si>
  <si>
    <t>SGC 8.5/Auto 10</t>
  </si>
  <si>
    <t>56430605</t>
  </si>
  <si>
    <t>Blue Hypere</t>
  </si>
  <si>
    <t>53937992</t>
  </si>
  <si>
    <t>63513170</t>
  </si>
  <si>
    <t>PB3</t>
  </si>
  <si>
    <t>Prizm Black</t>
  </si>
  <si>
    <t>5032717</t>
  </si>
  <si>
    <t>Holo Prizm</t>
  </si>
  <si>
    <t>63723106</t>
  </si>
  <si>
    <t>56430635</t>
  </si>
  <si>
    <t>56430638</t>
  </si>
  <si>
    <t>48461418</t>
  </si>
  <si>
    <t>Dragon Scale Prizm 09/88</t>
  </si>
  <si>
    <t>53645800</t>
  </si>
  <si>
    <t>Emerald Signature</t>
  </si>
  <si>
    <t>56430639</t>
  </si>
  <si>
    <t>63740098</t>
  </si>
  <si>
    <t>Absolute</t>
  </si>
  <si>
    <t>K29</t>
  </si>
  <si>
    <t>Kaboom</t>
  </si>
  <si>
    <t>8857580</t>
  </si>
  <si>
    <t>DT3</t>
  </si>
  <si>
    <t>Downtown</t>
  </si>
  <si>
    <t>6203310</t>
  </si>
  <si>
    <t>Upper Deck Encore</t>
  </si>
  <si>
    <t>0009706727</t>
  </si>
  <si>
    <t>Auto /250</t>
  </si>
  <si>
    <t>BGS 9.5/Auto 10</t>
  </si>
  <si>
    <t>0009104001</t>
  </si>
  <si>
    <t>62036626</t>
  </si>
  <si>
    <t>Flourescent Gold /10</t>
  </si>
  <si>
    <t>63758276</t>
  </si>
  <si>
    <t>Gold Mosaic Auto</t>
  </si>
  <si>
    <t>#RA1</t>
  </si>
  <si>
    <t>PSA 8/PSA 10 Auto</t>
  </si>
  <si>
    <t>NEW CARDS</t>
  </si>
  <si>
    <t>SCR-9</t>
  </si>
  <si>
    <t>Select Certified Rookies</t>
  </si>
  <si>
    <t xml:space="preserve"> SGC</t>
  </si>
  <si>
    <t>XR</t>
  </si>
  <si>
    <t>Tyler Johnson</t>
  </si>
  <si>
    <t>Red /249</t>
  </si>
  <si>
    <t>Silver</t>
  </si>
  <si>
    <t>Chris Godwin</t>
  </si>
  <si>
    <t>AJ Dillon</t>
  </si>
  <si>
    <t>SCR-4</t>
  </si>
  <si>
    <t>Certified Rookies</t>
  </si>
  <si>
    <t>Brett Favre</t>
  </si>
  <si>
    <t>Gold</t>
  </si>
  <si>
    <t>retail</t>
  </si>
  <si>
    <t>SGC 6</t>
  </si>
  <si>
    <t>Joe</t>
  </si>
  <si>
    <t>Herbert</t>
  </si>
  <si>
    <t>Red Mosaic</t>
  </si>
  <si>
    <t xml:space="preserve">Prestige </t>
  </si>
  <si>
    <t>Burrow</t>
  </si>
  <si>
    <t>MY1</t>
  </si>
  <si>
    <t>Orange</t>
  </si>
  <si>
    <t>No HuddlePrizm</t>
  </si>
  <si>
    <t>Purple Die Cut Prizm</t>
  </si>
  <si>
    <t>Brady</t>
  </si>
  <si>
    <t>Tri-Color Prizm</t>
  </si>
  <si>
    <t>Leaf Pro Set</t>
  </si>
  <si>
    <t>Lawrence</t>
  </si>
  <si>
    <t>PS1</t>
  </si>
  <si>
    <t>Elite</t>
  </si>
  <si>
    <t>JaMarr Chase</t>
  </si>
  <si>
    <t>Status 68/275</t>
  </si>
  <si>
    <t>Randy Moss</t>
  </si>
  <si>
    <t>Interstate</t>
  </si>
  <si>
    <t>Mahomes</t>
  </si>
  <si>
    <t>RY3</t>
  </si>
  <si>
    <t>Mirror 216/299</t>
  </si>
  <si>
    <t>Rice</t>
  </si>
  <si>
    <t>Marino</t>
  </si>
  <si>
    <t>Topps Pristine</t>
  </si>
  <si>
    <t xml:space="preserve">PSA 10 </t>
  </si>
  <si>
    <t>Stadium</t>
  </si>
  <si>
    <t>Elway</t>
  </si>
  <si>
    <t>Sanders</t>
  </si>
  <si>
    <t>Dickerson</t>
  </si>
  <si>
    <t>Holo</t>
  </si>
  <si>
    <t>GG2</t>
  </si>
  <si>
    <t>Montana</t>
  </si>
  <si>
    <t>Leaf Limited</t>
  </si>
  <si>
    <t>Manning</t>
  </si>
  <si>
    <t>/999</t>
  </si>
  <si>
    <t>OG</t>
  </si>
  <si>
    <t>GM22</t>
  </si>
  <si>
    <t>Glass Mosaic</t>
  </si>
  <si>
    <t>CardHedger</t>
  </si>
  <si>
    <t>Total Cards</t>
  </si>
  <si>
    <t>Total Value</t>
  </si>
  <si>
    <t>Average Value</t>
  </si>
  <si>
    <t>CardHedger Value</t>
  </si>
  <si>
    <t xml:space="preserve">TOTAL </t>
  </si>
  <si>
    <t>49716693</t>
  </si>
  <si>
    <t>Zion Williamson</t>
  </si>
  <si>
    <t>46787200</t>
  </si>
  <si>
    <t>48637153</t>
  </si>
  <si>
    <t>47390277</t>
  </si>
  <si>
    <t>53595583</t>
  </si>
  <si>
    <t>53595587</t>
  </si>
  <si>
    <t>53595582</t>
  </si>
  <si>
    <t>53595580</t>
  </si>
  <si>
    <t>54808514</t>
  </si>
  <si>
    <t>Kevin Durant</t>
  </si>
  <si>
    <t>Black</t>
  </si>
  <si>
    <t>PSA 7.5</t>
  </si>
  <si>
    <t>46181915</t>
  </si>
  <si>
    <t>Carmelo Anthony</t>
  </si>
  <si>
    <t>54808515</t>
  </si>
  <si>
    <t>55259640</t>
  </si>
  <si>
    <t>Upper Deck</t>
  </si>
  <si>
    <t>51102917</t>
  </si>
  <si>
    <t>James Harden</t>
  </si>
  <si>
    <t>46306067</t>
  </si>
  <si>
    <t>Kawhi Leonard</t>
  </si>
  <si>
    <t>55259641</t>
  </si>
  <si>
    <t>Brandon Ingram</t>
  </si>
  <si>
    <t>55259084</t>
  </si>
  <si>
    <t>Lonzo Ball</t>
  </si>
  <si>
    <t>Shock</t>
  </si>
  <si>
    <t>56694980</t>
  </si>
  <si>
    <t>Yao Ming</t>
  </si>
  <si>
    <t>56694974</t>
  </si>
  <si>
    <t>Steph Curry</t>
  </si>
  <si>
    <t>56695002</t>
  </si>
  <si>
    <t>Stephen Curry</t>
  </si>
  <si>
    <t>56694973</t>
  </si>
  <si>
    <t>Astounding Sapphire</t>
  </si>
  <si>
    <t>56695011</t>
  </si>
  <si>
    <t xml:space="preserve">Lebron James  </t>
  </si>
  <si>
    <t>56963428</t>
  </si>
  <si>
    <t>Lebron James</t>
  </si>
  <si>
    <t>55637119</t>
  </si>
  <si>
    <t>SP Holoviews</t>
  </si>
  <si>
    <t>Shaquille O'Neal</t>
  </si>
  <si>
    <t>PC29</t>
  </si>
  <si>
    <t>Premium Collection</t>
  </si>
  <si>
    <t>62082041</t>
  </si>
  <si>
    <t>Hoops Premium</t>
  </si>
  <si>
    <t>56694996</t>
  </si>
  <si>
    <t>Dwayne Wade</t>
  </si>
  <si>
    <t>56694995</t>
  </si>
  <si>
    <t>56694977</t>
  </si>
  <si>
    <t>Panini Black</t>
  </si>
  <si>
    <t>Eric Paschall</t>
  </si>
  <si>
    <t xml:space="preserve">Silver </t>
  </si>
  <si>
    <t>56694997</t>
  </si>
  <si>
    <t>7662303</t>
  </si>
  <si>
    <t>Luka Doncic</t>
  </si>
  <si>
    <t>0010448170</t>
  </si>
  <si>
    <t>Panini Encased</t>
  </si>
  <si>
    <t>Frank Nitilikina</t>
  </si>
  <si>
    <t>James Wiseman</t>
  </si>
  <si>
    <t>Instant Impact Silver</t>
  </si>
  <si>
    <t>57193508</t>
  </si>
  <si>
    <t>Prizm DP</t>
  </si>
  <si>
    <t>Ja Morant</t>
  </si>
  <si>
    <t>57193525</t>
  </si>
  <si>
    <t>NBA Debut</t>
  </si>
  <si>
    <t>56653915</t>
  </si>
  <si>
    <t>Hoops Premium Stock</t>
  </si>
  <si>
    <t>57193524</t>
  </si>
  <si>
    <t>51717159</t>
  </si>
  <si>
    <t>51717157</t>
  </si>
  <si>
    <t>60778170</t>
  </si>
  <si>
    <t>60778180</t>
  </si>
  <si>
    <t>Panini Hoops</t>
  </si>
  <si>
    <t>Darius Garland</t>
  </si>
  <si>
    <t>We Got Next</t>
  </si>
  <si>
    <t>60778141</t>
  </si>
  <si>
    <t>Cameron Johnson</t>
  </si>
  <si>
    <t>52171161</t>
  </si>
  <si>
    <t>Charles Barkley</t>
  </si>
  <si>
    <t>All-Star</t>
  </si>
  <si>
    <t>27780861</t>
  </si>
  <si>
    <t>28456864</t>
  </si>
  <si>
    <t>John Stockton</t>
  </si>
  <si>
    <t>52171187</t>
  </si>
  <si>
    <t>26585371</t>
  </si>
  <si>
    <t>45410271</t>
  </si>
  <si>
    <t>26173889</t>
  </si>
  <si>
    <t>02310949</t>
  </si>
  <si>
    <t>02302843</t>
  </si>
  <si>
    <t>52171177</t>
  </si>
  <si>
    <t>52171182</t>
  </si>
  <si>
    <t>52171183</t>
  </si>
  <si>
    <t>52171184</t>
  </si>
  <si>
    <t>52171186</t>
  </si>
  <si>
    <t>52171179</t>
  </si>
  <si>
    <t>28456937</t>
  </si>
  <si>
    <t>Clyde Drexler</t>
  </si>
  <si>
    <t>46697586</t>
  </si>
  <si>
    <t>46787121</t>
  </si>
  <si>
    <t>46787143</t>
  </si>
  <si>
    <t>46787137</t>
  </si>
  <si>
    <t>46787091</t>
  </si>
  <si>
    <t>46787164</t>
  </si>
  <si>
    <t>46787094</t>
  </si>
  <si>
    <t>46787136</t>
  </si>
  <si>
    <t>46787128</t>
  </si>
  <si>
    <t>4410672</t>
  </si>
  <si>
    <t>7838257</t>
  </si>
  <si>
    <t>3811771</t>
  </si>
  <si>
    <t>2210587</t>
  </si>
  <si>
    <t>60778144</t>
  </si>
  <si>
    <t>60778161</t>
  </si>
  <si>
    <t>60778157</t>
  </si>
  <si>
    <t>53468406</t>
  </si>
  <si>
    <t>Vince Carter</t>
  </si>
  <si>
    <t>53468402</t>
  </si>
  <si>
    <t>11470829</t>
  </si>
  <si>
    <t>Shaquille O'neal</t>
  </si>
  <si>
    <t>08102642</t>
  </si>
  <si>
    <t>47493478</t>
  </si>
  <si>
    <t>53228122</t>
  </si>
  <si>
    <t>1b</t>
  </si>
  <si>
    <t>Trade Card</t>
  </si>
  <si>
    <t>53468364</t>
  </si>
  <si>
    <t>53468363</t>
  </si>
  <si>
    <t>53468366</t>
  </si>
  <si>
    <t>53468369</t>
  </si>
  <si>
    <t>52286712</t>
  </si>
  <si>
    <t>52286713</t>
  </si>
  <si>
    <t>52286714</t>
  </si>
  <si>
    <t>52171084</t>
  </si>
  <si>
    <t>Patrick Ewing</t>
  </si>
  <si>
    <t>0778060</t>
  </si>
  <si>
    <t>SGC 7</t>
  </si>
  <si>
    <t>50642623</t>
  </si>
  <si>
    <t>55426577</t>
  </si>
  <si>
    <t>Upper Deck McDonalds</t>
  </si>
  <si>
    <t>OR5</t>
  </si>
  <si>
    <t>Orlando</t>
  </si>
  <si>
    <t>55426516</t>
  </si>
  <si>
    <t>52286689</t>
  </si>
  <si>
    <t>All Star</t>
  </si>
  <si>
    <t>53228117</t>
  </si>
  <si>
    <t>53228116</t>
  </si>
  <si>
    <t>55426571</t>
  </si>
  <si>
    <t>Magic Johnson vs Jordan</t>
  </si>
  <si>
    <t>55426565</t>
  </si>
  <si>
    <t>Larry Bird</t>
  </si>
  <si>
    <t>55426566</t>
  </si>
  <si>
    <t>55426552</t>
  </si>
  <si>
    <t>55426553</t>
  </si>
  <si>
    <t>55426554</t>
  </si>
  <si>
    <t>55426525</t>
  </si>
  <si>
    <t>Fller</t>
  </si>
  <si>
    <t>magic Johnson</t>
  </si>
  <si>
    <t>55426528</t>
  </si>
  <si>
    <t>55426519</t>
  </si>
  <si>
    <t>Akeem Olajuwon</t>
  </si>
  <si>
    <t>56695007</t>
  </si>
  <si>
    <t>Anthony Davis</t>
  </si>
  <si>
    <t>Overdrive</t>
  </si>
  <si>
    <t>Tier 5</t>
  </si>
  <si>
    <t>55637117</t>
  </si>
  <si>
    <t xml:space="preserve">Metal </t>
  </si>
  <si>
    <t>Kevin Garnett</t>
  </si>
  <si>
    <t>55010407</t>
  </si>
  <si>
    <t>Kevin McHale</t>
  </si>
  <si>
    <t>East</t>
  </si>
  <si>
    <t>28456863</t>
  </si>
  <si>
    <t>28456859</t>
  </si>
  <si>
    <t>28457014</t>
  </si>
  <si>
    <t>28457009</t>
  </si>
  <si>
    <t>28457008</t>
  </si>
  <si>
    <t>52171152</t>
  </si>
  <si>
    <t>52171107</t>
  </si>
  <si>
    <t>Dominique Wilkins</t>
  </si>
  <si>
    <t>52171088</t>
  </si>
  <si>
    <t xml:space="preserve">Fleer  </t>
  </si>
  <si>
    <t>53412405</t>
  </si>
  <si>
    <t>Kareem Abdul-Jabbar</t>
  </si>
  <si>
    <t>53412413</t>
  </si>
  <si>
    <t>55426511</t>
  </si>
  <si>
    <t>55426573</t>
  </si>
  <si>
    <t>Fleer Sticker</t>
  </si>
  <si>
    <t>1002974353</t>
  </si>
  <si>
    <t>56694993</t>
  </si>
  <si>
    <t>Romeo Langford</t>
  </si>
  <si>
    <t>1052002</t>
  </si>
  <si>
    <t xml:space="preserve">Topps </t>
  </si>
  <si>
    <t>56694998</t>
  </si>
  <si>
    <t>Trae Young</t>
  </si>
  <si>
    <t>57193446</t>
  </si>
  <si>
    <t xml:space="preserve">Lamelo Ball </t>
  </si>
  <si>
    <t>54026055</t>
  </si>
  <si>
    <t>55010252</t>
  </si>
  <si>
    <t>Fanatics</t>
  </si>
  <si>
    <t>51717152</t>
  </si>
  <si>
    <t>51717151</t>
  </si>
  <si>
    <t>55998149</t>
  </si>
  <si>
    <t>Pink XR</t>
  </si>
  <si>
    <t>56333640</t>
  </si>
  <si>
    <t>56333639</t>
  </si>
  <si>
    <t>56333638</t>
  </si>
  <si>
    <t>60778132</t>
  </si>
  <si>
    <t>Cam Reddish</t>
  </si>
  <si>
    <t>60778133</t>
  </si>
  <si>
    <t>52171168</t>
  </si>
  <si>
    <t>Magic Johnson</t>
  </si>
  <si>
    <t>53228187</t>
  </si>
  <si>
    <t>Hoops</t>
  </si>
  <si>
    <t>David Robinson</t>
  </si>
  <si>
    <t>53412441</t>
  </si>
  <si>
    <t>53228186</t>
  </si>
  <si>
    <t>53412448</t>
  </si>
  <si>
    <t>53412450</t>
  </si>
  <si>
    <t>53412451</t>
  </si>
  <si>
    <t>53412452</t>
  </si>
  <si>
    <t>53412454</t>
  </si>
  <si>
    <t>53228193</t>
  </si>
  <si>
    <t>53228192</t>
  </si>
  <si>
    <t>53228190</t>
  </si>
  <si>
    <t>48365025</t>
  </si>
  <si>
    <t>48365022</t>
  </si>
  <si>
    <t>28456985</t>
  </si>
  <si>
    <t>52171128</t>
  </si>
  <si>
    <t>50195970</t>
  </si>
  <si>
    <t>Panini Optic</t>
  </si>
  <si>
    <t>7018534</t>
  </si>
  <si>
    <t>Great Xpectations</t>
  </si>
  <si>
    <t>49873127</t>
  </si>
  <si>
    <t>60778162</t>
  </si>
  <si>
    <t>53228115</t>
  </si>
  <si>
    <t>52171113</t>
  </si>
  <si>
    <t>Isiah Thomas</t>
  </si>
  <si>
    <t>Julius Erving</t>
  </si>
  <si>
    <t>52171102</t>
  </si>
  <si>
    <t>53228089</t>
  </si>
  <si>
    <t>Mitch Richmond</t>
  </si>
  <si>
    <t>53412422</t>
  </si>
  <si>
    <t>Dominique WIlkins</t>
  </si>
  <si>
    <t>28248515</t>
  </si>
  <si>
    <t>53960493</t>
  </si>
  <si>
    <t>55426537</t>
  </si>
  <si>
    <t>52286699</t>
  </si>
  <si>
    <t>53468398</t>
  </si>
  <si>
    <t>Ultra</t>
  </si>
  <si>
    <t>53468390</t>
  </si>
  <si>
    <t>53468392</t>
  </si>
  <si>
    <t>55426524</t>
  </si>
  <si>
    <t>55426508</t>
  </si>
  <si>
    <t>east</t>
  </si>
  <si>
    <t>55426510</t>
  </si>
  <si>
    <t>53228188</t>
  </si>
  <si>
    <t>53412457</t>
  </si>
  <si>
    <t>53412447</t>
  </si>
  <si>
    <t>53412449</t>
  </si>
  <si>
    <t>28456860</t>
  </si>
  <si>
    <t>53412372</t>
  </si>
  <si>
    <t>53412388</t>
  </si>
  <si>
    <t>53412383</t>
  </si>
  <si>
    <t>53412389</t>
  </si>
  <si>
    <t>53412386</t>
  </si>
  <si>
    <t>53412390</t>
  </si>
  <si>
    <t>53412391</t>
  </si>
  <si>
    <t>53412384</t>
  </si>
  <si>
    <t>53412379</t>
  </si>
  <si>
    <t>53412371</t>
  </si>
  <si>
    <t>53412385</t>
  </si>
  <si>
    <t>53412393</t>
  </si>
  <si>
    <t>52171149</t>
  </si>
  <si>
    <t>53412374</t>
  </si>
  <si>
    <t>4865124</t>
  </si>
  <si>
    <t>NBA hoops</t>
  </si>
  <si>
    <t>Sears Superstars</t>
  </si>
  <si>
    <t>28456988</t>
  </si>
  <si>
    <t>52171119</t>
  </si>
  <si>
    <t>52171121</t>
  </si>
  <si>
    <t>53228090</t>
  </si>
  <si>
    <t>53228091</t>
  </si>
  <si>
    <t>53228092</t>
  </si>
  <si>
    <t>56403360</t>
  </si>
  <si>
    <t>50184421</t>
  </si>
  <si>
    <t>Michael Porter Jr</t>
  </si>
  <si>
    <t xml:space="preserve">Green </t>
  </si>
  <si>
    <t>54255831</t>
  </si>
  <si>
    <t>19646074</t>
  </si>
  <si>
    <t>sticker</t>
  </si>
  <si>
    <t>26155075</t>
  </si>
  <si>
    <t>25469332</t>
  </si>
  <si>
    <t>52171117</t>
  </si>
  <si>
    <t>49049888</t>
  </si>
  <si>
    <t>Donovan Mitchell</t>
  </si>
  <si>
    <t>56695000</t>
  </si>
  <si>
    <t>56694983</t>
  </si>
  <si>
    <t>55998158</t>
  </si>
  <si>
    <t>56694958</t>
  </si>
  <si>
    <t>56694959</t>
  </si>
  <si>
    <t>51717158</t>
  </si>
  <si>
    <t>51717160</t>
  </si>
  <si>
    <t>52768684</t>
  </si>
  <si>
    <t>55085272</t>
  </si>
  <si>
    <t>Instant Impact</t>
  </si>
  <si>
    <t>56839185</t>
  </si>
  <si>
    <t>Shai Gilgeous Alexander</t>
  </si>
  <si>
    <t>60778143</t>
  </si>
  <si>
    <t>53468349</t>
  </si>
  <si>
    <t>53468350</t>
  </si>
  <si>
    <t>53468345</t>
  </si>
  <si>
    <t>53468377</t>
  </si>
  <si>
    <t>53468361</t>
  </si>
  <si>
    <t>53468346</t>
  </si>
  <si>
    <t>53468378</t>
  </si>
  <si>
    <t>53468382</t>
  </si>
  <si>
    <t>53468381</t>
  </si>
  <si>
    <t>53468374</t>
  </si>
  <si>
    <t>53468370</t>
  </si>
  <si>
    <t>53960510</t>
  </si>
  <si>
    <t>Fleer Update</t>
  </si>
  <si>
    <t>Gary Payton</t>
  </si>
  <si>
    <t>U-92</t>
  </si>
  <si>
    <t>Shaq O'Neal</t>
  </si>
  <si>
    <t>53468360</t>
  </si>
  <si>
    <t>28456893</t>
  </si>
  <si>
    <t>28456896</t>
  </si>
  <si>
    <t>52171163</t>
  </si>
  <si>
    <t>53412424</t>
  </si>
  <si>
    <t>001252309</t>
  </si>
  <si>
    <t>81259386</t>
  </si>
  <si>
    <t>Horace Grant</t>
  </si>
  <si>
    <t>14250244</t>
  </si>
  <si>
    <t>44314198</t>
  </si>
  <si>
    <t>52171131</t>
  </si>
  <si>
    <t>52171130</t>
  </si>
  <si>
    <t>05356759</t>
  </si>
  <si>
    <t>48656115</t>
  </si>
  <si>
    <t>27030786</t>
  </si>
  <si>
    <t>28457029</t>
  </si>
  <si>
    <t>44046527</t>
  </si>
  <si>
    <t>48466218</t>
  </si>
  <si>
    <t>Skybox</t>
  </si>
  <si>
    <t>50642620</t>
  </si>
  <si>
    <t>Akeem Olajuwan</t>
  </si>
  <si>
    <t>50642616</t>
  </si>
  <si>
    <t>50642617</t>
  </si>
  <si>
    <t>50642618</t>
  </si>
  <si>
    <t>16685611</t>
  </si>
  <si>
    <t>Mark Aguirre</t>
  </si>
  <si>
    <t>51738633</t>
  </si>
  <si>
    <t>55010424</t>
  </si>
  <si>
    <t>53412376</t>
  </si>
  <si>
    <t>53412375</t>
  </si>
  <si>
    <t>53412395</t>
  </si>
  <si>
    <t>53412387</t>
  </si>
  <si>
    <t>55010423</t>
  </si>
  <si>
    <t>53412396</t>
  </si>
  <si>
    <t>55010419</t>
  </si>
  <si>
    <t>55010418</t>
  </si>
  <si>
    <t>55010414</t>
  </si>
  <si>
    <t>55010415</t>
  </si>
  <si>
    <t>53468324</t>
  </si>
  <si>
    <t>53228160</t>
  </si>
  <si>
    <t>55426558</t>
  </si>
  <si>
    <t>55426559</t>
  </si>
  <si>
    <t>55426560</t>
  </si>
  <si>
    <t>53468357</t>
  </si>
  <si>
    <t>53468358</t>
  </si>
  <si>
    <t>53468356</t>
  </si>
  <si>
    <t>53468353</t>
  </si>
  <si>
    <t>53468351</t>
  </si>
  <si>
    <t>53468348</t>
  </si>
  <si>
    <t>01533553</t>
  </si>
  <si>
    <t>53468388</t>
  </si>
  <si>
    <t>53468384</t>
  </si>
  <si>
    <t>53468386</t>
  </si>
  <si>
    <t>53468379</t>
  </si>
  <si>
    <t>53468375</t>
  </si>
  <si>
    <t>53468376</t>
  </si>
  <si>
    <t>47745876</t>
  </si>
  <si>
    <t>57723401</t>
  </si>
  <si>
    <t>47745878</t>
  </si>
  <si>
    <t>47745875</t>
  </si>
  <si>
    <t>53468367</t>
  </si>
  <si>
    <t>53468368</t>
  </si>
  <si>
    <t>53468371</t>
  </si>
  <si>
    <t>53468372</t>
  </si>
  <si>
    <t>53468365</t>
  </si>
  <si>
    <t>53468362</t>
  </si>
  <si>
    <t>51956596</t>
  </si>
  <si>
    <t>52286707</t>
  </si>
  <si>
    <t>52286708</t>
  </si>
  <si>
    <t>52286709</t>
  </si>
  <si>
    <t>53317709</t>
  </si>
  <si>
    <t>Pulsar</t>
  </si>
  <si>
    <t>51717144</t>
  </si>
  <si>
    <t>51717146</t>
  </si>
  <si>
    <t>56963430</t>
  </si>
  <si>
    <t>49873129</t>
  </si>
  <si>
    <t>55398531</t>
  </si>
  <si>
    <t>48466217</t>
  </si>
  <si>
    <t>42682501</t>
  </si>
  <si>
    <t>Chuck Person</t>
  </si>
  <si>
    <t>53468322</t>
  </si>
  <si>
    <t>23498928</t>
  </si>
  <si>
    <t>47150382</t>
  </si>
  <si>
    <t>50475543</t>
  </si>
  <si>
    <t>47150352</t>
  </si>
  <si>
    <t>47150351</t>
  </si>
  <si>
    <t>47150383</t>
  </si>
  <si>
    <t>47150376</t>
  </si>
  <si>
    <t>47150349</t>
  </si>
  <si>
    <t>53960496</t>
  </si>
  <si>
    <t>55426513</t>
  </si>
  <si>
    <t>51717148</t>
  </si>
  <si>
    <t>Ja Morant 165</t>
  </si>
  <si>
    <t>56963432</t>
  </si>
  <si>
    <t>Orange Mystique</t>
  </si>
  <si>
    <t>3047387</t>
  </si>
  <si>
    <t xml:space="preserve">Anthony Edwards </t>
  </si>
  <si>
    <t>Purple Pulsar</t>
  </si>
  <si>
    <t>56695006</t>
  </si>
  <si>
    <t>Matisse Thybulle</t>
  </si>
  <si>
    <t>46233619</t>
  </si>
  <si>
    <t>45969676</t>
  </si>
  <si>
    <t>Lamelo Ball</t>
  </si>
  <si>
    <t>???????</t>
  </si>
  <si>
    <t>54942654</t>
  </si>
  <si>
    <t xml:space="preserve">Hoops  </t>
  </si>
  <si>
    <t>56333619</t>
  </si>
  <si>
    <t>56333620</t>
  </si>
  <si>
    <t>56333618</t>
  </si>
  <si>
    <t>56333617</t>
  </si>
  <si>
    <t>56333615</t>
  </si>
  <si>
    <t>04347214</t>
  </si>
  <si>
    <t>PSA 9 oc</t>
  </si>
  <si>
    <t>50792992</t>
  </si>
  <si>
    <t>52171185</t>
  </si>
  <si>
    <t>52171181</t>
  </si>
  <si>
    <t>52171178</t>
  </si>
  <si>
    <t>51060804</t>
  </si>
  <si>
    <t>81301674</t>
  </si>
  <si>
    <t>54047707</t>
  </si>
  <si>
    <t>Topps Rookie Card</t>
  </si>
  <si>
    <t xml:space="preserve">Kevin Durant </t>
  </si>
  <si>
    <t>51016953</t>
  </si>
  <si>
    <t>50642597</t>
  </si>
  <si>
    <t>60778160</t>
  </si>
  <si>
    <t>52171111</t>
  </si>
  <si>
    <t>52171098</t>
  </si>
  <si>
    <t>50642689</t>
  </si>
  <si>
    <t>Dennis Rodman</t>
  </si>
  <si>
    <t>50642590</t>
  </si>
  <si>
    <t>50642585</t>
  </si>
  <si>
    <t>50642586</t>
  </si>
  <si>
    <t>53412438</t>
  </si>
  <si>
    <t>53468344</t>
  </si>
  <si>
    <t>53412445</t>
  </si>
  <si>
    <t>50642600</t>
  </si>
  <si>
    <t>44046526</t>
  </si>
  <si>
    <t xml:space="preserve">Fleer </t>
  </si>
  <si>
    <t>53412408</t>
  </si>
  <si>
    <t>56746951</t>
  </si>
  <si>
    <t>RJ Barrett</t>
  </si>
  <si>
    <t>56746949</t>
  </si>
  <si>
    <t>56746948</t>
  </si>
  <si>
    <t>58368396</t>
  </si>
  <si>
    <t>54341756</t>
  </si>
  <si>
    <t xml:space="preserve">Hoops   </t>
  </si>
  <si>
    <t>Winter</t>
  </si>
  <si>
    <t>3506167</t>
  </si>
  <si>
    <t>Phenomenon</t>
  </si>
  <si>
    <t>61870123</t>
  </si>
  <si>
    <t>Purple Disco</t>
  </si>
  <si>
    <t>62082154</t>
  </si>
  <si>
    <t xml:space="preserve">Zion Williamson </t>
  </si>
  <si>
    <t>Ruby Wave</t>
  </si>
  <si>
    <t>57193444</t>
  </si>
  <si>
    <t>Red White Blue</t>
  </si>
  <si>
    <t>51717153</t>
  </si>
  <si>
    <t>51717156</t>
  </si>
  <si>
    <t>55010253</t>
  </si>
  <si>
    <t>51717154</t>
  </si>
  <si>
    <t>51717155</t>
  </si>
  <si>
    <t>60778181</t>
  </si>
  <si>
    <t>Arriving Now</t>
  </si>
  <si>
    <t>60778183</t>
  </si>
  <si>
    <t>60778147</t>
  </si>
  <si>
    <t>LeBron James</t>
  </si>
  <si>
    <t>Clear Shots Emerald</t>
  </si>
  <si>
    <t>53412412</t>
  </si>
  <si>
    <t>53412410</t>
  </si>
  <si>
    <t>53412409</t>
  </si>
  <si>
    <t>53412403</t>
  </si>
  <si>
    <t>52494311</t>
  </si>
  <si>
    <t>53412406</t>
  </si>
  <si>
    <t>52171087</t>
  </si>
  <si>
    <t>53412421</t>
  </si>
  <si>
    <t>53412425</t>
  </si>
  <si>
    <t>53412423</t>
  </si>
  <si>
    <t>26494156</t>
  </si>
  <si>
    <t>52171129</t>
  </si>
  <si>
    <t>49873130</t>
  </si>
  <si>
    <t>48184453</t>
  </si>
  <si>
    <t>48729579</t>
  </si>
  <si>
    <t>50389641</t>
  </si>
  <si>
    <t>48816654</t>
  </si>
  <si>
    <t>51796214</t>
  </si>
  <si>
    <t>53468321</t>
  </si>
  <si>
    <t>53960495</t>
  </si>
  <si>
    <t>54642477</t>
  </si>
  <si>
    <t>55426550</t>
  </si>
  <si>
    <t>53468389</t>
  </si>
  <si>
    <t>53468396</t>
  </si>
  <si>
    <t>53468399</t>
  </si>
  <si>
    <t>53468391</t>
  </si>
  <si>
    <t>53468397</t>
  </si>
  <si>
    <t>51006548</t>
  </si>
  <si>
    <t>Jayson Tatum</t>
  </si>
  <si>
    <t>48793379</t>
  </si>
  <si>
    <t>23393885</t>
  </si>
  <si>
    <t>46317029</t>
  </si>
  <si>
    <t>54898625</t>
  </si>
  <si>
    <t>Mosaic Pink Camo</t>
  </si>
  <si>
    <t>52171095</t>
  </si>
  <si>
    <t>28456965</t>
  </si>
  <si>
    <t>28456958</t>
  </si>
  <si>
    <t>62266720</t>
  </si>
  <si>
    <t>03286171</t>
  </si>
  <si>
    <t>06068604</t>
  </si>
  <si>
    <t>28456967</t>
  </si>
  <si>
    <t>52171157</t>
  </si>
  <si>
    <t>52286647</t>
  </si>
  <si>
    <t>52286648</t>
  </si>
  <si>
    <t>52286650</t>
  </si>
  <si>
    <t>52286653</t>
  </si>
  <si>
    <t>52286652</t>
  </si>
  <si>
    <t>53228103</t>
  </si>
  <si>
    <t>53228111</t>
  </si>
  <si>
    <t>52286640</t>
  </si>
  <si>
    <t>54091177</t>
  </si>
  <si>
    <t>53960502</t>
  </si>
  <si>
    <t>Julius Irving</t>
  </si>
  <si>
    <t>55426507</t>
  </si>
  <si>
    <t>55010410</t>
  </si>
  <si>
    <t>55010412</t>
  </si>
  <si>
    <t>55010413</t>
  </si>
  <si>
    <t>52171167</t>
  </si>
  <si>
    <t>47857537</t>
  </si>
  <si>
    <t>55998146</t>
  </si>
  <si>
    <t>55998145</t>
  </si>
  <si>
    <t>56694968</t>
  </si>
  <si>
    <t>Clear Shots Sapphire</t>
  </si>
  <si>
    <t>58859256</t>
  </si>
  <si>
    <t xml:space="preserve">Reactive Blue </t>
  </si>
  <si>
    <t>58368394</t>
  </si>
  <si>
    <t>0012336308</t>
  </si>
  <si>
    <t>6743814</t>
  </si>
  <si>
    <t>51194438</t>
  </si>
  <si>
    <t>49979926</t>
  </si>
  <si>
    <t xml:space="preserve">Optic </t>
  </si>
  <si>
    <t>Bam Adebayo</t>
  </si>
  <si>
    <t>50895031</t>
  </si>
  <si>
    <t>56565741</t>
  </si>
  <si>
    <t>56565742</t>
  </si>
  <si>
    <t>56565743</t>
  </si>
  <si>
    <t>56565744</t>
  </si>
  <si>
    <t>56565740</t>
  </si>
  <si>
    <t>60778169</t>
  </si>
  <si>
    <t>Panini Threads</t>
  </si>
  <si>
    <t>Century Dazzle</t>
  </si>
  <si>
    <t>60778145</t>
  </si>
  <si>
    <t>60778159</t>
  </si>
  <si>
    <t>60778179</t>
  </si>
  <si>
    <t>52171190</t>
  </si>
  <si>
    <t>52171109</t>
  </si>
  <si>
    <t>49710807</t>
  </si>
  <si>
    <t>49710804</t>
  </si>
  <si>
    <t>49710806</t>
  </si>
  <si>
    <t>5651341</t>
  </si>
  <si>
    <t>48816658</t>
  </si>
  <si>
    <t>57023942</t>
  </si>
  <si>
    <t>60778158</t>
  </si>
  <si>
    <t>52171134</t>
  </si>
  <si>
    <t>52171150</t>
  </si>
  <si>
    <t>Reggie Miller</t>
  </si>
  <si>
    <t>28456902</t>
  </si>
  <si>
    <t>Scottie Pippen</t>
  </si>
  <si>
    <t>28456903</t>
  </si>
  <si>
    <t>51039625</t>
  </si>
  <si>
    <t>51030454</t>
  </si>
  <si>
    <t>54925161</t>
  </si>
  <si>
    <t>25166480</t>
  </si>
  <si>
    <t>Alex English</t>
  </si>
  <si>
    <t>53412381</t>
  </si>
  <si>
    <t>53412382</t>
  </si>
  <si>
    <t>53412394</t>
  </si>
  <si>
    <t>53412392</t>
  </si>
  <si>
    <t>53960497</t>
  </si>
  <si>
    <t>53960491</t>
  </si>
  <si>
    <t>53228159</t>
  </si>
  <si>
    <t>53412373</t>
  </si>
  <si>
    <t>3561463</t>
  </si>
  <si>
    <t>55010408</t>
  </si>
  <si>
    <t>55010409</t>
  </si>
  <si>
    <t>Tier 2</t>
  </si>
  <si>
    <t>51006631</t>
  </si>
  <si>
    <t>51006592</t>
  </si>
  <si>
    <t>51103391</t>
  </si>
  <si>
    <t xml:space="preserve">Tyler Herro </t>
  </si>
  <si>
    <t>46316957</t>
  </si>
  <si>
    <t>My House</t>
  </si>
  <si>
    <t>48690802</t>
  </si>
  <si>
    <t>54925162</t>
  </si>
  <si>
    <t>1957 Variation</t>
  </si>
  <si>
    <t>25929298</t>
  </si>
  <si>
    <t>7261288</t>
  </si>
  <si>
    <t>7800540</t>
  </si>
  <si>
    <t>1607756</t>
  </si>
  <si>
    <t>6745803</t>
  </si>
  <si>
    <t>04718595</t>
  </si>
  <si>
    <t>53827734</t>
  </si>
  <si>
    <t>62176755</t>
  </si>
  <si>
    <t>Blue Cracked Icee</t>
  </si>
  <si>
    <t>0012064587</t>
  </si>
  <si>
    <t>Green/Yellow Prizm</t>
  </si>
  <si>
    <t>62176756</t>
  </si>
  <si>
    <t>50567412</t>
  </si>
  <si>
    <t>57193442</t>
  </si>
  <si>
    <t>50950089</t>
  </si>
  <si>
    <t>58428873</t>
  </si>
  <si>
    <t>46004292</t>
  </si>
  <si>
    <t>50590657</t>
  </si>
  <si>
    <t>49653482</t>
  </si>
  <si>
    <t>Bulls Starting Five</t>
  </si>
  <si>
    <t>49750888</t>
  </si>
  <si>
    <t>49627313</t>
  </si>
  <si>
    <t>49611320</t>
  </si>
  <si>
    <t>0012951672</t>
  </si>
  <si>
    <t>Mosaic Red</t>
  </si>
  <si>
    <t>28457000</t>
  </si>
  <si>
    <t>27809065</t>
  </si>
  <si>
    <t>03190375</t>
  </si>
  <si>
    <t>03190373</t>
  </si>
  <si>
    <t>28457006</t>
  </si>
  <si>
    <t>48604871</t>
  </si>
  <si>
    <t>Kobe Bryant</t>
  </si>
  <si>
    <t>54294771</t>
  </si>
  <si>
    <t>52171193</t>
  </si>
  <si>
    <t>55259643</t>
  </si>
  <si>
    <t>Andrew Wiggins</t>
  </si>
  <si>
    <t>46866895</t>
  </si>
  <si>
    <t>62176753</t>
  </si>
  <si>
    <t>N.Alexander-Walker</t>
  </si>
  <si>
    <t>1272248</t>
  </si>
  <si>
    <t>Topps Stadium Club</t>
  </si>
  <si>
    <t>52171123</t>
  </si>
  <si>
    <t>52171124</t>
  </si>
  <si>
    <t>52171125</t>
  </si>
  <si>
    <t>48637975</t>
  </si>
  <si>
    <t>52047902</t>
  </si>
  <si>
    <t>Jamal Murray</t>
  </si>
  <si>
    <t>55259085</t>
  </si>
  <si>
    <t xml:space="preserve">Jaren Jackson </t>
  </si>
  <si>
    <t>55998157</t>
  </si>
  <si>
    <t>56695001</t>
  </si>
  <si>
    <t>Zion WIlliamson</t>
  </si>
  <si>
    <t>57193509</t>
  </si>
  <si>
    <t>Crusade Blue</t>
  </si>
  <si>
    <t>51717129</t>
  </si>
  <si>
    <t>22583152</t>
  </si>
  <si>
    <t>Anthony Edwards</t>
  </si>
  <si>
    <t>Green Instant Impact</t>
  </si>
  <si>
    <t>0010263392</t>
  </si>
  <si>
    <t>Ben Simmons</t>
  </si>
  <si>
    <t>60778156</t>
  </si>
  <si>
    <t>Premium Stock</t>
  </si>
  <si>
    <t>53412442</t>
  </si>
  <si>
    <t>50642588</t>
  </si>
  <si>
    <t>53960476</t>
  </si>
  <si>
    <t>53960473</t>
  </si>
  <si>
    <t>53960474</t>
  </si>
  <si>
    <t>53960475</t>
  </si>
  <si>
    <t>62129773</t>
  </si>
  <si>
    <t>53960477</t>
  </si>
  <si>
    <t>53960478</t>
  </si>
  <si>
    <t>55010406</t>
  </si>
  <si>
    <t>53960487</t>
  </si>
  <si>
    <t>55010433</t>
  </si>
  <si>
    <t>44693309</t>
  </si>
  <si>
    <t>Past Present</t>
  </si>
  <si>
    <t>55259086</t>
  </si>
  <si>
    <t>51006533</t>
  </si>
  <si>
    <t>45537662</t>
  </si>
  <si>
    <t>Hyper Pink</t>
  </si>
  <si>
    <t>55998198</t>
  </si>
  <si>
    <t>62176762</t>
  </si>
  <si>
    <t>55998141</t>
  </si>
  <si>
    <t>3010285</t>
  </si>
  <si>
    <t>52171104</t>
  </si>
  <si>
    <t>49653503</t>
  </si>
  <si>
    <t>48812670</t>
  </si>
  <si>
    <t>Pinnacle</t>
  </si>
  <si>
    <t>Giannis Antetokounmpo</t>
  </si>
  <si>
    <t>48488312</t>
  </si>
  <si>
    <t>Panini</t>
  </si>
  <si>
    <t>Giannis</t>
  </si>
  <si>
    <t>62176761</t>
  </si>
  <si>
    <t>56771553</t>
  </si>
  <si>
    <t>11245819</t>
  </si>
  <si>
    <t>55426526</t>
  </si>
  <si>
    <t>62025938</t>
  </si>
  <si>
    <t>46057436</t>
  </si>
  <si>
    <t>46057437</t>
  </si>
  <si>
    <t>53412435</t>
  </si>
  <si>
    <t>53412436</t>
  </si>
  <si>
    <t>53412430</t>
  </si>
  <si>
    <t>53412432</t>
  </si>
  <si>
    <t>25596049</t>
  </si>
  <si>
    <t>47143644</t>
  </si>
  <si>
    <t>White</t>
  </si>
  <si>
    <t>50886413</t>
  </si>
  <si>
    <t>51006546</t>
  </si>
  <si>
    <t>Rookies Press Proof</t>
  </si>
  <si>
    <t>57549337</t>
  </si>
  <si>
    <t>51528784</t>
  </si>
  <si>
    <t xml:space="preserve"> Ja Morant</t>
  </si>
  <si>
    <t>55309565</t>
  </si>
  <si>
    <t>Rookie Kings Orange</t>
  </si>
  <si>
    <t>62082040</t>
  </si>
  <si>
    <t>Class of 2019 Orange</t>
  </si>
  <si>
    <t>52131241</t>
  </si>
  <si>
    <t>50791751</t>
  </si>
  <si>
    <t>52844463</t>
  </si>
  <si>
    <t xml:space="preserve">Hoops Premium </t>
  </si>
  <si>
    <t>54070540</t>
  </si>
  <si>
    <t>62082150</t>
  </si>
  <si>
    <t>Throwing</t>
  </si>
  <si>
    <t>49392835</t>
  </si>
  <si>
    <t xml:space="preserve">Hoops </t>
  </si>
  <si>
    <t>Damian Lillard</t>
  </si>
  <si>
    <t>62760984</t>
  </si>
  <si>
    <t>Lamelo ball</t>
  </si>
  <si>
    <t>53468400</t>
  </si>
  <si>
    <t>53468393</t>
  </si>
  <si>
    <t>53468394</t>
  </si>
  <si>
    <t>53468395</t>
  </si>
  <si>
    <t>55637115</t>
  </si>
  <si>
    <t xml:space="preserve">Shaquille O'Neal </t>
  </si>
  <si>
    <t>AD1</t>
  </si>
  <si>
    <t>ALL-Division</t>
  </si>
  <si>
    <t>0002574047</t>
  </si>
  <si>
    <t>SI for Kids</t>
  </si>
  <si>
    <t>48040593</t>
  </si>
  <si>
    <t>52628044</t>
  </si>
  <si>
    <t>Jaylen Brown</t>
  </si>
  <si>
    <t>45387147</t>
  </si>
  <si>
    <t>45844203</t>
  </si>
  <si>
    <t>46725869</t>
  </si>
  <si>
    <t>8857260</t>
  </si>
  <si>
    <t>Desmond Bane</t>
  </si>
  <si>
    <t>50642614</t>
  </si>
  <si>
    <t xml:space="preserve">Tier 3 </t>
  </si>
  <si>
    <t>56133979</t>
  </si>
  <si>
    <t>Nikola Jokic</t>
  </si>
  <si>
    <t>57549338</t>
  </si>
  <si>
    <t xml:space="preserve">Ja Morant </t>
  </si>
  <si>
    <t>57549336</t>
  </si>
  <si>
    <t>57549340</t>
  </si>
  <si>
    <t>50813349</t>
  </si>
  <si>
    <t>52884565</t>
  </si>
  <si>
    <t>62760983</t>
  </si>
  <si>
    <t xml:space="preserve">Orange ice </t>
  </si>
  <si>
    <t>62760978</t>
  </si>
  <si>
    <t>62760981</t>
  </si>
  <si>
    <t>62760982</t>
  </si>
  <si>
    <t>62760979</t>
  </si>
  <si>
    <t>62760976</t>
  </si>
  <si>
    <t>61443139</t>
  </si>
  <si>
    <t xml:space="preserve">Hyper Prizm </t>
  </si>
  <si>
    <t>50642603</t>
  </si>
  <si>
    <t>50642583</t>
  </si>
  <si>
    <t>56694979</t>
  </si>
  <si>
    <t>Rainmakers</t>
  </si>
  <si>
    <t>7026808</t>
  </si>
  <si>
    <t>54296767</t>
  </si>
  <si>
    <t>S.I. for Kids</t>
  </si>
  <si>
    <t>54296769</t>
  </si>
  <si>
    <t>23752740</t>
  </si>
  <si>
    <t>90249867</t>
  </si>
  <si>
    <t>50842990</t>
  </si>
  <si>
    <t>01366207</t>
  </si>
  <si>
    <t>Fournier Estrellas</t>
  </si>
  <si>
    <t>Rules Card</t>
  </si>
  <si>
    <t>53228194</t>
  </si>
  <si>
    <t>53412458</t>
  </si>
  <si>
    <t>11437666</t>
  </si>
  <si>
    <t>30423741</t>
  </si>
  <si>
    <t>17766852</t>
  </si>
  <si>
    <t>45106844</t>
  </si>
  <si>
    <t>49547646</t>
  </si>
  <si>
    <t>51717147</t>
  </si>
  <si>
    <t>Dolph</t>
  </si>
  <si>
    <t>62760985</t>
  </si>
  <si>
    <t>60570491</t>
  </si>
  <si>
    <t>48419448</t>
  </si>
  <si>
    <t>49664921</t>
  </si>
  <si>
    <t>54247708</t>
  </si>
  <si>
    <t>5117700</t>
  </si>
  <si>
    <t>51864781</t>
  </si>
  <si>
    <t>2607178</t>
  </si>
  <si>
    <t>Topps Bazooka</t>
  </si>
  <si>
    <t>Comics</t>
  </si>
  <si>
    <t>48432048</t>
  </si>
  <si>
    <t>62760977</t>
  </si>
  <si>
    <t>62760974</t>
  </si>
  <si>
    <t>61443092</t>
  </si>
  <si>
    <t>61443089</t>
  </si>
  <si>
    <t>62760980</t>
  </si>
  <si>
    <t>63723105</t>
  </si>
  <si>
    <t>Signature Series-Choice</t>
  </si>
  <si>
    <t>SSAED</t>
  </si>
  <si>
    <t>26764713</t>
  </si>
  <si>
    <t>11765635</t>
  </si>
  <si>
    <t>53069625</t>
  </si>
  <si>
    <t>0012378276</t>
  </si>
  <si>
    <t>Blue Velocity</t>
  </si>
  <si>
    <t>0012063234</t>
  </si>
  <si>
    <t>63220493</t>
  </si>
  <si>
    <t>LaMelo Ball</t>
  </si>
  <si>
    <t>Orange Ice</t>
  </si>
  <si>
    <t>48236450</t>
  </si>
  <si>
    <t>46004289</t>
  </si>
  <si>
    <t>43407275</t>
  </si>
  <si>
    <t>02174111</t>
  </si>
  <si>
    <t>17655983</t>
  </si>
  <si>
    <t>Tier 4</t>
  </si>
  <si>
    <t>63582064</t>
  </si>
  <si>
    <t>61443096</t>
  </si>
  <si>
    <t>61443141</t>
  </si>
  <si>
    <t>61443140</t>
  </si>
  <si>
    <t>41020993</t>
  </si>
  <si>
    <t>55250340</t>
  </si>
  <si>
    <t>1756556</t>
  </si>
  <si>
    <t>46461775</t>
  </si>
  <si>
    <t>48709577</t>
  </si>
  <si>
    <t>Infinite</t>
  </si>
  <si>
    <t>62760986</t>
  </si>
  <si>
    <t>Purple Wave</t>
  </si>
  <si>
    <t>63881346</t>
  </si>
  <si>
    <t>05148816</t>
  </si>
  <si>
    <t>48672972</t>
  </si>
  <si>
    <t>57297404</t>
  </si>
  <si>
    <t>Bazooka</t>
  </si>
  <si>
    <t>46317002</t>
  </si>
  <si>
    <t>Red White Blue Prizm</t>
  </si>
  <si>
    <t>63560299</t>
  </si>
  <si>
    <t>51932941</t>
  </si>
  <si>
    <t>scope prizm</t>
  </si>
  <si>
    <t>63815106</t>
  </si>
  <si>
    <t>25871209</t>
  </si>
  <si>
    <t xml:space="preserve">Michael Jordan </t>
  </si>
  <si>
    <t>All star</t>
  </si>
  <si>
    <t>42624097</t>
  </si>
  <si>
    <t>11008304</t>
  </si>
  <si>
    <t>25074988</t>
  </si>
  <si>
    <t>12504218</t>
  </si>
  <si>
    <t>43061605</t>
  </si>
  <si>
    <t>46464062</t>
  </si>
  <si>
    <t>Purple</t>
  </si>
  <si>
    <t>26245488</t>
  </si>
  <si>
    <t>63723104</t>
  </si>
  <si>
    <t xml:space="preserve">Fast Break Signature </t>
  </si>
  <si>
    <t>FB-AED</t>
  </si>
  <si>
    <t>61443090</t>
  </si>
  <si>
    <t>8338060-031</t>
  </si>
  <si>
    <t>Fleer Retro</t>
  </si>
  <si>
    <t>AU812872</t>
  </si>
  <si>
    <t>SGC 9/Auto 10</t>
  </si>
  <si>
    <t>63740099</t>
  </si>
  <si>
    <t>Panini Noir</t>
  </si>
  <si>
    <t xml:space="preserve">Patch Auto 1/1 </t>
  </si>
  <si>
    <t>63560288</t>
  </si>
  <si>
    <t>Gold Wave</t>
  </si>
  <si>
    <t>0009121424</t>
  </si>
  <si>
    <t>NEW</t>
  </si>
  <si>
    <t>SGC 6.5</t>
  </si>
  <si>
    <t>Zero Gravity</t>
  </si>
  <si>
    <t>Basketball Heros</t>
  </si>
  <si>
    <t>Shaquille Oneal</t>
  </si>
  <si>
    <t>SGC A</t>
  </si>
  <si>
    <t>Saddiq Bey</t>
  </si>
  <si>
    <t>Blue Retail</t>
  </si>
  <si>
    <t>56695021</t>
  </si>
  <si>
    <t>Sekou Doumbouya</t>
  </si>
  <si>
    <t>1003099156</t>
  </si>
  <si>
    <t>Hometown Heros</t>
  </si>
  <si>
    <t>1003099153</t>
  </si>
  <si>
    <t>1002527244</t>
  </si>
  <si>
    <t>Revolution</t>
  </si>
  <si>
    <t>56694963</t>
  </si>
  <si>
    <t>56695016</t>
  </si>
  <si>
    <t>Brandon Clarke</t>
  </si>
  <si>
    <t>1011773024</t>
  </si>
  <si>
    <t>Deandre Ayton</t>
  </si>
  <si>
    <t>Freshman Phenoms Silver</t>
  </si>
  <si>
    <t>56694981</t>
  </si>
  <si>
    <t>Rui Hachimura</t>
  </si>
  <si>
    <t>56695013</t>
  </si>
  <si>
    <t>Rui Hachimura 111</t>
  </si>
  <si>
    <t>56695014</t>
  </si>
  <si>
    <t>62176757</t>
  </si>
  <si>
    <t>62176754</t>
  </si>
  <si>
    <t>Keldon Johnson</t>
  </si>
  <si>
    <t>Fast Break Silver</t>
  </si>
  <si>
    <t>62176743</t>
  </si>
  <si>
    <t>62176739</t>
  </si>
  <si>
    <t>DeAndre Hunter</t>
  </si>
  <si>
    <t>Purple Discoo</t>
  </si>
  <si>
    <t>1002974338</t>
  </si>
  <si>
    <t>NBA stickers</t>
  </si>
  <si>
    <t>CSG 7.5</t>
  </si>
  <si>
    <t>1002974332</t>
  </si>
  <si>
    <t>1002551115</t>
  </si>
  <si>
    <t>Recon</t>
  </si>
  <si>
    <t>1003099157</t>
  </si>
  <si>
    <t>56145902</t>
  </si>
  <si>
    <t xml:space="preserve">Prizm Instant Impact </t>
  </si>
  <si>
    <t>Jarrett Culver</t>
  </si>
  <si>
    <t xml:space="preserve">Green Instant Impact </t>
  </si>
  <si>
    <t>55637109</t>
  </si>
  <si>
    <t>Spx</t>
  </si>
  <si>
    <t>PSA 3</t>
  </si>
  <si>
    <t>55866139</t>
  </si>
  <si>
    <t>Panini Chronicles</t>
  </si>
  <si>
    <t>Kendrick Nunn</t>
  </si>
  <si>
    <t>Bronze</t>
  </si>
  <si>
    <t>55866190</t>
  </si>
  <si>
    <t>Coby White</t>
  </si>
  <si>
    <t>56695003</t>
  </si>
  <si>
    <t>Talen Horton-Tucker</t>
  </si>
  <si>
    <t>134124</t>
  </si>
  <si>
    <t>2623274</t>
  </si>
  <si>
    <t>3631300</t>
  </si>
  <si>
    <t>Marvin Bagley</t>
  </si>
  <si>
    <t>54570197</t>
  </si>
  <si>
    <t>Collin Sexton</t>
  </si>
  <si>
    <t>56694960</t>
  </si>
  <si>
    <t>Trophy Orange</t>
  </si>
  <si>
    <t>56694990</t>
  </si>
  <si>
    <t>PJ Washinton Jr.</t>
  </si>
  <si>
    <t>56694991</t>
  </si>
  <si>
    <t>56694969</t>
  </si>
  <si>
    <t>56694989</t>
  </si>
  <si>
    <t>56694964</t>
  </si>
  <si>
    <t>56694965</t>
  </si>
  <si>
    <t>56695012</t>
  </si>
  <si>
    <t>55259068</t>
  </si>
  <si>
    <t>55998156</t>
  </si>
  <si>
    <t>56694975</t>
  </si>
  <si>
    <t>51869593</t>
  </si>
  <si>
    <t>51888945</t>
  </si>
  <si>
    <t>56694972</t>
  </si>
  <si>
    <t>3080367</t>
  </si>
  <si>
    <t>0378320</t>
  </si>
  <si>
    <t>Josh Jackson</t>
  </si>
  <si>
    <t>Shock Prizm</t>
  </si>
  <si>
    <t>2366542</t>
  </si>
  <si>
    <t>Obi Toppin</t>
  </si>
  <si>
    <t>1011773034</t>
  </si>
  <si>
    <t>56695026</t>
  </si>
  <si>
    <t>Gilgeous-Alexander</t>
  </si>
  <si>
    <t>60778176</t>
  </si>
  <si>
    <t>60778138</t>
  </si>
  <si>
    <t>Class of 2019</t>
  </si>
  <si>
    <t>5555855</t>
  </si>
  <si>
    <t>56695024</t>
  </si>
  <si>
    <t>55620714</t>
  </si>
  <si>
    <t>55866224</t>
  </si>
  <si>
    <t>56695020</t>
  </si>
  <si>
    <t>4365728</t>
  </si>
  <si>
    <t>Freshman PHenoms</t>
  </si>
  <si>
    <t>56694976</t>
  </si>
  <si>
    <t>56694961</t>
  </si>
  <si>
    <t>51103405</t>
  </si>
  <si>
    <t>Chroncles</t>
  </si>
  <si>
    <t>62176742</t>
  </si>
  <si>
    <t>1002567110</t>
  </si>
  <si>
    <t>56695023</t>
  </si>
  <si>
    <t xml:space="preserve">RJ Barrett  </t>
  </si>
  <si>
    <t>56694971</t>
  </si>
  <si>
    <t>56695008</t>
  </si>
  <si>
    <t>56695019</t>
  </si>
  <si>
    <t>56694967</t>
  </si>
  <si>
    <t>56694999</t>
  </si>
  <si>
    <t>Tyler Herro 280</t>
  </si>
  <si>
    <t>56694970</t>
  </si>
  <si>
    <t>48948193</t>
  </si>
  <si>
    <t>56694984</t>
  </si>
  <si>
    <t>Purple Prizm</t>
  </si>
  <si>
    <t>56694994</t>
  </si>
  <si>
    <t>55866136</t>
  </si>
  <si>
    <t>55637111</t>
  </si>
  <si>
    <t>Garnett</t>
  </si>
  <si>
    <t>55637116</t>
  </si>
  <si>
    <t>55866181</t>
  </si>
  <si>
    <t>5082517</t>
  </si>
  <si>
    <t>8031254</t>
  </si>
  <si>
    <t>Chinese New Year</t>
  </si>
  <si>
    <t>6433605</t>
  </si>
  <si>
    <t>56695015</t>
  </si>
  <si>
    <t>56695018</t>
  </si>
  <si>
    <t>56694962</t>
  </si>
  <si>
    <t>56695017</t>
  </si>
  <si>
    <t>56695022</t>
  </si>
  <si>
    <t>1002019128</t>
  </si>
  <si>
    <t>56694985</t>
  </si>
  <si>
    <t>56694982</t>
  </si>
  <si>
    <t>Panini Revolution</t>
  </si>
  <si>
    <t>56695010</t>
  </si>
  <si>
    <t>56694992</t>
  </si>
  <si>
    <t>56695025</t>
  </si>
  <si>
    <t>51717136</t>
  </si>
  <si>
    <t>51717135</t>
  </si>
  <si>
    <t>51717138</t>
  </si>
  <si>
    <t>55259069</t>
  </si>
  <si>
    <t>50276776</t>
  </si>
  <si>
    <t>55998150</t>
  </si>
  <si>
    <t>62176759</t>
  </si>
  <si>
    <t>62176758</t>
  </si>
  <si>
    <t>8677704</t>
  </si>
  <si>
    <t>Get Hyped</t>
  </si>
  <si>
    <t>0374815</t>
  </si>
  <si>
    <t>46268310</t>
  </si>
  <si>
    <t>Contenders Draft</t>
  </si>
  <si>
    <t>RJ Barret</t>
  </si>
  <si>
    <t>60778166</t>
  </si>
  <si>
    <t>60778167</t>
  </si>
  <si>
    <t>Blue Cracked Ice</t>
  </si>
  <si>
    <t>60778173</t>
  </si>
  <si>
    <t>School Colors</t>
  </si>
  <si>
    <t>60778174</t>
  </si>
  <si>
    <t>60778155</t>
  </si>
  <si>
    <t>Tacko Fall</t>
  </si>
  <si>
    <t>Silver Laser</t>
  </si>
  <si>
    <t>60778151</t>
  </si>
  <si>
    <t>60778135</t>
  </si>
  <si>
    <t>60778126</t>
  </si>
  <si>
    <t>60778127</t>
  </si>
  <si>
    <t>52171164</t>
  </si>
  <si>
    <t>1123805</t>
  </si>
  <si>
    <t>fleer</t>
  </si>
  <si>
    <t>52171166</t>
  </si>
  <si>
    <t>52171194</t>
  </si>
  <si>
    <t>52171191</t>
  </si>
  <si>
    <t>52171173</t>
  </si>
  <si>
    <t>60778136</t>
  </si>
  <si>
    <t>2019</t>
  </si>
  <si>
    <t>N. Alexander-Walker</t>
  </si>
  <si>
    <t>60778148</t>
  </si>
  <si>
    <t>60778149</t>
  </si>
  <si>
    <t>60778150</t>
  </si>
  <si>
    <t>60778154</t>
  </si>
  <si>
    <t>60778187</t>
  </si>
  <si>
    <t>60778190</t>
  </si>
  <si>
    <t>60778124</t>
  </si>
  <si>
    <t>52171140</t>
  </si>
  <si>
    <t>28456919</t>
  </si>
  <si>
    <t>28456920</t>
  </si>
  <si>
    <t>28456921</t>
  </si>
  <si>
    <t>XXX</t>
  </si>
  <si>
    <t>27704988</t>
  </si>
  <si>
    <t>Chris Mullin</t>
  </si>
  <si>
    <t>55010435</t>
  </si>
  <si>
    <t>52286698</t>
  </si>
  <si>
    <t>Fleer All-Stars</t>
  </si>
  <si>
    <t>52286696</t>
  </si>
  <si>
    <t>52286715</t>
  </si>
  <si>
    <t>52286719</t>
  </si>
  <si>
    <t>52286717</t>
  </si>
  <si>
    <t>50642621</t>
  </si>
  <si>
    <t>50642622</t>
  </si>
  <si>
    <t>52171115</t>
  </si>
  <si>
    <t>53412401</t>
  </si>
  <si>
    <t>Rick Mahorn</t>
  </si>
  <si>
    <t>55426545</t>
  </si>
  <si>
    <t>28456991</t>
  </si>
  <si>
    <t>28456989</t>
  </si>
  <si>
    <t>55426548</t>
  </si>
  <si>
    <t>55426549</t>
  </si>
  <si>
    <t>55426547</t>
  </si>
  <si>
    <t>55426551</t>
  </si>
  <si>
    <t>55426534</t>
  </si>
  <si>
    <t>55426535</t>
  </si>
  <si>
    <t>55426536</t>
  </si>
  <si>
    <t>55426523</t>
  </si>
  <si>
    <t>55426522</t>
  </si>
  <si>
    <t>55426529</t>
  </si>
  <si>
    <t>55426530</t>
  </si>
  <si>
    <t>55426520</t>
  </si>
  <si>
    <t>55426517</t>
  </si>
  <si>
    <t>52286723</t>
  </si>
  <si>
    <t>52171192</t>
  </si>
  <si>
    <t>Isaiah Thomas</t>
  </si>
  <si>
    <t>53960524</t>
  </si>
  <si>
    <t>1988</t>
  </si>
  <si>
    <t>0012299112</t>
  </si>
  <si>
    <t>62176760</t>
  </si>
  <si>
    <t>55259070</t>
  </si>
  <si>
    <t>55259065</t>
  </si>
  <si>
    <t>55998155</t>
  </si>
  <si>
    <t>56694987</t>
  </si>
  <si>
    <t>1003099014</t>
  </si>
  <si>
    <t>55637107</t>
  </si>
  <si>
    <t>Skybox Z-Force</t>
  </si>
  <si>
    <t>56694966</t>
  </si>
  <si>
    <t>51717130</t>
  </si>
  <si>
    <t>54110666</t>
  </si>
  <si>
    <t>55259071</t>
  </si>
  <si>
    <t>56694988</t>
  </si>
  <si>
    <t>RWB Prizm</t>
  </si>
  <si>
    <t>52171195</t>
  </si>
  <si>
    <t>Karl Malone</t>
  </si>
  <si>
    <t>28456976</t>
  </si>
  <si>
    <t>28456972</t>
  </si>
  <si>
    <t>28456979</t>
  </si>
  <si>
    <t>28456973</t>
  </si>
  <si>
    <t>52171135</t>
  </si>
  <si>
    <t>52171137</t>
  </si>
  <si>
    <t>52171138</t>
  </si>
  <si>
    <t>28457015</t>
  </si>
  <si>
    <t>28457024</t>
  </si>
  <si>
    <t>28457020</t>
  </si>
  <si>
    <t>52171139</t>
  </si>
  <si>
    <t>52171141</t>
  </si>
  <si>
    <t>52171142</t>
  </si>
  <si>
    <t>28457023</t>
  </si>
  <si>
    <t>3256536</t>
  </si>
  <si>
    <t>53228121</t>
  </si>
  <si>
    <t>53960525</t>
  </si>
  <si>
    <t>53960519</t>
  </si>
  <si>
    <t>53960520</t>
  </si>
  <si>
    <t>48356673</t>
  </si>
  <si>
    <t>55998152</t>
  </si>
  <si>
    <t>55866112</t>
  </si>
  <si>
    <t>55259058</t>
  </si>
  <si>
    <t>56746952</t>
  </si>
  <si>
    <t>56746950</t>
  </si>
  <si>
    <t>56695009</t>
  </si>
  <si>
    <t>56694986</t>
  </si>
  <si>
    <t>1003099069</t>
  </si>
  <si>
    <t>56734808</t>
  </si>
  <si>
    <t>Jam Masters Mosaic</t>
  </si>
  <si>
    <t>56695005</t>
  </si>
  <si>
    <t>56695004</t>
  </si>
  <si>
    <t>Luka Samanic</t>
  </si>
  <si>
    <t>54636910</t>
  </si>
  <si>
    <t>51717131</t>
  </si>
  <si>
    <t>51717132</t>
  </si>
  <si>
    <t>51717133</t>
  </si>
  <si>
    <t>51717134</t>
  </si>
  <si>
    <t>51717137</t>
  </si>
  <si>
    <t>51717140</t>
  </si>
  <si>
    <t>51717142</t>
  </si>
  <si>
    <t>51717141</t>
  </si>
  <si>
    <t>51717139</t>
  </si>
  <si>
    <t>5343115</t>
  </si>
  <si>
    <t>Jarrett Allen</t>
  </si>
  <si>
    <t>Blue Velocity Prizm</t>
  </si>
  <si>
    <t>57193448</t>
  </si>
  <si>
    <t>56653917</t>
  </si>
  <si>
    <t>57193526</t>
  </si>
  <si>
    <t>57193528</t>
  </si>
  <si>
    <t>51717150</t>
  </si>
  <si>
    <t>51717149</t>
  </si>
  <si>
    <t>55998154</t>
  </si>
  <si>
    <t>1886862</t>
  </si>
  <si>
    <t>Larry bird</t>
  </si>
  <si>
    <t>Sgc 9.5</t>
  </si>
  <si>
    <t>1003031087</t>
  </si>
  <si>
    <t>Nike/warner</t>
  </si>
  <si>
    <t xml:space="preserve">Bugs bunny </t>
  </si>
  <si>
    <t>Whats up Jock</t>
  </si>
  <si>
    <t>CSG 8</t>
  </si>
  <si>
    <t>1003031026</t>
  </si>
  <si>
    <t>Porky pig</t>
  </si>
  <si>
    <t>Thats all folks</t>
  </si>
  <si>
    <t>1003031086</t>
  </si>
  <si>
    <t>Just do it q</t>
  </si>
  <si>
    <t>60778164</t>
  </si>
  <si>
    <t>De'Andre Hunter</t>
  </si>
  <si>
    <t>60778139</t>
  </si>
  <si>
    <t>52171148</t>
  </si>
  <si>
    <t>27780849</t>
  </si>
  <si>
    <t>28456943</t>
  </si>
  <si>
    <t>28456944</t>
  </si>
  <si>
    <t>28456954</t>
  </si>
  <si>
    <t>52171146</t>
  </si>
  <si>
    <t>60778152</t>
  </si>
  <si>
    <t>60778182</t>
  </si>
  <si>
    <t>60778140</t>
  </si>
  <si>
    <t>60778188</t>
  </si>
  <si>
    <t>60778189</t>
  </si>
  <si>
    <t>Luck of the Lottery</t>
  </si>
  <si>
    <t>60778168</t>
  </si>
  <si>
    <t>60778171</t>
  </si>
  <si>
    <t>53412426</t>
  </si>
  <si>
    <t>53412427</t>
  </si>
  <si>
    <t>28456994</t>
  </si>
  <si>
    <t>Tyrone Bogues</t>
  </si>
  <si>
    <t>53228082</t>
  </si>
  <si>
    <t>54091178</t>
  </si>
  <si>
    <t>53228198</t>
  </si>
  <si>
    <t>Ray Allen</t>
  </si>
  <si>
    <t>53228195</t>
  </si>
  <si>
    <t>53468401</t>
  </si>
  <si>
    <t>52171112</t>
  </si>
  <si>
    <t>52171090</t>
  </si>
  <si>
    <t>52171091</t>
  </si>
  <si>
    <t>52171086</t>
  </si>
  <si>
    <t>52171085</t>
  </si>
  <si>
    <t>50642615</t>
  </si>
  <si>
    <t>52171132</t>
  </si>
  <si>
    <t>52171116</t>
  </si>
  <si>
    <t>53694187</t>
  </si>
  <si>
    <t>Upper Deck First Edition</t>
  </si>
  <si>
    <t>KD4</t>
  </si>
  <si>
    <t>Durant Exclusives</t>
  </si>
  <si>
    <t>52286695</t>
  </si>
  <si>
    <t>55426572</t>
  </si>
  <si>
    <t>55426546</t>
  </si>
  <si>
    <t>55426564</t>
  </si>
  <si>
    <t>55426561</t>
  </si>
  <si>
    <t>55426562</t>
  </si>
  <si>
    <t>55426563</t>
  </si>
  <si>
    <t>55426531</t>
  </si>
  <si>
    <t>55426527</t>
  </si>
  <si>
    <t>Mark Price</t>
  </si>
  <si>
    <t>55426521</t>
  </si>
  <si>
    <t>52286724</t>
  </si>
  <si>
    <t>55637118</t>
  </si>
  <si>
    <t>60778153</t>
  </si>
  <si>
    <t>52171108</t>
  </si>
  <si>
    <t>55426518</t>
  </si>
  <si>
    <t>53228191</t>
  </si>
  <si>
    <t>53412453</t>
  </si>
  <si>
    <t>53412446</t>
  </si>
  <si>
    <t>56694978</t>
  </si>
  <si>
    <t>Green Cracked Ice</t>
  </si>
  <si>
    <t>28456939</t>
  </si>
  <si>
    <t>28456938</t>
  </si>
  <si>
    <t>28456870</t>
  </si>
  <si>
    <t>60778146</t>
  </si>
  <si>
    <t>27780851</t>
  </si>
  <si>
    <t>Joe Dumars</t>
  </si>
  <si>
    <t>53228095</t>
  </si>
  <si>
    <t>50642625</t>
  </si>
  <si>
    <t>55426538</t>
  </si>
  <si>
    <t>55637120</t>
  </si>
  <si>
    <t>52171144</t>
  </si>
  <si>
    <t>28456931</t>
  </si>
  <si>
    <t>28456928</t>
  </si>
  <si>
    <t>28456930</t>
  </si>
  <si>
    <t>52171154</t>
  </si>
  <si>
    <t>27994917</t>
  </si>
  <si>
    <t>22842233</t>
  </si>
  <si>
    <t>26585372</t>
  </si>
  <si>
    <t>28456869</t>
  </si>
  <si>
    <t>1037201-187</t>
  </si>
  <si>
    <t xml:space="preserve">SGC 8.5 </t>
  </si>
  <si>
    <t>1037642-162</t>
  </si>
  <si>
    <t>1132160-160</t>
  </si>
  <si>
    <t>1132160-161</t>
  </si>
  <si>
    <t>1131088-175</t>
  </si>
  <si>
    <t>1132160-159</t>
  </si>
  <si>
    <t>1132160-162</t>
  </si>
  <si>
    <t>1132160-154</t>
  </si>
  <si>
    <t>1132160-155</t>
  </si>
  <si>
    <t>1132160-153</t>
  </si>
  <si>
    <t>55426533</t>
  </si>
  <si>
    <t>Rookie Sensations</t>
  </si>
  <si>
    <t>55426514</t>
  </si>
  <si>
    <t>box</t>
  </si>
  <si>
    <t>box 45</t>
  </si>
  <si>
    <t xml:space="preserve">tall box </t>
  </si>
  <si>
    <t>51717143</t>
  </si>
  <si>
    <t>44470081</t>
  </si>
  <si>
    <t>Cardhedger Internal Serial Number</t>
  </si>
  <si>
    <t>0010002484</t>
  </si>
  <si>
    <t>Karl-Anthony Towns</t>
  </si>
  <si>
    <t>Prizms Flash</t>
  </si>
  <si>
    <t>0011239305</t>
  </si>
  <si>
    <t>Prizms Light Blue /199</t>
  </si>
  <si>
    <t>60778184</t>
  </si>
  <si>
    <t>60778142</t>
  </si>
  <si>
    <t>60778134</t>
  </si>
  <si>
    <t>60778177</t>
  </si>
  <si>
    <t>60778178</t>
  </si>
  <si>
    <t>60778165</t>
  </si>
  <si>
    <t>60778172</t>
  </si>
  <si>
    <t>Darius Bazley</t>
  </si>
  <si>
    <t>53468343</t>
  </si>
  <si>
    <t>48727142</t>
  </si>
  <si>
    <t>56145805</t>
  </si>
  <si>
    <t xml:space="preserve">Panini Contenders Draft Picks Collegiate Connections </t>
  </si>
  <si>
    <t>Clyde Edwards-Helaire/Joe Burrow</t>
  </si>
  <si>
    <t>56145884</t>
  </si>
  <si>
    <t>145 Jalen Hurts</t>
  </si>
  <si>
    <t>56145781</t>
  </si>
  <si>
    <t xml:space="preserve">Panini Donruss </t>
  </si>
  <si>
    <t>56145834</t>
  </si>
  <si>
    <t xml:space="preserve">Henry Ruggs III </t>
  </si>
  <si>
    <t>56145830</t>
  </si>
  <si>
    <t>56552759</t>
  </si>
  <si>
    <t>55998175</t>
  </si>
  <si>
    <t xml:space="preserve">LaDainian Tomlinson </t>
  </si>
  <si>
    <t>1011773001</t>
  </si>
  <si>
    <t>Luminence</t>
  </si>
  <si>
    <t>1010990020</t>
  </si>
  <si>
    <t>Laviska Shenault</t>
  </si>
  <si>
    <t>1011773023</t>
  </si>
  <si>
    <t>Chronicles DP Select</t>
  </si>
  <si>
    <t>Travis Ettiene</t>
  </si>
  <si>
    <t>55010405</t>
  </si>
  <si>
    <t>55010390</t>
  </si>
  <si>
    <t>55010386</t>
  </si>
  <si>
    <t>55010313</t>
  </si>
  <si>
    <t>55010316</t>
  </si>
  <si>
    <t>101099002</t>
  </si>
  <si>
    <t>Panini Obsidian</t>
  </si>
  <si>
    <t>Keenan Allen</t>
  </si>
  <si>
    <t>V-16</t>
  </si>
  <si>
    <t>Vitreous</t>
  </si>
  <si>
    <t>1101773049</t>
  </si>
  <si>
    <t>Daniel Jones</t>
  </si>
  <si>
    <t>7305364</t>
  </si>
  <si>
    <t>56145801</t>
  </si>
  <si>
    <t xml:space="preserve">Panini Contenders Draft Picks Draft Class </t>
  </si>
  <si>
    <t>56145797</t>
  </si>
  <si>
    <t>Jake Breeland/Justin Herbert</t>
  </si>
  <si>
    <t>56145798</t>
  </si>
  <si>
    <t>56145785</t>
  </si>
  <si>
    <t>56145786</t>
  </si>
  <si>
    <t>56145773</t>
  </si>
  <si>
    <t>56145840</t>
  </si>
  <si>
    <t>56145852</t>
  </si>
  <si>
    <t>Clyde Edwards-Helaire</t>
  </si>
  <si>
    <t xml:space="preserve">Sapphire  Trophy Collection </t>
  </si>
  <si>
    <t>56145853</t>
  </si>
  <si>
    <t>Sapphire Trophy Collection</t>
  </si>
  <si>
    <t>56145891</t>
  </si>
  <si>
    <t>56145867</t>
  </si>
  <si>
    <t>56145818</t>
  </si>
  <si>
    <t>56145820</t>
  </si>
  <si>
    <t xml:space="preserve">Baker Mayfield </t>
  </si>
  <si>
    <t>56145822</t>
  </si>
  <si>
    <t xml:space="preserve"> Chase Young </t>
  </si>
  <si>
    <t>56145828</t>
  </si>
  <si>
    <t>56145832</t>
  </si>
  <si>
    <t>56145833</t>
  </si>
  <si>
    <t>BC15</t>
  </si>
  <si>
    <t>Blue Chips</t>
  </si>
  <si>
    <t>56145811</t>
  </si>
  <si>
    <t>RW3</t>
  </si>
  <si>
    <t>56145812</t>
  </si>
  <si>
    <t>Panini Playoff</t>
  </si>
  <si>
    <t>1010990018</t>
  </si>
  <si>
    <t>1010990004</t>
  </si>
  <si>
    <t>TM2</t>
  </si>
  <si>
    <t>Touchdown Master Green</t>
  </si>
  <si>
    <t>55998184</t>
  </si>
  <si>
    <t>55998177</t>
  </si>
  <si>
    <t>Pink Camoo</t>
  </si>
  <si>
    <t>56552774</t>
  </si>
  <si>
    <t>56552772</t>
  </si>
  <si>
    <t>56552773</t>
  </si>
  <si>
    <t>1010990019</t>
  </si>
  <si>
    <t>56552850</t>
  </si>
  <si>
    <t>Neon Green Pulsar</t>
  </si>
  <si>
    <t>55620721</t>
  </si>
  <si>
    <t>55620718</t>
  </si>
  <si>
    <t>55620715</t>
  </si>
  <si>
    <t>II13</t>
  </si>
  <si>
    <t>Relics</t>
  </si>
  <si>
    <t>55620711</t>
  </si>
  <si>
    <t>55620710</t>
  </si>
  <si>
    <t>Antonio Gandy-Golden</t>
  </si>
  <si>
    <t>56552717</t>
  </si>
  <si>
    <t>Antonio Gandy Golden</t>
  </si>
  <si>
    <t>55998191</t>
  </si>
  <si>
    <t xml:space="preserve">CJ Henderson </t>
  </si>
  <si>
    <t>1010990007</t>
  </si>
  <si>
    <t xml:space="preserve">Justin Herbert  </t>
  </si>
  <si>
    <t>1011773020</t>
  </si>
  <si>
    <t>Justin Herbert 203</t>
  </si>
  <si>
    <t>Luminance</t>
  </si>
  <si>
    <t>1011773018</t>
  </si>
  <si>
    <t>Chronicles Prizm Black</t>
  </si>
  <si>
    <t>PB-9</t>
  </si>
  <si>
    <t>1011773051</t>
  </si>
  <si>
    <t>ESR-JAH</t>
  </si>
  <si>
    <t>Elite Series Rookies</t>
  </si>
  <si>
    <t>1011773002</t>
  </si>
  <si>
    <t>1011773015</t>
  </si>
  <si>
    <t>Playoff</t>
  </si>
  <si>
    <t>55998166</t>
  </si>
  <si>
    <t>56552907</t>
  </si>
  <si>
    <t>56552890</t>
  </si>
  <si>
    <t>55998186</t>
  </si>
  <si>
    <t>Alvin Kamara</t>
  </si>
  <si>
    <t>56552852</t>
  </si>
  <si>
    <t>55998176</t>
  </si>
  <si>
    <t>56552855</t>
  </si>
  <si>
    <t>55998185</t>
  </si>
  <si>
    <t>Carson Wentz</t>
  </si>
  <si>
    <t>55998173</t>
  </si>
  <si>
    <t>Jason Witten</t>
  </si>
  <si>
    <t>56552905</t>
  </si>
  <si>
    <t>55998167</t>
  </si>
  <si>
    <t>55998183</t>
  </si>
  <si>
    <t>Marcus Mariota</t>
  </si>
  <si>
    <t>56552904</t>
  </si>
  <si>
    <t>55998188</t>
  </si>
  <si>
    <t>Matt Ryan</t>
  </si>
  <si>
    <t>44901328</t>
  </si>
  <si>
    <t>Panini Elite DP</t>
  </si>
  <si>
    <t>Sam Darnold</t>
  </si>
  <si>
    <t>1011773021</t>
  </si>
  <si>
    <t>Flux</t>
  </si>
  <si>
    <t>1011773016</t>
  </si>
  <si>
    <t>Jaylen Waddle</t>
  </si>
  <si>
    <t>1010990001</t>
  </si>
  <si>
    <t>790/799</t>
  </si>
  <si>
    <t>55010389</t>
  </si>
  <si>
    <t>55010393</t>
  </si>
  <si>
    <t>55010403</t>
  </si>
  <si>
    <t>55010402</t>
  </si>
  <si>
    <t>55010401</t>
  </si>
  <si>
    <t>55010400</t>
  </si>
  <si>
    <t>55010399</t>
  </si>
  <si>
    <t>55010327</t>
  </si>
  <si>
    <t>55010326</t>
  </si>
  <si>
    <t>55010318</t>
  </si>
  <si>
    <t>55010321</t>
  </si>
  <si>
    <t>55010324</t>
  </si>
  <si>
    <t>55010325</t>
  </si>
  <si>
    <t>55010315</t>
  </si>
  <si>
    <t>55010314</t>
  </si>
  <si>
    <t>55010331</t>
  </si>
  <si>
    <t>1101773047</t>
  </si>
  <si>
    <t>55010256</t>
  </si>
  <si>
    <t>1011773036</t>
  </si>
  <si>
    <t>UD Goodwin</t>
  </si>
  <si>
    <t>G41</t>
  </si>
  <si>
    <t>Goudey</t>
  </si>
  <si>
    <t>1011773030</t>
  </si>
  <si>
    <t>1011773014</t>
  </si>
  <si>
    <t>1011773012</t>
  </si>
  <si>
    <t>2nd Down</t>
  </si>
  <si>
    <t>1012252022</t>
  </si>
  <si>
    <t>Panini Legacy</t>
  </si>
  <si>
    <t>101099003</t>
  </si>
  <si>
    <t>1011773056</t>
  </si>
  <si>
    <t>1011773050</t>
  </si>
  <si>
    <t>RH-JH</t>
  </si>
  <si>
    <t>Red Hot Rookies</t>
  </si>
  <si>
    <t>57193470</t>
  </si>
  <si>
    <t>55010264</t>
  </si>
  <si>
    <t>1012252019</t>
  </si>
  <si>
    <t>Terry Bradshaw</t>
  </si>
  <si>
    <t>54088352</t>
  </si>
  <si>
    <t>Dan Hampton</t>
  </si>
  <si>
    <t>53961414</t>
  </si>
  <si>
    <t>54088353</t>
  </si>
  <si>
    <t>54088354</t>
  </si>
  <si>
    <t>54088286</t>
  </si>
  <si>
    <t>Jack Lambert</t>
  </si>
  <si>
    <t>53468746</t>
  </si>
  <si>
    <t>Marino/Bartkowski</t>
  </si>
  <si>
    <t>53961428</t>
  </si>
  <si>
    <t>Rickey Jackson</t>
  </si>
  <si>
    <t>53961465</t>
  </si>
  <si>
    <t>Raiders Team Leaders</t>
  </si>
  <si>
    <t>Bo Jackson All Alone</t>
  </si>
  <si>
    <t>53961466</t>
  </si>
  <si>
    <t>53961467</t>
  </si>
  <si>
    <t>53961469</t>
  </si>
  <si>
    <t>53961468</t>
  </si>
  <si>
    <t>53961464</t>
  </si>
  <si>
    <t>53961429</t>
  </si>
  <si>
    <t>Fred Dean</t>
  </si>
  <si>
    <t>53468767</t>
  </si>
  <si>
    <t>Derrick Thomas</t>
  </si>
  <si>
    <t>90T</t>
  </si>
  <si>
    <t>55010368</t>
  </si>
  <si>
    <t>55010371</t>
  </si>
  <si>
    <t>26296110</t>
  </si>
  <si>
    <t>Action Packed</t>
  </si>
  <si>
    <t xml:space="preserve">Junior Seau </t>
  </si>
  <si>
    <t>Rookie Update</t>
  </si>
  <si>
    <t>56145868</t>
  </si>
  <si>
    <t>Jalen Hurts Trophy Collection</t>
  </si>
  <si>
    <t>Trophy Collection</t>
  </si>
  <si>
    <t>56145873</t>
  </si>
  <si>
    <t xml:space="preserve">Panini Absolute Introductions </t>
  </si>
  <si>
    <t>Ijb Joe Burrow</t>
  </si>
  <si>
    <t>IJB</t>
  </si>
  <si>
    <t>Introductions</t>
  </si>
  <si>
    <t>56145874</t>
  </si>
  <si>
    <t>56145803</t>
  </si>
  <si>
    <t>56145804</t>
  </si>
  <si>
    <t>56145806</t>
  </si>
  <si>
    <t>56145810</t>
  </si>
  <si>
    <t>BTN25</t>
  </si>
  <si>
    <t xml:space="preserve">PSA 9 </t>
  </si>
  <si>
    <t>55998187</t>
  </si>
  <si>
    <t>56145793</t>
  </si>
  <si>
    <t>56145799</t>
  </si>
  <si>
    <t>56145876</t>
  </si>
  <si>
    <t>56145877</t>
  </si>
  <si>
    <t>56145878</t>
  </si>
  <si>
    <t>56145880</t>
  </si>
  <si>
    <t>56145885</t>
  </si>
  <si>
    <t>56145782</t>
  </si>
  <si>
    <t>56145783</t>
  </si>
  <si>
    <t>56145784</t>
  </si>
  <si>
    <t>248 Jalen Hurts</t>
  </si>
  <si>
    <t>56145787</t>
  </si>
  <si>
    <t>56145777</t>
  </si>
  <si>
    <t>56145839</t>
  </si>
  <si>
    <t>56145841</t>
  </si>
  <si>
    <t>56145842</t>
  </si>
  <si>
    <t>56145845</t>
  </si>
  <si>
    <t xml:space="preserve">Chase Claypool </t>
  </si>
  <si>
    <t>56145858</t>
  </si>
  <si>
    <t>56145860</t>
  </si>
  <si>
    <t>56145861</t>
  </si>
  <si>
    <t>Trophy Collection Orange</t>
  </si>
  <si>
    <t>56145862</t>
  </si>
  <si>
    <t>56145835</t>
  </si>
  <si>
    <t>56145854</t>
  </si>
  <si>
    <t>56145857</t>
  </si>
  <si>
    <t xml:space="preserve">Tua Tagovailoa  </t>
  </si>
  <si>
    <t>Emerald Trophy Collection</t>
  </si>
  <si>
    <t>56145890</t>
  </si>
  <si>
    <t>56145823</t>
  </si>
  <si>
    <t>56145827</t>
  </si>
  <si>
    <t xml:space="preserve">Peyton Manning </t>
  </si>
  <si>
    <t>101099005</t>
  </si>
  <si>
    <t>BTN-4</t>
  </si>
  <si>
    <t>Pink Behind The Numbers</t>
  </si>
  <si>
    <t xml:space="preserve">CSG 9 </t>
  </si>
  <si>
    <t>1000904022</t>
  </si>
  <si>
    <t>Got Game Green Mosaic</t>
  </si>
  <si>
    <t>1002636001</t>
  </si>
  <si>
    <t>56552736</t>
  </si>
  <si>
    <t>56552734</t>
  </si>
  <si>
    <t>56430622</t>
  </si>
  <si>
    <t>55620708</t>
  </si>
  <si>
    <t>55620707</t>
  </si>
  <si>
    <t>56552707</t>
  </si>
  <si>
    <t>Cole Kmet</t>
  </si>
  <si>
    <t>56552708</t>
  </si>
  <si>
    <t>2251802</t>
  </si>
  <si>
    <t>56552789</t>
  </si>
  <si>
    <t>Go Hard Go Home</t>
  </si>
  <si>
    <t>55998170</t>
  </si>
  <si>
    <t>Adrian Peterson</t>
  </si>
  <si>
    <t>55998171</t>
  </si>
  <si>
    <t>1011773003</t>
  </si>
  <si>
    <t>TB-1</t>
  </si>
  <si>
    <t>91 Throwback</t>
  </si>
  <si>
    <t>25344198</t>
  </si>
  <si>
    <t>Cam Newton</t>
  </si>
  <si>
    <t>25344206</t>
  </si>
  <si>
    <t>25344181</t>
  </si>
  <si>
    <t>25344199</t>
  </si>
  <si>
    <t>25344190</t>
  </si>
  <si>
    <t>25344197</t>
  </si>
  <si>
    <t>55010392</t>
  </si>
  <si>
    <t xml:space="preserve"> </t>
  </si>
  <si>
    <t>55010397</t>
  </si>
  <si>
    <t>55010398</t>
  </si>
  <si>
    <t>55010404</t>
  </si>
  <si>
    <t>55010391</t>
  </si>
  <si>
    <t>55010395</t>
  </si>
  <si>
    <t>55010396</t>
  </si>
  <si>
    <t>55010317</t>
  </si>
  <si>
    <t>55010319</t>
  </si>
  <si>
    <t>55010322</t>
  </si>
  <si>
    <t>55010320</t>
  </si>
  <si>
    <t>55010323</t>
  </si>
  <si>
    <t>55010329</t>
  </si>
  <si>
    <t>55010328</t>
  </si>
  <si>
    <t>55010344</t>
  </si>
  <si>
    <t>55010345</t>
  </si>
  <si>
    <t>54636906</t>
  </si>
  <si>
    <t>6625355</t>
  </si>
  <si>
    <t>Nick Chubb</t>
  </si>
  <si>
    <t>48052090</t>
  </si>
  <si>
    <t>48052084</t>
  </si>
  <si>
    <t>Star Gazing</t>
  </si>
  <si>
    <t>52264911</t>
  </si>
  <si>
    <t>Panin Donruss</t>
  </si>
  <si>
    <t>55010254</t>
  </si>
  <si>
    <t>55010258</t>
  </si>
  <si>
    <t>56552889</t>
  </si>
  <si>
    <t>GG25</t>
  </si>
  <si>
    <t>Got Game Green</t>
  </si>
  <si>
    <t>1011773019</t>
  </si>
  <si>
    <t>PA-1</t>
  </si>
  <si>
    <t>25344185</t>
  </si>
  <si>
    <t>Stands Background</t>
  </si>
  <si>
    <t>1003718101</t>
  </si>
  <si>
    <t>SCR-22</t>
  </si>
  <si>
    <t>1011773013</t>
  </si>
  <si>
    <t>RW-4</t>
  </si>
  <si>
    <t>55010278</t>
  </si>
  <si>
    <t>55010279</t>
  </si>
  <si>
    <t>55010280</t>
  </si>
  <si>
    <t>55010290</t>
  </si>
  <si>
    <t>55010285</t>
  </si>
  <si>
    <t>55010286</t>
  </si>
  <si>
    <t>55010287</t>
  </si>
  <si>
    <t>55010281</t>
  </si>
  <si>
    <t>55010289</t>
  </si>
  <si>
    <t>55010275</t>
  </si>
  <si>
    <t>55010284</t>
  </si>
  <si>
    <t>57193463</t>
  </si>
  <si>
    <t>Orange Reactive</t>
  </si>
  <si>
    <t>57193498</t>
  </si>
  <si>
    <t>Green Reactive</t>
  </si>
  <si>
    <t>57193495</t>
  </si>
  <si>
    <t>Mosaic Green</t>
  </si>
  <si>
    <t>57193497</t>
  </si>
  <si>
    <t>57193496</t>
  </si>
  <si>
    <t>NFL Debut Mosaic</t>
  </si>
  <si>
    <t>57193530</t>
  </si>
  <si>
    <t>57193532</t>
  </si>
  <si>
    <t>57193537</t>
  </si>
  <si>
    <t>48052086</t>
  </si>
  <si>
    <t>25344201</t>
  </si>
  <si>
    <t>Stands in background</t>
  </si>
  <si>
    <t>25344188</t>
  </si>
  <si>
    <t>Payton Brothers</t>
  </si>
  <si>
    <t>54088369</t>
  </si>
  <si>
    <t>53468782</t>
  </si>
  <si>
    <t>53468769</t>
  </si>
  <si>
    <t>53468781</t>
  </si>
  <si>
    <t>53468774</t>
  </si>
  <si>
    <t>53468775</t>
  </si>
  <si>
    <t>53468776</t>
  </si>
  <si>
    <t>53468778</t>
  </si>
  <si>
    <t>53468779</t>
  </si>
  <si>
    <t>54088387</t>
  </si>
  <si>
    <t>53961444</t>
  </si>
  <si>
    <t>53961450</t>
  </si>
  <si>
    <t>53961451</t>
  </si>
  <si>
    <t>54088397</t>
  </si>
  <si>
    <t>54088398</t>
  </si>
  <si>
    <t>50642674</t>
  </si>
  <si>
    <t>50642675</t>
  </si>
  <si>
    <t>50642678</t>
  </si>
  <si>
    <t>50642677</t>
  </si>
  <si>
    <t>50642676</t>
  </si>
  <si>
    <t>50642657</t>
  </si>
  <si>
    <t>26356825</t>
  </si>
  <si>
    <t>Cortez Kennedy</t>
  </si>
  <si>
    <t>26356824</t>
  </si>
  <si>
    <t>46083264</t>
  </si>
  <si>
    <t>26356822</t>
  </si>
  <si>
    <t>54983551</t>
  </si>
  <si>
    <t>52170674</t>
  </si>
  <si>
    <t>56145875</t>
  </si>
  <si>
    <t>Ijh Justin Herbert</t>
  </si>
  <si>
    <t>IJH</t>
  </si>
  <si>
    <t>1011773011</t>
  </si>
  <si>
    <t>High Number</t>
  </si>
  <si>
    <t>55637112</t>
  </si>
  <si>
    <t>Fleer Lumber</t>
  </si>
  <si>
    <t>6 Griffey</t>
  </si>
  <si>
    <t>1011773040</t>
  </si>
  <si>
    <t xml:space="preserve">Kyle Lewis </t>
  </si>
  <si>
    <t>1011773039</t>
  </si>
  <si>
    <t>FF-5</t>
  </si>
  <si>
    <t>55010248</t>
  </si>
  <si>
    <t>44478763</t>
  </si>
  <si>
    <t>Michael Soroka</t>
  </si>
  <si>
    <t>51717204</t>
  </si>
  <si>
    <t>51717202</t>
  </si>
  <si>
    <t>55110267</t>
  </si>
  <si>
    <t>03480586</t>
  </si>
  <si>
    <t>Upper Deck Final Edition</t>
  </si>
  <si>
    <t>Pedro Martinez</t>
  </si>
  <si>
    <t>2F</t>
  </si>
  <si>
    <t>PSA 8 (PD)</t>
  </si>
  <si>
    <t>56818264</t>
  </si>
  <si>
    <t>55637113</t>
  </si>
  <si>
    <t>139 Griffey</t>
  </si>
  <si>
    <t>55620709</t>
  </si>
  <si>
    <t>Topps Mini</t>
  </si>
  <si>
    <t>US200</t>
  </si>
  <si>
    <t>62176745</t>
  </si>
  <si>
    <t>Kyle Lewis</t>
  </si>
  <si>
    <t>1011773032</t>
  </si>
  <si>
    <t>Splash of Color</t>
  </si>
  <si>
    <t>1011773031</t>
  </si>
  <si>
    <t>55010249</t>
  </si>
  <si>
    <t>55010250</t>
  </si>
  <si>
    <t>51717190</t>
  </si>
  <si>
    <t>51717192</t>
  </si>
  <si>
    <t>51717194</t>
  </si>
  <si>
    <t>1011773041</t>
  </si>
  <si>
    <t>Cody Bellinger</t>
  </si>
  <si>
    <t>U-80</t>
  </si>
  <si>
    <t>Suit</t>
  </si>
  <si>
    <t>1011773046</t>
  </si>
  <si>
    <t>1011773057</t>
  </si>
  <si>
    <t>1011773053</t>
  </si>
  <si>
    <t>BTP-3</t>
  </si>
  <si>
    <t>Scouts Top 100</t>
  </si>
  <si>
    <t>1011773054</t>
  </si>
  <si>
    <t>NS-10</t>
  </si>
  <si>
    <t>Sensations</t>
  </si>
  <si>
    <t>1101773017</t>
  </si>
  <si>
    <t>BP114</t>
  </si>
  <si>
    <t>1101773038</t>
  </si>
  <si>
    <t>BCP-123</t>
  </si>
  <si>
    <t>1101773228</t>
  </si>
  <si>
    <t>Platinum Diamond</t>
  </si>
  <si>
    <t>51717220</t>
  </si>
  <si>
    <t>52226158</t>
  </si>
  <si>
    <t>Topps Opening Day</t>
  </si>
  <si>
    <t>51717181</t>
  </si>
  <si>
    <t>Gavin Lux</t>
  </si>
  <si>
    <t>51717222</t>
  </si>
  <si>
    <t>51717207</t>
  </si>
  <si>
    <t>51717209</t>
  </si>
  <si>
    <t>51717211</t>
  </si>
  <si>
    <t>51717212</t>
  </si>
  <si>
    <t>51717225</t>
  </si>
  <si>
    <t>51717216</t>
  </si>
  <si>
    <t>51717219</t>
  </si>
  <si>
    <t>51717205</t>
  </si>
  <si>
    <t>51717200</t>
  </si>
  <si>
    <t>51717199</t>
  </si>
  <si>
    <t>51717201</t>
  </si>
  <si>
    <t>53960014</t>
  </si>
  <si>
    <t>Cosmic Haze Prizm</t>
  </si>
  <si>
    <t>53712650</t>
  </si>
  <si>
    <t>53712654</t>
  </si>
  <si>
    <t>48052000</t>
  </si>
  <si>
    <t>Keston Huira</t>
  </si>
  <si>
    <t>Artist Proof</t>
  </si>
  <si>
    <t>55110232</t>
  </si>
  <si>
    <t>Mark McGwire</t>
  </si>
  <si>
    <t>U-76</t>
  </si>
  <si>
    <t>55110269</t>
  </si>
  <si>
    <t>55110259</t>
  </si>
  <si>
    <t>52168802</t>
  </si>
  <si>
    <t>All-Stars</t>
  </si>
  <si>
    <t>52168808</t>
  </si>
  <si>
    <t>52168807</t>
  </si>
  <si>
    <t>52168810</t>
  </si>
  <si>
    <t>52168812</t>
  </si>
  <si>
    <t>54515295</t>
  </si>
  <si>
    <t>52168811</t>
  </si>
  <si>
    <t>52168815</t>
  </si>
  <si>
    <t>50642637</t>
  </si>
  <si>
    <t>53228156</t>
  </si>
  <si>
    <t>52168779</t>
  </si>
  <si>
    <t>41067519</t>
  </si>
  <si>
    <t>Tom Glavine</t>
  </si>
  <si>
    <t>Employee Set</t>
  </si>
  <si>
    <t xml:space="preserve">new box </t>
  </si>
  <si>
    <t>42754402</t>
  </si>
  <si>
    <t>Leg Up</t>
  </si>
  <si>
    <t>42754403</t>
  </si>
  <si>
    <t>Yoenis Cespedes</t>
  </si>
  <si>
    <t>White Jersey</t>
  </si>
  <si>
    <t>42754404</t>
  </si>
  <si>
    <t>Brett Lawrie</t>
  </si>
  <si>
    <t>Fielding</t>
  </si>
  <si>
    <t>53228136</t>
  </si>
  <si>
    <t>Yu Darvish</t>
  </si>
  <si>
    <t>Throwing Right Blue Jersey</t>
  </si>
  <si>
    <t>46787538</t>
  </si>
  <si>
    <t>46787537</t>
  </si>
  <si>
    <t>46710196</t>
  </si>
  <si>
    <t>46787531</t>
  </si>
  <si>
    <t>46710193</t>
  </si>
  <si>
    <t>46710192</t>
  </si>
  <si>
    <t>46971558</t>
  </si>
  <si>
    <t>22557420</t>
  </si>
  <si>
    <t>Steve Carlton</t>
  </si>
  <si>
    <t>46083200</t>
  </si>
  <si>
    <t>Ron Guidry</t>
  </si>
  <si>
    <t>46971559</t>
  </si>
  <si>
    <t>46971565</t>
  </si>
  <si>
    <t>83218472</t>
  </si>
  <si>
    <t>Grandstand South</t>
  </si>
  <si>
    <t>auto</t>
  </si>
  <si>
    <t>PSA A</t>
  </si>
  <si>
    <t>26356813</t>
  </si>
  <si>
    <t>24412479</t>
  </si>
  <si>
    <t>Adrian Rondon</t>
  </si>
  <si>
    <t>ARO</t>
  </si>
  <si>
    <t>55758940</t>
  </si>
  <si>
    <t>1024960-050</t>
  </si>
  <si>
    <t>Fleer Ultra Update</t>
  </si>
  <si>
    <t>Jeff Bagwell</t>
  </si>
  <si>
    <t>U-79</t>
  </si>
  <si>
    <t>Rookie</t>
  </si>
  <si>
    <t>1024958-142</t>
  </si>
  <si>
    <t>1024958-143</t>
  </si>
  <si>
    <t>1024967-066</t>
  </si>
  <si>
    <t>1061904-020</t>
  </si>
  <si>
    <t>1024967-070</t>
  </si>
  <si>
    <t>1024958-146</t>
  </si>
  <si>
    <t>1046038-021</t>
  </si>
  <si>
    <t>1024967-079</t>
  </si>
  <si>
    <t>1061904-019</t>
  </si>
  <si>
    <t>1046038-019</t>
  </si>
  <si>
    <t>1024958-145</t>
  </si>
  <si>
    <t>1128536-006</t>
  </si>
  <si>
    <t>1024966-065</t>
  </si>
  <si>
    <t>1124520-007</t>
  </si>
  <si>
    <t>1024967-069</t>
  </si>
  <si>
    <t>1061904-015</t>
  </si>
  <si>
    <t>1024967-075</t>
  </si>
  <si>
    <t>1024967-078</t>
  </si>
  <si>
    <t>1024967-071</t>
  </si>
  <si>
    <t>1024967-077</t>
  </si>
  <si>
    <t>1024958-144</t>
  </si>
  <si>
    <t>1024967-060</t>
  </si>
  <si>
    <t>1061904-016</t>
  </si>
  <si>
    <t>1024967-067</t>
  </si>
  <si>
    <t>55110234</t>
  </si>
  <si>
    <t>52168856</t>
  </si>
  <si>
    <t>03480622</t>
  </si>
  <si>
    <t>UD Final Edition</t>
  </si>
  <si>
    <t>05404806</t>
  </si>
  <si>
    <t>05404820</t>
  </si>
  <si>
    <t>03480615</t>
  </si>
  <si>
    <t>05404809</t>
  </si>
  <si>
    <t>03480591</t>
  </si>
  <si>
    <t>05404805</t>
  </si>
  <si>
    <t>03480630</t>
  </si>
  <si>
    <t>05404845</t>
  </si>
  <si>
    <t>05404798</t>
  </si>
  <si>
    <t>05404832</t>
  </si>
  <si>
    <t>05404793</t>
  </si>
  <si>
    <t>03480588</t>
  </si>
  <si>
    <t>03480639</t>
  </si>
  <si>
    <t>02252927</t>
  </si>
  <si>
    <t>05404813</t>
  </si>
  <si>
    <t>05404796</t>
  </si>
  <si>
    <t>03480610</t>
  </si>
  <si>
    <t>03480607</t>
  </si>
  <si>
    <t>03480613</t>
  </si>
  <si>
    <t>05404826</t>
  </si>
  <si>
    <t>05404840</t>
  </si>
  <si>
    <t>05404817</t>
  </si>
  <si>
    <t>05404812</t>
  </si>
  <si>
    <t>56145900</t>
  </si>
  <si>
    <t xml:space="preserve">Bowman Chrome </t>
  </si>
  <si>
    <t>Robert Puason</t>
  </si>
  <si>
    <t>BCP173</t>
  </si>
  <si>
    <t>62176737</t>
  </si>
  <si>
    <t>JD</t>
  </si>
  <si>
    <t>Spanning the Globe</t>
  </si>
  <si>
    <t>1011773052</t>
  </si>
  <si>
    <t>Fernando Tatis</t>
  </si>
  <si>
    <t>FS-11</t>
  </si>
  <si>
    <t>1011773025</t>
  </si>
  <si>
    <t xml:space="preserve">CSG 9.5 </t>
  </si>
  <si>
    <t>1011773028</t>
  </si>
  <si>
    <t>51921507</t>
  </si>
  <si>
    <t>1011773037</t>
  </si>
  <si>
    <t>U-300</t>
  </si>
  <si>
    <t>1011773043</t>
  </si>
  <si>
    <t>U-35</t>
  </si>
  <si>
    <t>1101773008</t>
  </si>
  <si>
    <t>51717227</t>
  </si>
  <si>
    <t>51717217</t>
  </si>
  <si>
    <t>51717213</t>
  </si>
  <si>
    <t>51717224</t>
  </si>
  <si>
    <t>51717206</t>
  </si>
  <si>
    <t>51717208</t>
  </si>
  <si>
    <t>51717210</t>
  </si>
  <si>
    <t>51717223</t>
  </si>
  <si>
    <t>51717221</t>
  </si>
  <si>
    <t>51717214</t>
  </si>
  <si>
    <t>51717215</t>
  </si>
  <si>
    <t>51717198</t>
  </si>
  <si>
    <t>51717203</t>
  </si>
  <si>
    <t>53712655</t>
  </si>
  <si>
    <t>53712651</t>
  </si>
  <si>
    <t>53712652</t>
  </si>
  <si>
    <t>53712653</t>
  </si>
  <si>
    <t>53712659</t>
  </si>
  <si>
    <t>53712689</t>
  </si>
  <si>
    <t>Fielding Gold</t>
  </si>
  <si>
    <t>53712691</t>
  </si>
  <si>
    <t>48051995</t>
  </si>
  <si>
    <t>BP21</t>
  </si>
  <si>
    <t>48051994</t>
  </si>
  <si>
    <t>48051948</t>
  </si>
  <si>
    <t>48051947</t>
  </si>
  <si>
    <t>04307655</t>
  </si>
  <si>
    <t>04308037</t>
  </si>
  <si>
    <t>04307480</t>
  </si>
  <si>
    <t>04308195</t>
  </si>
  <si>
    <t>03484109</t>
  </si>
  <si>
    <t>53872697</t>
  </si>
  <si>
    <t>53872696</t>
  </si>
  <si>
    <t>53335369</t>
  </si>
  <si>
    <t>54933010</t>
  </si>
  <si>
    <t>55749367</t>
  </si>
  <si>
    <t>53872695</t>
  </si>
  <si>
    <t>55110230</t>
  </si>
  <si>
    <t>55110219</t>
  </si>
  <si>
    <t>55110221</t>
  </si>
  <si>
    <t>55110220</t>
  </si>
  <si>
    <t>55110222</t>
  </si>
  <si>
    <t>55110223</t>
  </si>
  <si>
    <t>55110225</t>
  </si>
  <si>
    <t>55110253</t>
  </si>
  <si>
    <t>52168809</t>
  </si>
  <si>
    <t>52168818</t>
  </si>
  <si>
    <t>52168817</t>
  </si>
  <si>
    <t>52168813</t>
  </si>
  <si>
    <t>0874784</t>
  </si>
  <si>
    <t>2318425</t>
  </si>
  <si>
    <t>47951169</t>
  </si>
  <si>
    <t>46409105</t>
  </si>
  <si>
    <t>2214626</t>
  </si>
  <si>
    <t>0853134</t>
  </si>
  <si>
    <t>52168835</t>
  </si>
  <si>
    <t>52168820</t>
  </si>
  <si>
    <t>52168819</t>
  </si>
  <si>
    <t>52168814</t>
  </si>
  <si>
    <t>50642638</t>
  </si>
  <si>
    <t>50642636</t>
  </si>
  <si>
    <t>50642632</t>
  </si>
  <si>
    <t>50642633</t>
  </si>
  <si>
    <t>50642634</t>
  </si>
  <si>
    <t>52168780</t>
  </si>
  <si>
    <t>42754385</t>
  </si>
  <si>
    <t>54515292</t>
  </si>
  <si>
    <t>53412365</t>
  </si>
  <si>
    <t>53412366</t>
  </si>
  <si>
    <t>53412367</t>
  </si>
  <si>
    <t>49149684</t>
  </si>
  <si>
    <t>49334641</t>
  </si>
  <si>
    <t>47012893</t>
  </si>
  <si>
    <t>47012895</t>
  </si>
  <si>
    <t>50238839</t>
  </si>
  <si>
    <t>54692202</t>
  </si>
  <si>
    <t>47012894</t>
  </si>
  <si>
    <t>47012897</t>
  </si>
  <si>
    <t>46083207</t>
  </si>
  <si>
    <t>Jim Hunter</t>
  </si>
  <si>
    <t>18529972</t>
  </si>
  <si>
    <t>Mike Montgomery</t>
  </si>
  <si>
    <t>BPAMM</t>
  </si>
  <si>
    <t xml:space="preserve">Blue Auto </t>
  </si>
  <si>
    <t>55758942</t>
  </si>
  <si>
    <t>52168824</t>
  </si>
  <si>
    <t>52168826</t>
  </si>
  <si>
    <t>52168823</t>
  </si>
  <si>
    <t>52168843</t>
  </si>
  <si>
    <t>52168842</t>
  </si>
  <si>
    <t>52168841</t>
  </si>
  <si>
    <t>52168840</t>
  </si>
  <si>
    <t>52168839</t>
  </si>
  <si>
    <t>52168838</t>
  </si>
  <si>
    <t>53327788</t>
  </si>
  <si>
    <t>Nolan Ryan</t>
  </si>
  <si>
    <t>55110205</t>
  </si>
  <si>
    <t>55925370</t>
  </si>
  <si>
    <t>Pokemon</t>
  </si>
  <si>
    <t>Electrode</t>
  </si>
  <si>
    <t>55925354</t>
  </si>
  <si>
    <t>Pokemon Rocket</t>
  </si>
  <si>
    <t>Oddish</t>
  </si>
  <si>
    <t>55925352</t>
  </si>
  <si>
    <t>Rattata</t>
  </si>
  <si>
    <t>55925356</t>
  </si>
  <si>
    <t>55925355</t>
  </si>
  <si>
    <t>55925417</t>
  </si>
  <si>
    <t>Sleep!</t>
  </si>
  <si>
    <t>55925331</t>
  </si>
  <si>
    <t>Pokemon Fossil</t>
  </si>
  <si>
    <t>Cloyster</t>
  </si>
  <si>
    <t>55925332</t>
  </si>
  <si>
    <t>55925436</t>
  </si>
  <si>
    <t>Drowzee</t>
  </si>
  <si>
    <t>55708746</t>
  </si>
  <si>
    <t>Pokemon Jungle</t>
  </si>
  <si>
    <t>Pikachu</t>
  </si>
  <si>
    <t>55537856</t>
  </si>
  <si>
    <t>PM Japanese Gym 2</t>
  </si>
  <si>
    <t>Blaine's Charmander</t>
  </si>
  <si>
    <t>55925280</t>
  </si>
  <si>
    <t>Goldeen</t>
  </si>
  <si>
    <t>55708851</t>
  </si>
  <si>
    <t>Poke Ball</t>
  </si>
  <si>
    <t>55925285</t>
  </si>
  <si>
    <t>55925420</t>
  </si>
  <si>
    <t>Goop Gas Attack</t>
  </si>
  <si>
    <t>55925418</t>
  </si>
  <si>
    <t>56424227</t>
  </si>
  <si>
    <t>Pokemon Gym</t>
  </si>
  <si>
    <t>Sabrina's Venomoth</t>
  </si>
  <si>
    <t>55925353</t>
  </si>
  <si>
    <t>55925351</t>
  </si>
  <si>
    <t>55925414</t>
  </si>
  <si>
    <t>Imp. Oak's Revenge</t>
  </si>
  <si>
    <t>55925443</t>
  </si>
  <si>
    <t>Dark Vaporeon</t>
  </si>
  <si>
    <t>56424180</t>
  </si>
  <si>
    <t>Imp Oak's</t>
  </si>
  <si>
    <t>56424189</t>
  </si>
  <si>
    <t>Devolution Spray</t>
  </si>
  <si>
    <t>56424169</t>
  </si>
  <si>
    <t>Item Finder</t>
  </si>
  <si>
    <t>55925312</t>
  </si>
  <si>
    <t>55925324</t>
  </si>
  <si>
    <t>Venonat</t>
  </si>
  <si>
    <t>55925266</t>
  </si>
  <si>
    <t>Weepinbell</t>
  </si>
  <si>
    <t>55925267</t>
  </si>
  <si>
    <t>PSA 2</t>
  </si>
  <si>
    <t>55925330</t>
  </si>
  <si>
    <t>56424166</t>
  </si>
  <si>
    <t>Scyther</t>
  </si>
  <si>
    <t>55925381</t>
  </si>
  <si>
    <t>55925442</t>
  </si>
  <si>
    <t>55708838</t>
  </si>
  <si>
    <t>Raticate</t>
  </si>
  <si>
    <t>Shadowless</t>
  </si>
  <si>
    <t>56424179</t>
  </si>
  <si>
    <t>Imp. Oak's Revege</t>
  </si>
  <si>
    <t>55925416</t>
  </si>
  <si>
    <t>Nightly Garbage Run</t>
  </si>
  <si>
    <t>56424198</t>
  </si>
  <si>
    <t>Zubat</t>
  </si>
  <si>
    <t>56424190</t>
  </si>
  <si>
    <t>Computer Search</t>
  </si>
  <si>
    <t>55708799</t>
  </si>
  <si>
    <t>Gastly</t>
  </si>
  <si>
    <t>56424287</t>
  </si>
  <si>
    <t>Haunter Holo</t>
  </si>
  <si>
    <t>Fossil</t>
  </si>
  <si>
    <t>55925422</t>
  </si>
  <si>
    <t>55925430</t>
  </si>
  <si>
    <t>Koffing</t>
  </si>
  <si>
    <t>55537871</t>
  </si>
  <si>
    <t>Pokemon Japanese</t>
  </si>
  <si>
    <t>Dark Wartortle</t>
  </si>
  <si>
    <t>56424247</t>
  </si>
  <si>
    <t>1st Edition Fossil</t>
  </si>
  <si>
    <t>55925309</t>
  </si>
  <si>
    <t>Nidorina</t>
  </si>
  <si>
    <t>Jungle</t>
  </si>
  <si>
    <t>55925362</t>
  </si>
  <si>
    <t>Kadabra</t>
  </si>
  <si>
    <t>55925300</t>
  </si>
  <si>
    <t>Primeape</t>
  </si>
  <si>
    <t>55925268</t>
  </si>
  <si>
    <t>Bellsprout</t>
  </si>
  <si>
    <t>55925276</t>
  </si>
  <si>
    <t>Cubone</t>
  </si>
  <si>
    <t>56424163</t>
  </si>
  <si>
    <t>Poke Ball Trainer Card</t>
  </si>
  <si>
    <t>55708796</t>
  </si>
  <si>
    <t>Pokemon Team Rocket</t>
  </si>
  <si>
    <t>1st edition</t>
  </si>
  <si>
    <t>55925426</t>
  </si>
  <si>
    <t>Machop</t>
  </si>
  <si>
    <t>55925340</t>
  </si>
  <si>
    <t>Paras</t>
  </si>
  <si>
    <t>55925274</t>
  </si>
  <si>
    <t>55925273</t>
  </si>
  <si>
    <t>56424252</t>
  </si>
  <si>
    <t>Ditto</t>
  </si>
  <si>
    <t>55925272</t>
  </si>
  <si>
    <t>55925444</t>
  </si>
  <si>
    <t>Magikarp</t>
  </si>
  <si>
    <t>55925391</t>
  </si>
  <si>
    <t>Dark Golduck</t>
  </si>
  <si>
    <t>56424172</t>
  </si>
  <si>
    <t>Scoop Up</t>
  </si>
  <si>
    <t>56424173</t>
  </si>
  <si>
    <t>Imp. Prof. Oak</t>
  </si>
  <si>
    <t>56424171</t>
  </si>
  <si>
    <t>Breeder</t>
  </si>
  <si>
    <t>55537850</t>
  </si>
  <si>
    <t>PM Japanese</t>
  </si>
  <si>
    <t>Bulbasaur</t>
  </si>
  <si>
    <t>55925339</t>
  </si>
  <si>
    <t>55925271</t>
  </si>
  <si>
    <t>55925357</t>
  </si>
  <si>
    <t>Psyduck</t>
  </si>
  <si>
    <t>56424188</t>
  </si>
  <si>
    <t>Lickitung</t>
  </si>
  <si>
    <t>55708815</t>
  </si>
  <si>
    <t>Diglett</t>
  </si>
  <si>
    <t>55925390</t>
  </si>
  <si>
    <t>55925303</t>
  </si>
  <si>
    <t>Parasect</t>
  </si>
  <si>
    <t>55925305</t>
  </si>
  <si>
    <t>55708752</t>
  </si>
  <si>
    <t>55537875</t>
  </si>
  <si>
    <t>Koga</t>
  </si>
  <si>
    <t>Trainer</t>
  </si>
  <si>
    <t>56424240</t>
  </si>
  <si>
    <t>Slowpoke</t>
  </si>
  <si>
    <t>55925433</t>
  </si>
  <si>
    <t>Grimer</t>
  </si>
  <si>
    <t>55925302</t>
  </si>
  <si>
    <t>55925307</t>
  </si>
  <si>
    <t>Persian</t>
  </si>
  <si>
    <t>55708759</t>
  </si>
  <si>
    <t>Nidorino</t>
  </si>
  <si>
    <t>55925322</t>
  </si>
  <si>
    <t>Rhyhorn</t>
  </si>
  <si>
    <t>56424193</t>
  </si>
  <si>
    <t>Dragonair</t>
  </si>
  <si>
    <t>55925419</t>
  </si>
  <si>
    <t>Pocket Rocket</t>
  </si>
  <si>
    <t>Potion Energy</t>
  </si>
  <si>
    <t>55925345</t>
  </si>
  <si>
    <t>Spearow</t>
  </si>
  <si>
    <t>55925283</t>
  </si>
  <si>
    <t>55925323</t>
  </si>
  <si>
    <t>55925423</t>
  </si>
  <si>
    <t>Voltorb</t>
  </si>
  <si>
    <t>56424274</t>
  </si>
  <si>
    <t>Golduck</t>
  </si>
  <si>
    <t>55708854</t>
  </si>
  <si>
    <t>Pulsepower</t>
  </si>
  <si>
    <t>55925445</t>
  </si>
  <si>
    <t>Mankey</t>
  </si>
  <si>
    <t>55708805</t>
  </si>
  <si>
    <t>55708856</t>
  </si>
  <si>
    <t>Recycle</t>
  </si>
  <si>
    <t>55925255</t>
  </si>
  <si>
    <t>Rapidash</t>
  </si>
  <si>
    <t>55925301</t>
  </si>
  <si>
    <t>55537855</t>
  </si>
  <si>
    <t>PM Japanese Jungle</t>
  </si>
  <si>
    <t>Eevee</t>
  </si>
  <si>
    <t>55925397</t>
  </si>
  <si>
    <t>Dark Dugtrio</t>
  </si>
  <si>
    <t>55925448</t>
  </si>
  <si>
    <t>Dark Rapidash</t>
  </si>
  <si>
    <t>55925358</t>
  </si>
  <si>
    <t>55925269</t>
  </si>
  <si>
    <t>55925341</t>
  </si>
  <si>
    <t>55925440</t>
  </si>
  <si>
    <t>Abra</t>
  </si>
  <si>
    <t>55925439</t>
  </si>
  <si>
    <t>Dark Raticate</t>
  </si>
  <si>
    <t>55925412</t>
  </si>
  <si>
    <t>Meowth</t>
  </si>
  <si>
    <t>55925410</t>
  </si>
  <si>
    <t>55925321</t>
  </si>
  <si>
    <t>55925253</t>
  </si>
  <si>
    <t>55925338</t>
  </si>
  <si>
    <t>55925336</t>
  </si>
  <si>
    <t>55925315</t>
  </si>
  <si>
    <t>55925289</t>
  </si>
  <si>
    <t>Fearow</t>
  </si>
  <si>
    <t>55925290</t>
  </si>
  <si>
    <t>55925257</t>
  </si>
  <si>
    <t>Rhydon</t>
  </si>
  <si>
    <t>55925308</t>
  </si>
  <si>
    <t>55925334</t>
  </si>
  <si>
    <t>55925313</t>
  </si>
  <si>
    <t>Clefairy Doll</t>
  </si>
  <si>
    <t>55925361</t>
  </si>
  <si>
    <t>55925288</t>
  </si>
  <si>
    <t>Dodrio</t>
  </si>
  <si>
    <t>55925293</t>
  </si>
  <si>
    <t>Exeggcute</t>
  </si>
  <si>
    <t>55925371</t>
  </si>
  <si>
    <t>Victreebel</t>
  </si>
  <si>
    <t>56424167</t>
  </si>
  <si>
    <t>55925256</t>
  </si>
  <si>
    <t>56424249</t>
  </si>
  <si>
    <t>Electrabuzz</t>
  </si>
  <si>
    <t>55925369</t>
  </si>
  <si>
    <t>Venomoth</t>
  </si>
  <si>
    <t>56424208</t>
  </si>
  <si>
    <t xml:space="preserve">Tentacool </t>
  </si>
  <si>
    <t>55708814</t>
  </si>
  <si>
    <t>56424339</t>
  </si>
  <si>
    <t>Pokemon Neo</t>
  </si>
  <si>
    <t>Sneasel</t>
  </si>
  <si>
    <t>56424182</t>
  </si>
  <si>
    <t>Magmar</t>
  </si>
  <si>
    <t>56424211</t>
  </si>
  <si>
    <t>55708760</t>
  </si>
  <si>
    <t>Muk</t>
  </si>
  <si>
    <t>55925360</t>
  </si>
  <si>
    <t>CGC</t>
  </si>
  <si>
    <t>3858384004</t>
  </si>
  <si>
    <t>Pokemon Evolutions</t>
  </si>
  <si>
    <t>Mewtwo</t>
  </si>
  <si>
    <t>51/108</t>
  </si>
  <si>
    <t>CGC 8.5</t>
  </si>
  <si>
    <t>53397378</t>
  </si>
  <si>
    <t>Pokemon XY</t>
  </si>
  <si>
    <t>Zapdos Holo</t>
  </si>
  <si>
    <t>Evolutions</t>
  </si>
  <si>
    <t>46838918</t>
  </si>
  <si>
    <t>Aerodactyl Holo</t>
  </si>
  <si>
    <t>56424243</t>
  </si>
  <si>
    <t>56424289</t>
  </si>
  <si>
    <t xml:space="preserve">Kabutops </t>
  </si>
  <si>
    <t>56424202</t>
  </si>
  <si>
    <t>Sandlash</t>
  </si>
  <si>
    <t>55925310</t>
  </si>
  <si>
    <t>56424161</t>
  </si>
  <si>
    <t>55925364</t>
  </si>
  <si>
    <t>Poliwhirl</t>
  </si>
  <si>
    <t>56424176</t>
  </si>
  <si>
    <t>55925429</t>
  </si>
  <si>
    <t>55925388</t>
  </si>
  <si>
    <t>Dark Primape</t>
  </si>
  <si>
    <t>55708855</t>
  </si>
  <si>
    <t>Mysterious Fossil</t>
  </si>
  <si>
    <t>55708762</t>
  </si>
  <si>
    <t>Weezing</t>
  </si>
  <si>
    <t>56424162</t>
  </si>
  <si>
    <t>55925446</t>
  </si>
  <si>
    <t>Rocket</t>
  </si>
  <si>
    <t>55925247</t>
  </si>
  <si>
    <t>56424248</t>
  </si>
  <si>
    <t>Horsea</t>
  </si>
  <si>
    <t>55925402</t>
  </si>
  <si>
    <t>55925379</t>
  </si>
  <si>
    <t>Arbok</t>
  </si>
  <si>
    <t>55708763</t>
  </si>
  <si>
    <t>55925424</t>
  </si>
  <si>
    <t>Ponyta</t>
  </si>
  <si>
    <t>56424292</t>
  </si>
  <si>
    <t>Dark Alakazam</t>
  </si>
  <si>
    <t>55925278</t>
  </si>
  <si>
    <t>55925275</t>
  </si>
  <si>
    <t>55537876</t>
  </si>
  <si>
    <t>Lass</t>
  </si>
  <si>
    <t>56424175</t>
  </si>
  <si>
    <t>55925346</t>
  </si>
  <si>
    <t>55708824</t>
  </si>
  <si>
    <t>Machoke</t>
  </si>
  <si>
    <t>55925248</t>
  </si>
  <si>
    <t>55925249</t>
  </si>
  <si>
    <t>56424183</t>
  </si>
  <si>
    <t>Mantine</t>
  </si>
  <si>
    <t>55925432</t>
  </si>
  <si>
    <t>55708790</t>
  </si>
  <si>
    <t>Starmie</t>
  </si>
  <si>
    <t>55925343</t>
  </si>
  <si>
    <t>55925335</t>
  </si>
  <si>
    <t>55925383</t>
  </si>
  <si>
    <t>Dark Persian</t>
  </si>
  <si>
    <t>55925377</t>
  </si>
  <si>
    <t>55925333</t>
  </si>
  <si>
    <t>55925406</t>
  </si>
  <si>
    <t>56424301</t>
  </si>
  <si>
    <t>56424210</t>
  </si>
  <si>
    <t>Ekans</t>
  </si>
  <si>
    <t>55708756</t>
  </si>
  <si>
    <t>Weedle</t>
  </si>
  <si>
    <t>55925415</t>
  </si>
  <si>
    <t>55708770</t>
  </si>
  <si>
    <t>Shellder</t>
  </si>
  <si>
    <t>55708806</t>
  </si>
  <si>
    <t>56424160</t>
  </si>
  <si>
    <t>55925337</t>
  </si>
  <si>
    <t>56424195</t>
  </si>
  <si>
    <t>Girafarig</t>
  </si>
  <si>
    <t>56424184</t>
  </si>
  <si>
    <t>Piloswine</t>
  </si>
  <si>
    <t>55925425</t>
  </si>
  <si>
    <t>56424174</t>
  </si>
  <si>
    <t>Super Energy Removal</t>
  </si>
  <si>
    <t>55925299</t>
  </si>
  <si>
    <t>55925372</t>
  </si>
  <si>
    <t>55925291</t>
  </si>
  <si>
    <t>Exeggutor</t>
  </si>
  <si>
    <t>55925284</t>
  </si>
  <si>
    <t>55925282</t>
  </si>
  <si>
    <t>55925281</t>
  </si>
  <si>
    <t>56424177</t>
  </si>
  <si>
    <t>Dugtrio</t>
  </si>
  <si>
    <t>56424187</t>
  </si>
  <si>
    <t>56424192</t>
  </si>
  <si>
    <t>Beedrill</t>
  </si>
  <si>
    <t>55925279</t>
  </si>
  <si>
    <t>56424226</t>
  </si>
  <si>
    <t>55925258</t>
  </si>
  <si>
    <t>Seaking</t>
  </si>
  <si>
    <t>55925259</t>
  </si>
  <si>
    <t>55925428</t>
  </si>
  <si>
    <t>55925427</t>
  </si>
  <si>
    <t>55925244</t>
  </si>
  <si>
    <t>56424196</t>
  </si>
  <si>
    <t>Krabby</t>
  </si>
  <si>
    <t>55925261</t>
  </si>
  <si>
    <t>Tauros</t>
  </si>
  <si>
    <t>55925447</t>
  </si>
  <si>
    <t>Magnemite</t>
  </si>
  <si>
    <t>56424220</t>
  </si>
  <si>
    <t>Squirtle</t>
  </si>
  <si>
    <t>55925311</t>
  </si>
  <si>
    <t>55925292</t>
  </si>
  <si>
    <t>55925421</t>
  </si>
  <si>
    <t>Goop</t>
  </si>
  <si>
    <t>55925251</t>
  </si>
  <si>
    <t>55537866</t>
  </si>
  <si>
    <t>LT Surge Pikachu</t>
  </si>
  <si>
    <t>56424164</t>
  </si>
  <si>
    <t>55925375</t>
  </si>
  <si>
    <t>Pinsir</t>
  </si>
  <si>
    <t>55708776</t>
  </si>
  <si>
    <t>Staryu</t>
  </si>
  <si>
    <t>55708766</t>
  </si>
  <si>
    <t>56424186</t>
  </si>
  <si>
    <t>55925263</t>
  </si>
  <si>
    <t>55925264</t>
  </si>
  <si>
    <t>55925342</t>
  </si>
  <si>
    <t>55925408</t>
  </si>
  <si>
    <t>43914537</t>
  </si>
  <si>
    <t>Pavel Bure</t>
  </si>
  <si>
    <t>50973462</t>
  </si>
  <si>
    <t>Jaromir Jagr</t>
  </si>
  <si>
    <t>50973463</t>
  </si>
  <si>
    <t>55427638</t>
  </si>
  <si>
    <t>O-Pee-Chee Premier</t>
  </si>
  <si>
    <t>Tie Domi</t>
  </si>
  <si>
    <t>0000185247</t>
  </si>
  <si>
    <t>BGS 8</t>
  </si>
  <si>
    <t>0002954072</t>
  </si>
  <si>
    <t xml:space="preserve">O-Pee-Chee  </t>
  </si>
  <si>
    <t>Joe Sakic</t>
  </si>
  <si>
    <t>53228177</t>
  </si>
  <si>
    <t>Mike Modano</t>
  </si>
  <si>
    <t>50973432</t>
  </si>
  <si>
    <t>50973438</t>
  </si>
  <si>
    <t>50973427</t>
  </si>
  <si>
    <t>50973442</t>
  </si>
  <si>
    <t>50973430</t>
  </si>
  <si>
    <t>50973447</t>
  </si>
  <si>
    <t>50973439</t>
  </si>
  <si>
    <t>50973425</t>
  </si>
  <si>
    <t>50973417</t>
  </si>
  <si>
    <t>53228174</t>
  </si>
  <si>
    <t>Pat LaFontaine</t>
  </si>
  <si>
    <t>53228176</t>
  </si>
  <si>
    <t>53228173</t>
  </si>
  <si>
    <t>02429182</t>
  </si>
  <si>
    <t>19209951</t>
  </si>
  <si>
    <t>Brian Leetch</t>
  </si>
  <si>
    <t>Box 40</t>
  </si>
  <si>
    <t>box 41</t>
  </si>
  <si>
    <t>box 43</t>
  </si>
  <si>
    <t>55998179</t>
  </si>
  <si>
    <t>54359165</t>
  </si>
  <si>
    <t>Black Gold Choice 1/8</t>
  </si>
  <si>
    <t>box 46</t>
  </si>
  <si>
    <t>new box</t>
  </si>
  <si>
    <t>2737074</t>
  </si>
  <si>
    <t>RA-BBI Bichette</t>
  </si>
  <si>
    <t>RA-BBI</t>
  </si>
  <si>
    <t>Refractor Auto /499</t>
  </si>
  <si>
    <t>7060364</t>
  </si>
  <si>
    <t>Football</t>
  </si>
  <si>
    <t>Baseball</t>
  </si>
  <si>
    <t>Hockey</t>
  </si>
  <si>
    <t>Gretzky</t>
  </si>
  <si>
    <t>McDavid</t>
  </si>
  <si>
    <t>UD Ultimate</t>
  </si>
  <si>
    <t>Point</t>
  </si>
  <si>
    <t>OPC Platinum</t>
  </si>
  <si>
    <t>R78</t>
  </si>
  <si>
    <t>Rainbow Orange /49</t>
  </si>
  <si>
    <t>C227</t>
  </si>
  <si>
    <t>BGS 10</t>
  </si>
  <si>
    <t>Stamkos</t>
  </si>
  <si>
    <t>Red Prizm</t>
  </si>
  <si>
    <t>HCD1</t>
  </si>
  <si>
    <t>Nat'l Hockey Card Day</t>
  </si>
  <si>
    <t xml:space="preserve">OPC </t>
  </si>
  <si>
    <t>Roenick</t>
  </si>
  <si>
    <t>Federov</t>
  </si>
  <si>
    <t>Orr</t>
  </si>
  <si>
    <t>Jagr</t>
  </si>
  <si>
    <t>OPC</t>
  </si>
  <si>
    <t>Yzerman</t>
  </si>
  <si>
    <t>Roy</t>
  </si>
  <si>
    <t>Bouque</t>
  </si>
  <si>
    <t>Kurri</t>
  </si>
  <si>
    <t>LaFontaine</t>
  </si>
  <si>
    <t>BGS 7</t>
  </si>
  <si>
    <t>Checklist</t>
  </si>
  <si>
    <t>Gartner</t>
  </si>
  <si>
    <t>Clark</t>
  </si>
  <si>
    <t>Hull</t>
  </si>
  <si>
    <t>Shanahan</t>
  </si>
  <si>
    <t>Sakic</t>
  </si>
  <si>
    <t>Pro-Set</t>
  </si>
  <si>
    <t>Stats Lined Up</t>
  </si>
  <si>
    <t>Modano</t>
  </si>
  <si>
    <t>Ovechkin/Crosby</t>
  </si>
  <si>
    <t>RS-SCAO</t>
  </si>
  <si>
    <t>Young Guns</t>
  </si>
  <si>
    <t>STSS</t>
  </si>
  <si>
    <t>Ultimate</t>
  </si>
  <si>
    <t>USSS</t>
  </si>
  <si>
    <t>BGS 9/Auto 10</t>
  </si>
  <si>
    <t>ITG</t>
  </si>
  <si>
    <t>Pink 052/200</t>
  </si>
  <si>
    <t>S82</t>
  </si>
  <si>
    <t>Gold 18/50</t>
  </si>
  <si>
    <t>Inserts</t>
  </si>
  <si>
    <t>Canadian</t>
  </si>
  <si>
    <t>Campion</t>
  </si>
  <si>
    <t>Crosby</t>
  </si>
  <si>
    <t>RR-15</t>
  </si>
  <si>
    <t xml:space="preserve">PSA 8.5 </t>
  </si>
  <si>
    <t>Resume 162/399</t>
  </si>
  <si>
    <t>Lemieux</t>
  </si>
  <si>
    <t>Giacomin</t>
  </si>
  <si>
    <t>Messier</t>
  </si>
  <si>
    <t>SGC 5</t>
  </si>
  <si>
    <t>Hawerchuk</t>
  </si>
  <si>
    <t>Leaf</t>
  </si>
  <si>
    <t>Dak Prescott</t>
  </si>
  <si>
    <t>GM-5</t>
  </si>
  <si>
    <t>GM-29</t>
  </si>
  <si>
    <t>Jared Goff</t>
  </si>
  <si>
    <t>Pink Swirl /11</t>
  </si>
  <si>
    <t>Nate Pearson</t>
  </si>
  <si>
    <t>RA-NP</t>
  </si>
  <si>
    <t>Gold Refractor /50</t>
  </si>
  <si>
    <t>SGC 10 Auto 10</t>
  </si>
  <si>
    <t>Alex Lirilloff</t>
  </si>
  <si>
    <t>RA-AK</t>
  </si>
  <si>
    <t>Blue Refractor /150</t>
  </si>
  <si>
    <t>SGC 10/Auto 10</t>
  </si>
  <si>
    <t>Andrew Vaughn</t>
  </si>
  <si>
    <t>RA-AVA</t>
  </si>
  <si>
    <t>Aqua Refractor /199</t>
  </si>
  <si>
    <t>Christian Pache</t>
  </si>
  <si>
    <t>RA-CP</t>
  </si>
  <si>
    <t>SGC 10/SGC 10</t>
  </si>
  <si>
    <t>Melvin Gordon</t>
  </si>
  <si>
    <t>Green Swirl /11</t>
  </si>
  <si>
    <t>Crunch Time</t>
  </si>
  <si>
    <t>Luca Doncic</t>
  </si>
  <si>
    <t>Net Marvels Press Proof</t>
  </si>
  <si>
    <t>Purple Die-Cut Prizm</t>
  </si>
  <si>
    <t>Mosaic Prizm</t>
  </si>
  <si>
    <t>Purple Prizm /99</t>
  </si>
  <si>
    <t>Jude Bellingham</t>
  </si>
  <si>
    <t>Sapphire Pointing</t>
  </si>
  <si>
    <t>Dante Hall</t>
  </si>
  <si>
    <t>Derek Carr</t>
  </si>
  <si>
    <t>A-DC</t>
  </si>
  <si>
    <t>Autographs</t>
  </si>
  <si>
    <t>Ruby Wave Prizm</t>
  </si>
  <si>
    <t>Joel Embid</t>
  </si>
  <si>
    <t>Tyrese Maxey</t>
  </si>
  <si>
    <t>Purple Ice Prizm /175</t>
  </si>
  <si>
    <t>Justin Fields</t>
  </si>
  <si>
    <t>Mason Greenwood</t>
  </si>
  <si>
    <t>Aqua /150</t>
  </si>
  <si>
    <t>Green /75</t>
  </si>
  <si>
    <t>Neon Green Pulsar Prizm</t>
  </si>
  <si>
    <t>Sapphire</t>
  </si>
  <si>
    <t>Dylan Carlson</t>
  </si>
  <si>
    <t>Prizm Refractor</t>
  </si>
  <si>
    <t>Ryan Montcastle</t>
  </si>
  <si>
    <t>Ke'Bryan Hayes</t>
  </si>
  <si>
    <t>Magenta Speckle Refractor /350</t>
  </si>
  <si>
    <t>Tyrese Haliburton</t>
  </si>
  <si>
    <t>Hyper Prizm</t>
  </si>
  <si>
    <t>PB-2</t>
  </si>
  <si>
    <t xml:space="preserve">Net Marvels </t>
  </si>
  <si>
    <t>Edwardo Camavinga</t>
  </si>
  <si>
    <t>PB-3</t>
  </si>
  <si>
    <t>Prizm Black Silver Prizm</t>
  </si>
  <si>
    <t>1067264</t>
  </si>
  <si>
    <t>1743635</t>
  </si>
  <si>
    <t>T21</t>
  </si>
  <si>
    <t>2556650</t>
  </si>
  <si>
    <t>4103354</t>
  </si>
  <si>
    <t>I-1</t>
  </si>
  <si>
    <t>0701735</t>
  </si>
  <si>
    <t>4706571</t>
  </si>
  <si>
    <t>SM3</t>
  </si>
  <si>
    <t>Stare Masters Silver Prizm</t>
  </si>
  <si>
    <t>1188151</t>
  </si>
  <si>
    <t>Michael Pittman Jr.</t>
  </si>
  <si>
    <t>Light Blue Die-Cut Prizm</t>
  </si>
  <si>
    <t>8855570</t>
  </si>
  <si>
    <t>Panini Origins</t>
  </si>
  <si>
    <t>1550037</t>
  </si>
  <si>
    <t>RR-JUJ</t>
  </si>
  <si>
    <t>Clearly Donruss Rated Rookie</t>
  </si>
  <si>
    <t>2061848</t>
  </si>
  <si>
    <t>Silver 31/79</t>
  </si>
  <si>
    <t>1416015</t>
  </si>
  <si>
    <t>4812104</t>
  </si>
  <si>
    <t>3774725</t>
  </si>
  <si>
    <t>5171702</t>
  </si>
  <si>
    <t>2020-21</t>
  </si>
  <si>
    <t>3650838</t>
  </si>
  <si>
    <t>3077428</t>
  </si>
  <si>
    <t>Aleksej Pokusevski</t>
  </si>
  <si>
    <t>Blue/White/Purple Ice Prizm</t>
  </si>
  <si>
    <t>2465441</t>
  </si>
  <si>
    <t>2866764</t>
  </si>
  <si>
    <t>0212017</t>
  </si>
  <si>
    <t>The Rookies</t>
  </si>
  <si>
    <t>2173520</t>
  </si>
  <si>
    <t>2761254</t>
  </si>
  <si>
    <t>2812485</t>
  </si>
  <si>
    <t>4861826</t>
  </si>
  <si>
    <t>2345442</t>
  </si>
  <si>
    <t>5685424</t>
  </si>
  <si>
    <t>Crunch Time Press Proof</t>
  </si>
  <si>
    <t>0524808</t>
  </si>
  <si>
    <t>7287803</t>
  </si>
  <si>
    <t>Holo Orange Laser</t>
  </si>
  <si>
    <t>2748254</t>
  </si>
  <si>
    <t>4048478</t>
  </si>
  <si>
    <t>Isaac Okoro</t>
  </si>
  <si>
    <t>Holo Blue Laser 8/49</t>
  </si>
  <si>
    <t>6551781</t>
  </si>
  <si>
    <t>Great X-pectations</t>
  </si>
  <si>
    <t>4363380</t>
  </si>
  <si>
    <t>0803243</t>
  </si>
  <si>
    <t>Emergent Green Prizm</t>
  </si>
  <si>
    <t>2681512</t>
  </si>
  <si>
    <t>3003608</t>
  </si>
  <si>
    <t>2810226</t>
  </si>
  <si>
    <t>3634686</t>
  </si>
  <si>
    <t>Patrick Williams</t>
  </si>
  <si>
    <t>0067758</t>
  </si>
  <si>
    <t>1071101</t>
  </si>
  <si>
    <t>2138418</t>
  </si>
  <si>
    <t>7457005</t>
  </si>
  <si>
    <t>Red Ice Prizm</t>
  </si>
  <si>
    <t>7483587</t>
  </si>
  <si>
    <t>Precious Achiuwa</t>
  </si>
  <si>
    <t>7033516</t>
  </si>
  <si>
    <t>1545008</t>
  </si>
  <si>
    <t>1338157</t>
  </si>
  <si>
    <t>1041846</t>
  </si>
  <si>
    <t>Charizard Holo</t>
  </si>
  <si>
    <t>Suicune</t>
  </si>
  <si>
    <t>Shining Holo</t>
  </si>
  <si>
    <t>SGC 4</t>
  </si>
  <si>
    <t>Raikou</t>
  </si>
  <si>
    <t>SGC 2</t>
  </si>
  <si>
    <t>3749183052</t>
  </si>
  <si>
    <t>Pidgeot</t>
  </si>
  <si>
    <t>CGC 9</t>
  </si>
  <si>
    <t>62129786</t>
  </si>
  <si>
    <t xml:space="preserve">Pikachu </t>
  </si>
  <si>
    <t>Red Cheeks</t>
  </si>
  <si>
    <t>8210568</t>
  </si>
  <si>
    <t>HOlo</t>
  </si>
  <si>
    <t>62129799</t>
  </si>
  <si>
    <t>3656161</t>
  </si>
  <si>
    <t>62129803</t>
  </si>
  <si>
    <t>2575825</t>
  </si>
  <si>
    <t>Charizard EX</t>
  </si>
  <si>
    <t>3858384012</t>
  </si>
  <si>
    <t xml:space="preserve">Pokemon </t>
  </si>
  <si>
    <t>Kyogre</t>
  </si>
  <si>
    <t>3/95</t>
  </si>
  <si>
    <t>Team Aqua</t>
  </si>
  <si>
    <t>3858384013</t>
  </si>
  <si>
    <t>6642446</t>
  </si>
  <si>
    <t>03392642</t>
  </si>
  <si>
    <t>Pokemon Masters - Japanese</t>
  </si>
  <si>
    <t>Blastoise Holo</t>
  </si>
  <si>
    <t>CD Promo</t>
  </si>
  <si>
    <t>48964476</t>
  </si>
  <si>
    <t>46451794</t>
  </si>
  <si>
    <t>Dragonite Holo</t>
  </si>
  <si>
    <t>50846946</t>
  </si>
  <si>
    <t>02267772</t>
  </si>
  <si>
    <t>Snorlax Holoo</t>
  </si>
  <si>
    <t>41593090</t>
  </si>
  <si>
    <t>Pokemoon</t>
  </si>
  <si>
    <t>Ditto Holo</t>
  </si>
  <si>
    <t>48964434</t>
  </si>
  <si>
    <t>PInsir Holo</t>
  </si>
  <si>
    <t>23188186</t>
  </si>
  <si>
    <t>Mr Mime Holo</t>
  </si>
  <si>
    <t>51549850</t>
  </si>
  <si>
    <t>52995456</t>
  </si>
  <si>
    <t>Moltres Holo</t>
  </si>
  <si>
    <t>49251899</t>
  </si>
  <si>
    <t>Nidoqueen Holo</t>
  </si>
  <si>
    <t>48831858</t>
  </si>
  <si>
    <t>Chansey Holo</t>
  </si>
  <si>
    <t>28855300</t>
  </si>
  <si>
    <t>44959069</t>
  </si>
  <si>
    <t>Clefairy Holo</t>
  </si>
  <si>
    <t>52416807</t>
  </si>
  <si>
    <t>Machamp Holoo</t>
  </si>
  <si>
    <t>48991227</t>
  </si>
  <si>
    <t>Pokemon Promo</t>
  </si>
  <si>
    <t>Meowth Holo</t>
  </si>
  <si>
    <t>Game Boy Black Star</t>
  </si>
  <si>
    <t>43555161</t>
  </si>
  <si>
    <t>Venasaur Holo</t>
  </si>
  <si>
    <t>Base 2</t>
  </si>
  <si>
    <t>03394500</t>
  </si>
  <si>
    <t>Venusaur Holo</t>
  </si>
  <si>
    <t>02270898</t>
  </si>
  <si>
    <t>Pokemon masters - Japanese</t>
  </si>
  <si>
    <t>Porygon Holo</t>
  </si>
  <si>
    <t>CD promo</t>
  </si>
  <si>
    <t>51811159</t>
  </si>
  <si>
    <t>03394653</t>
  </si>
  <si>
    <t>52410120</t>
  </si>
  <si>
    <t>Dark Blastoise Holo</t>
  </si>
  <si>
    <t>46408274</t>
  </si>
  <si>
    <t>Vileplume Holo</t>
  </si>
  <si>
    <t>49251890</t>
  </si>
  <si>
    <t>Hitmonchan Holo</t>
  </si>
  <si>
    <t>53440655</t>
  </si>
  <si>
    <t>Mewtwo Holo</t>
  </si>
  <si>
    <t>43555129</t>
  </si>
  <si>
    <t>Charizard - Holo</t>
  </si>
  <si>
    <t>46838994</t>
  </si>
  <si>
    <t xml:space="preserve">Base 2 </t>
  </si>
  <si>
    <t>28855336</t>
  </si>
  <si>
    <t xml:space="preserve">Pokémon rocket </t>
  </si>
  <si>
    <t xml:space="preserve">Dark golbat </t>
  </si>
  <si>
    <t>Holo 1st edition</t>
  </si>
  <si>
    <t>52407367</t>
  </si>
  <si>
    <t>Jolteon Holo</t>
  </si>
  <si>
    <t>51762446</t>
  </si>
  <si>
    <t>Magneton</t>
  </si>
  <si>
    <t>45001900</t>
  </si>
  <si>
    <t>Dark Machamp holo</t>
  </si>
  <si>
    <t>46691958</t>
  </si>
  <si>
    <t>Jumpluff - Holo</t>
  </si>
  <si>
    <t>03393007</t>
  </si>
  <si>
    <t>46838998</t>
  </si>
  <si>
    <t>Pokémon jungle</t>
  </si>
  <si>
    <t xml:space="preserve">Kangaskhan </t>
  </si>
  <si>
    <t xml:space="preserve">Holo </t>
  </si>
  <si>
    <t>48964452</t>
  </si>
  <si>
    <t>Dark Raichu Holo</t>
  </si>
  <si>
    <t>50327287</t>
  </si>
  <si>
    <t>Raichu Holo</t>
  </si>
  <si>
    <t>49251886</t>
  </si>
  <si>
    <t>Kabutops Holo</t>
  </si>
  <si>
    <t>28954693</t>
  </si>
  <si>
    <t>Articuno Holo</t>
  </si>
  <si>
    <t>52407366</t>
  </si>
  <si>
    <t xml:space="preserve">Pokémon jungle </t>
  </si>
  <si>
    <t xml:space="preserve">1st edition </t>
  </si>
  <si>
    <t>26093194</t>
  </si>
  <si>
    <t>Venomoth Holo</t>
  </si>
  <si>
    <t>44726748</t>
  </si>
  <si>
    <t>52158447</t>
  </si>
  <si>
    <t>Lapras Holo</t>
  </si>
  <si>
    <t>46408327</t>
  </si>
  <si>
    <t xml:space="preserve">Dark machamp </t>
  </si>
  <si>
    <t>52407364</t>
  </si>
  <si>
    <t xml:space="preserve">Pokémon fossil </t>
  </si>
  <si>
    <t xml:space="preserve">Articuno holo </t>
  </si>
  <si>
    <t>44795673</t>
  </si>
  <si>
    <t>46839018</t>
  </si>
  <si>
    <t>Ninetales Holo</t>
  </si>
  <si>
    <t>48964358</t>
  </si>
  <si>
    <t>54921372</t>
  </si>
  <si>
    <t>51860784</t>
  </si>
  <si>
    <t>Gyrados Holo</t>
  </si>
  <si>
    <t>03394950</t>
  </si>
  <si>
    <t>02266967</t>
  </si>
  <si>
    <t>04207243</t>
  </si>
  <si>
    <t>Pokemon EX</t>
  </si>
  <si>
    <t>Salamence</t>
  </si>
  <si>
    <t>Rev. Foil</t>
  </si>
  <si>
    <t>12854983</t>
  </si>
  <si>
    <t>Legend of Blue Eyes</t>
  </si>
  <si>
    <t>White Dragon</t>
  </si>
  <si>
    <t>53577610</t>
  </si>
  <si>
    <t>Gengar</t>
  </si>
  <si>
    <t>Rev. Foil Legend</t>
  </si>
  <si>
    <t>150?</t>
  </si>
  <si>
    <t>49503886</t>
  </si>
  <si>
    <t>53577606</t>
  </si>
  <si>
    <t>Brock's Ninetales</t>
  </si>
  <si>
    <t>1st Edition Holo</t>
  </si>
  <si>
    <t>53577607</t>
  </si>
  <si>
    <t>535377611</t>
  </si>
  <si>
    <t>Blaziken</t>
  </si>
  <si>
    <t>45954548</t>
  </si>
  <si>
    <t>Dark Houndoom</t>
  </si>
  <si>
    <t>53577608</t>
  </si>
  <si>
    <t>Pocket Monsters</t>
  </si>
  <si>
    <t>Shining Mew</t>
  </si>
  <si>
    <t>49503887</t>
  </si>
  <si>
    <t>Dark Dragonite</t>
  </si>
  <si>
    <t>49503883</t>
  </si>
  <si>
    <t>Shining Charizard</t>
  </si>
  <si>
    <t>55708789</t>
  </si>
  <si>
    <t>55925287</t>
  </si>
  <si>
    <t>55925286</t>
  </si>
  <si>
    <t>56424234</t>
  </si>
  <si>
    <t>Golem</t>
  </si>
  <si>
    <t>55925435</t>
  </si>
  <si>
    <t>56424229</t>
  </si>
  <si>
    <t>55708771</t>
  </si>
  <si>
    <t>51393354</t>
  </si>
  <si>
    <t>55708740</t>
  </si>
  <si>
    <t>55537862</t>
  </si>
  <si>
    <t>Gravalanch</t>
  </si>
  <si>
    <t>55925348</t>
  </si>
  <si>
    <t>Marowak</t>
  </si>
  <si>
    <t>56424212</t>
  </si>
  <si>
    <t>Charmander</t>
  </si>
  <si>
    <t>55537874</t>
  </si>
  <si>
    <t>Hypotrempe</t>
  </si>
  <si>
    <t>56424246</t>
  </si>
  <si>
    <t xml:space="preserve">Haunter </t>
  </si>
  <si>
    <t>55925328</t>
  </si>
  <si>
    <t>55537872</t>
  </si>
  <si>
    <t>Pokemon Masters Japanese Jungle</t>
  </si>
  <si>
    <t>Vaporeon Holo</t>
  </si>
  <si>
    <t>55925262</t>
  </si>
  <si>
    <t>55708804</t>
  </si>
  <si>
    <t>56424236</t>
  </si>
  <si>
    <t>Graveler</t>
  </si>
  <si>
    <t>56424281</t>
  </si>
  <si>
    <t xml:space="preserve">Pokemon Fossil </t>
  </si>
  <si>
    <t>56424230</t>
  </si>
  <si>
    <t>Seadra</t>
  </si>
  <si>
    <t>56424218</t>
  </si>
  <si>
    <t>Wartortle</t>
  </si>
  <si>
    <t>55708782</t>
  </si>
  <si>
    <t>55925318</t>
  </si>
  <si>
    <t>55708807</t>
  </si>
  <si>
    <t>55925241</t>
  </si>
  <si>
    <t>56424348</t>
  </si>
  <si>
    <t>55537873</t>
  </si>
  <si>
    <t>PM French Fossil</t>
  </si>
  <si>
    <t>56424294</t>
  </si>
  <si>
    <t>Base II</t>
  </si>
  <si>
    <t>56424201</t>
  </si>
  <si>
    <t>Ivysaur</t>
  </si>
  <si>
    <t>56424263</t>
  </si>
  <si>
    <t>56424199</t>
  </si>
  <si>
    <t>55925349</t>
  </si>
  <si>
    <t>Nidoran</t>
  </si>
  <si>
    <t>55925376</t>
  </si>
  <si>
    <t>56424200</t>
  </si>
  <si>
    <t>Geodude</t>
  </si>
  <si>
    <t>56424232</t>
  </si>
  <si>
    <t>55708795</t>
  </si>
  <si>
    <t>55708775</t>
  </si>
  <si>
    <t>55708755</t>
  </si>
  <si>
    <t>55708741</t>
  </si>
  <si>
    <t>56424272</t>
  </si>
  <si>
    <t>56424271</t>
  </si>
  <si>
    <t>55708772</t>
  </si>
  <si>
    <t>Omanyte</t>
  </si>
  <si>
    <t>56424259</t>
  </si>
  <si>
    <t>55925384</t>
  </si>
  <si>
    <t>55925394</t>
  </si>
  <si>
    <t>Dark Charmeleon</t>
  </si>
  <si>
    <t>56424217</t>
  </si>
  <si>
    <t>56424228</t>
  </si>
  <si>
    <t>Tentacool</t>
  </si>
  <si>
    <t>55708825</t>
  </si>
  <si>
    <t>56424225</t>
  </si>
  <si>
    <t>56424197</t>
  </si>
  <si>
    <t>55708816</t>
  </si>
  <si>
    <t>55708800</t>
  </si>
  <si>
    <t>55708801</t>
  </si>
  <si>
    <t>55925344</t>
  </si>
  <si>
    <t>55925382</t>
  </si>
  <si>
    <t>55925405</t>
  </si>
  <si>
    <t>55537845</t>
  </si>
  <si>
    <t>Tadmorv</t>
  </si>
  <si>
    <t>55708754</t>
  </si>
  <si>
    <t>55708788</t>
  </si>
  <si>
    <t>55925350</t>
  </si>
  <si>
    <t>55708826</t>
  </si>
  <si>
    <t>Pokemon Neo Genesis</t>
  </si>
  <si>
    <t>Gilgar</t>
  </si>
  <si>
    <t>55708751</t>
  </si>
  <si>
    <t>55925396</t>
  </si>
  <si>
    <t>55537844</t>
  </si>
  <si>
    <t>Myrapla</t>
  </si>
  <si>
    <t>German 1st Edition</t>
  </si>
  <si>
    <t>55708812</t>
  </si>
  <si>
    <t>55925434</t>
  </si>
  <si>
    <t>55708835</t>
  </si>
  <si>
    <t>55925326</t>
  </si>
  <si>
    <t>55925431</t>
  </si>
  <si>
    <t>Banned Art</t>
  </si>
  <si>
    <t>55925246</t>
  </si>
  <si>
    <t>55925294</t>
  </si>
  <si>
    <t>Gloom</t>
  </si>
  <si>
    <t>56424269</t>
  </si>
  <si>
    <t>55708837</t>
  </si>
  <si>
    <t>Farfetch'd</t>
  </si>
  <si>
    <t>55925306</t>
  </si>
  <si>
    <t>56424213</t>
  </si>
  <si>
    <t>55925389</t>
  </si>
  <si>
    <t>Dark Dragonair</t>
  </si>
  <si>
    <t>56424291</t>
  </si>
  <si>
    <t>55925392</t>
  </si>
  <si>
    <t>Dark Flareon</t>
  </si>
  <si>
    <t>55925403</t>
  </si>
  <si>
    <t>55537877</t>
  </si>
  <si>
    <t>56424297</t>
  </si>
  <si>
    <t>55925386</t>
  </si>
  <si>
    <t>Dark Jolteon</t>
  </si>
  <si>
    <t>55925270</t>
  </si>
  <si>
    <t>56424237</t>
  </si>
  <si>
    <t>55708735</t>
  </si>
  <si>
    <t>Growlithe</t>
  </si>
  <si>
    <t>55925437</t>
  </si>
  <si>
    <t>Dratini</t>
  </si>
  <si>
    <t>55925413</t>
  </si>
  <si>
    <t>55708773</t>
  </si>
  <si>
    <t>55537851</t>
  </si>
  <si>
    <t>PM Japanese Rocket</t>
  </si>
  <si>
    <t>55925393</t>
  </si>
  <si>
    <t>Aerodactyl</t>
  </si>
  <si>
    <t>55708803</t>
  </si>
  <si>
    <t>56424223</t>
  </si>
  <si>
    <t>55708734</t>
  </si>
  <si>
    <t>55925329</t>
  </si>
  <si>
    <t>56424185</t>
  </si>
  <si>
    <t>Quilava</t>
  </si>
  <si>
    <t>55708745</t>
  </si>
  <si>
    <t>Chinchou</t>
  </si>
  <si>
    <t>55537852</t>
  </si>
  <si>
    <t>Sleima</t>
  </si>
  <si>
    <t>German 1st Ed</t>
  </si>
  <si>
    <t>55537860</t>
  </si>
  <si>
    <t>Sabrina's Jynx</t>
  </si>
  <si>
    <t>55925347</t>
  </si>
  <si>
    <t>55925387</t>
  </si>
  <si>
    <t>55925295</t>
  </si>
  <si>
    <t>56424266</t>
  </si>
  <si>
    <t>Pokemon Game</t>
  </si>
  <si>
    <t>55925304</t>
  </si>
  <si>
    <t>55925411</t>
  </si>
  <si>
    <t>56424224</t>
  </si>
  <si>
    <t>55925399</t>
  </si>
  <si>
    <t>Dark Magneton</t>
  </si>
  <si>
    <t>55925395</t>
  </si>
  <si>
    <t>55925373</t>
  </si>
  <si>
    <t>55925296</t>
  </si>
  <si>
    <t>55925260</t>
  </si>
  <si>
    <t>56424165</t>
  </si>
  <si>
    <t>56424242</t>
  </si>
  <si>
    <t>56424270</t>
  </si>
  <si>
    <t xml:space="preserve">Pokemon Jungle </t>
  </si>
  <si>
    <t>55925367</t>
  </si>
  <si>
    <t>Doduo</t>
  </si>
  <si>
    <t>56424178</t>
  </si>
  <si>
    <t>56424239</t>
  </si>
  <si>
    <t>56424238</t>
  </si>
  <si>
    <t>55925319</t>
  </si>
  <si>
    <t>56424258</t>
  </si>
  <si>
    <t>55925317</t>
  </si>
  <si>
    <t>56424261</t>
  </si>
  <si>
    <t>56424170</t>
  </si>
  <si>
    <t>Pokemon Trader</t>
  </si>
  <si>
    <t>56424262</t>
  </si>
  <si>
    <t>55708794</t>
  </si>
  <si>
    <t>55925380</t>
  </si>
  <si>
    <t>55925316</t>
  </si>
  <si>
    <t>56424350</t>
  </si>
  <si>
    <t>55925314</t>
  </si>
  <si>
    <t>55708761</t>
  </si>
  <si>
    <t>55925327</t>
  </si>
  <si>
    <t>55925325</t>
  </si>
  <si>
    <t>55925374</t>
  </si>
  <si>
    <t>56424191</t>
  </si>
  <si>
    <t>56424221</t>
  </si>
  <si>
    <t>56424241</t>
  </si>
  <si>
    <t>Yellow Cheeks</t>
  </si>
  <si>
    <t>55537864</t>
  </si>
  <si>
    <t>Racaillou</t>
  </si>
  <si>
    <t>55925243</t>
  </si>
  <si>
    <t>56424231</t>
  </si>
  <si>
    <t>55925320</t>
  </si>
  <si>
    <t>56424235</t>
  </si>
  <si>
    <t>Kabuto</t>
  </si>
  <si>
    <t>56424251</t>
  </si>
  <si>
    <t>Kangaskhan</t>
  </si>
  <si>
    <t>55708822</t>
  </si>
  <si>
    <t>51393286</t>
  </si>
  <si>
    <t>Moltres</t>
  </si>
  <si>
    <t>55925385</t>
  </si>
  <si>
    <t>55925245</t>
  </si>
  <si>
    <t>56424290</t>
  </si>
  <si>
    <t>56424168</t>
  </si>
  <si>
    <t>56424264</t>
  </si>
  <si>
    <t>55925277</t>
  </si>
  <si>
    <t>55925368</t>
  </si>
  <si>
    <t>55708834</t>
  </si>
  <si>
    <t>56424327</t>
  </si>
  <si>
    <t>55925363</t>
  </si>
  <si>
    <t>55708798</t>
  </si>
  <si>
    <t>56424277</t>
  </si>
  <si>
    <t>55708777</t>
  </si>
  <si>
    <t>Dewgong</t>
  </si>
  <si>
    <t>56424346</t>
  </si>
  <si>
    <t>Black Star</t>
  </si>
  <si>
    <t>55708849</t>
  </si>
  <si>
    <t>55708802</t>
  </si>
  <si>
    <t>Jynx</t>
  </si>
  <si>
    <t>56424219</t>
  </si>
  <si>
    <t>Charmeleon</t>
  </si>
  <si>
    <t>56424181</t>
  </si>
  <si>
    <t>Chikorita</t>
  </si>
  <si>
    <t>55925438</t>
  </si>
  <si>
    <t>55708767</t>
  </si>
  <si>
    <t>Dark Gloom</t>
  </si>
  <si>
    <t>56424347</t>
  </si>
  <si>
    <t>Movie Promo</t>
  </si>
  <si>
    <t>55708823</t>
  </si>
  <si>
    <t>55708774</t>
  </si>
  <si>
    <t>55708792</t>
  </si>
  <si>
    <t>55708793</t>
  </si>
  <si>
    <t>55925242</t>
  </si>
  <si>
    <t>56424222</t>
  </si>
  <si>
    <t>55925298</t>
  </si>
  <si>
    <t>56424349</t>
  </si>
  <si>
    <t>56424250</t>
  </si>
  <si>
    <t>Pidgeotto</t>
  </si>
  <si>
    <t>56424194</t>
  </si>
  <si>
    <t>Arcanine</t>
  </si>
  <si>
    <t>55708791</t>
  </si>
  <si>
    <t>55925400</t>
  </si>
  <si>
    <t>Haunter</t>
  </si>
  <si>
    <t>56424351</t>
  </si>
  <si>
    <t>1378814</t>
  </si>
  <si>
    <t>Pokemon Celebrations</t>
  </si>
  <si>
    <t>Charizard</t>
  </si>
  <si>
    <t>Classic Collection Holo</t>
  </si>
  <si>
    <t>XX</t>
  </si>
  <si>
    <t>MATT</t>
  </si>
  <si>
    <t>PSA 5.5</t>
  </si>
  <si>
    <t>Dark Charizard Holo</t>
  </si>
  <si>
    <t xml:space="preserve">Tier 1 </t>
  </si>
  <si>
    <t xml:space="preserve">tier 4 </t>
  </si>
  <si>
    <t>53228139</t>
  </si>
  <si>
    <t>53228140</t>
  </si>
  <si>
    <t>41838922</t>
  </si>
  <si>
    <t>55427647</t>
  </si>
  <si>
    <t>Jeremy Roenick</t>
  </si>
  <si>
    <t>55427658</t>
  </si>
  <si>
    <t>Brett Hull</t>
  </si>
  <si>
    <t>55427641</t>
  </si>
  <si>
    <t>Mats Sundin</t>
  </si>
  <si>
    <t>90204864</t>
  </si>
  <si>
    <t>50973482</t>
  </si>
  <si>
    <t>Eric Lindros</t>
  </si>
  <si>
    <t>Future Superstar</t>
  </si>
  <si>
    <t>50973481</t>
  </si>
  <si>
    <t>Martin Brodeur</t>
  </si>
  <si>
    <t>55427708</t>
  </si>
  <si>
    <t>Wayne Gretzky</t>
  </si>
  <si>
    <t>55427707</t>
  </si>
  <si>
    <t>53228175</t>
  </si>
  <si>
    <t>53228141</t>
  </si>
  <si>
    <t>41838913</t>
  </si>
  <si>
    <t>41838924</t>
  </si>
  <si>
    <t>40756979</t>
  </si>
  <si>
    <t>40756978</t>
  </si>
  <si>
    <t>50973487</t>
  </si>
  <si>
    <t>50973486</t>
  </si>
  <si>
    <t>50973485</t>
  </si>
  <si>
    <t>55427692</t>
  </si>
  <si>
    <t>55427695</t>
  </si>
  <si>
    <t>55427660</t>
  </si>
  <si>
    <t>Steve Yzerman</t>
  </si>
  <si>
    <t>53228148</t>
  </si>
  <si>
    <t>53228149</t>
  </si>
  <si>
    <t>53228143</t>
  </si>
  <si>
    <t>53228146</t>
  </si>
  <si>
    <t>55010454</t>
  </si>
  <si>
    <t>53960567</t>
  </si>
  <si>
    <t>In the Game</t>
  </si>
  <si>
    <t>Steven Stamkos</t>
  </si>
  <si>
    <t>Heroes and Prospects</t>
  </si>
  <si>
    <t>53960568</t>
  </si>
  <si>
    <t>53960569</t>
  </si>
  <si>
    <t>53960561</t>
  </si>
  <si>
    <t>53960562</t>
  </si>
  <si>
    <t>53960563</t>
  </si>
  <si>
    <t>53960564</t>
  </si>
  <si>
    <t>53960565</t>
  </si>
  <si>
    <t>53960566</t>
  </si>
  <si>
    <t>53960578</t>
  </si>
  <si>
    <t>Nat. Hocket Card Day Canada</t>
  </si>
  <si>
    <t>53960579</t>
  </si>
  <si>
    <t>53960580</t>
  </si>
  <si>
    <t>55010453</t>
  </si>
  <si>
    <t>55010447</t>
  </si>
  <si>
    <t>53228153</t>
  </si>
  <si>
    <t>11290617</t>
  </si>
  <si>
    <t>53228137</t>
  </si>
  <si>
    <t>25301439</t>
  </si>
  <si>
    <t>81016002</t>
  </si>
  <si>
    <t>25301441</t>
  </si>
  <si>
    <t>25301434</t>
  </si>
  <si>
    <t>25301433</t>
  </si>
  <si>
    <t>25344645</t>
  </si>
  <si>
    <t>55010443</t>
  </si>
  <si>
    <t>47312461</t>
  </si>
  <si>
    <t>Connor McDavid</t>
  </si>
  <si>
    <t>47312468</t>
  </si>
  <si>
    <t>47312467</t>
  </si>
  <si>
    <t>47318178</t>
  </si>
  <si>
    <t>47318163</t>
  </si>
  <si>
    <t>47475955</t>
  </si>
  <si>
    <t>47318168</t>
  </si>
  <si>
    <t>47318172</t>
  </si>
  <si>
    <t>47476625</t>
  </si>
  <si>
    <t>47318170</t>
  </si>
  <si>
    <t>47318165</t>
  </si>
  <si>
    <t>47476628</t>
  </si>
  <si>
    <t>47476623</t>
  </si>
  <si>
    <t>47476624</t>
  </si>
  <si>
    <t>47476626</t>
  </si>
  <si>
    <t>47476618</t>
  </si>
  <si>
    <t>47476616</t>
  </si>
  <si>
    <t>28508871</t>
  </si>
  <si>
    <t>Sereal KHL</t>
  </si>
  <si>
    <t>Nikita Kucherov</t>
  </si>
  <si>
    <t>CSKA</t>
  </si>
  <si>
    <t>CSK20</t>
  </si>
  <si>
    <t>28508889</t>
  </si>
  <si>
    <t>CSKA Moscow</t>
  </si>
  <si>
    <t>28508891</t>
  </si>
  <si>
    <t>28508885</t>
  </si>
  <si>
    <t>Jack Eichel</t>
  </si>
  <si>
    <t>R-10</t>
  </si>
  <si>
    <t>Glossy Rookies</t>
  </si>
  <si>
    <t>Kirill Kaprizov</t>
  </si>
  <si>
    <t>NHL Star Rookies</t>
  </si>
  <si>
    <t>Max Domi</t>
  </si>
  <si>
    <t>Leaf Draft</t>
  </si>
  <si>
    <t>Sebastian Aho</t>
  </si>
  <si>
    <t>Matthew Tkachuk</t>
  </si>
  <si>
    <t>William Nylander</t>
  </si>
  <si>
    <t>Mikhail Servachev</t>
  </si>
  <si>
    <t>Thiomas Chabot</t>
  </si>
  <si>
    <t>CHL Draft</t>
  </si>
  <si>
    <t>Canadas Best Silver</t>
  </si>
  <si>
    <t>Sydney Crosby</t>
  </si>
  <si>
    <t>Phenomenal Beginnings</t>
  </si>
  <si>
    <t>Mika Zibanejad</t>
  </si>
  <si>
    <t>Mark Scheifele</t>
  </si>
  <si>
    <t>CM7</t>
  </si>
  <si>
    <t xml:space="preserve">Connor McDavid Collection </t>
  </si>
  <si>
    <t>CM4</t>
  </si>
  <si>
    <t>CM2</t>
  </si>
  <si>
    <t>CM25</t>
  </si>
  <si>
    <t>Upper Deck Rookie Class</t>
  </si>
  <si>
    <t>Sidney Crosby</t>
  </si>
  <si>
    <t>CC-1</t>
  </si>
  <si>
    <t>Commemorative Boxtoppers</t>
  </si>
  <si>
    <t>Upper Deck Power Play</t>
  </si>
  <si>
    <t>Upper Deck Stature</t>
  </si>
  <si>
    <t>Quinn Hughes</t>
  </si>
  <si>
    <t>Miro Heiskanen</t>
  </si>
  <si>
    <t>Leaf National Conv VIP</t>
  </si>
  <si>
    <t>Jack Hughes</t>
  </si>
  <si>
    <t>O Pee Chee Platinum</t>
  </si>
  <si>
    <t>Mikko Rantanen</t>
  </si>
  <si>
    <t>M42</t>
  </si>
  <si>
    <t>Marquee Rookies</t>
  </si>
  <si>
    <t>Sergei Fedorov</t>
  </si>
  <si>
    <t>1st Goal:</t>
  </si>
  <si>
    <t xml:space="preserve">Cards </t>
  </si>
  <si>
    <t xml:space="preserve">Value </t>
  </si>
  <si>
    <t>2nd Goal:</t>
  </si>
  <si>
    <t>Cards</t>
  </si>
  <si>
    <t>Value</t>
  </si>
  <si>
    <t>3rd Goal:</t>
  </si>
  <si>
    <t># of cards</t>
  </si>
  <si>
    <t xml:space="preserve">total value </t>
  </si>
  <si>
    <t>MM Slabs</t>
  </si>
  <si>
    <t>pay after launch</t>
  </si>
  <si>
    <t xml:space="preserve">Away from goal </t>
  </si>
  <si>
    <t>FF Slabs</t>
  </si>
  <si>
    <t>% Complete</t>
  </si>
  <si>
    <t>Ace Slabs</t>
  </si>
  <si>
    <t>AV Slabs</t>
  </si>
  <si>
    <t>Bryon Slabs</t>
  </si>
  <si>
    <t>not purchased yet</t>
  </si>
  <si>
    <t>OG Owned</t>
  </si>
  <si>
    <t>on joe site for sale</t>
  </si>
  <si>
    <t>Mystery Packs</t>
  </si>
  <si>
    <t xml:space="preserve">Total </t>
  </si>
  <si>
    <t xml:space="preserve">By Sport </t>
  </si>
  <si>
    <t xml:space="preserve">% Mix </t>
  </si>
  <si>
    <t>Ideal</t>
  </si>
  <si>
    <t xml:space="preserve">3 cards </t>
  </si>
  <si>
    <t>assuming 85% cost</t>
  </si>
  <si>
    <t>Basketball</t>
  </si>
  <si>
    <t>1000 packs</t>
  </si>
  <si>
    <t>2000 packs</t>
  </si>
  <si>
    <t>3000 packs</t>
  </si>
  <si>
    <t xml:space="preserve">Baseball </t>
  </si>
  <si>
    <t>Other</t>
  </si>
  <si>
    <t>3000 cards</t>
  </si>
  <si>
    <t>6000 cards</t>
  </si>
  <si>
    <t>9000 cards</t>
  </si>
  <si>
    <t>Gross Proceeds</t>
  </si>
  <si>
    <t xml:space="preserve">Card Costs </t>
  </si>
  <si>
    <t>Net Proceeds</t>
  </si>
  <si>
    <t xml:space="preserve">100 freebies </t>
  </si>
  <si>
    <t>20-30-50</t>
  </si>
  <si>
    <t>USD/ETH</t>
  </si>
  <si>
    <t>Genesis NFTs</t>
  </si>
  <si>
    <t>Gem Passes</t>
  </si>
  <si>
    <t>Perks</t>
  </si>
  <si>
    <t>TIER</t>
  </si>
  <si>
    <t>QTY</t>
  </si>
  <si>
    <t>Promotion</t>
  </si>
  <si>
    <t>giveaway total</t>
  </si>
  <si>
    <t>Net</t>
  </si>
  <si>
    <t xml:space="preserve">Sapphire </t>
  </si>
  <si>
    <t>brady 8.5 bowman + 55,000</t>
  </si>
  <si>
    <t>Proceeds Raised</t>
  </si>
  <si>
    <t>Monthly Raffles</t>
  </si>
  <si>
    <t>Joe Burrow Black Gold 1/8 + 60,000</t>
  </si>
  <si>
    <t>Treasury</t>
  </si>
  <si>
    <t>Private Discord Chat Server</t>
  </si>
  <si>
    <t>Ruby</t>
  </si>
  <si>
    <t>trevor lawrence /10 +30,000</t>
  </si>
  <si>
    <t>Legend Cards IP</t>
  </si>
  <si>
    <t>% Off on mystery packs</t>
  </si>
  <si>
    <t>Diamond</t>
  </si>
  <si>
    <t>86 fleer jordan +23,000</t>
  </si>
  <si>
    <t>OpEx</t>
  </si>
  <si>
    <t>% off on in store purchases</t>
  </si>
  <si>
    <t>ETH</t>
  </si>
  <si>
    <t xml:space="preserve">Acquire IP </t>
  </si>
  <si>
    <t>Free Vault Fees</t>
  </si>
  <si>
    <t>cost</t>
  </si>
  <si>
    <t>Misc</t>
  </si>
  <si>
    <t>Gem Token Distribution</t>
  </si>
  <si>
    <t>per user</t>
  </si>
  <si>
    <t>Sapphire Monthly Raffle Airdrop</t>
  </si>
  <si>
    <t>Emerald Monthly Raffle Airdrop</t>
  </si>
  <si>
    <t>Ruby Monthly Raffle Airdrop</t>
  </si>
  <si>
    <t>Diamond Monthly Airdrop</t>
  </si>
  <si>
    <t>Pre-Sale Access to all Mystery Packs &amp; Drops</t>
  </si>
  <si>
    <t>Exclusive Gem Pass Channels</t>
  </si>
  <si>
    <t>Exclusive Challenges &amp; Tournaments</t>
  </si>
  <si>
    <t>Whitelist Legend Cards</t>
  </si>
  <si>
    <t xml:space="preserve">Discounted Legend Cards </t>
  </si>
  <si>
    <t>Free Legend Card Mint For Life</t>
  </si>
  <si>
    <t xml:space="preserve">Shared Gem Token Pool </t>
  </si>
  <si>
    <t>Shared Gem Token Pool</t>
  </si>
  <si>
    <t xml:space="preserve">Gem Token Yield </t>
  </si>
  <si>
    <t>Gem Token Yield ++</t>
  </si>
  <si>
    <t>IRL Events</t>
  </si>
  <si>
    <t>IRL Events VIP Access</t>
  </si>
  <si>
    <t xml:space="preserve">IRL Events VIP </t>
  </si>
  <si>
    <t>free promo mystery pack</t>
  </si>
  <si>
    <t>Early Access Dao Token Drop</t>
  </si>
  <si>
    <t xml:space="preserve">Whitelist for Dao Token Drop </t>
  </si>
  <si>
    <t xml:space="preserve">Free Dao Token Claim </t>
  </si>
  <si>
    <t>Category</t>
  </si>
  <si>
    <t>Moved to Drop sheet?</t>
  </si>
  <si>
    <t>comp</t>
  </si>
  <si>
    <t xml:space="preserve">Basketball </t>
  </si>
  <si>
    <t xml:space="preserve">Sapphire Trophy Collection </t>
  </si>
  <si>
    <t>Griffey</t>
  </si>
  <si>
    <t>No huddle silver</t>
  </si>
  <si>
    <t>Silver Press Proof</t>
  </si>
  <si>
    <t>FF</t>
  </si>
  <si>
    <t>T20</t>
  </si>
  <si>
    <t>85TC-11</t>
  </si>
  <si>
    <t>M-3</t>
  </si>
  <si>
    <t>RR-CY</t>
  </si>
  <si>
    <t>RR-JB</t>
  </si>
  <si>
    <t>RR-JH</t>
  </si>
  <si>
    <t>RPA</t>
  </si>
  <si>
    <t>HGSS19</t>
  </si>
  <si>
    <t>SL11</t>
  </si>
  <si>
    <t>double name</t>
  </si>
  <si>
    <t>RN-BJ</t>
  </si>
  <si>
    <t>RA-FT</t>
  </si>
  <si>
    <t>Silver Die Cut</t>
  </si>
  <si>
    <t>ACE</t>
  </si>
  <si>
    <t>typo</t>
  </si>
  <si>
    <t>Snorlax Holo</t>
  </si>
  <si>
    <t>Machamp Holo</t>
  </si>
  <si>
    <t>NNO</t>
  </si>
  <si>
    <t>Yu-gi-oh</t>
  </si>
  <si>
    <t>Tiger Woods</t>
  </si>
  <si>
    <t>Golf</t>
  </si>
  <si>
    <t>og</t>
  </si>
  <si>
    <t>Pikavhu</t>
  </si>
  <si>
    <t>nno</t>
  </si>
  <si>
    <t>OPokemon Jungle</t>
  </si>
  <si>
    <t>Pokemon Jungle Meowth</t>
  </si>
  <si>
    <t>JR</t>
  </si>
  <si>
    <t>baseball</t>
  </si>
  <si>
    <t>TOP Prospects</t>
  </si>
  <si>
    <t>basketball</t>
  </si>
  <si>
    <t>football</t>
  </si>
  <si>
    <t>BD122</t>
  </si>
  <si>
    <t>BD123</t>
  </si>
  <si>
    <t>Prizms Light Blue</t>
  </si>
  <si>
    <t>BS</t>
  </si>
  <si>
    <t>hockey</t>
  </si>
  <si>
    <t>63620436</t>
  </si>
  <si>
    <t>Topps Allen &amp; Ginter</t>
  </si>
  <si>
    <t>Cryptocurrency</t>
  </si>
  <si>
    <t>other</t>
  </si>
  <si>
    <t>63620435</t>
  </si>
  <si>
    <t>54983543</t>
  </si>
  <si>
    <t>Member's Choice</t>
  </si>
  <si>
    <t>4272422</t>
  </si>
  <si>
    <t>15227232</t>
  </si>
  <si>
    <t>15348246</t>
  </si>
  <si>
    <t>11109531</t>
  </si>
  <si>
    <t>GG4</t>
  </si>
  <si>
    <t>golf gallery</t>
  </si>
  <si>
    <t>52168789</t>
  </si>
  <si>
    <t>62129808</t>
  </si>
  <si>
    <t>Promo</t>
  </si>
  <si>
    <t>62129811</t>
  </si>
  <si>
    <t xml:space="preserve">Upper Deck </t>
  </si>
  <si>
    <t>62129810</t>
  </si>
  <si>
    <t>5053111</t>
  </si>
  <si>
    <t>62129814</t>
  </si>
  <si>
    <t>1024967-065</t>
  </si>
  <si>
    <t>62129806</t>
  </si>
  <si>
    <t>SP Authentic Preview</t>
  </si>
  <si>
    <t>Sample</t>
  </si>
  <si>
    <t>47831639</t>
  </si>
  <si>
    <t>Upper Deck Golf</t>
  </si>
  <si>
    <t>47831633</t>
  </si>
  <si>
    <t>47831636</t>
  </si>
  <si>
    <t>58049317</t>
  </si>
  <si>
    <t>58049316</t>
  </si>
  <si>
    <t>58049315</t>
  </si>
  <si>
    <t>58049312</t>
  </si>
  <si>
    <t>58049311</t>
  </si>
  <si>
    <t>58049318</t>
  </si>
  <si>
    <t>58049314</t>
  </si>
  <si>
    <t>64062522</t>
  </si>
  <si>
    <t>57838131</t>
  </si>
  <si>
    <t>48992563</t>
  </si>
  <si>
    <t>0011862641</t>
  </si>
  <si>
    <t>56628767</t>
  </si>
  <si>
    <t>56628769</t>
  </si>
  <si>
    <t>56628764</t>
  </si>
  <si>
    <t>56628766</t>
  </si>
  <si>
    <t>51432066</t>
  </si>
  <si>
    <t>51432065</t>
  </si>
  <si>
    <t>31817224</t>
  </si>
  <si>
    <t>59021324</t>
  </si>
  <si>
    <t>21733813</t>
  </si>
  <si>
    <t>56397468</t>
  </si>
  <si>
    <t>56397469</t>
  </si>
  <si>
    <t>56397466</t>
  </si>
  <si>
    <t>56397461</t>
  </si>
  <si>
    <t>56397460</t>
  </si>
  <si>
    <t>56032741</t>
  </si>
  <si>
    <t>56032724</t>
  </si>
  <si>
    <t>7840871</t>
  </si>
  <si>
    <t>3857446</t>
  </si>
  <si>
    <t>6038171</t>
  </si>
  <si>
    <t>8478222</t>
  </si>
  <si>
    <t>64493067</t>
  </si>
  <si>
    <t>2187505</t>
  </si>
  <si>
    <t>6287508</t>
  </si>
  <si>
    <t>7138113</t>
  </si>
  <si>
    <t>2830612</t>
  </si>
  <si>
    <t>2181470</t>
  </si>
  <si>
    <t>5241521</t>
  </si>
  <si>
    <t>3710421</t>
  </si>
  <si>
    <t>0043825</t>
  </si>
  <si>
    <t>5337384</t>
  </si>
  <si>
    <t>5486366</t>
  </si>
  <si>
    <t>2877601</t>
  </si>
  <si>
    <t>red foil</t>
  </si>
  <si>
    <t>54008886</t>
  </si>
  <si>
    <t>54008887</t>
  </si>
  <si>
    <t>54008888</t>
  </si>
  <si>
    <t>54008889</t>
  </si>
  <si>
    <t>54008890</t>
  </si>
  <si>
    <t>54008891</t>
  </si>
  <si>
    <t>54008895</t>
  </si>
  <si>
    <t>54008896</t>
  </si>
  <si>
    <t>54008897</t>
  </si>
  <si>
    <t>54008898</t>
  </si>
  <si>
    <t>44611792</t>
  </si>
  <si>
    <t>44611760</t>
  </si>
  <si>
    <t>44611771</t>
  </si>
  <si>
    <t>44611849</t>
  </si>
  <si>
    <t>44611847</t>
  </si>
  <si>
    <t>44611827</t>
  </si>
  <si>
    <t>44611785</t>
  </si>
  <si>
    <t>44611759</t>
  </si>
  <si>
    <t>44611786</t>
  </si>
  <si>
    <t>41026122</t>
  </si>
  <si>
    <t>28381758</t>
  </si>
  <si>
    <t>44611768</t>
  </si>
  <si>
    <t>44611791</t>
  </si>
  <si>
    <t>44611838</t>
  </si>
  <si>
    <t>44611775</t>
  </si>
  <si>
    <t>51149815</t>
  </si>
  <si>
    <t>51149849</t>
  </si>
  <si>
    <t>51149811</t>
  </si>
  <si>
    <t>51149848</t>
  </si>
  <si>
    <t>51149817</t>
  </si>
  <si>
    <t>51149839</t>
  </si>
  <si>
    <t>51149850</t>
  </si>
  <si>
    <t>51149822</t>
  </si>
  <si>
    <t>51149834</t>
  </si>
  <si>
    <t>51149851</t>
  </si>
  <si>
    <t>51149818</t>
  </si>
  <si>
    <t>51149838</t>
  </si>
  <si>
    <t>51149814</t>
  </si>
  <si>
    <t>51149845</t>
  </si>
  <si>
    <t>51149816</t>
  </si>
  <si>
    <t>51149813</t>
  </si>
  <si>
    <t>51149820</t>
  </si>
  <si>
    <t>51149840</t>
  </si>
  <si>
    <t>51149828</t>
  </si>
  <si>
    <t>51149847</t>
  </si>
  <si>
    <t>51149812</t>
  </si>
  <si>
    <t>51149846</t>
  </si>
  <si>
    <t>56874124</t>
  </si>
  <si>
    <t>56874122</t>
  </si>
  <si>
    <t>56874123</t>
  </si>
  <si>
    <t>58641209</t>
  </si>
  <si>
    <t>55981226</t>
  </si>
  <si>
    <t>60607663</t>
  </si>
  <si>
    <t>56837496</t>
  </si>
  <si>
    <t>54913116</t>
  </si>
  <si>
    <t>52485281</t>
  </si>
  <si>
    <t>27769358</t>
  </si>
  <si>
    <t>4811657</t>
  </si>
  <si>
    <t>5020888</t>
  </si>
  <si>
    <t>18798959</t>
  </si>
  <si>
    <t>26052022</t>
  </si>
  <si>
    <t>53468761</t>
  </si>
  <si>
    <t>53961419</t>
  </si>
  <si>
    <t>53961421</t>
  </si>
  <si>
    <t>54983508</t>
  </si>
  <si>
    <t>Willie Lanier</t>
  </si>
  <si>
    <t>16569937</t>
  </si>
  <si>
    <t>U-40</t>
  </si>
  <si>
    <t>49397980</t>
  </si>
  <si>
    <t>53228184</t>
  </si>
  <si>
    <t>55010434</t>
  </si>
  <si>
    <t>53228166</t>
  </si>
  <si>
    <t>55897423</t>
  </si>
  <si>
    <t>Larry Bird/Brown/Brewer</t>
  </si>
  <si>
    <t>55897428</t>
  </si>
  <si>
    <t>Larry Bird/May/Sikma</t>
  </si>
  <si>
    <t>53961407</t>
  </si>
  <si>
    <t>Joe Theismann</t>
  </si>
  <si>
    <t>53961413</t>
  </si>
  <si>
    <t>Joe Delaney</t>
  </si>
  <si>
    <t>54088280</t>
  </si>
  <si>
    <t>54088348</t>
  </si>
  <si>
    <t>Tony Dorsett</t>
  </si>
  <si>
    <t>54088268</t>
  </si>
  <si>
    <t xml:space="preserve">Dan Fouts </t>
  </si>
  <si>
    <t>06118706</t>
  </si>
  <si>
    <t>42140385</t>
  </si>
  <si>
    <t>06043944</t>
  </si>
  <si>
    <t>53468745</t>
  </si>
  <si>
    <t>03383308</t>
  </si>
  <si>
    <t>50475550</t>
  </si>
  <si>
    <t>22953602</t>
  </si>
  <si>
    <t>02225085</t>
  </si>
  <si>
    <t>01093302</t>
  </si>
  <si>
    <t>1013954033</t>
  </si>
  <si>
    <t>1006530036</t>
  </si>
  <si>
    <t>1012253005</t>
  </si>
  <si>
    <t>1007337062</t>
  </si>
  <si>
    <t>1006530018</t>
  </si>
  <si>
    <t>James Wilder</t>
  </si>
  <si>
    <t>1008029038</t>
  </si>
  <si>
    <t>1012252018</t>
  </si>
  <si>
    <t>1006530026</t>
  </si>
  <si>
    <t>1012252037</t>
  </si>
  <si>
    <t>Rodney Hampton</t>
  </si>
  <si>
    <t>1012252007</t>
  </si>
  <si>
    <t>Reggie White</t>
  </si>
  <si>
    <t>1012252047</t>
  </si>
  <si>
    <t>1012252038</t>
  </si>
  <si>
    <t>TC130</t>
  </si>
  <si>
    <t>1007337045</t>
  </si>
  <si>
    <t>Don Shula</t>
  </si>
  <si>
    <t>1008029040</t>
  </si>
  <si>
    <t>Art Shell</t>
  </si>
  <si>
    <t>1012252030</t>
  </si>
  <si>
    <t>1013954035</t>
  </si>
  <si>
    <t>George Brett</t>
  </si>
  <si>
    <t>1008029013</t>
  </si>
  <si>
    <t>Ray Guy</t>
  </si>
  <si>
    <t>1008029010</t>
  </si>
  <si>
    <t>1008891003</t>
  </si>
  <si>
    <t>Billy Sims</t>
  </si>
  <si>
    <t>1008891005</t>
  </si>
  <si>
    <t>1007337036</t>
  </si>
  <si>
    <t>Michael Irvin</t>
  </si>
  <si>
    <t>1006530062</t>
  </si>
  <si>
    <t>Andre Reed</t>
  </si>
  <si>
    <t>1006530009</t>
  </si>
  <si>
    <t>1012253003</t>
  </si>
  <si>
    <t>Trayveon Williams</t>
  </si>
  <si>
    <t>CSG 9/10 Auto</t>
  </si>
  <si>
    <t>1012252045</t>
  </si>
  <si>
    <t>1012252032</t>
  </si>
  <si>
    <t>Jarrett Stidham</t>
  </si>
  <si>
    <t>1012252035</t>
  </si>
  <si>
    <t>1012252003</t>
  </si>
  <si>
    <t>Josh Gibson</t>
  </si>
  <si>
    <t>1007337007</t>
  </si>
  <si>
    <t>Saints</t>
  </si>
  <si>
    <t>CSG 5.5</t>
  </si>
  <si>
    <t>1006530003</t>
  </si>
  <si>
    <t>Lynn Cain</t>
  </si>
  <si>
    <t>1012252042</t>
  </si>
  <si>
    <t>1008891011</t>
  </si>
  <si>
    <t>Ken Anderson</t>
  </si>
  <si>
    <t>1008029027</t>
  </si>
  <si>
    <t>Howie Long</t>
  </si>
  <si>
    <t>1006530021</t>
  </si>
  <si>
    <t>Randy Gradishar</t>
  </si>
  <si>
    <t>101225002</t>
  </si>
  <si>
    <t>AV</t>
  </si>
  <si>
    <t>5261305</t>
  </si>
  <si>
    <t>8414526</t>
  </si>
  <si>
    <t>RTS-CAK</t>
  </si>
  <si>
    <t>Rookie Ticket Swatch</t>
  </si>
  <si>
    <t>7114440</t>
  </si>
  <si>
    <t>0541820</t>
  </si>
  <si>
    <t>7878186</t>
  </si>
  <si>
    <t>6214181</t>
  </si>
  <si>
    <t>0722101</t>
  </si>
  <si>
    <t>8425438</t>
  </si>
  <si>
    <t>3477878</t>
  </si>
  <si>
    <t>0521366</t>
  </si>
  <si>
    <t>2543872</t>
  </si>
  <si>
    <t>U-58</t>
  </si>
  <si>
    <t>7681878</t>
  </si>
  <si>
    <t>DNC-11</t>
  </si>
  <si>
    <t>Decade's Next</t>
  </si>
  <si>
    <t>1008891041</t>
  </si>
  <si>
    <t>1012252004</t>
  </si>
  <si>
    <t>1008891027</t>
  </si>
  <si>
    <t>Eric Dickerson</t>
  </si>
  <si>
    <t>1008891001</t>
  </si>
  <si>
    <t>1008029011</t>
  </si>
  <si>
    <t>1006530020</t>
  </si>
  <si>
    <t>1006530019</t>
  </si>
  <si>
    <t>1013954001</t>
  </si>
  <si>
    <t>1006530034</t>
  </si>
  <si>
    <t>1007337016</t>
  </si>
  <si>
    <t xml:space="preserve">Ray Wietecha </t>
  </si>
  <si>
    <t>CSG 2</t>
  </si>
  <si>
    <t>1013954014</t>
  </si>
  <si>
    <t>Hot Gun</t>
  </si>
  <si>
    <t>1006530033</t>
  </si>
  <si>
    <t>1012252031</t>
  </si>
  <si>
    <t>Panini Prizm Draft Picks</t>
  </si>
  <si>
    <t>1012252046</t>
  </si>
  <si>
    <t>Donruss Elite Deck</t>
  </si>
  <si>
    <t>Amari Cooper</t>
  </si>
  <si>
    <t>1012252008</t>
  </si>
  <si>
    <t>1007337027</t>
  </si>
  <si>
    <t>CSG 6</t>
  </si>
  <si>
    <t>1007337011</t>
  </si>
  <si>
    <t>Record Breaker</t>
  </si>
  <si>
    <t>CSG 4.5</t>
  </si>
  <si>
    <t>1007337019</t>
  </si>
  <si>
    <t>Tommy John</t>
  </si>
  <si>
    <t>CSG 6.5</t>
  </si>
  <si>
    <t>1006530010</t>
  </si>
  <si>
    <t>In Action</t>
  </si>
  <si>
    <t>1006530059</t>
  </si>
  <si>
    <t>A.J. Duhe</t>
  </si>
  <si>
    <t>1006530053</t>
  </si>
  <si>
    <t>Randy White</t>
  </si>
  <si>
    <t>1007337059</t>
  </si>
  <si>
    <t>CSG 7</t>
  </si>
  <si>
    <t>1007337015</t>
  </si>
  <si>
    <t>Hugh Green</t>
  </si>
  <si>
    <t>1013955002</t>
  </si>
  <si>
    <t>1006530060</t>
  </si>
  <si>
    <t>1012252027</t>
  </si>
  <si>
    <t>1008891037</t>
  </si>
  <si>
    <t>1008891014</t>
  </si>
  <si>
    <t>1012252016</t>
  </si>
  <si>
    <t>Thurman Thomas</t>
  </si>
  <si>
    <t>1013954007</t>
  </si>
  <si>
    <t>1013955005</t>
  </si>
  <si>
    <t>1007337008</t>
  </si>
  <si>
    <t>1013955009</t>
  </si>
  <si>
    <t>1007337039</t>
  </si>
  <si>
    <t>Stan White</t>
  </si>
  <si>
    <t>1006530012</t>
  </si>
  <si>
    <t>Archie Manning</t>
  </si>
  <si>
    <t>1006530024</t>
  </si>
  <si>
    <t>Marc Wilson</t>
  </si>
  <si>
    <t>1013954032</t>
  </si>
  <si>
    <t>Tony Gwynn</t>
  </si>
  <si>
    <t>1012252009</t>
  </si>
  <si>
    <t>1006530064</t>
  </si>
  <si>
    <t>1008029014</t>
  </si>
  <si>
    <t>1008891009</t>
  </si>
  <si>
    <t>1013954012</t>
  </si>
  <si>
    <t>1007337012</t>
  </si>
  <si>
    <t>Marv Levy</t>
  </si>
  <si>
    <t>1008029030</t>
  </si>
  <si>
    <t>Tony Nathan</t>
  </si>
  <si>
    <t>1013955004</t>
  </si>
  <si>
    <t>1013954015</t>
  </si>
  <si>
    <t>1013954013</t>
  </si>
  <si>
    <t>1006530029</t>
  </si>
  <si>
    <t>1012252025</t>
  </si>
  <si>
    <t>1008029009</t>
  </si>
  <si>
    <t>1013954017</t>
  </si>
  <si>
    <t xml:space="preserve">Leaf </t>
  </si>
  <si>
    <t>Sammy Sosa</t>
  </si>
  <si>
    <t>1013954019</t>
  </si>
  <si>
    <t>Alec Bohm</t>
  </si>
  <si>
    <t>T52-14</t>
  </si>
  <si>
    <t>1013954037</t>
  </si>
  <si>
    <t>Wade Boggs</t>
  </si>
  <si>
    <t>1012252006</t>
  </si>
  <si>
    <t>Joe Carter</t>
  </si>
  <si>
    <t>S.E. Gold</t>
  </si>
  <si>
    <t>1013955011</t>
  </si>
  <si>
    <t>Junior Seau</t>
  </si>
  <si>
    <t>28T</t>
  </si>
  <si>
    <t>Traded</t>
  </si>
  <si>
    <t>1013955006</t>
  </si>
  <si>
    <t>1006530025</t>
  </si>
  <si>
    <t>1008891035</t>
  </si>
  <si>
    <t>Matt Millen</t>
  </si>
  <si>
    <t>1013954025</t>
  </si>
  <si>
    <t>Classic Best</t>
  </si>
  <si>
    <t>BC22</t>
  </si>
  <si>
    <t>Blue Bonus</t>
  </si>
  <si>
    <t>1013954023</t>
  </si>
  <si>
    <t>1013954022</t>
  </si>
  <si>
    <t>1013955012</t>
  </si>
  <si>
    <t>1013955010</t>
  </si>
  <si>
    <t>1012252010</t>
  </si>
  <si>
    <t>Cecil Fielder</t>
  </si>
  <si>
    <t>1012252011</t>
  </si>
  <si>
    <t>Roger Clemens</t>
  </si>
  <si>
    <t>1012252012</t>
  </si>
  <si>
    <t>Mark Grace</t>
  </si>
  <si>
    <t>1012252017</t>
  </si>
  <si>
    <t>1008029005</t>
  </si>
  <si>
    <t>1006530014</t>
  </si>
  <si>
    <t>1006530015</t>
  </si>
  <si>
    <t>1006530004</t>
  </si>
  <si>
    <t>1012252014</t>
  </si>
  <si>
    <t>Gardner Minshew</t>
  </si>
  <si>
    <t>1012252034</t>
  </si>
  <si>
    <t>H-DC</t>
  </si>
  <si>
    <t>Hype</t>
  </si>
  <si>
    <t>1012252029</t>
  </si>
  <si>
    <t>Wade Wilson</t>
  </si>
  <si>
    <t>1007337051</t>
  </si>
  <si>
    <t>Everson Walls</t>
  </si>
  <si>
    <t>1006530030</t>
  </si>
  <si>
    <t>Leroy Irvin</t>
  </si>
  <si>
    <t>1013954018</t>
  </si>
  <si>
    <t>Studio</t>
  </si>
  <si>
    <t>1008891046</t>
  </si>
  <si>
    <t>1008029048</t>
  </si>
  <si>
    <t>Tony Hill</t>
  </si>
  <si>
    <t>1013954009</t>
  </si>
  <si>
    <t>1008891004</t>
  </si>
  <si>
    <t>1012252048</t>
  </si>
  <si>
    <t>1008891034</t>
  </si>
  <si>
    <t>1012252049</t>
  </si>
  <si>
    <t>1013954008</t>
  </si>
  <si>
    <t>1008891033</t>
  </si>
  <si>
    <t>1006530049</t>
  </si>
  <si>
    <t>John Hannah</t>
  </si>
  <si>
    <t>1008029021</t>
  </si>
  <si>
    <t>Fred Marion</t>
  </si>
  <si>
    <t>50672695</t>
  </si>
  <si>
    <t>51071100</t>
  </si>
  <si>
    <t>Mookie Betts</t>
  </si>
  <si>
    <t>BP109</t>
  </si>
  <si>
    <t>58510513</t>
  </si>
  <si>
    <t>Anthony Cirelli</t>
  </si>
  <si>
    <t>25260300</t>
  </si>
  <si>
    <t>Tyson Barrie</t>
  </si>
  <si>
    <t>58897934</t>
  </si>
  <si>
    <t>Dominik Kubalik</t>
  </si>
  <si>
    <t>21597109</t>
  </si>
  <si>
    <t>C108</t>
  </si>
  <si>
    <t>5146725</t>
  </si>
  <si>
    <t>George Kittle</t>
  </si>
  <si>
    <t>Choice Red/Yellow Fusion Prizm /80</t>
  </si>
  <si>
    <t>Sgc 10</t>
  </si>
  <si>
    <t>1013955013</t>
  </si>
  <si>
    <t>1008029036</t>
  </si>
  <si>
    <t>Ed O'Neil</t>
  </si>
  <si>
    <t>1007337040</t>
  </si>
  <si>
    <t>Team MVP</t>
  </si>
  <si>
    <t>1007337038</t>
  </si>
  <si>
    <t>Michael Downs</t>
  </si>
  <si>
    <t>1006530016</t>
  </si>
  <si>
    <t>1008891024</t>
  </si>
  <si>
    <t>Ken Norton Jr.</t>
  </si>
  <si>
    <t>1012252039</t>
  </si>
  <si>
    <t>Denzel Mims</t>
  </si>
  <si>
    <t>1008891015</t>
  </si>
  <si>
    <t>Art Monk</t>
  </si>
  <si>
    <t>1008891013</t>
  </si>
  <si>
    <t>Topps 1000 Yard Club</t>
  </si>
  <si>
    <t>1012252036</t>
  </si>
  <si>
    <t>Darius Leonard</t>
  </si>
  <si>
    <t>1008891010</t>
  </si>
  <si>
    <t>1012252043</t>
  </si>
  <si>
    <t>N'Keal Harry</t>
  </si>
  <si>
    <t>1006530063</t>
  </si>
  <si>
    <t>1008891025</t>
  </si>
  <si>
    <t>1006530040</t>
  </si>
  <si>
    <t>NFC Championship</t>
  </si>
  <si>
    <t>1007337050</t>
  </si>
  <si>
    <t>William Gay</t>
  </si>
  <si>
    <t>1008029028</t>
  </si>
  <si>
    <t>Mike Singletary</t>
  </si>
  <si>
    <t>1012252001</t>
  </si>
  <si>
    <t>1013955008</t>
  </si>
  <si>
    <t>1013954021</t>
  </si>
  <si>
    <t>1013954010</t>
  </si>
  <si>
    <t>24605753</t>
  </si>
  <si>
    <t>O-Pee-Chee</t>
  </si>
  <si>
    <t>Patrick Roy</t>
  </si>
  <si>
    <t>1382561-002</t>
  </si>
  <si>
    <t>Mario Lemieux</t>
  </si>
  <si>
    <t>52303328</t>
  </si>
  <si>
    <t>01040685</t>
  </si>
  <si>
    <t>Ray Bourque</t>
  </si>
  <si>
    <t>22616467</t>
  </si>
  <si>
    <t>44238943</t>
  </si>
  <si>
    <t>Brendan Shanahan</t>
  </si>
  <si>
    <t>563928</t>
  </si>
  <si>
    <t>Brayden Point</t>
  </si>
  <si>
    <t>25342072</t>
  </si>
  <si>
    <t>50973488</t>
  </si>
  <si>
    <t>01120509</t>
  </si>
  <si>
    <t>20841907</t>
  </si>
  <si>
    <t>20841905</t>
  </si>
  <si>
    <t>Score Canadian</t>
  </si>
  <si>
    <t>0012795676</t>
  </si>
  <si>
    <t>11302160</t>
  </si>
  <si>
    <t>66657064</t>
  </si>
  <si>
    <t>8041318-003</t>
  </si>
  <si>
    <t>77331</t>
  </si>
  <si>
    <t>0004884360</t>
  </si>
  <si>
    <t>55427677</t>
  </si>
  <si>
    <t>Dale Hawerchuk</t>
  </si>
  <si>
    <t>Pink Swirl</t>
  </si>
  <si>
    <t>Soccer</t>
  </si>
  <si>
    <t>Ryan Mountcastle</t>
  </si>
  <si>
    <t>1012252041</t>
  </si>
  <si>
    <t>Special Edition</t>
  </si>
  <si>
    <t>1006530017</t>
  </si>
  <si>
    <t>1008029035</t>
  </si>
  <si>
    <t>Tommy Hart</t>
  </si>
  <si>
    <t>1006530057</t>
  </si>
  <si>
    <t>1013954016</t>
  </si>
  <si>
    <t>1012252005</t>
  </si>
  <si>
    <t>Special Edition Gold</t>
  </si>
  <si>
    <t>1012252040</t>
  </si>
  <si>
    <t>Don Mattingly</t>
  </si>
  <si>
    <t>1013954036</t>
  </si>
  <si>
    <t>1012252013</t>
  </si>
  <si>
    <t>1013954027</t>
  </si>
  <si>
    <t>1006530041</t>
  </si>
  <si>
    <t>Cris Collinsworth</t>
  </si>
  <si>
    <t>1008891043</t>
  </si>
  <si>
    <t>1006530002</t>
  </si>
  <si>
    <t>1008029026</t>
  </si>
  <si>
    <t>1008029017</t>
  </si>
  <si>
    <t>1013954024</t>
  </si>
  <si>
    <t>1006530001</t>
  </si>
  <si>
    <t>1008029016</t>
  </si>
  <si>
    <t>1006530008</t>
  </si>
  <si>
    <t>1006530044</t>
  </si>
  <si>
    <t>1007337043</t>
  </si>
  <si>
    <t>1008891021</t>
  </si>
  <si>
    <t>1008029045</t>
  </si>
  <si>
    <t>1012252026</t>
  </si>
  <si>
    <t>Kelvin Martin</t>
  </si>
  <si>
    <t>1012252044</t>
  </si>
  <si>
    <t>ES-3</t>
  </si>
  <si>
    <t>Elite Series</t>
  </si>
  <si>
    <t>1008891029</t>
  </si>
  <si>
    <t>1008891036</t>
  </si>
  <si>
    <t>1012253004</t>
  </si>
  <si>
    <t>Yellow</t>
  </si>
  <si>
    <t>1008891042</t>
  </si>
  <si>
    <t>1013955003</t>
  </si>
  <si>
    <t>Phenominal Beginnings</t>
  </si>
  <si>
    <t>47176090</t>
  </si>
  <si>
    <t>U.D. Star Rookies</t>
  </si>
  <si>
    <t>47176085</t>
  </si>
  <si>
    <t>47176092</t>
  </si>
  <si>
    <t>47176088</t>
  </si>
  <si>
    <t>51432250</t>
  </si>
  <si>
    <t>ITG CHL Draft</t>
  </si>
  <si>
    <t>53960570</t>
  </si>
  <si>
    <t>Nat. Hockey Card Day Can.</t>
  </si>
  <si>
    <t>53960571</t>
  </si>
  <si>
    <t>53228172</t>
  </si>
  <si>
    <t>40821811</t>
  </si>
  <si>
    <t>53960558</t>
  </si>
  <si>
    <t>Wendel Clark</t>
  </si>
  <si>
    <t>63867442</t>
  </si>
  <si>
    <t>Campioni di Futuro</t>
  </si>
  <si>
    <t>46282554</t>
  </si>
  <si>
    <t>U.D. Contours</t>
  </si>
  <si>
    <t>Rookie Resume</t>
  </si>
  <si>
    <t>47476627</t>
  </si>
  <si>
    <t>53228171</t>
  </si>
  <si>
    <t>24557307</t>
  </si>
  <si>
    <t>53228128</t>
  </si>
  <si>
    <t>Mike Gartner</t>
  </si>
  <si>
    <t>0009032626</t>
  </si>
  <si>
    <t>43140370</t>
  </si>
  <si>
    <t>Checklist 133-264</t>
  </si>
  <si>
    <t>30942575</t>
  </si>
  <si>
    <t>Bobby Hull</t>
  </si>
  <si>
    <t>53228181</t>
  </si>
  <si>
    <t>O-Pee-Chee Prem.</t>
  </si>
  <si>
    <t>8029503-006</t>
  </si>
  <si>
    <t>0006674169</t>
  </si>
  <si>
    <t>Ultimate Collection</t>
  </si>
  <si>
    <t>Ultimate Signatures</t>
  </si>
  <si>
    <t>0010412259</t>
  </si>
  <si>
    <t>Spectrum Authentic</t>
  </si>
  <si>
    <t>Spectrum FX Gold</t>
  </si>
  <si>
    <t>0006886400</t>
  </si>
  <si>
    <t>Sign of the Times</t>
  </si>
  <si>
    <t>43818259</t>
  </si>
  <si>
    <t>54365162</t>
  </si>
  <si>
    <t>52170642</t>
  </si>
  <si>
    <t>50550730</t>
  </si>
  <si>
    <t>50973525</t>
  </si>
  <si>
    <t>11151784</t>
  </si>
  <si>
    <t>01078569</t>
  </si>
  <si>
    <t>47176086</t>
  </si>
  <si>
    <t>03293534</t>
  </si>
  <si>
    <t>0876685</t>
  </si>
  <si>
    <t>02091185</t>
  </si>
  <si>
    <t>w/Coating</t>
  </si>
  <si>
    <t>5553378</t>
  </si>
  <si>
    <t>Topps Chrome F1</t>
  </si>
  <si>
    <t>George Russell</t>
  </si>
  <si>
    <t>70th Ann. Gold Refractor</t>
  </si>
  <si>
    <t>Racing</t>
  </si>
  <si>
    <t>64179901</t>
  </si>
  <si>
    <t>46956731</t>
  </si>
  <si>
    <t>7112574</t>
  </si>
  <si>
    <t>1377525-017</t>
  </si>
  <si>
    <t>Mickey Mantle</t>
  </si>
  <si>
    <t>Gray Back</t>
  </si>
  <si>
    <t>8755225</t>
  </si>
  <si>
    <t>Marcus Rashford</t>
  </si>
  <si>
    <t>Green Refractor</t>
  </si>
  <si>
    <t>0012925103</t>
  </si>
  <si>
    <t>Topps Chrome UEFA</t>
  </si>
  <si>
    <t>Orange Refractor</t>
  </si>
  <si>
    <t>64179906</t>
  </si>
  <si>
    <t>mini</t>
  </si>
  <si>
    <t>45055980</t>
  </si>
  <si>
    <t>44548156</t>
  </si>
  <si>
    <t>45745117</t>
  </si>
  <si>
    <t>45009552</t>
  </si>
  <si>
    <t>54957685</t>
  </si>
  <si>
    <t>Holo Evolutions</t>
  </si>
  <si>
    <t>54957579</t>
  </si>
  <si>
    <t>Venusaur</t>
  </si>
  <si>
    <t>54957594</t>
  </si>
  <si>
    <t>54957715</t>
  </si>
  <si>
    <t>Yu-Gi-Oh!</t>
  </si>
  <si>
    <t>Blue Eyes White Dragon</t>
  </si>
  <si>
    <t>EN001</t>
  </si>
  <si>
    <t>Haunted Mine Ghost Rare</t>
  </si>
  <si>
    <t>54957716</t>
  </si>
  <si>
    <t>55335116</t>
  </si>
  <si>
    <t>Pokemon SWSH</t>
  </si>
  <si>
    <t>Rev. Foil Vivid Voltage</t>
  </si>
  <si>
    <t>54957689</t>
  </si>
  <si>
    <t>Rev. Foil Evolutions</t>
  </si>
  <si>
    <t>54957592</t>
  </si>
  <si>
    <t>55781437</t>
  </si>
  <si>
    <t>EX Evolutions</t>
  </si>
  <si>
    <t>49448409</t>
  </si>
  <si>
    <t>54957706</t>
  </si>
  <si>
    <t>VMAX Darkness Ablaze</t>
  </si>
  <si>
    <t>54957705</t>
  </si>
  <si>
    <t>53159435</t>
  </si>
  <si>
    <t>53159484</t>
  </si>
  <si>
    <t>Leaving dugout</t>
  </si>
  <si>
    <t>53159503</t>
  </si>
  <si>
    <t>53159481</t>
  </si>
  <si>
    <t>53159470</t>
  </si>
  <si>
    <t>Jumping</t>
  </si>
  <si>
    <t>53159442</t>
  </si>
  <si>
    <t>53243281</t>
  </si>
  <si>
    <t>8448732</t>
  </si>
  <si>
    <t>Hypno</t>
  </si>
  <si>
    <t>SGC 1</t>
  </si>
  <si>
    <t>5477777</t>
  </si>
  <si>
    <t>Pokemon promo</t>
  </si>
  <si>
    <t>SWSHO66</t>
  </si>
  <si>
    <t>Vivid Voltage prerelease</t>
  </si>
  <si>
    <t>1083830</t>
  </si>
  <si>
    <t>Pokemon Base 2</t>
  </si>
  <si>
    <t>Clefairy</t>
  </si>
  <si>
    <t>SGC 3</t>
  </si>
  <si>
    <t>0622742</t>
  </si>
  <si>
    <t>Pokemon Neo Destiny</t>
  </si>
  <si>
    <t>Dark Feraligatr</t>
  </si>
  <si>
    <t>5804085</t>
  </si>
  <si>
    <t>Pokemon Gym Heroes</t>
  </si>
  <si>
    <t>Misty's Seadra</t>
  </si>
  <si>
    <t>8433676</t>
  </si>
  <si>
    <t xml:space="preserve">Pokemon Base  </t>
  </si>
  <si>
    <t>4228283</t>
  </si>
  <si>
    <t>Pokemon Base</t>
  </si>
  <si>
    <t>2686001</t>
  </si>
  <si>
    <t>Snorlax</t>
  </si>
  <si>
    <t>0853635</t>
  </si>
  <si>
    <t>Pokemon Gym Challenge</t>
  </si>
  <si>
    <t>Giovanni's Machamp</t>
  </si>
  <si>
    <t>SGC 1.5</t>
  </si>
  <si>
    <t>1722483</t>
  </si>
  <si>
    <t>3124680</t>
  </si>
  <si>
    <t>Dark Arbok</t>
  </si>
  <si>
    <t>0501334</t>
  </si>
  <si>
    <t>8066013</t>
  </si>
  <si>
    <t>7160355</t>
  </si>
  <si>
    <t>2141147</t>
  </si>
  <si>
    <t>Porygon</t>
  </si>
  <si>
    <t>7873733</t>
  </si>
  <si>
    <t>4341275</t>
  </si>
  <si>
    <t>Blastoise</t>
  </si>
  <si>
    <t>7523124</t>
  </si>
  <si>
    <t>4216884</t>
  </si>
  <si>
    <t>2234878</t>
  </si>
  <si>
    <t>Hitmonchan</t>
  </si>
  <si>
    <t>holo</t>
  </si>
  <si>
    <t>2034114</t>
  </si>
  <si>
    <t>Pokemon Base Japanese</t>
  </si>
  <si>
    <t>Ninetales</t>
  </si>
  <si>
    <t>8378545</t>
  </si>
  <si>
    <t>SGC 3.5</t>
  </si>
  <si>
    <t>6072863</t>
  </si>
  <si>
    <t>Dark Charizard</t>
  </si>
  <si>
    <t>2034180</t>
  </si>
  <si>
    <t>Dark Hypno</t>
  </si>
  <si>
    <t>7882831</t>
  </si>
  <si>
    <t>Dark Blastoise</t>
  </si>
  <si>
    <t>6542332</t>
  </si>
  <si>
    <t>7053680</t>
  </si>
  <si>
    <t>Gyarados</t>
  </si>
  <si>
    <t>3700841</t>
  </si>
  <si>
    <t>6300262</t>
  </si>
  <si>
    <t>Flareon</t>
  </si>
  <si>
    <t>1174321</t>
  </si>
  <si>
    <t>Jolteon</t>
  </si>
  <si>
    <t>7406363</t>
  </si>
  <si>
    <t xml:space="preserve">Pidgeot </t>
  </si>
  <si>
    <t>8283278</t>
  </si>
  <si>
    <t>Pokemon Cosmic Eclipse</t>
  </si>
  <si>
    <t>Togepi/Cleffa/Igglybuff GX</t>
  </si>
  <si>
    <t>143A</t>
  </si>
  <si>
    <t>small but mighty premium collection</t>
  </si>
  <si>
    <t>0573562</t>
  </si>
  <si>
    <t>M Charizard EX</t>
  </si>
  <si>
    <t>Ultra Rare</t>
  </si>
  <si>
    <t>1325183</t>
  </si>
  <si>
    <t>Kabutops</t>
  </si>
  <si>
    <t>3305636</t>
  </si>
  <si>
    <t>Articuno</t>
  </si>
  <si>
    <t>5270045</t>
  </si>
  <si>
    <t>Pokemon Call of Legends</t>
  </si>
  <si>
    <t>Lugia</t>
  </si>
  <si>
    <t>SL7</t>
  </si>
  <si>
    <t>0478477</t>
  </si>
  <si>
    <t>SGC 4.5</t>
  </si>
  <si>
    <t>4506368</t>
  </si>
  <si>
    <t>Raichu</t>
  </si>
  <si>
    <t>1166466</t>
  </si>
  <si>
    <t>Zapdos</t>
  </si>
  <si>
    <t>2283111</t>
  </si>
  <si>
    <t>Lt Surge Fearow</t>
  </si>
  <si>
    <t>6205231</t>
  </si>
  <si>
    <t>Giovanni's Gyarados</t>
  </si>
  <si>
    <t>5301586</t>
  </si>
  <si>
    <t>Pokemon Neo Discovery</t>
  </si>
  <si>
    <t>Hitmontop</t>
  </si>
  <si>
    <t>8506066</t>
  </si>
  <si>
    <t>Kingdra</t>
  </si>
  <si>
    <t>4422725</t>
  </si>
  <si>
    <t>Holo Japanese</t>
  </si>
  <si>
    <t>8814376</t>
  </si>
  <si>
    <t>Holo Mystery of Fossils</t>
  </si>
  <si>
    <t>3506325</t>
  </si>
  <si>
    <t>Vileplume</t>
  </si>
  <si>
    <t>7733542</t>
  </si>
  <si>
    <t>Nidoqueen</t>
  </si>
  <si>
    <t>5010736</t>
  </si>
  <si>
    <t>Jumpluff</t>
  </si>
  <si>
    <t>2454764</t>
  </si>
  <si>
    <t>Togetic</t>
  </si>
  <si>
    <t>0135468</t>
  </si>
  <si>
    <t>Chansey</t>
  </si>
  <si>
    <t>3580648</t>
  </si>
  <si>
    <t>Gameboy Trading Card</t>
  </si>
  <si>
    <t>8767117</t>
  </si>
  <si>
    <t>1567145</t>
  </si>
  <si>
    <t>Payton Pritchard</t>
  </si>
  <si>
    <t>3286672</t>
  </si>
  <si>
    <t>2324734</t>
  </si>
  <si>
    <t>1763722</t>
  </si>
  <si>
    <t>Jaden McDaniels</t>
  </si>
  <si>
    <t>Pink Hyper Prizm</t>
  </si>
  <si>
    <t>2025677</t>
  </si>
  <si>
    <t>4087834</t>
  </si>
  <si>
    <t>0785858</t>
  </si>
  <si>
    <t>2250307</t>
  </si>
  <si>
    <t>0457057</t>
  </si>
  <si>
    <t>The First Movie</t>
  </si>
  <si>
    <t>7311140</t>
  </si>
  <si>
    <t>6512336</t>
  </si>
  <si>
    <t>3722462</t>
  </si>
  <si>
    <t>Machamp</t>
  </si>
  <si>
    <t>0373006</t>
  </si>
  <si>
    <t>Small But Mighty Premium Collection</t>
  </si>
  <si>
    <t>7045683</t>
  </si>
  <si>
    <t>7523274</t>
  </si>
  <si>
    <t>Nidoking</t>
  </si>
  <si>
    <t>6214645</t>
  </si>
  <si>
    <t>Dragonite</t>
  </si>
  <si>
    <t>5567645</t>
  </si>
  <si>
    <t>Hitmonlee</t>
  </si>
  <si>
    <t>0031068</t>
  </si>
  <si>
    <t>2538216</t>
  </si>
  <si>
    <t>Vaporeon</t>
  </si>
  <si>
    <t>8273436</t>
  </si>
  <si>
    <t>8380688</t>
  </si>
  <si>
    <t>SGC 2.5</t>
  </si>
  <si>
    <t>5536740</t>
  </si>
  <si>
    <t>0481804</t>
  </si>
  <si>
    <t>4853278</t>
  </si>
  <si>
    <t>5220748</t>
  </si>
  <si>
    <t>Clefable</t>
  </si>
  <si>
    <t>4574578</t>
  </si>
  <si>
    <t>Lt Surge's Raichu</t>
  </si>
  <si>
    <t>6271503</t>
  </si>
  <si>
    <t>Dark Machamp</t>
  </si>
  <si>
    <t>4184440</t>
  </si>
  <si>
    <t>1132404</t>
  </si>
  <si>
    <t>Slowking</t>
  </si>
  <si>
    <t>3805333</t>
  </si>
  <si>
    <t>Poliwrath</t>
  </si>
  <si>
    <t>1251776</t>
  </si>
  <si>
    <t>5787764</t>
  </si>
  <si>
    <t>Pokemon Neo Revelation</t>
  </si>
  <si>
    <t>Delibird</t>
  </si>
  <si>
    <t>6624735</t>
  </si>
  <si>
    <t>Pokemon Leader's Stadium</t>
  </si>
  <si>
    <t>Lt Surge's Magneton</t>
  </si>
  <si>
    <t>8178572</t>
  </si>
  <si>
    <t>Cracked Ice Holo</t>
  </si>
  <si>
    <t>5365782</t>
  </si>
  <si>
    <t>Pokemon Legendary Collection</t>
  </si>
  <si>
    <t>0434224</t>
  </si>
  <si>
    <t>Lapras</t>
  </si>
  <si>
    <t>Holo Spanish</t>
  </si>
  <si>
    <t>7526888</t>
  </si>
  <si>
    <t>3771546</t>
  </si>
  <si>
    <t>National Pride Orange Reactive Prizm</t>
  </si>
  <si>
    <t>2178305</t>
  </si>
  <si>
    <t>2103821</t>
  </si>
  <si>
    <t>6320448</t>
  </si>
  <si>
    <t>4028571</t>
  </si>
  <si>
    <t>4717535</t>
  </si>
  <si>
    <t>5203207</t>
  </si>
  <si>
    <t>Alakazam</t>
  </si>
  <si>
    <t>0533652</t>
  </si>
  <si>
    <t>Pokemon Shining Legends</t>
  </si>
  <si>
    <t>4605305</t>
  </si>
  <si>
    <t>NBA Debut Orange Reactive Prizm</t>
  </si>
  <si>
    <t>3534667</t>
  </si>
  <si>
    <t>7585172</t>
  </si>
  <si>
    <t>8340340</t>
  </si>
  <si>
    <t>RJ Hampton</t>
  </si>
  <si>
    <t>RS-RJH</t>
  </si>
  <si>
    <t>Rookie Signatures</t>
  </si>
  <si>
    <t>5644371</t>
  </si>
  <si>
    <t>Pokemon Pocket Monsters</t>
  </si>
  <si>
    <t>0252574</t>
  </si>
  <si>
    <t>8370605</t>
  </si>
  <si>
    <t>Desmond bane</t>
  </si>
  <si>
    <t>8705378</t>
  </si>
  <si>
    <t>8406028</t>
  </si>
  <si>
    <t>1164375</t>
  </si>
  <si>
    <t>5206475</t>
  </si>
  <si>
    <t>3524077</t>
  </si>
  <si>
    <t>Rocket's Mewtwo</t>
  </si>
  <si>
    <t>0717433</t>
  </si>
  <si>
    <t>0012825</t>
  </si>
  <si>
    <t>0638083</t>
  </si>
  <si>
    <t>7273515</t>
  </si>
  <si>
    <t>3310254</t>
  </si>
  <si>
    <t>4182300</t>
  </si>
  <si>
    <t>2854851</t>
  </si>
  <si>
    <t>2234360</t>
  </si>
  <si>
    <t>2482383</t>
  </si>
  <si>
    <t>5565481</t>
  </si>
  <si>
    <t>CeeDee Lamb</t>
  </si>
  <si>
    <t>0435330</t>
  </si>
  <si>
    <t>Tre Jones</t>
  </si>
  <si>
    <t>1316402</t>
  </si>
  <si>
    <t>5247212</t>
  </si>
  <si>
    <t>1572300</t>
  </si>
  <si>
    <t>6880134</t>
  </si>
  <si>
    <t>2583710</t>
  </si>
  <si>
    <t>6270408</t>
  </si>
  <si>
    <t>Nicolas Claxton</t>
  </si>
  <si>
    <t>5213851</t>
  </si>
  <si>
    <t>3487342</t>
  </si>
  <si>
    <t>Super Bowl MVPs</t>
  </si>
  <si>
    <t>6162770</t>
  </si>
  <si>
    <t>Joe Harris</t>
  </si>
  <si>
    <t>SS-JOE</t>
  </si>
  <si>
    <t>Sensational Sig.</t>
  </si>
  <si>
    <t>SGC 9.5/Auto 10</t>
  </si>
  <si>
    <t>55427688</t>
  </si>
  <si>
    <t>Bobby Orr</t>
  </si>
  <si>
    <t>48992599</t>
  </si>
  <si>
    <t>Leaf ITG CHL Draft</t>
  </si>
  <si>
    <t>41154459</t>
  </si>
  <si>
    <t>48522898</t>
  </si>
  <si>
    <t>50794125</t>
  </si>
  <si>
    <t>Jari Kurri</t>
  </si>
  <si>
    <t>50794126</t>
  </si>
  <si>
    <t>50794131</t>
  </si>
  <si>
    <t>06105753</t>
  </si>
  <si>
    <t>46405097</t>
  </si>
  <si>
    <t>46961545</t>
  </si>
  <si>
    <t>05052761</t>
  </si>
  <si>
    <t>22094933</t>
  </si>
  <si>
    <t>55427664</t>
  </si>
  <si>
    <t>French</t>
  </si>
  <si>
    <t>55427663</t>
  </si>
  <si>
    <t>55427645</t>
  </si>
  <si>
    <t>55427644</t>
  </si>
  <si>
    <t>55427635</t>
  </si>
  <si>
    <t>55427636</t>
  </si>
  <si>
    <t>42267676</t>
  </si>
  <si>
    <t>Offensive ROY</t>
  </si>
  <si>
    <t>42566676</t>
  </si>
  <si>
    <t>49629419</t>
  </si>
  <si>
    <t>Hart Trophy</t>
  </si>
  <si>
    <t>49629421</t>
  </si>
  <si>
    <t>49629418</t>
  </si>
  <si>
    <t>Goal Leaders</t>
  </si>
  <si>
    <t>56218646</t>
  </si>
  <si>
    <t>Rookie Scoring Leader</t>
  </si>
  <si>
    <t>44238861</t>
  </si>
  <si>
    <t>55761137</t>
  </si>
  <si>
    <t>Ed Giacomin</t>
  </si>
  <si>
    <t>58065892</t>
  </si>
  <si>
    <t>43118672</t>
  </si>
  <si>
    <t>Assists Leaders</t>
  </si>
  <si>
    <t>21377473</t>
  </si>
  <si>
    <t>55010385</t>
  </si>
  <si>
    <t>56965242</t>
  </si>
  <si>
    <t>62242307</t>
  </si>
  <si>
    <t>Mystique-Orange</t>
  </si>
  <si>
    <t>55653082</t>
  </si>
  <si>
    <t>51265095</t>
  </si>
  <si>
    <t>55493954</t>
  </si>
  <si>
    <t>59029189</t>
  </si>
  <si>
    <t>55427665</t>
  </si>
  <si>
    <t xml:space="preserve">base </t>
  </si>
  <si>
    <t>55427634</t>
  </si>
  <si>
    <t>55427653</t>
  </si>
  <si>
    <t>Mark Messier</t>
  </si>
  <si>
    <t>55427655</t>
  </si>
  <si>
    <t>55427705</t>
  </si>
  <si>
    <t>55910074</t>
  </si>
  <si>
    <t>Collection</t>
  </si>
  <si>
    <t>4384314</t>
  </si>
  <si>
    <t>Blue Die-Cut Prizm</t>
  </si>
  <si>
    <t>8602715</t>
  </si>
  <si>
    <t>0705875</t>
  </si>
  <si>
    <t>3752778</t>
  </si>
  <si>
    <t>8236473</t>
  </si>
  <si>
    <t>8861833</t>
  </si>
  <si>
    <t>1502574</t>
  </si>
  <si>
    <t>Stats Line Up</t>
  </si>
  <si>
    <t>1041032-002</t>
  </si>
  <si>
    <t>6186524</t>
  </si>
  <si>
    <t>0122537</t>
  </si>
  <si>
    <t>7626478</t>
  </si>
  <si>
    <t>Ja'Marr Chase</t>
  </si>
  <si>
    <t>2741412</t>
  </si>
  <si>
    <t>4408560</t>
  </si>
  <si>
    <t>Panini Elite</t>
  </si>
  <si>
    <t>Status Explosion</t>
  </si>
  <si>
    <t>7874825</t>
  </si>
  <si>
    <t>RY-3</t>
  </si>
  <si>
    <t>ROY Contenders</t>
  </si>
  <si>
    <t>0245676</t>
  </si>
  <si>
    <t>8380173</t>
  </si>
  <si>
    <t>Tr-Color Die-Cut Prizm</t>
  </si>
  <si>
    <t>8155355</t>
  </si>
  <si>
    <t>7756082</t>
  </si>
  <si>
    <t>4052355</t>
  </si>
  <si>
    <t>4375226</t>
  </si>
  <si>
    <t>No Huddle Prizm</t>
  </si>
  <si>
    <t>1723501</t>
  </si>
  <si>
    <t>2805547</t>
  </si>
  <si>
    <t>1578340</t>
  </si>
  <si>
    <t>4575460</t>
  </si>
  <si>
    <t>1197370</t>
  </si>
  <si>
    <t>62394658</t>
  </si>
  <si>
    <t>Panini Certified</t>
  </si>
  <si>
    <t>Mirror</t>
  </si>
  <si>
    <t>58649858</t>
  </si>
  <si>
    <t>63881510</t>
  </si>
  <si>
    <t>57758152</t>
  </si>
  <si>
    <t>63735791</t>
  </si>
  <si>
    <t>58649865</t>
  </si>
  <si>
    <t>58649855</t>
  </si>
  <si>
    <t>64493069</t>
  </si>
  <si>
    <t>64493068</t>
  </si>
  <si>
    <t>5477107</t>
  </si>
  <si>
    <t>1285323</t>
  </si>
  <si>
    <t>Hank Aaron</t>
  </si>
  <si>
    <t>Highlights</t>
  </si>
  <si>
    <t>7107574</t>
  </si>
  <si>
    <t>1207284</t>
  </si>
  <si>
    <t>Panini Immaculate Collection</t>
  </si>
  <si>
    <t>ISP18</t>
  </si>
  <si>
    <t>Signature Patch</t>
  </si>
  <si>
    <t>46700875</t>
  </si>
  <si>
    <t>WOTC Pokemon</t>
  </si>
  <si>
    <t>Base Foil Pack</t>
  </si>
  <si>
    <t>No Card Number</t>
  </si>
  <si>
    <t>46700873</t>
  </si>
  <si>
    <t>46700874</t>
  </si>
  <si>
    <t>63150441</t>
  </si>
  <si>
    <t>Wigglytuff</t>
  </si>
  <si>
    <t>no scan</t>
  </si>
  <si>
    <t>Formula 1 Racing</t>
  </si>
  <si>
    <t>\</t>
  </si>
  <si>
    <t>CARDS</t>
  </si>
  <si>
    <t>Akeem o</t>
  </si>
  <si>
    <t xml:space="preserve">Akeem olajuwon </t>
  </si>
  <si>
    <t>total ^</t>
  </si>
  <si>
    <t>topps</t>
  </si>
  <si>
    <t xml:space="preserve">Donruss </t>
  </si>
  <si>
    <t xml:space="preserve">Barry bonds </t>
  </si>
  <si>
    <t>barry larkin</t>
  </si>
  <si>
    <t xml:space="preserve">Score </t>
  </si>
  <si>
    <t xml:space="preserve">Bird/ / </t>
  </si>
  <si>
    <t>bo bichette</t>
  </si>
  <si>
    <t xml:space="preserve">Bo Jackson </t>
  </si>
  <si>
    <t>IN action</t>
  </si>
  <si>
    <t>score</t>
  </si>
  <si>
    <t>Bret Lawrie</t>
  </si>
  <si>
    <t>Opeechee</t>
  </si>
  <si>
    <t>Bulls</t>
  </si>
  <si>
    <t xml:space="preserve">Bowman chrome </t>
  </si>
  <si>
    <t>carlos rondon</t>
  </si>
  <si>
    <t xml:space="preserve">Charles Barkley </t>
  </si>
  <si>
    <t xml:space="preserve">Charles Barkley all star </t>
  </si>
  <si>
    <t xml:space="preserve"> fleer excel</t>
  </si>
  <si>
    <t>chipper jones</t>
  </si>
  <si>
    <t>blue auto</t>
  </si>
  <si>
    <t>bowman platinum</t>
  </si>
  <si>
    <t>auto refractor</t>
  </si>
  <si>
    <t xml:space="preserve">Chris Mullen </t>
  </si>
  <si>
    <t>Upper Deck Rookies</t>
  </si>
  <si>
    <t xml:space="preserve">Action Packed </t>
  </si>
  <si>
    <t xml:space="preserve">Cortez Kennedy </t>
  </si>
  <si>
    <t>League Leader</t>
  </si>
  <si>
    <t xml:space="preserve">Dave Winfield </t>
  </si>
  <si>
    <t xml:space="preserve">David Robinson </t>
  </si>
  <si>
    <t xml:space="preserve">Sensations </t>
  </si>
  <si>
    <t>David Robinson #38</t>
  </si>
  <si>
    <t xml:space="preserve">Pro set </t>
  </si>
  <si>
    <t xml:space="preserve">Deion sanders </t>
  </si>
  <si>
    <t>Derek Jerer</t>
  </si>
  <si>
    <t>bgs 9.5</t>
  </si>
  <si>
    <t>williams</t>
  </si>
  <si>
    <t xml:space="preserve">Derek Thomas </t>
  </si>
  <si>
    <t xml:space="preserve">Dominique Wilkins </t>
  </si>
  <si>
    <t>Emit smith</t>
  </si>
  <si>
    <t>Emmit Smith</t>
  </si>
  <si>
    <t>ud sweet spot</t>
  </si>
  <si>
    <t>evan longoria</t>
  </si>
  <si>
    <t>Evan Longoria</t>
  </si>
  <si>
    <t>xfractor auto</t>
  </si>
  <si>
    <t xml:space="preserve">Frank Thomas </t>
  </si>
  <si>
    <t>??????</t>
  </si>
  <si>
    <t xml:space="preserve">Sky box </t>
  </si>
  <si>
    <t xml:space="preserve">Gary Payton </t>
  </si>
  <si>
    <t>Herchel Walker</t>
  </si>
  <si>
    <t xml:space="preserve">Horace grant </t>
  </si>
  <si>
    <t>victory</t>
  </si>
  <si>
    <t>ichiro suzuki</t>
  </si>
  <si>
    <t xml:space="preserve">Isaiah Thomas </t>
  </si>
  <si>
    <t xml:space="preserve">Isiah Thomas </t>
  </si>
  <si>
    <t>Opeechee Premier</t>
  </si>
  <si>
    <t>Jagromir Jagr</t>
  </si>
  <si>
    <t>jake mcgee</t>
  </si>
  <si>
    <t>Upper Deck French</t>
  </si>
  <si>
    <t>opeechee</t>
  </si>
  <si>
    <t xml:space="preserve">score </t>
  </si>
  <si>
    <t>Jaromir jagr</t>
  </si>
  <si>
    <t>jaromir jagr</t>
  </si>
  <si>
    <t>canadian</t>
  </si>
  <si>
    <t>grandstand</t>
  </si>
  <si>
    <t>A</t>
  </si>
  <si>
    <t>opc</t>
  </si>
  <si>
    <t xml:space="preserve">Opeechee  </t>
  </si>
  <si>
    <t xml:space="preserve">topps </t>
  </si>
  <si>
    <t>jeter/mantle</t>
  </si>
  <si>
    <t xml:space="preserve">Jim Palmer </t>
  </si>
  <si>
    <t>Joe Demars</t>
  </si>
  <si>
    <t xml:space="preserve">Joe Montana </t>
  </si>
  <si>
    <t>in action</t>
  </si>
  <si>
    <t>Joe sakic</t>
  </si>
  <si>
    <t>bgs 8</t>
  </si>
  <si>
    <t>9 OC</t>
  </si>
  <si>
    <t xml:space="preserve">John Stockton  </t>
  </si>
  <si>
    <t xml:space="preserve">All Star </t>
  </si>
  <si>
    <t xml:space="preserve">John Stockton all star </t>
  </si>
  <si>
    <t xml:space="preserve">Jordan all star </t>
  </si>
  <si>
    <t>topps heritage</t>
  </si>
  <si>
    <t>juan soto</t>
  </si>
  <si>
    <t>sgc 9</t>
  </si>
  <si>
    <t>topps update</t>
  </si>
  <si>
    <t>sgc 9.5</t>
  </si>
  <si>
    <t>sgc 10</t>
  </si>
  <si>
    <t>topps update pink refractor</t>
  </si>
  <si>
    <t>refractor</t>
  </si>
  <si>
    <t>Kareem Abdul j</t>
  </si>
  <si>
    <t>Kareem Abdul Jabaar</t>
  </si>
  <si>
    <t xml:space="preserve">Kareem sticker </t>
  </si>
  <si>
    <t xml:space="preserve">Karl Malone </t>
  </si>
  <si>
    <t xml:space="preserve">Stadium </t>
  </si>
  <si>
    <t xml:space="preserve">Ken Griffey jr </t>
  </si>
  <si>
    <t>kevin mchale</t>
  </si>
  <si>
    <t>Kurt Warner</t>
  </si>
  <si>
    <t>larry bird</t>
  </si>
  <si>
    <t>super action</t>
  </si>
  <si>
    <t xml:space="preserve">Larry bird </t>
  </si>
  <si>
    <t xml:space="preserve">Larry Bird </t>
  </si>
  <si>
    <t>Larry bird 101</t>
  </si>
  <si>
    <t xml:space="preserve">leech Brian </t>
  </si>
  <si>
    <t>vs Jordan</t>
  </si>
  <si>
    <t xml:space="preserve">Magic Johnson </t>
  </si>
  <si>
    <t xml:space="preserve">Magic Johnson all star </t>
  </si>
  <si>
    <t xml:space="preserve">Magic Johnson sticker </t>
  </si>
  <si>
    <t xml:space="preserve">Mark price </t>
  </si>
  <si>
    <t xml:space="preserve">Mark Price </t>
  </si>
  <si>
    <t xml:space="preserve">Martan Brodeur </t>
  </si>
  <si>
    <t>matt moore</t>
  </si>
  <si>
    <t>topps museum</t>
  </si>
  <si>
    <t>bgs 9</t>
  </si>
  <si>
    <t>topps chrome</t>
  </si>
  <si>
    <t>blue refractor</t>
  </si>
  <si>
    <t>Estrellas</t>
  </si>
  <si>
    <t>Hoops Sears</t>
  </si>
  <si>
    <t>Michael Jordan all star</t>
  </si>
  <si>
    <t xml:space="preserve">Michael Jordan all star </t>
  </si>
  <si>
    <t xml:space="preserve">Upper deck </t>
  </si>
  <si>
    <t xml:space="preserve">Michael jordan sticker </t>
  </si>
  <si>
    <t>mike modano</t>
  </si>
  <si>
    <t>premier</t>
  </si>
  <si>
    <t>Upper Deck Premier</t>
  </si>
  <si>
    <t>Molitor/Trammell</t>
  </si>
  <si>
    <t>bowman draft</t>
  </si>
  <si>
    <t>montgomery</t>
  </si>
  <si>
    <t>auto blue</t>
  </si>
  <si>
    <t xml:space="preserve">Nolan Ryan </t>
  </si>
  <si>
    <t>ozzie newsome</t>
  </si>
  <si>
    <t>Pat Lafontaine</t>
  </si>
  <si>
    <t xml:space="preserve">Patrick Ewing </t>
  </si>
  <si>
    <t>Sage</t>
  </si>
  <si>
    <t>ud</t>
  </si>
  <si>
    <t>ud french</t>
  </si>
  <si>
    <t>payton bros</t>
  </si>
  <si>
    <t>topps holiday</t>
  </si>
  <si>
    <t>pete alonso</t>
  </si>
  <si>
    <t>lights</t>
  </si>
  <si>
    <t xml:space="preserve">Phil Simms </t>
  </si>
  <si>
    <t>Randy arozarena</t>
  </si>
  <si>
    <t xml:space="preserve">bowman chrome </t>
  </si>
  <si>
    <t>randy johnson</t>
  </si>
  <si>
    <t xml:space="preserve">SP </t>
  </si>
  <si>
    <t>Ricky Jackson</t>
  </si>
  <si>
    <t>topps prime</t>
  </si>
  <si>
    <t>russell wilson</t>
  </si>
  <si>
    <t xml:space="preserve">Scottie pippen </t>
  </si>
  <si>
    <t xml:space="preserve">Ultra </t>
  </si>
  <si>
    <t>Upper Deck Mcdonalds</t>
  </si>
  <si>
    <t xml:space="preserve">Shaquille O'Neil </t>
  </si>
  <si>
    <t>Sterling sharpe</t>
  </si>
  <si>
    <t>steve yzerman</t>
  </si>
  <si>
    <t>In The Game</t>
  </si>
  <si>
    <t>Sp authentic</t>
  </si>
  <si>
    <t xml:space="preserve">Terrell davis </t>
  </si>
  <si>
    <t>terry bradshaw</t>
  </si>
  <si>
    <t xml:space="preserve">Tiger Woods </t>
  </si>
  <si>
    <t>Golf Gallery</t>
  </si>
  <si>
    <t>sgc 8</t>
  </si>
  <si>
    <t>Tom glavine</t>
  </si>
  <si>
    <t>Troy aikman</t>
  </si>
  <si>
    <t xml:space="preserve">Troy aikman </t>
  </si>
  <si>
    <t xml:space="preserve">Vince carter </t>
  </si>
  <si>
    <t xml:space="preserve">Vlad Jr </t>
  </si>
  <si>
    <t>Bowman Draft Chrome</t>
  </si>
  <si>
    <t xml:space="preserve">Bowman </t>
  </si>
  <si>
    <t xml:space="preserve">Wayne Gretzky </t>
  </si>
  <si>
    <t>Wille Lanier</t>
  </si>
  <si>
    <t>yonis cespedis</t>
  </si>
  <si>
    <t>Topps opening day</t>
  </si>
  <si>
    <t>yu darvish</t>
  </si>
  <si>
    <t>Sgc 8.5</t>
  </si>
  <si>
    <t xml:space="preserve">BGS 9.5 </t>
  </si>
  <si>
    <t>Debut Pink</t>
  </si>
  <si>
    <t xml:space="preserve">Debut Red </t>
  </si>
  <si>
    <t>Debut Reactive Orange</t>
  </si>
  <si>
    <t>Debut Mosaic</t>
  </si>
  <si>
    <t>Debut Green</t>
  </si>
  <si>
    <t>Great Xpectation</t>
  </si>
  <si>
    <t>SGC10</t>
  </si>
  <si>
    <t>Fleer All Star</t>
  </si>
  <si>
    <t>Fleer Ultra</t>
  </si>
  <si>
    <t xml:space="preserve">Category </t>
  </si>
  <si>
    <t>last ebay comp?</t>
  </si>
  <si>
    <t>high ebay comp</t>
  </si>
  <si>
    <t>Leaf Metal Draft</t>
  </si>
  <si>
    <t>Raekwon Davis</t>
  </si>
  <si>
    <t>1/1 auto mojo silver</t>
  </si>
  <si>
    <t>n/a</t>
  </si>
  <si>
    <t>Leaf Metal Sports Heroes</t>
  </si>
  <si>
    <t>Bill Russell</t>
  </si>
  <si>
    <t>1/1 Prismatic</t>
  </si>
  <si>
    <t xml:space="preserve">Leaf Metal Draft </t>
  </si>
  <si>
    <t xml:space="preserve">JK Dobbins </t>
  </si>
  <si>
    <t>1/1 Prismatic Green Auto</t>
  </si>
  <si>
    <t xml:space="preserve">1/1 Mojo Black </t>
  </si>
  <si>
    <t>Hygrade</t>
  </si>
  <si>
    <t>Roberto Clemente</t>
  </si>
  <si>
    <t>All-Time Greats</t>
  </si>
  <si>
    <t>Elite 10</t>
  </si>
  <si>
    <t>Vendor</t>
  </si>
  <si>
    <t>Date</t>
  </si>
  <si>
    <t>WHAT</t>
  </si>
  <si>
    <t>Tracking #</t>
  </si>
  <si>
    <t>Total Price</t>
  </si>
  <si>
    <t>Status</t>
  </si>
  <si>
    <t>Method of Payment</t>
  </si>
  <si>
    <t>processed?</t>
  </si>
  <si>
    <t xml:space="preserve">Tim Leyhe </t>
  </si>
  <si>
    <t>155 cards</t>
  </si>
  <si>
    <t>received</t>
  </si>
  <si>
    <t>zelle</t>
  </si>
  <si>
    <t>derek billadeau</t>
  </si>
  <si>
    <t>Mahomes Kaboom</t>
  </si>
  <si>
    <t>9497409205568957502477</t>
  </si>
  <si>
    <t>FF Paypal</t>
  </si>
  <si>
    <t>Josh</t>
  </si>
  <si>
    <t>Herbert Green</t>
  </si>
  <si>
    <t>9400109205568958134908</t>
  </si>
  <si>
    <t>shipped</t>
  </si>
  <si>
    <t xml:space="preserve">Brandon </t>
  </si>
  <si>
    <t>Optic Mahomes (to av)</t>
  </si>
  <si>
    <t>9500112953872019454782</t>
  </si>
  <si>
    <t>ETH - AV</t>
  </si>
  <si>
    <t>Pink Luka, Pink Trae, Herbert</t>
  </si>
  <si>
    <t>9405509205568958660004</t>
  </si>
  <si>
    <t>Received</t>
  </si>
  <si>
    <t>ETH - Only Gems</t>
  </si>
  <si>
    <t>Lewis Yetter</t>
  </si>
  <si>
    <t>Pink Luka, Pink Trae, Prizm Lillard, Gleybar Torres</t>
  </si>
  <si>
    <t>9506114513982020632483</t>
  </si>
  <si>
    <t>paypal</t>
  </si>
  <si>
    <t>Lance Pederson</t>
  </si>
  <si>
    <t>16 cards</t>
  </si>
  <si>
    <t>9410809205568973704588</t>
  </si>
  <si>
    <t>plus</t>
  </si>
  <si>
    <t>shipping + insurance</t>
  </si>
  <si>
    <t>Kevin Tampa Deal</t>
  </si>
  <si>
    <t>41 cards , Herberts , Burrows, Mahomes, Jeffersons</t>
  </si>
  <si>
    <t>In persono</t>
  </si>
  <si>
    <t>Cash From Bank</t>
  </si>
  <si>
    <t>zach swalgin</t>
  </si>
  <si>
    <t xml:space="preserve">186 slabs csg </t>
  </si>
  <si>
    <t>1z839w5y0391051031</t>
  </si>
  <si>
    <t xml:space="preserve">paypal </t>
  </si>
  <si>
    <t>Chuck Oshurak</t>
  </si>
  <si>
    <t xml:space="preserve">list of slabs in fb chat </t>
  </si>
  <si>
    <t>9405503699300152681200</t>
  </si>
  <si>
    <t>wessley merritt</t>
  </si>
  <si>
    <t>26 cards</t>
  </si>
  <si>
    <t>9405503699300153891332</t>
  </si>
  <si>
    <t>david antonelli</t>
  </si>
  <si>
    <t>8 cards</t>
  </si>
  <si>
    <t>1za482260377976928</t>
  </si>
  <si>
    <t>Steve Callahan</t>
  </si>
  <si>
    <t>PSA slabs in sheet + Brady Holo</t>
  </si>
  <si>
    <t>?????</t>
  </si>
  <si>
    <t>need refund</t>
  </si>
  <si>
    <t>Paypal</t>
  </si>
  <si>
    <t>ebay</t>
  </si>
  <si>
    <t>2 coby whites</t>
  </si>
  <si>
    <t>chris brady</t>
  </si>
  <si>
    <t>brady rookie</t>
  </si>
  <si>
    <t xml:space="preserve">fraud </t>
  </si>
  <si>
    <t>abded serwan</t>
  </si>
  <si>
    <t xml:space="preserve">Herbert Gold </t>
  </si>
  <si>
    <t>9500 1150 3641 2038 3009 00</t>
  </si>
  <si>
    <t>zion orders</t>
  </si>
  <si>
    <t>Zion Prizm base bgs 9</t>
  </si>
  <si>
    <t>4 optic Zions PSA 9</t>
  </si>
  <si>
    <t>paid</t>
  </si>
  <si>
    <t>pink camo zion mosaic 10</t>
  </si>
  <si>
    <t>4 mosaic PSA 10</t>
  </si>
  <si>
    <t>zion prizm base psa 9</t>
  </si>
  <si>
    <t>zion instant impact psa 9</t>
  </si>
  <si>
    <t>mm</t>
  </si>
  <si>
    <t>zion instant impact psa10</t>
  </si>
  <si>
    <t>zion mosaic green psa 10</t>
  </si>
  <si>
    <t>david solomon</t>
  </si>
  <si>
    <t xml:space="preserve">solomon sheet NBA + NFL </t>
  </si>
  <si>
    <t>tim new order</t>
  </si>
  <si>
    <t>Feb</t>
  </si>
  <si>
    <t>zelle-not paid</t>
  </si>
  <si>
    <t>9 cards</t>
  </si>
  <si>
    <t>jeter psa 6</t>
  </si>
  <si>
    <t>herbert yordan bichette</t>
  </si>
  <si>
    <t>2 x prizm trae young psa 10</t>
  </si>
  <si>
    <t>zion rookie PSA 10</t>
  </si>
  <si>
    <t xml:space="preserve">my slabs </t>
  </si>
  <si>
    <t>zion rookie psa 10</t>
  </si>
  <si>
    <t>paypal (OG)</t>
  </si>
  <si>
    <t>Green Scope Auto /75</t>
  </si>
  <si>
    <t>in progress</t>
  </si>
  <si>
    <t>Silver Auto /99</t>
  </si>
  <si>
    <t>Black /10</t>
  </si>
  <si>
    <t>Silver /100</t>
  </si>
  <si>
    <t xml:space="preserve">Red </t>
  </si>
  <si>
    <t>Optic Contender</t>
  </si>
  <si>
    <t xml:space="preserve">Chris Carson </t>
  </si>
  <si>
    <t>Blue Certified</t>
  </si>
  <si>
    <t>total</t>
  </si>
  <si>
    <t>Blue Press</t>
  </si>
  <si>
    <t>down payment</t>
  </si>
  <si>
    <t>Red Press</t>
  </si>
  <si>
    <t>Purple /500</t>
  </si>
  <si>
    <t>Brandon Aiuk</t>
  </si>
  <si>
    <t>Silver Wave</t>
  </si>
  <si>
    <t xml:space="preserve">Purple Auto </t>
  </si>
  <si>
    <t xml:space="preserve">Football </t>
  </si>
  <si>
    <t>Star Gaze</t>
  </si>
  <si>
    <t>Red/Yellow</t>
  </si>
  <si>
    <t>Prizm Draft</t>
  </si>
  <si>
    <t xml:space="preserve">Bo Bichette </t>
  </si>
  <si>
    <t xml:space="preserve">Auto  </t>
  </si>
  <si>
    <t>Silver Shock</t>
  </si>
  <si>
    <t>HGA 9</t>
  </si>
  <si>
    <t>Chirography Auto</t>
  </si>
  <si>
    <t>raw</t>
  </si>
  <si>
    <t>Premium Ink 1/1</t>
  </si>
  <si>
    <t>Legend</t>
  </si>
  <si>
    <t>Card has not been added</t>
  </si>
  <si>
    <t>Card was added</t>
  </si>
  <si>
    <t>didn’t exist in card hedger database</t>
  </si>
  <si>
    <t>sold / liquidated</t>
  </si>
  <si>
    <t>Purchased From</t>
  </si>
  <si>
    <t>Date Purchased</t>
  </si>
  <si>
    <t>Purchase Price</t>
  </si>
  <si>
    <t>% off HIGH</t>
  </si>
  <si>
    <t>80% of TV</t>
  </si>
  <si>
    <t>Avg Ebay Comp</t>
  </si>
  <si>
    <t xml:space="preserve">Total Value </t>
  </si>
  <si>
    <t xml:space="preserve">Highest sold </t>
  </si>
  <si>
    <t>Tim</t>
  </si>
  <si>
    <t>Vlad Jr</t>
  </si>
  <si>
    <t>2nd Batch</t>
  </si>
  <si>
    <t>PJ Washington</t>
  </si>
  <si>
    <t>Silver /65</t>
  </si>
  <si>
    <t xml:space="preserve">RWB </t>
  </si>
  <si>
    <t>Green Yellow</t>
  </si>
  <si>
    <t>PJ Washington 95</t>
  </si>
  <si>
    <t>PJ Washington 77</t>
  </si>
  <si>
    <t>Trae Young 182</t>
  </si>
  <si>
    <t>Luka Samancic</t>
  </si>
  <si>
    <t>Eric Paschall 107</t>
  </si>
  <si>
    <t>Cam Reddish 548,215</t>
  </si>
  <si>
    <t>Shai Gilgeous-Alexander</t>
  </si>
  <si>
    <t>3rd batch</t>
  </si>
  <si>
    <t>Boowman Chrome Prospects</t>
  </si>
  <si>
    <t>Nickeil Alexander-Walker</t>
  </si>
  <si>
    <t>LANCE PEDERSON</t>
  </si>
  <si>
    <t>Auto /35</t>
  </si>
  <si>
    <t>Deandre Hopkins</t>
  </si>
  <si>
    <t>TJ Watt 124</t>
  </si>
  <si>
    <t>comp total</t>
  </si>
  <si>
    <t>HIGH total</t>
  </si>
  <si>
    <t>Gleybar Torres</t>
  </si>
  <si>
    <t>Brandon Tice</t>
  </si>
  <si>
    <t>Justin Herbert 263</t>
  </si>
  <si>
    <t>Tom Brady 254</t>
  </si>
  <si>
    <t>Tampa Card Show</t>
  </si>
  <si>
    <t>Bowman Best</t>
  </si>
  <si>
    <t>Dragon Scale 9/88</t>
  </si>
  <si>
    <t>Bowman Paper Prospects</t>
  </si>
  <si>
    <t>30th anniversary</t>
  </si>
  <si>
    <t xml:space="preserve">Ronald Acuna </t>
  </si>
  <si>
    <t>International Affair</t>
  </si>
  <si>
    <t>Platinum Diamond Anniversery</t>
  </si>
  <si>
    <t>Zion Williamson 664</t>
  </si>
  <si>
    <t xml:space="preserve">Ronald Acuna Jr </t>
  </si>
  <si>
    <t>Fernando Tatis JR</t>
  </si>
  <si>
    <t>Shohei Ohtani HMt</t>
  </si>
  <si>
    <t>Shohei Ohtani 17</t>
  </si>
  <si>
    <t>Shohei Ohtani 100</t>
  </si>
  <si>
    <t>Auto /499</t>
  </si>
  <si>
    <t>Shoehei Ohtani 150</t>
  </si>
  <si>
    <t>Fireworks No Huddle</t>
  </si>
  <si>
    <t>Hype No Huddle</t>
  </si>
  <si>
    <t>Tua</t>
  </si>
  <si>
    <t>Obsidian</t>
  </si>
  <si>
    <t>Vitreous /50</t>
  </si>
  <si>
    <t>Shohei Ohtani 700</t>
  </si>
  <si>
    <t>image variation</t>
  </si>
  <si>
    <t>Throwback Rookies</t>
  </si>
  <si>
    <t>Neophyte Sensations</t>
  </si>
  <si>
    <t>Scouts top 100</t>
  </si>
  <si>
    <t>Gridiron Kings</t>
  </si>
  <si>
    <t>Pink Recon</t>
  </si>
  <si>
    <t>Randy Arozarena 49</t>
  </si>
  <si>
    <t>2nd down</t>
  </si>
  <si>
    <t xml:space="preserve">Topps Update </t>
  </si>
  <si>
    <t>Randy Arozarena U35</t>
  </si>
  <si>
    <t>Chronicles DP Optic</t>
  </si>
  <si>
    <t xml:space="preserve">Wessley Merit </t>
  </si>
  <si>
    <t>Trey young</t>
  </si>
  <si>
    <t>Red Wave</t>
  </si>
  <si>
    <t xml:space="preserve">Ja morant </t>
  </si>
  <si>
    <t xml:space="preserve">Gold wave </t>
  </si>
  <si>
    <t>Psa 10</t>
  </si>
  <si>
    <t>Red Die Cut Prizm</t>
  </si>
  <si>
    <t xml:space="preserve">Bowman  </t>
  </si>
  <si>
    <t xml:space="preserve">Bobby Witt Jr </t>
  </si>
  <si>
    <t>Auto Purple /250</t>
  </si>
  <si>
    <t>Green Yellow Prizm</t>
  </si>
  <si>
    <t>Threads</t>
  </si>
  <si>
    <t>Encased</t>
  </si>
  <si>
    <t>Frank Ntilikina</t>
  </si>
  <si>
    <t>/5 auto</t>
  </si>
  <si>
    <t>Crusade</t>
  </si>
  <si>
    <t>David Antonetti</t>
  </si>
  <si>
    <t>Flawless</t>
  </si>
  <si>
    <t>Sapphire /10</t>
  </si>
  <si>
    <t>Upper Deck Black Diamond</t>
  </si>
  <si>
    <t>Chris Dimarco</t>
  </si>
  <si>
    <t>5 Joe Burrow/Justin Jefferson</t>
  </si>
  <si>
    <t>1 Joe Burrow</t>
  </si>
  <si>
    <t>92 Peyton Manning</t>
  </si>
  <si>
    <t>398 Justin Jefferson</t>
  </si>
  <si>
    <t>456 Winfield</t>
  </si>
  <si>
    <t xml:space="preserve">What Did We Sell? </t>
  </si>
  <si>
    <t>What were the proceeds?</t>
  </si>
  <si>
    <t xml:space="preserve">What Method? </t>
  </si>
  <si>
    <t xml:space="preserve">Added to QB? </t>
  </si>
  <si>
    <t>2x Mosaic Joe Burrows Silver</t>
  </si>
  <si>
    <t>eBay</t>
  </si>
  <si>
    <t>NO</t>
  </si>
  <si>
    <t>Donruss Joe Burrow Blue Press Proof PSA 8</t>
  </si>
  <si>
    <t>Rookie?</t>
  </si>
  <si>
    <t>Low Pop?</t>
  </si>
  <si>
    <t>Serial Number?</t>
  </si>
  <si>
    <t>MM Comp</t>
  </si>
  <si>
    <t>high comp</t>
  </si>
  <si>
    <t>Spent</t>
  </si>
  <si>
    <t>yes</t>
  </si>
  <si>
    <t>TARGET PRICE</t>
  </si>
  <si>
    <t>BASKETBALL</t>
  </si>
  <si>
    <t xml:space="preserve">Zion </t>
  </si>
  <si>
    <t>Zion</t>
  </si>
  <si>
    <t xml:space="preserve">total </t>
  </si>
  <si>
    <t xml:space="preserve">high comp </t>
  </si>
  <si>
    <t>Silver Debut</t>
  </si>
  <si>
    <t>Give and Go</t>
  </si>
  <si>
    <t>Winner Stays</t>
  </si>
  <si>
    <t xml:space="preserve">revolution </t>
  </si>
  <si>
    <t xml:space="preserve"> select</t>
  </si>
  <si>
    <t>Cam newton</t>
  </si>
  <si>
    <t>prizm</t>
  </si>
  <si>
    <t>lamar jackson</t>
  </si>
  <si>
    <t xml:space="preserve">national treasures </t>
  </si>
  <si>
    <t>rpa /10</t>
  </si>
  <si>
    <t>national treasures</t>
  </si>
  <si>
    <t xml:space="preserve">justin jefferson </t>
  </si>
  <si>
    <t>rpa /5</t>
  </si>
  <si>
    <t xml:space="preserve">mike trout </t>
  </si>
  <si>
    <t>rainbow foil</t>
  </si>
  <si>
    <t>pokemon</t>
  </si>
  <si>
    <t xml:space="preserve">pikachu </t>
  </si>
  <si>
    <t>Yellow cheeks</t>
  </si>
  <si>
    <t xml:space="preserve">Pokémon </t>
  </si>
  <si>
    <t>Fat pikachu</t>
  </si>
  <si>
    <t>Rainbow vmax</t>
  </si>
  <si>
    <t>Dark charizard</t>
  </si>
  <si>
    <t xml:space="preserve">Secret rare </t>
  </si>
  <si>
    <t xml:space="preserve">First edition </t>
  </si>
  <si>
    <t>Absol</t>
  </si>
  <si>
    <t>Ex</t>
  </si>
  <si>
    <t>Pokémon</t>
  </si>
  <si>
    <t>Gyrados</t>
  </si>
  <si>
    <t>First edition</t>
  </si>
  <si>
    <t>Chancey</t>
  </si>
  <si>
    <t xml:space="preserve">SGC 5 </t>
  </si>
  <si>
    <t>Red Cheeks 1st ediition</t>
  </si>
  <si>
    <t>machamp</t>
  </si>
  <si>
    <t>magneton</t>
  </si>
  <si>
    <t>Nine tails</t>
  </si>
  <si>
    <t>Polywrath</t>
  </si>
  <si>
    <t xml:space="preserve">Shadowless </t>
  </si>
  <si>
    <t xml:space="preserve">Giannis </t>
  </si>
  <si>
    <t>Essentials</t>
  </si>
  <si>
    <t xml:space="preserve">Get hyped </t>
  </si>
  <si>
    <t>Hyper pink</t>
  </si>
  <si>
    <t>Lock it up holo</t>
  </si>
  <si>
    <t>Splash</t>
  </si>
  <si>
    <t xml:space="preserve">Luka doncic </t>
  </si>
  <si>
    <t>tiger woods</t>
  </si>
  <si>
    <t xml:space="preserve">Topps update </t>
  </si>
  <si>
    <t>Juan soto</t>
  </si>
  <si>
    <t xml:space="preserve">Chrome sapphire </t>
  </si>
  <si>
    <t xml:space="preserve">jason dominguez </t>
  </si>
  <si>
    <t>optic</t>
  </si>
  <si>
    <t>Ja morant</t>
  </si>
  <si>
    <t xml:space="preserve">Blue velocity </t>
  </si>
  <si>
    <t xml:space="preserve">Red ruby wave </t>
  </si>
  <si>
    <t xml:space="preserve">Green mosaic </t>
  </si>
  <si>
    <t xml:space="preserve">Trae young </t>
  </si>
  <si>
    <t>Coby white</t>
  </si>
  <si>
    <t xml:space="preserve">My house lime green </t>
  </si>
  <si>
    <t xml:space="preserve">Instant impact green </t>
  </si>
  <si>
    <t xml:space="preserve">My house </t>
  </si>
  <si>
    <t xml:space="preserve">Great expectations </t>
  </si>
  <si>
    <t>donruss</t>
  </si>
  <si>
    <t xml:space="preserve">rj barrett </t>
  </si>
  <si>
    <t xml:space="preserve">luka doncic </t>
  </si>
  <si>
    <t>freshman phenom</t>
  </si>
  <si>
    <t xml:space="preserve">Instant impact </t>
  </si>
  <si>
    <t xml:space="preserve">Bowman draft </t>
  </si>
  <si>
    <t xml:space="preserve">ronald acuna </t>
  </si>
  <si>
    <t xml:space="preserve">Chrome </t>
  </si>
  <si>
    <t xml:space="preserve">Topps chrome </t>
  </si>
  <si>
    <t>Mike trout</t>
  </si>
  <si>
    <t>Sepia refractor</t>
  </si>
  <si>
    <t>Bowman draft</t>
  </si>
  <si>
    <t xml:space="preserve">Gavin lux </t>
  </si>
  <si>
    <t>rafael devers</t>
  </si>
  <si>
    <t>upper deck</t>
  </si>
  <si>
    <t>mike piazza</t>
  </si>
  <si>
    <t xml:space="preserve">ken griffey jr </t>
  </si>
  <si>
    <t>leaf</t>
  </si>
  <si>
    <t>frank thomas</t>
  </si>
  <si>
    <t>bowman</t>
  </si>
  <si>
    <t xml:space="preserve">vlad jr </t>
  </si>
  <si>
    <t>trending chrome</t>
  </si>
  <si>
    <t xml:space="preserve">topps chrome </t>
  </si>
  <si>
    <t>randy arozarena</t>
  </si>
  <si>
    <t>rookie auto</t>
  </si>
  <si>
    <t>topps silver</t>
  </si>
  <si>
    <t>vlad jr</t>
  </si>
  <si>
    <t>Heliot ramos</t>
  </si>
  <si>
    <t xml:space="preserve">Randy arozarena </t>
  </si>
  <si>
    <t>Silver auto</t>
  </si>
  <si>
    <t>Bowman platinum</t>
  </si>
  <si>
    <t>Vlad jr</t>
  </si>
  <si>
    <t>Topps chrome</t>
  </si>
  <si>
    <t>Pete alonso</t>
  </si>
  <si>
    <t xml:space="preserve">Yordan Alvarez </t>
  </si>
  <si>
    <t xml:space="preserve">Bowman's best </t>
  </si>
  <si>
    <t xml:space="preserve">Vlad jr </t>
  </si>
  <si>
    <t xml:space="preserve">Topps holiday </t>
  </si>
  <si>
    <t xml:space="preserve">Hank Aaron </t>
  </si>
  <si>
    <t>Gma 5.5</t>
  </si>
  <si>
    <t xml:space="preserve">Topps mini </t>
  </si>
  <si>
    <t>Bccg 9</t>
  </si>
  <si>
    <t>Bccg 8</t>
  </si>
  <si>
    <t xml:space="preserve">Steph curry </t>
  </si>
  <si>
    <t>Bgs 9.5</t>
  </si>
  <si>
    <t>Holo 1st</t>
  </si>
  <si>
    <t xml:space="preserve">Pinsir </t>
  </si>
  <si>
    <t>Venusaur Holoo</t>
  </si>
  <si>
    <t>1st editiono</t>
  </si>
  <si>
    <t>1st editioon</t>
  </si>
  <si>
    <t>Aerodactyl Holoo</t>
  </si>
  <si>
    <t>Hitmonchan Holoo</t>
  </si>
  <si>
    <t xml:space="preserve">Base Foil Pack </t>
  </si>
  <si>
    <t>Jungle Foil Pack</t>
  </si>
  <si>
    <t>Deal</t>
  </si>
  <si>
    <t>cards</t>
  </si>
  <si>
    <t>Odell Beckham Jr</t>
  </si>
  <si>
    <t xml:space="preserve">Prizm  </t>
  </si>
  <si>
    <t>Jimmy Garrapolo</t>
  </si>
  <si>
    <t>FF17</t>
  </si>
  <si>
    <t>Fresh Faces</t>
  </si>
  <si>
    <t xml:space="preserve">Select </t>
  </si>
  <si>
    <t>Tri Color Prizm /199</t>
  </si>
  <si>
    <t>Aqua Prizm /299</t>
  </si>
  <si>
    <t>Green Velocity</t>
  </si>
  <si>
    <t>ARPLJ</t>
  </si>
  <si>
    <t>Mem</t>
  </si>
  <si>
    <t>Elite Deck</t>
  </si>
  <si>
    <t>Panini One</t>
  </si>
  <si>
    <t>Non Graded</t>
  </si>
  <si>
    <t>Panini Immaculate</t>
  </si>
  <si>
    <t>Kadarius Toney</t>
  </si>
  <si>
    <t>Red Yellow</t>
  </si>
  <si>
    <t>Jersey</t>
  </si>
  <si>
    <t>Fireworks Fast Break</t>
  </si>
  <si>
    <t xml:space="preserve">Lebron James </t>
  </si>
  <si>
    <t>Marquee</t>
  </si>
  <si>
    <t>Slam Dunk Legends</t>
  </si>
  <si>
    <t>Board Members</t>
  </si>
  <si>
    <t>Brilliance</t>
  </si>
  <si>
    <t>Excalibur</t>
  </si>
  <si>
    <t>Season Update</t>
  </si>
  <si>
    <t>All Stars</t>
  </si>
  <si>
    <t>Lebrons Diary</t>
  </si>
  <si>
    <t>LJ14</t>
  </si>
  <si>
    <t>USAB</t>
  </si>
  <si>
    <t>USA Basketball</t>
  </si>
  <si>
    <t>College Impulse</t>
  </si>
  <si>
    <t xml:space="preserve">Upper Deck MVP </t>
  </si>
  <si>
    <t>Kobe MVP</t>
  </si>
  <si>
    <t>Upper Deck Hardcourt</t>
  </si>
  <si>
    <t>Upper Deck Honor Roll</t>
  </si>
  <si>
    <t>AP7</t>
  </si>
  <si>
    <t>Award Performers</t>
  </si>
  <si>
    <t xml:space="preserve"> Finest</t>
  </si>
  <si>
    <t>W/Coating</t>
  </si>
  <si>
    <t>Cosmic</t>
  </si>
  <si>
    <t>Mikal Bridges</t>
  </si>
  <si>
    <t>Choice</t>
  </si>
  <si>
    <t>Fast Break Holo</t>
  </si>
  <si>
    <t>Will to Win Mosaic</t>
  </si>
  <si>
    <t>In it to Win It</t>
  </si>
  <si>
    <t>Nassir Little</t>
  </si>
  <si>
    <t>Checkerboard</t>
  </si>
  <si>
    <t>Bol Bol</t>
  </si>
  <si>
    <t>Chuma Dkeke</t>
  </si>
  <si>
    <t>Kevin Porter Jr</t>
  </si>
  <si>
    <t>Thybulle/Nowell</t>
  </si>
  <si>
    <t>Sean G Alexander</t>
  </si>
  <si>
    <t>Robert Williams</t>
  </si>
  <si>
    <t>Troy Brown Jr</t>
  </si>
  <si>
    <t>Scope Prizm</t>
  </si>
  <si>
    <t>Auto Green Ice</t>
  </si>
  <si>
    <t>Tri Color Prizm</t>
  </si>
  <si>
    <t>Signature Series Choice</t>
  </si>
  <si>
    <t>Devin Booker</t>
  </si>
  <si>
    <t>Net Marvels</t>
  </si>
  <si>
    <t>Sean Gilgeous Alexander</t>
  </si>
  <si>
    <t>Topps Matrix</t>
  </si>
  <si>
    <t>Lebron/Carmelo</t>
  </si>
  <si>
    <t>Naz Reid</t>
  </si>
  <si>
    <t>Sig Neon Orange Pulsar</t>
  </si>
  <si>
    <t>Jaren Jackson Jr</t>
  </si>
  <si>
    <t>Deandre Hunter</t>
  </si>
  <si>
    <t>Dearron Fox</t>
  </si>
  <si>
    <t>Anfernee Simons</t>
  </si>
  <si>
    <t>Shawn Kemp</t>
  </si>
  <si>
    <t>Landry Shamet</t>
  </si>
  <si>
    <t>BLue Yellow ZGreen</t>
  </si>
  <si>
    <t>Joel Embiid</t>
  </si>
  <si>
    <t>B Y G</t>
  </si>
  <si>
    <t>Jaren Jackson</t>
  </si>
  <si>
    <t>PHenomonal Beginning Gold</t>
  </si>
  <si>
    <t>Intrigue</t>
  </si>
  <si>
    <t>Durant/Bryant/ANthony</t>
  </si>
  <si>
    <t>Materials</t>
  </si>
  <si>
    <t>Purple SHcock</t>
  </si>
  <si>
    <t>Mike Evans</t>
  </si>
  <si>
    <t>Blue Wave Refractor</t>
  </si>
  <si>
    <t>Derek Carr/Jimmy G</t>
  </si>
  <si>
    <t>AJ Green Julio Jones</t>
  </si>
  <si>
    <t>DT 19</t>
  </si>
  <si>
    <t>Dream Tandems</t>
  </si>
  <si>
    <t>Spectra Hyper Prizm</t>
  </si>
  <si>
    <t>Marquise Brown</t>
  </si>
  <si>
    <t xml:space="preserve">R W B </t>
  </si>
  <si>
    <t>Joe Thomas</t>
  </si>
  <si>
    <t>Devin Singletary</t>
  </si>
  <si>
    <t>Classics</t>
  </si>
  <si>
    <t>Mike Gesicki</t>
  </si>
  <si>
    <t>Mark Andrews</t>
  </si>
  <si>
    <t>4000 Yard Club</t>
  </si>
  <si>
    <t>Darren Waller</t>
  </si>
  <si>
    <t>Tyreek Hill</t>
  </si>
  <si>
    <t>Aaron Rodgers</t>
  </si>
  <si>
    <t>DJ Moore</t>
  </si>
  <si>
    <t>Christian McCaffery</t>
  </si>
  <si>
    <t>Mosaci</t>
  </si>
  <si>
    <t>SM24</t>
  </si>
  <si>
    <t>Stare Masters Mosaic</t>
  </si>
  <si>
    <t>Blue Press Proof</t>
  </si>
  <si>
    <t>Bradley Chubb</t>
  </si>
  <si>
    <t>Red Wave Prizm</t>
  </si>
  <si>
    <t xml:space="preserve">Contenders </t>
  </si>
  <si>
    <t>Colin Kaepernick</t>
  </si>
  <si>
    <t>Alexander Mattison</t>
  </si>
  <si>
    <t>Red ICe</t>
  </si>
  <si>
    <t>Jash Jacobs</t>
  </si>
  <si>
    <t>Quenton Nelson</t>
  </si>
  <si>
    <t>Miles Sanders</t>
  </si>
  <si>
    <t>Nick Bosa</t>
  </si>
  <si>
    <t>JuJu Smith Shuster</t>
  </si>
  <si>
    <t>Blue Scope Prizm</t>
  </si>
  <si>
    <t xml:space="preserve">4 raws </t>
  </si>
  <si>
    <t>Mike Stanton</t>
  </si>
  <si>
    <t xml:space="preserve">Topps  </t>
  </si>
  <si>
    <t>Ricky Henderson</t>
  </si>
  <si>
    <t>Jacob Degromm</t>
  </si>
  <si>
    <t>Rookie Debut Blue Border</t>
  </si>
  <si>
    <t>XFractor</t>
  </si>
  <si>
    <t>Silver prizm</t>
  </si>
  <si>
    <t>Contender Preview auto /24</t>
  </si>
  <si>
    <t>Lazer prizm</t>
  </si>
  <si>
    <t>Express Lane Silver /149</t>
  </si>
  <si>
    <t>Neon Green Pulsar AUto</t>
  </si>
  <si>
    <t>Total</t>
  </si>
  <si>
    <t>NEW COMP</t>
  </si>
  <si>
    <t xml:space="preserve">total new </t>
  </si>
  <si>
    <t>Joe Comp</t>
  </si>
  <si>
    <t>joe total</t>
  </si>
  <si>
    <t>VALUE</t>
  </si>
  <si>
    <t xml:space="preserve">avg </t>
  </si>
  <si>
    <t>Yes</t>
  </si>
  <si>
    <t xml:space="preserve">yes </t>
  </si>
  <si>
    <t>`</t>
  </si>
  <si>
    <t>In action</t>
  </si>
  <si>
    <t>AJ Duhe</t>
  </si>
  <si>
    <t>Evolutions 51/108</t>
  </si>
  <si>
    <t>Pokemon Team Aqua</t>
  </si>
  <si>
    <t>Team Aqua's Kyogre</t>
  </si>
  <si>
    <t>George Rodgers/Dave Waymer/Guido Merkin/Ricky Jackson</t>
  </si>
  <si>
    <t>1000 yard club</t>
  </si>
  <si>
    <t>KJ Hill</t>
  </si>
  <si>
    <t>FP-KJ</t>
  </si>
  <si>
    <t>Silver RPA</t>
  </si>
  <si>
    <t>Donruss Elite Series</t>
  </si>
  <si>
    <t>Ground Force</t>
  </si>
  <si>
    <t>Phenomenal Beginning</t>
  </si>
  <si>
    <t>Ted Williams</t>
  </si>
  <si>
    <t>Donrus</t>
  </si>
  <si>
    <t>Deck</t>
  </si>
  <si>
    <t>Laviska Shenault Jr</t>
  </si>
  <si>
    <t>Ray Wietecha</t>
  </si>
  <si>
    <t>SCore</t>
  </si>
  <si>
    <t>HDC</t>
  </si>
  <si>
    <t>1000 Yard club</t>
  </si>
  <si>
    <t>Ken Norton Jr</t>
  </si>
  <si>
    <t>1981 Championship Game</t>
  </si>
  <si>
    <t>Special Edition GOld</t>
  </si>
  <si>
    <t xml:space="preserve">Tony Nathan </t>
  </si>
  <si>
    <t>Victory March</t>
  </si>
  <si>
    <t>Rookies &amp; Stars</t>
  </si>
  <si>
    <t>Cris Collingsworth</t>
  </si>
  <si>
    <t>League Leaders</t>
  </si>
  <si>
    <t>Kabooom</t>
  </si>
  <si>
    <t>Patch Auto 1/1</t>
  </si>
  <si>
    <t>Ely Jimenez</t>
  </si>
  <si>
    <t>Joe Burrow 146</t>
  </si>
  <si>
    <t>Joe Burrow 261</t>
  </si>
  <si>
    <t>Justin Herbert 144</t>
  </si>
  <si>
    <t>Justin Herbert 244</t>
  </si>
  <si>
    <t>Patrick Mahomes 130</t>
  </si>
  <si>
    <t>Justin Jefferson 161</t>
  </si>
  <si>
    <t>Green Wave</t>
  </si>
  <si>
    <t>Red Auto</t>
  </si>
  <si>
    <t>Rated Rookie</t>
  </si>
  <si>
    <t>momentum</t>
  </si>
  <si>
    <t xml:space="preserve">Pokemon   </t>
  </si>
  <si>
    <t>Suicine Shiny</t>
  </si>
  <si>
    <t>Raikou Shiny</t>
  </si>
  <si>
    <t>Instant Impact Green</t>
  </si>
  <si>
    <t>Justiin Herbert</t>
  </si>
  <si>
    <t>Foootball</t>
  </si>
  <si>
    <t>Doonruss</t>
  </si>
  <si>
    <t>Pink Ice</t>
  </si>
  <si>
    <t>base rookie</t>
  </si>
  <si>
    <t>Pink Ice Prizm</t>
  </si>
  <si>
    <t>Owner</t>
  </si>
  <si>
    <t>Asking Price</t>
  </si>
  <si>
    <t>Bryon/Joe</t>
  </si>
  <si>
    <t>Phenoms</t>
  </si>
  <si>
    <t>Prizm World Cup</t>
  </si>
  <si>
    <t>Lionel Messi</t>
  </si>
  <si>
    <t xml:space="preserve">SGC 10 </t>
  </si>
  <si>
    <t>Panini Soccer</t>
  </si>
  <si>
    <t xml:space="preserve">Christiano Ronoldo </t>
  </si>
  <si>
    <t>Kyllian Mbappe</t>
  </si>
  <si>
    <t>Panini World Cup</t>
  </si>
  <si>
    <t>pink</t>
  </si>
  <si>
    <t>grey</t>
  </si>
  <si>
    <t xml:space="preserve">Topps Now </t>
  </si>
  <si>
    <t>Topps Now Spring Training</t>
  </si>
  <si>
    <t>Debut</t>
  </si>
  <si>
    <t>Atomic Refractor</t>
  </si>
  <si>
    <t>#110/150</t>
  </si>
  <si>
    <t>Blue Refractor</t>
  </si>
  <si>
    <t>#47/150</t>
  </si>
  <si>
    <t>Bowman Platifum</t>
  </si>
  <si>
    <t>Top Prospects</t>
  </si>
  <si>
    <t>Rapture</t>
  </si>
  <si>
    <t>National Convention</t>
  </si>
  <si>
    <t>Rainbow</t>
  </si>
  <si>
    <t>#7/50</t>
  </si>
  <si>
    <t>Topps Soccer</t>
  </si>
  <si>
    <t>Erling Haaland</t>
  </si>
  <si>
    <t xml:space="preserve">Heritage </t>
  </si>
  <si>
    <t>-</t>
  </si>
  <si>
    <t xml:space="preserve">Finest </t>
  </si>
  <si>
    <t>Sky Blue</t>
  </si>
  <si>
    <t>#74/499</t>
  </si>
  <si>
    <t xml:space="preserve">finest </t>
  </si>
  <si>
    <t>dustin may</t>
  </si>
  <si>
    <t>gold refractor</t>
  </si>
  <si>
    <t>#46/50</t>
  </si>
  <si>
    <t>Joe burrow</t>
  </si>
  <si>
    <t>Red Debut</t>
  </si>
  <si>
    <t>RAINBOW</t>
  </si>
  <si>
    <t>Blue,Purple</t>
  </si>
  <si>
    <t>Blue Die Cut</t>
  </si>
  <si>
    <t>#51/75</t>
  </si>
  <si>
    <t>Tri Color Die Cut</t>
  </si>
  <si>
    <t xml:space="preserve">Topps Chrome EUFA </t>
  </si>
  <si>
    <t>Scoreboard</t>
  </si>
  <si>
    <t>Upper Deck Choice</t>
  </si>
  <si>
    <t>Starquest Blue</t>
  </si>
  <si>
    <t xml:space="preserve">Pacific Aurora </t>
  </si>
  <si>
    <t>Bowmans Best</t>
  </si>
  <si>
    <t>Ray ALlen</t>
  </si>
  <si>
    <t xml:space="preserve">Kobe Bryant </t>
  </si>
  <si>
    <t xml:space="preserve">Randy Moss </t>
  </si>
  <si>
    <t>Peyton Manning</t>
  </si>
  <si>
    <t>Ladanian Tomlinson</t>
  </si>
  <si>
    <t>SGC8.5</t>
  </si>
  <si>
    <t>City Heights</t>
  </si>
  <si>
    <t>Bush/Mantle</t>
  </si>
  <si>
    <t xml:space="preserve">BGS 9 </t>
  </si>
  <si>
    <t xml:space="preserve">SGC 8 </t>
  </si>
  <si>
    <t xml:space="preserve">White </t>
  </si>
  <si>
    <t>Rookies and Stars</t>
  </si>
  <si>
    <t>Sage Hit</t>
  </si>
  <si>
    <t>In Focus</t>
  </si>
  <si>
    <t xml:space="preserve">Diamond Kings </t>
  </si>
  <si>
    <t>Artist Proof Gold</t>
  </si>
  <si>
    <t>#62/99</t>
  </si>
  <si>
    <t xml:space="preserve">Leaf  </t>
  </si>
  <si>
    <t>red</t>
  </si>
  <si>
    <t>#115/200</t>
  </si>
  <si>
    <t>Miguel</t>
  </si>
  <si>
    <t>Tim Leyhe</t>
  </si>
  <si>
    <t>Jake McHue/Pull Emporium</t>
  </si>
  <si>
    <t>AC Cards</t>
  </si>
  <si>
    <t xml:space="preserve">Pokemon guys? </t>
  </si>
  <si>
    <t>Eric Chung</t>
  </si>
  <si>
    <t>Brock Sports Cards</t>
  </si>
  <si>
    <t>kk sportscards</t>
  </si>
  <si>
    <t>MJ (bryons friend)</t>
  </si>
  <si>
    <t>Diego Aponte</t>
  </si>
  <si>
    <t>Aaron Searcy</t>
  </si>
  <si>
    <t xml:space="preserve">Joe Patrella </t>
  </si>
  <si>
    <t>Darren Prince</t>
  </si>
  <si>
    <t>Chase</t>
  </si>
  <si>
    <t>Scot Holloway</t>
  </si>
  <si>
    <t>Mark Lau</t>
  </si>
  <si>
    <t xml:space="preserve">Total Cost </t>
  </si>
  <si>
    <t xml:space="preserve">Total Cards </t>
  </si>
  <si>
    <t xml:space="preserve">Effective Cost </t>
  </si>
  <si>
    <t>Patrick Mahomes 297</t>
  </si>
  <si>
    <t>profit</t>
  </si>
  <si>
    <t xml:space="preserve">sold </t>
  </si>
  <si>
    <t>sold</t>
  </si>
  <si>
    <t>justin jefferson 270</t>
  </si>
  <si>
    <t>Comp Value</t>
  </si>
  <si>
    <t>Shaquille Oniel</t>
  </si>
  <si>
    <t>Ja MOrant</t>
  </si>
  <si>
    <t>NBA</t>
  </si>
  <si>
    <t>#2</t>
  </si>
  <si>
    <t>NFL</t>
  </si>
  <si>
    <t>Purchase Pricee</t>
  </si>
  <si>
    <t>40*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</si>
</sst>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"/>
    <numFmt numFmtId="166" formatCode="m-d"/>
    <numFmt numFmtId="167" formatCode="_(&quot;$&quot;* #,##0.00_);_(&quot;$&quot;* \(#,##0.00\);_(&quot;$&quot;* &quot;-&quot;??_);_(@_)"/>
    <numFmt numFmtId="168" formatCode="m/d"/>
    <numFmt numFmtId="169" formatCode="m/d/yy"/>
    <numFmt numFmtId="170" formatCode="mmm d"/>
  </numFmts>
  <fonts count="20">
    <font>
      <sz val="10.0"/>
      <color rgb="FF000000"/>
      <name val="Arial"/>
      <scheme val="minor"/>
    </font>
    <font>
      <sz val="12.0"/>
      <color rgb="FF000000"/>
      <name val="Calibri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1.0"/>
      <color rgb="FF000000"/>
      <name val="Inconsolata"/>
    </font>
    <font>
      <color rgb="FF000000"/>
      <name val="Roboto"/>
    </font>
    <font>
      <sz val="11.0"/>
      <color rgb="FF000000"/>
      <name val="Docs-Inconsolata"/>
    </font>
    <font>
      <sz val="9.0"/>
      <color rgb="FF000000"/>
      <name val="Arial"/>
    </font>
    <font>
      <sz val="11.0"/>
      <color rgb="FF050505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rgb="FF000000"/>
      <name val="Roboto"/>
    </font>
    <font>
      <b/>
      <sz val="10.0"/>
      <color theme="1"/>
      <name val="Arial"/>
    </font>
    <font>
      <sz val="11.0"/>
      <color rgb="FF050505"/>
      <name val="System-ui"/>
    </font>
    <font>
      <b/>
      <color theme="1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rgb="FFFCE8B2"/>
        <bgColor rgb="FFFCE8B2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F4C7C3"/>
        <bgColor rgb="FFF4C7C3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E4E6EB"/>
        <bgColor rgb="FFE4E6EB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theme="7"/>
        <bgColor theme="7"/>
      </patternFill>
    </fill>
  </fills>
  <borders count="10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49" xfId="0" applyAlignment="1" applyFont="1" applyNumberForma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2" fontId="4" numFmtId="0" xfId="0" applyAlignment="1" applyFont="1">
      <alignment horizontal="center"/>
    </xf>
    <xf borderId="0" fillId="3" fontId="5" numFmtId="0" xfId="0" applyAlignment="1" applyFill="1" applyFont="1">
      <alignment horizontal="center" readingOrder="0" vertical="bottom"/>
    </xf>
    <xf borderId="0" fillId="4" fontId="4" numFmtId="0" xfId="0" applyAlignment="1" applyFill="1" applyFont="1">
      <alignment horizontal="center" readingOrder="0"/>
    </xf>
    <xf borderId="0" fillId="5" fontId="5" numFmtId="49" xfId="0" applyAlignment="1" applyFill="1" applyFont="1" applyNumberFormat="1">
      <alignment horizontal="center" readingOrder="0"/>
    </xf>
    <xf borderId="0" fillId="5" fontId="5" numFmtId="0" xfId="0" applyAlignment="1" applyFont="1">
      <alignment horizontal="center" readingOrder="0"/>
    </xf>
    <xf borderId="0" fillId="6" fontId="4" numFmtId="49" xfId="0" applyAlignment="1" applyFill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/>
    </xf>
    <xf borderId="0" fillId="0" fontId="4" numFmtId="49" xfId="0" applyAlignment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 vertical="bottom"/>
    </xf>
    <xf borderId="0" fillId="7" fontId="4" numFmtId="0" xfId="0" applyAlignment="1" applyFont="1">
      <alignment horizontal="center" readingOrder="0"/>
    </xf>
    <xf borderId="0" fillId="6" fontId="7" numFmtId="0" xfId="0" applyAlignment="1" applyFont="1">
      <alignment horizontal="center" vertical="bottom"/>
    </xf>
    <xf borderId="0" fillId="6" fontId="7" numFmtId="0" xfId="0" applyAlignment="1" applyFont="1">
      <alignment horizontal="center" readingOrder="0" vertical="bottom"/>
    </xf>
    <xf borderId="0" fillId="7" fontId="7" numFmtId="0" xfId="0" applyAlignment="1" applyFont="1">
      <alignment horizontal="center" vertical="bottom"/>
    </xf>
    <xf borderId="0" fillId="7" fontId="7" numFmtId="0" xfId="0" applyAlignment="1" applyFont="1">
      <alignment horizontal="center" readingOrder="0" vertical="bottom"/>
    </xf>
    <xf borderId="0" fillId="7" fontId="4" numFmtId="0" xfId="0" applyAlignment="1" applyFont="1">
      <alignment horizontal="center"/>
    </xf>
    <xf borderId="0" fillId="0" fontId="7" numFmtId="49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/>
    </xf>
    <xf borderId="0" fillId="0" fontId="7" numFmtId="49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8" fontId="4" numFmtId="49" xfId="0" applyAlignment="1" applyFill="1" applyFont="1" applyNumberFormat="1">
      <alignment horizontal="center" readingOrder="0"/>
    </xf>
    <xf borderId="0" fillId="8" fontId="4" numFmtId="0" xfId="0" applyAlignment="1" applyFont="1">
      <alignment horizontal="center" readingOrder="0"/>
    </xf>
    <xf borderId="0" fillId="8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4" numFmtId="4" xfId="0" applyAlignment="1" applyFont="1" applyNumberFormat="1">
      <alignment horizontal="center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9" fontId="4" numFmtId="0" xfId="0" applyAlignment="1" applyFill="1" applyFont="1">
      <alignment horizontal="center"/>
    </xf>
    <xf borderId="0" fillId="9" fontId="4" numFmtId="0" xfId="0" applyAlignment="1" applyFont="1">
      <alignment horizontal="center" readingOrder="0"/>
    </xf>
    <xf borderId="0" fillId="9" fontId="7" numFmtId="0" xfId="0" applyAlignment="1" applyFont="1">
      <alignment horizontal="center" readingOrder="0" vertical="bottom"/>
    </xf>
    <xf borderId="0" fillId="9" fontId="8" numFmtId="0" xfId="0" applyAlignment="1" applyFon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9" fontId="9" numFmtId="0" xfId="0" applyAlignment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2" fontId="4" numFmtId="4" xfId="0" applyAlignment="1" applyFont="1" applyNumberFormat="1">
      <alignment horizontal="center" readingOrder="0"/>
    </xf>
    <xf borderId="0" fillId="9" fontId="10" numFmtId="0" xfId="0" applyAlignment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9" fontId="4" numFmtId="49" xfId="0" applyAlignment="1" applyFont="1" applyNumberFormat="1">
      <alignment horizontal="center" readingOrder="0"/>
    </xf>
    <xf borderId="0" fillId="9" fontId="7" numFmtId="49" xfId="0" applyAlignment="1" applyFont="1" applyNumberFormat="1">
      <alignment horizontal="center" vertical="bottom"/>
    </xf>
    <xf borderId="0" fillId="9" fontId="7" numFmtId="49" xfId="0" applyAlignment="1" applyFont="1" applyNumberFormat="1">
      <alignment horizontal="center" readingOrder="0" vertical="bottom"/>
    </xf>
    <xf borderId="0" fillId="9" fontId="7" numFmtId="0" xfId="0" applyAlignment="1" applyFont="1">
      <alignment horizontal="center" vertical="bottom"/>
    </xf>
    <xf borderId="0" fillId="2" fontId="7" numFmtId="0" xfId="0" applyAlignment="1" applyFont="1">
      <alignment horizontal="center" readingOrder="0" vertical="bottom"/>
    </xf>
    <xf borderId="0" fillId="2" fontId="8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5" fontId="7" numFmtId="0" xfId="0" applyAlignment="1" applyFont="1">
      <alignment horizontal="center" readingOrder="0" vertical="bottom"/>
    </xf>
    <xf borderId="0" fillId="5" fontId="8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5" fontId="10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0" fontId="4" numFmtId="4" xfId="0" applyFont="1" applyNumberFormat="1"/>
    <xf borderId="0" fillId="2" fontId="5" numFmtId="0" xfId="0" applyAlignment="1" applyFont="1">
      <alignment horizontal="center" readingOrder="0" vertical="bottom"/>
    </xf>
    <xf borderId="0" fillId="9" fontId="5" numFmtId="0" xfId="0" applyAlignment="1" applyFont="1">
      <alignment horizontal="center" readingOrder="0" vertical="bottom"/>
    </xf>
    <xf borderId="0" fillId="5" fontId="12" numFmtId="0" xfId="0" applyAlignment="1" applyFont="1">
      <alignment horizontal="center" readingOrder="0"/>
    </xf>
    <xf borderId="2" fillId="10" fontId="2" numFmtId="0" xfId="0" applyAlignment="1" applyBorder="1" applyFill="1" applyFont="1">
      <alignment readingOrder="0"/>
    </xf>
    <xf borderId="3" fillId="10" fontId="2" numFmtId="0" xfId="0" applyAlignment="1" applyBorder="1" applyFont="1">
      <alignment readingOrder="0"/>
    </xf>
    <xf borderId="4" fillId="1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11" fontId="4" numFmtId="0" xfId="0" applyAlignment="1" applyFill="1" applyFont="1">
      <alignment horizontal="center" readingOrder="0"/>
    </xf>
    <xf borderId="0" fillId="9" fontId="13" numFmtId="0" xfId="0" applyAlignment="1" applyFont="1">
      <alignment horizontal="center" readingOrder="0"/>
    </xf>
    <xf borderId="0" fillId="7" fontId="7" numFmtId="0" xfId="0" applyAlignment="1" applyFont="1">
      <alignment horizontal="center" vertical="bottom"/>
    </xf>
    <xf borderId="0" fillId="12" fontId="4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13" fontId="4" numFmtId="0" xfId="0" applyAlignment="1" applyFont="1">
      <alignment horizontal="center"/>
    </xf>
    <xf borderId="0" fillId="5" fontId="6" numFmtId="0" xfId="0" applyAlignment="1" applyFont="1">
      <alignment horizontal="center" readingOrder="0"/>
    </xf>
    <xf borderId="0" fillId="0" fontId="4" numFmtId="1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9" fontId="4" numFmtId="0" xfId="0" applyAlignment="1" applyFont="1">
      <alignment readingOrder="0"/>
    </xf>
    <xf borderId="0" fillId="9" fontId="4" numFmtId="0" xfId="0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7" fontId="4" numFmtId="0" xfId="0" applyAlignment="1" applyFont="1">
      <alignment readingOrder="0"/>
    </xf>
    <xf borderId="0" fillId="7" fontId="4" numFmtId="0" xfId="0" applyFont="1"/>
    <xf borderId="0" fillId="9" fontId="5" numFmtId="0" xfId="0" applyAlignment="1" applyFont="1">
      <alignment horizontal="right" readingOrder="0" vertical="bottom"/>
    </xf>
    <xf borderId="0" fillId="9" fontId="5" numFmtId="0" xfId="0" applyAlignment="1" applyFont="1">
      <alignment readingOrder="0" vertical="bottom"/>
    </xf>
    <xf borderId="0" fillId="9" fontId="7" numFmtId="0" xfId="0" applyAlignment="1" applyFont="1">
      <alignment readingOrder="0" vertical="bottom"/>
    </xf>
    <xf borderId="0" fillId="9" fontId="8" numFmtId="0" xfId="0" applyAlignment="1" applyFont="1">
      <alignment readingOrder="0"/>
    </xf>
    <xf borderId="0" fillId="9" fontId="9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4" numFmtId="0" xfId="0" applyFont="1"/>
    <xf borderId="0" fillId="0" fontId="4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0" fontId="4" numFmtId="49" xfId="0" applyFont="1" applyNumberFormat="1"/>
    <xf borderId="0" fillId="4" fontId="4" numFmtId="0" xfId="0" applyFont="1"/>
    <xf borderId="0" fillId="6" fontId="4" numFmtId="0" xfId="0" applyFont="1"/>
    <xf borderId="0" fillId="6" fontId="4" numFmtId="49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7" fontId="5" numFmtId="0" xfId="0" applyAlignment="1" applyFont="1">
      <alignment horizontal="left" readingOrder="0"/>
    </xf>
    <xf borderId="0" fillId="7" fontId="6" numFmtId="0" xfId="0" applyAlignment="1" applyFont="1">
      <alignment readingOrder="0"/>
    </xf>
    <xf borderId="0" fillId="0" fontId="7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vertical="bottom"/>
    </xf>
    <xf borderId="0" fillId="9" fontId="6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9" fontId="4" numFmtId="49" xfId="0" applyAlignment="1" applyFont="1" applyNumberFormat="1">
      <alignment readingOrder="0"/>
    </xf>
    <xf borderId="0" fillId="9" fontId="10" numFmtId="0" xfId="0" applyAlignment="1" applyFont="1">
      <alignment readingOrder="0"/>
    </xf>
    <xf borderId="0" fillId="9" fontId="13" numFmtId="0" xfId="0" applyAlignment="1" applyFont="1">
      <alignment readingOrder="0"/>
    </xf>
    <xf borderId="0" fillId="7" fontId="7" numFmtId="0" xfId="0" applyAlignment="1" applyFont="1">
      <alignment horizontal="right"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0" fillId="6" fontId="7" numFmtId="0" xfId="0" applyAlignment="1" applyFont="1">
      <alignment horizontal="right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7" fontId="5" numFmtId="0" xfId="0" applyAlignment="1" applyFont="1">
      <alignment horizontal="right" readingOrder="0" vertical="bottom"/>
    </xf>
    <xf borderId="0" fillId="7" fontId="5" numFmtId="0" xfId="0" applyAlignment="1" applyFont="1">
      <alignment readingOrder="0" vertical="bottom"/>
    </xf>
    <xf borderId="0" fillId="9" fontId="5" numFmtId="0" xfId="0" applyAlignment="1" applyFont="1">
      <alignment horizontal="left" readingOrder="0"/>
    </xf>
    <xf borderId="0" fillId="13" fontId="4" numFmtId="0" xfId="0" applyAlignment="1" applyFont="1">
      <alignment readingOrder="0"/>
    </xf>
    <xf borderId="0" fillId="13" fontId="4" numFmtId="0" xfId="0" applyFont="1"/>
    <xf borderId="0" fillId="5" fontId="4" numFmtId="0" xfId="0" applyAlignment="1" applyFont="1">
      <alignment readingOrder="0"/>
    </xf>
    <xf borderId="0" fillId="5" fontId="6" numFmtId="0" xfId="0" applyAlignment="1" applyFont="1">
      <alignment readingOrder="0"/>
    </xf>
    <xf borderId="0" fillId="2" fontId="5" numFmtId="0" xfId="0" applyAlignment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10" fontId="2" numFmtId="0" xfId="0" applyAlignment="1" applyFont="1">
      <alignment readingOrder="0"/>
    </xf>
    <xf borderId="0" fillId="10" fontId="4" numFmtId="0" xfId="0" applyFont="1"/>
    <xf borderId="0" fillId="10" fontId="4" numFmtId="165" xfId="0" applyFont="1" applyNumberFormat="1"/>
    <xf borderId="0" fillId="14" fontId="4" numFmtId="1" xfId="0" applyAlignment="1" applyFill="1" applyFont="1" applyNumberFormat="1">
      <alignment readingOrder="0"/>
    </xf>
    <xf borderId="0" fillId="14" fontId="4" numFmtId="0" xfId="0" applyFont="1"/>
    <xf borderId="0" fillId="14" fontId="4" numFmtId="49" xfId="0" applyAlignment="1" applyFont="1" applyNumberFormat="1">
      <alignment readingOrder="0"/>
    </xf>
    <xf borderId="0" fillId="14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8" fontId="4" numFmtId="0" xfId="0" applyFont="1"/>
    <xf borderId="0" fillId="8" fontId="4" numFmtId="49" xfId="0" applyAlignment="1" applyFont="1" applyNumberFormat="1">
      <alignment readingOrder="0"/>
    </xf>
    <xf borderId="0" fillId="10" fontId="4" numFmtId="0" xfId="0" applyAlignment="1" applyFont="1">
      <alignment readingOrder="0"/>
    </xf>
    <xf borderId="0" fillId="10" fontId="4" numFmtId="49" xfId="0" applyFont="1" applyNumberFormat="1"/>
    <xf borderId="0" fillId="10" fontId="4" numFmtId="49" xfId="0" applyAlignment="1" applyFont="1" applyNumberFormat="1">
      <alignment readingOrder="0"/>
    </xf>
    <xf borderId="0" fillId="15" fontId="4" numFmtId="1" xfId="0" applyAlignment="1" applyFill="1" applyFont="1" applyNumberFormat="1">
      <alignment readingOrder="0"/>
    </xf>
    <xf borderId="0" fillId="15" fontId="4" numFmtId="0" xfId="0" applyAlignment="1" applyFont="1">
      <alignment readingOrder="0"/>
    </xf>
    <xf borderId="0" fillId="15" fontId="4" numFmtId="49" xfId="0" applyAlignment="1" applyFont="1" applyNumberFormat="1">
      <alignment readingOrder="0"/>
    </xf>
    <xf borderId="0" fillId="15" fontId="4" numFmtId="0" xfId="0" applyFont="1"/>
    <xf borderId="0" fillId="15" fontId="5" numFmtId="0" xfId="0" applyAlignment="1" applyFont="1">
      <alignment horizontal="left" readingOrder="0"/>
    </xf>
    <xf borderId="0" fillId="15" fontId="4" numFmtId="49" xfId="0" applyFont="1" applyNumberFormat="1"/>
    <xf borderId="0" fillId="15" fontId="7" numFmtId="0" xfId="0" applyAlignment="1" applyFont="1">
      <alignment readingOrder="0" vertical="bottom"/>
    </xf>
    <xf borderId="0" fillId="15" fontId="8" numFmtId="0" xfId="0" applyAlignment="1" applyFont="1">
      <alignment readingOrder="0"/>
    </xf>
    <xf borderId="0" fillId="15" fontId="9" numFmtId="0" xfId="0" applyAlignment="1" applyFont="1">
      <alignment readingOrder="0"/>
    </xf>
    <xf borderId="0" fillId="15" fontId="10" numFmtId="0" xfId="0" applyAlignment="1" applyFont="1">
      <alignment readingOrder="0"/>
    </xf>
    <xf borderId="0" fillId="15" fontId="6" numFmtId="0" xfId="0" applyAlignment="1" applyFont="1">
      <alignment readingOrder="0"/>
    </xf>
    <xf borderId="0" fillId="15" fontId="5" numFmtId="49" xfId="0" applyAlignment="1" applyFont="1" applyNumberFormat="1">
      <alignment horizontal="left" readingOrder="0"/>
    </xf>
    <xf borderId="0" fillId="15" fontId="9" numFmtId="0" xfId="0" applyAlignment="1" applyFont="1">
      <alignment horizontal="left" readingOrder="0"/>
    </xf>
    <xf borderId="0" fillId="15" fontId="11" numFmtId="0" xfId="0" applyAlignment="1" applyFont="1">
      <alignment horizontal="left" readingOrder="0"/>
    </xf>
    <xf quotePrefix="1" borderId="0" fillId="0" fontId="4" numFmtId="0" xfId="0" applyAlignment="1" applyFont="1">
      <alignment readingOrder="0"/>
    </xf>
    <xf borderId="0" fillId="16" fontId="4" numFmtId="49" xfId="0" applyAlignment="1" applyFill="1" applyFont="1" applyNumberFormat="1">
      <alignment readingOrder="0"/>
    </xf>
    <xf borderId="0" fillId="16" fontId="4" numFmtId="0" xfId="0" applyAlignment="1" applyFont="1">
      <alignment readingOrder="0"/>
    </xf>
    <xf borderId="0" fillId="16" fontId="4" numFmtId="0" xfId="0" applyFont="1"/>
    <xf borderId="0" fillId="9" fontId="7" numFmtId="49" xfId="0" applyAlignment="1" applyFont="1" applyNumberFormat="1">
      <alignment vertical="bottom"/>
    </xf>
    <xf borderId="0" fillId="9" fontId="7" numFmtId="49" xfId="0" applyAlignment="1" applyFont="1" applyNumberFormat="1">
      <alignment readingOrder="0" vertical="bottom"/>
    </xf>
    <xf borderId="0" fillId="9" fontId="7" numFmtId="0" xfId="0" applyAlignment="1" applyFont="1">
      <alignment horizontal="right" vertical="bottom"/>
    </xf>
    <xf borderId="0" fillId="9" fontId="7" numFmtId="0" xfId="0" applyAlignment="1" applyFont="1">
      <alignment vertical="bottom"/>
    </xf>
    <xf borderId="0" fillId="9" fontId="7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5" fontId="5" numFmtId="49" xfId="0" applyAlignment="1" applyFont="1" applyNumberFormat="1">
      <alignment horizontal="left" readingOrder="0"/>
    </xf>
    <xf borderId="0" fillId="5" fontId="4" numFmtId="49" xfId="0" applyAlignment="1" applyFont="1" applyNumberFormat="1">
      <alignment readingOrder="0"/>
    </xf>
    <xf borderId="0" fillId="5" fontId="4" numFmtId="0" xfId="0" applyFont="1"/>
    <xf borderId="0" fillId="2" fontId="10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15" fontId="4" numFmtId="49" xfId="0" applyAlignment="1" applyFont="1" applyNumberFormat="1">
      <alignment horizontal="center" readingOrder="0"/>
    </xf>
    <xf borderId="0" fillId="15" fontId="4" numFmtId="0" xfId="0" applyAlignment="1" applyFont="1">
      <alignment horizontal="center" readingOrder="0"/>
    </xf>
    <xf borderId="0" fillId="15" fontId="4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5" fontId="7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5" fontId="10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2" fontId="9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9" fontId="11" numFmtId="0" xfId="0" applyAlignment="1" applyFont="1">
      <alignment horizontal="left" readingOrder="0"/>
    </xf>
    <xf borderId="0" fillId="6" fontId="7" numFmtId="49" xfId="0" applyAlignment="1" applyFont="1" applyNumberFormat="1">
      <alignment vertical="bottom"/>
    </xf>
    <xf borderId="0" fillId="6" fontId="7" numFmtId="49" xfId="0" applyAlignment="1" applyFont="1" applyNumberForma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horizontal="right" vertical="bottom"/>
    </xf>
    <xf borderId="0" fillId="2" fontId="8" numFmtId="0" xfId="0" applyAlignment="1" applyFont="1">
      <alignment horizontal="left" readingOrder="0"/>
    </xf>
    <xf borderId="0" fillId="9" fontId="9" numFmtId="0" xfId="0" applyAlignment="1" applyFont="1">
      <alignment readingOrder="0"/>
    </xf>
    <xf borderId="0" fillId="0" fontId="4" numFmtId="1" xfId="0" applyFont="1" applyNumberFormat="1"/>
    <xf borderId="0" fillId="5" fontId="12" numFmtId="0" xfId="0" applyAlignment="1" applyFont="1">
      <alignment horizontal="left" readingOrder="0"/>
    </xf>
    <xf borderId="0" fillId="8" fontId="4" numFmtId="1" xfId="0" applyAlignment="1" applyFont="1" applyNumberFormat="1">
      <alignment readingOrder="0"/>
    </xf>
    <xf borderId="0" fillId="7" fontId="7" numFmtId="0" xfId="0" applyAlignment="1" applyFont="1">
      <alignment horizontal="right"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4" numFmtId="49" xfId="0" applyAlignment="1" applyFont="1" applyNumberFormat="1">
      <alignment horizontal="right" readingOrder="0"/>
    </xf>
    <xf borderId="0" fillId="8" fontId="6" numFmtId="0" xfId="0" applyAlignment="1" applyFont="1">
      <alignment readingOrder="0"/>
    </xf>
    <xf borderId="5" fillId="10" fontId="4" numFmtId="0" xfId="0" applyBorder="1" applyFont="1"/>
    <xf borderId="6" fillId="10" fontId="4" numFmtId="165" xfId="0" applyBorder="1" applyFont="1" applyNumberFormat="1"/>
    <xf borderId="7" fillId="10" fontId="4" numFmtId="0" xfId="0" applyBorder="1" applyFont="1"/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0" fillId="5" fontId="5" numFmtId="0" xfId="0" applyAlignment="1" applyFont="1">
      <alignment horizontal="right" readingOrder="0"/>
    </xf>
    <xf borderId="2" fillId="0" fontId="4" numFmtId="166" xfId="0" applyAlignment="1" applyBorder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10" fontId="2" numFmtId="165" xfId="0" applyFont="1" applyNumberFormat="1"/>
    <xf borderId="5" fillId="10" fontId="2" numFmtId="0" xfId="0" applyAlignment="1" applyBorder="1" applyFont="1">
      <alignment readingOrder="0"/>
    </xf>
    <xf borderId="6" fillId="10" fontId="2" numFmtId="3" xfId="0" applyAlignment="1" applyBorder="1" applyFont="1" applyNumberFormat="1">
      <alignment readingOrder="0"/>
    </xf>
    <xf borderId="7" fillId="10" fontId="2" numFmtId="165" xfId="0" applyAlignment="1" applyBorder="1" applyFont="1" applyNumberFormat="1">
      <alignment readingOrder="0"/>
    </xf>
    <xf borderId="5" fillId="10" fontId="2" numFmtId="0" xfId="0" applyBorder="1" applyFont="1"/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2" fillId="17" fontId="2" numFmtId="0" xfId="0" applyAlignment="1" applyBorder="1" applyFill="1" applyFont="1">
      <alignment readingOrder="0"/>
    </xf>
    <xf borderId="3" fillId="17" fontId="2" numFmtId="0" xfId="0" applyBorder="1" applyFont="1"/>
    <xf borderId="4" fillId="17" fontId="2" numFmtId="0" xfId="0" applyBorder="1" applyFont="1"/>
    <xf borderId="9" fillId="0" fontId="2" numFmtId="165" xfId="0" applyBorder="1" applyFont="1" applyNumberFormat="1"/>
    <xf borderId="5" fillId="17" fontId="2" numFmtId="0" xfId="0" applyAlignment="1" applyBorder="1" applyFont="1">
      <alignment readingOrder="0"/>
    </xf>
    <xf borderId="6" fillId="17" fontId="2" numFmtId="10" xfId="0" applyBorder="1" applyFont="1" applyNumberFormat="1"/>
    <xf borderId="7" fillId="17" fontId="2" numFmtId="10" xfId="0" applyBorder="1" applyFont="1" applyNumberFormat="1"/>
    <xf borderId="0" fillId="9" fontId="2" numFmtId="0" xfId="0" applyFont="1"/>
    <xf borderId="9" fillId="0" fontId="2" numFmtId="165" xfId="0" applyAlignment="1" applyBorder="1" applyFont="1" applyNumberFormat="1">
      <alignment readingOrder="0"/>
    </xf>
    <xf borderId="0" fillId="0" fontId="4" numFmtId="10" xfId="0" applyFont="1" applyNumberFormat="1"/>
    <xf borderId="8" fillId="10" fontId="4" numFmtId="0" xfId="0" applyAlignment="1" applyBorder="1" applyFont="1">
      <alignment readingOrder="0"/>
    </xf>
    <xf borderId="9" fillId="10" fontId="2" numFmtId="0" xfId="0" applyBorder="1" applyFont="1"/>
    <xf borderId="8" fillId="3" fontId="4" numFmtId="0" xfId="0" applyAlignment="1" applyBorder="1" applyFont="1">
      <alignment readingOrder="0"/>
    </xf>
    <xf borderId="9" fillId="0" fontId="4" numFmtId="0" xfId="0" applyBorder="1" applyFont="1"/>
    <xf borderId="8" fillId="0" fontId="4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164" xfId="0" applyBorder="1" applyFont="1" applyNumberFormat="1"/>
    <xf borderId="0" fillId="0" fontId="4" numFmtId="9" xfId="0" applyAlignment="1" applyFont="1" applyNumberFormat="1">
      <alignment readingOrder="0"/>
    </xf>
    <xf borderId="0" fillId="18" fontId="4" numFmtId="0" xfId="0" applyAlignment="1" applyFill="1" applyFont="1">
      <alignment readingOrder="0"/>
    </xf>
    <xf borderId="0" fillId="0" fontId="4" numFmtId="165" xfId="0" applyFont="1" applyNumberFormat="1"/>
    <xf borderId="0" fillId="0" fontId="4" numFmtId="165" xfId="0" applyAlignment="1" applyFont="1" applyNumberFormat="1">
      <alignment readingOrder="0"/>
    </xf>
    <xf borderId="9" fillId="0" fontId="4" numFmtId="165" xfId="0" applyAlignment="1" applyBorder="1" applyFont="1" applyNumberFormat="1">
      <alignment readingOrder="0"/>
    </xf>
    <xf borderId="8" fillId="6" fontId="4" numFmtId="0" xfId="0" applyAlignment="1" applyBorder="1" applyFont="1">
      <alignment readingOrder="0"/>
    </xf>
    <xf borderId="0" fillId="6" fontId="4" numFmtId="165" xfId="0" applyFont="1" applyNumberFormat="1"/>
    <xf borderId="9" fillId="6" fontId="4" numFmtId="165" xfId="0" applyBorder="1" applyFont="1" applyNumberFormat="1"/>
    <xf borderId="8" fillId="13" fontId="4" numFmtId="0" xfId="0" applyAlignment="1" applyBorder="1" applyFont="1">
      <alignment readingOrder="0"/>
    </xf>
    <xf borderId="0" fillId="13" fontId="4" numFmtId="165" xfId="0" applyFont="1" applyNumberFormat="1"/>
    <xf borderId="9" fillId="13" fontId="4" numFmtId="165" xfId="0" applyBorder="1" applyFont="1" applyNumberFormat="1"/>
    <xf borderId="5" fillId="7" fontId="4" numFmtId="0" xfId="0" applyAlignment="1" applyBorder="1" applyFont="1">
      <alignment readingOrder="0"/>
    </xf>
    <xf borderId="6" fillId="7" fontId="4" numFmtId="0" xfId="0" applyBorder="1" applyFont="1"/>
    <xf borderId="6" fillId="7" fontId="4" numFmtId="165" xfId="0" applyBorder="1" applyFont="1" applyNumberFormat="1"/>
    <xf borderId="7" fillId="7" fontId="4" numFmtId="165" xfId="0" applyBorder="1" applyFont="1" applyNumberFormat="1"/>
    <xf borderId="0" fillId="0" fontId="2" numFmtId="165" xfId="0" applyAlignment="1" applyFont="1" applyNumberFormat="1">
      <alignment readingOrder="0"/>
    </xf>
    <xf borderId="0" fillId="9" fontId="2" numFmtId="165" xfId="0" applyFont="1" applyNumberFormat="1"/>
    <xf borderId="0" fillId="0" fontId="2" numFmtId="0" xfId="0" applyAlignment="1" applyFont="1">
      <alignment horizontal="right" readingOrder="0"/>
    </xf>
    <xf borderId="0" fillId="19" fontId="4" numFmtId="0" xfId="0" applyAlignment="1" applyFill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5" numFmtId="167" xfId="0" applyAlignment="1" applyFont="1" applyNumberForma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4" numFmtId="167" xfId="0" applyAlignment="1" applyFont="1" applyNumberFormat="1">
      <alignment horizontal="right" readingOrder="0" shrinkToFit="0" vertical="bottom" wrapText="0"/>
    </xf>
    <xf borderId="0" fillId="20" fontId="4" numFmtId="0" xfId="0" applyAlignment="1" applyFill="1" applyFont="1">
      <alignment readingOrder="0"/>
    </xf>
    <xf borderId="0" fillId="21" fontId="4" numFmtId="0" xfId="0" applyAlignment="1" applyFill="1" applyFont="1">
      <alignment readingOrder="0"/>
    </xf>
    <xf borderId="0" fillId="0" fontId="2" numFmtId="165" xfId="0" applyFont="1" applyNumberFormat="1"/>
    <xf borderId="0" fillId="0" fontId="4" numFmtId="167" xfId="0" applyAlignment="1" applyFont="1" applyNumberFormat="1">
      <alignment readingOrder="0"/>
    </xf>
    <xf borderId="0" fillId="0" fontId="4" numFmtId="167" xfId="0" applyFont="1" applyNumberFormat="1"/>
    <xf borderId="0" fillId="9" fontId="2" numFmtId="0" xfId="0" applyAlignment="1" applyFont="1">
      <alignment readingOrder="0"/>
    </xf>
    <xf borderId="0" fillId="0" fontId="4" numFmtId="0" xfId="0" applyFont="1"/>
    <xf borderId="0" fillId="0" fontId="2" numFmtId="165" xfId="0" applyAlignment="1" applyFont="1" applyNumberForma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10" fontId="2" numFmtId="49" xfId="0" applyAlignment="1" applyFont="1" applyNumberFormat="1">
      <alignment readingOrder="0" shrinkToFit="0" wrapText="1"/>
    </xf>
    <xf borderId="2" fillId="10" fontId="2" numFmtId="49" xfId="0" applyAlignment="1" applyBorder="1" applyFont="1" applyNumberFormat="1">
      <alignment readingOrder="0" shrinkToFit="0" wrapText="1"/>
    </xf>
    <xf borderId="4" fillId="10" fontId="2" numFmtId="165" xfId="0" applyAlignment="1" applyBorder="1" applyFont="1" applyNumberFormat="1">
      <alignment readingOrder="0" shrinkToFit="0" wrapText="1"/>
    </xf>
    <xf borderId="7" fillId="0" fontId="4" numFmtId="168" xfId="0" applyAlignment="1" applyBorder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5" fontId="5" numFmtId="0" xfId="0" applyAlignment="1" applyFont="1">
      <alignment horizontal="right" readingOrder="0" vertical="bottom"/>
    </xf>
    <xf borderId="0" fillId="9" fontId="4" numFmtId="169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4" fontId="4" numFmtId="0" xfId="0" applyAlignment="1" applyFont="1">
      <alignment horizontal="center"/>
    </xf>
    <xf borderId="0" fillId="9" fontId="4" numFmtId="165" xfId="0" applyAlignment="1" applyFont="1" applyNumberFormat="1">
      <alignment horizontal="center" readingOrder="0"/>
    </xf>
    <xf borderId="0" fillId="9" fontId="4" numFmtId="169" xfId="0" applyAlignment="1" applyFont="1" applyNumberFormat="1">
      <alignment readingOrder="0"/>
    </xf>
    <xf borderId="0" fillId="5" fontId="4" numFmtId="165" xfId="0" applyAlignment="1" applyFont="1" applyNumberFormat="1">
      <alignment horizontal="center" readingOrder="0"/>
    </xf>
    <xf borderId="0" fillId="5" fontId="4" numFmtId="169" xfId="0" applyAlignment="1" applyFont="1" applyNumberFormat="1">
      <alignment horizontal="center" readingOrder="0"/>
    </xf>
    <xf borderId="0" fillId="5" fontId="4" numFmtId="169" xfId="0" applyAlignment="1" applyFont="1" applyNumberFormat="1">
      <alignment readingOrder="0"/>
    </xf>
    <xf borderId="0" fillId="0" fontId="4" numFmtId="169" xfId="0" applyAlignment="1" applyFont="1" applyNumberFormat="1">
      <alignment readingOrder="0"/>
    </xf>
    <xf borderId="0" fillId="9" fontId="4" numFmtId="10" xfId="0" applyAlignment="1" applyFont="1" applyNumberFormat="1">
      <alignment horizontal="center" readingOrder="0"/>
    </xf>
    <xf borderId="0" fillId="9" fontId="4" numFmtId="165" xfId="0" applyAlignment="1" applyFont="1" applyNumberFormat="1">
      <alignment readingOrder="0"/>
    </xf>
    <xf borderId="0" fillId="22" fontId="4" numFmtId="1" xfId="0" applyAlignment="1" applyFill="1" applyFont="1" applyNumberFormat="1">
      <alignment readingOrder="0"/>
    </xf>
    <xf borderId="0" fillId="22" fontId="4" numFmtId="0" xfId="0" applyAlignment="1" applyFont="1">
      <alignment readingOrder="0"/>
    </xf>
    <xf borderId="0" fillId="22" fontId="4" numFmtId="49" xfId="0" applyAlignment="1" applyFont="1" applyNumberFormat="1">
      <alignment readingOrder="0"/>
    </xf>
    <xf borderId="0" fillId="22" fontId="4" numFmtId="0" xfId="0" applyFont="1"/>
    <xf borderId="0" fillId="22" fontId="4" numFmtId="0" xfId="0" applyAlignment="1" applyFont="1">
      <alignment horizontal="center"/>
    </xf>
    <xf borderId="0" fillId="22" fontId="4" numFmtId="0" xfId="0" applyFont="1"/>
    <xf borderId="0" fillId="22" fontId="4" numFmtId="169" xfId="0" applyAlignment="1" applyFont="1" applyNumberFormat="1">
      <alignment readingOrder="0"/>
    </xf>
    <xf borderId="0" fillId="22" fontId="4" numFmtId="0" xfId="0" applyAlignment="1" applyFont="1">
      <alignment horizontal="center" readingOrder="0"/>
    </xf>
    <xf borderId="0" fillId="22" fontId="4" numFmtId="165" xfId="0" applyAlignment="1" applyFont="1" applyNumberFormat="1">
      <alignment horizontal="center" readingOrder="0"/>
    </xf>
    <xf borderId="0" fillId="22" fontId="4" numFmtId="169" xfId="0" applyAlignment="1" applyFont="1" applyNumberFormat="1">
      <alignment horizontal="center" readingOrder="0"/>
    </xf>
    <xf borderId="0" fillId="22" fontId="4" numFmtId="10" xfId="0" applyAlignment="1" applyFont="1" applyNumberFormat="1">
      <alignment horizontal="center" readingOrder="0"/>
    </xf>
    <xf borderId="0" fillId="22" fontId="5" numFmtId="0" xfId="0" applyAlignment="1" applyFont="1">
      <alignment horizontal="right" readingOrder="0" vertical="bottom"/>
    </xf>
    <xf borderId="0" fillId="22" fontId="5" numFmtId="0" xfId="0" applyAlignment="1" applyFont="1">
      <alignment readingOrder="0" vertical="bottom"/>
    </xf>
    <xf borderId="0" fillId="2" fontId="13" numFmtId="0" xfId="0" applyAlignment="1" applyFont="1">
      <alignment readingOrder="0"/>
    </xf>
    <xf borderId="0" fillId="9" fontId="4" numFmtId="1" xfId="0" applyAlignment="1" applyFont="1" applyNumberFormat="1">
      <alignment readingOrder="0"/>
    </xf>
    <xf borderId="0" fillId="9" fontId="5" numFmtId="1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center"/>
    </xf>
    <xf borderId="0" fillId="5" fontId="2" numFmtId="165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5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/>
    </xf>
    <xf borderId="7" fillId="5" fontId="4" numFmtId="0" xfId="0" applyAlignment="1" applyBorder="1" applyFont="1">
      <alignment horizontal="center"/>
    </xf>
    <xf borderId="0" fillId="4" fontId="5" numFmtId="0" xfId="0" applyAlignment="1" applyFont="1">
      <alignment horizontal="left" readingOrder="0"/>
    </xf>
    <xf borderId="0" fillId="9" fontId="4" numFmtId="0" xfId="0" applyFont="1"/>
    <xf borderId="0" fillId="9" fontId="2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8" fillId="9" fontId="4" numFmtId="0" xfId="0" applyAlignment="1" applyBorder="1" applyFont="1">
      <alignment horizontal="center"/>
    </xf>
    <xf borderId="9" fillId="9" fontId="4" numFmtId="0" xfId="0" applyAlignment="1" applyBorder="1" applyFont="1">
      <alignment horizontal="center"/>
    </xf>
    <xf borderId="0" fillId="9" fontId="4" numFmtId="3" xfId="0" applyAlignment="1" applyFont="1" applyNumberFormat="1">
      <alignment readingOrder="0"/>
    </xf>
    <xf borderId="2" fillId="9" fontId="4" numFmtId="0" xfId="0" applyBorder="1" applyFont="1"/>
    <xf borderId="3" fillId="9" fontId="4" numFmtId="0" xfId="0" applyBorder="1" applyFont="1"/>
    <xf borderId="4" fillId="9" fontId="4" numFmtId="0" xfId="0" applyBorder="1" applyFont="1"/>
    <xf borderId="0" fillId="0" fontId="7" numFmtId="169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right" vertical="bottom"/>
    </xf>
    <xf borderId="0" fillId="22" fontId="4" numFmtId="165" xfId="0" applyAlignment="1" applyFont="1" applyNumberFormat="1">
      <alignment readingOrder="0"/>
    </xf>
    <xf borderId="0" fillId="6" fontId="4" numFmtId="1" xfId="0" applyAlignment="1" applyFont="1" applyNumberFormat="1">
      <alignment readingOrder="0"/>
    </xf>
    <xf borderId="0" fillId="23" fontId="4" numFmtId="1" xfId="0" applyAlignment="1" applyFill="1" applyFont="1" applyNumberFormat="1">
      <alignment readingOrder="0"/>
    </xf>
    <xf borderId="0" fillId="23" fontId="4" numFmtId="0" xfId="0" applyAlignment="1" applyFont="1">
      <alignment readingOrder="0"/>
    </xf>
    <xf borderId="0" fillId="23" fontId="4" numFmtId="49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4" fontId="7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0" fillId="22" fontId="7" numFmtId="0" xfId="0" applyAlignment="1" applyFont="1">
      <alignment horizontal="right" vertical="bottom"/>
    </xf>
    <xf borderId="0" fillId="22" fontId="7" numFmtId="0" xfId="0" applyAlignment="1" applyFont="1">
      <alignment vertical="bottom"/>
    </xf>
    <xf borderId="0" fillId="22" fontId="7" numFmtId="0" xfId="0" applyAlignment="1" applyFont="1">
      <alignment readingOrder="0" vertical="bottom"/>
    </xf>
    <xf borderId="0" fillId="22" fontId="7" numFmtId="0" xfId="0" applyAlignment="1" applyFont="1">
      <alignment vertical="bottom"/>
    </xf>
    <xf borderId="0" fillId="22" fontId="5" numFmtId="0" xfId="0" applyAlignment="1" applyFont="1">
      <alignment horizontal="left" readingOrder="0"/>
    </xf>
    <xf borderId="0" fillId="22" fontId="5" numFmtId="0" xfId="0" applyAlignment="1" applyFont="1">
      <alignment horizontal="right" readingOrder="0"/>
    </xf>
    <xf borderId="0" fillId="22" fontId="5" numFmtId="49" xfId="0" applyAlignment="1" applyFont="1" applyNumberFormat="1">
      <alignment horizontal="left" readingOrder="0"/>
    </xf>
    <xf borderId="0" fillId="22" fontId="7" numFmtId="49" xfId="0" applyAlignment="1" applyFont="1" applyNumberFormat="1">
      <alignment readingOrder="0" vertical="bottom"/>
    </xf>
    <xf borderId="0" fillId="22" fontId="4" numFmtId="0" xfId="0" applyAlignment="1" applyFont="1">
      <alignment horizontal="left" readingOrder="0"/>
    </xf>
    <xf borderId="0" fillId="24" fontId="7" numFmtId="0" xfId="0" applyAlignment="1" applyFill="1" applyFont="1">
      <alignment vertical="bottom"/>
    </xf>
    <xf borderId="0" fillId="16" fontId="7" numFmtId="0" xfId="0" applyAlignment="1" applyFont="1">
      <alignment vertical="bottom"/>
    </xf>
    <xf borderId="0" fillId="22" fontId="7" numFmtId="0" xfId="0" applyAlignment="1" applyFont="1">
      <alignment horizontal="right" readingOrder="0" vertical="bottom"/>
    </xf>
    <xf borderId="0" fillId="16" fontId="7" numFmtId="0" xfId="0" applyAlignment="1" applyFont="1">
      <alignment readingOrder="0" vertical="bottom"/>
    </xf>
    <xf borderId="0" fillId="25" fontId="4" numFmtId="0" xfId="0" applyAlignment="1" applyFill="1" applyFont="1">
      <alignment readingOrder="0"/>
    </xf>
    <xf borderId="0" fillId="25" fontId="4" numFmtId="0" xfId="0" applyFont="1"/>
    <xf borderId="0" fillId="25" fontId="7" numFmtId="49" xfId="0" applyAlignment="1" applyFont="1" applyNumberFormat="1">
      <alignment readingOrder="0" vertical="bottom"/>
    </xf>
    <xf borderId="0" fillId="25" fontId="4" numFmtId="49" xfId="0" applyAlignment="1" applyFont="1" applyNumberFormat="1">
      <alignment readingOrder="0"/>
    </xf>
    <xf borderId="0" fillId="25" fontId="7" numFmtId="0" xfId="0" applyAlignment="1" applyFont="1">
      <alignment readingOrder="0" vertical="bottom"/>
    </xf>
    <xf borderId="0" fillId="24" fontId="7" numFmtId="0" xfId="0" applyAlignment="1" applyFont="1">
      <alignment readingOrder="0" vertical="bottom"/>
    </xf>
    <xf borderId="0" fillId="9" fontId="14" numFmtId="0" xfId="0" applyAlignment="1" applyFont="1">
      <alignment readingOrder="0" shrinkToFit="0" vertical="bottom" wrapText="0"/>
    </xf>
    <xf borderId="0" fillId="9" fontId="14" numFmtId="0" xfId="0" applyAlignment="1" applyFont="1">
      <alignment horizontal="right" readingOrder="0" shrinkToFit="0" vertical="bottom" wrapText="0"/>
    </xf>
    <xf borderId="0" fillId="9" fontId="14" numFmtId="49" xfId="0" applyAlignment="1" applyFont="1" applyNumberFormat="1">
      <alignment readingOrder="0" shrinkToFit="0" vertical="bottom" wrapText="0"/>
    </xf>
    <xf borderId="0" fillId="26" fontId="4" numFmtId="0" xfId="0" applyFill="1" applyFont="1"/>
    <xf borderId="0" fillId="9" fontId="14" numFmtId="49" xfId="0" applyAlignment="1" applyFont="1" applyNumberFormat="1">
      <alignment horizontal="right" readingOrder="0" shrinkToFit="0" vertical="bottom" wrapText="0"/>
    </xf>
    <xf borderId="0" fillId="23" fontId="4" numFmtId="0" xfId="0" applyFont="1"/>
    <xf borderId="0" fillId="0" fontId="7" numFmtId="49" xfId="0" applyAlignment="1" applyFont="1" applyNumberFormat="1">
      <alignment horizontal="right" vertical="bottom"/>
    </xf>
    <xf borderId="0" fillId="27" fontId="4" numFmtId="0" xfId="0" applyAlignment="1" applyFill="1" applyFont="1">
      <alignment readingOrder="0"/>
    </xf>
    <xf borderId="0" fillId="27" fontId="4" numFmtId="0" xfId="0" applyFont="1"/>
    <xf borderId="0" fillId="27" fontId="7" numFmtId="0" xfId="0" applyAlignment="1" applyFont="1">
      <alignment readingOrder="0" vertical="bottom"/>
    </xf>
    <xf borderId="0" fillId="27" fontId="7" numFmtId="49" xfId="0" applyAlignment="1" applyFont="1" applyNumberFormat="1">
      <alignment readingOrder="0" vertical="bottom"/>
    </xf>
    <xf borderId="0" fillId="27" fontId="4" numFmtId="49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8" fillId="10" fontId="2" numFmtId="0" xfId="0" applyBorder="1" applyFont="1"/>
    <xf borderId="0" fillId="0" fontId="17" numFmtId="0" xfId="0" applyAlignment="1" applyFont="1">
      <alignment readingOrder="0"/>
    </xf>
    <xf borderId="0" fillId="0" fontId="4" numFmtId="170" xfId="0" applyAlignment="1" applyFont="1" applyNumberFormat="1">
      <alignment readingOrder="0"/>
    </xf>
    <xf borderId="0" fillId="28" fontId="18" numFmtId="0" xfId="0" applyAlignment="1" applyFill="1" applyFont="1">
      <alignment readingOrder="0"/>
    </xf>
    <xf borderId="4" fillId="10" fontId="4" numFmtId="0" xfId="0" applyAlignment="1" applyBorder="1" applyFont="1">
      <alignment readingOrder="0"/>
    </xf>
    <xf borderId="0" fillId="29" fontId="4" numFmtId="0" xfId="0" applyAlignment="1" applyFill="1" applyFont="1">
      <alignment readingOrder="0"/>
    </xf>
    <xf borderId="0" fillId="29" fontId="4" numFmtId="165" xfId="0" applyAlignment="1" applyFont="1" applyNumberFormat="1">
      <alignment readingOrder="0"/>
    </xf>
    <xf borderId="0" fillId="29" fontId="4" numFmtId="165" xfId="0" applyFont="1" applyNumberFormat="1"/>
    <xf borderId="0" fillId="29" fontId="4" numFmtId="0" xfId="0" applyFont="1"/>
    <xf borderId="0" fillId="10" fontId="2" numFmtId="0" xfId="0" applyFont="1"/>
    <xf borderId="9" fillId="10" fontId="4" numFmtId="0" xfId="0" applyBorder="1" applyFont="1"/>
    <xf borderId="6" fillId="10" fontId="2" numFmtId="0" xfId="0" applyBorder="1" applyFont="1"/>
    <xf borderId="0" fillId="29" fontId="4" numFmtId="168" xfId="0" applyAlignment="1" applyFont="1" applyNumberFormat="1">
      <alignment readingOrder="0"/>
    </xf>
    <xf borderId="0" fillId="29" fontId="5" numFmtId="0" xfId="0" applyAlignment="1" applyFont="1">
      <alignment horizontal="left" readingOrder="0"/>
    </xf>
    <xf borderId="0" fillId="29" fontId="2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29" fontId="2" numFmtId="0" xfId="0" applyFont="1"/>
    <xf borderId="0" fillId="0" fontId="19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wrapText="1"/>
    </xf>
    <xf borderId="0" fillId="0" fontId="2" numFmtId="9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horizontal="center" readingOrder="0"/>
    </xf>
    <xf borderId="0" fillId="5" fontId="5" numFmtId="0" xfId="0" applyAlignment="1" applyFont="1">
      <alignment readingOrder="0" vertical="bottom"/>
    </xf>
    <xf borderId="0" fillId="0" fontId="2" numFmtId="165" xfId="0" applyAlignment="1" applyFont="1" applyNumberFormat="1">
      <alignment horizontal="center"/>
    </xf>
    <xf borderId="0" fillId="0" fontId="2" numFmtId="9" xfId="0" applyAlignment="1" applyFont="1" applyNumberFormat="1">
      <alignment horizontal="center" readingOrder="0"/>
    </xf>
    <xf borderId="0" fillId="24" fontId="4" numFmtId="0" xfId="0" applyAlignment="1" applyFont="1">
      <alignment readingOrder="0"/>
    </xf>
    <xf borderId="0" fillId="24" fontId="4" numFmtId="0" xfId="0" applyFont="1"/>
    <xf borderId="0" fillId="24" fontId="4" numFmtId="165" xfId="0" applyAlignment="1" applyFont="1" applyNumberFormat="1">
      <alignment readingOrder="0"/>
    </xf>
    <xf borderId="0" fillId="24" fontId="4" numFmtId="165" xfId="0" applyFont="1" applyNumberFormat="1"/>
    <xf borderId="0" fillId="24" fontId="4" numFmtId="0" xfId="0" applyAlignment="1" applyFont="1">
      <alignment horizontal="center"/>
    </xf>
    <xf borderId="0" fillId="24" fontId="4" numFmtId="0" xfId="0" applyAlignment="1" applyFont="1">
      <alignment horizontal="center" readingOrder="0"/>
    </xf>
    <xf borderId="0" fillId="7" fontId="8" numFmtId="0" xfId="0" applyAlignment="1" applyFont="1">
      <alignment readingOrder="0"/>
    </xf>
    <xf borderId="2" fillId="10" fontId="4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6" fillId="10" fontId="4" numFmtId="0" xfId="0" applyBorder="1" applyFont="1"/>
    <xf borderId="7" fillId="10" fontId="4" numFmtId="165" xfId="0" applyBorder="1" applyFont="1" applyNumberFormat="1"/>
    <xf borderId="0" fillId="30" fontId="4" numFmtId="0" xfId="0" applyAlignment="1" applyFill="1" applyFont="1">
      <alignment readingOrder="0"/>
    </xf>
    <xf borderId="0" fillId="31" fontId="4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3" fillId="10" fontId="2" numFmtId="0" xfId="0" applyBorder="1" applyFont="1"/>
    <xf borderId="5" fillId="10" fontId="2" numFmtId="165" xfId="0" applyBorder="1" applyFont="1" applyNumberFormat="1"/>
    <xf borderId="7" fillId="10" fontId="2" numFmtId="0" xfId="0" applyBorder="1" applyFont="1"/>
    <xf quotePrefix="1" borderId="0" fillId="7" fontId="4" numFmtId="0" xfId="0" applyAlignment="1" applyFont="1">
      <alignment readingOrder="0"/>
    </xf>
    <xf borderId="3" fillId="9" fontId="4" numFmtId="0" xfId="0" applyAlignment="1" applyBorder="1" applyFont="1">
      <alignment readingOrder="0"/>
    </xf>
    <xf borderId="4" fillId="9" fontId="4" numFmtId="0" xfId="0" applyAlignment="1" applyBorder="1" applyFont="1">
      <alignment readingOrder="0"/>
    </xf>
    <xf borderId="5" fillId="9" fontId="4" numFmtId="0" xfId="0" applyBorder="1" applyFont="1"/>
    <xf borderId="6" fillId="9" fontId="4" numFmtId="0" xfId="0" applyBorder="1" applyFont="1"/>
    <xf borderId="7" fillId="9" fontId="4" numFmtId="0" xfId="0" applyBorder="1" applyFont="1"/>
    <xf borderId="7" fillId="10" fontId="2" numFmtId="165" xfId="0" applyBorder="1" applyFont="1" applyNumberFormat="1"/>
    <xf borderId="0" fillId="32" fontId="4" numFmtId="0" xfId="0" applyAlignment="1" applyFill="1" applyFont="1">
      <alignment readingOrder="0"/>
    </xf>
    <xf borderId="0" fillId="32" fontId="4" numFmtId="0" xfId="0" applyFont="1"/>
    <xf borderId="0" fillId="32" fontId="7" numFmtId="0" xfId="0" applyAlignment="1" applyFont="1">
      <alignment horizontal="right" vertical="bottom"/>
    </xf>
    <xf borderId="0" fillId="32" fontId="7" numFmtId="0" xfId="0" applyAlignment="1" applyFont="1">
      <alignment vertical="bottom"/>
    </xf>
    <xf borderId="0" fillId="32" fontId="7" numFmtId="0" xfId="0" applyAlignment="1" applyFont="1">
      <alignment readingOrder="0" vertical="bottom"/>
    </xf>
    <xf borderId="0" fillId="10" fontId="7" numFmtId="0" xfId="0" applyAlignment="1" applyFont="1">
      <alignment vertical="bottom"/>
    </xf>
    <xf borderId="0" fillId="9" fontId="4" numFmtId="165" xfId="0" applyFont="1" applyNumberFormat="1"/>
    <xf borderId="4" fillId="10" fontId="4" numFmtId="0" xfId="0" applyBorder="1" applyFont="1"/>
    <xf borderId="0" fillId="12" fontId="4" numFmtId="0" xfId="0" applyAlignment="1" applyFont="1">
      <alignment readingOrder="0"/>
    </xf>
    <xf borderId="0" fillId="12" fontId="4" numFmtId="0" xfId="0" applyFont="1"/>
    <xf borderId="0" fillId="12" fontId="5" numFmtId="0" xfId="0" applyAlignment="1" applyFont="1">
      <alignment horizontal="left" readingOrder="0"/>
    </xf>
    <xf borderId="4" fillId="10" fontId="2" numFmtId="0" xfId="0" applyBorder="1" applyFont="1"/>
    <xf borderId="0" fillId="28" fontId="13" numFmtId="0" xfId="0" applyAlignment="1" applyFont="1">
      <alignment readingOrder="0"/>
    </xf>
    <xf borderId="0" fillId="9" fontId="4" numFmtId="9" xfId="0" applyFont="1" applyNumberFormat="1"/>
    <xf borderId="0" fillId="4" fontId="4" numFmtId="9" xfId="0" applyFont="1" applyNumberFormat="1"/>
    <xf borderId="0" fillId="0" fontId="4" numFmtId="164" xfId="0" applyFont="1" applyNumberFormat="1"/>
    <xf borderId="2" fillId="3" fontId="4" numFmtId="0" xfId="0" applyBorder="1" applyFont="1"/>
    <xf borderId="3" fillId="3" fontId="4" numFmtId="0" xfId="0" applyBorder="1" applyFont="1"/>
    <xf borderId="4" fillId="3" fontId="4" numFmtId="0" xfId="0" applyBorder="1" applyFont="1"/>
    <xf borderId="9" fillId="3" fontId="4" numFmtId="0" xfId="0" applyAlignment="1" applyBorder="1" applyFont="1">
      <alignment readingOrder="0"/>
    </xf>
    <xf borderId="9" fillId="3" fontId="4" numFmtId="0" xfId="0" applyBorder="1" applyFont="1"/>
    <xf borderId="0" fillId="3" fontId="7" numFmtId="0" xfId="0" applyAlignment="1" applyFont="1">
      <alignment horizontal="right" readingOrder="0" vertical="bottom"/>
    </xf>
    <xf borderId="0" fillId="3" fontId="7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9" fillId="3" fontId="7" numFmtId="0" xfId="0" applyAlignment="1" applyBorder="1" applyFont="1">
      <alignment horizontal="right" vertical="bottom"/>
    </xf>
    <xf borderId="0" fillId="3" fontId="7" numFmtId="0" xfId="0" applyAlignment="1" applyFont="1">
      <alignment readingOrder="0" vertical="bottom"/>
    </xf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0" fillId="11" fontId="4" numFmtId="0" xfId="0" applyFont="1"/>
    <xf borderId="0" fillId="33" fontId="4" numFmtId="0" xfId="0" applyAlignment="1" applyFill="1" applyFont="1">
      <alignment readingOrder="0"/>
    </xf>
    <xf borderId="0" fillId="33" fontId="4" numFmtId="0" xfId="0" applyFont="1"/>
    <xf borderId="0" fillId="4" fontId="4" numFmtId="10" xfId="0" applyFont="1" applyNumberFormat="1"/>
  </cellXfs>
  <cellStyles count="1">
    <cellStyle xfId="0" name="Normal" builtinId="0"/>
  </cellStyles>
  <dxfs count="1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$3,237,000 Proceeds Raised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dashboard!$W$38:$W$42</c:f>
            </c:strRef>
          </c:cat>
          <c:val>
            <c:numRef>
              <c:f>dashboard!$X$38:$X$42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304800</xdr:colOff>
      <xdr:row>45</xdr:row>
      <xdr:rowOff>114300</xdr:rowOff>
    </xdr:from>
    <xdr:ext cx="557212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5" t="s">
        <v>4164</v>
      </c>
      <c r="F1" s="5">
        <v>2020.0</v>
      </c>
      <c r="G1" s="5" t="s">
        <v>884</v>
      </c>
      <c r="H1" s="5" t="s">
        <v>1741</v>
      </c>
      <c r="I1" s="5">
        <v>263.0</v>
      </c>
      <c r="J1" s="5" t="s">
        <v>30</v>
      </c>
      <c r="L1" s="5">
        <v>60.0</v>
      </c>
    </row>
    <row r="2">
      <c r="F2" s="5">
        <v>2020.0</v>
      </c>
      <c r="G2" s="5" t="s">
        <v>884</v>
      </c>
      <c r="H2" s="5" t="s">
        <v>1741</v>
      </c>
      <c r="I2" s="5">
        <v>263.0</v>
      </c>
      <c r="J2" s="5" t="s">
        <v>30</v>
      </c>
      <c r="K2" s="5" t="s">
        <v>1742</v>
      </c>
      <c r="L2" s="5">
        <v>175.0</v>
      </c>
    </row>
    <row r="3">
      <c r="F3" s="5">
        <v>2020.0</v>
      </c>
      <c r="G3" s="5" t="s">
        <v>1743</v>
      </c>
      <c r="H3" s="5" t="s">
        <v>1744</v>
      </c>
      <c r="I3" s="5">
        <v>301.0</v>
      </c>
      <c r="J3" s="5" t="s">
        <v>68</v>
      </c>
      <c r="L3" s="5">
        <v>60.0</v>
      </c>
    </row>
    <row r="4">
      <c r="F4" s="5">
        <v>2020.0</v>
      </c>
      <c r="G4" s="5" t="s">
        <v>786</v>
      </c>
      <c r="H4" s="5" t="s">
        <v>1744</v>
      </c>
      <c r="I4" s="5">
        <v>307.0</v>
      </c>
      <c r="J4" s="5" t="s">
        <v>25</v>
      </c>
      <c r="K4" s="5" t="s">
        <v>234</v>
      </c>
      <c r="L4" s="5">
        <v>115.0</v>
      </c>
    </row>
    <row r="5">
      <c r="F5" s="5">
        <v>2020.0</v>
      </c>
      <c r="G5" s="5" t="s">
        <v>1099</v>
      </c>
      <c r="H5" s="5" t="s">
        <v>1744</v>
      </c>
      <c r="I5" s="5" t="s">
        <v>1745</v>
      </c>
      <c r="J5" s="5" t="s">
        <v>25</v>
      </c>
      <c r="K5" s="5" t="s">
        <v>1746</v>
      </c>
      <c r="L5" s="5">
        <v>80.0</v>
      </c>
    </row>
    <row r="6">
      <c r="F6" s="5">
        <v>2020.0</v>
      </c>
      <c r="G6" s="5" t="s">
        <v>786</v>
      </c>
      <c r="H6" s="5" t="s">
        <v>1744</v>
      </c>
      <c r="I6" s="5">
        <v>1.0</v>
      </c>
      <c r="J6" s="5" t="s">
        <v>68</v>
      </c>
      <c r="K6" s="5" t="s">
        <v>1747</v>
      </c>
      <c r="L6" s="5">
        <v>300.0</v>
      </c>
    </row>
    <row r="7">
      <c r="F7" s="5">
        <v>2020.0</v>
      </c>
      <c r="G7" s="5" t="s">
        <v>954</v>
      </c>
      <c r="H7" s="5" t="s">
        <v>1744</v>
      </c>
      <c r="I7" s="5">
        <v>46.0</v>
      </c>
      <c r="J7" s="5" t="s">
        <v>68</v>
      </c>
      <c r="K7" s="5" t="s">
        <v>1748</v>
      </c>
      <c r="L7" s="5">
        <v>150.0</v>
      </c>
    </row>
    <row r="8">
      <c r="F8" s="5">
        <v>2020.0</v>
      </c>
      <c r="G8" s="5" t="s">
        <v>954</v>
      </c>
      <c r="H8" s="5" t="s">
        <v>1744</v>
      </c>
      <c r="I8" s="5">
        <v>46.0</v>
      </c>
      <c r="J8" s="5" t="s">
        <v>68</v>
      </c>
      <c r="K8" s="5" t="s">
        <v>1748</v>
      </c>
      <c r="L8" s="5">
        <v>150.0</v>
      </c>
    </row>
    <row r="9">
      <c r="F9" s="5">
        <v>2020.0</v>
      </c>
      <c r="G9" s="5" t="s">
        <v>954</v>
      </c>
      <c r="H9" s="5" t="s">
        <v>1744</v>
      </c>
      <c r="I9" s="5">
        <v>46.0</v>
      </c>
      <c r="J9" s="5" t="s">
        <v>68</v>
      </c>
      <c r="K9" s="5" t="s">
        <v>1548</v>
      </c>
      <c r="L9" s="5">
        <v>150.0</v>
      </c>
    </row>
    <row r="10">
      <c r="F10" s="5">
        <v>2020.0</v>
      </c>
      <c r="G10" s="5" t="s">
        <v>954</v>
      </c>
      <c r="H10" s="5" t="s">
        <v>1744</v>
      </c>
      <c r="I10" s="5">
        <v>46.0</v>
      </c>
      <c r="J10" s="5" t="s">
        <v>68</v>
      </c>
      <c r="K10" s="5" t="s">
        <v>1548</v>
      </c>
      <c r="L10" s="5">
        <v>80.0</v>
      </c>
    </row>
    <row r="11">
      <c r="F11" s="5">
        <v>2020.0</v>
      </c>
      <c r="G11" s="5" t="s">
        <v>954</v>
      </c>
      <c r="H11" s="5" t="s">
        <v>1749</v>
      </c>
      <c r="I11" s="5">
        <v>101.0</v>
      </c>
      <c r="J11" s="5" t="s">
        <v>462</v>
      </c>
      <c r="K11" s="5" t="s">
        <v>1750</v>
      </c>
      <c r="L11" s="5">
        <v>100.0</v>
      </c>
    </row>
    <row r="12">
      <c r="F12" s="5">
        <v>2020.0</v>
      </c>
      <c r="G12" s="5" t="s">
        <v>954</v>
      </c>
      <c r="H12" s="5" t="s">
        <v>1749</v>
      </c>
      <c r="I12" s="5">
        <v>1.0</v>
      </c>
      <c r="J12" s="5" t="s">
        <v>244</v>
      </c>
      <c r="K12" s="5" t="s">
        <v>1548</v>
      </c>
      <c r="L12" s="5">
        <v>80.0</v>
      </c>
    </row>
    <row r="13">
      <c r="F13" s="5">
        <v>2021.0</v>
      </c>
      <c r="G13" s="5" t="s">
        <v>1751</v>
      </c>
      <c r="H13" s="5" t="s">
        <v>1752</v>
      </c>
      <c r="I13" s="5" t="s">
        <v>1753</v>
      </c>
      <c r="J13" s="5" t="s">
        <v>68</v>
      </c>
      <c r="L13" s="5">
        <v>60.0</v>
      </c>
    </row>
    <row r="14">
      <c r="F14" s="5">
        <v>2021.0</v>
      </c>
      <c r="G14" s="5" t="s">
        <v>119</v>
      </c>
      <c r="H14" s="5" t="s">
        <v>946</v>
      </c>
      <c r="I14" s="5">
        <v>255.0</v>
      </c>
      <c r="J14" s="5" t="s">
        <v>244</v>
      </c>
      <c r="K14" s="5" t="s">
        <v>1075</v>
      </c>
      <c r="L14" s="5">
        <v>150.0</v>
      </c>
    </row>
    <row r="15">
      <c r="F15" s="5">
        <v>2021.0</v>
      </c>
      <c r="G15" s="5" t="s">
        <v>119</v>
      </c>
      <c r="H15" s="5" t="s">
        <v>1749</v>
      </c>
      <c r="I15" s="5">
        <v>1.0</v>
      </c>
      <c r="J15" s="5" t="s">
        <v>244</v>
      </c>
      <c r="K15" s="5" t="s">
        <v>1075</v>
      </c>
      <c r="L15" s="5">
        <v>75.0</v>
      </c>
    </row>
    <row r="16">
      <c r="F16" s="5">
        <v>2021.0</v>
      </c>
      <c r="G16" s="5" t="s">
        <v>1754</v>
      </c>
      <c r="H16" s="5" t="s">
        <v>1755</v>
      </c>
      <c r="I16" s="5">
        <v>121.0</v>
      </c>
      <c r="J16" s="5" t="s">
        <v>68</v>
      </c>
      <c r="K16" s="5" t="s">
        <v>1756</v>
      </c>
      <c r="L16" s="5">
        <v>100.0</v>
      </c>
    </row>
    <row r="17">
      <c r="F17" s="5">
        <v>1998.0</v>
      </c>
      <c r="G17" s="5" t="s">
        <v>151</v>
      </c>
      <c r="H17" s="5" t="s">
        <v>1757</v>
      </c>
      <c r="I17" s="5">
        <v>182.0</v>
      </c>
      <c r="J17" s="5" t="s">
        <v>25</v>
      </c>
      <c r="K17" s="5" t="s">
        <v>1758</v>
      </c>
      <c r="L17" s="5">
        <v>100.0</v>
      </c>
    </row>
    <row r="18">
      <c r="F18" s="5">
        <v>2017.0</v>
      </c>
      <c r="G18" s="5" t="s">
        <v>958</v>
      </c>
      <c r="H18" s="5" t="s">
        <v>1759</v>
      </c>
      <c r="I18" s="5" t="s">
        <v>1760</v>
      </c>
      <c r="J18" s="5" t="s">
        <v>462</v>
      </c>
      <c r="L18" s="5">
        <v>80.0</v>
      </c>
    </row>
    <row r="19">
      <c r="F19" s="5">
        <v>2020.0</v>
      </c>
      <c r="G19" s="5" t="s">
        <v>884</v>
      </c>
      <c r="H19" s="5" t="s">
        <v>1744</v>
      </c>
      <c r="I19" s="5">
        <v>201.0</v>
      </c>
      <c r="J19" s="5" t="s">
        <v>72</v>
      </c>
      <c r="K19" s="5" t="s">
        <v>857</v>
      </c>
      <c r="L19" s="5">
        <v>75.0</v>
      </c>
    </row>
    <row r="20">
      <c r="F20" s="5">
        <v>2020.0</v>
      </c>
      <c r="G20" s="5" t="s">
        <v>1443</v>
      </c>
      <c r="H20" s="5" t="s">
        <v>1744</v>
      </c>
      <c r="I20" s="5">
        <v>101.0</v>
      </c>
      <c r="J20" s="5" t="s">
        <v>25</v>
      </c>
      <c r="K20" s="5" t="s">
        <v>1761</v>
      </c>
      <c r="L20" s="5">
        <v>150.0</v>
      </c>
    </row>
    <row r="21">
      <c r="F21" s="5">
        <v>1986.0</v>
      </c>
      <c r="G21" s="5" t="s">
        <v>62</v>
      </c>
      <c r="H21" s="5" t="s">
        <v>1762</v>
      </c>
      <c r="I21" s="5">
        <v>161.0</v>
      </c>
      <c r="J21" s="5" t="s">
        <v>763</v>
      </c>
      <c r="L21" s="5">
        <v>100.0</v>
      </c>
    </row>
    <row r="23">
      <c r="F23" s="5">
        <v>2002.0</v>
      </c>
      <c r="G23" s="5" t="s">
        <v>62</v>
      </c>
      <c r="H23" s="5" t="s">
        <v>1749</v>
      </c>
      <c r="I23" s="5">
        <v>295.0</v>
      </c>
      <c r="J23" s="5" t="s">
        <v>72</v>
      </c>
      <c r="L23" s="5">
        <v>150.0</v>
      </c>
    </row>
    <row r="24">
      <c r="F24" s="5">
        <v>2002.0</v>
      </c>
      <c r="G24" s="5" t="s">
        <v>62</v>
      </c>
      <c r="H24" s="5" t="s">
        <v>1749</v>
      </c>
      <c r="I24" s="5">
        <v>295.0</v>
      </c>
      <c r="J24" s="5" t="s">
        <v>467</v>
      </c>
      <c r="L24" s="5">
        <v>150.0</v>
      </c>
    </row>
    <row r="25">
      <c r="F25" s="5">
        <v>2002.0</v>
      </c>
      <c r="G25" s="5" t="s">
        <v>1764</v>
      </c>
      <c r="H25" s="5" t="s">
        <v>1749</v>
      </c>
      <c r="I25" s="5">
        <v>15.0</v>
      </c>
      <c r="J25" s="5" t="s">
        <v>244</v>
      </c>
      <c r="L25" s="5">
        <v>150.0</v>
      </c>
    </row>
    <row r="26">
      <c r="F26" s="5">
        <v>2021.0</v>
      </c>
      <c r="G26" s="5" t="s">
        <v>119</v>
      </c>
      <c r="H26" s="5" t="s">
        <v>1755</v>
      </c>
      <c r="I26" s="5">
        <v>262.0</v>
      </c>
      <c r="J26" s="5" t="s">
        <v>244</v>
      </c>
      <c r="L26" s="5">
        <v>125.0</v>
      </c>
    </row>
    <row r="27">
      <c r="F27" s="5">
        <v>2002.0</v>
      </c>
      <c r="G27" s="5" t="s">
        <v>62</v>
      </c>
      <c r="H27" s="5" t="s">
        <v>1749</v>
      </c>
      <c r="I27" s="5">
        <v>248.0</v>
      </c>
      <c r="J27" s="5" t="s">
        <v>666</v>
      </c>
      <c r="L27" s="5">
        <v>80.0</v>
      </c>
    </row>
    <row r="28">
      <c r="F28" s="5">
        <v>2002.0</v>
      </c>
      <c r="G28" s="5" t="s">
        <v>62</v>
      </c>
      <c r="H28" s="5" t="s">
        <v>1749</v>
      </c>
      <c r="I28" s="5">
        <v>248.0</v>
      </c>
      <c r="J28" s="5" t="s">
        <v>808</v>
      </c>
      <c r="L28" s="5">
        <v>80.0</v>
      </c>
    </row>
    <row r="29">
      <c r="F29" s="5">
        <v>1990.0</v>
      </c>
      <c r="G29" s="5" t="s">
        <v>996</v>
      </c>
      <c r="H29" s="5" t="s">
        <v>1215</v>
      </c>
      <c r="I29" s="5">
        <v>800.0</v>
      </c>
      <c r="J29" s="5" t="s">
        <v>1765</v>
      </c>
      <c r="L29" s="5">
        <v>140.0</v>
      </c>
    </row>
    <row r="31">
      <c r="F31" s="5">
        <v>1990.0</v>
      </c>
      <c r="G31" s="5" t="s">
        <v>996</v>
      </c>
      <c r="H31" s="5" t="s">
        <v>1215</v>
      </c>
      <c r="I31" s="5">
        <v>800.0</v>
      </c>
      <c r="J31" s="5" t="s">
        <v>1765</v>
      </c>
      <c r="L31" s="5">
        <v>140.0</v>
      </c>
    </row>
    <row r="32">
      <c r="F32" s="5">
        <v>1990.0</v>
      </c>
      <c r="G32" s="5" t="s">
        <v>996</v>
      </c>
      <c r="H32" s="5" t="s">
        <v>1215</v>
      </c>
      <c r="I32" s="5">
        <v>685.0</v>
      </c>
      <c r="J32" s="5" t="s">
        <v>30</v>
      </c>
      <c r="L32" s="5">
        <v>150.0</v>
      </c>
    </row>
    <row r="33">
      <c r="F33" s="5">
        <v>2018.0</v>
      </c>
      <c r="G33" s="5" t="s">
        <v>119</v>
      </c>
      <c r="H33" s="5" t="s">
        <v>1087</v>
      </c>
      <c r="I33" s="5">
        <v>317.0</v>
      </c>
      <c r="J33" s="5" t="s">
        <v>68</v>
      </c>
      <c r="L33" s="5">
        <v>90.0</v>
      </c>
    </row>
    <row r="34">
      <c r="F34" s="5">
        <v>1986.0</v>
      </c>
      <c r="G34" s="5" t="s">
        <v>62</v>
      </c>
      <c r="H34" s="5" t="s">
        <v>1767</v>
      </c>
      <c r="I34" s="5">
        <v>112.0</v>
      </c>
      <c r="J34" s="5" t="s">
        <v>25</v>
      </c>
      <c r="L34" s="5">
        <v>90.0</v>
      </c>
    </row>
    <row r="35">
      <c r="F35" s="5">
        <v>1986.0</v>
      </c>
      <c r="G35" s="5" t="s">
        <v>62</v>
      </c>
      <c r="H35" s="5" t="s">
        <v>1763</v>
      </c>
      <c r="I35" s="5">
        <v>45.0</v>
      </c>
      <c r="J35" s="5" t="s">
        <v>25</v>
      </c>
      <c r="L35" s="5">
        <v>70.0</v>
      </c>
    </row>
    <row r="36">
      <c r="F36" s="5">
        <v>1989.0</v>
      </c>
      <c r="G36" s="5" t="s">
        <v>90</v>
      </c>
      <c r="H36" s="5" t="s">
        <v>1768</v>
      </c>
      <c r="I36" s="5">
        <v>257.0</v>
      </c>
      <c r="J36" s="5" t="s">
        <v>498</v>
      </c>
      <c r="L36" s="5">
        <v>75.0</v>
      </c>
    </row>
    <row r="37">
      <c r="F37" s="5">
        <v>1998.0</v>
      </c>
      <c r="G37" s="5" t="s">
        <v>151</v>
      </c>
      <c r="H37" s="5" t="s">
        <v>1757</v>
      </c>
      <c r="I37" s="5">
        <v>182.0</v>
      </c>
      <c r="J37" s="5" t="s">
        <v>25</v>
      </c>
      <c r="K37" s="5" t="s">
        <v>1758</v>
      </c>
      <c r="L37" s="5">
        <v>50.0</v>
      </c>
    </row>
    <row r="38">
      <c r="F38" s="5">
        <v>1989.0</v>
      </c>
      <c r="G38" s="5" t="s">
        <v>90</v>
      </c>
      <c r="H38" s="5" t="s">
        <v>1768</v>
      </c>
      <c r="I38" s="5">
        <v>257.0</v>
      </c>
      <c r="J38" s="5" t="s">
        <v>25</v>
      </c>
      <c r="L38" s="5">
        <v>150.0</v>
      </c>
    </row>
    <row r="39">
      <c r="F39" s="5">
        <v>1989.0</v>
      </c>
      <c r="G39" s="5" t="s">
        <v>90</v>
      </c>
      <c r="H39" s="5" t="s">
        <v>1768</v>
      </c>
      <c r="I39" s="5">
        <v>257.0</v>
      </c>
      <c r="J39" s="5" t="s">
        <v>25</v>
      </c>
      <c r="L39" s="5">
        <v>150.0</v>
      </c>
    </row>
    <row r="40">
      <c r="F40" s="5">
        <v>1989.0</v>
      </c>
      <c r="G40" s="5" t="s">
        <v>90</v>
      </c>
      <c r="H40" s="5" t="s">
        <v>1768</v>
      </c>
      <c r="I40" s="5">
        <v>257.0</v>
      </c>
      <c r="J40" s="5" t="s">
        <v>25</v>
      </c>
      <c r="L40" s="5">
        <v>150.0</v>
      </c>
    </row>
    <row r="41">
      <c r="F41" s="5">
        <v>1989.0</v>
      </c>
      <c r="G41" s="5" t="s">
        <v>90</v>
      </c>
      <c r="H41" s="5" t="s">
        <v>1768</v>
      </c>
      <c r="I41" s="5">
        <v>257.0</v>
      </c>
      <c r="J41" s="5" t="s">
        <v>25</v>
      </c>
      <c r="L41" s="5">
        <v>150.0</v>
      </c>
    </row>
    <row r="42">
      <c r="F42" s="5">
        <v>1989.0</v>
      </c>
      <c r="G42" s="5" t="s">
        <v>90</v>
      </c>
      <c r="H42" s="5" t="s">
        <v>1768</v>
      </c>
      <c r="I42" s="5">
        <v>257.0</v>
      </c>
      <c r="J42" s="5" t="s">
        <v>25</v>
      </c>
      <c r="L42" s="5">
        <v>150.0</v>
      </c>
    </row>
    <row r="43">
      <c r="F43" s="5">
        <v>1986.0</v>
      </c>
      <c r="G43" s="5" t="s">
        <v>62</v>
      </c>
      <c r="H43" s="5" t="s">
        <v>1762</v>
      </c>
      <c r="I43" s="5">
        <v>161.0</v>
      </c>
      <c r="J43" s="5" t="s">
        <v>984</v>
      </c>
      <c r="L43" s="5">
        <v>150.0</v>
      </c>
    </row>
    <row r="44">
      <c r="F44" s="5">
        <v>1986.0</v>
      </c>
      <c r="G44" s="5" t="s">
        <v>90</v>
      </c>
      <c r="H44" s="5" t="s">
        <v>997</v>
      </c>
      <c r="I44" s="5">
        <v>246.0</v>
      </c>
      <c r="J44" s="5" t="s">
        <v>25</v>
      </c>
      <c r="L44" s="5">
        <v>75.0</v>
      </c>
    </row>
    <row r="45">
      <c r="F45" s="5">
        <v>1989.0</v>
      </c>
      <c r="G45" s="5" t="s">
        <v>90</v>
      </c>
      <c r="H45" s="5" t="s">
        <v>1768</v>
      </c>
      <c r="I45" s="5">
        <v>257.0</v>
      </c>
      <c r="J45" s="5" t="s">
        <v>467</v>
      </c>
      <c r="L45" s="5">
        <v>125.0</v>
      </c>
    </row>
    <row r="46">
      <c r="F46" s="5">
        <v>2018.0</v>
      </c>
      <c r="G46" s="5" t="s">
        <v>305</v>
      </c>
      <c r="H46" s="5" t="s">
        <v>1759</v>
      </c>
      <c r="I46" s="5">
        <v>49.0</v>
      </c>
      <c r="J46" s="5" t="s">
        <v>25</v>
      </c>
      <c r="K46" s="5" t="s">
        <v>1770</v>
      </c>
      <c r="L46" s="5">
        <v>100.0</v>
      </c>
    </row>
    <row r="47">
      <c r="F47" s="5">
        <v>2020.0</v>
      </c>
      <c r="G47" s="5" t="s">
        <v>884</v>
      </c>
      <c r="H47" s="5" t="s">
        <v>1744</v>
      </c>
      <c r="I47" s="5">
        <v>201.0</v>
      </c>
      <c r="J47" s="5" t="s">
        <v>25</v>
      </c>
      <c r="K47" s="5" t="s">
        <v>1742</v>
      </c>
      <c r="L47" s="5">
        <v>125.0</v>
      </c>
    </row>
    <row r="48">
      <c r="F48" s="5">
        <v>2020.0</v>
      </c>
      <c r="G48" s="5" t="s">
        <v>786</v>
      </c>
      <c r="H48" s="5" t="s">
        <v>1749</v>
      </c>
      <c r="I48" s="5">
        <v>255.0</v>
      </c>
      <c r="J48" s="5" t="s">
        <v>244</v>
      </c>
      <c r="L48" s="5">
        <v>75.0</v>
      </c>
    </row>
    <row r="49">
      <c r="F49" s="5">
        <v>2020.0</v>
      </c>
      <c r="G49" s="5" t="s">
        <v>884</v>
      </c>
      <c r="H49" s="5" t="s">
        <v>1749</v>
      </c>
      <c r="I49" s="5" t="s">
        <v>1771</v>
      </c>
      <c r="J49" s="5" t="s">
        <v>30</v>
      </c>
      <c r="K49" s="5" t="s">
        <v>920</v>
      </c>
      <c r="L49" s="5">
        <v>100.0</v>
      </c>
    </row>
    <row r="50">
      <c r="F50" s="5">
        <v>1981.0</v>
      </c>
      <c r="G50" s="5" t="s">
        <v>62</v>
      </c>
      <c r="H50" s="5" t="s">
        <v>1772</v>
      </c>
      <c r="I50" s="5">
        <v>216.0</v>
      </c>
      <c r="J50" s="5" t="s">
        <v>763</v>
      </c>
      <c r="L50" s="5">
        <v>150.0</v>
      </c>
    </row>
    <row r="51">
      <c r="F51" s="5">
        <v>2003.0</v>
      </c>
      <c r="G51" s="5" t="s">
        <v>1773</v>
      </c>
      <c r="H51" s="5" t="s">
        <v>1774</v>
      </c>
      <c r="I51" s="5">
        <v>43.0</v>
      </c>
      <c r="J51" s="5" t="s">
        <v>25</v>
      </c>
      <c r="K51" s="5" t="s">
        <v>1775</v>
      </c>
      <c r="L51" s="5">
        <v>100.0</v>
      </c>
    </row>
    <row r="53">
      <c r="D53" s="5" t="s">
        <v>4165</v>
      </c>
      <c r="F53" s="217">
        <v>2018.0</v>
      </c>
      <c r="G53" s="218" t="s">
        <v>23</v>
      </c>
      <c r="H53" s="218" t="s">
        <v>821</v>
      </c>
      <c r="I53" s="218" t="s">
        <v>822</v>
      </c>
      <c r="J53" s="218" t="s">
        <v>68</v>
      </c>
      <c r="K53" s="218"/>
      <c r="L53" s="217">
        <v>130.0</v>
      </c>
    </row>
    <row r="54">
      <c r="F54" s="217">
        <v>2018.0</v>
      </c>
      <c r="G54" s="218" t="s">
        <v>75</v>
      </c>
      <c r="H54" s="218" t="s">
        <v>821</v>
      </c>
      <c r="I54" s="218" t="s">
        <v>823</v>
      </c>
      <c r="J54" s="218" t="s">
        <v>68</v>
      </c>
      <c r="K54" s="218"/>
      <c r="L54" s="217">
        <v>115.0</v>
      </c>
    </row>
    <row r="55">
      <c r="F55" s="217">
        <v>2018.0</v>
      </c>
      <c r="G55" s="218" t="s">
        <v>75</v>
      </c>
      <c r="H55" s="218" t="s">
        <v>821</v>
      </c>
      <c r="I55" s="218" t="s">
        <v>532</v>
      </c>
      <c r="J55" s="218" t="s">
        <v>68</v>
      </c>
      <c r="K55" s="218"/>
      <c r="L55" s="217">
        <v>100.0</v>
      </c>
    </row>
    <row r="56">
      <c r="F56" s="5">
        <v>2019.0</v>
      </c>
      <c r="G56" s="5" t="s">
        <v>39</v>
      </c>
      <c r="H56" s="5" t="s">
        <v>824</v>
      </c>
      <c r="I56" s="5">
        <v>1.0</v>
      </c>
      <c r="J56" s="5" t="s">
        <v>25</v>
      </c>
      <c r="K56" s="5" t="s">
        <v>825</v>
      </c>
      <c r="L56" s="5">
        <v>150.0</v>
      </c>
    </row>
    <row r="57">
      <c r="F57" s="217">
        <v>2018.0</v>
      </c>
      <c r="G57" s="218" t="s">
        <v>23</v>
      </c>
      <c r="H57" s="218" t="s">
        <v>821</v>
      </c>
      <c r="I57" s="118">
        <v>150.0</v>
      </c>
      <c r="J57" s="218" t="s">
        <v>68</v>
      </c>
      <c r="L57" s="5">
        <v>150.0</v>
      </c>
    </row>
    <row r="58">
      <c r="F58" s="217">
        <v>2018.0</v>
      </c>
      <c r="G58" s="218" t="s">
        <v>75</v>
      </c>
      <c r="H58" s="218" t="s">
        <v>821</v>
      </c>
      <c r="I58" s="218" t="s">
        <v>532</v>
      </c>
      <c r="J58" s="218" t="s">
        <v>68</v>
      </c>
      <c r="K58" s="218"/>
      <c r="L58" s="217">
        <v>100.0</v>
      </c>
    </row>
    <row r="59">
      <c r="F59" s="5">
        <v>2001.0</v>
      </c>
      <c r="G59" s="5" t="s">
        <v>102</v>
      </c>
      <c r="H59" s="5" t="s">
        <v>826</v>
      </c>
      <c r="I59" s="5">
        <v>451.0</v>
      </c>
      <c r="J59" s="5" t="s">
        <v>498</v>
      </c>
      <c r="L59" s="5">
        <v>75.0</v>
      </c>
    </row>
    <row r="60">
      <c r="F60" s="5">
        <v>2019.0</v>
      </c>
      <c r="G60" s="5" t="s">
        <v>827</v>
      </c>
      <c r="H60" s="5" t="s">
        <v>824</v>
      </c>
      <c r="I60" s="5">
        <v>504.0</v>
      </c>
      <c r="J60" s="5" t="s">
        <v>30</v>
      </c>
      <c r="L60" s="5">
        <v>120.0</v>
      </c>
    </row>
    <row r="61">
      <c r="F61" s="5">
        <v>2019.0</v>
      </c>
      <c r="G61" s="5" t="s">
        <v>827</v>
      </c>
      <c r="H61" s="5" t="s">
        <v>824</v>
      </c>
      <c r="I61" s="5">
        <v>504.0</v>
      </c>
      <c r="J61" s="5" t="s">
        <v>30</v>
      </c>
      <c r="L61" s="5">
        <v>120.0</v>
      </c>
    </row>
    <row r="62">
      <c r="F62" s="5">
        <v>2019.0</v>
      </c>
      <c r="G62" s="5" t="s">
        <v>827</v>
      </c>
      <c r="H62" s="5" t="s">
        <v>824</v>
      </c>
      <c r="I62" s="5">
        <v>504.0</v>
      </c>
      <c r="J62" s="5" t="s">
        <v>30</v>
      </c>
      <c r="L62" s="5">
        <v>120.0</v>
      </c>
    </row>
    <row r="63">
      <c r="F63" s="5">
        <v>2019.0</v>
      </c>
      <c r="G63" s="5" t="s">
        <v>827</v>
      </c>
      <c r="H63" s="5" t="s">
        <v>824</v>
      </c>
      <c r="I63" s="5">
        <v>504.0</v>
      </c>
      <c r="J63" s="5" t="s">
        <v>30</v>
      </c>
      <c r="L63" s="5">
        <v>120.0</v>
      </c>
    </row>
    <row r="64">
      <c r="F64" s="5">
        <v>2019.0</v>
      </c>
      <c r="G64" s="5" t="s">
        <v>827</v>
      </c>
      <c r="H64" s="5" t="s">
        <v>824</v>
      </c>
      <c r="I64" s="5">
        <v>504.0</v>
      </c>
      <c r="J64" s="5" t="s">
        <v>30</v>
      </c>
      <c r="L64" s="5">
        <v>120.0</v>
      </c>
    </row>
    <row r="65">
      <c r="F65" s="5">
        <v>2019.0</v>
      </c>
      <c r="G65" s="5" t="s">
        <v>827</v>
      </c>
      <c r="H65" s="5" t="s">
        <v>824</v>
      </c>
      <c r="I65" s="5">
        <v>504.0</v>
      </c>
      <c r="J65" s="5" t="s">
        <v>30</v>
      </c>
      <c r="L65" s="5">
        <v>120.0</v>
      </c>
    </row>
    <row r="66">
      <c r="F66" s="5">
        <v>2018.0</v>
      </c>
      <c r="G66" s="5" t="s">
        <v>62</v>
      </c>
      <c r="H66" s="5" t="s">
        <v>821</v>
      </c>
      <c r="I66" s="5">
        <v>700.0</v>
      </c>
      <c r="J66" s="5" t="s">
        <v>25</v>
      </c>
      <c r="K66" s="5" t="s">
        <v>828</v>
      </c>
      <c r="L66" s="5">
        <v>75.0</v>
      </c>
    </row>
    <row r="67">
      <c r="F67" s="5">
        <v>2018.0</v>
      </c>
      <c r="G67" s="5" t="s">
        <v>75</v>
      </c>
      <c r="H67" s="5" t="s">
        <v>821</v>
      </c>
      <c r="I67" s="5">
        <v>285.0</v>
      </c>
      <c r="J67" s="5" t="s">
        <v>244</v>
      </c>
      <c r="L67" s="5">
        <v>60.0</v>
      </c>
    </row>
    <row r="68">
      <c r="F68" s="5">
        <v>2018.0</v>
      </c>
      <c r="G68" s="5" t="s">
        <v>815</v>
      </c>
      <c r="H68" s="5" t="s">
        <v>821</v>
      </c>
      <c r="I68" s="5">
        <v>53.0</v>
      </c>
      <c r="J68" s="5" t="s">
        <v>30</v>
      </c>
      <c r="L68" s="5">
        <v>120.0</v>
      </c>
    </row>
    <row r="69">
      <c r="F69" s="5">
        <v>2018.0</v>
      </c>
      <c r="G69" s="5" t="s">
        <v>815</v>
      </c>
      <c r="H69" s="5" t="s">
        <v>821</v>
      </c>
      <c r="I69" s="5">
        <v>53.0</v>
      </c>
      <c r="J69" s="5" t="s">
        <v>30</v>
      </c>
      <c r="L69" s="5">
        <v>120.0</v>
      </c>
    </row>
    <row r="70">
      <c r="F70" s="5">
        <v>2018.0</v>
      </c>
      <c r="G70" s="5" t="s">
        <v>815</v>
      </c>
      <c r="H70" s="5" t="s">
        <v>821</v>
      </c>
      <c r="I70" s="5">
        <v>53.0</v>
      </c>
      <c r="J70" s="5" t="s">
        <v>30</v>
      </c>
      <c r="L70" s="5">
        <v>120.0</v>
      </c>
    </row>
    <row r="71">
      <c r="F71" s="5">
        <v>2018.0</v>
      </c>
      <c r="G71" s="5" t="s">
        <v>815</v>
      </c>
      <c r="H71" s="5" t="s">
        <v>821</v>
      </c>
      <c r="I71" s="5">
        <v>53.0</v>
      </c>
      <c r="J71" s="5" t="s">
        <v>30</v>
      </c>
      <c r="L71" s="5">
        <v>120.0</v>
      </c>
    </row>
    <row r="72">
      <c r="F72" s="5">
        <v>2018.0</v>
      </c>
      <c r="G72" s="5" t="s">
        <v>815</v>
      </c>
      <c r="H72" s="5" t="s">
        <v>821</v>
      </c>
      <c r="I72" s="5">
        <v>53.0</v>
      </c>
      <c r="J72" s="5" t="s">
        <v>30</v>
      </c>
      <c r="L72" s="5">
        <v>120.0</v>
      </c>
    </row>
    <row r="78">
      <c r="D78" s="5" t="s">
        <v>4166</v>
      </c>
      <c r="F78" s="5">
        <v>1984.0</v>
      </c>
      <c r="G78" s="5" t="s">
        <v>62</v>
      </c>
      <c r="H78" s="5" t="s">
        <v>4167</v>
      </c>
      <c r="I78" s="5">
        <v>51.0</v>
      </c>
      <c r="J78" s="5" t="s">
        <v>25</v>
      </c>
      <c r="L78" s="5">
        <v>120.0</v>
      </c>
    </row>
    <row r="79">
      <c r="F79" s="5">
        <v>1984.0</v>
      </c>
      <c r="G79" s="5" t="s">
        <v>62</v>
      </c>
      <c r="H79" s="5" t="s">
        <v>4167</v>
      </c>
      <c r="I79" s="5">
        <v>51.0</v>
      </c>
      <c r="J79" s="5" t="s">
        <v>25</v>
      </c>
      <c r="L79" s="5">
        <v>120.0</v>
      </c>
    </row>
    <row r="80">
      <c r="F80" s="5">
        <v>1984.0</v>
      </c>
      <c r="G80" s="5" t="s">
        <v>62</v>
      </c>
      <c r="H80" s="5" t="s">
        <v>4167</v>
      </c>
      <c r="I80" s="5">
        <v>51.0</v>
      </c>
      <c r="J80" s="5" t="s">
        <v>72</v>
      </c>
      <c r="L80" s="5">
        <v>120.0</v>
      </c>
    </row>
    <row r="81">
      <c r="F81" s="5">
        <v>1984.0</v>
      </c>
      <c r="G81" s="5" t="s">
        <v>62</v>
      </c>
      <c r="H81" s="5" t="s">
        <v>4167</v>
      </c>
      <c r="I81" s="5">
        <v>51.0</v>
      </c>
      <c r="J81" s="5" t="s">
        <v>72</v>
      </c>
      <c r="L81" s="5">
        <v>70.0</v>
      </c>
    </row>
    <row r="82">
      <c r="F82" s="5">
        <v>1984.0</v>
      </c>
      <c r="G82" s="5" t="s">
        <v>62</v>
      </c>
      <c r="H82" s="5" t="s">
        <v>4167</v>
      </c>
      <c r="I82" s="5">
        <v>51.0</v>
      </c>
      <c r="J82" s="5" t="s">
        <v>72</v>
      </c>
      <c r="L82" s="5">
        <v>70.0</v>
      </c>
    </row>
    <row r="83">
      <c r="F83" s="5">
        <v>1984.0</v>
      </c>
      <c r="G83" s="5" t="s">
        <v>62</v>
      </c>
      <c r="H83" s="5" t="s">
        <v>4167</v>
      </c>
      <c r="I83" s="5">
        <v>51.0</v>
      </c>
      <c r="J83" s="5" t="s">
        <v>72</v>
      </c>
      <c r="L83" s="5">
        <v>70.0</v>
      </c>
    </row>
    <row r="84">
      <c r="F84" s="5">
        <v>1984.0</v>
      </c>
      <c r="G84" s="5" t="s">
        <v>62</v>
      </c>
      <c r="H84" s="5" t="s">
        <v>4167</v>
      </c>
      <c r="I84" s="5">
        <v>51.0</v>
      </c>
      <c r="J84" s="5" t="s">
        <v>72</v>
      </c>
      <c r="L84" s="5">
        <v>70.0</v>
      </c>
    </row>
    <row r="85">
      <c r="F85" s="5">
        <v>1984.0</v>
      </c>
      <c r="G85" s="5" t="s">
        <v>62</v>
      </c>
      <c r="H85" s="5" t="s">
        <v>4167</v>
      </c>
      <c r="I85" s="5">
        <v>51.0</v>
      </c>
      <c r="J85" s="5" t="s">
        <v>72</v>
      </c>
      <c r="L85" s="5">
        <v>70.0</v>
      </c>
    </row>
    <row r="86">
      <c r="F86" s="5">
        <v>1984.0</v>
      </c>
      <c r="G86" s="5" t="s">
        <v>62</v>
      </c>
      <c r="H86" s="5" t="s">
        <v>4167</v>
      </c>
      <c r="I86" s="5">
        <v>51.0</v>
      </c>
      <c r="J86" s="5" t="s">
        <v>72</v>
      </c>
      <c r="L86" s="5">
        <v>70.0</v>
      </c>
    </row>
    <row r="87">
      <c r="F87" s="5">
        <v>1984.0</v>
      </c>
      <c r="G87" s="5" t="s">
        <v>62</v>
      </c>
      <c r="H87" s="5" t="s">
        <v>4167</v>
      </c>
      <c r="I87" s="5">
        <v>51.0</v>
      </c>
      <c r="J87" s="5" t="s">
        <v>72</v>
      </c>
      <c r="L87" s="5">
        <v>70.0</v>
      </c>
    </row>
    <row r="88">
      <c r="F88" s="5">
        <v>2015.0</v>
      </c>
      <c r="G88" s="5" t="s">
        <v>1802</v>
      </c>
      <c r="H88" s="5" t="s">
        <v>4168</v>
      </c>
      <c r="I88" s="5">
        <v>1.0</v>
      </c>
      <c r="J88" s="5" t="s">
        <v>25</v>
      </c>
      <c r="L88" s="5">
        <v>125.0</v>
      </c>
    </row>
    <row r="89">
      <c r="F89" s="5">
        <v>2016.0</v>
      </c>
      <c r="G89" s="5" t="s">
        <v>4169</v>
      </c>
      <c r="H89" s="5" t="s">
        <v>4170</v>
      </c>
      <c r="I89" s="5">
        <v>118.0</v>
      </c>
      <c r="J89" s="5" t="s">
        <v>666</v>
      </c>
      <c r="K89" s="5" t="s">
        <v>3585</v>
      </c>
      <c r="L89" s="5">
        <v>100.0</v>
      </c>
    </row>
    <row r="90">
      <c r="F90" s="5">
        <v>2016.0</v>
      </c>
      <c r="G90" s="5" t="s">
        <v>4171</v>
      </c>
      <c r="H90" s="5" t="s">
        <v>4170</v>
      </c>
      <c r="I90" s="5" t="s">
        <v>4172</v>
      </c>
      <c r="J90" s="5" t="s">
        <v>25</v>
      </c>
      <c r="K90" s="5" t="s">
        <v>4173</v>
      </c>
      <c r="L90" s="5">
        <v>250.0</v>
      </c>
    </row>
    <row r="91">
      <c r="F91" s="5">
        <v>2013.0</v>
      </c>
      <c r="G91" s="5" t="s">
        <v>1802</v>
      </c>
      <c r="H91" s="5" t="s">
        <v>1729</v>
      </c>
      <c r="I91" s="5" t="s">
        <v>4174</v>
      </c>
      <c r="J91" s="5" t="s">
        <v>4175</v>
      </c>
      <c r="K91" s="5" t="s">
        <v>953</v>
      </c>
      <c r="L91" s="5">
        <v>100.0</v>
      </c>
    </row>
    <row r="92">
      <c r="F92" s="5">
        <v>2013.0</v>
      </c>
      <c r="G92" s="5" t="s">
        <v>905</v>
      </c>
      <c r="H92" s="5" t="s">
        <v>4176</v>
      </c>
      <c r="I92" s="5">
        <v>93.0</v>
      </c>
      <c r="J92" s="5" t="s">
        <v>30</v>
      </c>
      <c r="K92" s="5" t="s">
        <v>4177</v>
      </c>
      <c r="L92" s="5">
        <v>150.0</v>
      </c>
    </row>
    <row r="93">
      <c r="F93" s="5">
        <v>2008.0</v>
      </c>
      <c r="G93" s="5" t="s">
        <v>1802</v>
      </c>
      <c r="H93" s="5" t="s">
        <v>4176</v>
      </c>
      <c r="I93" s="5" t="s">
        <v>4178</v>
      </c>
      <c r="J93" s="5" t="s">
        <v>25</v>
      </c>
      <c r="K93" s="5" t="s">
        <v>4179</v>
      </c>
      <c r="L93" s="5">
        <v>75.0</v>
      </c>
    </row>
    <row r="94">
      <c r="F94" s="5">
        <v>2008.0</v>
      </c>
      <c r="G94" s="5" t="s">
        <v>1802</v>
      </c>
      <c r="H94" s="5" t="s">
        <v>4176</v>
      </c>
      <c r="I94" s="5" t="s">
        <v>4178</v>
      </c>
      <c r="J94" s="5" t="s">
        <v>25</v>
      </c>
      <c r="K94" s="5" t="s">
        <v>4179</v>
      </c>
      <c r="L94" s="5">
        <v>75.0</v>
      </c>
    </row>
    <row r="95">
      <c r="F95" s="5">
        <v>2008.0</v>
      </c>
      <c r="G95" s="5" t="s">
        <v>1802</v>
      </c>
      <c r="H95" s="5" t="s">
        <v>4176</v>
      </c>
      <c r="I95" s="5" t="s">
        <v>4178</v>
      </c>
      <c r="J95" s="5" t="s">
        <v>25</v>
      </c>
      <c r="K95" s="5" t="s">
        <v>4179</v>
      </c>
      <c r="L95" s="5">
        <v>75.0</v>
      </c>
    </row>
    <row r="96">
      <c r="F96" s="5">
        <v>2008.0</v>
      </c>
      <c r="G96" s="5" t="s">
        <v>1802</v>
      </c>
      <c r="H96" s="5" t="s">
        <v>4176</v>
      </c>
      <c r="I96" s="5" t="s">
        <v>4178</v>
      </c>
      <c r="J96" s="5" t="s">
        <v>25</v>
      </c>
      <c r="K96" s="5" t="s">
        <v>4179</v>
      </c>
      <c r="L96" s="5">
        <v>75.0</v>
      </c>
    </row>
    <row r="97">
      <c r="F97" s="5">
        <v>2008.0</v>
      </c>
      <c r="G97" s="5" t="s">
        <v>1802</v>
      </c>
      <c r="H97" s="5" t="s">
        <v>4176</v>
      </c>
      <c r="I97" s="5" t="s">
        <v>4178</v>
      </c>
      <c r="J97" s="5" t="s">
        <v>25</v>
      </c>
      <c r="K97" s="5" t="s">
        <v>4179</v>
      </c>
      <c r="L97" s="5">
        <v>75.0</v>
      </c>
    </row>
    <row r="98">
      <c r="F98" s="5">
        <v>2008.0</v>
      </c>
      <c r="G98" s="5" t="s">
        <v>1802</v>
      </c>
      <c r="H98" s="5" t="s">
        <v>4176</v>
      </c>
      <c r="I98" s="5" t="s">
        <v>4178</v>
      </c>
      <c r="J98" s="5" t="s">
        <v>25</v>
      </c>
      <c r="K98" s="5" t="s">
        <v>4179</v>
      </c>
      <c r="L98" s="5">
        <v>75.0</v>
      </c>
    </row>
    <row r="99">
      <c r="F99" s="5">
        <v>1990.0</v>
      </c>
      <c r="G99" s="5" t="s">
        <v>4180</v>
      </c>
      <c r="H99" s="5" t="s">
        <v>4181</v>
      </c>
      <c r="I99" s="5">
        <v>100.0</v>
      </c>
      <c r="J99" s="5" t="s">
        <v>25</v>
      </c>
      <c r="L99" s="5">
        <v>20.0</v>
      </c>
    </row>
    <row r="100">
      <c r="F100" s="5">
        <v>1990.0</v>
      </c>
      <c r="G100" s="5" t="s">
        <v>4180</v>
      </c>
      <c r="H100" s="5" t="s">
        <v>4182</v>
      </c>
      <c r="I100" s="5">
        <v>30.0</v>
      </c>
      <c r="J100" s="5" t="s">
        <v>25</v>
      </c>
      <c r="L100" s="5">
        <v>40.0</v>
      </c>
    </row>
    <row r="101">
      <c r="F101" s="5">
        <v>1977.0</v>
      </c>
      <c r="G101" s="5" t="s">
        <v>62</v>
      </c>
      <c r="H101" s="5" t="s">
        <v>4183</v>
      </c>
      <c r="I101" s="5">
        <v>251.0</v>
      </c>
      <c r="J101" s="5" t="s">
        <v>666</v>
      </c>
      <c r="L101" s="5">
        <v>60.0</v>
      </c>
    </row>
    <row r="102">
      <c r="F102" s="5">
        <v>1990.0</v>
      </c>
      <c r="G102" s="5" t="s">
        <v>1802</v>
      </c>
      <c r="H102" s="5" t="s">
        <v>4184</v>
      </c>
      <c r="I102" s="5">
        <v>356.0</v>
      </c>
      <c r="J102" s="5" t="s">
        <v>72</v>
      </c>
      <c r="L102" s="5">
        <v>20.0</v>
      </c>
    </row>
    <row r="103">
      <c r="F103" s="5">
        <v>1990.0</v>
      </c>
      <c r="G103" s="5" t="s">
        <v>1802</v>
      </c>
      <c r="H103" s="5" t="s">
        <v>4184</v>
      </c>
      <c r="I103" s="5">
        <v>356.0</v>
      </c>
      <c r="J103" s="5" t="s">
        <v>72</v>
      </c>
      <c r="L103" s="5">
        <v>20.0</v>
      </c>
    </row>
    <row r="104">
      <c r="F104" s="5">
        <v>1990.0</v>
      </c>
      <c r="G104" s="5" t="s">
        <v>90</v>
      </c>
      <c r="H104" s="5" t="s">
        <v>4184</v>
      </c>
      <c r="I104" s="5">
        <v>428.0</v>
      </c>
      <c r="J104" s="5" t="s">
        <v>72</v>
      </c>
      <c r="L104" s="5">
        <v>15.0</v>
      </c>
    </row>
    <row r="105">
      <c r="F105" s="5">
        <v>1990.0</v>
      </c>
      <c r="G105" s="5" t="s">
        <v>90</v>
      </c>
      <c r="H105" s="5" t="s">
        <v>4184</v>
      </c>
      <c r="I105" s="5">
        <v>428.0</v>
      </c>
      <c r="J105" s="5" t="s">
        <v>72</v>
      </c>
      <c r="L105" s="5">
        <v>15.0</v>
      </c>
    </row>
    <row r="106">
      <c r="F106" s="5">
        <v>1990.0</v>
      </c>
      <c r="G106" s="5" t="s">
        <v>4185</v>
      </c>
      <c r="H106" s="5" t="s">
        <v>4184</v>
      </c>
      <c r="I106" s="5">
        <v>50.0</v>
      </c>
      <c r="J106" s="5" t="s">
        <v>72</v>
      </c>
      <c r="L106" s="5">
        <v>25.0</v>
      </c>
    </row>
    <row r="107">
      <c r="F107" s="5">
        <v>1984.0</v>
      </c>
      <c r="G107" s="5" t="s">
        <v>62</v>
      </c>
      <c r="H107" s="5" t="s">
        <v>4167</v>
      </c>
      <c r="I107" s="5">
        <v>51.0</v>
      </c>
      <c r="J107" s="5" t="s">
        <v>72</v>
      </c>
      <c r="L107" s="5">
        <v>70.0</v>
      </c>
    </row>
    <row r="108">
      <c r="F108" s="5">
        <v>1984.0</v>
      </c>
      <c r="G108" s="5" t="s">
        <v>62</v>
      </c>
      <c r="H108" s="5" t="s">
        <v>4167</v>
      </c>
      <c r="I108" s="5">
        <v>51.0</v>
      </c>
      <c r="J108" s="5" t="s">
        <v>72</v>
      </c>
      <c r="L108" s="5">
        <v>70.0</v>
      </c>
    </row>
    <row r="109">
      <c r="F109" s="5">
        <v>1984.0</v>
      </c>
      <c r="G109" s="5" t="s">
        <v>62</v>
      </c>
      <c r="H109" s="5" t="s">
        <v>4167</v>
      </c>
      <c r="I109" s="5">
        <v>51.0</v>
      </c>
      <c r="J109" s="5" t="s">
        <v>72</v>
      </c>
      <c r="L109" s="5">
        <v>70.0</v>
      </c>
    </row>
    <row r="110">
      <c r="F110" s="5">
        <v>1984.0</v>
      </c>
      <c r="G110" s="5" t="s">
        <v>62</v>
      </c>
      <c r="H110" s="5" t="s">
        <v>4167</v>
      </c>
      <c r="I110" s="5">
        <v>51.0</v>
      </c>
      <c r="J110" s="5" t="s">
        <v>72</v>
      </c>
      <c r="L110" s="5">
        <v>70.0</v>
      </c>
    </row>
    <row r="111">
      <c r="F111" s="5">
        <v>1984.0</v>
      </c>
      <c r="G111" s="5" t="s">
        <v>62</v>
      </c>
      <c r="H111" s="5" t="s">
        <v>4167</v>
      </c>
      <c r="I111" s="5">
        <v>51.0</v>
      </c>
      <c r="J111" s="5" t="s">
        <v>72</v>
      </c>
      <c r="L111" s="5">
        <v>70.0</v>
      </c>
    </row>
    <row r="112">
      <c r="F112" s="5">
        <v>1984.0</v>
      </c>
      <c r="G112" s="5" t="s">
        <v>62</v>
      </c>
      <c r="H112" s="5" t="s">
        <v>4167</v>
      </c>
      <c r="I112" s="5">
        <v>51.0</v>
      </c>
      <c r="J112" s="5" t="s">
        <v>72</v>
      </c>
      <c r="L112" s="5">
        <v>70.0</v>
      </c>
    </row>
    <row r="113">
      <c r="F113" s="5">
        <v>1984.0</v>
      </c>
      <c r="G113" s="5" t="s">
        <v>62</v>
      </c>
      <c r="H113" s="5" t="s">
        <v>4167</v>
      </c>
      <c r="I113" s="5">
        <v>51.0</v>
      </c>
      <c r="J113" s="5" t="s">
        <v>72</v>
      </c>
      <c r="L113" s="5">
        <v>70.0</v>
      </c>
    </row>
    <row r="114">
      <c r="F114" s="5">
        <v>1984.0</v>
      </c>
      <c r="G114" s="5" t="s">
        <v>62</v>
      </c>
      <c r="H114" s="5" t="s">
        <v>4167</v>
      </c>
      <c r="I114" s="5">
        <v>51.0</v>
      </c>
      <c r="J114" s="5" t="s">
        <v>72</v>
      </c>
      <c r="L114" s="5">
        <v>70.0</v>
      </c>
    </row>
    <row r="115">
      <c r="F115" s="5">
        <v>1984.0</v>
      </c>
      <c r="G115" s="5" t="s">
        <v>62</v>
      </c>
      <c r="H115" s="5" t="s">
        <v>4167</v>
      </c>
      <c r="I115" s="5">
        <v>51.0</v>
      </c>
      <c r="J115" s="5" t="s">
        <v>25</v>
      </c>
      <c r="L115" s="5">
        <v>120.0</v>
      </c>
    </row>
    <row r="116">
      <c r="F116" s="5">
        <v>1984.0</v>
      </c>
      <c r="G116" s="5" t="s">
        <v>62</v>
      </c>
      <c r="H116" s="5" t="s">
        <v>4186</v>
      </c>
      <c r="I116" s="5">
        <v>49.0</v>
      </c>
      <c r="J116" s="5" t="s">
        <v>72</v>
      </c>
      <c r="L116" s="5">
        <v>75.0</v>
      </c>
    </row>
    <row r="117">
      <c r="F117" s="5">
        <v>1984.0</v>
      </c>
      <c r="G117" s="5" t="s">
        <v>62</v>
      </c>
      <c r="H117" s="5" t="s">
        <v>4186</v>
      </c>
      <c r="I117" s="5">
        <v>49.0</v>
      </c>
      <c r="J117" s="5" t="s">
        <v>666</v>
      </c>
      <c r="L117" s="5">
        <v>40.0</v>
      </c>
    </row>
    <row r="118">
      <c r="F118" s="5">
        <v>1990.0</v>
      </c>
      <c r="G118" s="5" t="s">
        <v>4185</v>
      </c>
      <c r="H118" s="5" t="s">
        <v>4184</v>
      </c>
      <c r="I118" s="5">
        <v>50.0</v>
      </c>
      <c r="J118" s="5" t="s">
        <v>30</v>
      </c>
      <c r="L118" s="5">
        <v>400.0</v>
      </c>
    </row>
    <row r="119">
      <c r="F119" s="5">
        <v>1986.0</v>
      </c>
      <c r="G119" s="5" t="s">
        <v>4185</v>
      </c>
      <c r="H119" s="5" t="s">
        <v>4187</v>
      </c>
      <c r="I119" s="5">
        <v>53.0</v>
      </c>
      <c r="J119" s="5" t="s">
        <v>25</v>
      </c>
      <c r="L119" s="5">
        <v>1900.0</v>
      </c>
    </row>
    <row r="120">
      <c r="F120" s="5">
        <v>1979.0</v>
      </c>
      <c r="G120" s="5" t="s">
        <v>4185</v>
      </c>
      <c r="H120" s="5" t="s">
        <v>4167</v>
      </c>
      <c r="I120" s="5">
        <v>18.0</v>
      </c>
      <c r="J120" s="5" t="s">
        <v>3817</v>
      </c>
      <c r="L120" s="5">
        <v>1500.0</v>
      </c>
    </row>
    <row r="121">
      <c r="F121" s="5">
        <v>1980.0</v>
      </c>
      <c r="G121" s="5" t="s">
        <v>4185</v>
      </c>
      <c r="H121" s="5" t="s">
        <v>4188</v>
      </c>
      <c r="I121" s="5">
        <v>140.0</v>
      </c>
      <c r="J121" s="5" t="s">
        <v>763</v>
      </c>
      <c r="L121" s="5">
        <v>150.0</v>
      </c>
    </row>
    <row r="122">
      <c r="F122" s="5">
        <v>1981.0</v>
      </c>
      <c r="G122" s="5" t="s">
        <v>62</v>
      </c>
      <c r="H122" s="5" t="s">
        <v>4189</v>
      </c>
      <c r="I122" s="5">
        <v>18.0</v>
      </c>
      <c r="J122" s="5" t="s">
        <v>25</v>
      </c>
      <c r="L122" s="5">
        <v>75.0</v>
      </c>
    </row>
    <row r="123">
      <c r="F123" s="5">
        <v>1981.0</v>
      </c>
      <c r="G123" s="5" t="s">
        <v>62</v>
      </c>
      <c r="H123" s="5" t="s">
        <v>4189</v>
      </c>
      <c r="I123" s="5">
        <v>18.0</v>
      </c>
      <c r="J123" s="5" t="s">
        <v>25</v>
      </c>
      <c r="L123" s="5">
        <v>75.0</v>
      </c>
    </row>
    <row r="124">
      <c r="F124" s="5">
        <v>1981.0</v>
      </c>
      <c r="G124" s="5" t="s">
        <v>62</v>
      </c>
      <c r="H124" s="5" t="s">
        <v>4189</v>
      </c>
      <c r="I124" s="5">
        <v>18.0</v>
      </c>
      <c r="J124" s="5" t="s">
        <v>25</v>
      </c>
      <c r="L124" s="5">
        <v>75.0</v>
      </c>
    </row>
    <row r="125">
      <c r="F125" s="5">
        <v>1982.0</v>
      </c>
      <c r="G125" s="5" t="s">
        <v>4185</v>
      </c>
      <c r="H125" s="5" t="s">
        <v>4167</v>
      </c>
      <c r="I125" s="5">
        <v>107.0</v>
      </c>
      <c r="J125" s="5" t="s">
        <v>808</v>
      </c>
      <c r="L125" s="5">
        <v>100.0</v>
      </c>
    </row>
    <row r="126">
      <c r="F126" s="5">
        <v>1984.0</v>
      </c>
      <c r="G126" s="5" t="s">
        <v>4185</v>
      </c>
      <c r="H126" s="5" t="s">
        <v>4190</v>
      </c>
      <c r="I126" s="5">
        <v>129.0</v>
      </c>
      <c r="J126" s="5" t="s">
        <v>666</v>
      </c>
      <c r="L126" s="5">
        <v>40.0</v>
      </c>
    </row>
    <row r="127">
      <c r="F127" s="5">
        <v>1984.0</v>
      </c>
      <c r="G127" s="5" t="s">
        <v>62</v>
      </c>
      <c r="H127" s="5" t="s">
        <v>4190</v>
      </c>
      <c r="I127" s="5">
        <v>96.0</v>
      </c>
      <c r="J127" s="5" t="s">
        <v>666</v>
      </c>
      <c r="L127" s="5">
        <v>15.0</v>
      </c>
    </row>
    <row r="128">
      <c r="F128" s="5">
        <v>1980.0</v>
      </c>
      <c r="G128" s="5" t="s">
        <v>4185</v>
      </c>
      <c r="H128" s="5" t="s">
        <v>4167</v>
      </c>
      <c r="I128" s="5">
        <v>87.0</v>
      </c>
      <c r="J128" s="5" t="s">
        <v>4191</v>
      </c>
      <c r="L128" s="5">
        <v>100.0</v>
      </c>
    </row>
    <row r="129">
      <c r="F129" s="5">
        <v>1981.0</v>
      </c>
      <c r="G129" s="5" t="s">
        <v>4185</v>
      </c>
      <c r="H129" s="5" t="s">
        <v>4192</v>
      </c>
      <c r="I129" s="5">
        <v>380.0</v>
      </c>
      <c r="J129" s="5" t="s">
        <v>72</v>
      </c>
      <c r="L129" s="5">
        <v>20.0</v>
      </c>
    </row>
    <row r="130">
      <c r="F130" s="5">
        <v>1982.0</v>
      </c>
      <c r="G130" s="5" t="s">
        <v>4185</v>
      </c>
      <c r="H130" s="5" t="s">
        <v>4193</v>
      </c>
      <c r="I130" s="5">
        <v>363.0</v>
      </c>
      <c r="J130" s="5" t="s">
        <v>25</v>
      </c>
    </row>
    <row r="131">
      <c r="F131" s="5">
        <v>1986.0</v>
      </c>
      <c r="G131" s="5" t="s">
        <v>4185</v>
      </c>
      <c r="H131" s="5" t="s">
        <v>4194</v>
      </c>
      <c r="I131" s="5">
        <v>149.0</v>
      </c>
      <c r="J131" s="5" t="s">
        <v>666</v>
      </c>
    </row>
    <row r="132">
      <c r="F132" s="5">
        <v>1986.0</v>
      </c>
      <c r="G132" s="5" t="s">
        <v>62</v>
      </c>
      <c r="H132" s="5" t="s">
        <v>4187</v>
      </c>
      <c r="I132" s="5">
        <v>53.0</v>
      </c>
      <c r="J132" s="5" t="s">
        <v>666</v>
      </c>
      <c r="L132" s="5">
        <v>180.0</v>
      </c>
    </row>
    <row r="133">
      <c r="F133" s="5">
        <v>1988.0</v>
      </c>
      <c r="G133" s="5" t="s">
        <v>62</v>
      </c>
      <c r="H133" s="5" t="s">
        <v>4195</v>
      </c>
      <c r="I133" s="5">
        <v>66.0</v>
      </c>
      <c r="J133" s="5" t="s">
        <v>178</v>
      </c>
      <c r="L133" s="5">
        <v>75.0</v>
      </c>
    </row>
    <row r="134">
      <c r="F134" s="5">
        <v>1988.0</v>
      </c>
      <c r="G134" s="5" t="s">
        <v>62</v>
      </c>
      <c r="H134" s="5" t="s">
        <v>4195</v>
      </c>
      <c r="I134" s="5">
        <v>66.0</v>
      </c>
      <c r="J134" s="5" t="s">
        <v>25</v>
      </c>
      <c r="L134" s="5">
        <v>150.0</v>
      </c>
    </row>
    <row r="135">
      <c r="F135" s="5">
        <v>1979.0</v>
      </c>
      <c r="G135" s="5" t="s">
        <v>4185</v>
      </c>
      <c r="H135" s="5" t="s">
        <v>4195</v>
      </c>
      <c r="I135" s="5">
        <v>185.0</v>
      </c>
      <c r="J135" s="5" t="s">
        <v>72</v>
      </c>
      <c r="L135" s="5">
        <v>90.0</v>
      </c>
    </row>
    <row r="136">
      <c r="F136" s="5">
        <v>1988.0</v>
      </c>
      <c r="G136" s="5" t="s">
        <v>4185</v>
      </c>
      <c r="H136" s="5" t="s">
        <v>4196</v>
      </c>
      <c r="I136" s="5">
        <v>122.0</v>
      </c>
      <c r="J136" s="5" t="s">
        <v>72</v>
      </c>
      <c r="L136" s="5">
        <v>50.0</v>
      </c>
    </row>
    <row r="137">
      <c r="F137" s="5">
        <v>1988.0</v>
      </c>
      <c r="G137" s="5" t="s">
        <v>4185</v>
      </c>
      <c r="H137" s="5" t="s">
        <v>4196</v>
      </c>
      <c r="I137" s="5">
        <v>122.0</v>
      </c>
      <c r="J137" s="5" t="s">
        <v>808</v>
      </c>
      <c r="L137" s="5">
        <v>35.0</v>
      </c>
    </row>
    <row r="138">
      <c r="F138" s="5">
        <v>1988.0</v>
      </c>
      <c r="G138" s="5" t="s">
        <v>62</v>
      </c>
      <c r="H138" s="5" t="s">
        <v>4195</v>
      </c>
      <c r="I138" s="5">
        <v>66.0</v>
      </c>
      <c r="J138" s="5" t="s">
        <v>72</v>
      </c>
      <c r="L138" s="5">
        <v>40.0</v>
      </c>
    </row>
    <row r="139">
      <c r="F139" s="5">
        <v>1989.0</v>
      </c>
      <c r="G139" s="5" t="s">
        <v>4185</v>
      </c>
      <c r="H139" s="5" t="s">
        <v>4197</v>
      </c>
      <c r="I139" s="5">
        <v>113.0</v>
      </c>
      <c r="J139" s="5" t="s">
        <v>25</v>
      </c>
      <c r="L139" s="5">
        <v>60.0</v>
      </c>
    </row>
    <row r="140">
      <c r="F140" s="5">
        <v>1990.0</v>
      </c>
      <c r="G140" s="5" t="s">
        <v>4198</v>
      </c>
      <c r="H140" s="5" t="s">
        <v>4184</v>
      </c>
      <c r="I140" s="5">
        <v>632.0</v>
      </c>
      <c r="J140" s="5" t="s">
        <v>467</v>
      </c>
      <c r="K140" s="5" t="s">
        <v>4199</v>
      </c>
      <c r="L140" s="5">
        <v>125.0</v>
      </c>
    </row>
    <row r="141">
      <c r="F141" s="5">
        <v>1990.0</v>
      </c>
      <c r="G141" s="5" t="s">
        <v>4185</v>
      </c>
      <c r="H141" s="5" t="s">
        <v>4200</v>
      </c>
      <c r="I141" s="5">
        <v>74.0</v>
      </c>
      <c r="J141" s="5" t="s">
        <v>30</v>
      </c>
      <c r="L141" s="5">
        <v>100.0</v>
      </c>
    </row>
    <row r="142">
      <c r="F142" s="5">
        <v>1990.0</v>
      </c>
      <c r="G142" s="5" t="s">
        <v>4180</v>
      </c>
      <c r="H142" s="5" t="s">
        <v>4182</v>
      </c>
      <c r="I142" s="5">
        <v>30.0</v>
      </c>
      <c r="J142" s="5" t="s">
        <v>25</v>
      </c>
      <c r="L142" s="5">
        <v>40.0</v>
      </c>
    </row>
    <row r="143">
      <c r="F143" s="5">
        <v>1990.0</v>
      </c>
      <c r="G143" s="5" t="s">
        <v>1802</v>
      </c>
      <c r="H143" s="5" t="s">
        <v>4200</v>
      </c>
      <c r="I143" s="5">
        <v>46.0</v>
      </c>
      <c r="J143" s="5" t="s">
        <v>808</v>
      </c>
      <c r="L143" s="5">
        <v>15.0</v>
      </c>
    </row>
    <row r="144">
      <c r="F144" s="5">
        <v>2005.0</v>
      </c>
      <c r="G144" s="5" t="s">
        <v>1802</v>
      </c>
      <c r="H144" s="5" t="s">
        <v>4201</v>
      </c>
      <c r="I144" s="5" t="s">
        <v>4202</v>
      </c>
      <c r="J144" s="5" t="s">
        <v>155</v>
      </c>
      <c r="L144" s="5">
        <v>350.0</v>
      </c>
    </row>
    <row r="145">
      <c r="F145" s="5">
        <v>2008.0</v>
      </c>
      <c r="G145" s="5" t="s">
        <v>1802</v>
      </c>
      <c r="H145" s="5" t="s">
        <v>4176</v>
      </c>
      <c r="I145" s="5" t="s">
        <v>4178</v>
      </c>
      <c r="J145" s="5" t="s">
        <v>25</v>
      </c>
      <c r="K145" s="5" t="s">
        <v>4179</v>
      </c>
      <c r="L145" s="5">
        <v>50.0</v>
      </c>
    </row>
    <row r="146">
      <c r="F146" s="5">
        <v>2008.0</v>
      </c>
      <c r="G146" s="5" t="s">
        <v>1802</v>
      </c>
      <c r="H146" s="5" t="s">
        <v>4176</v>
      </c>
      <c r="I146" s="5" t="s">
        <v>4178</v>
      </c>
      <c r="J146" s="5" t="s">
        <v>30</v>
      </c>
      <c r="K146" s="5" t="s">
        <v>4179</v>
      </c>
      <c r="L146" s="5">
        <v>200.0</v>
      </c>
    </row>
    <row r="147">
      <c r="F147" s="5">
        <v>1990.0</v>
      </c>
      <c r="G147" s="5" t="s">
        <v>4126</v>
      </c>
      <c r="H147" s="5" t="s">
        <v>4184</v>
      </c>
      <c r="I147" s="5">
        <v>50.0</v>
      </c>
      <c r="J147" s="5" t="s">
        <v>155</v>
      </c>
      <c r="L147" s="5">
        <v>300.0</v>
      </c>
    </row>
    <row r="148">
      <c r="F148" s="5">
        <v>2008.0</v>
      </c>
      <c r="G148" s="5" t="s">
        <v>1802</v>
      </c>
      <c r="H148" s="5" t="s">
        <v>4176</v>
      </c>
      <c r="I148" s="5">
        <v>245.0</v>
      </c>
      <c r="J148" s="5" t="s">
        <v>155</v>
      </c>
      <c r="K148" s="5" t="s">
        <v>4203</v>
      </c>
      <c r="L148" s="5">
        <v>400.0</v>
      </c>
    </row>
    <row r="149">
      <c r="F149" s="5">
        <v>2008.0</v>
      </c>
      <c r="G149" s="5" t="s">
        <v>782</v>
      </c>
      <c r="H149" s="5" t="s">
        <v>4176</v>
      </c>
      <c r="I149" s="5" t="s">
        <v>4204</v>
      </c>
      <c r="J149" s="5" t="s">
        <v>1716</v>
      </c>
      <c r="K149" s="5" t="s">
        <v>173</v>
      </c>
      <c r="L149" s="5">
        <v>1000.0</v>
      </c>
    </row>
    <row r="150">
      <c r="F150" s="5">
        <v>2009.0</v>
      </c>
      <c r="G150" s="5" t="s">
        <v>4205</v>
      </c>
      <c r="H150" s="5" t="s">
        <v>4176</v>
      </c>
      <c r="I150" s="5" t="s">
        <v>4206</v>
      </c>
      <c r="J150" s="5" t="s">
        <v>4207</v>
      </c>
      <c r="L150" s="5">
        <v>200.0</v>
      </c>
    </row>
    <row r="151">
      <c r="F151" s="5">
        <v>2015.0</v>
      </c>
      <c r="G151" s="5" t="s">
        <v>1802</v>
      </c>
      <c r="H151" s="5" t="s">
        <v>4168</v>
      </c>
      <c r="I151" s="5">
        <v>1.0</v>
      </c>
      <c r="J151" s="5" t="s">
        <v>30</v>
      </c>
      <c r="L151" s="5">
        <v>400.0</v>
      </c>
    </row>
    <row r="152">
      <c r="F152" s="5">
        <v>2015.0</v>
      </c>
      <c r="G152" s="5" t="s">
        <v>1802</v>
      </c>
      <c r="H152" s="5" t="s">
        <v>4168</v>
      </c>
      <c r="I152" s="5">
        <v>1.0</v>
      </c>
      <c r="J152" s="5" t="s">
        <v>30</v>
      </c>
      <c r="L152" s="5">
        <v>400.0</v>
      </c>
    </row>
    <row r="153">
      <c r="F153" s="5">
        <v>2015.0</v>
      </c>
      <c r="G153" s="5" t="s">
        <v>1802</v>
      </c>
      <c r="H153" s="5" t="s">
        <v>4168</v>
      </c>
      <c r="I153" s="5">
        <v>1.0</v>
      </c>
      <c r="J153" s="5" t="s">
        <v>30</v>
      </c>
      <c r="L153" s="5">
        <v>400.0</v>
      </c>
    </row>
    <row r="154">
      <c r="F154" s="5">
        <v>2015.0</v>
      </c>
      <c r="G154" s="5" t="s">
        <v>1802</v>
      </c>
      <c r="H154" s="5" t="s">
        <v>4168</v>
      </c>
      <c r="I154" s="5">
        <v>1.0</v>
      </c>
      <c r="J154" s="5" t="s">
        <v>30</v>
      </c>
      <c r="L154" s="5">
        <v>400.0</v>
      </c>
    </row>
    <row r="155">
      <c r="F155" s="5">
        <v>2014.0</v>
      </c>
      <c r="G155" s="5" t="s">
        <v>4208</v>
      </c>
      <c r="H155" s="5" t="s">
        <v>4168</v>
      </c>
      <c r="I155" s="5">
        <v>1.0</v>
      </c>
      <c r="J155" s="5" t="s">
        <v>30</v>
      </c>
      <c r="L155" s="5">
        <v>125.0</v>
      </c>
    </row>
    <row r="156">
      <c r="F156" s="5">
        <v>2014.0</v>
      </c>
      <c r="G156" s="5" t="s">
        <v>4208</v>
      </c>
      <c r="H156" s="5" t="s">
        <v>4168</v>
      </c>
      <c r="I156" s="5">
        <v>1.0</v>
      </c>
      <c r="J156" s="5" t="s">
        <v>155</v>
      </c>
      <c r="K156" s="5" t="s">
        <v>4209</v>
      </c>
      <c r="L156" s="5">
        <v>400.0</v>
      </c>
    </row>
    <row r="157">
      <c r="F157" s="5">
        <v>2016.0</v>
      </c>
      <c r="G157" s="5" t="s">
        <v>1802</v>
      </c>
      <c r="H157" s="5" t="s">
        <v>4170</v>
      </c>
      <c r="I157" s="5">
        <v>205.0</v>
      </c>
      <c r="J157" s="5" t="s">
        <v>30</v>
      </c>
      <c r="K157" s="5" t="s">
        <v>4203</v>
      </c>
      <c r="L157" s="5">
        <v>250.0</v>
      </c>
    </row>
    <row r="158">
      <c r="F158" s="5">
        <v>2016.0</v>
      </c>
      <c r="G158" s="5" t="s">
        <v>1802</v>
      </c>
      <c r="H158" s="5" t="s">
        <v>4170</v>
      </c>
      <c r="I158" s="5">
        <v>205.0</v>
      </c>
      <c r="J158" s="5" t="s">
        <v>178</v>
      </c>
      <c r="K158" s="5" t="s">
        <v>4203</v>
      </c>
      <c r="L158" s="5">
        <v>100.0</v>
      </c>
    </row>
    <row r="159">
      <c r="F159" s="5">
        <v>2016.0</v>
      </c>
      <c r="G159" s="5" t="s">
        <v>782</v>
      </c>
      <c r="H159" s="5" t="s">
        <v>4170</v>
      </c>
      <c r="I159" s="5" t="s">
        <v>4210</v>
      </c>
      <c r="J159" s="5" t="s">
        <v>155</v>
      </c>
      <c r="K159" s="5" t="s">
        <v>4211</v>
      </c>
      <c r="L159" s="5">
        <v>300.0</v>
      </c>
    </row>
    <row r="160">
      <c r="F160" s="5">
        <v>1988.0</v>
      </c>
      <c r="G160" s="5" t="s">
        <v>62</v>
      </c>
      <c r="H160" s="5" t="s">
        <v>4195</v>
      </c>
      <c r="I160" s="5">
        <v>66.0</v>
      </c>
      <c r="J160" s="5" t="s">
        <v>72</v>
      </c>
      <c r="L160" s="5">
        <v>40.0</v>
      </c>
    </row>
    <row r="161">
      <c r="F161" s="5">
        <v>1988.0</v>
      </c>
      <c r="G161" s="5" t="s">
        <v>62</v>
      </c>
      <c r="H161" s="5" t="s">
        <v>4195</v>
      </c>
      <c r="I161" s="5">
        <v>66.0</v>
      </c>
      <c r="J161" s="5" t="s">
        <v>72</v>
      </c>
      <c r="L161" s="5">
        <v>40.0</v>
      </c>
    </row>
    <row r="162">
      <c r="F162" s="5">
        <v>1988.0</v>
      </c>
      <c r="G162" s="5" t="s">
        <v>62</v>
      </c>
      <c r="H162" s="5" t="s">
        <v>4195</v>
      </c>
      <c r="I162" s="5">
        <v>66.0</v>
      </c>
      <c r="J162" s="5" t="s">
        <v>72</v>
      </c>
      <c r="L162" s="5">
        <v>40.0</v>
      </c>
    </row>
    <row r="163">
      <c r="F163" s="5">
        <v>1988.0</v>
      </c>
      <c r="G163" s="5" t="s">
        <v>4185</v>
      </c>
      <c r="H163" s="5" t="s">
        <v>4195</v>
      </c>
      <c r="I163" s="5">
        <v>66.0</v>
      </c>
      <c r="J163" s="5" t="s">
        <v>72</v>
      </c>
      <c r="L163" s="5">
        <v>70.0</v>
      </c>
    </row>
    <row r="164">
      <c r="F164" s="5">
        <v>1993.0</v>
      </c>
      <c r="G164" s="5" t="s">
        <v>1591</v>
      </c>
      <c r="H164" s="5" t="s">
        <v>4167</v>
      </c>
      <c r="I164" s="5">
        <v>10.0</v>
      </c>
      <c r="J164" s="5" t="s">
        <v>763</v>
      </c>
      <c r="K164" s="5" t="s">
        <v>4212</v>
      </c>
      <c r="L164" s="5">
        <v>25.0</v>
      </c>
    </row>
    <row r="165">
      <c r="F165" s="5">
        <v>1989.0</v>
      </c>
      <c r="G165" s="5" t="s">
        <v>4185</v>
      </c>
      <c r="H165" s="5" t="s">
        <v>4197</v>
      </c>
      <c r="I165" s="5">
        <v>113.0</v>
      </c>
      <c r="J165" s="5" t="s">
        <v>72</v>
      </c>
      <c r="L165" s="5">
        <v>40.0</v>
      </c>
    </row>
    <row r="166">
      <c r="F166" s="5">
        <v>1989.0</v>
      </c>
      <c r="G166" s="5" t="s">
        <v>4185</v>
      </c>
      <c r="H166" s="5" t="s">
        <v>4197</v>
      </c>
      <c r="I166" s="5">
        <v>113.0</v>
      </c>
      <c r="J166" s="5" t="s">
        <v>72</v>
      </c>
      <c r="L166" s="5">
        <v>40.0</v>
      </c>
    </row>
    <row r="167">
      <c r="F167" s="5">
        <v>1989.0</v>
      </c>
      <c r="G167" s="5" t="s">
        <v>4185</v>
      </c>
      <c r="H167" s="5" t="s">
        <v>4197</v>
      </c>
      <c r="I167" s="5">
        <v>113.0</v>
      </c>
      <c r="J167" s="5" t="s">
        <v>72</v>
      </c>
      <c r="L167" s="5">
        <v>40.0</v>
      </c>
    </row>
    <row r="168">
      <c r="F168" s="5">
        <v>1989.0</v>
      </c>
      <c r="G168" s="5" t="s">
        <v>62</v>
      </c>
      <c r="H168" s="5" t="s">
        <v>4197</v>
      </c>
      <c r="I168" s="5">
        <v>113.0</v>
      </c>
      <c r="J168" s="5" t="s">
        <v>796</v>
      </c>
      <c r="L168" s="5">
        <v>40.0</v>
      </c>
    </row>
    <row r="169">
      <c r="F169" s="5">
        <v>1990.0</v>
      </c>
      <c r="G169" s="5" t="s">
        <v>4185</v>
      </c>
      <c r="H169" s="5" t="s">
        <v>4184</v>
      </c>
      <c r="I169" s="5">
        <v>50.0</v>
      </c>
      <c r="J169" s="5" t="s">
        <v>30</v>
      </c>
      <c r="L169" s="5">
        <v>400.0</v>
      </c>
    </row>
    <row r="170">
      <c r="F170" s="5">
        <v>1990.0</v>
      </c>
      <c r="G170" s="5" t="s">
        <v>90</v>
      </c>
      <c r="H170" s="5" t="s">
        <v>4184</v>
      </c>
      <c r="I170" s="5">
        <v>428.0</v>
      </c>
      <c r="J170" s="5" t="s">
        <v>25</v>
      </c>
      <c r="K170" s="5" t="s">
        <v>4213</v>
      </c>
      <c r="L170" s="5">
        <v>20.0</v>
      </c>
    </row>
    <row r="171">
      <c r="F171" s="5">
        <v>1990.0</v>
      </c>
      <c r="G171" s="5" t="s">
        <v>90</v>
      </c>
      <c r="H171" s="5" t="s">
        <v>4184</v>
      </c>
      <c r="I171" s="5">
        <v>428.0</v>
      </c>
      <c r="J171" s="5" t="s">
        <v>25</v>
      </c>
      <c r="K171" s="5" t="s">
        <v>4213</v>
      </c>
      <c r="L171" s="5">
        <v>20.0</v>
      </c>
    </row>
    <row r="172">
      <c r="F172" s="5">
        <v>1990.0</v>
      </c>
      <c r="G172" s="5" t="s">
        <v>90</v>
      </c>
      <c r="H172" s="5" t="s">
        <v>4184</v>
      </c>
      <c r="I172" s="5">
        <v>428.0</v>
      </c>
      <c r="J172" s="5" t="s">
        <v>25</v>
      </c>
      <c r="K172" s="5" t="s">
        <v>4213</v>
      </c>
      <c r="L172" s="5">
        <v>20.0</v>
      </c>
    </row>
    <row r="173">
      <c r="F173" s="5">
        <v>1990.0</v>
      </c>
      <c r="G173" s="5" t="s">
        <v>90</v>
      </c>
      <c r="H173" s="5" t="s">
        <v>4184</v>
      </c>
      <c r="I173" s="5">
        <v>428.0</v>
      </c>
      <c r="J173" s="5" t="s">
        <v>25</v>
      </c>
      <c r="K173" s="5" t="s">
        <v>4213</v>
      </c>
      <c r="L173" s="5">
        <v>20.0</v>
      </c>
    </row>
    <row r="174">
      <c r="F174" s="5">
        <v>1990.0</v>
      </c>
      <c r="G174" s="5" t="s">
        <v>90</v>
      </c>
      <c r="H174" s="5" t="s">
        <v>4184</v>
      </c>
      <c r="I174" s="5">
        <v>428.0</v>
      </c>
      <c r="J174" s="5" t="s">
        <v>25</v>
      </c>
      <c r="K174" s="5" t="s">
        <v>4213</v>
      </c>
      <c r="L174" s="5">
        <v>20.0</v>
      </c>
    </row>
    <row r="175">
      <c r="F175" s="5">
        <v>1990.0</v>
      </c>
      <c r="G175" s="5" t="s">
        <v>90</v>
      </c>
      <c r="H175" s="5" t="s">
        <v>4184</v>
      </c>
      <c r="I175" s="5">
        <v>428.0</v>
      </c>
      <c r="J175" s="5" t="s">
        <v>25</v>
      </c>
      <c r="K175" s="5"/>
      <c r="L175" s="5">
        <v>20.0</v>
      </c>
    </row>
    <row r="176">
      <c r="F176" s="5">
        <v>2003.0</v>
      </c>
      <c r="G176" s="5" t="s">
        <v>4214</v>
      </c>
      <c r="H176" s="5" t="s">
        <v>4215</v>
      </c>
      <c r="I176" s="5">
        <v>11.0</v>
      </c>
      <c r="J176" s="5" t="s">
        <v>25</v>
      </c>
      <c r="K176" s="5" t="s">
        <v>1737</v>
      </c>
      <c r="L176" s="5">
        <v>250.0</v>
      </c>
    </row>
    <row r="177">
      <c r="F177" s="5">
        <v>2015.0</v>
      </c>
      <c r="G177" s="5" t="s">
        <v>1802</v>
      </c>
      <c r="H177" s="5" t="s">
        <v>4168</v>
      </c>
      <c r="I177" s="5" t="s">
        <v>4216</v>
      </c>
      <c r="J177" s="5" t="s">
        <v>4217</v>
      </c>
      <c r="K177" s="5" t="s">
        <v>4218</v>
      </c>
      <c r="L177" s="5">
        <v>150.0</v>
      </c>
    </row>
    <row r="178">
      <c r="F178" s="5">
        <v>2015.0</v>
      </c>
      <c r="G178" s="5" t="s">
        <v>1802</v>
      </c>
      <c r="H178" s="5" t="s">
        <v>4168</v>
      </c>
      <c r="I178" s="5">
        <v>1.0</v>
      </c>
      <c r="J178" s="5" t="s">
        <v>25</v>
      </c>
      <c r="L178" s="5">
        <v>125.0</v>
      </c>
    </row>
    <row r="179">
      <c r="F179" s="5">
        <v>1985.0</v>
      </c>
      <c r="G179" s="5" t="s">
        <v>62</v>
      </c>
      <c r="H179" s="5" t="s">
        <v>4219</v>
      </c>
      <c r="I179" s="5">
        <v>9.0</v>
      </c>
      <c r="J179" s="5" t="s">
        <v>1919</v>
      </c>
      <c r="L179" s="5">
        <v>300.0</v>
      </c>
    </row>
    <row r="180">
      <c r="F180" s="5">
        <v>1985.0</v>
      </c>
      <c r="G180" s="5" t="s">
        <v>4185</v>
      </c>
      <c r="H180" s="5" t="s">
        <v>4219</v>
      </c>
      <c r="I180" s="5">
        <v>9.0</v>
      </c>
      <c r="J180" s="5" t="s">
        <v>1739</v>
      </c>
      <c r="L180" s="5">
        <v>500.0</v>
      </c>
    </row>
    <row r="181">
      <c r="F181" s="5">
        <v>1971.0</v>
      </c>
      <c r="G181" s="5" t="s">
        <v>62</v>
      </c>
      <c r="H181" s="5" t="s">
        <v>4220</v>
      </c>
      <c r="I181" s="5">
        <v>90.0</v>
      </c>
      <c r="J181" s="5" t="s">
        <v>814</v>
      </c>
      <c r="L181" s="5">
        <v>250.0</v>
      </c>
    </row>
    <row r="182">
      <c r="F182" s="5">
        <v>1977.0</v>
      </c>
      <c r="G182" s="5" t="s">
        <v>62</v>
      </c>
      <c r="H182" s="5" t="s">
        <v>4183</v>
      </c>
      <c r="I182" s="5">
        <v>251.0</v>
      </c>
      <c r="J182" s="5" t="s">
        <v>666</v>
      </c>
      <c r="L182" s="5">
        <v>60.0</v>
      </c>
    </row>
    <row r="183">
      <c r="F183" s="5">
        <v>1980.0</v>
      </c>
      <c r="G183" s="5" t="s">
        <v>4185</v>
      </c>
      <c r="H183" s="5" t="s">
        <v>4167</v>
      </c>
      <c r="I183" s="5">
        <v>87.0</v>
      </c>
      <c r="J183" s="5" t="s">
        <v>72</v>
      </c>
      <c r="L183" s="5">
        <v>250.0</v>
      </c>
    </row>
    <row r="184">
      <c r="F184" s="5">
        <v>1980.0</v>
      </c>
      <c r="G184" s="5" t="s">
        <v>62</v>
      </c>
      <c r="H184" s="5" t="s">
        <v>4167</v>
      </c>
      <c r="I184" s="5">
        <v>162.0</v>
      </c>
      <c r="J184" s="5" t="s">
        <v>72</v>
      </c>
      <c r="L184" s="5">
        <v>125.0</v>
      </c>
    </row>
    <row r="185">
      <c r="F185" s="5">
        <v>1980.0</v>
      </c>
      <c r="G185" s="5" t="s">
        <v>4185</v>
      </c>
      <c r="H185" s="5" t="s">
        <v>4221</v>
      </c>
      <c r="I185" s="5">
        <v>289.0</v>
      </c>
      <c r="J185" s="5" t="s">
        <v>4222</v>
      </c>
      <c r="L185" s="5">
        <v>100.0</v>
      </c>
    </row>
    <row r="186">
      <c r="F186" s="5">
        <v>1982.0</v>
      </c>
      <c r="G186" s="5" t="s">
        <v>4185</v>
      </c>
      <c r="H186" s="5" t="s">
        <v>4167</v>
      </c>
      <c r="I186" s="5">
        <v>243.0</v>
      </c>
      <c r="J186" s="5" t="s">
        <v>25</v>
      </c>
      <c r="L186" s="5">
        <v>130.0</v>
      </c>
    </row>
    <row r="187">
      <c r="F187" s="5">
        <v>1983.0</v>
      </c>
      <c r="G187" s="5" t="s">
        <v>4185</v>
      </c>
      <c r="H187" s="5" t="s">
        <v>4167</v>
      </c>
      <c r="I187" s="5">
        <v>217.0</v>
      </c>
      <c r="J187" s="5" t="s">
        <v>72</v>
      </c>
      <c r="L187" s="5">
        <v>40.0</v>
      </c>
    </row>
    <row r="188">
      <c r="F188" s="5">
        <v>1983.0</v>
      </c>
      <c r="G188" s="5" t="s">
        <v>4185</v>
      </c>
      <c r="H188" s="5" t="s">
        <v>4167</v>
      </c>
      <c r="I188" s="5">
        <v>215.0</v>
      </c>
      <c r="J188" s="5" t="s">
        <v>25</v>
      </c>
      <c r="L188" s="5">
        <v>100.0</v>
      </c>
    </row>
    <row r="189">
      <c r="F189" s="5">
        <v>1984.0</v>
      </c>
      <c r="G189" s="5" t="s">
        <v>4185</v>
      </c>
      <c r="H189" s="5" t="s">
        <v>4186</v>
      </c>
      <c r="I189" s="5">
        <v>385.0</v>
      </c>
      <c r="J189" s="5" t="s">
        <v>25</v>
      </c>
      <c r="L189" s="5">
        <v>125.0</v>
      </c>
    </row>
    <row r="190">
      <c r="F190" s="5">
        <v>1985.0</v>
      </c>
      <c r="G190" s="5" t="s">
        <v>62</v>
      </c>
      <c r="H190" s="5" t="s">
        <v>4186</v>
      </c>
      <c r="I190" s="5">
        <v>29.0</v>
      </c>
      <c r="J190" s="5" t="s">
        <v>25</v>
      </c>
      <c r="L190" s="5">
        <v>50.0</v>
      </c>
    </row>
    <row r="191">
      <c r="F191" s="5">
        <v>1982.0</v>
      </c>
      <c r="G191" s="5" t="s">
        <v>4185</v>
      </c>
      <c r="H191" s="5" t="s">
        <v>4223</v>
      </c>
      <c r="I191" s="5">
        <v>380.0</v>
      </c>
      <c r="J191" s="5" t="s">
        <v>72</v>
      </c>
      <c r="L191" s="5">
        <v>60.0</v>
      </c>
    </row>
    <row r="192">
      <c r="F192" s="5">
        <v>1990.0</v>
      </c>
      <c r="G192" s="5" t="s">
        <v>1802</v>
      </c>
      <c r="H192" s="5" t="s">
        <v>4184</v>
      </c>
      <c r="I192" s="5">
        <v>356.0</v>
      </c>
      <c r="J192" s="5" t="s">
        <v>72</v>
      </c>
      <c r="L192" s="5">
        <v>20.0</v>
      </c>
    </row>
    <row r="193">
      <c r="F193" s="5">
        <v>1990.0</v>
      </c>
      <c r="G193" s="5" t="s">
        <v>1802</v>
      </c>
      <c r="H193" s="5" t="s">
        <v>4184</v>
      </c>
      <c r="I193" s="5">
        <v>356.0</v>
      </c>
      <c r="J193" s="5" t="s">
        <v>72</v>
      </c>
      <c r="L193" s="5">
        <v>20.0</v>
      </c>
    </row>
    <row r="194">
      <c r="F194" s="5">
        <v>1990.0</v>
      </c>
      <c r="G194" s="5" t="s">
        <v>1802</v>
      </c>
      <c r="H194" s="5" t="s">
        <v>4167</v>
      </c>
      <c r="I194" s="5">
        <v>54.0</v>
      </c>
      <c r="J194" s="5" t="s">
        <v>30</v>
      </c>
      <c r="L194" s="5">
        <v>175.0</v>
      </c>
    </row>
    <row r="195">
      <c r="F195" s="5">
        <v>1990.0</v>
      </c>
      <c r="G195" s="5" t="s">
        <v>4185</v>
      </c>
      <c r="H195" s="5" t="s">
        <v>4167</v>
      </c>
      <c r="I195" s="5">
        <v>38.0</v>
      </c>
      <c r="J195" s="5" t="s">
        <v>30</v>
      </c>
      <c r="L195" s="5">
        <v>150.0</v>
      </c>
    </row>
    <row r="196">
      <c r="F196" s="5">
        <v>1990.0</v>
      </c>
      <c r="G196" s="5" t="s">
        <v>4185</v>
      </c>
      <c r="H196" s="5" t="s">
        <v>4219</v>
      </c>
      <c r="I196" s="5">
        <v>63.0</v>
      </c>
      <c r="J196" s="5" t="s">
        <v>30</v>
      </c>
      <c r="L196" s="5">
        <v>115.0</v>
      </c>
    </row>
    <row r="197">
      <c r="F197" s="5">
        <v>1990.0</v>
      </c>
      <c r="G197" s="5" t="s">
        <v>4185</v>
      </c>
      <c r="H197" s="5" t="s">
        <v>4219</v>
      </c>
      <c r="I197" s="5">
        <v>63.0</v>
      </c>
      <c r="J197" s="5" t="s">
        <v>30</v>
      </c>
      <c r="L197" s="5">
        <v>115.0</v>
      </c>
    </row>
    <row r="198">
      <c r="F198" s="5">
        <v>1990.0</v>
      </c>
      <c r="G198" s="5" t="s">
        <v>4185</v>
      </c>
      <c r="H198" s="5" t="s">
        <v>4221</v>
      </c>
      <c r="I198" s="5">
        <v>71.0</v>
      </c>
      <c r="J198" s="5" t="s">
        <v>30</v>
      </c>
      <c r="L198" s="5">
        <v>100.0</v>
      </c>
    </row>
    <row r="199">
      <c r="F199" s="5">
        <v>1990.0</v>
      </c>
      <c r="G199" s="5" t="s">
        <v>4185</v>
      </c>
      <c r="H199" s="5" t="s">
        <v>4187</v>
      </c>
      <c r="I199" s="5">
        <v>101.0</v>
      </c>
      <c r="J199" s="5" t="s">
        <v>30</v>
      </c>
      <c r="L199" s="5">
        <v>100.0</v>
      </c>
    </row>
    <row r="200">
      <c r="F200" s="5">
        <v>1990.0</v>
      </c>
      <c r="G200" s="5" t="s">
        <v>4185</v>
      </c>
      <c r="H200" s="5" t="s">
        <v>4187</v>
      </c>
      <c r="I200" s="5">
        <v>101.0</v>
      </c>
      <c r="J200" s="5" t="s">
        <v>30</v>
      </c>
      <c r="L200" s="5">
        <v>100.0</v>
      </c>
    </row>
    <row r="201">
      <c r="F201" s="5">
        <v>1990.0</v>
      </c>
      <c r="G201" s="5" t="s">
        <v>4185</v>
      </c>
      <c r="H201" s="5" t="s">
        <v>4167</v>
      </c>
      <c r="I201" s="5">
        <v>38.0</v>
      </c>
      <c r="J201" s="5" t="s">
        <v>25</v>
      </c>
      <c r="L201" s="5">
        <v>75.0</v>
      </c>
    </row>
    <row r="202">
      <c r="F202" s="5">
        <v>1984.0</v>
      </c>
      <c r="G202" s="5" t="s">
        <v>62</v>
      </c>
      <c r="H202" s="5" t="s">
        <v>4167</v>
      </c>
      <c r="I202" s="5">
        <v>51.0</v>
      </c>
      <c r="J202" s="5" t="s">
        <v>25</v>
      </c>
      <c r="L202" s="5">
        <v>120.0</v>
      </c>
    </row>
    <row r="203">
      <c r="F203" s="5">
        <v>1990.0</v>
      </c>
      <c r="G203" s="5" t="s">
        <v>4185</v>
      </c>
      <c r="H203" s="5" t="s">
        <v>4167</v>
      </c>
      <c r="I203" s="5">
        <v>38.0</v>
      </c>
      <c r="J203" s="5" t="s">
        <v>25</v>
      </c>
      <c r="L203" s="5">
        <v>75.0</v>
      </c>
    </row>
    <row r="204">
      <c r="F204" s="5">
        <v>2015.0</v>
      </c>
      <c r="G204" s="5" t="s">
        <v>4224</v>
      </c>
      <c r="H204" s="5" t="s">
        <v>4168</v>
      </c>
      <c r="I204" s="5">
        <v>21.0</v>
      </c>
      <c r="J204" s="5" t="s">
        <v>30</v>
      </c>
      <c r="L204" s="5">
        <v>100.0</v>
      </c>
    </row>
    <row r="205">
      <c r="F205" s="5">
        <v>2015.0</v>
      </c>
      <c r="G205" s="5" t="s">
        <v>4224</v>
      </c>
      <c r="H205" s="5" t="s">
        <v>4168</v>
      </c>
      <c r="I205" s="5">
        <v>21.0</v>
      </c>
      <c r="J205" s="5" t="s">
        <v>30</v>
      </c>
      <c r="L205" s="5">
        <v>100.0</v>
      </c>
    </row>
    <row r="206">
      <c r="F206" s="5">
        <v>2015.0</v>
      </c>
      <c r="G206" s="5" t="s">
        <v>4224</v>
      </c>
      <c r="H206" s="5" t="s">
        <v>4168</v>
      </c>
      <c r="I206" s="5">
        <v>1.0</v>
      </c>
      <c r="J206" s="5" t="s">
        <v>30</v>
      </c>
      <c r="L206" s="5">
        <v>125.0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25"/>
  </cols>
  <sheetData>
    <row r="1">
      <c r="B1" s="5">
        <v>13732.0</v>
      </c>
      <c r="E1" s="5" t="s">
        <v>21</v>
      </c>
      <c r="F1" s="5">
        <v>5.2515625E7</v>
      </c>
      <c r="G1" s="5">
        <v>2019.0</v>
      </c>
      <c r="H1" s="5" t="s">
        <v>956</v>
      </c>
      <c r="I1" s="5" t="s">
        <v>1449</v>
      </c>
      <c r="J1" s="5">
        <v>115.0</v>
      </c>
      <c r="K1" s="5" t="s">
        <v>105</v>
      </c>
      <c r="L1" s="5" t="s">
        <v>30</v>
      </c>
    </row>
    <row r="2">
      <c r="B2" s="5">
        <v>13733.0</v>
      </c>
      <c r="E2" s="5" t="s">
        <v>66</v>
      </c>
      <c r="F2" s="5">
        <v>7553400.0</v>
      </c>
      <c r="G2" s="5">
        <v>2021.0</v>
      </c>
      <c r="H2" s="5" t="s">
        <v>1161</v>
      </c>
      <c r="I2" s="5" t="s">
        <v>4225</v>
      </c>
      <c r="J2" s="5" t="s">
        <v>4226</v>
      </c>
      <c r="K2" s="5" t="s">
        <v>1778</v>
      </c>
      <c r="L2" s="5" t="s">
        <v>467</v>
      </c>
    </row>
    <row r="3">
      <c r="B3" s="5">
        <v>13734.0</v>
      </c>
      <c r="E3" s="5" t="s">
        <v>66</v>
      </c>
      <c r="F3" s="5">
        <v>4011147.0</v>
      </c>
      <c r="G3" s="5">
        <v>2021.0</v>
      </c>
      <c r="H3" s="5" t="s">
        <v>1161</v>
      </c>
      <c r="I3" s="5" t="s">
        <v>1400</v>
      </c>
      <c r="J3" s="5" t="s">
        <v>4227</v>
      </c>
      <c r="K3" s="5" t="s">
        <v>1778</v>
      </c>
      <c r="L3" s="5" t="s">
        <v>462</v>
      </c>
    </row>
    <row r="4">
      <c r="B4" s="5">
        <v>13735.0</v>
      </c>
      <c r="E4" s="5" t="s">
        <v>66</v>
      </c>
      <c r="F4" s="5">
        <v>3213241.0</v>
      </c>
      <c r="G4" s="5">
        <v>2021.0</v>
      </c>
      <c r="H4" s="5" t="s">
        <v>1161</v>
      </c>
      <c r="I4" s="5" t="s">
        <v>4228</v>
      </c>
      <c r="J4" s="5">
        <v>207.0</v>
      </c>
      <c r="K4" s="5" t="s">
        <v>4229</v>
      </c>
      <c r="L4" s="5" t="s">
        <v>68</v>
      </c>
    </row>
    <row r="5">
      <c r="B5" s="5">
        <v>13736.0</v>
      </c>
      <c r="E5" s="5" t="s">
        <v>66</v>
      </c>
      <c r="F5" s="5">
        <v>6782783.0</v>
      </c>
      <c r="G5" s="5">
        <v>2021.0</v>
      </c>
      <c r="H5" s="5" t="s">
        <v>23</v>
      </c>
      <c r="I5" s="5" t="s">
        <v>4230</v>
      </c>
      <c r="J5" s="5" t="s">
        <v>4231</v>
      </c>
      <c r="K5" s="5" t="s">
        <v>4232</v>
      </c>
      <c r="L5" s="5" t="s">
        <v>4233</v>
      </c>
    </row>
    <row r="6">
      <c r="B6" s="5">
        <v>13737.0</v>
      </c>
      <c r="E6" s="5" t="s">
        <v>66</v>
      </c>
      <c r="F6" s="5">
        <v>4815401.0</v>
      </c>
      <c r="G6" s="5">
        <v>2021.0</v>
      </c>
      <c r="H6" s="5" t="s">
        <v>23</v>
      </c>
      <c r="I6" s="5" t="s">
        <v>4234</v>
      </c>
      <c r="J6" s="5" t="s">
        <v>4235</v>
      </c>
      <c r="K6" s="5" t="s">
        <v>4236</v>
      </c>
      <c r="L6" s="5" t="s">
        <v>4237</v>
      </c>
    </row>
    <row r="7">
      <c r="B7" s="5">
        <v>13738.0</v>
      </c>
      <c r="E7" s="5" t="s">
        <v>66</v>
      </c>
      <c r="F7" s="5">
        <v>868154.0</v>
      </c>
      <c r="G7" s="5">
        <v>2021.0</v>
      </c>
      <c r="H7" s="5" t="s">
        <v>23</v>
      </c>
      <c r="I7" s="5" t="s">
        <v>4238</v>
      </c>
      <c r="J7" s="5" t="s">
        <v>4239</v>
      </c>
      <c r="K7" s="5" t="s">
        <v>4240</v>
      </c>
      <c r="L7" s="5" t="s">
        <v>2662</v>
      </c>
    </row>
    <row r="8">
      <c r="B8" s="5">
        <v>13739.0</v>
      </c>
      <c r="E8" s="5" t="s">
        <v>66</v>
      </c>
      <c r="F8" s="5">
        <v>6720037.0</v>
      </c>
      <c r="G8" s="5">
        <v>2021.0</v>
      </c>
      <c r="H8" s="5" t="s">
        <v>23</v>
      </c>
      <c r="I8" s="5" t="s">
        <v>4241</v>
      </c>
      <c r="J8" s="5" t="s">
        <v>4242</v>
      </c>
      <c r="K8" s="5" t="s">
        <v>276</v>
      </c>
      <c r="L8" s="5" t="s">
        <v>4243</v>
      </c>
    </row>
    <row r="9">
      <c r="B9" s="5">
        <v>13740.0</v>
      </c>
      <c r="E9" s="5" t="s">
        <v>66</v>
      </c>
      <c r="F9" s="5">
        <v>1453253.0</v>
      </c>
      <c r="G9" s="5">
        <v>2021.0</v>
      </c>
      <c r="H9" s="5" t="s">
        <v>1161</v>
      </c>
      <c r="I9" s="5" t="s">
        <v>4244</v>
      </c>
      <c r="J9" s="5">
        <v>69.0</v>
      </c>
      <c r="K9" s="5" t="s">
        <v>4245</v>
      </c>
      <c r="L9" s="5" t="s">
        <v>68</v>
      </c>
    </row>
    <row r="10">
      <c r="B10" s="5">
        <v>13741.0</v>
      </c>
      <c r="E10" s="5" t="s">
        <v>66</v>
      </c>
      <c r="F10" s="5">
        <v>7547712.0</v>
      </c>
      <c r="G10" s="5">
        <v>2021.0</v>
      </c>
      <c r="H10" s="5" t="s">
        <v>1161</v>
      </c>
      <c r="I10" s="5" t="s">
        <v>3114</v>
      </c>
      <c r="J10" s="5">
        <v>113.0</v>
      </c>
      <c r="K10" s="5" t="s">
        <v>4229</v>
      </c>
      <c r="L10" s="5" t="s">
        <v>68</v>
      </c>
    </row>
    <row r="11">
      <c r="B11" s="5">
        <v>13742.0</v>
      </c>
      <c r="E11" s="5" t="s">
        <v>66</v>
      </c>
      <c r="F11" s="5">
        <v>2218564.0</v>
      </c>
      <c r="G11" s="5">
        <v>2020.0</v>
      </c>
      <c r="H11" s="5" t="s">
        <v>119</v>
      </c>
      <c r="I11" s="5" t="s">
        <v>2272</v>
      </c>
      <c r="J11" s="5">
        <v>8.0</v>
      </c>
      <c r="K11" s="5" t="s">
        <v>4246</v>
      </c>
      <c r="L11" s="5" t="s">
        <v>808</v>
      </c>
    </row>
    <row r="12">
      <c r="B12" s="5">
        <v>13743.0</v>
      </c>
      <c r="E12" s="5" t="s">
        <v>66</v>
      </c>
      <c r="F12" s="5">
        <v>3301258.0</v>
      </c>
      <c r="G12" s="5">
        <v>2020.0</v>
      </c>
      <c r="H12" s="5" t="s">
        <v>119</v>
      </c>
      <c r="I12" s="5" t="s">
        <v>4247</v>
      </c>
      <c r="J12" s="5">
        <v>18.0</v>
      </c>
      <c r="K12" s="5" t="s">
        <v>4248</v>
      </c>
      <c r="L12" s="5" t="s">
        <v>808</v>
      </c>
    </row>
    <row r="13">
      <c r="B13" s="5">
        <v>13744.0</v>
      </c>
      <c r="E13" s="5" t="s">
        <v>66</v>
      </c>
      <c r="F13" s="5">
        <v>1157451.0</v>
      </c>
      <c r="G13" s="5">
        <v>2020.0</v>
      </c>
      <c r="H13" s="5" t="s">
        <v>305</v>
      </c>
      <c r="I13" s="5" t="s">
        <v>2613</v>
      </c>
      <c r="J13" s="5">
        <v>153.0</v>
      </c>
      <c r="K13" s="5" t="s">
        <v>105</v>
      </c>
      <c r="L13" s="5" t="s">
        <v>467</v>
      </c>
    </row>
    <row r="14">
      <c r="B14" s="5">
        <v>13745.0</v>
      </c>
      <c r="E14" s="5" t="s">
        <v>66</v>
      </c>
      <c r="F14" s="5">
        <v>3076351.0</v>
      </c>
      <c r="G14" s="5">
        <v>2020.0</v>
      </c>
      <c r="H14" s="5" t="s">
        <v>119</v>
      </c>
      <c r="I14" s="5" t="s">
        <v>2613</v>
      </c>
      <c r="J14" s="5">
        <v>202.0</v>
      </c>
      <c r="K14" s="5" t="s">
        <v>105</v>
      </c>
      <c r="L14" s="5" t="s">
        <v>244</v>
      </c>
    </row>
    <row r="15">
      <c r="B15" s="5">
        <v>13746.0</v>
      </c>
      <c r="E15" s="5" t="s">
        <v>66</v>
      </c>
      <c r="F15" s="5">
        <v>546006.0</v>
      </c>
      <c r="G15" s="5">
        <v>2020.0</v>
      </c>
      <c r="H15" s="5" t="s">
        <v>1161</v>
      </c>
      <c r="I15" s="5" t="s">
        <v>2613</v>
      </c>
      <c r="J15" s="5">
        <v>202.0</v>
      </c>
      <c r="K15" s="5" t="s">
        <v>105</v>
      </c>
      <c r="L15" s="5" t="s">
        <v>467</v>
      </c>
    </row>
    <row r="16">
      <c r="B16" s="5">
        <v>13747.0</v>
      </c>
      <c r="E16" s="5" t="s">
        <v>66</v>
      </c>
      <c r="F16" s="5">
        <v>888442.0</v>
      </c>
      <c r="G16" s="5">
        <v>2020.0</v>
      </c>
      <c r="H16" s="5" t="s">
        <v>1077</v>
      </c>
      <c r="I16" s="5" t="s">
        <v>880</v>
      </c>
      <c r="J16" s="5">
        <v>44.0</v>
      </c>
      <c r="K16" s="5" t="s">
        <v>4249</v>
      </c>
      <c r="L16" s="5" t="s">
        <v>467</v>
      </c>
    </row>
    <row r="17">
      <c r="B17" s="5">
        <v>13748.0</v>
      </c>
      <c r="E17" s="5" t="s">
        <v>66</v>
      </c>
      <c r="F17" s="5">
        <v>5315017.0</v>
      </c>
      <c r="G17" s="5">
        <v>2021.0</v>
      </c>
      <c r="H17" s="5" t="s">
        <v>1161</v>
      </c>
      <c r="I17" s="5" t="s">
        <v>1400</v>
      </c>
      <c r="J17" s="5">
        <v>252.0</v>
      </c>
      <c r="K17" s="5" t="s">
        <v>4250</v>
      </c>
      <c r="L17" s="5" t="s">
        <v>462</v>
      </c>
    </row>
    <row r="18">
      <c r="B18" s="5">
        <v>13749.0</v>
      </c>
      <c r="E18" s="5" t="s">
        <v>66</v>
      </c>
      <c r="F18" s="5">
        <v>3320323.0</v>
      </c>
      <c r="G18" s="5">
        <v>2020.0</v>
      </c>
      <c r="H18" s="5" t="s">
        <v>905</v>
      </c>
      <c r="I18" s="5" t="s">
        <v>1826</v>
      </c>
      <c r="J18" s="5">
        <v>207.0</v>
      </c>
      <c r="K18" s="5" t="s">
        <v>4251</v>
      </c>
      <c r="L18" s="5" t="s">
        <v>244</v>
      </c>
    </row>
    <row r="19">
      <c r="B19" s="5">
        <v>13750.0</v>
      </c>
      <c r="E19" s="5" t="s">
        <v>66</v>
      </c>
      <c r="F19" s="5">
        <v>8518716.0</v>
      </c>
      <c r="G19" s="5">
        <v>2020.0</v>
      </c>
      <c r="H19" s="5" t="s">
        <v>23</v>
      </c>
      <c r="I19" s="5" t="s">
        <v>4252</v>
      </c>
      <c r="J19" s="5">
        <v>68.0</v>
      </c>
      <c r="K19" s="5" t="s">
        <v>4253</v>
      </c>
      <c r="L19" s="5" t="s">
        <v>68</v>
      </c>
    </row>
    <row r="20">
      <c r="B20" s="5">
        <v>13751.0</v>
      </c>
      <c r="E20" s="5" t="s">
        <v>66</v>
      </c>
      <c r="F20" s="5">
        <v>2782310.0</v>
      </c>
      <c r="G20" s="5">
        <v>2021.0</v>
      </c>
      <c r="H20" s="5" t="s">
        <v>1161</v>
      </c>
      <c r="I20" s="5" t="s">
        <v>4254</v>
      </c>
      <c r="J20" s="5">
        <v>2.0</v>
      </c>
      <c r="K20" s="5" t="s">
        <v>4245</v>
      </c>
      <c r="L20" s="5" t="s">
        <v>244</v>
      </c>
    </row>
    <row r="21">
      <c r="B21" s="5">
        <v>13752.0</v>
      </c>
      <c r="E21" s="5" t="s">
        <v>66</v>
      </c>
      <c r="F21" s="5">
        <v>5748574.0</v>
      </c>
      <c r="G21" s="5">
        <v>2021.0</v>
      </c>
      <c r="H21" s="5" t="s">
        <v>1161</v>
      </c>
      <c r="I21" s="5" t="s">
        <v>4255</v>
      </c>
      <c r="J21" s="5" t="s">
        <v>4256</v>
      </c>
      <c r="K21" s="5" t="s">
        <v>4257</v>
      </c>
      <c r="L21" s="5" t="s">
        <v>2662</v>
      </c>
    </row>
    <row r="22">
      <c r="B22" s="5">
        <v>13753.0</v>
      </c>
      <c r="E22" s="5" t="s">
        <v>66</v>
      </c>
      <c r="F22" s="5">
        <v>8212637.0</v>
      </c>
      <c r="G22" s="5">
        <v>2020.0</v>
      </c>
      <c r="H22" s="5" t="s">
        <v>905</v>
      </c>
      <c r="I22" s="5" t="s">
        <v>1817</v>
      </c>
      <c r="J22" s="5">
        <v>159.0</v>
      </c>
      <c r="K22" s="5" t="s">
        <v>4258</v>
      </c>
      <c r="L22" s="5" t="s">
        <v>244</v>
      </c>
    </row>
    <row r="23">
      <c r="B23" s="5">
        <v>13754.0</v>
      </c>
      <c r="E23" s="5" t="s">
        <v>66</v>
      </c>
      <c r="F23" s="5">
        <v>5068558.0</v>
      </c>
      <c r="G23" s="5">
        <v>2020.0</v>
      </c>
      <c r="H23" s="5" t="s">
        <v>305</v>
      </c>
      <c r="I23" s="5" t="s">
        <v>4259</v>
      </c>
      <c r="J23" s="5">
        <v>20.0</v>
      </c>
      <c r="K23" s="5" t="s">
        <v>1696</v>
      </c>
      <c r="L23" s="5" t="s">
        <v>467</v>
      </c>
    </row>
    <row r="24">
      <c r="B24" s="5">
        <v>13755.0</v>
      </c>
      <c r="E24" s="5" t="s">
        <v>66</v>
      </c>
      <c r="F24" s="5">
        <v>3787862.0</v>
      </c>
      <c r="G24" s="5">
        <v>2020.0</v>
      </c>
      <c r="H24" s="5" t="s">
        <v>905</v>
      </c>
      <c r="I24" s="5" t="s">
        <v>4260</v>
      </c>
      <c r="J24" s="5">
        <v>256.0</v>
      </c>
      <c r="K24" s="5" t="s">
        <v>105</v>
      </c>
      <c r="L24" s="5" t="s">
        <v>467</v>
      </c>
    </row>
    <row r="25">
      <c r="B25" s="5">
        <v>13756.0</v>
      </c>
      <c r="E25" s="5" t="s">
        <v>66</v>
      </c>
      <c r="F25" s="5">
        <v>4124528.0</v>
      </c>
      <c r="G25" s="5">
        <v>2020.0</v>
      </c>
      <c r="H25" s="5" t="s">
        <v>905</v>
      </c>
      <c r="I25" s="5" t="s">
        <v>1817</v>
      </c>
      <c r="J25" s="5">
        <v>159.0</v>
      </c>
      <c r="K25" s="5" t="s">
        <v>4261</v>
      </c>
      <c r="L25" s="5" t="s">
        <v>467</v>
      </c>
    </row>
    <row r="26">
      <c r="B26" s="5">
        <v>13757.0</v>
      </c>
      <c r="E26" s="5" t="s">
        <v>66</v>
      </c>
      <c r="F26" s="5">
        <v>685038.0</v>
      </c>
      <c r="G26" s="5">
        <v>2020.0</v>
      </c>
      <c r="H26" s="5" t="s">
        <v>1161</v>
      </c>
      <c r="I26" s="5" t="s">
        <v>2613</v>
      </c>
      <c r="J26" s="5">
        <v>202.0</v>
      </c>
      <c r="K26" s="5" t="s">
        <v>105</v>
      </c>
      <c r="L26" s="5" t="s">
        <v>244</v>
      </c>
    </row>
    <row r="27">
      <c r="B27" s="5">
        <v>13758.0</v>
      </c>
      <c r="E27" s="5" t="s">
        <v>66</v>
      </c>
      <c r="F27" s="5">
        <v>864280.0</v>
      </c>
      <c r="G27" s="5">
        <v>2020.0</v>
      </c>
      <c r="H27" s="5" t="s">
        <v>119</v>
      </c>
      <c r="I27" s="5" t="s">
        <v>2613</v>
      </c>
      <c r="J27" s="5">
        <v>202.0</v>
      </c>
      <c r="K27" s="5" t="s">
        <v>105</v>
      </c>
      <c r="L27" s="5" t="s">
        <v>467</v>
      </c>
    </row>
    <row r="28">
      <c r="B28" s="5">
        <v>13759.0</v>
      </c>
      <c r="E28" s="5" t="s">
        <v>66</v>
      </c>
      <c r="F28" s="5">
        <v>5432612.0</v>
      </c>
      <c r="G28" s="5">
        <v>2021.0</v>
      </c>
      <c r="H28" s="5" t="s">
        <v>1161</v>
      </c>
      <c r="I28" s="5" t="s">
        <v>4262</v>
      </c>
      <c r="J28" s="5">
        <v>242.0</v>
      </c>
      <c r="K28" s="5" t="s">
        <v>4177</v>
      </c>
      <c r="L28" s="5" t="s">
        <v>244</v>
      </c>
    </row>
    <row r="29">
      <c r="B29" s="5">
        <v>13760.0</v>
      </c>
      <c r="E29" s="5" t="s">
        <v>66</v>
      </c>
      <c r="F29" s="5">
        <v>1524465.0</v>
      </c>
      <c r="G29" s="5">
        <v>2020.0</v>
      </c>
      <c r="H29" s="5" t="s">
        <v>23</v>
      </c>
      <c r="I29" s="5" t="s">
        <v>4263</v>
      </c>
      <c r="J29" s="5">
        <v>17.0</v>
      </c>
      <c r="K29" s="5" t="s">
        <v>4264</v>
      </c>
      <c r="L29" s="5" t="s">
        <v>467</v>
      </c>
    </row>
    <row r="30">
      <c r="B30" s="5">
        <v>13761.0</v>
      </c>
      <c r="E30" s="5" t="s">
        <v>66</v>
      </c>
      <c r="F30" s="5">
        <v>8624761.0</v>
      </c>
      <c r="G30" s="5">
        <v>2020.0</v>
      </c>
      <c r="H30" s="5" t="s">
        <v>23</v>
      </c>
      <c r="I30" s="5" t="s">
        <v>4263</v>
      </c>
      <c r="J30" s="5">
        <v>17.0</v>
      </c>
      <c r="K30" s="5" t="s">
        <v>4265</v>
      </c>
      <c r="L30" s="5" t="s">
        <v>244</v>
      </c>
    </row>
    <row r="31">
      <c r="B31" s="5">
        <v>13762.0</v>
      </c>
      <c r="E31" s="5" t="s">
        <v>66</v>
      </c>
      <c r="F31" s="5">
        <v>4434542.0</v>
      </c>
      <c r="G31" s="5">
        <v>2020.0</v>
      </c>
      <c r="H31" s="5" t="s">
        <v>905</v>
      </c>
      <c r="I31" s="5" t="s">
        <v>950</v>
      </c>
      <c r="J31" s="5">
        <v>339.0</v>
      </c>
      <c r="K31" s="5" t="s">
        <v>4266</v>
      </c>
      <c r="L31" s="5" t="s">
        <v>1919</v>
      </c>
    </row>
    <row r="32">
      <c r="B32" s="5">
        <v>13763.0</v>
      </c>
      <c r="E32" s="5" t="s">
        <v>66</v>
      </c>
      <c r="F32" s="5">
        <v>6735054.0</v>
      </c>
      <c r="G32" s="5">
        <v>2020.0</v>
      </c>
      <c r="H32" s="5" t="s">
        <v>23</v>
      </c>
      <c r="I32" s="5" t="s">
        <v>4252</v>
      </c>
      <c r="J32" s="5">
        <v>68.0</v>
      </c>
      <c r="K32" s="5" t="s">
        <v>4267</v>
      </c>
      <c r="L32" s="5" t="s">
        <v>244</v>
      </c>
    </row>
    <row r="33">
      <c r="B33" s="5">
        <v>13764.0</v>
      </c>
      <c r="E33" s="5" t="s">
        <v>66</v>
      </c>
      <c r="F33" s="5">
        <v>5825657.0</v>
      </c>
      <c r="G33" s="5">
        <v>2020.0</v>
      </c>
      <c r="H33" s="5" t="s">
        <v>119</v>
      </c>
      <c r="I33" s="5" t="s">
        <v>2613</v>
      </c>
      <c r="J33" s="5">
        <v>202.0</v>
      </c>
      <c r="K33" s="5" t="s">
        <v>105</v>
      </c>
      <c r="L33" s="5" t="s">
        <v>467</v>
      </c>
    </row>
    <row r="34">
      <c r="B34" s="5">
        <v>13765.0</v>
      </c>
      <c r="E34" s="5" t="s">
        <v>66</v>
      </c>
      <c r="F34" s="5">
        <v>427586.0</v>
      </c>
      <c r="G34" s="5">
        <v>2020.0</v>
      </c>
      <c r="H34" s="5" t="s">
        <v>119</v>
      </c>
      <c r="I34" s="5" t="s">
        <v>2613</v>
      </c>
      <c r="J34" s="5">
        <v>202.0</v>
      </c>
      <c r="K34" s="5" t="s">
        <v>105</v>
      </c>
      <c r="L34" s="5" t="s">
        <v>244</v>
      </c>
    </row>
    <row r="35">
      <c r="B35" s="5">
        <v>13766.0</v>
      </c>
      <c r="E35" s="5" t="s">
        <v>66</v>
      </c>
      <c r="F35" s="5">
        <v>2785071.0</v>
      </c>
      <c r="G35" s="5">
        <v>2020.0</v>
      </c>
      <c r="H35" s="5" t="s">
        <v>119</v>
      </c>
      <c r="I35" s="5" t="s">
        <v>2613</v>
      </c>
      <c r="J35" s="5">
        <v>202.0</v>
      </c>
      <c r="K35" s="5" t="s">
        <v>105</v>
      </c>
      <c r="L35" s="5" t="s">
        <v>68</v>
      </c>
    </row>
    <row r="36">
      <c r="B36" s="5">
        <v>13767.0</v>
      </c>
      <c r="E36" s="5" t="s">
        <v>66</v>
      </c>
      <c r="F36" s="5">
        <v>4180214.0</v>
      </c>
      <c r="G36" s="5">
        <v>2020.0</v>
      </c>
      <c r="H36" s="5" t="s">
        <v>119</v>
      </c>
      <c r="I36" s="5" t="s">
        <v>2613</v>
      </c>
      <c r="J36" s="5">
        <v>202.0</v>
      </c>
      <c r="K36" s="5" t="s">
        <v>105</v>
      </c>
      <c r="L36" s="5" t="s">
        <v>68</v>
      </c>
    </row>
    <row r="37">
      <c r="B37" s="5">
        <v>13768.0</v>
      </c>
      <c r="E37" s="5" t="s">
        <v>66</v>
      </c>
      <c r="F37" s="5">
        <v>364650.0</v>
      </c>
      <c r="G37" s="5">
        <v>2021.0</v>
      </c>
      <c r="H37" s="5" t="s">
        <v>23</v>
      </c>
      <c r="I37" s="5" t="s">
        <v>4268</v>
      </c>
      <c r="J37" s="5">
        <v>140.0</v>
      </c>
      <c r="K37" s="5" t="s">
        <v>4269</v>
      </c>
      <c r="L37" s="5" t="s">
        <v>244</v>
      </c>
    </row>
    <row r="38">
      <c r="B38" s="5">
        <v>13769.0</v>
      </c>
      <c r="E38" s="5" t="s">
        <v>66</v>
      </c>
      <c r="F38" s="5">
        <v>4611007.0</v>
      </c>
      <c r="G38" s="5">
        <v>2021.0</v>
      </c>
      <c r="H38" s="5" t="s">
        <v>23</v>
      </c>
      <c r="I38" s="5" t="s">
        <v>4270</v>
      </c>
      <c r="J38" s="5">
        <v>63.0</v>
      </c>
      <c r="K38" s="5" t="s">
        <v>4269</v>
      </c>
      <c r="L38" s="5" t="s">
        <v>467</v>
      </c>
    </row>
    <row r="39">
      <c r="B39" s="5">
        <v>13770.0</v>
      </c>
      <c r="E39" s="5" t="s">
        <v>66</v>
      </c>
      <c r="F39" s="5">
        <v>8168240.0</v>
      </c>
      <c r="G39" s="5">
        <v>2021.0</v>
      </c>
      <c r="H39" s="5" t="s">
        <v>23</v>
      </c>
      <c r="I39" s="5" t="s">
        <v>4271</v>
      </c>
      <c r="J39" s="5">
        <v>191.0</v>
      </c>
      <c r="K39" s="5" t="s">
        <v>4272</v>
      </c>
      <c r="L39" s="5" t="s">
        <v>467</v>
      </c>
    </row>
    <row r="40">
      <c r="B40" s="5">
        <v>13771.0</v>
      </c>
      <c r="E40" s="5" t="s">
        <v>66</v>
      </c>
      <c r="F40" s="5">
        <v>4127043.0</v>
      </c>
      <c r="G40" s="5">
        <v>2020.0</v>
      </c>
      <c r="H40" s="5" t="s">
        <v>905</v>
      </c>
      <c r="I40" s="5" t="s">
        <v>4273</v>
      </c>
      <c r="J40" s="5">
        <v>262.0</v>
      </c>
      <c r="K40" s="5" t="s">
        <v>4274</v>
      </c>
      <c r="L40" s="5" t="s">
        <v>244</v>
      </c>
    </row>
    <row r="41">
      <c r="B41" s="5">
        <v>13772.0</v>
      </c>
      <c r="E41" s="5" t="s">
        <v>66</v>
      </c>
      <c r="F41" s="5">
        <v>7441233.0</v>
      </c>
      <c r="G41" s="5">
        <v>2020.0</v>
      </c>
      <c r="H41" s="5" t="s">
        <v>119</v>
      </c>
      <c r="I41" s="5" t="s">
        <v>2613</v>
      </c>
      <c r="J41" s="5">
        <v>202.0</v>
      </c>
      <c r="K41" s="5" t="s">
        <v>105</v>
      </c>
      <c r="L41" s="5" t="s">
        <v>244</v>
      </c>
    </row>
    <row r="42">
      <c r="B42" s="5">
        <v>13773.0</v>
      </c>
      <c r="E42" s="5" t="s">
        <v>66</v>
      </c>
      <c r="F42" s="5">
        <v>734053.0</v>
      </c>
      <c r="G42" s="5">
        <v>2020.0</v>
      </c>
      <c r="H42" s="5" t="s">
        <v>956</v>
      </c>
      <c r="I42" s="5" t="s">
        <v>950</v>
      </c>
      <c r="J42" s="5" t="s">
        <v>4275</v>
      </c>
      <c r="K42" s="5" t="s">
        <v>1694</v>
      </c>
      <c r="L42" s="5" t="s">
        <v>244</v>
      </c>
    </row>
    <row r="43">
      <c r="B43" s="5">
        <v>13774.0</v>
      </c>
      <c r="E43" s="5" t="s">
        <v>66</v>
      </c>
      <c r="F43" s="5">
        <v>7117650.0</v>
      </c>
      <c r="G43" s="5">
        <v>2020.0</v>
      </c>
      <c r="H43" s="5" t="s">
        <v>119</v>
      </c>
      <c r="I43" s="5" t="s">
        <v>1786</v>
      </c>
      <c r="J43" s="5">
        <v>7.0</v>
      </c>
      <c r="K43" s="5" t="s">
        <v>4276</v>
      </c>
      <c r="L43" s="5" t="s">
        <v>462</v>
      </c>
    </row>
    <row r="44">
      <c r="B44" s="5">
        <v>13775.0</v>
      </c>
      <c r="E44" s="5" t="s">
        <v>66</v>
      </c>
      <c r="F44" s="5">
        <v>8383157.0</v>
      </c>
      <c r="G44" s="5">
        <v>2020.0</v>
      </c>
      <c r="H44" s="5" t="s">
        <v>23</v>
      </c>
      <c r="I44" s="5" t="s">
        <v>4277</v>
      </c>
      <c r="J44" s="5">
        <v>44.0</v>
      </c>
      <c r="K44" s="5" t="s">
        <v>4267</v>
      </c>
      <c r="L44" s="5" t="s">
        <v>68</v>
      </c>
    </row>
    <row r="45">
      <c r="B45" s="5">
        <v>13776.0</v>
      </c>
      <c r="E45" s="5" t="s">
        <v>66</v>
      </c>
      <c r="F45" s="5">
        <v>1841446.0</v>
      </c>
      <c r="G45" s="5">
        <v>2020.0</v>
      </c>
      <c r="H45" s="5" t="s">
        <v>956</v>
      </c>
      <c r="I45" s="5" t="s">
        <v>880</v>
      </c>
      <c r="J45" s="5" t="s">
        <v>4278</v>
      </c>
      <c r="K45" s="5" t="s">
        <v>4279</v>
      </c>
      <c r="L45" s="5" t="s">
        <v>462</v>
      </c>
    </row>
    <row r="46">
      <c r="B46" s="5">
        <v>13777.0</v>
      </c>
      <c r="E46" s="5" t="s">
        <v>66</v>
      </c>
      <c r="F46" s="5">
        <v>6442750.0</v>
      </c>
      <c r="G46" s="5">
        <v>2021.0</v>
      </c>
      <c r="H46" s="5" t="s">
        <v>23</v>
      </c>
      <c r="I46" s="5" t="s">
        <v>4268</v>
      </c>
      <c r="J46" s="5">
        <v>140.0</v>
      </c>
      <c r="K46" s="5" t="s">
        <v>506</v>
      </c>
      <c r="L46" s="5" t="s">
        <v>68</v>
      </c>
    </row>
    <row r="47">
      <c r="B47" s="5">
        <v>13778.0</v>
      </c>
      <c r="E47" s="5" t="s">
        <v>66</v>
      </c>
      <c r="F47" s="5">
        <v>7148224.0</v>
      </c>
      <c r="G47" s="5">
        <v>2020.0</v>
      </c>
      <c r="H47" s="5" t="s">
        <v>119</v>
      </c>
      <c r="I47" s="5" t="s">
        <v>2487</v>
      </c>
      <c r="J47" s="5">
        <v>18.0</v>
      </c>
      <c r="K47" s="5" t="s">
        <v>4246</v>
      </c>
      <c r="L47" s="5" t="s">
        <v>808</v>
      </c>
    </row>
    <row r="48">
      <c r="B48" s="5">
        <v>13779.0</v>
      </c>
      <c r="E48" s="5" t="s">
        <v>66</v>
      </c>
      <c r="F48" s="5">
        <v>3571872.0</v>
      </c>
      <c r="G48" s="5">
        <v>2020.0</v>
      </c>
      <c r="H48" s="5" t="s">
        <v>905</v>
      </c>
      <c r="I48" s="5" t="s">
        <v>950</v>
      </c>
      <c r="J48" s="5">
        <v>339.0</v>
      </c>
      <c r="K48" s="5" t="s">
        <v>105</v>
      </c>
      <c r="L48" s="5" t="s">
        <v>462</v>
      </c>
    </row>
    <row r="49">
      <c r="B49" s="5">
        <v>13522.0</v>
      </c>
      <c r="E49" s="122" t="s">
        <v>66</v>
      </c>
      <c r="F49" s="90" t="s">
        <v>4280</v>
      </c>
      <c r="G49" s="5">
        <v>2020.0</v>
      </c>
      <c r="H49" s="5" t="s">
        <v>1077</v>
      </c>
      <c r="I49" s="5" t="s">
        <v>927</v>
      </c>
      <c r="J49" s="5">
        <v>153.0</v>
      </c>
      <c r="K49" s="118" t="s">
        <v>4249</v>
      </c>
      <c r="L49" s="5" t="s">
        <v>68</v>
      </c>
    </row>
    <row r="50">
      <c r="B50" s="5">
        <v>13523.0</v>
      </c>
      <c r="E50" s="122" t="s">
        <v>66</v>
      </c>
      <c r="F50" s="90" t="s">
        <v>4281</v>
      </c>
      <c r="G50" s="5">
        <v>2020.0</v>
      </c>
      <c r="H50" s="5" t="s">
        <v>1077</v>
      </c>
      <c r="I50" s="5" t="s">
        <v>950</v>
      </c>
      <c r="J50" s="5" t="s">
        <v>4282</v>
      </c>
      <c r="K50" s="118" t="s">
        <v>1433</v>
      </c>
      <c r="L50" s="5" t="s">
        <v>244</v>
      </c>
    </row>
    <row r="51">
      <c r="B51" s="5">
        <v>13529.0</v>
      </c>
      <c r="E51" s="122" t="s">
        <v>66</v>
      </c>
      <c r="F51" s="90" t="s">
        <v>4283</v>
      </c>
      <c r="G51" s="5">
        <v>2021.0</v>
      </c>
      <c r="H51" s="5" t="s">
        <v>1161</v>
      </c>
      <c r="I51" s="5" t="s">
        <v>1403</v>
      </c>
      <c r="J51" s="5">
        <v>241.0</v>
      </c>
      <c r="K51" s="118" t="s">
        <v>1226</v>
      </c>
      <c r="L51" s="5" t="s">
        <v>467</v>
      </c>
    </row>
    <row r="52">
      <c r="B52" s="5">
        <v>13530.0</v>
      </c>
      <c r="E52" s="122" t="s">
        <v>66</v>
      </c>
      <c r="F52" s="90" t="s">
        <v>4284</v>
      </c>
      <c r="G52" s="5">
        <v>2021.0</v>
      </c>
      <c r="H52" s="5" t="s">
        <v>1161</v>
      </c>
      <c r="I52" s="5" t="s">
        <v>1403</v>
      </c>
      <c r="J52" s="5" t="s">
        <v>4285</v>
      </c>
      <c r="K52" s="118" t="s">
        <v>3291</v>
      </c>
      <c r="L52" s="5" t="s">
        <v>467</v>
      </c>
    </row>
    <row r="53">
      <c r="B53" s="5">
        <v>13533.0</v>
      </c>
      <c r="E53" s="122" t="s">
        <v>66</v>
      </c>
      <c r="F53" s="90" t="s">
        <v>4286</v>
      </c>
      <c r="G53" s="5">
        <v>2021.0</v>
      </c>
      <c r="H53" s="5" t="s">
        <v>1161</v>
      </c>
      <c r="I53" s="5" t="s">
        <v>1553</v>
      </c>
      <c r="J53" s="5">
        <v>303.0</v>
      </c>
      <c r="K53" s="5" t="s">
        <v>898</v>
      </c>
      <c r="L53" s="5" t="s">
        <v>467</v>
      </c>
    </row>
    <row r="54">
      <c r="B54" s="5">
        <v>13534.0</v>
      </c>
      <c r="E54" s="122" t="s">
        <v>66</v>
      </c>
      <c r="F54" s="90" t="s">
        <v>4287</v>
      </c>
      <c r="G54" s="5">
        <v>2021.0</v>
      </c>
      <c r="H54" s="5" t="s">
        <v>1161</v>
      </c>
      <c r="I54" s="5" t="s">
        <v>880</v>
      </c>
      <c r="J54" s="5" t="s">
        <v>4288</v>
      </c>
      <c r="K54" s="5" t="s">
        <v>4289</v>
      </c>
      <c r="L54" s="5" t="s">
        <v>244</v>
      </c>
    </row>
    <row r="55">
      <c r="B55" s="5">
        <v>13535.0</v>
      </c>
      <c r="E55" s="122" t="s">
        <v>66</v>
      </c>
      <c r="F55" s="90" t="s">
        <v>4290</v>
      </c>
      <c r="G55" s="5">
        <v>2020.0</v>
      </c>
      <c r="H55" s="5" t="s">
        <v>1077</v>
      </c>
      <c r="I55" s="5" t="s">
        <v>4291</v>
      </c>
      <c r="J55" s="5">
        <v>262.0</v>
      </c>
      <c r="K55" s="5" t="s">
        <v>4292</v>
      </c>
      <c r="L55" s="5" t="s">
        <v>244</v>
      </c>
    </row>
    <row r="56">
      <c r="B56" s="5">
        <v>13536.0</v>
      </c>
      <c r="E56" s="122" t="s">
        <v>66</v>
      </c>
      <c r="F56" s="90" t="s">
        <v>4293</v>
      </c>
      <c r="G56" s="5">
        <v>2021.0</v>
      </c>
      <c r="H56" s="5" t="s">
        <v>4294</v>
      </c>
      <c r="I56" s="5" t="s">
        <v>1403</v>
      </c>
      <c r="J56" s="5">
        <v>101.0</v>
      </c>
      <c r="K56" s="5" t="s">
        <v>105</v>
      </c>
      <c r="L56" s="5" t="s">
        <v>467</v>
      </c>
    </row>
    <row r="57">
      <c r="B57" s="5">
        <v>13537.0</v>
      </c>
      <c r="E57" s="122" t="s">
        <v>66</v>
      </c>
      <c r="F57" s="90" t="s">
        <v>4295</v>
      </c>
      <c r="G57" s="5">
        <v>2020.0</v>
      </c>
      <c r="H57" s="5" t="s">
        <v>2718</v>
      </c>
      <c r="I57" s="5" t="s">
        <v>859</v>
      </c>
      <c r="J57" s="5" t="s">
        <v>4296</v>
      </c>
      <c r="K57" s="5" t="s">
        <v>4297</v>
      </c>
      <c r="L57" s="5" t="s">
        <v>244</v>
      </c>
    </row>
    <row r="58">
      <c r="B58" s="5">
        <v>13538.0</v>
      </c>
      <c r="E58" s="122" t="s">
        <v>66</v>
      </c>
      <c r="F58" s="90" t="s">
        <v>4298</v>
      </c>
      <c r="G58" s="5">
        <v>2021.0</v>
      </c>
      <c r="H58" s="5" t="s">
        <v>4294</v>
      </c>
      <c r="I58" s="5" t="s">
        <v>1686</v>
      </c>
      <c r="J58" s="5">
        <v>48.0</v>
      </c>
      <c r="K58" s="5" t="s">
        <v>4299</v>
      </c>
      <c r="L58" s="5" t="s">
        <v>244</v>
      </c>
    </row>
    <row r="59">
      <c r="B59" s="5">
        <v>13540.0</v>
      </c>
      <c r="E59" s="122" t="s">
        <v>66</v>
      </c>
      <c r="F59" s="90" t="s">
        <v>4300</v>
      </c>
      <c r="G59" s="5">
        <v>2020.0</v>
      </c>
      <c r="H59" s="5" t="s">
        <v>1077</v>
      </c>
      <c r="I59" s="5" t="s">
        <v>859</v>
      </c>
      <c r="J59" s="5">
        <v>261.0</v>
      </c>
      <c r="K59" s="5" t="s">
        <v>4249</v>
      </c>
      <c r="L59" s="5" t="s">
        <v>244</v>
      </c>
    </row>
    <row r="60">
      <c r="B60" s="5">
        <v>13541.0</v>
      </c>
      <c r="E60" s="122" t="s">
        <v>66</v>
      </c>
      <c r="F60" s="90" t="s">
        <v>4301</v>
      </c>
      <c r="G60" s="5">
        <v>2020.0</v>
      </c>
      <c r="H60" s="5" t="s">
        <v>1077</v>
      </c>
      <c r="I60" s="5" t="s">
        <v>927</v>
      </c>
      <c r="J60" s="5">
        <v>153.0</v>
      </c>
      <c r="K60" s="5" t="s">
        <v>4249</v>
      </c>
      <c r="L60" s="5" t="s">
        <v>68</v>
      </c>
    </row>
    <row r="61">
      <c r="B61" s="5">
        <v>13544.0</v>
      </c>
      <c r="E61" s="122" t="s">
        <v>66</v>
      </c>
      <c r="F61" s="90" t="s">
        <v>4302</v>
      </c>
      <c r="G61" s="5">
        <v>2020.0</v>
      </c>
      <c r="H61" s="5" t="s">
        <v>1077</v>
      </c>
      <c r="I61" s="5" t="s">
        <v>1046</v>
      </c>
      <c r="J61" s="5">
        <v>157.0</v>
      </c>
      <c r="K61" s="5" t="s">
        <v>4249</v>
      </c>
      <c r="L61" s="5" t="s">
        <v>462</v>
      </c>
    </row>
    <row r="62">
      <c r="B62" s="5">
        <v>13545.0</v>
      </c>
      <c r="E62" s="122" t="s">
        <v>66</v>
      </c>
      <c r="F62" s="90" t="s">
        <v>4303</v>
      </c>
      <c r="G62" s="5" t="s">
        <v>4304</v>
      </c>
      <c r="H62" s="5" t="s">
        <v>1077</v>
      </c>
      <c r="I62" s="5" t="s">
        <v>1840</v>
      </c>
      <c r="J62" s="5">
        <v>150.0</v>
      </c>
      <c r="K62" s="5" t="s">
        <v>2676</v>
      </c>
      <c r="L62" s="5" t="s">
        <v>244</v>
      </c>
    </row>
    <row r="63">
      <c r="B63" s="5">
        <v>13546.0</v>
      </c>
      <c r="E63" s="122" t="s">
        <v>66</v>
      </c>
      <c r="F63" s="90" t="s">
        <v>4305</v>
      </c>
      <c r="G63" s="5" t="s">
        <v>4304</v>
      </c>
      <c r="H63" s="5" t="s">
        <v>905</v>
      </c>
      <c r="I63" s="5" t="s">
        <v>4260</v>
      </c>
      <c r="J63" s="5">
        <v>256.0</v>
      </c>
      <c r="K63" s="5" t="s">
        <v>105</v>
      </c>
      <c r="L63" s="5" t="s">
        <v>244</v>
      </c>
    </row>
    <row r="64">
      <c r="B64" s="5">
        <v>13547.0</v>
      </c>
      <c r="E64" s="122" t="s">
        <v>66</v>
      </c>
      <c r="F64" s="90" t="s">
        <v>4306</v>
      </c>
      <c r="G64" s="5" t="s">
        <v>4304</v>
      </c>
      <c r="H64" s="5" t="s">
        <v>905</v>
      </c>
      <c r="I64" s="5" t="s">
        <v>4307</v>
      </c>
      <c r="J64" s="5">
        <v>176.0</v>
      </c>
      <c r="K64" s="5" t="s">
        <v>4308</v>
      </c>
      <c r="L64" s="5" t="s">
        <v>244</v>
      </c>
    </row>
    <row r="65">
      <c r="B65" s="5">
        <v>13548.0</v>
      </c>
      <c r="E65" s="122" t="s">
        <v>66</v>
      </c>
      <c r="F65" s="90" t="s">
        <v>4309</v>
      </c>
      <c r="G65" s="5" t="s">
        <v>4304</v>
      </c>
      <c r="H65" s="5" t="s">
        <v>119</v>
      </c>
      <c r="I65" s="5" t="s">
        <v>4260</v>
      </c>
      <c r="J65" s="5">
        <v>211.0</v>
      </c>
      <c r="K65" s="5" t="s">
        <v>105</v>
      </c>
      <c r="L65" s="5" t="s">
        <v>244</v>
      </c>
    </row>
    <row r="66">
      <c r="B66" s="5">
        <v>13549.0</v>
      </c>
      <c r="E66" s="122" t="s">
        <v>66</v>
      </c>
      <c r="F66" s="90" t="s">
        <v>4310</v>
      </c>
      <c r="G66" s="5" t="s">
        <v>4304</v>
      </c>
      <c r="H66" s="5" t="s">
        <v>905</v>
      </c>
      <c r="I66" s="5" t="s">
        <v>4273</v>
      </c>
      <c r="J66" s="5">
        <v>29.0</v>
      </c>
      <c r="K66" s="5" t="s">
        <v>901</v>
      </c>
      <c r="L66" s="5" t="s">
        <v>467</v>
      </c>
    </row>
    <row r="67">
      <c r="B67" s="5">
        <v>13550.0</v>
      </c>
      <c r="E67" s="122" t="s">
        <v>66</v>
      </c>
      <c r="F67" s="90" t="s">
        <v>4311</v>
      </c>
      <c r="G67" s="5" t="s">
        <v>4304</v>
      </c>
      <c r="H67" s="5" t="s">
        <v>119</v>
      </c>
      <c r="I67" s="5" t="s">
        <v>2455</v>
      </c>
      <c r="J67" s="5">
        <v>2.0</v>
      </c>
      <c r="K67" s="5" t="s">
        <v>4312</v>
      </c>
      <c r="L67" s="5" t="s">
        <v>244</v>
      </c>
    </row>
    <row r="68">
      <c r="B68" s="5">
        <v>13551.0</v>
      </c>
      <c r="E68" s="122" t="s">
        <v>66</v>
      </c>
      <c r="F68" s="90" t="s">
        <v>4313</v>
      </c>
      <c r="G68" s="5" t="s">
        <v>4304</v>
      </c>
      <c r="H68" s="5" t="s">
        <v>905</v>
      </c>
      <c r="I68" s="5" t="s">
        <v>4273</v>
      </c>
      <c r="J68" s="5">
        <v>9.0</v>
      </c>
      <c r="K68" s="5" t="s">
        <v>2087</v>
      </c>
      <c r="L68" s="5" t="s">
        <v>467</v>
      </c>
    </row>
    <row r="69">
      <c r="B69" s="5">
        <v>13552.0</v>
      </c>
      <c r="E69" s="122" t="s">
        <v>66</v>
      </c>
      <c r="F69" s="90" t="s">
        <v>4314</v>
      </c>
      <c r="G69" s="5" t="s">
        <v>4304</v>
      </c>
      <c r="H69" s="5" t="s">
        <v>119</v>
      </c>
      <c r="I69" s="5" t="s">
        <v>2455</v>
      </c>
      <c r="J69" s="5">
        <v>201.0</v>
      </c>
      <c r="K69" s="5" t="s">
        <v>105</v>
      </c>
      <c r="L69" s="5" t="s">
        <v>68</v>
      </c>
    </row>
    <row r="70">
      <c r="B70" s="5">
        <v>13553.0</v>
      </c>
      <c r="E70" s="122" t="s">
        <v>66</v>
      </c>
      <c r="F70" s="90" t="s">
        <v>4315</v>
      </c>
      <c r="G70" s="5" t="s">
        <v>4304</v>
      </c>
      <c r="H70" s="5" t="s">
        <v>119</v>
      </c>
      <c r="I70" s="5" t="s">
        <v>1844</v>
      </c>
      <c r="J70" s="5">
        <v>226.0</v>
      </c>
      <c r="K70" s="5" t="s">
        <v>105</v>
      </c>
      <c r="L70" s="5" t="s">
        <v>244</v>
      </c>
    </row>
    <row r="71">
      <c r="B71" s="5">
        <v>13554.0</v>
      </c>
      <c r="E71" s="122" t="s">
        <v>66</v>
      </c>
      <c r="F71" s="90" t="s">
        <v>4316</v>
      </c>
      <c r="G71" s="5" t="s">
        <v>4304</v>
      </c>
      <c r="H71" s="5" t="s">
        <v>1161</v>
      </c>
      <c r="I71" s="5" t="s">
        <v>4273</v>
      </c>
      <c r="J71" s="5">
        <v>204.0</v>
      </c>
      <c r="K71" s="5" t="s">
        <v>105</v>
      </c>
      <c r="L71" s="5" t="s">
        <v>68</v>
      </c>
    </row>
    <row r="72">
      <c r="B72" s="5">
        <v>13555.0</v>
      </c>
      <c r="E72" s="122" t="s">
        <v>66</v>
      </c>
      <c r="F72" s="90" t="s">
        <v>4317</v>
      </c>
      <c r="G72" s="5" t="s">
        <v>4304</v>
      </c>
      <c r="H72" s="5" t="s">
        <v>119</v>
      </c>
      <c r="I72" s="5" t="s">
        <v>4273</v>
      </c>
      <c r="J72" s="5">
        <v>231.0</v>
      </c>
      <c r="K72" s="5" t="s">
        <v>105</v>
      </c>
      <c r="L72" s="5" t="s">
        <v>244</v>
      </c>
    </row>
    <row r="73">
      <c r="B73" s="5">
        <v>13556.0</v>
      </c>
      <c r="E73" s="122" t="s">
        <v>66</v>
      </c>
      <c r="F73" s="90" t="s">
        <v>4318</v>
      </c>
      <c r="G73" s="5" t="s">
        <v>4304</v>
      </c>
      <c r="H73" s="5" t="s">
        <v>119</v>
      </c>
      <c r="I73" s="5" t="s">
        <v>1840</v>
      </c>
      <c r="J73" s="5">
        <v>12.0</v>
      </c>
      <c r="K73" s="5" t="s">
        <v>4319</v>
      </c>
      <c r="L73" s="5" t="s">
        <v>467</v>
      </c>
    </row>
    <row r="74">
      <c r="B74" s="5">
        <v>13557.0</v>
      </c>
      <c r="E74" s="122" t="s">
        <v>66</v>
      </c>
      <c r="F74" s="90" t="s">
        <v>4320</v>
      </c>
      <c r="G74" s="5" t="s">
        <v>4304</v>
      </c>
      <c r="H74" s="5" t="s">
        <v>905</v>
      </c>
      <c r="I74" s="5" t="s">
        <v>2209</v>
      </c>
      <c r="J74" s="5">
        <v>23.0</v>
      </c>
      <c r="K74" s="5" t="s">
        <v>901</v>
      </c>
      <c r="L74" s="5" t="s">
        <v>244</v>
      </c>
    </row>
    <row r="75">
      <c r="B75" s="5">
        <v>13558.0</v>
      </c>
      <c r="E75" s="122" t="s">
        <v>66</v>
      </c>
      <c r="F75" s="90" t="s">
        <v>4321</v>
      </c>
      <c r="G75" s="5" t="s">
        <v>4304</v>
      </c>
      <c r="H75" s="5" t="s">
        <v>119</v>
      </c>
      <c r="I75" s="5" t="s">
        <v>1449</v>
      </c>
      <c r="J75" s="5">
        <v>187.0</v>
      </c>
      <c r="K75" s="5" t="s">
        <v>4322</v>
      </c>
      <c r="L75" s="5" t="s">
        <v>68</v>
      </c>
    </row>
    <row r="76">
      <c r="B76" s="5">
        <v>13559.0</v>
      </c>
      <c r="E76" s="122" t="s">
        <v>66</v>
      </c>
      <c r="F76" s="90" t="s">
        <v>4323</v>
      </c>
      <c r="G76" s="5" t="s">
        <v>4304</v>
      </c>
      <c r="H76" s="5" t="s">
        <v>1077</v>
      </c>
      <c r="I76" s="5" t="s">
        <v>2675</v>
      </c>
      <c r="J76" s="5">
        <v>175.0</v>
      </c>
      <c r="K76" s="5" t="s">
        <v>1499</v>
      </c>
      <c r="L76" s="5" t="s">
        <v>244</v>
      </c>
    </row>
    <row r="77">
      <c r="B77" s="5">
        <v>13560.0</v>
      </c>
      <c r="E77" s="122" t="s">
        <v>66</v>
      </c>
      <c r="F77" s="90" t="s">
        <v>4324</v>
      </c>
      <c r="G77" s="5" t="s">
        <v>4304</v>
      </c>
      <c r="H77" s="5" t="s">
        <v>119</v>
      </c>
      <c r="I77" s="5" t="s">
        <v>4325</v>
      </c>
      <c r="J77" s="5">
        <v>203.0</v>
      </c>
      <c r="K77" s="5" t="s">
        <v>4326</v>
      </c>
      <c r="L77" s="5" t="s">
        <v>467</v>
      </c>
    </row>
    <row r="78">
      <c r="B78" s="5">
        <v>13561.0</v>
      </c>
      <c r="E78" s="122" t="s">
        <v>66</v>
      </c>
      <c r="F78" s="90" t="s">
        <v>4327</v>
      </c>
      <c r="G78" s="5" t="s">
        <v>4304</v>
      </c>
      <c r="H78" s="5" t="s">
        <v>119</v>
      </c>
      <c r="I78" s="5" t="s">
        <v>2455</v>
      </c>
      <c r="J78" s="5">
        <v>1.0</v>
      </c>
      <c r="K78" s="5" t="s">
        <v>4328</v>
      </c>
      <c r="L78" s="5" t="s">
        <v>68</v>
      </c>
    </row>
    <row r="79">
      <c r="B79" s="5">
        <v>13562.0</v>
      </c>
      <c r="E79" s="122" t="s">
        <v>66</v>
      </c>
      <c r="F79" s="90" t="s">
        <v>4329</v>
      </c>
      <c r="G79" s="5" t="s">
        <v>4304</v>
      </c>
      <c r="H79" s="5" t="s">
        <v>1161</v>
      </c>
      <c r="I79" s="5" t="s">
        <v>1844</v>
      </c>
      <c r="J79" s="5">
        <v>266.0</v>
      </c>
      <c r="K79" s="5" t="s">
        <v>1850</v>
      </c>
      <c r="L79" s="5" t="s">
        <v>244</v>
      </c>
    </row>
    <row r="80">
      <c r="B80" s="5">
        <v>13563.0</v>
      </c>
      <c r="E80" s="122" t="s">
        <v>66</v>
      </c>
      <c r="F80" s="90" t="s">
        <v>4330</v>
      </c>
      <c r="G80" s="5" t="s">
        <v>4304</v>
      </c>
      <c r="H80" s="5" t="s">
        <v>905</v>
      </c>
      <c r="I80" s="5" t="s">
        <v>4260</v>
      </c>
      <c r="J80" s="5">
        <v>24.0</v>
      </c>
      <c r="K80" s="5" t="s">
        <v>4331</v>
      </c>
      <c r="L80" s="5" t="s">
        <v>244</v>
      </c>
    </row>
    <row r="81">
      <c r="B81" s="5">
        <v>13564.0</v>
      </c>
      <c r="E81" s="122" t="s">
        <v>66</v>
      </c>
      <c r="F81" s="90" t="s">
        <v>4332</v>
      </c>
      <c r="G81" s="5" t="s">
        <v>4304</v>
      </c>
      <c r="H81" s="5" t="s">
        <v>905</v>
      </c>
      <c r="I81" s="5" t="s">
        <v>1976</v>
      </c>
      <c r="J81" s="5">
        <v>64.0</v>
      </c>
      <c r="K81" s="5" t="s">
        <v>4258</v>
      </c>
      <c r="L81" s="5" t="s">
        <v>68</v>
      </c>
    </row>
    <row r="82">
      <c r="B82" s="5">
        <v>13565.0</v>
      </c>
      <c r="E82" s="122" t="s">
        <v>66</v>
      </c>
      <c r="F82" s="90" t="s">
        <v>4333</v>
      </c>
      <c r="G82" s="5" t="s">
        <v>4304</v>
      </c>
      <c r="H82" s="5" t="s">
        <v>905</v>
      </c>
      <c r="I82" s="5" t="s">
        <v>1823</v>
      </c>
      <c r="J82" s="5">
        <v>1.0</v>
      </c>
      <c r="K82" s="5" t="s">
        <v>105</v>
      </c>
      <c r="L82" s="5" t="s">
        <v>244</v>
      </c>
    </row>
    <row r="83">
      <c r="B83" s="5">
        <v>13566.0</v>
      </c>
      <c r="E83" s="122" t="s">
        <v>66</v>
      </c>
      <c r="F83" s="90" t="s">
        <v>4334</v>
      </c>
      <c r="G83" s="5" t="s">
        <v>4304</v>
      </c>
      <c r="H83" s="5" t="s">
        <v>119</v>
      </c>
      <c r="I83" s="5" t="s">
        <v>1844</v>
      </c>
      <c r="J83" s="5">
        <v>2.0</v>
      </c>
      <c r="K83" s="5" t="s">
        <v>4328</v>
      </c>
      <c r="L83" s="5" t="s">
        <v>68</v>
      </c>
    </row>
    <row r="84">
      <c r="B84" s="5">
        <v>13567.0</v>
      </c>
      <c r="E84" s="122" t="s">
        <v>66</v>
      </c>
      <c r="F84" s="90" t="s">
        <v>4335</v>
      </c>
      <c r="G84" s="5" t="s">
        <v>4304</v>
      </c>
      <c r="H84" s="5" t="s">
        <v>119</v>
      </c>
      <c r="I84" s="5" t="s">
        <v>4336</v>
      </c>
      <c r="J84" s="5">
        <v>227.0</v>
      </c>
      <c r="K84" s="5" t="s">
        <v>4322</v>
      </c>
      <c r="L84" s="5" t="s">
        <v>244</v>
      </c>
    </row>
    <row r="85">
      <c r="B85" s="5">
        <v>13568.0</v>
      </c>
      <c r="E85" s="122" t="s">
        <v>66</v>
      </c>
      <c r="F85" s="90" t="s">
        <v>4337</v>
      </c>
      <c r="G85" s="5" t="s">
        <v>4304</v>
      </c>
      <c r="H85" s="5" t="s">
        <v>119</v>
      </c>
      <c r="I85" s="5" t="s">
        <v>2487</v>
      </c>
      <c r="J85" s="5">
        <v>8.0</v>
      </c>
      <c r="K85" s="5" t="s">
        <v>2671</v>
      </c>
      <c r="L85" s="5" t="s">
        <v>244</v>
      </c>
    </row>
    <row r="86">
      <c r="B86" s="5">
        <v>13569.0</v>
      </c>
      <c r="E86" s="122" t="s">
        <v>66</v>
      </c>
      <c r="F86" s="90" t="s">
        <v>4338</v>
      </c>
      <c r="G86" s="5" t="s">
        <v>4304</v>
      </c>
      <c r="H86" s="5" t="s">
        <v>905</v>
      </c>
      <c r="I86" s="5" t="s">
        <v>1823</v>
      </c>
      <c r="J86" s="5">
        <v>1.0</v>
      </c>
      <c r="K86" s="5" t="s">
        <v>105</v>
      </c>
      <c r="L86" s="5" t="s">
        <v>244</v>
      </c>
    </row>
    <row r="87">
      <c r="B87" s="5">
        <v>13572.0</v>
      </c>
      <c r="E87" s="122" t="s">
        <v>66</v>
      </c>
      <c r="F87" s="90" t="s">
        <v>4339</v>
      </c>
      <c r="G87" s="5" t="s">
        <v>4304</v>
      </c>
      <c r="H87" s="5" t="s">
        <v>119</v>
      </c>
      <c r="I87" s="5" t="s">
        <v>4260</v>
      </c>
      <c r="J87" s="5">
        <v>211.0</v>
      </c>
      <c r="K87" s="5" t="s">
        <v>105</v>
      </c>
      <c r="L87" s="5" t="s">
        <v>244</v>
      </c>
    </row>
    <row r="88">
      <c r="B88" s="5">
        <v>13573.0</v>
      </c>
      <c r="E88" s="122" t="s">
        <v>66</v>
      </c>
      <c r="F88" s="90" t="s">
        <v>4340</v>
      </c>
      <c r="G88" s="5" t="s">
        <v>4304</v>
      </c>
      <c r="H88" s="5" t="s">
        <v>905</v>
      </c>
      <c r="I88" s="5" t="s">
        <v>4260</v>
      </c>
      <c r="J88" s="5">
        <v>256.0</v>
      </c>
      <c r="K88" s="5" t="s">
        <v>4341</v>
      </c>
      <c r="L88" s="5" t="s">
        <v>467</v>
      </c>
    </row>
    <row r="89">
      <c r="B89" s="5">
        <v>13574.0</v>
      </c>
      <c r="E89" s="122" t="s">
        <v>66</v>
      </c>
      <c r="F89" s="90" t="s">
        <v>4342</v>
      </c>
      <c r="G89" s="5" t="s">
        <v>4304</v>
      </c>
      <c r="H89" s="5" t="s">
        <v>905</v>
      </c>
      <c r="I89" s="5" t="s">
        <v>4343</v>
      </c>
      <c r="J89" s="5">
        <v>294.0</v>
      </c>
      <c r="K89" s="5" t="s">
        <v>4258</v>
      </c>
      <c r="L89" s="5" t="s">
        <v>68</v>
      </c>
    </row>
    <row r="90">
      <c r="B90" s="5">
        <v>13575.0</v>
      </c>
      <c r="E90" s="122" t="s">
        <v>66</v>
      </c>
      <c r="F90" s="90" t="s">
        <v>4344</v>
      </c>
      <c r="G90" s="5" t="s">
        <v>4304</v>
      </c>
      <c r="H90" s="5" t="s">
        <v>1077</v>
      </c>
      <c r="I90" s="5" t="s">
        <v>2209</v>
      </c>
      <c r="J90" s="5">
        <v>183.0</v>
      </c>
      <c r="K90" s="5" t="s">
        <v>2676</v>
      </c>
      <c r="L90" s="5" t="s">
        <v>68</v>
      </c>
    </row>
    <row r="91">
      <c r="B91" s="5">
        <v>13576.0</v>
      </c>
      <c r="E91" s="122" t="s">
        <v>66</v>
      </c>
      <c r="F91" s="90" t="s">
        <v>4345</v>
      </c>
      <c r="G91" s="5" t="s">
        <v>4304</v>
      </c>
      <c r="H91" s="5" t="s">
        <v>905</v>
      </c>
      <c r="I91" s="5" t="s">
        <v>2455</v>
      </c>
      <c r="J91" s="5">
        <v>3.0</v>
      </c>
      <c r="K91" s="5" t="s">
        <v>901</v>
      </c>
      <c r="L91" s="5" t="s">
        <v>4222</v>
      </c>
    </row>
    <row r="92">
      <c r="B92" s="5">
        <v>13577.0</v>
      </c>
      <c r="E92" s="122" t="s">
        <v>66</v>
      </c>
      <c r="F92" s="90" t="s">
        <v>4346</v>
      </c>
      <c r="G92" s="5" t="s">
        <v>4304</v>
      </c>
      <c r="H92" s="5" t="s">
        <v>119</v>
      </c>
      <c r="I92" s="5" t="s">
        <v>1844</v>
      </c>
      <c r="J92" s="5">
        <v>226.0</v>
      </c>
      <c r="K92" s="5" t="s">
        <v>105</v>
      </c>
      <c r="L92" s="5" t="s">
        <v>68</v>
      </c>
    </row>
    <row r="93">
      <c r="B93" s="5">
        <v>13578.0</v>
      </c>
      <c r="E93" s="122" t="s">
        <v>66</v>
      </c>
      <c r="F93" s="90" t="s">
        <v>4347</v>
      </c>
      <c r="G93" s="5" t="s">
        <v>4304</v>
      </c>
      <c r="H93" s="5" t="s">
        <v>119</v>
      </c>
      <c r="I93" s="5" t="s">
        <v>4260</v>
      </c>
      <c r="J93" s="5">
        <v>211.0</v>
      </c>
      <c r="K93" s="5" t="s">
        <v>105</v>
      </c>
      <c r="L93" s="5" t="s">
        <v>244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2.63" defaultRowHeight="15.75"/>
  <cols>
    <col customWidth="1" min="7" max="7" width="20.75"/>
    <col customWidth="1" min="8" max="8" width="19.88"/>
    <col customWidth="1" min="18" max="18" width="15.38"/>
  </cols>
  <sheetData>
    <row r="1">
      <c r="A1" s="143" t="s">
        <v>13</v>
      </c>
      <c r="B1" s="143"/>
      <c r="C1" s="143" t="s">
        <v>3071</v>
      </c>
      <c r="D1" s="144" t="s">
        <v>1</v>
      </c>
      <c r="E1" s="144" t="s">
        <v>2</v>
      </c>
      <c r="F1" s="143" t="s">
        <v>3</v>
      </c>
      <c r="G1" s="143" t="s">
        <v>4</v>
      </c>
      <c r="H1" s="143" t="s">
        <v>5</v>
      </c>
      <c r="I1" s="143" t="s">
        <v>6</v>
      </c>
      <c r="J1" s="143" t="s">
        <v>7</v>
      </c>
      <c r="K1" s="143" t="s">
        <v>8</v>
      </c>
      <c r="M1" s="5" t="s">
        <v>14</v>
      </c>
      <c r="N1" s="5" t="s">
        <v>1779</v>
      </c>
      <c r="O1" s="78" t="s">
        <v>1780</v>
      </c>
      <c r="P1" s="79" t="s">
        <v>1781</v>
      </c>
      <c r="Q1" s="80" t="s">
        <v>1782</v>
      </c>
      <c r="R1" s="81" t="s">
        <v>1783</v>
      </c>
    </row>
    <row r="2">
      <c r="O2" s="221">
        <f>counta(A3:A999)</f>
        <v>470</v>
      </c>
      <c r="P2" s="222">
        <f>sum(M3:M999)</f>
        <v>23320</v>
      </c>
      <c r="Q2" s="223"/>
    </row>
    <row r="3">
      <c r="A3" s="89">
        <v>10971.0</v>
      </c>
      <c r="B3" s="5"/>
      <c r="C3" s="5"/>
      <c r="D3" s="90" t="s">
        <v>66</v>
      </c>
      <c r="E3" s="5">
        <v>5847147.0</v>
      </c>
      <c r="F3" s="5">
        <v>2016.0</v>
      </c>
      <c r="G3" s="5" t="s">
        <v>3993</v>
      </c>
      <c r="H3" s="5" t="s">
        <v>4348</v>
      </c>
      <c r="K3" s="5" t="s">
        <v>467</v>
      </c>
      <c r="M3" s="5">
        <v>70.0</v>
      </c>
    </row>
    <row r="4">
      <c r="A4" s="89">
        <f>'Drop 1 Football'!A524+1</f>
        <v>10976</v>
      </c>
      <c r="D4" s="90" t="s">
        <v>66</v>
      </c>
      <c r="E4" s="5">
        <v>2135284.0</v>
      </c>
      <c r="F4" s="5">
        <v>2011.0</v>
      </c>
      <c r="G4" s="5" t="s">
        <v>3765</v>
      </c>
      <c r="H4" s="5" t="s">
        <v>4349</v>
      </c>
      <c r="J4" s="5" t="s">
        <v>4350</v>
      </c>
      <c r="K4" s="5" t="s">
        <v>4351</v>
      </c>
      <c r="M4" s="5">
        <v>40.0</v>
      </c>
    </row>
    <row r="5">
      <c r="A5" s="89">
        <f>'Drop 1 Football'!A531+1</f>
        <v>12418</v>
      </c>
      <c r="D5" s="90" t="s">
        <v>66</v>
      </c>
      <c r="E5" s="5">
        <v>6724406.0</v>
      </c>
      <c r="F5" s="5">
        <v>2010.0</v>
      </c>
      <c r="G5" s="5" t="s">
        <v>3765</v>
      </c>
      <c r="H5" s="5" t="s">
        <v>4352</v>
      </c>
      <c r="K5" s="5" t="s">
        <v>4353</v>
      </c>
      <c r="M5" s="5">
        <v>35.0</v>
      </c>
    </row>
    <row r="6">
      <c r="A6" s="89" t="str">
        <f>'Drop 1 Football'!A587+1</f>
        <v>#VALUE!</v>
      </c>
      <c r="B6" s="114"/>
      <c r="C6" s="114"/>
      <c r="D6" s="115" t="s">
        <v>3991</v>
      </c>
      <c r="E6" s="115" t="s">
        <v>4354</v>
      </c>
      <c r="F6" s="111">
        <v>1996.0</v>
      </c>
      <c r="G6" s="111" t="s">
        <v>3843</v>
      </c>
      <c r="H6" s="111" t="s">
        <v>4355</v>
      </c>
      <c r="I6" s="111"/>
      <c r="J6" s="111" t="s">
        <v>1770</v>
      </c>
      <c r="K6" s="111" t="s">
        <v>4356</v>
      </c>
      <c r="M6" s="5">
        <v>50.0</v>
      </c>
    </row>
    <row r="7">
      <c r="A7" s="89" t="str">
        <f t="shared" ref="A7:A16" si="1">A6+1</f>
        <v>#VALUE!</v>
      </c>
      <c r="B7" s="114"/>
      <c r="C7" s="114"/>
      <c r="D7" s="115" t="s">
        <v>21</v>
      </c>
      <c r="E7" s="115" t="s">
        <v>4357</v>
      </c>
      <c r="F7" s="111">
        <v>1999.0</v>
      </c>
      <c r="G7" s="111" t="s">
        <v>3783</v>
      </c>
      <c r="H7" s="111" t="s">
        <v>4358</v>
      </c>
      <c r="I7" s="111">
        <v>60.0</v>
      </c>
      <c r="J7" s="111" t="s">
        <v>4359</v>
      </c>
      <c r="K7" s="111" t="s">
        <v>1138</v>
      </c>
      <c r="M7" s="5">
        <v>30.0</v>
      </c>
    </row>
    <row r="8">
      <c r="A8" s="89" t="str">
        <f t="shared" si="1"/>
        <v>#VALUE!</v>
      </c>
      <c r="B8" s="114"/>
      <c r="C8" s="114"/>
      <c r="D8" s="115" t="s">
        <v>66</v>
      </c>
      <c r="E8" s="115" t="s">
        <v>4360</v>
      </c>
      <c r="F8" s="111">
        <v>2016.0</v>
      </c>
      <c r="G8" s="111" t="s">
        <v>3993</v>
      </c>
      <c r="H8" s="111" t="s">
        <v>4348</v>
      </c>
      <c r="I8" s="111">
        <v>11.0</v>
      </c>
      <c r="J8" s="111" t="s">
        <v>4361</v>
      </c>
      <c r="K8" s="111" t="s">
        <v>984</v>
      </c>
      <c r="M8" s="5">
        <v>65.0</v>
      </c>
    </row>
    <row r="9">
      <c r="A9" s="89" t="str">
        <f t="shared" si="1"/>
        <v>#VALUE!</v>
      </c>
      <c r="B9" s="114"/>
      <c r="C9" s="114"/>
      <c r="D9" s="115" t="s">
        <v>21</v>
      </c>
      <c r="E9" s="115" t="s">
        <v>4362</v>
      </c>
      <c r="F9" s="111">
        <v>2016.0</v>
      </c>
      <c r="G9" s="111" t="s">
        <v>3993</v>
      </c>
      <c r="H9" s="111" t="s">
        <v>4348</v>
      </c>
      <c r="I9" s="111">
        <v>11.0</v>
      </c>
      <c r="J9" s="111" t="s">
        <v>1770</v>
      </c>
      <c r="K9" s="111" t="s">
        <v>666</v>
      </c>
      <c r="M9" s="5">
        <v>70.0</v>
      </c>
    </row>
    <row r="10">
      <c r="A10" s="89" t="str">
        <f t="shared" si="1"/>
        <v>#VALUE!</v>
      </c>
      <c r="B10" s="114"/>
      <c r="C10" s="114"/>
      <c r="D10" s="115" t="s">
        <v>66</v>
      </c>
      <c r="E10" s="115" t="s">
        <v>4363</v>
      </c>
      <c r="F10" s="111">
        <v>2016.0</v>
      </c>
      <c r="G10" s="111" t="s">
        <v>3993</v>
      </c>
      <c r="H10" s="111" t="s">
        <v>4348</v>
      </c>
      <c r="I10" s="111">
        <v>11.0</v>
      </c>
      <c r="J10" s="111" t="s">
        <v>1770</v>
      </c>
      <c r="K10" s="111" t="s">
        <v>808</v>
      </c>
      <c r="M10" s="5">
        <v>75.0</v>
      </c>
    </row>
    <row r="11">
      <c r="A11" s="89" t="str">
        <f t="shared" si="1"/>
        <v>#VALUE!</v>
      </c>
      <c r="B11" s="114"/>
      <c r="C11" s="114"/>
      <c r="D11" s="115" t="s">
        <v>21</v>
      </c>
      <c r="E11" s="115" t="s">
        <v>4364</v>
      </c>
      <c r="F11" s="111">
        <v>1999.0</v>
      </c>
      <c r="G11" s="111" t="s">
        <v>3765</v>
      </c>
      <c r="H11" s="111" t="s">
        <v>4348</v>
      </c>
      <c r="I11" s="111">
        <v>4.0</v>
      </c>
      <c r="J11" s="111" t="s">
        <v>1770</v>
      </c>
      <c r="K11" s="111" t="s">
        <v>763</v>
      </c>
      <c r="M11" s="5">
        <v>260.0</v>
      </c>
    </row>
    <row r="12">
      <c r="A12" s="89" t="str">
        <f t="shared" si="1"/>
        <v>#VALUE!</v>
      </c>
      <c r="B12" s="114"/>
      <c r="C12" s="114"/>
      <c r="D12" s="115" t="s">
        <v>66</v>
      </c>
      <c r="E12" s="115" t="s">
        <v>4365</v>
      </c>
      <c r="F12" s="111">
        <v>2016.0</v>
      </c>
      <c r="G12" s="111" t="s">
        <v>3993</v>
      </c>
      <c r="H12" s="111" t="s">
        <v>4366</v>
      </c>
      <c r="I12" s="111">
        <v>12.0</v>
      </c>
      <c r="J12" s="111" t="s">
        <v>1770</v>
      </c>
      <c r="K12" s="111" t="s">
        <v>4222</v>
      </c>
      <c r="M12" s="5">
        <v>30.0</v>
      </c>
    </row>
    <row r="13">
      <c r="A13" s="89" t="str">
        <f t="shared" si="1"/>
        <v>#VALUE!</v>
      </c>
      <c r="B13" s="114"/>
      <c r="C13" s="114"/>
      <c r="D13" s="115" t="s">
        <v>3991</v>
      </c>
      <c r="E13" s="115" t="s">
        <v>4367</v>
      </c>
      <c r="F13" s="111">
        <v>2004.0</v>
      </c>
      <c r="G13" s="111" t="s">
        <v>4368</v>
      </c>
      <c r="H13" s="111" t="s">
        <v>4369</v>
      </c>
      <c r="I13" s="111" t="s">
        <v>4370</v>
      </c>
      <c r="J13" s="111" t="s">
        <v>4371</v>
      </c>
      <c r="K13" s="111" t="s">
        <v>3996</v>
      </c>
      <c r="M13" s="5">
        <v>40.0</v>
      </c>
    </row>
    <row r="14">
      <c r="A14" s="89" t="str">
        <f t="shared" si="1"/>
        <v>#VALUE!</v>
      </c>
      <c r="B14" s="114"/>
      <c r="C14" s="114"/>
      <c r="D14" s="115" t="s">
        <v>3991</v>
      </c>
      <c r="E14" s="115" t="s">
        <v>4372</v>
      </c>
      <c r="F14" s="111">
        <v>2004.0</v>
      </c>
      <c r="G14" s="111" t="s">
        <v>3765</v>
      </c>
      <c r="H14" s="111" t="s">
        <v>4369</v>
      </c>
      <c r="I14" s="111" t="s">
        <v>4370</v>
      </c>
      <c r="J14" s="111" t="s">
        <v>4371</v>
      </c>
      <c r="K14" s="111" t="s">
        <v>3996</v>
      </c>
      <c r="M14" s="5">
        <v>40.0</v>
      </c>
    </row>
    <row r="15">
      <c r="A15" s="89" t="str">
        <f t="shared" si="1"/>
        <v>#VALUE!</v>
      </c>
      <c r="B15" s="114"/>
      <c r="C15" s="114"/>
      <c r="D15" s="115" t="s">
        <v>66</v>
      </c>
      <c r="E15" s="115" t="s">
        <v>4373</v>
      </c>
      <c r="F15" s="111">
        <v>2016.0</v>
      </c>
      <c r="G15" s="111" t="s">
        <v>3993</v>
      </c>
      <c r="H15" s="111" t="s">
        <v>4348</v>
      </c>
      <c r="I15" s="111">
        <v>11.0</v>
      </c>
      <c r="J15" s="111" t="s">
        <v>4361</v>
      </c>
      <c r="K15" s="111" t="s">
        <v>984</v>
      </c>
      <c r="M15" s="5">
        <v>65.0</v>
      </c>
    </row>
    <row r="16">
      <c r="A16" s="89" t="str">
        <f t="shared" si="1"/>
        <v>#VALUE!</v>
      </c>
      <c r="B16" s="114"/>
      <c r="C16" s="114"/>
      <c r="D16" s="115" t="s">
        <v>3991</v>
      </c>
      <c r="E16" s="115" t="s">
        <v>3992</v>
      </c>
      <c r="F16" s="111">
        <v>2016.0</v>
      </c>
      <c r="G16" s="111" t="s">
        <v>3993</v>
      </c>
      <c r="H16" s="111" t="s">
        <v>3994</v>
      </c>
      <c r="I16" s="111" t="s">
        <v>3995</v>
      </c>
      <c r="J16" s="111"/>
      <c r="K16" s="111" t="s">
        <v>3996</v>
      </c>
      <c r="M16" s="5">
        <v>15.0</v>
      </c>
    </row>
    <row r="17">
      <c r="A17" s="89">
        <f>'Drop 1 BBALL'!A368+1</f>
        <v>11983</v>
      </c>
      <c r="B17" s="114"/>
      <c r="C17" s="114"/>
      <c r="D17" s="115" t="s">
        <v>21</v>
      </c>
      <c r="E17" s="115" t="s">
        <v>4374</v>
      </c>
      <c r="F17" s="116">
        <v>1998.0</v>
      </c>
      <c r="G17" s="117" t="s">
        <v>4375</v>
      </c>
      <c r="H17" s="117" t="s">
        <v>4376</v>
      </c>
      <c r="I17" s="5">
        <v>9.0</v>
      </c>
      <c r="J17" s="117" t="s">
        <v>4377</v>
      </c>
      <c r="K17" s="124" t="s">
        <v>30</v>
      </c>
      <c r="M17" s="5">
        <v>550.0</v>
      </c>
    </row>
    <row r="18">
      <c r="A18" s="89">
        <f t="shared" ref="A18:A32" si="2">A17+1</f>
        <v>11984</v>
      </c>
      <c r="D18" s="115" t="s">
        <v>21</v>
      </c>
      <c r="E18" s="90" t="s">
        <v>4378</v>
      </c>
      <c r="F18" s="116">
        <v>1999.0</v>
      </c>
      <c r="G18" s="117" t="s">
        <v>3777</v>
      </c>
      <c r="H18" s="117" t="s">
        <v>3837</v>
      </c>
      <c r="I18" s="118">
        <v>6.0</v>
      </c>
      <c r="J18" s="116"/>
      <c r="K18" s="124" t="s">
        <v>666</v>
      </c>
      <c r="M18" s="5">
        <v>40.0</v>
      </c>
    </row>
    <row r="19">
      <c r="A19" s="89">
        <f t="shared" si="2"/>
        <v>11985</v>
      </c>
      <c r="D19" s="115" t="s">
        <v>21</v>
      </c>
      <c r="E19" s="90" t="s">
        <v>4379</v>
      </c>
      <c r="F19" s="191">
        <v>1999.0</v>
      </c>
      <c r="G19" s="191" t="s">
        <v>3777</v>
      </c>
      <c r="H19" s="191" t="s">
        <v>4380</v>
      </c>
      <c r="I19" s="5">
        <v>4.0</v>
      </c>
      <c r="J19" s="191" t="s">
        <v>3862</v>
      </c>
      <c r="K19" s="191" t="s">
        <v>666</v>
      </c>
      <c r="M19" s="5">
        <v>160.0</v>
      </c>
    </row>
    <row r="20">
      <c r="A20" s="89">
        <f t="shared" si="2"/>
        <v>11986</v>
      </c>
      <c r="D20" s="115" t="s">
        <v>21</v>
      </c>
      <c r="E20" s="90" t="s">
        <v>4381</v>
      </c>
      <c r="F20" s="116">
        <v>1999.0</v>
      </c>
      <c r="G20" s="117" t="s">
        <v>3777</v>
      </c>
      <c r="H20" s="117" t="s">
        <v>4380</v>
      </c>
      <c r="I20" s="5">
        <v>4.0</v>
      </c>
      <c r="J20" s="117" t="s">
        <v>3862</v>
      </c>
      <c r="K20" s="124" t="s">
        <v>666</v>
      </c>
      <c r="M20" s="5">
        <v>160.0</v>
      </c>
    </row>
    <row r="21">
      <c r="A21" s="89">
        <f t="shared" si="2"/>
        <v>11987</v>
      </c>
      <c r="D21" s="115" t="s">
        <v>21</v>
      </c>
      <c r="E21" s="90" t="s">
        <v>4382</v>
      </c>
      <c r="F21" s="116">
        <v>1998.0</v>
      </c>
      <c r="G21" s="117" t="s">
        <v>4375</v>
      </c>
      <c r="H21" s="117" t="s">
        <v>4383</v>
      </c>
      <c r="I21" s="5">
        <v>143.0</v>
      </c>
      <c r="J21" s="117" t="s">
        <v>4377</v>
      </c>
      <c r="K21" s="124" t="s">
        <v>25</v>
      </c>
      <c r="M21" s="5">
        <v>95.0</v>
      </c>
    </row>
    <row r="22">
      <c r="A22" s="89">
        <f t="shared" si="2"/>
        <v>11988</v>
      </c>
      <c r="D22" s="115" t="s">
        <v>21</v>
      </c>
      <c r="E22" s="90" t="s">
        <v>4384</v>
      </c>
      <c r="F22" s="116">
        <v>1999.0</v>
      </c>
      <c r="G22" s="117" t="s">
        <v>4385</v>
      </c>
      <c r="H22" s="117" t="s">
        <v>4386</v>
      </c>
      <c r="I22" s="5">
        <v>3.0</v>
      </c>
      <c r="J22" s="5" t="s">
        <v>3862</v>
      </c>
      <c r="K22" s="124" t="s">
        <v>666</v>
      </c>
      <c r="M22" s="5">
        <v>55.0</v>
      </c>
    </row>
    <row r="23">
      <c r="A23" s="89">
        <f t="shared" si="2"/>
        <v>11989</v>
      </c>
      <c r="D23" s="115" t="s">
        <v>21</v>
      </c>
      <c r="E23" s="90" t="s">
        <v>4387</v>
      </c>
      <c r="F23" s="5">
        <v>1999.0</v>
      </c>
      <c r="G23" s="5" t="s">
        <v>3783</v>
      </c>
      <c r="H23" s="5" t="s">
        <v>4388</v>
      </c>
      <c r="I23" s="5">
        <v>9.0</v>
      </c>
      <c r="J23" s="5" t="s">
        <v>3862</v>
      </c>
      <c r="K23" s="5" t="s">
        <v>763</v>
      </c>
      <c r="M23" s="5">
        <v>40.0</v>
      </c>
    </row>
    <row r="24">
      <c r="A24" s="89">
        <f t="shared" si="2"/>
        <v>11990</v>
      </c>
      <c r="D24" s="115" t="s">
        <v>21</v>
      </c>
      <c r="E24" s="90" t="s">
        <v>4389</v>
      </c>
      <c r="F24" s="191">
        <v>1999.0</v>
      </c>
      <c r="G24" s="191" t="s">
        <v>3783</v>
      </c>
      <c r="H24" s="191" t="s">
        <v>4390</v>
      </c>
      <c r="I24" s="5">
        <v>6.0</v>
      </c>
      <c r="J24" s="191" t="s">
        <v>3862</v>
      </c>
      <c r="K24" s="191" t="s">
        <v>72</v>
      </c>
      <c r="M24" s="5">
        <v>100.0</v>
      </c>
    </row>
    <row r="25">
      <c r="A25" s="89">
        <f t="shared" si="2"/>
        <v>11991</v>
      </c>
      <c r="D25" s="115" t="s">
        <v>21</v>
      </c>
      <c r="E25" s="90" t="s">
        <v>4391</v>
      </c>
      <c r="F25" s="191">
        <v>1999.0</v>
      </c>
      <c r="G25" s="191" t="s">
        <v>3777</v>
      </c>
      <c r="H25" s="191" t="s">
        <v>4386</v>
      </c>
      <c r="I25" s="191">
        <v>3.0</v>
      </c>
      <c r="J25" s="191" t="s">
        <v>3862</v>
      </c>
      <c r="K25" s="191" t="s">
        <v>666</v>
      </c>
      <c r="M25" s="5">
        <v>55.0</v>
      </c>
    </row>
    <row r="26">
      <c r="A26" s="89">
        <f t="shared" si="2"/>
        <v>11992</v>
      </c>
      <c r="D26" s="115" t="s">
        <v>21</v>
      </c>
      <c r="E26" s="90" t="s">
        <v>4392</v>
      </c>
      <c r="F26" s="116">
        <v>1999.0</v>
      </c>
      <c r="G26" s="117" t="s">
        <v>3777</v>
      </c>
      <c r="H26" s="117" t="s">
        <v>4393</v>
      </c>
      <c r="I26" s="5">
        <v>12.0</v>
      </c>
      <c r="J26" s="117" t="s">
        <v>3862</v>
      </c>
      <c r="K26" s="124" t="s">
        <v>25</v>
      </c>
      <c r="M26" s="5">
        <v>250.0</v>
      </c>
    </row>
    <row r="27">
      <c r="A27" s="89">
        <f t="shared" si="2"/>
        <v>11993</v>
      </c>
      <c r="D27" s="115" t="s">
        <v>21</v>
      </c>
      <c r="E27" s="90" t="s">
        <v>4394</v>
      </c>
      <c r="F27" s="116">
        <v>1999.0</v>
      </c>
      <c r="G27" s="117" t="s">
        <v>3783</v>
      </c>
      <c r="H27" s="117" t="s">
        <v>4395</v>
      </c>
      <c r="I27" s="5">
        <v>7.0</v>
      </c>
      <c r="J27" s="117" t="s">
        <v>3862</v>
      </c>
      <c r="K27" s="124" t="s">
        <v>72</v>
      </c>
      <c r="M27" s="5">
        <v>80.0</v>
      </c>
    </row>
    <row r="28">
      <c r="A28" s="89">
        <f t="shared" si="2"/>
        <v>11994</v>
      </c>
      <c r="D28" s="115" t="s">
        <v>21</v>
      </c>
      <c r="E28" s="90" t="s">
        <v>4396</v>
      </c>
      <c r="F28" s="116">
        <v>1999.0</v>
      </c>
      <c r="G28" s="117" t="s">
        <v>3765</v>
      </c>
      <c r="H28" s="117" t="s">
        <v>4397</v>
      </c>
      <c r="I28" s="118">
        <v>3.0</v>
      </c>
      <c r="J28" s="124" t="s">
        <v>1770</v>
      </c>
      <c r="K28" s="124" t="s">
        <v>72</v>
      </c>
      <c r="M28" s="5">
        <v>50.0</v>
      </c>
    </row>
    <row r="29">
      <c r="A29" s="89">
        <f t="shared" si="2"/>
        <v>11995</v>
      </c>
      <c r="D29" s="115" t="s">
        <v>21</v>
      </c>
      <c r="E29" s="90" t="s">
        <v>4398</v>
      </c>
      <c r="F29" s="116">
        <v>1999.0</v>
      </c>
      <c r="G29" s="117" t="s">
        <v>3765</v>
      </c>
      <c r="H29" s="117" t="s">
        <v>4376</v>
      </c>
      <c r="I29" s="118">
        <v>2.0</v>
      </c>
      <c r="J29" s="124" t="s">
        <v>1770</v>
      </c>
      <c r="K29" s="124" t="s">
        <v>666</v>
      </c>
      <c r="M29" s="5">
        <v>125.0</v>
      </c>
    </row>
    <row r="30">
      <c r="A30" s="89">
        <f t="shared" si="2"/>
        <v>11996</v>
      </c>
      <c r="D30" s="115" t="s">
        <v>21</v>
      </c>
      <c r="E30" s="90" t="s">
        <v>4399</v>
      </c>
      <c r="F30" s="116">
        <v>1999.0</v>
      </c>
      <c r="G30" s="118" t="s">
        <v>3765</v>
      </c>
      <c r="H30" s="118" t="s">
        <v>4400</v>
      </c>
      <c r="I30" s="118">
        <v>5.0</v>
      </c>
      <c r="J30" s="124" t="s">
        <v>1770</v>
      </c>
      <c r="K30" s="124" t="s">
        <v>72</v>
      </c>
      <c r="M30" s="5">
        <v>50.0</v>
      </c>
    </row>
    <row r="31">
      <c r="A31" s="89">
        <f t="shared" si="2"/>
        <v>11997</v>
      </c>
      <c r="D31" s="115" t="s">
        <v>21</v>
      </c>
      <c r="E31" s="90" t="s">
        <v>4401</v>
      </c>
      <c r="F31" s="116">
        <v>1999.0</v>
      </c>
      <c r="G31" s="117" t="s">
        <v>3765</v>
      </c>
      <c r="H31" s="117" t="s">
        <v>4402</v>
      </c>
      <c r="I31" s="5">
        <v>8.0</v>
      </c>
      <c r="J31" s="117" t="s">
        <v>3862</v>
      </c>
      <c r="K31" s="124" t="s">
        <v>666</v>
      </c>
      <c r="M31" s="5">
        <v>60.0</v>
      </c>
    </row>
    <row r="32">
      <c r="A32" s="89">
        <f t="shared" si="2"/>
        <v>11998</v>
      </c>
      <c r="D32" s="115" t="s">
        <v>21</v>
      </c>
      <c r="E32" s="90" t="s">
        <v>4403</v>
      </c>
      <c r="F32" s="116">
        <v>2000.0</v>
      </c>
      <c r="G32" s="117" t="s">
        <v>4404</v>
      </c>
      <c r="H32" s="117" t="s">
        <v>4405</v>
      </c>
      <c r="I32" s="5">
        <v>10.0</v>
      </c>
      <c r="J32" s="117" t="s">
        <v>4406</v>
      </c>
      <c r="K32" s="124" t="s">
        <v>763</v>
      </c>
      <c r="M32" s="5">
        <v>35.0</v>
      </c>
    </row>
    <row r="33">
      <c r="A33" s="89">
        <f>'Drop 1 BBALL'!A377+1</f>
        <v>12137</v>
      </c>
      <c r="D33" s="115" t="s">
        <v>21</v>
      </c>
      <c r="E33" s="90" t="s">
        <v>4407</v>
      </c>
      <c r="F33" s="116">
        <v>2000.0</v>
      </c>
      <c r="G33" s="117" t="s">
        <v>3765</v>
      </c>
      <c r="H33" s="117" t="s">
        <v>4408</v>
      </c>
      <c r="I33" s="5">
        <v>18.0</v>
      </c>
      <c r="J33" s="117" t="s">
        <v>4409</v>
      </c>
      <c r="K33" s="124" t="s">
        <v>666</v>
      </c>
      <c r="M33" s="5">
        <v>80.0</v>
      </c>
    </row>
    <row r="34">
      <c r="A34" s="89">
        <f t="shared" ref="A34:A36" si="3">A33+1</f>
        <v>12138</v>
      </c>
      <c r="D34" s="115" t="s">
        <v>21</v>
      </c>
      <c r="E34" s="90" t="s">
        <v>4410</v>
      </c>
      <c r="F34" s="116">
        <v>1998.0</v>
      </c>
      <c r="G34" s="117" t="s">
        <v>4375</v>
      </c>
      <c r="H34" s="118" t="s">
        <v>4411</v>
      </c>
      <c r="I34" s="5">
        <v>3.0</v>
      </c>
      <c r="J34" s="117" t="s">
        <v>4377</v>
      </c>
      <c r="K34" s="124" t="s">
        <v>30</v>
      </c>
      <c r="M34" s="5">
        <v>400.0</v>
      </c>
    </row>
    <row r="35">
      <c r="A35" s="89">
        <f t="shared" si="3"/>
        <v>12139</v>
      </c>
      <c r="D35" s="115" t="s">
        <v>21</v>
      </c>
      <c r="E35" s="90" t="s">
        <v>4412</v>
      </c>
      <c r="F35" s="116">
        <v>1998.0</v>
      </c>
      <c r="G35" s="117" t="s">
        <v>4413</v>
      </c>
      <c r="H35" s="117" t="s">
        <v>4414</v>
      </c>
      <c r="I35" s="5">
        <v>137.0</v>
      </c>
      <c r="J35" s="117" t="s">
        <v>4415</v>
      </c>
      <c r="K35" s="124" t="s">
        <v>25</v>
      </c>
      <c r="M35" s="5">
        <v>50.0</v>
      </c>
    </row>
    <row r="36">
      <c r="A36" s="89">
        <f t="shared" si="3"/>
        <v>12140</v>
      </c>
      <c r="D36" s="115" t="s">
        <v>21</v>
      </c>
      <c r="E36" s="90" t="s">
        <v>4416</v>
      </c>
      <c r="F36" s="116">
        <v>1999.0</v>
      </c>
      <c r="G36" s="117" t="s">
        <v>3777</v>
      </c>
      <c r="H36" s="117" t="s">
        <v>3999</v>
      </c>
      <c r="I36" s="5">
        <v>15.0</v>
      </c>
      <c r="J36" s="117" t="s">
        <v>3862</v>
      </c>
      <c r="K36" s="124" t="s">
        <v>25</v>
      </c>
      <c r="M36" s="5">
        <v>275.0</v>
      </c>
    </row>
    <row r="37">
      <c r="A37" s="89">
        <f>'Drop 1 BBALL'!A385+1</f>
        <v>12206</v>
      </c>
      <c r="D37" s="115" t="s">
        <v>21</v>
      </c>
      <c r="E37" s="90" t="s">
        <v>4417</v>
      </c>
      <c r="F37" s="116">
        <v>1998.0</v>
      </c>
      <c r="G37" s="117" t="s">
        <v>4375</v>
      </c>
      <c r="H37" s="117" t="s">
        <v>4376</v>
      </c>
      <c r="I37" s="5">
        <v>9.0</v>
      </c>
      <c r="J37" s="117" t="s">
        <v>4377</v>
      </c>
      <c r="K37" s="124" t="s">
        <v>30</v>
      </c>
      <c r="M37" s="5">
        <v>500.0</v>
      </c>
    </row>
    <row r="38">
      <c r="A38" s="89">
        <f t="shared" ref="A38:A68" si="4">A37+1</f>
        <v>12207</v>
      </c>
      <c r="D38" s="115" t="s">
        <v>21</v>
      </c>
      <c r="E38" s="90" t="s">
        <v>4418</v>
      </c>
      <c r="F38" s="116">
        <v>2000.0</v>
      </c>
      <c r="G38" s="118" t="s">
        <v>3768</v>
      </c>
      <c r="H38" s="117" t="s">
        <v>4419</v>
      </c>
      <c r="I38" s="5">
        <v>3.0</v>
      </c>
      <c r="J38" s="117" t="s">
        <v>3862</v>
      </c>
      <c r="K38" s="124" t="s">
        <v>72</v>
      </c>
      <c r="M38" s="5">
        <v>220.0</v>
      </c>
    </row>
    <row r="39">
      <c r="A39" s="89">
        <f t="shared" si="4"/>
        <v>12208</v>
      </c>
      <c r="D39" s="115" t="s">
        <v>21</v>
      </c>
      <c r="E39" s="90" t="s">
        <v>4420</v>
      </c>
      <c r="F39" s="116">
        <v>1999.0</v>
      </c>
      <c r="G39" s="117" t="s">
        <v>3783</v>
      </c>
      <c r="H39" s="117" t="s">
        <v>4421</v>
      </c>
      <c r="I39" s="5">
        <v>15.0</v>
      </c>
      <c r="J39" s="117" t="s">
        <v>3862</v>
      </c>
      <c r="K39" s="124" t="s">
        <v>666</v>
      </c>
      <c r="M39" s="5">
        <v>40.0</v>
      </c>
    </row>
    <row r="40">
      <c r="A40" s="89">
        <f t="shared" si="4"/>
        <v>12209</v>
      </c>
      <c r="D40" s="115" t="s">
        <v>21</v>
      </c>
      <c r="E40" s="90" t="s">
        <v>4422</v>
      </c>
      <c r="F40" s="5">
        <v>1999.0</v>
      </c>
      <c r="G40" s="5" t="s">
        <v>3765</v>
      </c>
      <c r="H40" s="5" t="s">
        <v>4423</v>
      </c>
      <c r="I40" s="5">
        <v>7.0</v>
      </c>
      <c r="J40" s="5" t="s">
        <v>1770</v>
      </c>
      <c r="K40" s="5" t="s">
        <v>72</v>
      </c>
      <c r="M40" s="5">
        <v>40.0</v>
      </c>
    </row>
    <row r="41">
      <c r="A41" s="89">
        <f t="shared" si="4"/>
        <v>12210</v>
      </c>
      <c r="D41" s="115" t="s">
        <v>21</v>
      </c>
      <c r="E41" s="90" t="s">
        <v>4424</v>
      </c>
      <c r="F41" s="116">
        <v>1999.0</v>
      </c>
      <c r="G41" s="117" t="s">
        <v>4368</v>
      </c>
      <c r="H41" s="117" t="s">
        <v>4425</v>
      </c>
      <c r="I41" s="118">
        <v>10.0</v>
      </c>
      <c r="J41" s="124" t="s">
        <v>1770</v>
      </c>
      <c r="K41" s="124" t="s">
        <v>763</v>
      </c>
      <c r="M41" s="5">
        <v>30.0</v>
      </c>
    </row>
    <row r="42">
      <c r="A42" s="89">
        <f t="shared" si="4"/>
        <v>12211</v>
      </c>
      <c r="D42" s="115" t="s">
        <v>21</v>
      </c>
      <c r="E42" s="90" t="s">
        <v>4426</v>
      </c>
      <c r="F42" s="116">
        <v>1999.0</v>
      </c>
      <c r="G42" s="117" t="s">
        <v>3765</v>
      </c>
      <c r="H42" s="117" t="s">
        <v>4427</v>
      </c>
      <c r="I42" s="118">
        <v>4.0</v>
      </c>
      <c r="J42" s="124" t="s">
        <v>1770</v>
      </c>
      <c r="K42" s="124" t="s">
        <v>666</v>
      </c>
      <c r="M42" s="5">
        <v>400.0</v>
      </c>
    </row>
    <row r="43">
      <c r="A43" s="89">
        <f t="shared" si="4"/>
        <v>12212</v>
      </c>
      <c r="D43" s="115" t="s">
        <v>21</v>
      </c>
      <c r="E43" s="90" t="s">
        <v>4428</v>
      </c>
      <c r="F43" s="116">
        <v>2000.0</v>
      </c>
      <c r="G43" s="117" t="s">
        <v>3765</v>
      </c>
      <c r="H43" s="117" t="s">
        <v>4400</v>
      </c>
      <c r="I43" s="5">
        <v>6.0</v>
      </c>
      <c r="J43" s="117" t="s">
        <v>4429</v>
      </c>
      <c r="K43" s="124" t="s">
        <v>72</v>
      </c>
      <c r="M43" s="5">
        <v>30.0</v>
      </c>
    </row>
    <row r="44">
      <c r="A44" s="89">
        <f t="shared" si="4"/>
        <v>12213</v>
      </c>
      <c r="D44" s="115" t="s">
        <v>21</v>
      </c>
      <c r="E44" s="90" t="s">
        <v>4430</v>
      </c>
      <c r="F44" s="116">
        <v>2000.0</v>
      </c>
      <c r="G44" s="117" t="s">
        <v>4431</v>
      </c>
      <c r="H44" s="117" t="s">
        <v>4432</v>
      </c>
      <c r="I44" s="5">
        <v>7.0</v>
      </c>
      <c r="J44" s="117" t="s">
        <v>4433</v>
      </c>
      <c r="K44" s="124" t="s">
        <v>666</v>
      </c>
      <c r="M44" s="5">
        <v>40.0</v>
      </c>
    </row>
    <row r="45">
      <c r="A45" s="89">
        <f t="shared" si="4"/>
        <v>12214</v>
      </c>
      <c r="D45" s="115" t="s">
        <v>21</v>
      </c>
      <c r="E45" s="90" t="s">
        <v>4434</v>
      </c>
      <c r="F45" s="116">
        <v>1999.0</v>
      </c>
      <c r="G45" s="117" t="s">
        <v>3783</v>
      </c>
      <c r="H45" s="117" t="s">
        <v>4435</v>
      </c>
      <c r="I45" s="5">
        <v>4.0</v>
      </c>
      <c r="J45" s="117" t="s">
        <v>3862</v>
      </c>
      <c r="K45" s="124" t="s">
        <v>666</v>
      </c>
      <c r="M45" s="5">
        <v>100.0</v>
      </c>
    </row>
    <row r="46">
      <c r="A46" s="89">
        <f t="shared" si="4"/>
        <v>12215</v>
      </c>
      <c r="D46" s="115" t="s">
        <v>21</v>
      </c>
      <c r="E46" s="90" t="s">
        <v>4436</v>
      </c>
      <c r="F46" s="5">
        <v>1999.0</v>
      </c>
      <c r="G46" s="5" t="s">
        <v>3777</v>
      </c>
      <c r="H46" s="5" t="s">
        <v>4437</v>
      </c>
      <c r="I46" s="5">
        <v>26.0</v>
      </c>
      <c r="J46" s="5" t="s">
        <v>3862</v>
      </c>
      <c r="K46" s="5" t="s">
        <v>30</v>
      </c>
      <c r="M46" s="5">
        <v>100.0</v>
      </c>
    </row>
    <row r="47">
      <c r="A47" s="89">
        <f t="shared" si="4"/>
        <v>12216</v>
      </c>
      <c r="D47" s="115" t="s">
        <v>21</v>
      </c>
      <c r="E47" s="90" t="s">
        <v>4438</v>
      </c>
      <c r="F47" s="116">
        <v>2000.0</v>
      </c>
      <c r="G47" s="117" t="s">
        <v>3768</v>
      </c>
      <c r="H47" s="224" t="s">
        <v>4439</v>
      </c>
      <c r="I47" s="118">
        <v>10.0</v>
      </c>
      <c r="J47" s="124" t="s">
        <v>1770</v>
      </c>
      <c r="K47" s="124" t="s">
        <v>1138</v>
      </c>
      <c r="M47" s="5">
        <v>20.0</v>
      </c>
    </row>
    <row r="48">
      <c r="A48" s="89">
        <f t="shared" si="4"/>
        <v>12217</v>
      </c>
      <c r="D48" s="115" t="s">
        <v>21</v>
      </c>
      <c r="E48" s="90" t="s">
        <v>4440</v>
      </c>
      <c r="F48" s="116">
        <v>1999.0</v>
      </c>
      <c r="G48" s="117" t="s">
        <v>4375</v>
      </c>
      <c r="H48" s="117" t="s">
        <v>4441</v>
      </c>
      <c r="I48" s="118">
        <v>189.0</v>
      </c>
      <c r="J48" s="124" t="s">
        <v>1770</v>
      </c>
      <c r="K48" s="124" t="s">
        <v>72</v>
      </c>
      <c r="M48" s="5">
        <v>20.0</v>
      </c>
    </row>
    <row r="49">
      <c r="A49" s="89">
        <f t="shared" si="4"/>
        <v>12218</v>
      </c>
      <c r="D49" s="115" t="s">
        <v>21</v>
      </c>
      <c r="E49" s="90" t="s">
        <v>4442</v>
      </c>
      <c r="F49" s="116">
        <v>1998.0</v>
      </c>
      <c r="G49" s="117" t="s">
        <v>4375</v>
      </c>
      <c r="H49" s="118" t="s">
        <v>4411</v>
      </c>
      <c r="I49" s="5">
        <v>3.0</v>
      </c>
      <c r="J49" s="117" t="s">
        <v>4377</v>
      </c>
      <c r="K49" s="124" t="s">
        <v>30</v>
      </c>
      <c r="M49" s="5">
        <v>420.0</v>
      </c>
    </row>
    <row r="50">
      <c r="A50" s="89">
        <f t="shared" si="4"/>
        <v>12219</v>
      </c>
      <c r="D50" s="115" t="s">
        <v>21</v>
      </c>
      <c r="E50" s="90" t="s">
        <v>4443</v>
      </c>
      <c r="F50" s="116">
        <v>1999.0</v>
      </c>
      <c r="G50" s="117" t="s">
        <v>4444</v>
      </c>
      <c r="H50" s="117" t="s">
        <v>4445</v>
      </c>
      <c r="I50" s="5">
        <v>5.0</v>
      </c>
      <c r="J50" s="117" t="s">
        <v>4446</v>
      </c>
      <c r="K50" s="124" t="s">
        <v>72</v>
      </c>
      <c r="M50" s="5">
        <v>30.0</v>
      </c>
    </row>
    <row r="51">
      <c r="A51" s="89">
        <f t="shared" si="4"/>
        <v>12220</v>
      </c>
      <c r="D51" s="115" t="s">
        <v>21</v>
      </c>
      <c r="E51" s="90" t="s">
        <v>4447</v>
      </c>
      <c r="F51" s="116">
        <v>2000.0</v>
      </c>
      <c r="G51" s="117" t="s">
        <v>3768</v>
      </c>
      <c r="H51" s="224" t="s">
        <v>4448</v>
      </c>
      <c r="I51" s="118">
        <v>83.0</v>
      </c>
      <c r="J51" s="124" t="s">
        <v>1770</v>
      </c>
      <c r="K51" s="124" t="s">
        <v>72</v>
      </c>
      <c r="M51" s="5">
        <v>45.0</v>
      </c>
    </row>
    <row r="52">
      <c r="A52" s="89">
        <f t="shared" si="4"/>
        <v>12221</v>
      </c>
      <c r="D52" s="115" t="s">
        <v>21</v>
      </c>
      <c r="E52" s="90" t="s">
        <v>3997</v>
      </c>
      <c r="F52" s="116">
        <v>2016.0</v>
      </c>
      <c r="G52" s="117" t="s">
        <v>3998</v>
      </c>
      <c r="H52" s="117" t="s">
        <v>3999</v>
      </c>
      <c r="I52" s="5">
        <v>42.0</v>
      </c>
      <c r="J52" s="117" t="s">
        <v>4000</v>
      </c>
      <c r="K52" s="124" t="s">
        <v>25</v>
      </c>
      <c r="M52" s="5">
        <v>15.0</v>
      </c>
    </row>
    <row r="53">
      <c r="A53" s="89">
        <f t="shared" si="4"/>
        <v>12222</v>
      </c>
      <c r="D53" s="115" t="s">
        <v>21</v>
      </c>
      <c r="E53" s="90" t="s">
        <v>4449</v>
      </c>
      <c r="F53" s="116">
        <v>1999.0</v>
      </c>
      <c r="G53" s="117" t="s">
        <v>3765</v>
      </c>
      <c r="H53" s="117" t="s">
        <v>4450</v>
      </c>
      <c r="I53" s="5">
        <v>14.0</v>
      </c>
      <c r="J53" s="118" t="s">
        <v>3862</v>
      </c>
      <c r="K53" s="124" t="s">
        <v>763</v>
      </c>
      <c r="M53" s="5">
        <v>30.0</v>
      </c>
    </row>
    <row r="54">
      <c r="A54" s="89">
        <f t="shared" si="4"/>
        <v>12223</v>
      </c>
      <c r="D54" s="115" t="s">
        <v>21</v>
      </c>
      <c r="E54" s="90" t="s">
        <v>4451</v>
      </c>
      <c r="F54" s="116">
        <v>1999.0</v>
      </c>
      <c r="G54" s="117" t="s">
        <v>3777</v>
      </c>
      <c r="H54" s="117" t="s">
        <v>4452</v>
      </c>
      <c r="I54" s="118">
        <v>9.0</v>
      </c>
      <c r="J54" s="124" t="s">
        <v>1770</v>
      </c>
      <c r="K54" s="124" t="s">
        <v>72</v>
      </c>
      <c r="M54" s="5">
        <v>40.0</v>
      </c>
    </row>
    <row r="55">
      <c r="A55" s="89">
        <f t="shared" si="4"/>
        <v>12224</v>
      </c>
      <c r="D55" s="115" t="s">
        <v>21</v>
      </c>
      <c r="E55" s="90" t="s">
        <v>4453</v>
      </c>
      <c r="F55" s="116">
        <v>1999.0</v>
      </c>
      <c r="G55" s="117" t="s">
        <v>3777</v>
      </c>
      <c r="H55" s="117" t="s">
        <v>4454</v>
      </c>
      <c r="I55" s="5">
        <v>2.0</v>
      </c>
      <c r="J55" s="117" t="s">
        <v>3862</v>
      </c>
      <c r="K55" s="124" t="s">
        <v>25</v>
      </c>
      <c r="M55" s="5">
        <v>350.0</v>
      </c>
    </row>
    <row r="56">
      <c r="A56" s="89">
        <f t="shared" si="4"/>
        <v>12225</v>
      </c>
      <c r="D56" s="115" t="s">
        <v>21</v>
      </c>
      <c r="E56" s="90" t="s">
        <v>4455</v>
      </c>
      <c r="F56" s="116">
        <v>1999.0</v>
      </c>
      <c r="G56" s="117" t="s">
        <v>4456</v>
      </c>
      <c r="H56" s="117" t="s">
        <v>4111</v>
      </c>
      <c r="I56" s="5">
        <v>9.0</v>
      </c>
      <c r="J56" s="117" t="s">
        <v>4457</v>
      </c>
      <c r="K56" s="124" t="s">
        <v>666</v>
      </c>
      <c r="M56" s="5">
        <v>50.0</v>
      </c>
    </row>
    <row r="57">
      <c r="A57" s="89">
        <f t="shared" si="4"/>
        <v>12226</v>
      </c>
      <c r="D57" s="115" t="s">
        <v>21</v>
      </c>
      <c r="E57" s="90" t="s">
        <v>4458</v>
      </c>
      <c r="F57" s="116">
        <v>1999.0</v>
      </c>
      <c r="G57" s="117" t="s">
        <v>3783</v>
      </c>
      <c r="H57" s="117" t="s">
        <v>4459</v>
      </c>
      <c r="I57" s="118">
        <v>13.0</v>
      </c>
      <c r="J57" s="124" t="s">
        <v>3862</v>
      </c>
      <c r="K57" s="124" t="s">
        <v>72</v>
      </c>
      <c r="M57" s="5">
        <v>75.0</v>
      </c>
    </row>
    <row r="58">
      <c r="A58" s="89">
        <f t="shared" si="4"/>
        <v>12227</v>
      </c>
      <c r="D58" s="115" t="s">
        <v>21</v>
      </c>
      <c r="E58" s="90" t="s">
        <v>4460</v>
      </c>
      <c r="F58" s="116">
        <v>1999.0</v>
      </c>
      <c r="G58" s="117" t="s">
        <v>3765</v>
      </c>
      <c r="H58" s="118" t="s">
        <v>4423</v>
      </c>
      <c r="I58" s="5">
        <v>7.0</v>
      </c>
      <c r="J58" s="117" t="s">
        <v>3825</v>
      </c>
      <c r="K58" s="124" t="s">
        <v>666</v>
      </c>
      <c r="M58" s="5">
        <v>60.0</v>
      </c>
    </row>
    <row r="59">
      <c r="A59" s="89">
        <f t="shared" si="4"/>
        <v>12228</v>
      </c>
      <c r="D59" s="115" t="s">
        <v>21</v>
      </c>
      <c r="E59" s="90" t="s">
        <v>4461</v>
      </c>
      <c r="F59" s="116">
        <v>1999.0</v>
      </c>
      <c r="G59" s="117" t="s">
        <v>3777</v>
      </c>
      <c r="H59" s="117" t="s">
        <v>4462</v>
      </c>
      <c r="I59" s="118">
        <v>10.0</v>
      </c>
      <c r="J59" s="124" t="s">
        <v>1770</v>
      </c>
      <c r="K59" s="124" t="s">
        <v>666</v>
      </c>
      <c r="M59" s="5">
        <v>100.0</v>
      </c>
    </row>
    <row r="60">
      <c r="A60" s="89">
        <f t="shared" si="4"/>
        <v>12229</v>
      </c>
      <c r="D60" s="115" t="s">
        <v>21</v>
      </c>
      <c r="E60" s="90" t="s">
        <v>4463</v>
      </c>
      <c r="F60" s="116">
        <v>2000.0</v>
      </c>
      <c r="G60" s="117" t="s">
        <v>4431</v>
      </c>
      <c r="H60" s="117" t="s">
        <v>4464</v>
      </c>
      <c r="I60" s="5">
        <v>10.0</v>
      </c>
      <c r="J60" s="117" t="s">
        <v>1770</v>
      </c>
      <c r="K60" s="124" t="s">
        <v>72</v>
      </c>
      <c r="M60" s="5">
        <v>100.0</v>
      </c>
    </row>
    <row r="61">
      <c r="A61" s="89">
        <f t="shared" si="4"/>
        <v>12230</v>
      </c>
      <c r="D61" s="115" t="s">
        <v>21</v>
      </c>
      <c r="E61" s="90" t="s">
        <v>4465</v>
      </c>
      <c r="F61" s="116">
        <v>1999.0</v>
      </c>
      <c r="G61" s="117" t="s">
        <v>4466</v>
      </c>
      <c r="H61" s="117" t="s">
        <v>4467</v>
      </c>
      <c r="I61" s="5">
        <v>2.0</v>
      </c>
      <c r="J61" s="117" t="s">
        <v>3862</v>
      </c>
      <c r="K61" s="124" t="s">
        <v>1138</v>
      </c>
      <c r="M61" s="5">
        <v>60.0</v>
      </c>
    </row>
    <row r="62">
      <c r="A62" s="89">
        <f t="shared" si="4"/>
        <v>12231</v>
      </c>
      <c r="D62" s="115" t="s">
        <v>21</v>
      </c>
      <c r="E62" s="90" t="s">
        <v>4468</v>
      </c>
      <c r="F62" s="116">
        <v>1999.0</v>
      </c>
      <c r="G62" s="117" t="s">
        <v>3777</v>
      </c>
      <c r="H62" s="225" t="s">
        <v>4002</v>
      </c>
      <c r="I62" s="118">
        <v>1.0</v>
      </c>
      <c r="J62" s="124" t="s">
        <v>3862</v>
      </c>
      <c r="K62" s="124" t="s">
        <v>72</v>
      </c>
      <c r="M62" s="5">
        <v>115.0</v>
      </c>
    </row>
    <row r="63">
      <c r="A63" s="89">
        <f t="shared" si="4"/>
        <v>12232</v>
      </c>
      <c r="D63" s="115" t="s">
        <v>21</v>
      </c>
      <c r="E63" s="90" t="s">
        <v>4469</v>
      </c>
      <c r="F63" s="116">
        <v>2000.0</v>
      </c>
      <c r="G63" s="117" t="s">
        <v>3765</v>
      </c>
      <c r="H63" s="117" t="s">
        <v>4470</v>
      </c>
      <c r="I63" s="5">
        <v>13.0</v>
      </c>
      <c r="J63" s="117" t="s">
        <v>4409</v>
      </c>
      <c r="K63" s="124" t="s">
        <v>25</v>
      </c>
      <c r="M63" s="5">
        <v>80.0</v>
      </c>
    </row>
    <row r="64">
      <c r="A64" s="89">
        <f t="shared" si="4"/>
        <v>12233</v>
      </c>
      <c r="D64" s="115" t="s">
        <v>21</v>
      </c>
      <c r="E64" s="90" t="s">
        <v>4001</v>
      </c>
      <c r="F64" s="191">
        <v>1999.0</v>
      </c>
      <c r="G64" s="191" t="s">
        <v>3777</v>
      </c>
      <c r="H64" s="191" t="s">
        <v>4002</v>
      </c>
      <c r="I64" s="191">
        <v>1.0</v>
      </c>
      <c r="J64" s="191" t="s">
        <v>1770</v>
      </c>
      <c r="K64" s="191" t="s">
        <v>72</v>
      </c>
      <c r="M64" s="5">
        <v>15.0</v>
      </c>
    </row>
    <row r="65">
      <c r="A65" s="89">
        <f t="shared" si="4"/>
        <v>12234</v>
      </c>
      <c r="D65" s="115" t="s">
        <v>21</v>
      </c>
      <c r="E65" s="90" t="s">
        <v>4471</v>
      </c>
      <c r="F65" s="116">
        <v>2000.0</v>
      </c>
      <c r="G65" s="117" t="s">
        <v>3768</v>
      </c>
      <c r="H65" s="117" t="s">
        <v>4419</v>
      </c>
      <c r="I65" s="5">
        <v>3.0</v>
      </c>
      <c r="J65" s="118" t="s">
        <v>3862</v>
      </c>
      <c r="K65" s="124" t="s">
        <v>666</v>
      </c>
      <c r="M65" s="5">
        <v>225.0</v>
      </c>
    </row>
    <row r="66">
      <c r="A66" s="89">
        <f t="shared" si="4"/>
        <v>12235</v>
      </c>
      <c r="D66" s="115" t="s">
        <v>21</v>
      </c>
      <c r="E66" s="90" t="s">
        <v>4472</v>
      </c>
      <c r="F66" s="124">
        <v>1999.0</v>
      </c>
      <c r="G66" s="118" t="s">
        <v>3777</v>
      </c>
      <c r="H66" s="118" t="s">
        <v>3999</v>
      </c>
      <c r="I66" s="5">
        <v>15.0</v>
      </c>
      <c r="J66" s="118" t="s">
        <v>3862</v>
      </c>
      <c r="K66" s="124" t="s">
        <v>666</v>
      </c>
      <c r="M66" s="5">
        <v>80.0</v>
      </c>
    </row>
    <row r="67">
      <c r="A67" s="89">
        <f t="shared" si="4"/>
        <v>12236</v>
      </c>
      <c r="D67" s="115" t="s">
        <v>21</v>
      </c>
      <c r="E67" s="90" t="s">
        <v>4473</v>
      </c>
      <c r="F67" s="116">
        <v>1999.0</v>
      </c>
      <c r="G67" s="117" t="s">
        <v>3765</v>
      </c>
      <c r="H67" s="117" t="s">
        <v>4474</v>
      </c>
      <c r="I67" s="118">
        <v>6.0</v>
      </c>
      <c r="J67" s="124" t="s">
        <v>1770</v>
      </c>
      <c r="K67" s="124" t="s">
        <v>666</v>
      </c>
      <c r="M67" s="5">
        <v>60.0</v>
      </c>
    </row>
    <row r="68">
      <c r="A68" s="89">
        <f t="shared" si="4"/>
        <v>12237</v>
      </c>
      <c r="D68" s="115" t="s">
        <v>21</v>
      </c>
      <c r="E68" s="90" t="s">
        <v>4475</v>
      </c>
      <c r="F68" s="116">
        <v>1998.0</v>
      </c>
      <c r="G68" s="117" t="s">
        <v>4413</v>
      </c>
      <c r="H68" s="117" t="s">
        <v>4414</v>
      </c>
      <c r="I68" s="118">
        <v>137.0</v>
      </c>
      <c r="J68" s="124" t="s">
        <v>4377</v>
      </c>
      <c r="K68" s="124" t="s">
        <v>30</v>
      </c>
      <c r="M68" s="5">
        <v>125.0</v>
      </c>
    </row>
    <row r="69">
      <c r="A69" s="89" t="str">
        <f>'Drop 1 BBALL'!A390+1</f>
        <v>#VALUE!</v>
      </c>
      <c r="D69" s="90" t="s">
        <v>21</v>
      </c>
      <c r="E69" s="90" t="s">
        <v>4476</v>
      </c>
      <c r="F69" s="116">
        <v>1998.0</v>
      </c>
      <c r="G69" s="117" t="s">
        <v>4413</v>
      </c>
      <c r="H69" s="117" t="s">
        <v>4348</v>
      </c>
      <c r="I69" s="5">
        <v>6.0</v>
      </c>
      <c r="J69" s="117" t="s">
        <v>4377</v>
      </c>
      <c r="K69" s="124" t="s">
        <v>25</v>
      </c>
      <c r="M69" s="5">
        <v>500.0</v>
      </c>
    </row>
    <row r="70">
      <c r="A70" s="89" t="str">
        <f>A69+1</f>
        <v>#VALUE!</v>
      </c>
      <c r="D70" s="90" t="s">
        <v>21</v>
      </c>
      <c r="E70" s="90" t="s">
        <v>4477</v>
      </c>
      <c r="F70" s="116">
        <v>1998.0</v>
      </c>
      <c r="G70" s="117" t="s">
        <v>4375</v>
      </c>
      <c r="H70" s="117" t="s">
        <v>4427</v>
      </c>
      <c r="I70" s="5">
        <v>6.0</v>
      </c>
      <c r="J70" s="117" t="s">
        <v>4377</v>
      </c>
      <c r="K70" s="124" t="s">
        <v>30</v>
      </c>
      <c r="M70" s="5">
        <v>1500.0</v>
      </c>
    </row>
    <row r="71">
      <c r="A71" s="89" t="str">
        <f>'Drop 1 Football'!A597+1</f>
        <v>#VALUE!</v>
      </c>
      <c r="D71" s="5" t="s">
        <v>21</v>
      </c>
      <c r="E71" s="5">
        <v>5.3577609E7</v>
      </c>
      <c r="F71" s="5">
        <v>2005.0</v>
      </c>
      <c r="G71" s="5" t="s">
        <v>4478</v>
      </c>
      <c r="H71" s="5" t="s">
        <v>4479</v>
      </c>
      <c r="I71" s="5">
        <v>14.0</v>
      </c>
      <c r="J71" s="5" t="s">
        <v>4480</v>
      </c>
      <c r="K71" s="5" t="s">
        <v>25</v>
      </c>
      <c r="M71" s="5">
        <v>80.0</v>
      </c>
    </row>
    <row r="72">
      <c r="A72" s="89" t="str">
        <f t="shared" ref="A72:A81" si="5">A71+1</f>
        <v>#VALUE!</v>
      </c>
      <c r="D72" s="90" t="s">
        <v>149</v>
      </c>
      <c r="E72" s="90" t="s">
        <v>4481</v>
      </c>
      <c r="F72" s="5">
        <v>2002.0</v>
      </c>
      <c r="G72" s="5" t="s">
        <v>4482</v>
      </c>
      <c r="H72" s="5" t="s">
        <v>4483</v>
      </c>
      <c r="I72" s="5"/>
      <c r="J72" s="5" t="s">
        <v>88</v>
      </c>
      <c r="K72" s="5" t="s">
        <v>796</v>
      </c>
      <c r="M72" s="5">
        <v>2000.0</v>
      </c>
    </row>
    <row r="73">
      <c r="A73" s="89" t="str">
        <f t="shared" si="5"/>
        <v>#VALUE!</v>
      </c>
      <c r="D73" s="90" t="s">
        <v>21</v>
      </c>
      <c r="E73" s="90" t="s">
        <v>4484</v>
      </c>
      <c r="F73" s="5">
        <v>2006.0</v>
      </c>
      <c r="G73" s="5" t="s">
        <v>4478</v>
      </c>
      <c r="H73" s="5" t="s">
        <v>4485</v>
      </c>
      <c r="I73" s="5">
        <v>5.0</v>
      </c>
      <c r="J73" s="5" t="s">
        <v>4486</v>
      </c>
      <c r="K73" s="5" t="s">
        <v>25</v>
      </c>
      <c r="M73" s="5" t="s">
        <v>4487</v>
      </c>
    </row>
    <row r="74">
      <c r="A74" s="89" t="str">
        <f t="shared" si="5"/>
        <v>#VALUE!</v>
      </c>
      <c r="D74" s="90" t="s">
        <v>21</v>
      </c>
      <c r="E74" s="90" t="s">
        <v>4488</v>
      </c>
      <c r="F74" s="5">
        <v>2000.0</v>
      </c>
      <c r="G74" s="5" t="s">
        <v>3797</v>
      </c>
      <c r="H74" s="5" t="s">
        <v>4421</v>
      </c>
      <c r="I74" s="5">
        <v>5.0</v>
      </c>
      <c r="J74" s="5" t="s">
        <v>88</v>
      </c>
      <c r="K74" s="5" t="s">
        <v>25</v>
      </c>
      <c r="M74" s="5">
        <v>150.0</v>
      </c>
    </row>
    <row r="75">
      <c r="A75" s="89" t="str">
        <f t="shared" si="5"/>
        <v>#VALUE!</v>
      </c>
      <c r="D75" s="90" t="s">
        <v>21</v>
      </c>
      <c r="E75" s="90" t="s">
        <v>4489</v>
      </c>
      <c r="F75" s="5">
        <v>2000.0</v>
      </c>
      <c r="G75" s="5" t="s">
        <v>3797</v>
      </c>
      <c r="H75" s="5" t="s">
        <v>4490</v>
      </c>
      <c r="I75" s="5">
        <v>3.0</v>
      </c>
      <c r="J75" s="5" t="s">
        <v>4491</v>
      </c>
      <c r="K75" s="5" t="s">
        <v>25</v>
      </c>
      <c r="M75" s="5">
        <v>200.0</v>
      </c>
    </row>
    <row r="76">
      <c r="A76" s="89" t="str">
        <f t="shared" si="5"/>
        <v>#VALUE!</v>
      </c>
      <c r="D76" s="90" t="s">
        <v>21</v>
      </c>
      <c r="E76" s="90" t="s">
        <v>4492</v>
      </c>
      <c r="F76" s="5">
        <v>1999.0</v>
      </c>
      <c r="G76" s="5" t="s">
        <v>3783</v>
      </c>
      <c r="H76" s="5" t="s">
        <v>4459</v>
      </c>
      <c r="I76" s="5">
        <v>13.0</v>
      </c>
      <c r="J76" s="5" t="s">
        <v>88</v>
      </c>
      <c r="K76" s="5" t="s">
        <v>25</v>
      </c>
      <c r="M76" s="5">
        <v>200.0</v>
      </c>
    </row>
    <row r="77">
      <c r="A77" s="89" t="str">
        <f t="shared" si="5"/>
        <v>#VALUE!</v>
      </c>
      <c r="D77" s="90" t="s">
        <v>21</v>
      </c>
      <c r="E77" s="90" t="s">
        <v>4493</v>
      </c>
      <c r="F77" s="5">
        <v>2004.0</v>
      </c>
      <c r="G77" s="5" t="s">
        <v>4478</v>
      </c>
      <c r="H77" s="5" t="s">
        <v>4494</v>
      </c>
      <c r="I77" s="5">
        <v>89.0</v>
      </c>
      <c r="J77" s="5" t="s">
        <v>4446</v>
      </c>
      <c r="K77" s="5" t="s">
        <v>72</v>
      </c>
      <c r="M77" s="5">
        <v>70.0</v>
      </c>
    </row>
    <row r="78">
      <c r="A78" s="89" t="str">
        <f t="shared" si="5"/>
        <v>#VALUE!</v>
      </c>
      <c r="D78" s="90" t="s">
        <v>161</v>
      </c>
      <c r="E78" s="186" t="s">
        <v>4495</v>
      </c>
      <c r="F78" s="5">
        <v>2002.0</v>
      </c>
      <c r="G78" s="5" t="s">
        <v>3983</v>
      </c>
      <c r="H78" s="5" t="s">
        <v>4496</v>
      </c>
      <c r="I78" s="5">
        <v>7.0</v>
      </c>
      <c r="J78" s="5" t="s">
        <v>1770</v>
      </c>
      <c r="K78" s="5" t="s">
        <v>25</v>
      </c>
      <c r="M78" s="5">
        <v>300.0</v>
      </c>
    </row>
    <row r="79">
      <c r="A79" s="89" t="str">
        <f t="shared" si="5"/>
        <v>#VALUE!</v>
      </c>
      <c r="D79" s="90" t="s">
        <v>21</v>
      </c>
      <c r="E79" s="90" t="s">
        <v>4497</v>
      </c>
      <c r="F79" s="5">
        <v>2001.0</v>
      </c>
      <c r="G79" s="5" t="s">
        <v>4498</v>
      </c>
      <c r="H79" s="5" t="s">
        <v>4499</v>
      </c>
      <c r="I79" s="5">
        <v>151.0</v>
      </c>
      <c r="J79" s="5" t="s">
        <v>1770</v>
      </c>
      <c r="K79" s="5" t="s">
        <v>72</v>
      </c>
      <c r="M79" s="5">
        <v>400.0</v>
      </c>
    </row>
    <row r="80">
      <c r="A80" s="89" t="str">
        <f t="shared" si="5"/>
        <v>#VALUE!</v>
      </c>
      <c r="D80" s="90" t="s">
        <v>21</v>
      </c>
      <c r="E80" s="90" t="s">
        <v>4500</v>
      </c>
      <c r="F80" s="5">
        <v>2000.0</v>
      </c>
      <c r="G80" s="5" t="s">
        <v>3768</v>
      </c>
      <c r="H80" s="5" t="s">
        <v>4501</v>
      </c>
      <c r="I80" s="5">
        <v>5.0</v>
      </c>
      <c r="J80" s="5" t="s">
        <v>1770</v>
      </c>
      <c r="K80" s="5" t="s">
        <v>25</v>
      </c>
      <c r="M80" s="5">
        <v>175.0</v>
      </c>
    </row>
    <row r="81">
      <c r="A81" s="89" t="str">
        <f t="shared" si="5"/>
        <v>#VALUE!</v>
      </c>
      <c r="D81" s="90" t="s">
        <v>21</v>
      </c>
      <c r="E81" s="90" t="s">
        <v>4502</v>
      </c>
      <c r="F81" s="5">
        <v>2002.0</v>
      </c>
      <c r="G81" s="5" t="s">
        <v>3983</v>
      </c>
      <c r="H81" s="5" t="s">
        <v>4503</v>
      </c>
      <c r="I81" s="5">
        <v>107.0</v>
      </c>
      <c r="J81" s="5"/>
      <c r="K81" s="5" t="s">
        <v>25</v>
      </c>
      <c r="M81" s="5">
        <v>2000.0</v>
      </c>
    </row>
    <row r="82">
      <c r="A82" s="89" t="str">
        <f>'Drop 1 Baseball'!A209+1</f>
        <v>#VALUE!</v>
      </c>
      <c r="D82" s="90" t="s">
        <v>21</v>
      </c>
      <c r="E82" s="90" t="s">
        <v>4504</v>
      </c>
      <c r="F82" s="5">
        <v>1999.0</v>
      </c>
      <c r="G82" s="5" t="s">
        <v>3765</v>
      </c>
      <c r="H82" s="5" t="s">
        <v>4048</v>
      </c>
      <c r="I82" s="5" t="s">
        <v>3825</v>
      </c>
      <c r="J82" s="5">
        <v>64.0</v>
      </c>
      <c r="K82" s="5" t="s">
        <v>25</v>
      </c>
      <c r="M82" s="5">
        <v>30.0</v>
      </c>
    </row>
    <row r="83">
      <c r="A83" s="89" t="str">
        <f t="shared" ref="A83:A130" si="6">A82+1</f>
        <v>#VALUE!</v>
      </c>
      <c r="D83" s="90" t="s">
        <v>21</v>
      </c>
      <c r="E83" s="90" t="s">
        <v>4505</v>
      </c>
      <c r="F83" s="5">
        <v>1999.0</v>
      </c>
      <c r="G83" s="5" t="s">
        <v>3765</v>
      </c>
      <c r="H83" s="5" t="s">
        <v>3968</v>
      </c>
      <c r="I83" s="5"/>
      <c r="J83" s="5">
        <v>34.0</v>
      </c>
      <c r="K83" s="5" t="s">
        <v>25</v>
      </c>
      <c r="M83" s="5">
        <v>25.0</v>
      </c>
    </row>
    <row r="84">
      <c r="A84" s="89" t="str">
        <f t="shared" si="6"/>
        <v>#VALUE!</v>
      </c>
      <c r="D84" s="90" t="s">
        <v>21</v>
      </c>
      <c r="E84" s="90" t="s">
        <v>4506</v>
      </c>
      <c r="F84" s="5">
        <v>1999.0</v>
      </c>
      <c r="G84" s="5" t="s">
        <v>3765</v>
      </c>
      <c r="H84" s="5" t="s">
        <v>3968</v>
      </c>
      <c r="I84" s="5"/>
      <c r="J84" s="5">
        <v>34.0</v>
      </c>
      <c r="K84" s="5" t="s">
        <v>25</v>
      </c>
      <c r="M84" s="5">
        <v>25.0</v>
      </c>
    </row>
    <row r="85">
      <c r="A85" s="89" t="str">
        <f t="shared" si="6"/>
        <v>#VALUE!</v>
      </c>
      <c r="D85" s="90" t="s">
        <v>21</v>
      </c>
      <c r="E85" s="90" t="s">
        <v>4003</v>
      </c>
      <c r="F85" s="5">
        <v>1999.0</v>
      </c>
      <c r="G85" s="5" t="s">
        <v>3765</v>
      </c>
      <c r="H85" s="5" t="s">
        <v>3937</v>
      </c>
      <c r="I85" s="5"/>
      <c r="J85" s="5">
        <v>51.0</v>
      </c>
      <c r="K85" s="5" t="s">
        <v>666</v>
      </c>
      <c r="M85" s="5">
        <v>15.0</v>
      </c>
    </row>
    <row r="86">
      <c r="A86" s="89" t="str">
        <f t="shared" si="6"/>
        <v>#VALUE!</v>
      </c>
      <c r="D86" s="90" t="s">
        <v>21</v>
      </c>
      <c r="E86" s="90" t="s">
        <v>3834</v>
      </c>
      <c r="F86" s="5">
        <v>1999.0</v>
      </c>
      <c r="G86" s="5" t="s">
        <v>3765</v>
      </c>
      <c r="H86" s="5" t="s">
        <v>3835</v>
      </c>
      <c r="I86" s="5" t="s">
        <v>88</v>
      </c>
      <c r="J86" s="5">
        <v>33.0</v>
      </c>
      <c r="K86" s="5" t="s">
        <v>666</v>
      </c>
      <c r="M86" s="5">
        <v>10.0</v>
      </c>
    </row>
    <row r="87">
      <c r="A87" s="89" t="str">
        <f t="shared" si="6"/>
        <v>#VALUE!</v>
      </c>
      <c r="D87" s="90" t="s">
        <v>21</v>
      </c>
      <c r="E87" s="90" t="s">
        <v>3836</v>
      </c>
      <c r="F87" s="5">
        <v>1999.0</v>
      </c>
      <c r="G87" s="5" t="s">
        <v>3765</v>
      </c>
      <c r="H87" s="5" t="s">
        <v>3837</v>
      </c>
      <c r="I87" s="5" t="s">
        <v>3838</v>
      </c>
      <c r="J87" s="5">
        <v>6.0</v>
      </c>
      <c r="K87" s="5" t="s">
        <v>520</v>
      </c>
      <c r="M87" s="5">
        <v>10.0</v>
      </c>
    </row>
    <row r="88">
      <c r="A88" s="89" t="str">
        <f t="shared" si="6"/>
        <v>#VALUE!</v>
      </c>
      <c r="D88" s="90" t="s">
        <v>21</v>
      </c>
      <c r="E88" s="90" t="s">
        <v>4507</v>
      </c>
      <c r="F88" s="5">
        <v>1999.0</v>
      </c>
      <c r="G88" s="5" t="s">
        <v>3765</v>
      </c>
      <c r="H88" s="5" t="s">
        <v>4508</v>
      </c>
      <c r="I88" s="5" t="s">
        <v>88</v>
      </c>
      <c r="J88" s="5">
        <v>36.0</v>
      </c>
      <c r="K88" s="5" t="s">
        <v>72</v>
      </c>
      <c r="M88" s="5">
        <v>20.0</v>
      </c>
    </row>
    <row r="89">
      <c r="A89" s="89" t="str">
        <f t="shared" si="6"/>
        <v>#VALUE!</v>
      </c>
      <c r="D89" s="90" t="s">
        <v>21</v>
      </c>
      <c r="E89" s="90" t="s">
        <v>4004</v>
      </c>
      <c r="F89" s="5">
        <v>1999.0</v>
      </c>
      <c r="G89" s="5" t="s">
        <v>3765</v>
      </c>
      <c r="H89" s="5" t="s">
        <v>4005</v>
      </c>
      <c r="I89" s="5" t="s">
        <v>88</v>
      </c>
      <c r="J89" s="5">
        <v>50.0</v>
      </c>
      <c r="K89" s="5" t="s">
        <v>763</v>
      </c>
      <c r="M89" s="5">
        <v>15.0</v>
      </c>
    </row>
    <row r="90">
      <c r="A90" s="89" t="str">
        <f t="shared" si="6"/>
        <v>#VALUE!</v>
      </c>
      <c r="D90" s="90" t="s">
        <v>21</v>
      </c>
      <c r="E90" s="90" t="s">
        <v>4006</v>
      </c>
      <c r="F90" s="5">
        <v>1999.0</v>
      </c>
      <c r="G90" s="5" t="s">
        <v>3765</v>
      </c>
      <c r="H90" s="5" t="s">
        <v>4007</v>
      </c>
      <c r="I90" s="5" t="s">
        <v>88</v>
      </c>
      <c r="J90" s="5">
        <v>41.0</v>
      </c>
      <c r="K90" s="5" t="s">
        <v>72</v>
      </c>
      <c r="M90" s="5">
        <v>15.0</v>
      </c>
    </row>
    <row r="91">
      <c r="A91" s="89" t="str">
        <f t="shared" si="6"/>
        <v>#VALUE!</v>
      </c>
      <c r="D91" s="90" t="s">
        <v>21</v>
      </c>
      <c r="E91" s="90" t="s">
        <v>4008</v>
      </c>
      <c r="F91" s="5">
        <v>1999.0</v>
      </c>
      <c r="G91" s="5" t="s">
        <v>3765</v>
      </c>
      <c r="H91" s="5" t="s">
        <v>3848</v>
      </c>
      <c r="I91" s="5"/>
      <c r="J91" s="5">
        <v>40.0</v>
      </c>
      <c r="K91" s="5" t="s">
        <v>25</v>
      </c>
      <c r="M91" s="5">
        <v>15.0</v>
      </c>
    </row>
    <row r="92">
      <c r="A92" s="89" t="str">
        <f t="shared" si="6"/>
        <v>#VALUE!</v>
      </c>
      <c r="D92" s="90" t="s">
        <v>21</v>
      </c>
      <c r="E92" s="90" t="s">
        <v>4009</v>
      </c>
      <c r="F92" s="5">
        <v>1999.0</v>
      </c>
      <c r="G92" s="5" t="s">
        <v>3765</v>
      </c>
      <c r="H92" s="5" t="s">
        <v>3791</v>
      </c>
      <c r="I92" s="5" t="s">
        <v>3849</v>
      </c>
      <c r="J92" s="5">
        <v>64.0</v>
      </c>
      <c r="K92" s="5" t="s">
        <v>25</v>
      </c>
      <c r="M92" s="5">
        <v>15.0</v>
      </c>
    </row>
    <row r="93">
      <c r="A93" s="89" t="str">
        <f t="shared" si="6"/>
        <v>#VALUE!</v>
      </c>
      <c r="D93" s="90" t="s">
        <v>21</v>
      </c>
      <c r="E93" s="90" t="s">
        <v>4010</v>
      </c>
      <c r="F93" s="5">
        <v>1999.0</v>
      </c>
      <c r="G93" s="5" t="s">
        <v>3765</v>
      </c>
      <c r="H93" s="5" t="s">
        <v>4011</v>
      </c>
      <c r="I93" s="5"/>
      <c r="J93" s="5">
        <v>38.0</v>
      </c>
      <c r="K93" s="5" t="s">
        <v>72</v>
      </c>
      <c r="M93" s="5">
        <v>15.0</v>
      </c>
    </row>
    <row r="94">
      <c r="A94" s="89" t="str">
        <f t="shared" si="6"/>
        <v>#VALUE!</v>
      </c>
      <c r="D94" s="90" t="s">
        <v>21</v>
      </c>
      <c r="E94" s="90" t="s">
        <v>4012</v>
      </c>
      <c r="F94" s="5">
        <v>1999.0</v>
      </c>
      <c r="G94" s="5" t="s">
        <v>3765</v>
      </c>
      <c r="H94" s="5" t="s">
        <v>3766</v>
      </c>
      <c r="I94" s="5"/>
      <c r="J94" s="5">
        <v>21.0</v>
      </c>
      <c r="K94" s="5" t="s">
        <v>72</v>
      </c>
      <c r="M94" s="5">
        <v>15.0</v>
      </c>
    </row>
    <row r="95">
      <c r="A95" s="89" t="str">
        <f t="shared" si="6"/>
        <v>#VALUE!</v>
      </c>
      <c r="D95" s="90" t="s">
        <v>21</v>
      </c>
      <c r="E95" s="90" t="s">
        <v>3764</v>
      </c>
      <c r="F95" s="5">
        <v>1999.0</v>
      </c>
      <c r="G95" s="5" t="s">
        <v>3765</v>
      </c>
      <c r="H95" s="5" t="s">
        <v>3766</v>
      </c>
      <c r="I95" s="5"/>
      <c r="J95" s="5">
        <v>21.0</v>
      </c>
      <c r="K95" s="5" t="s">
        <v>2716</v>
      </c>
      <c r="M95" s="5">
        <v>0.0</v>
      </c>
    </row>
    <row r="96">
      <c r="A96" s="89" t="str">
        <f t="shared" si="6"/>
        <v>#VALUE!</v>
      </c>
      <c r="D96" s="90" t="s">
        <v>21</v>
      </c>
      <c r="E96" s="90" t="s">
        <v>3839</v>
      </c>
      <c r="F96" s="5">
        <v>2000.0</v>
      </c>
      <c r="G96" s="5" t="s">
        <v>3765</v>
      </c>
      <c r="H96" s="5" t="s">
        <v>3831</v>
      </c>
      <c r="I96" s="5"/>
      <c r="J96" s="5">
        <v>70.0</v>
      </c>
      <c r="K96" s="5" t="s">
        <v>72</v>
      </c>
      <c r="M96" s="5">
        <v>10.0</v>
      </c>
    </row>
    <row r="97">
      <c r="A97" s="89" t="str">
        <f t="shared" si="6"/>
        <v>#VALUE!</v>
      </c>
      <c r="D97" s="90" t="s">
        <v>21</v>
      </c>
      <c r="E97" s="90" t="s">
        <v>3840</v>
      </c>
      <c r="F97" s="5">
        <v>2000.0</v>
      </c>
      <c r="G97" s="5" t="s">
        <v>3765</v>
      </c>
      <c r="H97" s="5" t="s">
        <v>3841</v>
      </c>
      <c r="I97" s="5"/>
      <c r="J97" s="5">
        <v>58.0</v>
      </c>
      <c r="K97" s="5" t="s">
        <v>72</v>
      </c>
      <c r="M97" s="5">
        <v>10.0</v>
      </c>
    </row>
    <row r="98">
      <c r="A98" s="89" t="str">
        <f t="shared" si="6"/>
        <v>#VALUE!</v>
      </c>
      <c r="D98" s="90" t="s">
        <v>21</v>
      </c>
      <c r="E98" s="90" t="s">
        <v>4013</v>
      </c>
      <c r="F98" s="5">
        <v>2000.0</v>
      </c>
      <c r="G98" s="5" t="s">
        <v>3765</v>
      </c>
      <c r="H98" s="5" t="s">
        <v>3841</v>
      </c>
      <c r="I98" s="5"/>
      <c r="J98" s="5">
        <v>58.0</v>
      </c>
      <c r="K98" s="5" t="s">
        <v>25</v>
      </c>
      <c r="M98" s="5">
        <v>15.0</v>
      </c>
    </row>
    <row r="99">
      <c r="A99" s="89" t="str">
        <f t="shared" si="6"/>
        <v>#VALUE!</v>
      </c>
      <c r="D99" s="90" t="s">
        <v>21</v>
      </c>
      <c r="E99" s="90" t="s">
        <v>4509</v>
      </c>
      <c r="F99" s="5">
        <v>2000.0</v>
      </c>
      <c r="G99" s="5" t="s">
        <v>3765</v>
      </c>
      <c r="H99" s="5" t="s">
        <v>4058</v>
      </c>
      <c r="I99" s="5"/>
      <c r="J99" s="5">
        <v>56.0</v>
      </c>
      <c r="K99" s="5" t="s">
        <v>30</v>
      </c>
      <c r="M99" s="5">
        <v>20.0</v>
      </c>
    </row>
    <row r="100">
      <c r="A100" s="89" t="str">
        <f t="shared" si="6"/>
        <v>#VALUE!</v>
      </c>
      <c r="D100" s="90" t="s">
        <v>21</v>
      </c>
      <c r="E100" s="90" t="s">
        <v>4510</v>
      </c>
      <c r="F100" s="5">
        <v>2000.0</v>
      </c>
      <c r="G100" s="5" t="s">
        <v>3765</v>
      </c>
      <c r="H100" s="5" t="s">
        <v>3888</v>
      </c>
      <c r="I100" s="5" t="s">
        <v>88</v>
      </c>
      <c r="J100" s="5">
        <v>65.0</v>
      </c>
      <c r="K100" s="5" t="s">
        <v>30</v>
      </c>
      <c r="M100" s="5">
        <v>80.0</v>
      </c>
    </row>
    <row r="101">
      <c r="A101" s="89" t="str">
        <f t="shared" si="6"/>
        <v>#VALUE!</v>
      </c>
      <c r="D101" s="90" t="s">
        <v>21</v>
      </c>
      <c r="E101" s="90" t="s">
        <v>4014</v>
      </c>
      <c r="F101" s="5">
        <v>2000.0</v>
      </c>
      <c r="G101" s="5" t="s">
        <v>3765</v>
      </c>
      <c r="H101" s="5" t="s">
        <v>4015</v>
      </c>
      <c r="I101" s="5"/>
      <c r="J101" s="5">
        <v>43.0</v>
      </c>
      <c r="K101" s="5" t="s">
        <v>25</v>
      </c>
      <c r="M101" s="5">
        <v>15.0</v>
      </c>
    </row>
    <row r="102">
      <c r="A102" s="89" t="str">
        <f t="shared" si="6"/>
        <v>#VALUE!</v>
      </c>
      <c r="D102" s="90" t="s">
        <v>21</v>
      </c>
      <c r="E102" s="90" t="s">
        <v>4016</v>
      </c>
      <c r="F102" s="5">
        <v>1999.0</v>
      </c>
      <c r="G102" s="5" t="s">
        <v>3765</v>
      </c>
      <c r="H102" s="5" t="s">
        <v>4017</v>
      </c>
      <c r="I102" s="5" t="s">
        <v>88</v>
      </c>
      <c r="J102" s="5">
        <v>62.0</v>
      </c>
      <c r="K102" s="5" t="s">
        <v>72</v>
      </c>
      <c r="M102" s="5">
        <v>15.0</v>
      </c>
    </row>
    <row r="103">
      <c r="A103" s="89" t="str">
        <f t="shared" si="6"/>
        <v>#VALUE!</v>
      </c>
      <c r="D103" s="90" t="s">
        <v>21</v>
      </c>
      <c r="E103" s="90" t="s">
        <v>4511</v>
      </c>
      <c r="F103" s="5">
        <v>1999.0</v>
      </c>
      <c r="G103" s="5" t="s">
        <v>3765</v>
      </c>
      <c r="H103" s="5" t="s">
        <v>3888</v>
      </c>
      <c r="I103" s="5" t="s">
        <v>88</v>
      </c>
      <c r="J103" s="5">
        <v>53.0</v>
      </c>
      <c r="K103" s="5" t="s">
        <v>666</v>
      </c>
      <c r="M103" s="5">
        <v>20.0</v>
      </c>
    </row>
    <row r="104">
      <c r="A104" s="89" t="str">
        <f t="shared" si="6"/>
        <v>#VALUE!</v>
      </c>
      <c r="D104" s="90" t="s">
        <v>21</v>
      </c>
      <c r="E104" s="90" t="s">
        <v>4512</v>
      </c>
      <c r="F104" s="5">
        <v>1999.0</v>
      </c>
      <c r="G104" s="5" t="s">
        <v>3765</v>
      </c>
      <c r="H104" s="5" t="s">
        <v>3989</v>
      </c>
      <c r="I104" s="5" t="s">
        <v>88</v>
      </c>
      <c r="J104" s="5">
        <v>28.0</v>
      </c>
      <c r="K104" s="5" t="s">
        <v>72</v>
      </c>
      <c r="M104" s="5">
        <v>20.0</v>
      </c>
    </row>
    <row r="105">
      <c r="A105" s="89" t="str">
        <f t="shared" si="6"/>
        <v>#VALUE!</v>
      </c>
      <c r="D105" s="90" t="s">
        <v>21</v>
      </c>
      <c r="E105" s="90" t="s">
        <v>3842</v>
      </c>
      <c r="F105" s="5">
        <v>1997.0</v>
      </c>
      <c r="G105" s="5" t="s">
        <v>3843</v>
      </c>
      <c r="H105" s="5" t="s">
        <v>3844</v>
      </c>
      <c r="I105" s="5"/>
      <c r="J105" s="5">
        <v>8.0</v>
      </c>
      <c r="K105" s="5" t="s">
        <v>72</v>
      </c>
      <c r="M105" s="5">
        <v>10.0</v>
      </c>
    </row>
    <row r="106">
      <c r="A106" s="89" t="str">
        <f t="shared" si="6"/>
        <v>#VALUE!</v>
      </c>
      <c r="D106" s="90" t="s">
        <v>21</v>
      </c>
      <c r="E106" s="90" t="s">
        <v>3845</v>
      </c>
      <c r="F106" s="5">
        <v>1999.0</v>
      </c>
      <c r="G106" s="5" t="s">
        <v>3765</v>
      </c>
      <c r="H106" s="5" t="s">
        <v>3835</v>
      </c>
      <c r="I106" s="5" t="s">
        <v>3846</v>
      </c>
      <c r="J106" s="5">
        <v>33.0</v>
      </c>
      <c r="K106" s="5" t="s">
        <v>666</v>
      </c>
      <c r="M106" s="5">
        <v>10.0</v>
      </c>
    </row>
    <row r="107">
      <c r="A107" s="89" t="str">
        <f t="shared" si="6"/>
        <v>#VALUE!</v>
      </c>
      <c r="D107" s="90" t="s">
        <v>21</v>
      </c>
      <c r="E107" s="90" t="s">
        <v>3847</v>
      </c>
      <c r="F107" s="5">
        <v>1999.0</v>
      </c>
      <c r="G107" s="5" t="s">
        <v>3765</v>
      </c>
      <c r="H107" s="5" t="s">
        <v>3848</v>
      </c>
      <c r="I107" s="5" t="s">
        <v>3849</v>
      </c>
      <c r="J107" s="5">
        <v>40.0</v>
      </c>
      <c r="K107" s="5" t="s">
        <v>72</v>
      </c>
      <c r="M107" s="5">
        <v>10.0</v>
      </c>
    </row>
    <row r="108">
      <c r="A108" s="89" t="str">
        <f t="shared" si="6"/>
        <v>#VALUE!</v>
      </c>
      <c r="D108" s="90" t="s">
        <v>21</v>
      </c>
      <c r="E108" s="90" t="s">
        <v>3850</v>
      </c>
      <c r="F108" s="5">
        <v>1999.0</v>
      </c>
      <c r="G108" s="5" t="s">
        <v>3765</v>
      </c>
      <c r="H108" s="5" t="s">
        <v>3851</v>
      </c>
      <c r="I108" s="5"/>
      <c r="J108" s="5">
        <v>32.0</v>
      </c>
      <c r="K108" s="5" t="s">
        <v>72</v>
      </c>
      <c r="M108" s="5">
        <v>10.0</v>
      </c>
    </row>
    <row r="109">
      <c r="A109" s="89" t="str">
        <f t="shared" si="6"/>
        <v>#VALUE!</v>
      </c>
      <c r="D109" s="90" t="s">
        <v>21</v>
      </c>
      <c r="E109" s="90" t="s">
        <v>3852</v>
      </c>
      <c r="F109" s="5">
        <v>1999.0</v>
      </c>
      <c r="G109" s="5" t="s">
        <v>3765</v>
      </c>
      <c r="H109" s="5" t="s">
        <v>3853</v>
      </c>
      <c r="I109" s="5" t="s">
        <v>3849</v>
      </c>
      <c r="J109" s="5">
        <v>43.0</v>
      </c>
      <c r="K109" s="5" t="s">
        <v>666</v>
      </c>
      <c r="M109" s="5">
        <v>10.0</v>
      </c>
    </row>
    <row r="110">
      <c r="A110" s="89" t="str">
        <f t="shared" si="6"/>
        <v>#VALUE!</v>
      </c>
      <c r="D110" s="90" t="s">
        <v>21</v>
      </c>
      <c r="E110" s="90" t="s">
        <v>4018</v>
      </c>
      <c r="F110" s="5">
        <v>1999.0</v>
      </c>
      <c r="G110" s="5" t="s">
        <v>3765</v>
      </c>
      <c r="H110" s="5" t="s">
        <v>4019</v>
      </c>
      <c r="I110" s="5" t="s">
        <v>3846</v>
      </c>
      <c r="J110" s="5">
        <v>45.0</v>
      </c>
      <c r="K110" s="5" t="s">
        <v>666</v>
      </c>
      <c r="M110" s="5">
        <v>15.0</v>
      </c>
    </row>
    <row r="111">
      <c r="A111" s="89" t="str">
        <f t="shared" si="6"/>
        <v>#VALUE!</v>
      </c>
      <c r="D111" s="90" t="s">
        <v>21</v>
      </c>
      <c r="E111" s="90" t="s">
        <v>3854</v>
      </c>
      <c r="F111" s="5">
        <v>1999.0</v>
      </c>
      <c r="G111" s="5" t="s">
        <v>3765</v>
      </c>
      <c r="H111" s="5" t="s">
        <v>3855</v>
      </c>
      <c r="I111" s="5" t="s">
        <v>3849</v>
      </c>
      <c r="J111" s="5">
        <v>49.0</v>
      </c>
      <c r="K111" s="5" t="s">
        <v>72</v>
      </c>
      <c r="M111" s="5">
        <v>10.0</v>
      </c>
    </row>
    <row r="112">
      <c r="A112" s="89" t="str">
        <f t="shared" si="6"/>
        <v>#VALUE!</v>
      </c>
      <c r="D112" s="90" t="s">
        <v>21</v>
      </c>
      <c r="E112" s="90" t="s">
        <v>3856</v>
      </c>
      <c r="F112" s="5">
        <v>1999.0</v>
      </c>
      <c r="G112" s="5" t="s">
        <v>3765</v>
      </c>
      <c r="H112" s="5" t="s">
        <v>3857</v>
      </c>
      <c r="I112" s="5"/>
      <c r="J112" s="5">
        <v>50.0</v>
      </c>
      <c r="K112" s="5" t="s">
        <v>72</v>
      </c>
      <c r="M112" s="5">
        <v>10.0</v>
      </c>
    </row>
    <row r="113">
      <c r="A113" s="89" t="str">
        <f t="shared" si="6"/>
        <v>#VALUE!</v>
      </c>
      <c r="D113" s="90" t="s">
        <v>21</v>
      </c>
      <c r="E113" s="90" t="s">
        <v>4020</v>
      </c>
      <c r="F113" s="5">
        <v>1999.0</v>
      </c>
      <c r="G113" s="5" t="s">
        <v>3765</v>
      </c>
      <c r="H113" s="5" t="s">
        <v>3791</v>
      </c>
      <c r="I113" s="5" t="s">
        <v>3849</v>
      </c>
      <c r="J113" s="5">
        <v>64.0</v>
      </c>
      <c r="K113" s="5" t="s">
        <v>25</v>
      </c>
      <c r="M113" s="5">
        <v>15.0</v>
      </c>
    </row>
    <row r="114">
      <c r="A114" s="89" t="str">
        <f t="shared" si="6"/>
        <v>#VALUE!</v>
      </c>
      <c r="D114" s="90" t="s">
        <v>21</v>
      </c>
      <c r="E114" s="90" t="s">
        <v>4513</v>
      </c>
      <c r="F114" s="5">
        <v>1999.0</v>
      </c>
      <c r="G114" s="5" t="s">
        <v>3765</v>
      </c>
      <c r="H114" s="5" t="s">
        <v>4031</v>
      </c>
      <c r="I114" s="5" t="s">
        <v>3825</v>
      </c>
      <c r="J114" s="5">
        <v>60.0</v>
      </c>
      <c r="K114" s="5" t="s">
        <v>30</v>
      </c>
      <c r="M114" s="5">
        <v>75.0</v>
      </c>
    </row>
    <row r="115">
      <c r="A115" s="89" t="str">
        <f t="shared" si="6"/>
        <v>#VALUE!</v>
      </c>
      <c r="D115" s="90" t="s">
        <v>21</v>
      </c>
      <c r="E115" s="90" t="s">
        <v>4514</v>
      </c>
      <c r="F115" s="5">
        <v>2000.0</v>
      </c>
      <c r="G115" s="5" t="s">
        <v>3843</v>
      </c>
      <c r="H115" s="5" t="s">
        <v>4515</v>
      </c>
      <c r="I115" s="5" t="s">
        <v>3846</v>
      </c>
      <c r="J115" s="5">
        <v>37.0</v>
      </c>
      <c r="K115" s="5" t="s">
        <v>72</v>
      </c>
    </row>
    <row r="116">
      <c r="A116" s="89" t="str">
        <f t="shared" si="6"/>
        <v>#VALUE!</v>
      </c>
      <c r="D116" s="90" t="s">
        <v>21</v>
      </c>
      <c r="E116" s="90" t="s">
        <v>4516</v>
      </c>
      <c r="F116" s="5">
        <v>1999.0</v>
      </c>
      <c r="G116" s="5" t="s">
        <v>3765</v>
      </c>
      <c r="H116" s="5" t="s">
        <v>4517</v>
      </c>
      <c r="I116" s="5" t="s">
        <v>3849</v>
      </c>
      <c r="J116" s="5">
        <v>39.0</v>
      </c>
      <c r="K116" s="5" t="s">
        <v>25</v>
      </c>
      <c r="M116" s="5">
        <v>40.0</v>
      </c>
    </row>
    <row r="117">
      <c r="A117" s="89" t="str">
        <f t="shared" si="6"/>
        <v>#VALUE!</v>
      </c>
      <c r="D117" s="90" t="s">
        <v>21</v>
      </c>
      <c r="E117" s="90" t="s">
        <v>4518</v>
      </c>
      <c r="F117" s="5">
        <v>1999.0</v>
      </c>
      <c r="G117" s="5" t="s">
        <v>3765</v>
      </c>
      <c r="H117" s="5" t="s">
        <v>4519</v>
      </c>
      <c r="I117" s="5"/>
      <c r="J117" s="5">
        <v>46.0</v>
      </c>
      <c r="K117" s="5" t="s">
        <v>25</v>
      </c>
      <c r="M117" s="5">
        <v>100.0</v>
      </c>
    </row>
    <row r="118">
      <c r="A118" s="89" t="str">
        <f t="shared" si="6"/>
        <v>#VALUE!</v>
      </c>
      <c r="D118" s="90" t="s">
        <v>21</v>
      </c>
      <c r="E118" s="90" t="s">
        <v>4021</v>
      </c>
      <c r="F118" s="5">
        <v>2000.0</v>
      </c>
      <c r="G118" s="5" t="s">
        <v>3765</v>
      </c>
      <c r="H118" s="5" t="s">
        <v>3928</v>
      </c>
      <c r="I118" s="5" t="s">
        <v>4022</v>
      </c>
      <c r="J118" s="5">
        <v>61.0</v>
      </c>
      <c r="K118" s="5" t="s">
        <v>25</v>
      </c>
      <c r="M118" s="5">
        <v>15.0</v>
      </c>
    </row>
    <row r="119">
      <c r="A119" s="89" t="str">
        <f t="shared" si="6"/>
        <v>#VALUE!</v>
      </c>
      <c r="D119" s="90" t="s">
        <v>21</v>
      </c>
      <c r="E119" s="90" t="s">
        <v>4023</v>
      </c>
      <c r="F119" s="5">
        <v>1999.0</v>
      </c>
      <c r="G119" s="5" t="s">
        <v>3765</v>
      </c>
      <c r="H119" s="5" t="s">
        <v>3928</v>
      </c>
      <c r="I119" s="5"/>
      <c r="J119" s="5">
        <v>55.0</v>
      </c>
      <c r="K119" s="5" t="s">
        <v>25</v>
      </c>
      <c r="M119" s="5">
        <v>15.0</v>
      </c>
    </row>
    <row r="120">
      <c r="A120" s="89" t="str">
        <f t="shared" si="6"/>
        <v>#VALUE!</v>
      </c>
      <c r="D120" s="90" t="s">
        <v>21</v>
      </c>
      <c r="E120" s="90" t="s">
        <v>4520</v>
      </c>
      <c r="F120" s="5">
        <v>2000.0</v>
      </c>
      <c r="G120" s="5" t="s">
        <v>3777</v>
      </c>
      <c r="H120" s="5" t="s">
        <v>4521</v>
      </c>
      <c r="I120" s="5" t="s">
        <v>3862</v>
      </c>
      <c r="J120" s="5">
        <v>49.0</v>
      </c>
      <c r="K120" s="5" t="s">
        <v>666</v>
      </c>
    </row>
    <row r="121">
      <c r="A121" s="89" t="str">
        <f t="shared" si="6"/>
        <v>#VALUE!</v>
      </c>
      <c r="D121" s="90" t="s">
        <v>21</v>
      </c>
      <c r="E121" s="90" t="s">
        <v>4522</v>
      </c>
      <c r="F121" s="5">
        <v>1999.0</v>
      </c>
      <c r="G121" s="5" t="s">
        <v>3777</v>
      </c>
      <c r="H121" s="5" t="s">
        <v>4523</v>
      </c>
      <c r="I121" s="5"/>
      <c r="J121" s="5">
        <v>21.0</v>
      </c>
      <c r="K121" s="5" t="s">
        <v>25</v>
      </c>
      <c r="M121" s="5">
        <v>35.0</v>
      </c>
    </row>
    <row r="122">
      <c r="A122" s="89" t="str">
        <f t="shared" si="6"/>
        <v>#VALUE!</v>
      </c>
      <c r="D122" s="90" t="s">
        <v>21</v>
      </c>
      <c r="E122" s="90" t="s">
        <v>4524</v>
      </c>
      <c r="F122" s="5">
        <v>1999.0</v>
      </c>
      <c r="G122" s="5" t="s">
        <v>3783</v>
      </c>
      <c r="H122" s="5" t="s">
        <v>3813</v>
      </c>
      <c r="I122" s="5"/>
      <c r="J122" s="5">
        <v>63.0</v>
      </c>
      <c r="K122" s="5" t="s">
        <v>25</v>
      </c>
      <c r="M122" s="5">
        <v>25.0</v>
      </c>
    </row>
    <row r="123">
      <c r="A123" s="89" t="str">
        <f t="shared" si="6"/>
        <v>#VALUE!</v>
      </c>
      <c r="D123" s="90" t="s">
        <v>21</v>
      </c>
      <c r="E123" s="90" t="s">
        <v>4525</v>
      </c>
      <c r="F123" s="5">
        <v>1999.0</v>
      </c>
      <c r="G123" s="5" t="s">
        <v>4526</v>
      </c>
      <c r="H123" s="5" t="s">
        <v>4527</v>
      </c>
      <c r="I123" s="5"/>
      <c r="J123" s="5">
        <v>134.0</v>
      </c>
      <c r="K123" s="5" t="s">
        <v>72</v>
      </c>
      <c r="M123" s="5">
        <v>40.0</v>
      </c>
    </row>
    <row r="124">
      <c r="A124" s="89" t="str">
        <f t="shared" si="6"/>
        <v>#VALUE!</v>
      </c>
      <c r="D124" s="90" t="s">
        <v>21</v>
      </c>
      <c r="E124" s="90" t="s">
        <v>4528</v>
      </c>
      <c r="F124" s="5">
        <v>1999.0</v>
      </c>
      <c r="G124" s="5" t="s">
        <v>3783</v>
      </c>
      <c r="H124" s="5" t="s">
        <v>3815</v>
      </c>
      <c r="I124" s="5"/>
      <c r="J124" s="5">
        <v>48.0</v>
      </c>
      <c r="K124" s="5" t="s">
        <v>25</v>
      </c>
      <c r="M124" s="5">
        <v>20.0</v>
      </c>
    </row>
    <row r="125">
      <c r="A125" s="89" t="str">
        <f t="shared" si="6"/>
        <v>#VALUE!</v>
      </c>
      <c r="D125" s="90" t="s">
        <v>21</v>
      </c>
      <c r="E125" s="90" t="s">
        <v>3858</v>
      </c>
      <c r="F125" s="5">
        <v>1999.0</v>
      </c>
      <c r="G125" s="5" t="s">
        <v>3783</v>
      </c>
      <c r="H125" s="5" t="s">
        <v>3859</v>
      </c>
      <c r="I125" s="5"/>
      <c r="J125" s="5">
        <v>64.0</v>
      </c>
      <c r="K125" s="5" t="s">
        <v>72</v>
      </c>
      <c r="M125" s="5">
        <v>10.0</v>
      </c>
    </row>
    <row r="126">
      <c r="A126" s="89" t="str">
        <f t="shared" si="6"/>
        <v>#VALUE!</v>
      </c>
      <c r="D126" s="90" t="s">
        <v>21</v>
      </c>
      <c r="E126" s="90" t="s">
        <v>3860</v>
      </c>
      <c r="F126" s="5">
        <v>2000.0</v>
      </c>
      <c r="G126" s="5" t="s">
        <v>3861</v>
      </c>
      <c r="H126" s="5" t="s">
        <v>3781</v>
      </c>
      <c r="I126" s="5" t="s">
        <v>3862</v>
      </c>
      <c r="J126" s="5">
        <v>54.0</v>
      </c>
      <c r="K126" s="5" t="s">
        <v>520</v>
      </c>
      <c r="M126" s="5">
        <v>10.0</v>
      </c>
    </row>
    <row r="127">
      <c r="A127" s="89" t="str">
        <f t="shared" si="6"/>
        <v>#VALUE!</v>
      </c>
      <c r="D127" s="90" t="s">
        <v>21</v>
      </c>
      <c r="E127" s="90" t="s">
        <v>4529</v>
      </c>
      <c r="F127" s="5">
        <v>1999.0</v>
      </c>
      <c r="G127" s="5" t="s">
        <v>3777</v>
      </c>
      <c r="H127" s="5" t="s">
        <v>3902</v>
      </c>
      <c r="I127" s="5" t="s">
        <v>3862</v>
      </c>
      <c r="J127" s="5">
        <v>55.0</v>
      </c>
      <c r="K127" s="5" t="s">
        <v>72</v>
      </c>
      <c r="M127" s="5">
        <v>20.0</v>
      </c>
    </row>
    <row r="128">
      <c r="A128" s="89" t="str">
        <f t="shared" si="6"/>
        <v>#VALUE!</v>
      </c>
      <c r="D128" s="90" t="s">
        <v>21</v>
      </c>
      <c r="E128" s="90" t="s">
        <v>4024</v>
      </c>
      <c r="F128" s="5">
        <v>1999.0</v>
      </c>
      <c r="G128" s="5" t="s">
        <v>3777</v>
      </c>
      <c r="H128" s="5" t="s">
        <v>4025</v>
      </c>
      <c r="I128" s="5" t="s">
        <v>3862</v>
      </c>
      <c r="J128" s="5">
        <v>49.0</v>
      </c>
      <c r="K128" s="5" t="s">
        <v>666</v>
      </c>
      <c r="M128" s="5">
        <v>15.0</v>
      </c>
    </row>
    <row r="129">
      <c r="A129" s="89" t="str">
        <f t="shared" si="6"/>
        <v>#VALUE!</v>
      </c>
      <c r="D129" s="90" t="s">
        <v>21</v>
      </c>
      <c r="E129" s="90" t="s">
        <v>4530</v>
      </c>
      <c r="F129" s="5">
        <v>1999.0</v>
      </c>
      <c r="G129" s="5" t="s">
        <v>3777</v>
      </c>
      <c r="H129" s="5" t="s">
        <v>4531</v>
      </c>
      <c r="I129" s="5" t="s">
        <v>3862</v>
      </c>
      <c r="J129" s="5">
        <v>37.0</v>
      </c>
      <c r="K129" s="5" t="s">
        <v>666</v>
      </c>
      <c r="M129" s="5">
        <v>35.0</v>
      </c>
    </row>
    <row r="130">
      <c r="A130" s="89" t="str">
        <f t="shared" si="6"/>
        <v>#VALUE!</v>
      </c>
      <c r="D130" s="90" t="s">
        <v>21</v>
      </c>
      <c r="E130" s="90" t="s">
        <v>4026</v>
      </c>
      <c r="F130" s="5">
        <v>2000.0</v>
      </c>
      <c r="G130" s="5" t="s">
        <v>3768</v>
      </c>
      <c r="H130" s="5" t="s">
        <v>3950</v>
      </c>
      <c r="I130" s="5" t="s">
        <v>3862</v>
      </c>
      <c r="J130" s="5">
        <v>62.0</v>
      </c>
      <c r="K130" s="5" t="s">
        <v>72</v>
      </c>
      <c r="M130" s="5">
        <v>15.0</v>
      </c>
    </row>
    <row r="131">
      <c r="A131" s="89">
        <v>11349.0</v>
      </c>
      <c r="D131" s="90" t="s">
        <v>21</v>
      </c>
      <c r="E131" s="90" t="s">
        <v>4027</v>
      </c>
      <c r="F131" s="5">
        <v>1999.0</v>
      </c>
      <c r="G131" s="5" t="s">
        <v>3777</v>
      </c>
      <c r="H131" s="5" t="s">
        <v>4028</v>
      </c>
      <c r="I131" s="5"/>
      <c r="J131" s="5">
        <v>31.0</v>
      </c>
      <c r="K131" s="5" t="s">
        <v>72</v>
      </c>
      <c r="M131" s="5">
        <v>15.0</v>
      </c>
    </row>
    <row r="132">
      <c r="A132" s="89">
        <f t="shared" ref="A132:A167" si="7">A131+1</f>
        <v>11350</v>
      </c>
      <c r="D132" s="90" t="s">
        <v>21</v>
      </c>
      <c r="E132" s="90" t="s">
        <v>4029</v>
      </c>
      <c r="F132" s="5">
        <v>1999.0</v>
      </c>
      <c r="G132" s="5" t="s">
        <v>3777</v>
      </c>
      <c r="H132" s="5" t="s">
        <v>4019</v>
      </c>
      <c r="I132" s="5" t="s">
        <v>3862</v>
      </c>
      <c r="J132" s="5">
        <v>45.0</v>
      </c>
      <c r="K132" s="5" t="s">
        <v>72</v>
      </c>
      <c r="M132" s="5">
        <v>15.0</v>
      </c>
    </row>
    <row r="133">
      <c r="A133" s="89">
        <f t="shared" si="7"/>
        <v>11351</v>
      </c>
      <c r="D133" s="90" t="s">
        <v>21</v>
      </c>
      <c r="E133" s="90" t="s">
        <v>4532</v>
      </c>
      <c r="F133" s="5">
        <v>1999.0</v>
      </c>
      <c r="G133" s="5" t="s">
        <v>4533</v>
      </c>
      <c r="H133" s="5" t="s">
        <v>4393</v>
      </c>
      <c r="I133" s="5"/>
      <c r="J133" s="5">
        <v>12.0</v>
      </c>
      <c r="K133" s="5" t="s">
        <v>763</v>
      </c>
      <c r="M133" s="5">
        <v>100.0</v>
      </c>
    </row>
    <row r="134">
      <c r="A134" s="89">
        <f t="shared" si="7"/>
        <v>11352</v>
      </c>
      <c r="D134" s="90" t="s">
        <v>21</v>
      </c>
      <c r="E134" s="90" t="s">
        <v>3767</v>
      </c>
      <c r="F134" s="5">
        <v>2000.0</v>
      </c>
      <c r="G134" s="5" t="s">
        <v>3768</v>
      </c>
      <c r="H134" s="5" t="s">
        <v>3769</v>
      </c>
      <c r="I134" s="5"/>
      <c r="J134" s="5">
        <v>63.0</v>
      </c>
      <c r="K134" s="5" t="s">
        <v>1138</v>
      </c>
      <c r="M134" s="5">
        <v>5.0</v>
      </c>
    </row>
    <row r="135">
      <c r="A135" s="89">
        <f t="shared" si="7"/>
        <v>11353</v>
      </c>
      <c r="D135" s="90" t="s">
        <v>21</v>
      </c>
      <c r="E135" s="90" t="s">
        <v>3770</v>
      </c>
      <c r="F135" s="5">
        <v>2000.0</v>
      </c>
      <c r="G135" s="5" t="s">
        <v>3768</v>
      </c>
      <c r="H135" s="5" t="s">
        <v>3771</v>
      </c>
      <c r="I135" s="5"/>
      <c r="J135" s="5">
        <v>66.0</v>
      </c>
      <c r="K135" s="5" t="s">
        <v>72</v>
      </c>
      <c r="M135" s="5">
        <v>5.0</v>
      </c>
    </row>
    <row r="136">
      <c r="A136" s="89">
        <f t="shared" si="7"/>
        <v>11354</v>
      </c>
      <c r="D136" s="90" t="s">
        <v>21</v>
      </c>
      <c r="E136" s="90" t="s">
        <v>3863</v>
      </c>
      <c r="F136" s="5">
        <v>2000.0</v>
      </c>
      <c r="G136" s="5" t="s">
        <v>3768</v>
      </c>
      <c r="H136" s="5" t="s">
        <v>3864</v>
      </c>
      <c r="I136" s="5"/>
      <c r="J136" s="5">
        <v>59.0</v>
      </c>
      <c r="K136" s="5" t="s">
        <v>72</v>
      </c>
      <c r="M136" s="5">
        <v>10.0</v>
      </c>
    </row>
    <row r="137">
      <c r="A137" s="89">
        <f t="shared" si="7"/>
        <v>11355</v>
      </c>
      <c r="D137" s="90" t="s">
        <v>21</v>
      </c>
      <c r="E137" s="90" t="s">
        <v>3772</v>
      </c>
      <c r="F137" s="5">
        <v>2000.0</v>
      </c>
      <c r="G137" s="5" t="s">
        <v>3768</v>
      </c>
      <c r="H137" s="5" t="s">
        <v>3769</v>
      </c>
      <c r="I137" s="5"/>
      <c r="J137" s="5">
        <v>63.0</v>
      </c>
      <c r="K137" s="5" t="s">
        <v>1138</v>
      </c>
      <c r="M137" s="5">
        <v>5.0</v>
      </c>
    </row>
    <row r="138">
      <c r="A138" s="89">
        <f t="shared" si="7"/>
        <v>11356</v>
      </c>
      <c r="D138" s="90" t="s">
        <v>21</v>
      </c>
      <c r="E138" s="90" t="s">
        <v>4030</v>
      </c>
      <c r="F138" s="5">
        <v>2000.0</v>
      </c>
      <c r="G138" s="5" t="s">
        <v>3768</v>
      </c>
      <c r="H138" s="5" t="s">
        <v>4031</v>
      </c>
      <c r="I138" s="5"/>
      <c r="J138" s="5">
        <v>64.0</v>
      </c>
      <c r="K138" s="5" t="s">
        <v>72</v>
      </c>
      <c r="M138" s="5">
        <v>15.0</v>
      </c>
    </row>
    <row r="139">
      <c r="A139" s="89">
        <f t="shared" si="7"/>
        <v>11357</v>
      </c>
      <c r="D139" s="90" t="s">
        <v>21</v>
      </c>
      <c r="E139" s="90" t="s">
        <v>3773</v>
      </c>
      <c r="F139" s="5">
        <v>2000.0</v>
      </c>
      <c r="G139" s="5" t="s">
        <v>3768</v>
      </c>
      <c r="H139" s="5" t="s">
        <v>3769</v>
      </c>
      <c r="I139" s="5"/>
      <c r="J139" s="5">
        <v>63.0</v>
      </c>
      <c r="K139" s="5" t="s">
        <v>1138</v>
      </c>
      <c r="M139" s="5">
        <v>5.0</v>
      </c>
    </row>
    <row r="140">
      <c r="A140" s="89">
        <f t="shared" si="7"/>
        <v>11358</v>
      </c>
      <c r="D140" s="90" t="s">
        <v>21</v>
      </c>
      <c r="E140" s="90" t="s">
        <v>3865</v>
      </c>
      <c r="F140" s="5">
        <v>2000.0</v>
      </c>
      <c r="G140" s="5" t="s">
        <v>3768</v>
      </c>
      <c r="H140" s="5" t="s">
        <v>3866</v>
      </c>
      <c r="I140" s="5"/>
      <c r="J140" s="5">
        <v>59.0</v>
      </c>
      <c r="K140" s="5" t="s">
        <v>72</v>
      </c>
      <c r="M140" s="5">
        <v>10.0</v>
      </c>
    </row>
    <row r="141">
      <c r="A141" s="89">
        <f t="shared" si="7"/>
        <v>11359</v>
      </c>
      <c r="D141" s="90" t="s">
        <v>21</v>
      </c>
      <c r="E141" s="90" t="s">
        <v>4534</v>
      </c>
      <c r="F141" s="5">
        <v>1999.0</v>
      </c>
      <c r="G141" s="5" t="s">
        <v>3777</v>
      </c>
      <c r="H141" s="5" t="s">
        <v>4535</v>
      </c>
      <c r="I141" s="5" t="s">
        <v>88</v>
      </c>
      <c r="J141" s="5">
        <v>42.0</v>
      </c>
      <c r="K141" s="5" t="s">
        <v>666</v>
      </c>
      <c r="M141" s="5">
        <v>25.0</v>
      </c>
    </row>
    <row r="142">
      <c r="A142" s="89">
        <f t="shared" si="7"/>
        <v>11360</v>
      </c>
      <c r="D142" s="90" t="s">
        <v>21</v>
      </c>
      <c r="E142" s="90" t="s">
        <v>4536</v>
      </c>
      <c r="F142" s="5">
        <v>1999.0</v>
      </c>
      <c r="G142" s="5" t="s">
        <v>3765</v>
      </c>
      <c r="H142" s="5" t="s">
        <v>4537</v>
      </c>
      <c r="I142" s="5"/>
      <c r="J142" s="5">
        <v>42.0</v>
      </c>
      <c r="K142" s="5" t="s">
        <v>763</v>
      </c>
      <c r="M142" s="5">
        <v>30.0</v>
      </c>
    </row>
    <row r="143">
      <c r="A143" s="89">
        <f t="shared" si="7"/>
        <v>11361</v>
      </c>
      <c r="D143" s="90" t="s">
        <v>21</v>
      </c>
      <c r="E143" s="90" t="s">
        <v>4538</v>
      </c>
      <c r="F143" s="5">
        <v>1999.0</v>
      </c>
      <c r="G143" s="5" t="s">
        <v>3777</v>
      </c>
      <c r="H143" s="5" t="s">
        <v>3924</v>
      </c>
      <c r="I143" s="5" t="s">
        <v>88</v>
      </c>
      <c r="J143" s="5">
        <v>35.0</v>
      </c>
      <c r="K143" s="5" t="s">
        <v>72</v>
      </c>
      <c r="M143" s="5">
        <v>20.0</v>
      </c>
    </row>
    <row r="144">
      <c r="A144" s="89">
        <f t="shared" si="7"/>
        <v>11362</v>
      </c>
      <c r="D144" s="90" t="s">
        <v>21</v>
      </c>
      <c r="E144" s="90" t="s">
        <v>4539</v>
      </c>
      <c r="F144" s="5">
        <v>1999.0</v>
      </c>
      <c r="G144" s="5" t="s">
        <v>4368</v>
      </c>
      <c r="H144" s="5" t="s">
        <v>3835</v>
      </c>
      <c r="I144" s="5"/>
      <c r="J144" s="5">
        <v>50.0</v>
      </c>
      <c r="K144" s="5" t="s">
        <v>72</v>
      </c>
      <c r="M144" s="5">
        <v>20.0</v>
      </c>
    </row>
    <row r="145">
      <c r="A145" s="89">
        <f t="shared" si="7"/>
        <v>11363</v>
      </c>
      <c r="D145" s="90" t="s">
        <v>21</v>
      </c>
      <c r="E145" s="90" t="s">
        <v>4032</v>
      </c>
      <c r="F145" s="5">
        <v>2000.0</v>
      </c>
      <c r="G145" s="5" t="s">
        <v>3768</v>
      </c>
      <c r="H145" s="5" t="s">
        <v>4033</v>
      </c>
      <c r="I145" s="5"/>
      <c r="J145" s="5">
        <v>18.0</v>
      </c>
      <c r="K145" s="5" t="s">
        <v>1138</v>
      </c>
      <c r="M145" s="5">
        <v>15.0</v>
      </c>
    </row>
    <row r="146">
      <c r="A146" s="89">
        <f t="shared" si="7"/>
        <v>11364</v>
      </c>
      <c r="D146" s="90" t="s">
        <v>21</v>
      </c>
      <c r="E146" s="90" t="s">
        <v>4540</v>
      </c>
      <c r="F146" s="5">
        <v>1999.0</v>
      </c>
      <c r="G146" s="5" t="s">
        <v>3765</v>
      </c>
      <c r="H146" s="5" t="s">
        <v>3946</v>
      </c>
      <c r="I146" s="5" t="s">
        <v>3825</v>
      </c>
      <c r="J146" s="5">
        <v>43.0</v>
      </c>
      <c r="K146" s="5" t="s">
        <v>25</v>
      </c>
      <c r="M146" s="5">
        <v>65.0</v>
      </c>
    </row>
    <row r="147">
      <c r="A147" s="89">
        <f t="shared" si="7"/>
        <v>11365</v>
      </c>
      <c r="D147" s="90" t="s">
        <v>21</v>
      </c>
      <c r="E147" s="90" t="s">
        <v>3774</v>
      </c>
      <c r="F147" s="5">
        <v>2000.0</v>
      </c>
      <c r="G147" s="5" t="s">
        <v>3768</v>
      </c>
      <c r="H147" s="5" t="s">
        <v>3775</v>
      </c>
      <c r="I147" s="5"/>
      <c r="J147" s="5">
        <v>79.0</v>
      </c>
      <c r="K147" s="5" t="s">
        <v>520</v>
      </c>
      <c r="M147" s="5">
        <v>5.0</v>
      </c>
    </row>
    <row r="148">
      <c r="A148" s="89">
        <f t="shared" si="7"/>
        <v>11366</v>
      </c>
      <c r="D148" s="90" t="s">
        <v>21</v>
      </c>
      <c r="E148" s="90" t="s">
        <v>3867</v>
      </c>
      <c r="F148" s="5">
        <v>1999.0</v>
      </c>
      <c r="G148" s="5" t="s">
        <v>3783</v>
      </c>
      <c r="H148" s="5" t="s">
        <v>3857</v>
      </c>
      <c r="I148" s="5"/>
      <c r="J148" s="5">
        <v>50.0</v>
      </c>
      <c r="K148" s="5" t="s">
        <v>666</v>
      </c>
      <c r="M148" s="5">
        <v>10.0</v>
      </c>
    </row>
    <row r="149">
      <c r="A149" s="89">
        <f t="shared" si="7"/>
        <v>11367</v>
      </c>
      <c r="D149" s="90" t="s">
        <v>21</v>
      </c>
      <c r="E149" s="90" t="s">
        <v>3868</v>
      </c>
      <c r="F149" s="5">
        <v>1999.0</v>
      </c>
      <c r="G149" s="5" t="s">
        <v>3783</v>
      </c>
      <c r="H149" s="5" t="s">
        <v>3855</v>
      </c>
      <c r="I149" s="5"/>
      <c r="J149" s="5">
        <v>49.0</v>
      </c>
      <c r="K149" s="5" t="s">
        <v>72</v>
      </c>
      <c r="M149" s="5">
        <v>10.0</v>
      </c>
    </row>
    <row r="150">
      <c r="A150" s="89">
        <f t="shared" si="7"/>
        <v>11368</v>
      </c>
      <c r="D150" s="90" t="s">
        <v>21</v>
      </c>
      <c r="E150" s="90" t="s">
        <v>3776</v>
      </c>
      <c r="F150" s="5">
        <v>1999.0</v>
      </c>
      <c r="G150" s="5" t="s">
        <v>3777</v>
      </c>
      <c r="H150" s="5" t="s">
        <v>3778</v>
      </c>
      <c r="I150" s="5"/>
      <c r="J150" s="5">
        <v>32.0</v>
      </c>
      <c r="K150" s="5" t="s">
        <v>72</v>
      </c>
      <c r="M150" s="5">
        <v>5.0</v>
      </c>
    </row>
    <row r="151">
      <c r="A151" s="89">
        <f t="shared" si="7"/>
        <v>11369</v>
      </c>
      <c r="D151" s="90" t="s">
        <v>21</v>
      </c>
      <c r="E151" s="90" t="s">
        <v>3869</v>
      </c>
      <c r="F151" s="5">
        <v>1999.0</v>
      </c>
      <c r="G151" s="5" t="s">
        <v>3777</v>
      </c>
      <c r="H151" s="5" t="s">
        <v>3870</v>
      </c>
      <c r="I151" s="5" t="s">
        <v>88</v>
      </c>
      <c r="J151" s="5">
        <v>18.0</v>
      </c>
      <c r="K151" s="5" t="s">
        <v>763</v>
      </c>
      <c r="M151" s="5">
        <v>10.0</v>
      </c>
    </row>
    <row r="152">
      <c r="A152" s="89">
        <f t="shared" si="7"/>
        <v>11370</v>
      </c>
      <c r="D152" s="90" t="s">
        <v>21</v>
      </c>
      <c r="E152" s="90" t="s">
        <v>3779</v>
      </c>
      <c r="F152" s="5">
        <v>1999.0</v>
      </c>
      <c r="G152" s="5" t="s">
        <v>3777</v>
      </c>
      <c r="H152" s="5" t="s">
        <v>3778</v>
      </c>
      <c r="I152" s="5"/>
      <c r="J152" s="5">
        <v>32.0</v>
      </c>
      <c r="K152" s="5" t="s">
        <v>72</v>
      </c>
      <c r="M152" s="5">
        <v>5.0</v>
      </c>
    </row>
    <row r="153">
      <c r="A153" s="89">
        <f t="shared" si="7"/>
        <v>11371</v>
      </c>
      <c r="D153" s="90" t="s">
        <v>21</v>
      </c>
      <c r="E153" s="90" t="s">
        <v>3780</v>
      </c>
      <c r="F153" s="5">
        <v>2000.0</v>
      </c>
      <c r="G153" s="5" t="s">
        <v>3768</v>
      </c>
      <c r="H153" s="5" t="s">
        <v>3781</v>
      </c>
      <c r="I153" s="5"/>
      <c r="J153" s="5">
        <v>54.0</v>
      </c>
      <c r="K153" s="5" t="s">
        <v>520</v>
      </c>
      <c r="M153" s="5">
        <v>5.0</v>
      </c>
    </row>
    <row r="154">
      <c r="A154" s="89">
        <f t="shared" si="7"/>
        <v>11372</v>
      </c>
      <c r="D154" s="90" t="s">
        <v>21</v>
      </c>
      <c r="E154" s="90" t="s">
        <v>4034</v>
      </c>
      <c r="F154" s="5">
        <v>1999.0</v>
      </c>
      <c r="G154" s="5" t="s">
        <v>3783</v>
      </c>
      <c r="H154" s="5" t="s">
        <v>3857</v>
      </c>
      <c r="I154" s="5"/>
      <c r="J154" s="5">
        <v>50.0</v>
      </c>
      <c r="K154" s="5" t="s">
        <v>72</v>
      </c>
      <c r="M154" s="5">
        <v>15.0</v>
      </c>
    </row>
    <row r="155">
      <c r="A155" s="89">
        <f t="shared" si="7"/>
        <v>11373</v>
      </c>
      <c r="D155" s="90" t="s">
        <v>21</v>
      </c>
      <c r="E155" s="90" t="s">
        <v>4035</v>
      </c>
      <c r="F155" s="5">
        <v>1999.0</v>
      </c>
      <c r="G155" s="5" t="s">
        <v>3783</v>
      </c>
      <c r="H155" s="5" t="s">
        <v>3857</v>
      </c>
      <c r="I155" s="5"/>
      <c r="J155" s="5">
        <v>50.0</v>
      </c>
      <c r="K155" s="5" t="s">
        <v>72</v>
      </c>
      <c r="M155" s="5">
        <v>15.0</v>
      </c>
    </row>
    <row r="156">
      <c r="A156" s="89">
        <f t="shared" si="7"/>
        <v>11374</v>
      </c>
      <c r="D156" s="90" t="s">
        <v>21</v>
      </c>
      <c r="E156" s="90" t="s">
        <v>3871</v>
      </c>
      <c r="F156" s="5">
        <v>1999.0</v>
      </c>
      <c r="G156" s="5" t="s">
        <v>3783</v>
      </c>
      <c r="H156" s="5" t="s">
        <v>3855</v>
      </c>
      <c r="I156" s="5"/>
      <c r="J156" s="5">
        <v>49.0</v>
      </c>
      <c r="K156" s="5" t="s">
        <v>72</v>
      </c>
      <c r="M156" s="5">
        <v>10.0</v>
      </c>
    </row>
    <row r="157">
      <c r="A157" s="89">
        <f t="shared" si="7"/>
        <v>11375</v>
      </c>
      <c r="D157" s="90" t="s">
        <v>21</v>
      </c>
      <c r="E157" s="90" t="s">
        <v>4541</v>
      </c>
      <c r="F157" s="5">
        <v>1999.0</v>
      </c>
      <c r="G157" s="5" t="s">
        <v>3783</v>
      </c>
      <c r="H157" s="5" t="s">
        <v>3970</v>
      </c>
      <c r="I157" s="5"/>
      <c r="J157" s="5">
        <v>52.0</v>
      </c>
      <c r="K157" s="5" t="s">
        <v>25</v>
      </c>
      <c r="M157" s="5">
        <v>20.0</v>
      </c>
    </row>
    <row r="158">
      <c r="A158" s="89">
        <f t="shared" si="7"/>
        <v>11376</v>
      </c>
      <c r="D158" s="90" t="s">
        <v>21</v>
      </c>
      <c r="E158" s="90" t="s">
        <v>4542</v>
      </c>
      <c r="F158" s="5">
        <v>1999.0</v>
      </c>
      <c r="G158" s="5" t="s">
        <v>3783</v>
      </c>
      <c r="H158" s="5" t="s">
        <v>3784</v>
      </c>
      <c r="I158" s="5"/>
      <c r="J158" s="5">
        <v>60.0</v>
      </c>
      <c r="K158" s="5" t="s">
        <v>666</v>
      </c>
      <c r="M158" s="5">
        <v>20.0</v>
      </c>
    </row>
    <row r="159">
      <c r="A159" s="89">
        <f t="shared" si="7"/>
        <v>11377</v>
      </c>
      <c r="D159" s="90" t="s">
        <v>21</v>
      </c>
      <c r="E159" s="90" t="s">
        <v>3782</v>
      </c>
      <c r="F159" s="5">
        <v>1999.0</v>
      </c>
      <c r="G159" s="5" t="s">
        <v>3783</v>
      </c>
      <c r="H159" s="5" t="s">
        <v>3784</v>
      </c>
      <c r="I159" s="5"/>
      <c r="J159" s="5">
        <v>60.0</v>
      </c>
      <c r="K159" s="5" t="s">
        <v>520</v>
      </c>
      <c r="M159" s="5">
        <v>5.0</v>
      </c>
    </row>
    <row r="160">
      <c r="A160" s="89">
        <f t="shared" si="7"/>
        <v>11378</v>
      </c>
      <c r="D160" s="90" t="s">
        <v>21</v>
      </c>
      <c r="E160" s="90" t="s">
        <v>4543</v>
      </c>
      <c r="F160" s="5">
        <v>2000.0</v>
      </c>
      <c r="G160" s="5" t="s">
        <v>4544</v>
      </c>
      <c r="H160" s="5" t="s">
        <v>4095</v>
      </c>
      <c r="I160" s="5" t="s">
        <v>88</v>
      </c>
      <c r="J160" s="5">
        <v>51.0</v>
      </c>
      <c r="K160" s="5" t="s">
        <v>72</v>
      </c>
    </row>
    <row r="161">
      <c r="A161" s="89">
        <f t="shared" si="7"/>
        <v>11379</v>
      </c>
      <c r="D161" s="90" t="s">
        <v>21</v>
      </c>
      <c r="E161" s="90" t="s">
        <v>3872</v>
      </c>
      <c r="F161" s="5">
        <v>2000.0</v>
      </c>
      <c r="G161" s="5" t="s">
        <v>3768</v>
      </c>
      <c r="H161" s="5" t="s">
        <v>3873</v>
      </c>
      <c r="I161" s="5"/>
      <c r="J161" s="5">
        <v>47.0</v>
      </c>
      <c r="K161" s="5" t="s">
        <v>25</v>
      </c>
      <c r="M161" s="5">
        <v>10.0</v>
      </c>
    </row>
    <row r="162">
      <c r="A162" s="89">
        <f t="shared" si="7"/>
        <v>11380</v>
      </c>
      <c r="D162" s="90" t="s">
        <v>21</v>
      </c>
      <c r="E162" s="90" t="s">
        <v>4545</v>
      </c>
      <c r="F162" s="5">
        <v>2000.0</v>
      </c>
      <c r="G162" s="5" t="s">
        <v>3765</v>
      </c>
      <c r="H162" s="5" t="s">
        <v>4537</v>
      </c>
      <c r="I162" s="5" t="s">
        <v>4546</v>
      </c>
      <c r="J162" s="5">
        <v>63.0</v>
      </c>
      <c r="K162" s="5" t="s">
        <v>25</v>
      </c>
      <c r="M162" s="5">
        <v>25.0</v>
      </c>
    </row>
    <row r="163">
      <c r="A163" s="89">
        <f t="shared" si="7"/>
        <v>11381</v>
      </c>
      <c r="D163" s="90" t="s">
        <v>21</v>
      </c>
      <c r="E163" s="90" t="s">
        <v>4547</v>
      </c>
      <c r="F163" s="5">
        <v>1999.0</v>
      </c>
      <c r="G163" s="5" t="s">
        <v>3765</v>
      </c>
      <c r="H163" s="5" t="s">
        <v>4548</v>
      </c>
      <c r="I163" s="5"/>
      <c r="J163" s="5">
        <v>30.0</v>
      </c>
      <c r="K163" s="5" t="s">
        <v>25</v>
      </c>
      <c r="M163" s="5">
        <v>50.0</v>
      </c>
    </row>
    <row r="164">
      <c r="A164" s="89">
        <f t="shared" si="7"/>
        <v>11382</v>
      </c>
      <c r="D164" s="90" t="s">
        <v>21</v>
      </c>
      <c r="E164" s="90" t="s">
        <v>3874</v>
      </c>
      <c r="F164" s="5">
        <v>2000.0</v>
      </c>
      <c r="G164" s="5" t="s">
        <v>3768</v>
      </c>
      <c r="H164" s="5" t="s">
        <v>3875</v>
      </c>
      <c r="I164" s="5"/>
      <c r="J164" s="5">
        <v>37.0</v>
      </c>
      <c r="K164" s="5" t="s">
        <v>25</v>
      </c>
      <c r="M164" s="5">
        <v>10.0</v>
      </c>
    </row>
    <row r="165">
      <c r="A165" s="89">
        <f t="shared" si="7"/>
        <v>11383</v>
      </c>
      <c r="D165" s="90" t="s">
        <v>21</v>
      </c>
      <c r="E165" s="90" t="s">
        <v>3876</v>
      </c>
      <c r="F165" s="5">
        <v>1999.0</v>
      </c>
      <c r="G165" s="5" t="s">
        <v>3765</v>
      </c>
      <c r="H165" s="5" t="s">
        <v>3877</v>
      </c>
      <c r="I165" s="5"/>
      <c r="J165" s="5">
        <v>78.0</v>
      </c>
      <c r="K165" s="5" t="s">
        <v>1138</v>
      </c>
      <c r="M165" s="5">
        <v>10.0</v>
      </c>
    </row>
    <row r="166">
      <c r="A166" s="89">
        <f t="shared" si="7"/>
        <v>11384</v>
      </c>
      <c r="D166" s="90" t="s">
        <v>21</v>
      </c>
      <c r="E166" s="90" t="s">
        <v>3878</v>
      </c>
      <c r="F166" s="5">
        <v>1999.0</v>
      </c>
      <c r="G166" s="5" t="s">
        <v>3765</v>
      </c>
      <c r="H166" s="5" t="s">
        <v>3879</v>
      </c>
      <c r="I166" s="5"/>
      <c r="J166" s="5">
        <v>73.0</v>
      </c>
      <c r="K166" s="5" t="s">
        <v>1138</v>
      </c>
      <c r="M166" s="5">
        <v>10.0</v>
      </c>
    </row>
    <row r="167">
      <c r="A167" s="89">
        <f t="shared" si="7"/>
        <v>11385</v>
      </c>
      <c r="D167" s="90" t="s">
        <v>21</v>
      </c>
      <c r="E167" s="90" t="s">
        <v>3880</v>
      </c>
      <c r="F167" s="5">
        <v>1999.0</v>
      </c>
      <c r="G167" s="5" t="s">
        <v>3765</v>
      </c>
      <c r="H167" s="5" t="s">
        <v>3881</v>
      </c>
      <c r="I167" s="5"/>
      <c r="J167" s="5">
        <v>76.0</v>
      </c>
      <c r="K167" s="5" t="s">
        <v>1138</v>
      </c>
      <c r="M167" s="5">
        <v>10.0</v>
      </c>
    </row>
    <row r="168">
      <c r="A168" s="5">
        <v>11386.0</v>
      </c>
      <c r="D168" s="90" t="s">
        <v>21</v>
      </c>
      <c r="E168" s="90" t="s">
        <v>4036</v>
      </c>
      <c r="F168" s="5">
        <v>1996.0</v>
      </c>
      <c r="G168" s="5" t="s">
        <v>3883</v>
      </c>
      <c r="H168" s="5" t="s">
        <v>4037</v>
      </c>
      <c r="I168" s="5"/>
      <c r="J168" s="5"/>
      <c r="K168" s="5" t="s">
        <v>666</v>
      </c>
      <c r="M168" s="5">
        <v>15.0</v>
      </c>
    </row>
    <row r="169">
      <c r="A169" s="5">
        <v>11387.0</v>
      </c>
      <c r="D169" s="90" t="s">
        <v>21</v>
      </c>
      <c r="E169" s="90" t="s">
        <v>3882</v>
      </c>
      <c r="F169" s="5">
        <v>1996.0</v>
      </c>
      <c r="G169" s="5" t="s">
        <v>3883</v>
      </c>
      <c r="H169" s="5" t="s">
        <v>3884</v>
      </c>
      <c r="I169" s="5"/>
      <c r="J169" s="5">
        <v>1.0</v>
      </c>
      <c r="K169" s="5" t="s">
        <v>1138</v>
      </c>
      <c r="M169" s="5">
        <v>10.0</v>
      </c>
    </row>
    <row r="170">
      <c r="A170" s="5">
        <v>11388.0</v>
      </c>
      <c r="D170" s="90" t="s">
        <v>21</v>
      </c>
      <c r="E170" s="90" t="s">
        <v>4549</v>
      </c>
      <c r="F170" s="5">
        <v>1999.0</v>
      </c>
      <c r="G170" s="5" t="s">
        <v>3783</v>
      </c>
      <c r="H170" s="5" t="s">
        <v>3937</v>
      </c>
      <c r="I170" s="5"/>
      <c r="J170" s="5">
        <v>51.0</v>
      </c>
      <c r="K170" s="5" t="s">
        <v>25</v>
      </c>
      <c r="M170" s="5">
        <v>25.0</v>
      </c>
    </row>
    <row r="171">
      <c r="A171" s="5">
        <v>11389.0</v>
      </c>
      <c r="D171" s="90" t="s">
        <v>21</v>
      </c>
      <c r="E171" s="90" t="s">
        <v>4550</v>
      </c>
      <c r="F171" s="5">
        <v>1999.0</v>
      </c>
      <c r="G171" s="5" t="s">
        <v>3783</v>
      </c>
      <c r="H171" s="5" t="s">
        <v>3813</v>
      </c>
      <c r="I171" s="5" t="s">
        <v>88</v>
      </c>
      <c r="J171" s="5">
        <v>63.0</v>
      </c>
      <c r="K171" s="5" t="s">
        <v>25</v>
      </c>
      <c r="M171" s="5">
        <v>45.0</v>
      </c>
    </row>
    <row r="172">
      <c r="A172" s="5">
        <v>11390.0</v>
      </c>
      <c r="D172" s="90" t="s">
        <v>21</v>
      </c>
      <c r="E172" s="90" t="s">
        <v>3885</v>
      </c>
      <c r="F172" s="5">
        <v>1999.0</v>
      </c>
      <c r="G172" s="110" t="s">
        <v>3783</v>
      </c>
      <c r="H172" s="5" t="s">
        <v>3866</v>
      </c>
      <c r="I172" s="5"/>
      <c r="J172" s="5">
        <v>59.0</v>
      </c>
      <c r="K172" s="5" t="s">
        <v>25</v>
      </c>
      <c r="M172" s="5">
        <v>10.0</v>
      </c>
    </row>
    <row r="173">
      <c r="A173" s="5">
        <v>11391.0</v>
      </c>
      <c r="D173" s="90" t="s">
        <v>21</v>
      </c>
      <c r="E173" s="90" t="s">
        <v>4551</v>
      </c>
      <c r="F173" s="5">
        <v>1999.0</v>
      </c>
      <c r="G173" s="5" t="s">
        <v>3783</v>
      </c>
      <c r="H173" s="5" t="s">
        <v>4552</v>
      </c>
      <c r="I173" s="5"/>
      <c r="J173" s="5">
        <v>57.0</v>
      </c>
      <c r="K173" s="110" t="s">
        <v>25</v>
      </c>
      <c r="M173" s="5">
        <v>25.0</v>
      </c>
    </row>
    <row r="174">
      <c r="A174" s="5">
        <v>11392.0</v>
      </c>
      <c r="D174" s="90" t="s">
        <v>21</v>
      </c>
      <c r="E174" s="90" t="s">
        <v>4553</v>
      </c>
      <c r="F174" s="5">
        <v>1999.0</v>
      </c>
      <c r="G174" s="5" t="s">
        <v>3783</v>
      </c>
      <c r="H174" s="5" t="s">
        <v>4111</v>
      </c>
      <c r="I174" s="5"/>
      <c r="J174" s="5">
        <v>25.0</v>
      </c>
      <c r="K174" s="5" t="s">
        <v>25</v>
      </c>
      <c r="M174" s="5">
        <v>20.0</v>
      </c>
    </row>
    <row r="175">
      <c r="A175" s="5">
        <v>11393.0</v>
      </c>
      <c r="D175" s="90" t="s">
        <v>21</v>
      </c>
      <c r="E175" s="90" t="s">
        <v>4554</v>
      </c>
      <c r="F175" s="5">
        <v>1999.0</v>
      </c>
      <c r="G175" s="5" t="s">
        <v>3777</v>
      </c>
      <c r="H175" s="5" t="s">
        <v>4555</v>
      </c>
      <c r="I175" s="5" t="s">
        <v>88</v>
      </c>
      <c r="J175" s="5">
        <v>47.0</v>
      </c>
      <c r="K175" s="5" t="s">
        <v>25</v>
      </c>
      <c r="M175" s="5">
        <v>45.0</v>
      </c>
    </row>
    <row r="176">
      <c r="A176" s="5">
        <v>11394.0</v>
      </c>
      <c r="D176" s="90" t="s">
        <v>21</v>
      </c>
      <c r="E176" s="90" t="s">
        <v>4556</v>
      </c>
      <c r="F176" s="5">
        <v>1999.0</v>
      </c>
      <c r="G176" s="5" t="s">
        <v>3783</v>
      </c>
      <c r="H176" s="5" t="s">
        <v>3857</v>
      </c>
      <c r="I176" s="5" t="s">
        <v>88</v>
      </c>
      <c r="J176" s="5">
        <v>50.0</v>
      </c>
      <c r="K176" s="5" t="s">
        <v>25</v>
      </c>
      <c r="M176" s="5">
        <v>60.0</v>
      </c>
    </row>
    <row r="177">
      <c r="A177" s="5">
        <v>11395.0</v>
      </c>
      <c r="D177" s="90" t="s">
        <v>21</v>
      </c>
      <c r="E177" s="90" t="s">
        <v>3886</v>
      </c>
      <c r="F177" s="5">
        <v>1999.0</v>
      </c>
      <c r="G177" s="5" t="s">
        <v>3783</v>
      </c>
      <c r="H177" s="5" t="s">
        <v>3855</v>
      </c>
      <c r="I177" s="5"/>
      <c r="J177" s="5">
        <v>49.0</v>
      </c>
      <c r="K177" s="5" t="s">
        <v>25</v>
      </c>
      <c r="M177" s="5">
        <v>10.0</v>
      </c>
    </row>
    <row r="178">
      <c r="A178" s="5">
        <v>11396.0</v>
      </c>
      <c r="D178" s="90" t="s">
        <v>21</v>
      </c>
      <c r="E178" s="90" t="s">
        <v>4557</v>
      </c>
      <c r="F178" s="5">
        <v>1999.0</v>
      </c>
      <c r="G178" s="5" t="s">
        <v>3765</v>
      </c>
      <c r="H178" s="5" t="s">
        <v>4011</v>
      </c>
      <c r="I178" s="5" t="s">
        <v>3825</v>
      </c>
      <c r="J178" s="5">
        <v>38.0</v>
      </c>
      <c r="K178" s="5" t="s">
        <v>763</v>
      </c>
      <c r="M178" s="5">
        <v>20.0</v>
      </c>
    </row>
    <row r="179">
      <c r="A179" s="5">
        <v>11397.0</v>
      </c>
      <c r="D179" s="90" t="s">
        <v>21</v>
      </c>
      <c r="E179" s="90" t="s">
        <v>4558</v>
      </c>
      <c r="F179" s="5">
        <v>1999.0</v>
      </c>
      <c r="G179" s="5" t="s">
        <v>3765</v>
      </c>
      <c r="H179" s="5" t="s">
        <v>4113</v>
      </c>
      <c r="I179" s="5" t="s">
        <v>3825</v>
      </c>
      <c r="J179" s="5">
        <v>65.0</v>
      </c>
      <c r="K179" s="5" t="s">
        <v>666</v>
      </c>
      <c r="M179" s="5">
        <v>20.0</v>
      </c>
    </row>
    <row r="180">
      <c r="A180" s="5">
        <v>11398.0</v>
      </c>
      <c r="D180" s="90" t="s">
        <v>21</v>
      </c>
      <c r="E180" s="90" t="s">
        <v>4559</v>
      </c>
      <c r="F180" s="5">
        <v>1999.0</v>
      </c>
      <c r="G180" s="5" t="s">
        <v>3765</v>
      </c>
      <c r="H180" s="5" t="s">
        <v>4060</v>
      </c>
      <c r="I180" s="5" t="s">
        <v>3825</v>
      </c>
      <c r="J180" s="5">
        <v>69.0</v>
      </c>
      <c r="K180" s="5" t="s">
        <v>25</v>
      </c>
      <c r="M180" s="5">
        <v>35.0</v>
      </c>
    </row>
    <row r="181">
      <c r="A181" s="5">
        <v>11399.0</v>
      </c>
      <c r="D181" s="90" t="s">
        <v>21</v>
      </c>
      <c r="E181" s="90" t="s">
        <v>4560</v>
      </c>
      <c r="F181" s="5">
        <v>1999.0</v>
      </c>
      <c r="G181" s="5" t="s">
        <v>3765</v>
      </c>
      <c r="H181" s="5" t="s">
        <v>4031</v>
      </c>
      <c r="I181" s="5" t="s">
        <v>3825</v>
      </c>
      <c r="J181" s="5">
        <v>60.0</v>
      </c>
      <c r="K181" s="5" t="s">
        <v>30</v>
      </c>
      <c r="M181" s="5">
        <v>75.0</v>
      </c>
    </row>
    <row r="182">
      <c r="A182" s="5">
        <v>11400.0</v>
      </c>
      <c r="D182" s="90" t="s">
        <v>21</v>
      </c>
      <c r="E182" s="90" t="s">
        <v>4561</v>
      </c>
      <c r="F182" s="5">
        <v>1999.0</v>
      </c>
      <c r="G182" s="5" t="s">
        <v>3783</v>
      </c>
      <c r="H182" s="5" t="s">
        <v>3950</v>
      </c>
      <c r="I182" s="5"/>
      <c r="J182" s="5">
        <v>56.0</v>
      </c>
      <c r="K182" s="5" t="s">
        <v>25</v>
      </c>
      <c r="M182" s="5">
        <v>25.0</v>
      </c>
    </row>
    <row r="183">
      <c r="A183" s="5">
        <v>11401.0</v>
      </c>
      <c r="D183" s="90" t="s">
        <v>21</v>
      </c>
      <c r="E183" s="90" t="s">
        <v>4562</v>
      </c>
      <c r="F183" s="5">
        <v>1999.0</v>
      </c>
      <c r="G183" s="5" t="s">
        <v>3783</v>
      </c>
      <c r="H183" s="5" t="s">
        <v>3950</v>
      </c>
      <c r="I183" s="5"/>
      <c r="J183" s="5">
        <v>56.0</v>
      </c>
      <c r="K183" s="5" t="s">
        <v>25</v>
      </c>
      <c r="M183" s="5">
        <v>25.0</v>
      </c>
    </row>
    <row r="184">
      <c r="A184" s="5">
        <v>11402.0</v>
      </c>
      <c r="D184" s="90" t="s">
        <v>21</v>
      </c>
      <c r="E184" s="90" t="s">
        <v>4563</v>
      </c>
      <c r="F184" s="5">
        <v>1999.0</v>
      </c>
      <c r="G184" s="5" t="s">
        <v>3777</v>
      </c>
      <c r="H184" s="5" t="s">
        <v>4564</v>
      </c>
      <c r="I184" s="5" t="s">
        <v>88</v>
      </c>
      <c r="J184" s="5">
        <v>52.0</v>
      </c>
      <c r="K184" s="5" t="s">
        <v>25</v>
      </c>
      <c r="M184" s="5">
        <v>40.0</v>
      </c>
    </row>
    <row r="185">
      <c r="A185" s="5">
        <v>11403.0</v>
      </c>
      <c r="D185" s="90" t="s">
        <v>21</v>
      </c>
      <c r="E185" s="90" t="s">
        <v>4038</v>
      </c>
      <c r="F185" s="5">
        <v>1999.0</v>
      </c>
      <c r="G185" s="5" t="s">
        <v>3765</v>
      </c>
      <c r="H185" s="5" t="s">
        <v>3965</v>
      </c>
      <c r="I185" s="5"/>
      <c r="J185" s="5">
        <v>70.0</v>
      </c>
      <c r="K185" s="5" t="s">
        <v>72</v>
      </c>
      <c r="M185" s="5">
        <v>15.0</v>
      </c>
    </row>
    <row r="186">
      <c r="A186" s="5">
        <v>11404.0</v>
      </c>
      <c r="D186" s="90" t="s">
        <v>21</v>
      </c>
      <c r="E186" s="90" t="s">
        <v>4565</v>
      </c>
      <c r="F186" s="5">
        <v>1999.0</v>
      </c>
      <c r="G186" s="5" t="s">
        <v>3765</v>
      </c>
      <c r="H186" s="5" t="s">
        <v>4548</v>
      </c>
      <c r="I186" s="5"/>
      <c r="J186" s="5">
        <v>30.0</v>
      </c>
      <c r="K186" s="5" t="s">
        <v>25</v>
      </c>
      <c r="M186" s="5">
        <v>40.0</v>
      </c>
    </row>
    <row r="187">
      <c r="A187" s="5">
        <v>11405.0</v>
      </c>
      <c r="D187" s="90" t="s">
        <v>21</v>
      </c>
      <c r="E187" s="90" t="s">
        <v>3887</v>
      </c>
      <c r="F187" s="5">
        <v>2000.0</v>
      </c>
      <c r="G187" s="5" t="s">
        <v>3768</v>
      </c>
      <c r="H187" s="5" t="s">
        <v>3888</v>
      </c>
      <c r="I187" s="5"/>
      <c r="J187" s="5">
        <v>65.0</v>
      </c>
      <c r="K187" s="5" t="s">
        <v>25</v>
      </c>
      <c r="M187" s="5">
        <v>10.0</v>
      </c>
    </row>
    <row r="188">
      <c r="A188" s="5">
        <v>11406.0</v>
      </c>
      <c r="D188" s="90" t="s">
        <v>21</v>
      </c>
      <c r="E188" s="90" t="s">
        <v>3889</v>
      </c>
      <c r="F188" s="5">
        <v>1999.0</v>
      </c>
      <c r="G188" s="5" t="s">
        <v>3783</v>
      </c>
      <c r="H188" s="5" t="s">
        <v>3890</v>
      </c>
      <c r="I188" s="5"/>
      <c r="J188" s="5">
        <v>38.0</v>
      </c>
      <c r="K188" s="5" t="s">
        <v>666</v>
      </c>
      <c r="M188" s="5">
        <v>10.0</v>
      </c>
    </row>
    <row r="189">
      <c r="A189" s="5">
        <v>11407.0</v>
      </c>
      <c r="D189" s="90" t="s">
        <v>21</v>
      </c>
      <c r="E189" s="90" t="s">
        <v>4566</v>
      </c>
      <c r="F189" s="5">
        <v>2000.0</v>
      </c>
      <c r="G189" s="5" t="s">
        <v>3768</v>
      </c>
      <c r="H189" s="5" t="s">
        <v>4052</v>
      </c>
      <c r="I189" s="5"/>
      <c r="J189" s="5">
        <v>42.0</v>
      </c>
      <c r="K189" s="5" t="s">
        <v>25</v>
      </c>
      <c r="M189" s="5">
        <v>20.0</v>
      </c>
    </row>
    <row r="190">
      <c r="A190" s="5">
        <v>11408.0</v>
      </c>
      <c r="D190" s="90" t="s">
        <v>21</v>
      </c>
      <c r="E190" s="90" t="s">
        <v>4567</v>
      </c>
      <c r="F190" s="5">
        <v>2000.0</v>
      </c>
      <c r="G190" s="5" t="s">
        <v>3768</v>
      </c>
      <c r="H190" s="5" t="s">
        <v>4568</v>
      </c>
      <c r="I190" s="5"/>
      <c r="J190" s="5">
        <v>32.0</v>
      </c>
      <c r="K190" s="5" t="s">
        <v>25</v>
      </c>
      <c r="M190" s="5">
        <v>50.0</v>
      </c>
    </row>
    <row r="191">
      <c r="A191" s="5">
        <v>11409.0</v>
      </c>
      <c r="D191" s="90" t="s">
        <v>21</v>
      </c>
      <c r="E191" s="90" t="s">
        <v>4569</v>
      </c>
      <c r="F191" s="5">
        <v>1999.0</v>
      </c>
      <c r="G191" s="5" t="s">
        <v>3777</v>
      </c>
      <c r="H191" s="5" t="s">
        <v>4063</v>
      </c>
      <c r="I191" s="5" t="s">
        <v>88</v>
      </c>
      <c r="J191" s="5">
        <v>54.0</v>
      </c>
      <c r="K191" s="5" t="s">
        <v>25</v>
      </c>
      <c r="M191" s="5">
        <v>45.0</v>
      </c>
    </row>
    <row r="192">
      <c r="A192" s="5">
        <v>11410.0</v>
      </c>
      <c r="D192" s="90" t="s">
        <v>21</v>
      </c>
      <c r="E192" s="90" t="s">
        <v>4039</v>
      </c>
      <c r="F192" s="5">
        <v>1999.0</v>
      </c>
      <c r="G192" s="5" t="s">
        <v>3783</v>
      </c>
      <c r="H192" s="5" t="s">
        <v>3918</v>
      </c>
      <c r="I192" s="5"/>
      <c r="J192" s="5">
        <v>62.0</v>
      </c>
      <c r="K192" s="5" t="s">
        <v>25</v>
      </c>
      <c r="M192" s="5">
        <v>15.0</v>
      </c>
    </row>
    <row r="193">
      <c r="A193" s="5">
        <v>11411.0</v>
      </c>
      <c r="D193" s="90" t="s">
        <v>21</v>
      </c>
      <c r="E193" s="90" t="s">
        <v>4040</v>
      </c>
      <c r="F193" s="5">
        <v>1999.0</v>
      </c>
      <c r="G193" s="5" t="s">
        <v>3765</v>
      </c>
      <c r="H193" s="5" t="s">
        <v>4041</v>
      </c>
      <c r="I193" s="5" t="s">
        <v>3825</v>
      </c>
      <c r="J193" s="5">
        <v>34.0</v>
      </c>
      <c r="K193" s="5" t="s">
        <v>763</v>
      </c>
      <c r="M193" s="5">
        <v>15.0</v>
      </c>
    </row>
    <row r="194">
      <c r="A194" s="5">
        <v>11412.0</v>
      </c>
      <c r="D194" s="90" t="s">
        <v>21</v>
      </c>
      <c r="E194" s="90" t="s">
        <v>4570</v>
      </c>
      <c r="F194" s="5">
        <v>1999.0</v>
      </c>
      <c r="G194" s="5" t="s">
        <v>3777</v>
      </c>
      <c r="H194" s="5" t="s">
        <v>4571</v>
      </c>
      <c r="I194" s="5" t="s">
        <v>88</v>
      </c>
      <c r="J194" s="5">
        <v>56.0</v>
      </c>
      <c r="K194" s="5" t="s">
        <v>25</v>
      </c>
      <c r="M194" s="5">
        <v>50.0</v>
      </c>
    </row>
    <row r="195">
      <c r="A195" s="5">
        <v>11413.0</v>
      </c>
      <c r="D195" s="90" t="s">
        <v>21</v>
      </c>
      <c r="E195" s="90" t="s">
        <v>4572</v>
      </c>
      <c r="F195" s="5">
        <v>1999.0</v>
      </c>
      <c r="G195" s="5" t="s">
        <v>3765</v>
      </c>
      <c r="H195" s="5" t="s">
        <v>4041</v>
      </c>
      <c r="I195" s="5" t="s">
        <v>3825</v>
      </c>
      <c r="J195" s="5">
        <v>34.0</v>
      </c>
      <c r="K195" s="5" t="s">
        <v>666</v>
      </c>
      <c r="M195" s="5">
        <v>25.0</v>
      </c>
    </row>
    <row r="196">
      <c r="A196" s="5">
        <v>11414.0</v>
      </c>
      <c r="D196" s="90" t="s">
        <v>21</v>
      </c>
      <c r="E196" s="90" t="s">
        <v>4573</v>
      </c>
      <c r="F196" s="5">
        <v>1999.0</v>
      </c>
      <c r="G196" s="5" t="s">
        <v>3777</v>
      </c>
      <c r="H196" s="5" t="s">
        <v>3902</v>
      </c>
      <c r="I196" s="5" t="s">
        <v>88</v>
      </c>
      <c r="J196" s="5">
        <v>55.0</v>
      </c>
      <c r="K196" s="5" t="s">
        <v>25</v>
      </c>
      <c r="M196" s="5">
        <v>35.0</v>
      </c>
    </row>
    <row r="197">
      <c r="A197" s="5">
        <v>11415.0</v>
      </c>
      <c r="D197" s="90" t="s">
        <v>21</v>
      </c>
      <c r="E197" s="90" t="s">
        <v>4574</v>
      </c>
      <c r="F197" s="5">
        <v>1999.0</v>
      </c>
      <c r="G197" s="5" t="s">
        <v>3783</v>
      </c>
      <c r="H197" s="5" t="s">
        <v>3890</v>
      </c>
      <c r="I197" s="5"/>
      <c r="J197" s="5">
        <v>38.0</v>
      </c>
      <c r="K197" s="5" t="s">
        <v>25</v>
      </c>
      <c r="M197" s="5">
        <v>25.0</v>
      </c>
    </row>
    <row r="198">
      <c r="A198" s="5">
        <v>11416.0</v>
      </c>
      <c r="D198" s="90" t="s">
        <v>21</v>
      </c>
      <c r="E198" s="90" t="s">
        <v>4042</v>
      </c>
      <c r="F198" s="5">
        <v>1999.0</v>
      </c>
      <c r="G198" s="5" t="s">
        <v>3783</v>
      </c>
      <c r="H198" s="5" t="s">
        <v>3928</v>
      </c>
      <c r="I198" s="5"/>
      <c r="J198" s="5">
        <v>55.0</v>
      </c>
      <c r="K198" s="5" t="s">
        <v>25</v>
      </c>
      <c r="M198" s="5">
        <v>15.0</v>
      </c>
    </row>
    <row r="199">
      <c r="A199" s="5">
        <v>11417.0</v>
      </c>
      <c r="D199" s="90" t="s">
        <v>21</v>
      </c>
      <c r="E199" s="90" t="s">
        <v>4043</v>
      </c>
      <c r="F199" s="5">
        <v>1999.0</v>
      </c>
      <c r="G199" s="5" t="s">
        <v>3783</v>
      </c>
      <c r="H199" s="5" t="s">
        <v>3928</v>
      </c>
      <c r="I199" s="5"/>
      <c r="J199" s="5">
        <v>55.0</v>
      </c>
      <c r="K199" s="5" t="s">
        <v>25</v>
      </c>
      <c r="M199" s="5">
        <v>15.0</v>
      </c>
    </row>
    <row r="200">
      <c r="A200" s="5">
        <v>11418.0</v>
      </c>
      <c r="D200" s="90" t="s">
        <v>21</v>
      </c>
      <c r="E200" s="90" t="s">
        <v>3891</v>
      </c>
      <c r="F200" s="5">
        <v>1999.0</v>
      </c>
      <c r="G200" s="5" t="s">
        <v>3765</v>
      </c>
      <c r="H200" s="5" t="s">
        <v>3892</v>
      </c>
      <c r="I200" s="5" t="s">
        <v>3825</v>
      </c>
      <c r="J200" s="5">
        <v>47.0</v>
      </c>
      <c r="K200" s="5" t="s">
        <v>666</v>
      </c>
      <c r="M200" s="5">
        <v>10.0</v>
      </c>
    </row>
    <row r="201">
      <c r="A201" s="5">
        <v>11419.0</v>
      </c>
      <c r="D201" s="90" t="s">
        <v>21</v>
      </c>
      <c r="E201" s="90" t="s">
        <v>4575</v>
      </c>
      <c r="F201" s="5">
        <v>1999.0</v>
      </c>
      <c r="G201" s="5" t="s">
        <v>3765</v>
      </c>
      <c r="H201" s="5" t="s">
        <v>4082</v>
      </c>
      <c r="I201" s="5" t="s">
        <v>3825</v>
      </c>
      <c r="J201" s="5">
        <v>19.0</v>
      </c>
      <c r="K201" s="5" t="s">
        <v>666</v>
      </c>
      <c r="M201" s="5">
        <v>30.0</v>
      </c>
    </row>
    <row r="202">
      <c r="A202" s="5">
        <v>11420.0</v>
      </c>
      <c r="D202" s="90" t="s">
        <v>21</v>
      </c>
      <c r="E202" s="90" t="s">
        <v>4576</v>
      </c>
      <c r="F202" s="5">
        <v>1999.0</v>
      </c>
      <c r="G202" s="5" t="s">
        <v>3765</v>
      </c>
      <c r="H202" s="5" t="s">
        <v>3835</v>
      </c>
      <c r="I202" s="5" t="s">
        <v>3825</v>
      </c>
      <c r="J202" s="5">
        <v>50.0</v>
      </c>
      <c r="K202" s="5" t="s">
        <v>666</v>
      </c>
      <c r="M202" s="5">
        <v>20.0</v>
      </c>
    </row>
    <row r="203">
      <c r="A203" s="5">
        <v>11421.0</v>
      </c>
      <c r="D203" s="90" t="s">
        <v>21</v>
      </c>
      <c r="E203" s="90" t="s">
        <v>4577</v>
      </c>
      <c r="F203" s="5">
        <v>1999.0</v>
      </c>
      <c r="G203" s="5" t="s">
        <v>3765</v>
      </c>
      <c r="H203" s="5" t="s">
        <v>3835</v>
      </c>
      <c r="I203" s="5" t="s">
        <v>3825</v>
      </c>
      <c r="J203" s="5">
        <v>50.0</v>
      </c>
      <c r="K203" s="5" t="s">
        <v>666</v>
      </c>
      <c r="M203" s="5">
        <v>20.0</v>
      </c>
    </row>
    <row r="204">
      <c r="A204" s="5">
        <v>11422.0</v>
      </c>
      <c r="D204" s="90" t="s">
        <v>21</v>
      </c>
      <c r="E204" s="90" t="s">
        <v>3893</v>
      </c>
      <c r="F204" s="5">
        <v>2000.0</v>
      </c>
      <c r="G204" s="5" t="s">
        <v>3768</v>
      </c>
      <c r="H204" s="5" t="s">
        <v>3875</v>
      </c>
      <c r="I204" s="5"/>
      <c r="J204" s="5">
        <v>37.0</v>
      </c>
      <c r="K204" s="5" t="s">
        <v>25</v>
      </c>
      <c r="M204" s="5">
        <v>10.0</v>
      </c>
    </row>
    <row r="205">
      <c r="A205" s="5">
        <v>11423.0</v>
      </c>
      <c r="D205" s="90" t="s">
        <v>21</v>
      </c>
      <c r="E205" s="90" t="s">
        <v>4578</v>
      </c>
      <c r="F205" s="5">
        <v>1999.0</v>
      </c>
      <c r="G205" s="5" t="s">
        <v>3783</v>
      </c>
      <c r="H205" s="5" t="s">
        <v>3918</v>
      </c>
      <c r="I205" s="5"/>
      <c r="J205" s="5">
        <v>62.0</v>
      </c>
      <c r="K205" s="5" t="s">
        <v>25</v>
      </c>
      <c r="M205" s="5">
        <v>25.0</v>
      </c>
    </row>
    <row r="206">
      <c r="A206" s="5">
        <v>11424.0</v>
      </c>
      <c r="D206" s="90" t="s">
        <v>21</v>
      </c>
      <c r="E206" s="90" t="s">
        <v>3894</v>
      </c>
      <c r="F206" s="5">
        <v>1999.0</v>
      </c>
      <c r="G206" s="5" t="s">
        <v>3783</v>
      </c>
      <c r="H206" s="5" t="s">
        <v>3895</v>
      </c>
      <c r="I206" s="5"/>
      <c r="J206" s="5">
        <v>41.0</v>
      </c>
      <c r="K206" s="5" t="s">
        <v>72</v>
      </c>
      <c r="M206" s="5">
        <v>10.0</v>
      </c>
    </row>
    <row r="207">
      <c r="A207" s="5">
        <v>11425.0</v>
      </c>
      <c r="D207" s="90" t="s">
        <v>21</v>
      </c>
      <c r="E207" s="90" t="s">
        <v>4579</v>
      </c>
      <c r="F207" s="5">
        <v>1999.0</v>
      </c>
      <c r="G207" s="5" t="s">
        <v>3783</v>
      </c>
      <c r="H207" s="5" t="s">
        <v>3813</v>
      </c>
      <c r="I207" s="5"/>
      <c r="J207" s="5">
        <v>63.0</v>
      </c>
      <c r="K207" s="5" t="s">
        <v>25</v>
      </c>
      <c r="M207" s="5">
        <v>25.0</v>
      </c>
    </row>
    <row r="208">
      <c r="A208" s="5">
        <v>11426.0</v>
      </c>
      <c r="D208" s="90" t="s">
        <v>21</v>
      </c>
      <c r="E208" s="90" t="s">
        <v>3896</v>
      </c>
      <c r="F208" s="5">
        <v>1999.0</v>
      </c>
      <c r="G208" s="5" t="s">
        <v>3783</v>
      </c>
      <c r="H208" s="5" t="s">
        <v>3895</v>
      </c>
      <c r="I208" s="5"/>
      <c r="J208" s="5">
        <v>41.0</v>
      </c>
      <c r="K208" s="5" t="s">
        <v>666</v>
      </c>
      <c r="M208" s="5">
        <v>10.0</v>
      </c>
    </row>
    <row r="209">
      <c r="A209" s="5">
        <v>11427.0</v>
      </c>
      <c r="D209" s="90" t="s">
        <v>21</v>
      </c>
      <c r="E209" s="90" t="s">
        <v>4580</v>
      </c>
      <c r="F209" s="5">
        <v>1999.0</v>
      </c>
      <c r="G209" s="5" t="s">
        <v>3768</v>
      </c>
      <c r="H209" s="5" t="s">
        <v>3937</v>
      </c>
      <c r="I209" s="5"/>
      <c r="J209" s="5">
        <v>55.0</v>
      </c>
      <c r="K209" s="5" t="s">
        <v>25</v>
      </c>
      <c r="M209" s="5">
        <v>20.0</v>
      </c>
    </row>
    <row r="210">
      <c r="A210" s="5">
        <v>11428.0</v>
      </c>
      <c r="D210" s="90" t="s">
        <v>21</v>
      </c>
      <c r="E210" s="90" t="s">
        <v>3897</v>
      </c>
      <c r="F210" s="5">
        <v>1999.0</v>
      </c>
      <c r="G210" s="5" t="s">
        <v>3765</v>
      </c>
      <c r="H210" s="5" t="s">
        <v>3841</v>
      </c>
      <c r="I210" s="5" t="s">
        <v>3825</v>
      </c>
      <c r="J210" s="5">
        <v>51.0</v>
      </c>
      <c r="K210" s="5" t="s">
        <v>666</v>
      </c>
      <c r="M210" s="5">
        <v>10.0</v>
      </c>
    </row>
    <row r="211">
      <c r="A211" s="5">
        <v>11429.0</v>
      </c>
      <c r="D211" s="90" t="s">
        <v>21</v>
      </c>
      <c r="E211" s="90" t="s">
        <v>3785</v>
      </c>
      <c r="F211" s="5">
        <v>1999.0</v>
      </c>
      <c r="G211" s="5" t="s">
        <v>3786</v>
      </c>
      <c r="H211" s="5" t="s">
        <v>3787</v>
      </c>
      <c r="I211" s="5"/>
      <c r="J211" s="5">
        <v>4.0</v>
      </c>
      <c r="K211" s="5" t="s">
        <v>1138</v>
      </c>
      <c r="M211" s="5">
        <v>5.0</v>
      </c>
    </row>
    <row r="212">
      <c r="A212" s="5">
        <v>11430.0</v>
      </c>
      <c r="D212" s="90" t="s">
        <v>21</v>
      </c>
      <c r="E212" s="90" t="s">
        <v>4044</v>
      </c>
      <c r="F212" s="5">
        <v>2000.0</v>
      </c>
      <c r="G212" s="5" t="s">
        <v>3983</v>
      </c>
      <c r="H212" s="5" t="s">
        <v>4045</v>
      </c>
      <c r="I212" s="5" t="s">
        <v>88</v>
      </c>
      <c r="J212" s="5">
        <v>64.0</v>
      </c>
      <c r="K212" s="5" t="s">
        <v>72</v>
      </c>
      <c r="M212" s="5">
        <v>15.0</v>
      </c>
    </row>
    <row r="213">
      <c r="A213" s="5">
        <v>11431.0</v>
      </c>
      <c r="D213" s="90" t="s">
        <v>21</v>
      </c>
      <c r="E213" s="90" t="s">
        <v>4046</v>
      </c>
      <c r="F213" s="5">
        <v>2000.0</v>
      </c>
      <c r="G213" s="5" t="s">
        <v>3765</v>
      </c>
      <c r="H213" s="5" t="s">
        <v>3904</v>
      </c>
      <c r="I213" s="5"/>
      <c r="J213" s="5">
        <v>57.0</v>
      </c>
      <c r="K213" s="5" t="s">
        <v>25</v>
      </c>
      <c r="M213" s="5">
        <v>15.0</v>
      </c>
    </row>
    <row r="214">
      <c r="A214" s="5">
        <v>11432.0</v>
      </c>
      <c r="D214" s="90" t="s">
        <v>21</v>
      </c>
      <c r="E214" s="90" t="s">
        <v>4581</v>
      </c>
      <c r="F214" s="5">
        <v>2000.0</v>
      </c>
      <c r="G214" s="5" t="s">
        <v>4544</v>
      </c>
      <c r="H214" s="5" t="s">
        <v>4582</v>
      </c>
      <c r="I214" s="5" t="s">
        <v>88</v>
      </c>
      <c r="J214" s="5">
        <v>48.0</v>
      </c>
      <c r="K214" s="5" t="s">
        <v>666</v>
      </c>
    </row>
    <row r="215">
      <c r="A215" s="5">
        <v>11433.0</v>
      </c>
      <c r="D215" s="90" t="s">
        <v>21</v>
      </c>
      <c r="E215" s="90" t="s">
        <v>4583</v>
      </c>
      <c r="F215" s="5">
        <v>1999.0</v>
      </c>
      <c r="G215" s="5" t="s">
        <v>3765</v>
      </c>
      <c r="H215" s="5" t="s">
        <v>4060</v>
      </c>
      <c r="I215" s="5" t="s">
        <v>3825</v>
      </c>
      <c r="J215" s="5">
        <v>69.0</v>
      </c>
      <c r="K215" s="5" t="s">
        <v>25</v>
      </c>
      <c r="M215" s="5">
        <v>40.0</v>
      </c>
    </row>
    <row r="216">
      <c r="A216" s="5">
        <v>11434.0</v>
      </c>
      <c r="D216" s="90" t="s">
        <v>21</v>
      </c>
      <c r="E216" s="90" t="s">
        <v>4584</v>
      </c>
      <c r="F216" s="5">
        <v>1999.0</v>
      </c>
      <c r="G216" s="5" t="s">
        <v>3765</v>
      </c>
      <c r="H216" s="5" t="s">
        <v>4048</v>
      </c>
      <c r="I216" s="5" t="s">
        <v>3825</v>
      </c>
      <c r="J216" s="5">
        <v>64.0</v>
      </c>
      <c r="K216" s="5" t="s">
        <v>666</v>
      </c>
      <c r="M216" s="5">
        <v>20.0</v>
      </c>
    </row>
    <row r="217">
      <c r="A217" s="5">
        <v>11435.0</v>
      </c>
      <c r="D217" s="90" t="s">
        <v>21</v>
      </c>
      <c r="E217" s="90" t="s">
        <v>4047</v>
      </c>
      <c r="F217" s="5">
        <v>1999.0</v>
      </c>
      <c r="G217" s="5" t="s">
        <v>3765</v>
      </c>
      <c r="H217" s="5" t="s">
        <v>4048</v>
      </c>
      <c r="I217" s="5" t="s">
        <v>3825</v>
      </c>
      <c r="J217" s="5">
        <v>64.0</v>
      </c>
      <c r="K217" s="5" t="s">
        <v>763</v>
      </c>
      <c r="M217" s="5">
        <v>15.0</v>
      </c>
    </row>
    <row r="218">
      <c r="A218" s="5">
        <v>11436.0</v>
      </c>
      <c r="D218" s="90" t="s">
        <v>21</v>
      </c>
      <c r="E218" s="90" t="s">
        <v>3898</v>
      </c>
      <c r="F218" s="5">
        <v>1999.0</v>
      </c>
      <c r="G218" s="5" t="s">
        <v>3786</v>
      </c>
      <c r="H218" s="5" t="s">
        <v>3899</v>
      </c>
      <c r="I218" s="5" t="s">
        <v>3900</v>
      </c>
      <c r="J218" s="5"/>
      <c r="K218" s="5" t="s">
        <v>1138</v>
      </c>
      <c r="M218" s="5">
        <v>10.0</v>
      </c>
    </row>
    <row r="219">
      <c r="A219" s="5">
        <v>11437.0</v>
      </c>
      <c r="D219" s="90" t="s">
        <v>21</v>
      </c>
      <c r="E219" s="90" t="s">
        <v>4585</v>
      </c>
      <c r="F219" s="5">
        <v>2000.0</v>
      </c>
      <c r="G219" s="5" t="s">
        <v>3768</v>
      </c>
      <c r="H219" s="5" t="s">
        <v>4099</v>
      </c>
      <c r="I219" s="5"/>
      <c r="J219" s="5">
        <v>60.0</v>
      </c>
      <c r="K219" s="5" t="s">
        <v>30</v>
      </c>
      <c r="M219" s="5">
        <v>100.0</v>
      </c>
    </row>
    <row r="220">
      <c r="A220" s="5">
        <v>11438.0</v>
      </c>
      <c r="D220" s="90" t="s">
        <v>21</v>
      </c>
      <c r="E220" s="90" t="s">
        <v>4586</v>
      </c>
      <c r="F220" s="5">
        <v>2000.0</v>
      </c>
      <c r="G220" s="5" t="s">
        <v>4587</v>
      </c>
      <c r="H220" s="5" t="s">
        <v>4588</v>
      </c>
      <c r="I220" s="5" t="s">
        <v>88</v>
      </c>
      <c r="J220" s="5">
        <v>59.0</v>
      </c>
      <c r="K220" s="5" t="s">
        <v>72</v>
      </c>
      <c r="M220" s="5">
        <v>20.0</v>
      </c>
    </row>
    <row r="221">
      <c r="A221" s="5">
        <v>11439.0</v>
      </c>
      <c r="D221" s="90" t="s">
        <v>21</v>
      </c>
      <c r="E221" s="90" t="s">
        <v>4589</v>
      </c>
      <c r="F221" s="5">
        <v>1999.0</v>
      </c>
      <c r="G221" s="5" t="s">
        <v>3765</v>
      </c>
      <c r="H221" s="5" t="s">
        <v>3841</v>
      </c>
      <c r="I221" s="5" t="s">
        <v>3825</v>
      </c>
      <c r="J221" s="5">
        <v>51.0</v>
      </c>
      <c r="K221" s="5" t="s">
        <v>25</v>
      </c>
      <c r="M221" s="5">
        <v>30.0</v>
      </c>
    </row>
    <row r="222">
      <c r="A222" s="5">
        <v>11440.0</v>
      </c>
      <c r="D222" s="90" t="s">
        <v>21</v>
      </c>
      <c r="E222" s="90" t="s">
        <v>3901</v>
      </c>
      <c r="F222" s="5">
        <v>2000.0</v>
      </c>
      <c r="G222" s="5" t="s">
        <v>3768</v>
      </c>
      <c r="H222" s="5" t="s">
        <v>3902</v>
      </c>
      <c r="I222" s="5"/>
      <c r="J222" s="5">
        <v>67.0</v>
      </c>
      <c r="K222" s="5" t="s">
        <v>25</v>
      </c>
      <c r="M222" s="5">
        <v>10.0</v>
      </c>
    </row>
    <row r="223">
      <c r="A223" s="5">
        <v>11441.0</v>
      </c>
      <c r="D223" s="90" t="s">
        <v>21</v>
      </c>
      <c r="E223" s="90" t="s">
        <v>4590</v>
      </c>
      <c r="F223" s="5">
        <v>2000.0</v>
      </c>
      <c r="G223" s="5" t="s">
        <v>3768</v>
      </c>
      <c r="H223" s="5" t="s">
        <v>4519</v>
      </c>
      <c r="I223" s="5"/>
      <c r="J223" s="5">
        <v>50.0</v>
      </c>
      <c r="K223" s="5" t="s">
        <v>25</v>
      </c>
      <c r="M223" s="5">
        <v>35.0</v>
      </c>
    </row>
    <row r="224">
      <c r="A224" s="5">
        <v>11442.0</v>
      </c>
      <c r="D224" s="90" t="s">
        <v>21</v>
      </c>
      <c r="E224" s="90" t="s">
        <v>4591</v>
      </c>
      <c r="F224" s="5">
        <v>2000.0</v>
      </c>
      <c r="G224" s="5" t="s">
        <v>3768</v>
      </c>
      <c r="H224" s="5" t="s">
        <v>4592</v>
      </c>
      <c r="I224" s="5" t="s">
        <v>4593</v>
      </c>
      <c r="J224" s="5">
        <v>63.0</v>
      </c>
      <c r="K224" s="5" t="s">
        <v>72</v>
      </c>
    </row>
    <row r="225">
      <c r="A225" s="5">
        <v>11443.0</v>
      </c>
      <c r="D225" s="90" t="s">
        <v>21</v>
      </c>
      <c r="E225" s="90" t="s">
        <v>4594</v>
      </c>
      <c r="F225" s="5">
        <v>1999.0</v>
      </c>
      <c r="G225" s="5" t="s">
        <v>3765</v>
      </c>
      <c r="H225" s="5" t="s">
        <v>3851</v>
      </c>
      <c r="I225" s="5" t="s">
        <v>3825</v>
      </c>
      <c r="J225" s="5">
        <v>32.0</v>
      </c>
      <c r="K225" s="5" t="s">
        <v>666</v>
      </c>
      <c r="M225" s="5">
        <v>20.0</v>
      </c>
    </row>
    <row r="226">
      <c r="A226" s="5">
        <v>11444.0</v>
      </c>
      <c r="D226" s="90" t="s">
        <v>21</v>
      </c>
      <c r="E226" s="90" t="s">
        <v>3903</v>
      </c>
      <c r="F226" s="5">
        <v>2000.0</v>
      </c>
      <c r="G226" s="5" t="s">
        <v>3768</v>
      </c>
      <c r="H226" s="5" t="s">
        <v>3904</v>
      </c>
      <c r="I226" s="5"/>
      <c r="J226" s="5">
        <v>57.0</v>
      </c>
      <c r="K226" s="5" t="s">
        <v>72</v>
      </c>
      <c r="M226" s="5">
        <v>10.0</v>
      </c>
    </row>
    <row r="227">
      <c r="A227" s="5">
        <v>11445.0</v>
      </c>
      <c r="D227" s="90" t="s">
        <v>21</v>
      </c>
      <c r="E227" s="90" t="s">
        <v>4595</v>
      </c>
      <c r="F227" s="5">
        <v>2000.0</v>
      </c>
      <c r="G227" s="5" t="s">
        <v>3768</v>
      </c>
      <c r="H227" s="5" t="s">
        <v>4058</v>
      </c>
      <c r="I227" s="5"/>
      <c r="J227" s="5">
        <v>56.0</v>
      </c>
      <c r="K227" s="5" t="s">
        <v>72</v>
      </c>
      <c r="M227" s="5">
        <v>20.0</v>
      </c>
    </row>
    <row r="228">
      <c r="A228" s="5">
        <v>11446.0</v>
      </c>
      <c r="D228" s="90" t="s">
        <v>21</v>
      </c>
      <c r="E228" s="90" t="s">
        <v>3905</v>
      </c>
      <c r="F228" s="5">
        <v>1999.0</v>
      </c>
      <c r="G228" s="5" t="s">
        <v>3783</v>
      </c>
      <c r="H228" s="5" t="s">
        <v>3853</v>
      </c>
      <c r="I228" s="5"/>
      <c r="J228" s="5">
        <v>43.0</v>
      </c>
      <c r="K228" s="5" t="s">
        <v>72</v>
      </c>
      <c r="M228" s="5">
        <v>10.0</v>
      </c>
    </row>
    <row r="229">
      <c r="A229" s="5">
        <v>11447.0</v>
      </c>
      <c r="D229" s="90" t="s">
        <v>21</v>
      </c>
      <c r="E229" s="90" t="s">
        <v>3906</v>
      </c>
      <c r="F229" s="5">
        <v>1999.0</v>
      </c>
      <c r="G229" s="5" t="s">
        <v>3783</v>
      </c>
      <c r="H229" s="5" t="s">
        <v>3907</v>
      </c>
      <c r="I229" s="5"/>
      <c r="J229" s="5">
        <v>42.0</v>
      </c>
      <c r="K229" s="5" t="s">
        <v>72</v>
      </c>
      <c r="M229" s="5">
        <v>10.0</v>
      </c>
    </row>
    <row r="230">
      <c r="A230" s="5">
        <v>11448.0</v>
      </c>
      <c r="D230" s="90" t="s">
        <v>21</v>
      </c>
      <c r="E230" s="90" t="s">
        <v>4049</v>
      </c>
      <c r="F230" s="5">
        <v>1999.0</v>
      </c>
      <c r="G230" s="5" t="s">
        <v>3783</v>
      </c>
      <c r="H230" s="5" t="s">
        <v>3918</v>
      </c>
      <c r="I230" s="5"/>
      <c r="J230" s="5">
        <v>62.0</v>
      </c>
      <c r="K230" s="5" t="s">
        <v>25</v>
      </c>
      <c r="M230" s="5">
        <v>15.0</v>
      </c>
    </row>
    <row r="231">
      <c r="A231" s="5">
        <v>11449.0</v>
      </c>
      <c r="D231" s="90" t="s">
        <v>161</v>
      </c>
      <c r="E231" s="90" t="s">
        <v>3908</v>
      </c>
      <c r="F231" s="5">
        <v>1999.0</v>
      </c>
      <c r="G231" s="5" t="s">
        <v>3765</v>
      </c>
      <c r="H231" s="5" t="s">
        <v>3909</v>
      </c>
      <c r="I231" s="5" t="s">
        <v>3825</v>
      </c>
      <c r="J231" s="5">
        <v>37.0</v>
      </c>
      <c r="K231" s="5" t="s">
        <v>763</v>
      </c>
      <c r="M231" s="5">
        <v>10.0</v>
      </c>
    </row>
    <row r="232">
      <c r="A232" s="5">
        <v>11450.0</v>
      </c>
      <c r="D232" s="90" t="s">
        <v>21</v>
      </c>
      <c r="E232" s="90" t="s">
        <v>4596</v>
      </c>
      <c r="F232" s="5">
        <v>1999.0</v>
      </c>
      <c r="G232" s="5" t="s">
        <v>3765</v>
      </c>
      <c r="H232" s="5" t="s">
        <v>3771</v>
      </c>
      <c r="I232" s="5" t="s">
        <v>3825</v>
      </c>
      <c r="J232" s="5">
        <v>61.0</v>
      </c>
      <c r="K232" s="5" t="s">
        <v>72</v>
      </c>
      <c r="M232" s="5">
        <v>20.0</v>
      </c>
    </row>
    <row r="233">
      <c r="A233" s="5">
        <v>11451.0</v>
      </c>
      <c r="D233" s="90" t="s">
        <v>21</v>
      </c>
      <c r="E233" s="90" t="s">
        <v>4050</v>
      </c>
      <c r="F233" s="5">
        <v>1999.0</v>
      </c>
      <c r="G233" s="5" t="s">
        <v>3783</v>
      </c>
      <c r="H233" s="5" t="s">
        <v>3769</v>
      </c>
      <c r="I233" s="5"/>
      <c r="J233" s="5">
        <v>58.0</v>
      </c>
      <c r="K233" s="5" t="s">
        <v>25</v>
      </c>
      <c r="M233" s="5">
        <v>15.0</v>
      </c>
    </row>
    <row r="234">
      <c r="A234" s="5">
        <v>11452.0</v>
      </c>
      <c r="D234" s="90" t="s">
        <v>21</v>
      </c>
      <c r="E234" s="90" t="s">
        <v>3910</v>
      </c>
      <c r="F234" s="5">
        <v>1999.0</v>
      </c>
      <c r="G234" s="5" t="s">
        <v>3783</v>
      </c>
      <c r="H234" s="5" t="s">
        <v>3911</v>
      </c>
      <c r="I234" s="5"/>
      <c r="J234" s="5">
        <v>61.0</v>
      </c>
      <c r="K234" s="5" t="s">
        <v>25</v>
      </c>
      <c r="M234" s="5">
        <v>10.0</v>
      </c>
    </row>
    <row r="235">
      <c r="A235" s="5">
        <v>11453.0</v>
      </c>
      <c r="D235" s="90" t="s">
        <v>21</v>
      </c>
      <c r="E235" s="90" t="s">
        <v>4597</v>
      </c>
      <c r="F235" s="5">
        <v>1999.0</v>
      </c>
      <c r="G235" s="5" t="s">
        <v>3783</v>
      </c>
      <c r="H235" s="5" t="s">
        <v>3813</v>
      </c>
      <c r="I235" s="5"/>
      <c r="J235" s="5">
        <v>63.0</v>
      </c>
      <c r="K235" s="5" t="s">
        <v>25</v>
      </c>
      <c r="M235" s="5">
        <v>25.0</v>
      </c>
    </row>
    <row r="236">
      <c r="A236" s="5">
        <v>11454.0</v>
      </c>
      <c r="D236" s="90" t="s">
        <v>21</v>
      </c>
      <c r="E236" s="90" t="s">
        <v>4051</v>
      </c>
      <c r="F236" s="5">
        <v>2000.0</v>
      </c>
      <c r="G236" s="5" t="s">
        <v>3768</v>
      </c>
      <c r="H236" s="5" t="s">
        <v>4052</v>
      </c>
      <c r="I236" s="5"/>
      <c r="J236" s="5">
        <v>42.0</v>
      </c>
      <c r="K236" s="5" t="s">
        <v>72</v>
      </c>
      <c r="M236" s="5">
        <v>15.0</v>
      </c>
    </row>
    <row r="237">
      <c r="A237" s="5">
        <v>11455.0</v>
      </c>
      <c r="D237" s="90" t="s">
        <v>21</v>
      </c>
      <c r="E237" s="90" t="s">
        <v>4598</v>
      </c>
      <c r="F237" s="5">
        <v>2000.0</v>
      </c>
      <c r="G237" s="5" t="s">
        <v>3768</v>
      </c>
      <c r="H237" s="5" t="s">
        <v>3904</v>
      </c>
      <c r="I237" s="5" t="s">
        <v>4599</v>
      </c>
      <c r="J237" s="5">
        <v>57.0</v>
      </c>
      <c r="K237" s="5" t="s">
        <v>25</v>
      </c>
      <c r="M237" s="5">
        <v>65.0</v>
      </c>
    </row>
    <row r="238">
      <c r="A238" s="5">
        <v>11456.0</v>
      </c>
      <c r="D238" s="90" t="s">
        <v>21</v>
      </c>
      <c r="E238" s="90" t="s">
        <v>3912</v>
      </c>
      <c r="F238" s="5">
        <v>1999.0</v>
      </c>
      <c r="G238" s="5" t="s">
        <v>3765</v>
      </c>
      <c r="H238" s="5" t="s">
        <v>3913</v>
      </c>
      <c r="I238" s="5"/>
      <c r="J238" s="5">
        <v>18.0</v>
      </c>
      <c r="K238" s="5" t="s">
        <v>1138</v>
      </c>
      <c r="M238" s="5">
        <v>10.0</v>
      </c>
    </row>
    <row r="239">
      <c r="A239" s="5">
        <v>11457.0</v>
      </c>
      <c r="D239" s="90" t="s">
        <v>21</v>
      </c>
      <c r="E239" s="90" t="s">
        <v>4600</v>
      </c>
      <c r="F239" s="5">
        <v>1999.0</v>
      </c>
      <c r="G239" s="5" t="s">
        <v>3783</v>
      </c>
      <c r="H239" s="5" t="s">
        <v>3970</v>
      </c>
      <c r="I239" s="5"/>
      <c r="J239" s="5">
        <v>52.0</v>
      </c>
      <c r="K239" s="5" t="s">
        <v>25</v>
      </c>
      <c r="M239" s="5">
        <v>20.0</v>
      </c>
    </row>
    <row r="240">
      <c r="A240" s="5">
        <v>11458.0</v>
      </c>
      <c r="D240" s="90" t="s">
        <v>21</v>
      </c>
      <c r="E240" s="90" t="s">
        <v>4601</v>
      </c>
      <c r="F240" s="5">
        <v>1999.0</v>
      </c>
      <c r="G240" s="5" t="s">
        <v>3783</v>
      </c>
      <c r="H240" s="5" t="s">
        <v>4602</v>
      </c>
      <c r="I240" s="5"/>
      <c r="J240" s="5">
        <v>37.0</v>
      </c>
      <c r="K240" s="5" t="s">
        <v>25</v>
      </c>
      <c r="M240" s="5">
        <v>25.0</v>
      </c>
    </row>
    <row r="241">
      <c r="A241" s="5">
        <v>11459.0</v>
      </c>
      <c r="D241" s="90" t="s">
        <v>21</v>
      </c>
      <c r="E241" s="90" t="s">
        <v>4603</v>
      </c>
      <c r="F241" s="5">
        <v>1999.0</v>
      </c>
      <c r="G241" s="5" t="s">
        <v>3783</v>
      </c>
      <c r="H241" s="5" t="s">
        <v>3950</v>
      </c>
      <c r="I241" s="5"/>
      <c r="J241" s="5">
        <v>56.0</v>
      </c>
      <c r="K241" s="5" t="s">
        <v>25</v>
      </c>
      <c r="M241" s="5">
        <v>25.0</v>
      </c>
    </row>
    <row r="242">
      <c r="A242" s="5">
        <v>11460.0</v>
      </c>
      <c r="D242" s="90" t="s">
        <v>21</v>
      </c>
      <c r="E242" s="90" t="s">
        <v>4604</v>
      </c>
      <c r="F242" s="5">
        <v>1999.0</v>
      </c>
      <c r="G242" s="5" t="s">
        <v>3765</v>
      </c>
      <c r="H242" s="5" t="s">
        <v>4605</v>
      </c>
      <c r="I242" s="5" t="s">
        <v>3825</v>
      </c>
      <c r="J242" s="5">
        <v>27.0</v>
      </c>
      <c r="K242" s="5" t="s">
        <v>72</v>
      </c>
      <c r="M242" s="5">
        <v>40.0</v>
      </c>
    </row>
    <row r="243">
      <c r="A243" s="5">
        <v>11461.0</v>
      </c>
      <c r="D243" s="90" t="s">
        <v>21</v>
      </c>
      <c r="E243" s="90" t="s">
        <v>4606</v>
      </c>
      <c r="F243" s="5">
        <v>1999.0</v>
      </c>
      <c r="G243" s="5" t="s">
        <v>3783</v>
      </c>
      <c r="H243" s="5" t="s">
        <v>3895</v>
      </c>
      <c r="I243" s="5"/>
      <c r="J243" s="5">
        <v>41.0</v>
      </c>
      <c r="K243" s="5" t="s">
        <v>30</v>
      </c>
      <c r="M243" s="5">
        <v>30.0</v>
      </c>
    </row>
    <row r="244">
      <c r="A244" s="5">
        <v>11462.0</v>
      </c>
      <c r="D244" s="90" t="s">
        <v>21</v>
      </c>
      <c r="E244" s="90" t="s">
        <v>4607</v>
      </c>
      <c r="F244" s="5">
        <v>1999.0</v>
      </c>
      <c r="G244" s="5" t="s">
        <v>3783</v>
      </c>
      <c r="H244" s="5" t="s">
        <v>3784</v>
      </c>
      <c r="I244" s="5" t="s">
        <v>88</v>
      </c>
      <c r="J244" s="5">
        <v>60.0</v>
      </c>
      <c r="K244" s="5" t="s">
        <v>25</v>
      </c>
      <c r="M244" s="5">
        <v>115.0</v>
      </c>
    </row>
    <row r="245">
      <c r="A245" s="5">
        <v>11463.0</v>
      </c>
      <c r="D245" s="90" t="s">
        <v>21</v>
      </c>
      <c r="E245" s="90" t="s">
        <v>4608</v>
      </c>
      <c r="F245" s="5">
        <v>2000.0</v>
      </c>
      <c r="G245" s="5" t="s">
        <v>3768</v>
      </c>
      <c r="H245" s="5" t="s">
        <v>4609</v>
      </c>
      <c r="I245" s="5"/>
      <c r="J245" s="5">
        <v>33.0</v>
      </c>
      <c r="K245" s="5" t="s">
        <v>25</v>
      </c>
      <c r="M245" s="5">
        <v>30.0</v>
      </c>
    </row>
    <row r="246">
      <c r="A246" s="5">
        <v>11464.0</v>
      </c>
      <c r="D246" s="90" t="s">
        <v>21</v>
      </c>
      <c r="E246" s="90" t="s">
        <v>3914</v>
      </c>
      <c r="F246" s="5">
        <v>2000.0</v>
      </c>
      <c r="G246" s="5" t="s">
        <v>3915</v>
      </c>
      <c r="H246" s="5" t="s">
        <v>3916</v>
      </c>
      <c r="I246" s="5"/>
      <c r="J246" s="5">
        <v>82.0</v>
      </c>
      <c r="K246" s="5" t="s">
        <v>520</v>
      </c>
      <c r="M246" s="5">
        <v>10.0</v>
      </c>
    </row>
    <row r="247">
      <c r="A247" s="5">
        <v>11465.0</v>
      </c>
      <c r="D247" s="90" t="s">
        <v>21</v>
      </c>
      <c r="E247" s="90" t="s">
        <v>3917</v>
      </c>
      <c r="F247" s="5">
        <v>1999.0</v>
      </c>
      <c r="G247" s="5" t="s">
        <v>3783</v>
      </c>
      <c r="H247" s="5" t="s">
        <v>3918</v>
      </c>
      <c r="I247" s="5"/>
      <c r="J247" s="5">
        <v>62.0</v>
      </c>
      <c r="K247" s="5" t="s">
        <v>72</v>
      </c>
      <c r="M247" s="5">
        <v>10.0</v>
      </c>
    </row>
    <row r="248">
      <c r="A248" s="5">
        <v>11466.0</v>
      </c>
      <c r="D248" s="90" t="s">
        <v>21</v>
      </c>
      <c r="E248" s="90" t="s">
        <v>4610</v>
      </c>
      <c r="F248" s="5">
        <v>2000.0</v>
      </c>
      <c r="G248" s="5" t="s">
        <v>3768</v>
      </c>
      <c r="H248" s="5" t="s">
        <v>4033</v>
      </c>
      <c r="I248" s="5"/>
      <c r="J248" s="5">
        <v>18.0</v>
      </c>
      <c r="K248" s="5" t="s">
        <v>1138</v>
      </c>
      <c r="M248" s="5">
        <v>20.0</v>
      </c>
    </row>
    <row r="249">
      <c r="A249" s="5">
        <v>11467.0</v>
      </c>
      <c r="D249" s="90" t="s">
        <v>21</v>
      </c>
      <c r="E249" s="90" t="s">
        <v>3919</v>
      </c>
      <c r="F249" s="5">
        <v>1999.0</v>
      </c>
      <c r="G249" s="5" t="s">
        <v>3783</v>
      </c>
      <c r="H249" s="5" t="s">
        <v>3789</v>
      </c>
      <c r="I249" s="5"/>
      <c r="J249" s="5">
        <v>53.0</v>
      </c>
      <c r="K249" s="5" t="s">
        <v>72</v>
      </c>
      <c r="M249" s="5">
        <v>10.0</v>
      </c>
    </row>
    <row r="250">
      <c r="A250" s="5">
        <v>11468.0</v>
      </c>
      <c r="D250" s="90" t="s">
        <v>21</v>
      </c>
      <c r="E250" s="90" t="s">
        <v>3788</v>
      </c>
      <c r="F250" s="5">
        <v>1999.0</v>
      </c>
      <c r="G250" s="5" t="s">
        <v>3783</v>
      </c>
      <c r="H250" s="5" t="s">
        <v>3789</v>
      </c>
      <c r="I250" s="5"/>
      <c r="J250" s="5">
        <v>53.0</v>
      </c>
      <c r="K250" s="5" t="s">
        <v>666</v>
      </c>
      <c r="M250" s="5">
        <v>5.0</v>
      </c>
    </row>
    <row r="251">
      <c r="A251" s="5">
        <v>11469.0</v>
      </c>
      <c r="D251" s="90" t="s">
        <v>21</v>
      </c>
      <c r="E251" s="90" t="s">
        <v>3790</v>
      </c>
      <c r="F251" s="5">
        <v>1999.0</v>
      </c>
      <c r="G251" s="5" t="s">
        <v>3783</v>
      </c>
      <c r="H251" s="5" t="s">
        <v>3791</v>
      </c>
      <c r="I251" s="5" t="s">
        <v>88</v>
      </c>
      <c r="J251" s="5">
        <v>64.0</v>
      </c>
      <c r="K251" s="5" t="s">
        <v>520</v>
      </c>
      <c r="M251" s="5">
        <v>5.0</v>
      </c>
    </row>
    <row r="252">
      <c r="A252" s="5">
        <v>11470.0</v>
      </c>
      <c r="D252" s="90" t="s">
        <v>21</v>
      </c>
      <c r="E252" s="90" t="s">
        <v>4611</v>
      </c>
      <c r="F252" s="5">
        <v>2000.0</v>
      </c>
      <c r="G252" s="5" t="s">
        <v>3768</v>
      </c>
      <c r="H252" s="5" t="s">
        <v>4612</v>
      </c>
      <c r="I252" s="5"/>
      <c r="J252" s="5">
        <v>35.0</v>
      </c>
      <c r="K252" s="5" t="s">
        <v>72</v>
      </c>
      <c r="M252" s="5">
        <v>30.0</v>
      </c>
    </row>
    <row r="253">
      <c r="A253" s="5">
        <v>11471.0</v>
      </c>
      <c r="D253" s="90" t="s">
        <v>21</v>
      </c>
      <c r="E253" s="90" t="s">
        <v>3920</v>
      </c>
      <c r="F253" s="5">
        <v>1999.0</v>
      </c>
      <c r="G253" s="5" t="s">
        <v>3783</v>
      </c>
      <c r="H253" s="5" t="s">
        <v>3911</v>
      </c>
      <c r="I253" s="5"/>
      <c r="J253" s="5">
        <v>61.0</v>
      </c>
      <c r="K253" s="5" t="s">
        <v>25</v>
      </c>
      <c r="M253" s="5">
        <v>10.0</v>
      </c>
    </row>
    <row r="254">
      <c r="A254" s="5">
        <v>11472.0</v>
      </c>
      <c r="D254" s="90" t="s">
        <v>21</v>
      </c>
      <c r="E254" s="90" t="s">
        <v>4053</v>
      </c>
      <c r="F254" s="5">
        <v>1999.0</v>
      </c>
      <c r="G254" s="5" t="s">
        <v>3783</v>
      </c>
      <c r="H254" s="5" t="s">
        <v>3769</v>
      </c>
      <c r="I254" s="5"/>
      <c r="J254" s="5">
        <v>58.0</v>
      </c>
      <c r="K254" s="5" t="s">
        <v>25</v>
      </c>
      <c r="M254" s="5">
        <v>15.0</v>
      </c>
    </row>
    <row r="255">
      <c r="A255" s="5">
        <v>11473.0</v>
      </c>
      <c r="D255" s="90" t="s">
        <v>21</v>
      </c>
      <c r="E255" s="90" t="s">
        <v>4054</v>
      </c>
      <c r="F255" s="5">
        <v>1999.0</v>
      </c>
      <c r="G255" s="5" t="s">
        <v>3783</v>
      </c>
      <c r="H255" s="5" t="s">
        <v>3769</v>
      </c>
      <c r="I255" s="5"/>
      <c r="J255" s="5">
        <v>58.0</v>
      </c>
      <c r="K255" s="5" t="s">
        <v>25</v>
      </c>
      <c r="M255" s="5">
        <v>15.0</v>
      </c>
    </row>
    <row r="256">
      <c r="A256" s="5">
        <v>11474.0</v>
      </c>
      <c r="D256" s="90" t="s">
        <v>21</v>
      </c>
      <c r="E256" s="90" t="s">
        <v>3921</v>
      </c>
      <c r="F256" s="5">
        <v>2000.0</v>
      </c>
      <c r="G256" s="5" t="s">
        <v>3768</v>
      </c>
      <c r="H256" s="5" t="s">
        <v>3922</v>
      </c>
      <c r="I256" s="5"/>
      <c r="J256" s="5">
        <v>69.0</v>
      </c>
      <c r="K256" s="5" t="s">
        <v>666</v>
      </c>
      <c r="M256" s="5">
        <v>10.0</v>
      </c>
    </row>
    <row r="257">
      <c r="A257" s="5">
        <v>11475.0</v>
      </c>
      <c r="D257" s="90" t="s">
        <v>21</v>
      </c>
      <c r="E257" s="90" t="s">
        <v>4055</v>
      </c>
      <c r="F257" s="5">
        <v>2000.0</v>
      </c>
      <c r="G257" s="5" t="s">
        <v>3768</v>
      </c>
      <c r="H257" s="5" t="s">
        <v>3937</v>
      </c>
      <c r="I257" s="5"/>
      <c r="J257" s="5">
        <v>55.0</v>
      </c>
      <c r="K257" s="5" t="s">
        <v>72</v>
      </c>
      <c r="M257" s="5">
        <v>15.0</v>
      </c>
    </row>
    <row r="258">
      <c r="A258" s="5">
        <v>11476.0</v>
      </c>
      <c r="D258" s="90" t="s">
        <v>21</v>
      </c>
      <c r="E258" s="90" t="s">
        <v>3792</v>
      </c>
      <c r="F258" s="5">
        <v>2000.0</v>
      </c>
      <c r="G258" s="5" t="s">
        <v>3768</v>
      </c>
      <c r="H258" s="5" t="s">
        <v>3769</v>
      </c>
      <c r="I258" s="5"/>
      <c r="J258" s="5">
        <v>63.0</v>
      </c>
      <c r="K258" s="5" t="s">
        <v>520</v>
      </c>
      <c r="M258" s="5">
        <v>5.0</v>
      </c>
    </row>
    <row r="259">
      <c r="A259" s="5">
        <v>11477.0</v>
      </c>
      <c r="D259" s="90" t="s">
        <v>21</v>
      </c>
      <c r="E259" s="90" t="s">
        <v>3793</v>
      </c>
      <c r="F259" s="5">
        <v>2000.0</v>
      </c>
      <c r="G259" s="5" t="s">
        <v>3768</v>
      </c>
      <c r="H259" s="5" t="s">
        <v>3794</v>
      </c>
      <c r="I259" s="5"/>
      <c r="J259" s="5">
        <v>78.0</v>
      </c>
      <c r="K259" s="5" t="s">
        <v>666</v>
      </c>
      <c r="M259" s="5">
        <v>5.0</v>
      </c>
    </row>
    <row r="260">
      <c r="A260" s="5">
        <v>11478.0</v>
      </c>
      <c r="D260" s="90" t="s">
        <v>21</v>
      </c>
      <c r="E260" s="90" t="s">
        <v>4056</v>
      </c>
      <c r="F260" s="5">
        <v>1999.0</v>
      </c>
      <c r="G260" s="5" t="s">
        <v>3777</v>
      </c>
      <c r="H260" s="5" t="s">
        <v>3831</v>
      </c>
      <c r="I260" s="5" t="s">
        <v>88</v>
      </c>
      <c r="J260" s="5">
        <v>57.0</v>
      </c>
      <c r="K260" s="5" t="s">
        <v>666</v>
      </c>
      <c r="M260" s="5">
        <v>15.0</v>
      </c>
    </row>
    <row r="261">
      <c r="A261" s="5">
        <v>11479.0</v>
      </c>
      <c r="D261" s="90" t="s">
        <v>21</v>
      </c>
      <c r="E261" s="90" t="s">
        <v>4057</v>
      </c>
      <c r="F261" s="5">
        <v>1999.0</v>
      </c>
      <c r="G261" s="5" t="s">
        <v>3777</v>
      </c>
      <c r="H261" s="5" t="s">
        <v>4058</v>
      </c>
      <c r="I261" s="5" t="s">
        <v>88</v>
      </c>
      <c r="J261" s="5">
        <v>46.0</v>
      </c>
      <c r="K261" s="5" t="s">
        <v>666</v>
      </c>
      <c r="M261" s="5">
        <v>15.0</v>
      </c>
    </row>
    <row r="262">
      <c r="A262" s="5">
        <v>11480.0</v>
      </c>
      <c r="D262" s="90" t="s">
        <v>21</v>
      </c>
      <c r="E262" s="90" t="s">
        <v>4059</v>
      </c>
      <c r="F262" s="5">
        <v>1999.0</v>
      </c>
      <c r="G262" s="5" t="s">
        <v>3765</v>
      </c>
      <c r="H262" s="5" t="s">
        <v>4060</v>
      </c>
      <c r="I262" s="5" t="s">
        <v>3825</v>
      </c>
      <c r="J262" s="5">
        <v>69.0</v>
      </c>
      <c r="K262" s="5" t="s">
        <v>666</v>
      </c>
      <c r="M262" s="5">
        <v>15.0</v>
      </c>
    </row>
    <row r="263">
      <c r="A263" s="5">
        <v>11481.0</v>
      </c>
      <c r="D263" s="90" t="s">
        <v>21</v>
      </c>
      <c r="E263" s="90" t="s">
        <v>4613</v>
      </c>
      <c r="F263" s="5">
        <v>2000.0</v>
      </c>
      <c r="G263" s="5" t="s">
        <v>3768</v>
      </c>
      <c r="H263" s="5" t="s">
        <v>3844</v>
      </c>
      <c r="I263" s="5"/>
      <c r="J263" s="5">
        <v>46.0</v>
      </c>
      <c r="K263" s="5" t="s">
        <v>25</v>
      </c>
      <c r="M263" s="5">
        <v>30.0</v>
      </c>
    </row>
    <row r="264">
      <c r="A264" s="5">
        <v>11482.0</v>
      </c>
      <c r="D264" s="90" t="s">
        <v>21</v>
      </c>
      <c r="E264" s="90" t="s">
        <v>3923</v>
      </c>
      <c r="F264" s="5">
        <v>1999.0</v>
      </c>
      <c r="G264" s="5" t="s">
        <v>3777</v>
      </c>
      <c r="H264" s="5" t="s">
        <v>3924</v>
      </c>
      <c r="I264" s="5" t="s">
        <v>88</v>
      </c>
      <c r="J264" s="5">
        <v>35.0</v>
      </c>
      <c r="K264" s="5" t="s">
        <v>1138</v>
      </c>
      <c r="M264" s="5">
        <v>10.0</v>
      </c>
    </row>
    <row r="265">
      <c r="A265" s="5">
        <v>11483.0</v>
      </c>
      <c r="D265" s="90" t="s">
        <v>21</v>
      </c>
      <c r="E265" s="90" t="s">
        <v>3925</v>
      </c>
      <c r="F265" s="5">
        <v>1999.0</v>
      </c>
      <c r="G265" s="5" t="s">
        <v>3765</v>
      </c>
      <c r="H265" s="5" t="s">
        <v>3926</v>
      </c>
      <c r="I265" s="5" t="s">
        <v>88</v>
      </c>
      <c r="J265" s="5">
        <v>84.0</v>
      </c>
      <c r="K265" s="5" t="s">
        <v>763</v>
      </c>
      <c r="M265" s="5">
        <v>10.0</v>
      </c>
    </row>
    <row r="266">
      <c r="A266" s="5">
        <v>11484.0</v>
      </c>
      <c r="D266" s="90" t="s">
        <v>21</v>
      </c>
      <c r="E266" s="90" t="s">
        <v>4061</v>
      </c>
      <c r="F266" s="5">
        <v>2000.0</v>
      </c>
      <c r="G266" s="5" t="s">
        <v>3768</v>
      </c>
      <c r="H266" s="5" t="s">
        <v>3829</v>
      </c>
      <c r="I266" s="5"/>
      <c r="J266" s="5">
        <v>77.0</v>
      </c>
      <c r="K266" s="5" t="s">
        <v>25</v>
      </c>
      <c r="M266" s="5">
        <v>15.0</v>
      </c>
    </row>
    <row r="267">
      <c r="A267" s="5">
        <v>11485.0</v>
      </c>
      <c r="D267" s="90" t="s">
        <v>21</v>
      </c>
      <c r="E267" s="90" t="s">
        <v>4614</v>
      </c>
      <c r="F267" s="5">
        <v>1996.0</v>
      </c>
      <c r="G267" s="110" t="s">
        <v>3883</v>
      </c>
      <c r="H267" s="5" t="s">
        <v>4073</v>
      </c>
      <c r="I267" s="5" t="s">
        <v>3900</v>
      </c>
      <c r="J267" s="5"/>
      <c r="K267" s="5" t="s">
        <v>25</v>
      </c>
      <c r="M267" s="5">
        <v>40.0</v>
      </c>
    </row>
    <row r="268">
      <c r="A268" s="5">
        <v>11486.0</v>
      </c>
      <c r="D268" s="90" t="s">
        <v>21</v>
      </c>
      <c r="E268" s="90" t="s">
        <v>4615</v>
      </c>
      <c r="F268" s="5">
        <v>1999.0</v>
      </c>
      <c r="G268" s="5" t="s">
        <v>3783</v>
      </c>
      <c r="H268" s="5" t="s">
        <v>3937</v>
      </c>
      <c r="I268" s="5"/>
      <c r="J268" s="5">
        <v>51.0</v>
      </c>
      <c r="K268" s="5" t="s">
        <v>72</v>
      </c>
      <c r="M268" s="5">
        <v>30.0</v>
      </c>
    </row>
    <row r="269">
      <c r="A269" s="5">
        <v>11487.0</v>
      </c>
      <c r="D269" s="90" t="s">
        <v>21</v>
      </c>
      <c r="E269" s="90" t="s">
        <v>3927</v>
      </c>
      <c r="F269" s="5">
        <v>2000.0</v>
      </c>
      <c r="G269" s="5" t="s">
        <v>3768</v>
      </c>
      <c r="H269" s="5" t="s">
        <v>3928</v>
      </c>
      <c r="I269" s="5"/>
      <c r="J269" s="5">
        <v>61.0</v>
      </c>
      <c r="K269" s="5" t="s">
        <v>72</v>
      </c>
      <c r="M269" s="5">
        <v>10.0</v>
      </c>
    </row>
    <row r="270">
      <c r="A270" s="5">
        <v>11488.0</v>
      </c>
      <c r="D270" s="90" t="s">
        <v>21</v>
      </c>
      <c r="E270" s="90" t="s">
        <v>4616</v>
      </c>
      <c r="F270" s="5">
        <v>2000.0</v>
      </c>
      <c r="G270" s="5" t="s">
        <v>3768</v>
      </c>
      <c r="H270" s="5" t="s">
        <v>4617</v>
      </c>
      <c r="I270" s="5"/>
      <c r="J270" s="5">
        <v>38.0</v>
      </c>
      <c r="K270" s="5" t="s">
        <v>72</v>
      </c>
      <c r="M270" s="5">
        <v>20.0</v>
      </c>
    </row>
    <row r="271">
      <c r="A271" s="5">
        <v>11489.0</v>
      </c>
      <c r="D271" s="90" t="s">
        <v>21</v>
      </c>
      <c r="E271" s="90" t="s">
        <v>4618</v>
      </c>
      <c r="F271" s="5">
        <v>1999.0</v>
      </c>
      <c r="G271" s="5" t="s">
        <v>3783</v>
      </c>
      <c r="H271" s="5"/>
      <c r="I271" s="5"/>
      <c r="J271" s="5">
        <v>49.0</v>
      </c>
      <c r="K271" s="5" t="s">
        <v>72</v>
      </c>
    </row>
    <row r="272">
      <c r="A272" s="5">
        <v>11490.0</v>
      </c>
      <c r="D272" s="90" t="s">
        <v>21</v>
      </c>
      <c r="E272" s="90" t="s">
        <v>4062</v>
      </c>
      <c r="F272" s="5">
        <v>1999.0</v>
      </c>
      <c r="G272" s="5" t="s">
        <v>3777</v>
      </c>
      <c r="H272" s="5" t="s">
        <v>4063</v>
      </c>
      <c r="I272" s="5" t="s">
        <v>88</v>
      </c>
      <c r="J272" s="5">
        <v>54.0</v>
      </c>
      <c r="K272" s="5" t="s">
        <v>72</v>
      </c>
      <c r="M272" s="5">
        <v>15.0</v>
      </c>
    </row>
    <row r="273">
      <c r="A273" s="5">
        <v>11491.0</v>
      </c>
      <c r="D273" s="90" t="s">
        <v>21</v>
      </c>
      <c r="E273" s="90" t="s">
        <v>3929</v>
      </c>
      <c r="F273" s="5">
        <v>1999.0</v>
      </c>
      <c r="G273" s="5" t="s">
        <v>3777</v>
      </c>
      <c r="H273" s="5" t="s">
        <v>3902</v>
      </c>
      <c r="I273" s="5" t="s">
        <v>88</v>
      </c>
      <c r="J273" s="5">
        <v>55.0</v>
      </c>
      <c r="K273" s="5" t="s">
        <v>520</v>
      </c>
      <c r="M273" s="5">
        <v>10.0</v>
      </c>
    </row>
    <row r="274">
      <c r="A274" s="5">
        <v>11492.0</v>
      </c>
      <c r="D274" s="90" t="s">
        <v>21</v>
      </c>
      <c r="E274" s="90" t="s">
        <v>3930</v>
      </c>
      <c r="F274" s="5">
        <v>1999.0</v>
      </c>
      <c r="G274" s="5" t="s">
        <v>3777</v>
      </c>
      <c r="H274" s="5" t="s">
        <v>3931</v>
      </c>
      <c r="I274" s="5" t="s">
        <v>88</v>
      </c>
      <c r="J274" s="5">
        <v>61.0</v>
      </c>
      <c r="K274" s="5" t="s">
        <v>763</v>
      </c>
      <c r="M274" s="5">
        <v>10.0</v>
      </c>
    </row>
    <row r="275">
      <c r="A275" s="5">
        <v>11493.0</v>
      </c>
      <c r="D275" s="90" t="s">
        <v>21</v>
      </c>
      <c r="E275" s="90" t="s">
        <v>4619</v>
      </c>
      <c r="F275" s="5">
        <v>1999.0</v>
      </c>
      <c r="G275" s="5" t="s">
        <v>3783</v>
      </c>
      <c r="H275" s="5" t="s">
        <v>4552</v>
      </c>
      <c r="I275" s="5"/>
      <c r="J275" s="5">
        <v>57.0</v>
      </c>
      <c r="K275" s="5" t="s">
        <v>25</v>
      </c>
      <c r="M275" s="5">
        <v>25.0</v>
      </c>
    </row>
    <row r="276">
      <c r="A276" s="5">
        <v>11494.0</v>
      </c>
      <c r="D276" s="90" t="s">
        <v>21</v>
      </c>
      <c r="E276" s="90" t="s">
        <v>4620</v>
      </c>
      <c r="F276" s="5">
        <v>1999.0</v>
      </c>
      <c r="G276" s="5" t="s">
        <v>3765</v>
      </c>
      <c r="H276" s="5" t="s">
        <v>4621</v>
      </c>
      <c r="I276" s="5" t="s">
        <v>3825</v>
      </c>
      <c r="J276" s="5">
        <v>28.0</v>
      </c>
      <c r="K276" s="5" t="s">
        <v>666</v>
      </c>
      <c r="M276" s="5">
        <v>25.0</v>
      </c>
    </row>
    <row r="277">
      <c r="A277" s="5">
        <v>11495.0</v>
      </c>
      <c r="D277" s="90" t="s">
        <v>21</v>
      </c>
      <c r="E277" s="90" t="s">
        <v>3932</v>
      </c>
      <c r="F277" s="5">
        <v>1999.0</v>
      </c>
      <c r="G277" s="5" t="s">
        <v>3783</v>
      </c>
      <c r="H277" s="5" t="s">
        <v>3933</v>
      </c>
      <c r="I277" s="5"/>
      <c r="J277" s="5">
        <v>44.0</v>
      </c>
      <c r="K277" s="5" t="s">
        <v>72</v>
      </c>
      <c r="M277" s="5">
        <v>10.0</v>
      </c>
    </row>
    <row r="278">
      <c r="A278" s="5">
        <v>11496.0</v>
      </c>
      <c r="D278" s="90" t="s">
        <v>21</v>
      </c>
      <c r="E278" s="90" t="s">
        <v>4064</v>
      </c>
      <c r="F278" s="5">
        <v>1999.0</v>
      </c>
      <c r="G278" s="5" t="s">
        <v>3765</v>
      </c>
      <c r="H278" s="5" t="s">
        <v>3946</v>
      </c>
      <c r="I278" s="5" t="s">
        <v>3825</v>
      </c>
      <c r="J278" s="5">
        <v>43.0</v>
      </c>
      <c r="K278" s="5" t="s">
        <v>666</v>
      </c>
      <c r="M278" s="5">
        <v>15.0</v>
      </c>
    </row>
    <row r="279">
      <c r="A279" s="5">
        <v>11497.0</v>
      </c>
      <c r="D279" s="90" t="s">
        <v>21</v>
      </c>
      <c r="E279" s="90" t="s">
        <v>3934</v>
      </c>
      <c r="F279" s="5">
        <v>1999.0</v>
      </c>
      <c r="G279" s="5" t="s">
        <v>3783</v>
      </c>
      <c r="H279" s="5" t="s">
        <v>3853</v>
      </c>
      <c r="I279" s="5"/>
      <c r="J279" s="5">
        <v>43.0</v>
      </c>
      <c r="K279" s="5" t="s">
        <v>72</v>
      </c>
      <c r="M279" s="5">
        <v>10.0</v>
      </c>
    </row>
    <row r="280">
      <c r="A280" s="5">
        <v>11498.0</v>
      </c>
      <c r="D280" s="90" t="s">
        <v>21</v>
      </c>
      <c r="E280" s="90" t="s">
        <v>3795</v>
      </c>
      <c r="F280" s="5">
        <v>2000.0</v>
      </c>
      <c r="G280" s="5" t="s">
        <v>3768</v>
      </c>
      <c r="H280" s="5" t="s">
        <v>3775</v>
      </c>
      <c r="I280" s="5"/>
      <c r="J280" s="5">
        <v>79.0</v>
      </c>
      <c r="K280" s="5" t="s">
        <v>1138</v>
      </c>
      <c r="M280" s="5">
        <v>5.0</v>
      </c>
    </row>
    <row r="281">
      <c r="A281" s="5">
        <v>11499.0</v>
      </c>
      <c r="D281" s="90" t="s">
        <v>21</v>
      </c>
      <c r="E281" s="90" t="s">
        <v>3935</v>
      </c>
      <c r="F281" s="5">
        <v>1997.0</v>
      </c>
      <c r="G281" s="110" t="s">
        <v>3936</v>
      </c>
      <c r="H281" s="5" t="s">
        <v>3937</v>
      </c>
      <c r="I281" s="5"/>
      <c r="J281" s="5">
        <v>133.0</v>
      </c>
      <c r="K281" s="5" t="s">
        <v>666</v>
      </c>
      <c r="M281" s="5">
        <v>10.0</v>
      </c>
    </row>
    <row r="282">
      <c r="A282" s="5">
        <v>11500.0</v>
      </c>
      <c r="D282" s="90" t="s">
        <v>21</v>
      </c>
      <c r="E282" s="90" t="s">
        <v>4622</v>
      </c>
      <c r="F282" s="5">
        <v>2000.0</v>
      </c>
      <c r="G282" s="5" t="s">
        <v>3768</v>
      </c>
      <c r="H282" s="5" t="s">
        <v>4623</v>
      </c>
      <c r="I282" s="5"/>
      <c r="J282" s="5">
        <v>53.0</v>
      </c>
      <c r="K282" s="5" t="s">
        <v>25</v>
      </c>
      <c r="M282" s="5">
        <v>25.0</v>
      </c>
    </row>
    <row r="283">
      <c r="A283" s="5">
        <v>11501.0</v>
      </c>
      <c r="D283" s="90" t="s">
        <v>21</v>
      </c>
      <c r="E283" s="90" t="s">
        <v>4624</v>
      </c>
      <c r="F283" s="5">
        <v>2000.0</v>
      </c>
      <c r="G283" s="5" t="s">
        <v>3768</v>
      </c>
      <c r="H283" s="5" t="s">
        <v>4101</v>
      </c>
      <c r="I283" s="5"/>
      <c r="J283" s="5">
        <v>68.0</v>
      </c>
      <c r="K283" s="5" t="s">
        <v>25</v>
      </c>
      <c r="M283" s="5">
        <v>30.0</v>
      </c>
    </row>
    <row r="284">
      <c r="A284" s="5">
        <v>11502.0</v>
      </c>
      <c r="D284" s="90" t="s">
        <v>21</v>
      </c>
      <c r="E284" s="90" t="s">
        <v>4625</v>
      </c>
      <c r="F284" s="5">
        <v>1999.0</v>
      </c>
      <c r="G284" s="5" t="s">
        <v>3765</v>
      </c>
      <c r="H284" s="5" t="s">
        <v>4113</v>
      </c>
      <c r="I284" s="5" t="s">
        <v>3825</v>
      </c>
      <c r="J284" s="5">
        <v>65.0</v>
      </c>
      <c r="K284" s="5" t="s">
        <v>25</v>
      </c>
      <c r="M284" s="5">
        <v>30.0</v>
      </c>
    </row>
    <row r="285">
      <c r="A285" s="5">
        <v>11503.0</v>
      </c>
      <c r="D285" s="90" t="s">
        <v>21</v>
      </c>
      <c r="E285" s="90" t="s">
        <v>4626</v>
      </c>
      <c r="F285" s="5">
        <v>1997.0</v>
      </c>
      <c r="G285" s="5" t="s">
        <v>4627</v>
      </c>
      <c r="H285" s="5" t="s">
        <v>3904</v>
      </c>
      <c r="I285" s="5" t="s">
        <v>4599</v>
      </c>
      <c r="J285" s="5">
        <v>88.0</v>
      </c>
      <c r="K285" s="5" t="s">
        <v>1138</v>
      </c>
      <c r="M285" s="5">
        <v>25.0</v>
      </c>
    </row>
    <row r="286">
      <c r="A286" s="5">
        <v>11504.0</v>
      </c>
      <c r="D286" s="90" t="s">
        <v>21</v>
      </c>
      <c r="E286" s="90" t="s">
        <v>4065</v>
      </c>
      <c r="F286" s="5">
        <v>1999.0</v>
      </c>
      <c r="G286" s="5" t="s">
        <v>3783</v>
      </c>
      <c r="H286" s="5" t="s">
        <v>3791</v>
      </c>
      <c r="I286" s="5"/>
      <c r="J286" s="5">
        <v>64.0</v>
      </c>
      <c r="K286" s="5" t="s">
        <v>25</v>
      </c>
      <c r="M286" s="5">
        <v>15.0</v>
      </c>
    </row>
    <row r="287">
      <c r="A287" s="5">
        <v>11505.0</v>
      </c>
      <c r="D287" s="90" t="s">
        <v>21</v>
      </c>
      <c r="E287" s="90" t="s">
        <v>3938</v>
      </c>
      <c r="F287" s="5">
        <v>2000.0</v>
      </c>
      <c r="G287" s="5" t="s">
        <v>3768</v>
      </c>
      <c r="H287" s="5" t="s">
        <v>3939</v>
      </c>
      <c r="I287" s="5"/>
      <c r="J287" s="5">
        <v>23.0</v>
      </c>
      <c r="K287" s="5" t="s">
        <v>25</v>
      </c>
      <c r="M287" s="5">
        <v>10.0</v>
      </c>
    </row>
    <row r="288">
      <c r="A288" s="5">
        <v>11506.0</v>
      </c>
      <c r="D288" s="90" t="s">
        <v>21</v>
      </c>
      <c r="E288" s="90" t="s">
        <v>3940</v>
      </c>
      <c r="F288" s="5">
        <v>2000.0</v>
      </c>
      <c r="G288" s="5" t="s">
        <v>3768</v>
      </c>
      <c r="H288" s="5" t="s">
        <v>3941</v>
      </c>
      <c r="I288" s="5"/>
      <c r="J288" s="5">
        <v>44.0</v>
      </c>
      <c r="K288" s="5" t="s">
        <v>25</v>
      </c>
      <c r="M288" s="5">
        <v>10.0</v>
      </c>
    </row>
    <row r="289">
      <c r="A289" s="5">
        <v>11507.0</v>
      </c>
      <c r="D289" s="90" t="s">
        <v>21</v>
      </c>
      <c r="E289" s="90" t="s">
        <v>4066</v>
      </c>
      <c r="F289" s="5">
        <v>1999.0</v>
      </c>
      <c r="G289" s="5" t="s">
        <v>3783</v>
      </c>
      <c r="H289" s="5" t="s">
        <v>3769</v>
      </c>
      <c r="I289" s="5"/>
      <c r="J289" s="5">
        <v>58.0</v>
      </c>
      <c r="K289" s="5" t="s">
        <v>25</v>
      </c>
      <c r="M289" s="5">
        <v>15.0</v>
      </c>
    </row>
    <row r="290">
      <c r="A290" s="5">
        <v>11508.0</v>
      </c>
      <c r="D290" s="90" t="s">
        <v>21</v>
      </c>
      <c r="E290" s="90" t="s">
        <v>4628</v>
      </c>
      <c r="F290" s="5">
        <v>1999.0</v>
      </c>
      <c r="G290" s="5" t="s">
        <v>3777</v>
      </c>
      <c r="H290" s="5" t="s">
        <v>4629</v>
      </c>
      <c r="I290" s="5"/>
      <c r="J290" s="5">
        <v>16.0</v>
      </c>
      <c r="K290" s="5" t="s">
        <v>25</v>
      </c>
      <c r="M290" s="5">
        <v>40.0</v>
      </c>
    </row>
    <row r="291">
      <c r="A291" s="5">
        <v>11509.0</v>
      </c>
      <c r="D291" s="90" t="s">
        <v>21</v>
      </c>
      <c r="E291" s="90" t="s">
        <v>4630</v>
      </c>
      <c r="F291" s="5">
        <v>1999.0</v>
      </c>
      <c r="G291" s="5" t="s">
        <v>3777</v>
      </c>
      <c r="H291" s="5" t="s">
        <v>3902</v>
      </c>
      <c r="I291" s="5" t="s">
        <v>88</v>
      </c>
      <c r="J291" s="5">
        <v>55.0</v>
      </c>
      <c r="K291" s="5" t="s">
        <v>25</v>
      </c>
      <c r="M291" s="5">
        <v>35.0</v>
      </c>
    </row>
    <row r="292">
      <c r="A292" s="5">
        <v>11510.0</v>
      </c>
      <c r="D292" s="90" t="s">
        <v>21</v>
      </c>
      <c r="E292" s="90" t="s">
        <v>4631</v>
      </c>
      <c r="F292" s="5">
        <v>2000.0</v>
      </c>
      <c r="G292" s="5" t="s">
        <v>3768</v>
      </c>
      <c r="H292" s="5" t="s">
        <v>4058</v>
      </c>
      <c r="I292" s="5" t="s">
        <v>88</v>
      </c>
      <c r="J292" s="5">
        <v>56.0</v>
      </c>
      <c r="K292" s="5" t="s">
        <v>25</v>
      </c>
      <c r="M292" s="5">
        <v>25.0</v>
      </c>
    </row>
    <row r="293">
      <c r="A293" s="5">
        <v>11511.0</v>
      </c>
      <c r="D293" s="90" t="s">
        <v>21</v>
      </c>
      <c r="E293" s="90" t="s">
        <v>4632</v>
      </c>
      <c r="F293" s="5">
        <v>1999.0</v>
      </c>
      <c r="G293" s="5" t="s">
        <v>3765</v>
      </c>
      <c r="H293" s="5" t="s">
        <v>3986</v>
      </c>
      <c r="I293" s="5" t="s">
        <v>3825</v>
      </c>
      <c r="J293" s="5">
        <v>36.0</v>
      </c>
      <c r="K293" s="5" t="s">
        <v>72</v>
      </c>
      <c r="M293" s="5">
        <v>25.0</v>
      </c>
    </row>
    <row r="294">
      <c r="A294" s="5">
        <v>11512.0</v>
      </c>
      <c r="D294" s="90" t="s">
        <v>21</v>
      </c>
      <c r="E294" s="90" t="s">
        <v>4633</v>
      </c>
      <c r="F294" s="5">
        <v>1999.0</v>
      </c>
      <c r="G294" s="5" t="s">
        <v>3777</v>
      </c>
      <c r="H294" s="5" t="s">
        <v>3778</v>
      </c>
      <c r="I294" s="5"/>
      <c r="J294" s="5">
        <v>32.0</v>
      </c>
      <c r="K294" s="5" t="s">
        <v>25</v>
      </c>
      <c r="M294" s="5">
        <v>35.0</v>
      </c>
    </row>
    <row r="295">
      <c r="A295" s="5">
        <v>11513.0</v>
      </c>
      <c r="D295" s="90" t="s">
        <v>21</v>
      </c>
      <c r="E295" s="90" t="s">
        <v>3942</v>
      </c>
      <c r="F295" s="5">
        <v>2000.0</v>
      </c>
      <c r="G295" s="5" t="s">
        <v>3768</v>
      </c>
      <c r="H295" s="5" t="s">
        <v>3888</v>
      </c>
      <c r="I295" s="5"/>
      <c r="J295" s="5">
        <v>65.0</v>
      </c>
      <c r="K295" s="5" t="s">
        <v>25</v>
      </c>
      <c r="M295" s="5">
        <v>10.0</v>
      </c>
    </row>
    <row r="296">
      <c r="A296" s="5">
        <v>11514.0</v>
      </c>
      <c r="D296" s="90" t="s">
        <v>21</v>
      </c>
      <c r="E296" s="90" t="s">
        <v>3796</v>
      </c>
      <c r="F296" s="5">
        <v>2000.0</v>
      </c>
      <c r="G296" s="5" t="s">
        <v>3797</v>
      </c>
      <c r="H296" s="5" t="s">
        <v>3798</v>
      </c>
      <c r="I296" s="5" t="s">
        <v>88</v>
      </c>
      <c r="J296" s="5">
        <v>34.0</v>
      </c>
      <c r="K296" s="5" t="s">
        <v>520</v>
      </c>
      <c r="M296" s="5">
        <v>5.0</v>
      </c>
    </row>
    <row r="297">
      <c r="A297" s="5">
        <v>11515.0</v>
      </c>
      <c r="D297" s="90" t="s">
        <v>21</v>
      </c>
      <c r="E297" s="90" t="s">
        <v>4067</v>
      </c>
      <c r="F297" s="5">
        <v>2000.0</v>
      </c>
      <c r="G297" s="5" t="s">
        <v>3983</v>
      </c>
      <c r="H297" s="5" t="s">
        <v>4068</v>
      </c>
      <c r="I297" s="5" t="s">
        <v>88</v>
      </c>
      <c r="J297" s="5">
        <v>58.0</v>
      </c>
      <c r="K297" s="5" t="s">
        <v>72</v>
      </c>
      <c r="M297" s="5">
        <v>15.0</v>
      </c>
    </row>
    <row r="298">
      <c r="A298" s="5">
        <v>11516.0</v>
      </c>
      <c r="D298" s="90" t="s">
        <v>21</v>
      </c>
      <c r="E298" s="90" t="s">
        <v>4634</v>
      </c>
      <c r="F298" s="5">
        <v>2000.0</v>
      </c>
      <c r="G298" s="5" t="s">
        <v>3983</v>
      </c>
      <c r="H298" s="5" t="s">
        <v>4635</v>
      </c>
      <c r="I298" s="5" t="s">
        <v>88</v>
      </c>
      <c r="J298" s="5">
        <v>47.0</v>
      </c>
      <c r="K298" s="5" t="s">
        <v>72</v>
      </c>
      <c r="M298" s="5">
        <v>30.0</v>
      </c>
    </row>
    <row r="299">
      <c r="A299" s="5">
        <v>11517.0</v>
      </c>
      <c r="D299" s="90" t="s">
        <v>21</v>
      </c>
      <c r="E299" s="90" t="s">
        <v>4069</v>
      </c>
      <c r="F299" s="5">
        <v>2000.0</v>
      </c>
      <c r="G299" s="5" t="s">
        <v>3983</v>
      </c>
      <c r="H299" s="5" t="s">
        <v>4070</v>
      </c>
      <c r="I299" s="5" t="s">
        <v>88</v>
      </c>
      <c r="J299" s="5">
        <v>44.0</v>
      </c>
      <c r="K299" s="5" t="s">
        <v>72</v>
      </c>
      <c r="M299" s="5">
        <v>15.0</v>
      </c>
    </row>
    <row r="300">
      <c r="A300" s="5">
        <v>11518.0</v>
      </c>
      <c r="D300" s="90" t="s">
        <v>21</v>
      </c>
      <c r="E300" s="90" t="s">
        <v>4636</v>
      </c>
      <c r="F300" s="5">
        <v>2000.0</v>
      </c>
      <c r="G300" s="5" t="s">
        <v>3983</v>
      </c>
      <c r="H300" s="5" t="s">
        <v>4637</v>
      </c>
      <c r="I300" s="5" t="s">
        <v>88</v>
      </c>
      <c r="J300" s="5">
        <v>55.0</v>
      </c>
      <c r="K300" s="5" t="s">
        <v>72</v>
      </c>
      <c r="M300" s="5">
        <v>20.0</v>
      </c>
    </row>
    <row r="301">
      <c r="A301" s="5">
        <v>11519.0</v>
      </c>
      <c r="D301" s="90" t="s">
        <v>21</v>
      </c>
      <c r="E301" s="90" t="s">
        <v>4638</v>
      </c>
      <c r="F301" s="5">
        <v>2000.0</v>
      </c>
      <c r="G301" s="5" t="s">
        <v>3768</v>
      </c>
      <c r="H301" s="5" t="s">
        <v>4639</v>
      </c>
      <c r="I301" s="5" t="s">
        <v>4640</v>
      </c>
      <c r="J301" s="5">
        <v>57.0</v>
      </c>
      <c r="K301" s="5" t="s">
        <v>25</v>
      </c>
    </row>
    <row r="302">
      <c r="A302" s="5">
        <v>11520.0</v>
      </c>
      <c r="D302" s="90" t="s">
        <v>21</v>
      </c>
      <c r="E302" s="90" t="s">
        <v>4071</v>
      </c>
      <c r="F302" s="5">
        <v>2000.0</v>
      </c>
      <c r="G302" s="5" t="s">
        <v>3768</v>
      </c>
      <c r="H302" s="5" t="s">
        <v>3864</v>
      </c>
      <c r="I302" s="5"/>
      <c r="J302" s="5">
        <v>59.0</v>
      </c>
      <c r="K302" s="5" t="s">
        <v>25</v>
      </c>
      <c r="M302" s="5">
        <v>15.0</v>
      </c>
    </row>
    <row r="303">
      <c r="A303" s="5">
        <v>11521.0</v>
      </c>
      <c r="D303" s="90" t="s">
        <v>21</v>
      </c>
      <c r="E303" s="90" t="s">
        <v>4072</v>
      </c>
      <c r="F303" s="5">
        <v>1999.0</v>
      </c>
      <c r="G303" s="5" t="s">
        <v>3765</v>
      </c>
      <c r="H303" s="5" t="s">
        <v>4073</v>
      </c>
      <c r="I303" s="5"/>
      <c r="J303" s="5">
        <v>79.0</v>
      </c>
      <c r="K303" s="5" t="s">
        <v>1138</v>
      </c>
      <c r="M303" s="5">
        <v>15.0</v>
      </c>
    </row>
    <row r="304">
      <c r="A304" s="5">
        <v>11522.0</v>
      </c>
      <c r="D304" s="90" t="s">
        <v>21</v>
      </c>
      <c r="E304" s="90" t="s">
        <v>4641</v>
      </c>
      <c r="F304" s="5">
        <v>1999.0</v>
      </c>
      <c r="G304" s="5" t="s">
        <v>3786</v>
      </c>
      <c r="H304" s="5" t="s">
        <v>4642</v>
      </c>
      <c r="I304" s="5"/>
      <c r="J304" s="5">
        <v>124.0</v>
      </c>
      <c r="K304" s="5" t="s">
        <v>1138</v>
      </c>
    </row>
    <row r="305">
      <c r="A305" s="5">
        <v>11523.0</v>
      </c>
      <c r="D305" s="90" t="s">
        <v>21</v>
      </c>
      <c r="E305" s="90" t="s">
        <v>3943</v>
      </c>
      <c r="F305" s="5">
        <v>1999.0</v>
      </c>
      <c r="G305" s="5" t="s">
        <v>3783</v>
      </c>
      <c r="H305" s="5" t="s">
        <v>3855</v>
      </c>
      <c r="I305" s="5"/>
      <c r="J305" s="5">
        <v>49.0</v>
      </c>
      <c r="K305" s="5" t="s">
        <v>25</v>
      </c>
      <c r="M305" s="5">
        <v>10.0</v>
      </c>
    </row>
    <row r="306">
      <c r="A306" s="5">
        <v>11524.0</v>
      </c>
      <c r="D306" s="90" t="s">
        <v>21</v>
      </c>
      <c r="E306" s="90" t="s">
        <v>4643</v>
      </c>
      <c r="F306" s="5">
        <v>1999.0</v>
      </c>
      <c r="G306" s="5" t="s">
        <v>3783</v>
      </c>
      <c r="H306" s="5" t="s">
        <v>4517</v>
      </c>
      <c r="I306" s="5"/>
      <c r="J306" s="5">
        <v>39.0</v>
      </c>
      <c r="K306" s="5" t="s">
        <v>30</v>
      </c>
      <c r="M306" s="5">
        <v>25.0</v>
      </c>
    </row>
    <row r="307">
      <c r="A307" s="5">
        <v>11525.0</v>
      </c>
      <c r="D307" s="90" t="s">
        <v>21</v>
      </c>
      <c r="E307" s="90" t="s">
        <v>3944</v>
      </c>
      <c r="F307" s="5">
        <v>1999.0</v>
      </c>
      <c r="G307" s="5" t="s">
        <v>3783</v>
      </c>
      <c r="H307" s="5" t="s">
        <v>3918</v>
      </c>
      <c r="I307" s="5"/>
      <c r="J307" s="5">
        <v>62.0</v>
      </c>
      <c r="K307" s="5" t="s">
        <v>72</v>
      </c>
      <c r="M307" s="5">
        <v>10.0</v>
      </c>
    </row>
    <row r="308">
      <c r="A308" s="5">
        <v>11526.0</v>
      </c>
      <c r="D308" s="90" t="s">
        <v>21</v>
      </c>
      <c r="E308" s="90" t="s">
        <v>4074</v>
      </c>
      <c r="F308" s="5">
        <v>1999.0</v>
      </c>
      <c r="G308" s="5" t="s">
        <v>3783</v>
      </c>
      <c r="H308" s="5" t="s">
        <v>3853</v>
      </c>
      <c r="I308" s="5"/>
      <c r="J308" s="5">
        <v>43.0</v>
      </c>
      <c r="K308" s="5" t="s">
        <v>25</v>
      </c>
      <c r="M308" s="5">
        <v>15.0</v>
      </c>
    </row>
    <row r="309">
      <c r="A309" s="5">
        <v>11527.0</v>
      </c>
      <c r="D309" s="90" t="s">
        <v>21</v>
      </c>
      <c r="E309" s="90" t="s">
        <v>3945</v>
      </c>
      <c r="F309" s="5">
        <v>2000.0</v>
      </c>
      <c r="G309" s="5" t="s">
        <v>3768</v>
      </c>
      <c r="H309" s="5" t="s">
        <v>3946</v>
      </c>
      <c r="I309" s="5"/>
      <c r="J309" s="5">
        <v>49.0</v>
      </c>
      <c r="K309" s="5" t="s">
        <v>72</v>
      </c>
      <c r="M309" s="5">
        <v>10.0</v>
      </c>
    </row>
    <row r="310">
      <c r="A310" s="5">
        <v>11528.0</v>
      </c>
      <c r="D310" s="90" t="s">
        <v>21</v>
      </c>
      <c r="E310" s="90" t="s">
        <v>3799</v>
      </c>
      <c r="F310" s="5">
        <v>2000.0</v>
      </c>
      <c r="G310" s="5" t="s">
        <v>3768</v>
      </c>
      <c r="H310" s="5" t="s">
        <v>3769</v>
      </c>
      <c r="I310" s="5"/>
      <c r="J310" s="5">
        <v>63.0</v>
      </c>
      <c r="K310" s="5" t="s">
        <v>1138</v>
      </c>
      <c r="M310" s="5">
        <v>5.0</v>
      </c>
    </row>
    <row r="311">
      <c r="A311" s="5">
        <v>11529.0</v>
      </c>
      <c r="D311" s="90" t="s">
        <v>21</v>
      </c>
      <c r="E311" s="90" t="s">
        <v>3800</v>
      </c>
      <c r="F311" s="5">
        <v>2000.0</v>
      </c>
      <c r="G311" s="5" t="s">
        <v>3768</v>
      </c>
      <c r="H311" s="5" t="s">
        <v>3771</v>
      </c>
      <c r="I311" s="5"/>
      <c r="J311" s="5">
        <v>66.0</v>
      </c>
      <c r="K311" s="5" t="s">
        <v>666</v>
      </c>
      <c r="M311" s="5">
        <v>5.0</v>
      </c>
    </row>
    <row r="312">
      <c r="A312" s="5">
        <v>11530.0</v>
      </c>
      <c r="D312" s="90" t="s">
        <v>21</v>
      </c>
      <c r="E312" s="90" t="s">
        <v>3947</v>
      </c>
      <c r="F312" s="5">
        <v>2000.0</v>
      </c>
      <c r="G312" s="5" t="s">
        <v>3768</v>
      </c>
      <c r="H312" s="5" t="s">
        <v>3948</v>
      </c>
      <c r="I312" s="5"/>
      <c r="J312" s="5">
        <v>51.0</v>
      </c>
      <c r="K312" s="5" t="s">
        <v>72</v>
      </c>
      <c r="M312" s="5">
        <v>10.0</v>
      </c>
    </row>
    <row r="313">
      <c r="A313" s="5">
        <v>11531.0</v>
      </c>
      <c r="D313" s="90" t="s">
        <v>21</v>
      </c>
      <c r="E313" s="90" t="s">
        <v>4644</v>
      </c>
      <c r="F313" s="5">
        <v>2000.0</v>
      </c>
      <c r="G313" s="5" t="s">
        <v>3768</v>
      </c>
      <c r="H313" s="5" t="s">
        <v>4617</v>
      </c>
      <c r="I313" s="5"/>
      <c r="J313" s="5">
        <v>38.0</v>
      </c>
      <c r="K313" s="5" t="s">
        <v>72</v>
      </c>
      <c r="M313" s="5">
        <v>20.0</v>
      </c>
    </row>
    <row r="314">
      <c r="A314" s="5">
        <v>11532.0</v>
      </c>
      <c r="D314" s="90" t="s">
        <v>21</v>
      </c>
      <c r="E314" s="90" t="s">
        <v>3801</v>
      </c>
      <c r="F314" s="5">
        <v>2000.0</v>
      </c>
      <c r="G314" s="5" t="s">
        <v>3768</v>
      </c>
      <c r="H314" s="5" t="s">
        <v>3802</v>
      </c>
      <c r="I314" s="5"/>
      <c r="J314" s="5">
        <v>76.0</v>
      </c>
      <c r="K314" s="5" t="s">
        <v>520</v>
      </c>
      <c r="M314" s="5">
        <v>5.0</v>
      </c>
    </row>
    <row r="315">
      <c r="A315" s="5">
        <v>11533.0</v>
      </c>
      <c r="D315" s="90" t="s">
        <v>21</v>
      </c>
      <c r="E315" s="90" t="s">
        <v>3949</v>
      </c>
      <c r="F315" s="5">
        <v>2000.0</v>
      </c>
      <c r="G315" s="5" t="s">
        <v>3768</v>
      </c>
      <c r="H315" s="5" t="s">
        <v>3950</v>
      </c>
      <c r="I315" s="5"/>
      <c r="J315" s="5">
        <v>62.0</v>
      </c>
      <c r="K315" s="5" t="s">
        <v>72</v>
      </c>
      <c r="M315" s="5">
        <v>10.0</v>
      </c>
    </row>
    <row r="316">
      <c r="A316" s="5">
        <v>11534.0</v>
      </c>
      <c r="D316" s="90" t="s">
        <v>21</v>
      </c>
      <c r="E316" s="90" t="s">
        <v>4645</v>
      </c>
      <c r="F316" s="5">
        <v>1999.0</v>
      </c>
      <c r="G316" s="5" t="s">
        <v>3783</v>
      </c>
      <c r="H316" s="5" t="s">
        <v>4602</v>
      </c>
      <c r="I316" s="5"/>
      <c r="J316" s="5">
        <v>37.0</v>
      </c>
      <c r="K316" s="5" t="s">
        <v>25</v>
      </c>
      <c r="M316" s="5">
        <v>25.0</v>
      </c>
    </row>
    <row r="317">
      <c r="A317" s="5">
        <v>11535.0</v>
      </c>
      <c r="D317" s="90" t="s">
        <v>21</v>
      </c>
      <c r="E317" s="90" t="s">
        <v>4646</v>
      </c>
      <c r="F317" s="5">
        <v>1999.0</v>
      </c>
      <c r="G317" s="5" t="s">
        <v>4647</v>
      </c>
      <c r="H317" s="5" t="s">
        <v>4548</v>
      </c>
      <c r="I317" s="5"/>
      <c r="J317" s="5">
        <v>30.0</v>
      </c>
      <c r="K317" s="5" t="s">
        <v>25</v>
      </c>
      <c r="M317" s="5">
        <v>35.0</v>
      </c>
    </row>
    <row r="318">
      <c r="A318" s="5">
        <v>11536.0</v>
      </c>
      <c r="D318" s="90" t="s">
        <v>21</v>
      </c>
      <c r="E318" s="90" t="s">
        <v>4648</v>
      </c>
      <c r="F318" s="5">
        <v>1999.0</v>
      </c>
      <c r="G318" s="5" t="s">
        <v>3783</v>
      </c>
      <c r="H318" s="5" t="s">
        <v>3895</v>
      </c>
      <c r="I318" s="5"/>
      <c r="J318" s="5">
        <v>41.0</v>
      </c>
      <c r="K318" s="5" t="s">
        <v>30</v>
      </c>
      <c r="M318" s="5">
        <v>35.0</v>
      </c>
    </row>
    <row r="319">
      <c r="A319" s="5">
        <v>11537.0</v>
      </c>
      <c r="D319" s="90" t="s">
        <v>21</v>
      </c>
      <c r="E319" s="90" t="s">
        <v>3803</v>
      </c>
      <c r="F319" s="5">
        <v>2000.0</v>
      </c>
      <c r="G319" s="5" t="s">
        <v>3768</v>
      </c>
      <c r="H319" s="5" t="s">
        <v>3804</v>
      </c>
      <c r="I319" s="5"/>
      <c r="J319" s="5">
        <v>45.0</v>
      </c>
      <c r="K319" s="5" t="s">
        <v>1138</v>
      </c>
      <c r="M319" s="5">
        <v>5.0</v>
      </c>
    </row>
    <row r="320">
      <c r="A320" s="5">
        <v>11538.0</v>
      </c>
      <c r="D320" s="90" t="s">
        <v>21</v>
      </c>
      <c r="E320" s="90" t="s">
        <v>4075</v>
      </c>
      <c r="F320" s="5">
        <v>1999.0</v>
      </c>
      <c r="G320" s="5" t="s">
        <v>3783</v>
      </c>
      <c r="H320" s="5" t="s">
        <v>3972</v>
      </c>
      <c r="I320" s="5"/>
      <c r="J320" s="5">
        <v>30.0</v>
      </c>
      <c r="K320" s="5" t="s">
        <v>666</v>
      </c>
      <c r="M320" s="5">
        <v>15.0</v>
      </c>
    </row>
    <row r="321">
      <c r="A321" s="5">
        <v>11539.0</v>
      </c>
      <c r="D321" s="90" t="s">
        <v>21</v>
      </c>
      <c r="E321" s="90" t="s">
        <v>3951</v>
      </c>
      <c r="F321" s="5">
        <v>1999.0</v>
      </c>
      <c r="G321" s="5" t="s">
        <v>3783</v>
      </c>
      <c r="H321" s="5" t="s">
        <v>3950</v>
      </c>
      <c r="I321" s="5"/>
      <c r="J321" s="5">
        <v>56.0</v>
      </c>
      <c r="K321" s="5" t="s">
        <v>72</v>
      </c>
      <c r="M321" s="5">
        <v>10.0</v>
      </c>
    </row>
    <row r="322">
      <c r="A322" s="5">
        <v>11540.0</v>
      </c>
      <c r="D322" s="90" t="s">
        <v>21</v>
      </c>
      <c r="E322" s="90" t="s">
        <v>4649</v>
      </c>
      <c r="F322" s="5">
        <v>1999.0</v>
      </c>
      <c r="G322" s="5" t="s">
        <v>3783</v>
      </c>
      <c r="H322" s="5" t="s">
        <v>3950</v>
      </c>
      <c r="I322" s="5"/>
      <c r="J322" s="5">
        <v>56.0</v>
      </c>
      <c r="K322" s="5" t="s">
        <v>25</v>
      </c>
      <c r="M322" s="5">
        <v>25.0</v>
      </c>
    </row>
    <row r="323">
      <c r="A323" s="5">
        <v>11541.0</v>
      </c>
      <c r="D323" s="90" t="s">
        <v>21</v>
      </c>
      <c r="E323" s="90" t="s">
        <v>4650</v>
      </c>
      <c r="F323" s="5">
        <v>1999.0</v>
      </c>
      <c r="G323" s="5" t="s">
        <v>3783</v>
      </c>
      <c r="H323" s="5" t="s">
        <v>3769</v>
      </c>
      <c r="I323" s="5" t="s">
        <v>88</v>
      </c>
      <c r="J323" s="5">
        <v>58.0</v>
      </c>
      <c r="K323" s="5" t="s">
        <v>72</v>
      </c>
      <c r="M323" s="5">
        <v>25.0</v>
      </c>
    </row>
    <row r="324">
      <c r="A324" s="5">
        <v>11542.0</v>
      </c>
      <c r="D324" s="90" t="s">
        <v>21</v>
      </c>
      <c r="E324" s="90" t="s">
        <v>4651</v>
      </c>
      <c r="F324" s="5">
        <v>2000.0</v>
      </c>
      <c r="G324" s="5" t="s">
        <v>3768</v>
      </c>
      <c r="H324" s="5" t="s">
        <v>4652</v>
      </c>
      <c r="I324" s="5"/>
      <c r="J324" s="5">
        <v>28.0</v>
      </c>
      <c r="K324" s="5" t="s">
        <v>25</v>
      </c>
      <c r="M324" s="5">
        <v>30.0</v>
      </c>
    </row>
    <row r="325">
      <c r="A325" s="5">
        <v>11543.0</v>
      </c>
      <c r="D325" s="90" t="s">
        <v>21</v>
      </c>
      <c r="E325" s="90" t="s">
        <v>3952</v>
      </c>
      <c r="F325" s="5">
        <v>1999.0</v>
      </c>
      <c r="G325" s="5" t="s">
        <v>3783</v>
      </c>
      <c r="H325" s="5" t="s">
        <v>3911</v>
      </c>
      <c r="I325" s="5"/>
      <c r="J325" s="5">
        <v>61.0</v>
      </c>
      <c r="K325" s="110" t="s">
        <v>72</v>
      </c>
      <c r="M325" s="5">
        <v>10.0</v>
      </c>
    </row>
    <row r="326">
      <c r="A326" s="5">
        <v>11544.0</v>
      </c>
      <c r="D326" s="90" t="s">
        <v>21</v>
      </c>
      <c r="E326" s="90" t="s">
        <v>4653</v>
      </c>
      <c r="F326" s="5">
        <v>2000.0</v>
      </c>
      <c r="G326" s="5" t="s">
        <v>3768</v>
      </c>
      <c r="H326" s="5" t="s">
        <v>4568</v>
      </c>
      <c r="I326" s="5"/>
      <c r="J326" s="5">
        <v>32.0</v>
      </c>
      <c r="K326" s="5" t="s">
        <v>25</v>
      </c>
      <c r="M326" s="5">
        <v>70.0</v>
      </c>
    </row>
    <row r="327">
      <c r="A327" s="5">
        <v>11545.0</v>
      </c>
      <c r="D327" s="90" t="s">
        <v>21</v>
      </c>
      <c r="E327" s="90" t="s">
        <v>4654</v>
      </c>
      <c r="F327" s="5">
        <v>1999.0</v>
      </c>
      <c r="G327" s="5" t="s">
        <v>3777</v>
      </c>
      <c r="H327" s="5" t="s">
        <v>3870</v>
      </c>
      <c r="I327" s="5"/>
      <c r="J327" s="5">
        <v>18.0</v>
      </c>
      <c r="K327" s="5" t="s">
        <v>25</v>
      </c>
      <c r="M327" s="5">
        <v>60.0</v>
      </c>
    </row>
    <row r="328">
      <c r="A328" s="5">
        <v>11546.0</v>
      </c>
      <c r="D328" s="90" t="s">
        <v>21</v>
      </c>
      <c r="E328" s="90" t="s">
        <v>3953</v>
      </c>
      <c r="F328" s="5">
        <v>1999.0</v>
      </c>
      <c r="G328" s="5" t="s">
        <v>3783</v>
      </c>
      <c r="H328" s="5" t="s">
        <v>3928</v>
      </c>
      <c r="I328" s="5"/>
      <c r="J328" s="5">
        <v>55.0</v>
      </c>
      <c r="K328" s="5" t="s">
        <v>72</v>
      </c>
      <c r="M328" s="5">
        <v>10.0</v>
      </c>
    </row>
    <row r="329">
      <c r="A329" s="5">
        <v>11547.0</v>
      </c>
      <c r="D329" s="90" t="s">
        <v>21</v>
      </c>
      <c r="E329" s="90" t="s">
        <v>4655</v>
      </c>
      <c r="F329" s="5">
        <v>1999.0</v>
      </c>
      <c r="G329" s="5" t="s">
        <v>3783</v>
      </c>
      <c r="H329" s="5" t="s">
        <v>4602</v>
      </c>
      <c r="I329" s="5"/>
      <c r="J329" s="5">
        <v>37.0</v>
      </c>
      <c r="K329" s="5" t="s">
        <v>25</v>
      </c>
      <c r="M329" s="5">
        <v>25.0</v>
      </c>
    </row>
    <row r="330">
      <c r="A330" s="5">
        <v>11548.0</v>
      </c>
      <c r="D330" s="90" t="s">
        <v>21</v>
      </c>
      <c r="E330" s="90" t="s">
        <v>4656</v>
      </c>
      <c r="F330" s="5">
        <v>1999.0</v>
      </c>
      <c r="G330" s="5" t="s">
        <v>3783</v>
      </c>
      <c r="H330" s="5" t="s">
        <v>4097</v>
      </c>
      <c r="I330" s="5"/>
      <c r="J330" s="5">
        <v>47.0</v>
      </c>
      <c r="K330" s="5" t="s">
        <v>25</v>
      </c>
      <c r="M330" s="5">
        <v>20.0</v>
      </c>
    </row>
    <row r="331">
      <c r="A331" s="5">
        <v>11549.0</v>
      </c>
      <c r="D331" s="90" t="s">
        <v>21</v>
      </c>
      <c r="E331" s="90" t="s">
        <v>3954</v>
      </c>
      <c r="F331" s="5">
        <v>1999.0</v>
      </c>
      <c r="G331" s="5" t="s">
        <v>3783</v>
      </c>
      <c r="H331" s="5" t="s">
        <v>3769</v>
      </c>
      <c r="I331" s="5"/>
      <c r="J331" s="5">
        <v>58.0</v>
      </c>
      <c r="K331" s="5" t="s">
        <v>72</v>
      </c>
      <c r="M331" s="5">
        <v>10.0</v>
      </c>
    </row>
    <row r="332">
      <c r="A332" s="5">
        <v>11550.0</v>
      </c>
      <c r="D332" s="90" t="s">
        <v>21</v>
      </c>
      <c r="E332" s="90" t="s">
        <v>3955</v>
      </c>
      <c r="F332" s="5">
        <v>1999.0</v>
      </c>
      <c r="G332" s="5" t="s">
        <v>3783</v>
      </c>
      <c r="H332" s="5" t="s">
        <v>3769</v>
      </c>
      <c r="I332" s="5"/>
      <c r="J332" s="5">
        <v>58.0</v>
      </c>
      <c r="K332" s="5" t="s">
        <v>72</v>
      </c>
      <c r="M332" s="5">
        <v>10.0</v>
      </c>
    </row>
    <row r="333">
      <c r="A333" s="5">
        <v>11551.0</v>
      </c>
      <c r="D333" s="90" t="s">
        <v>21</v>
      </c>
      <c r="E333" s="90" t="s">
        <v>4657</v>
      </c>
      <c r="F333" s="5">
        <v>1999.0</v>
      </c>
      <c r="G333" s="5" t="s">
        <v>3783</v>
      </c>
      <c r="H333" s="5" t="s">
        <v>3820</v>
      </c>
      <c r="I333" s="5"/>
      <c r="J333" s="5">
        <v>26.0</v>
      </c>
      <c r="K333" s="5" t="s">
        <v>25</v>
      </c>
      <c r="M333" s="5">
        <v>40.0</v>
      </c>
    </row>
    <row r="334">
      <c r="A334" s="5">
        <v>11552.0</v>
      </c>
      <c r="D334" s="90" t="s">
        <v>21</v>
      </c>
      <c r="E334" s="90" t="s">
        <v>4076</v>
      </c>
      <c r="F334" s="5">
        <v>1999.0</v>
      </c>
      <c r="G334" s="5" t="s">
        <v>3783</v>
      </c>
      <c r="H334" s="5" t="s">
        <v>4077</v>
      </c>
      <c r="I334" s="5"/>
      <c r="J334" s="5">
        <v>35.0</v>
      </c>
      <c r="K334" s="5" t="s">
        <v>25</v>
      </c>
      <c r="M334" s="5">
        <v>15.0</v>
      </c>
    </row>
    <row r="335">
      <c r="A335" s="5">
        <v>11553.0</v>
      </c>
      <c r="D335" s="90" t="s">
        <v>21</v>
      </c>
      <c r="E335" s="90" t="s">
        <v>4078</v>
      </c>
      <c r="F335" s="5">
        <v>1999.0</v>
      </c>
      <c r="G335" s="5" t="s">
        <v>3783</v>
      </c>
      <c r="H335" s="5" t="s">
        <v>3789</v>
      </c>
      <c r="I335" s="5"/>
      <c r="J335" s="5">
        <v>53.0</v>
      </c>
      <c r="K335" s="5" t="s">
        <v>25</v>
      </c>
      <c r="M335" s="5">
        <v>15.0</v>
      </c>
    </row>
    <row r="336">
      <c r="A336" s="5">
        <v>11554.0</v>
      </c>
      <c r="D336" s="90" t="s">
        <v>21</v>
      </c>
      <c r="E336" s="90" t="s">
        <v>3805</v>
      </c>
      <c r="F336" s="5">
        <v>2000.0</v>
      </c>
      <c r="G336" s="5" t="s">
        <v>3768</v>
      </c>
      <c r="H336" s="5" t="s">
        <v>3806</v>
      </c>
      <c r="I336" s="5"/>
      <c r="J336" s="5">
        <v>76.0</v>
      </c>
      <c r="K336" s="5" t="s">
        <v>1138</v>
      </c>
      <c r="M336" s="5">
        <v>5.0</v>
      </c>
    </row>
    <row r="337">
      <c r="A337" s="5">
        <v>11555.0</v>
      </c>
      <c r="D337" s="90" t="s">
        <v>21</v>
      </c>
      <c r="E337" s="90" t="s">
        <v>4079</v>
      </c>
      <c r="F337" s="5">
        <v>1999.0</v>
      </c>
      <c r="G337" s="5" t="s">
        <v>3783</v>
      </c>
      <c r="H337" s="5" t="s">
        <v>3789</v>
      </c>
      <c r="I337" s="5"/>
      <c r="J337" s="5">
        <v>53.0</v>
      </c>
      <c r="K337" s="5" t="s">
        <v>25</v>
      </c>
      <c r="M337" s="5">
        <v>15.0</v>
      </c>
    </row>
    <row r="338">
      <c r="A338" s="5">
        <v>11556.0</v>
      </c>
      <c r="D338" s="90" t="s">
        <v>21</v>
      </c>
      <c r="E338" s="90" t="s">
        <v>4080</v>
      </c>
      <c r="F338" s="5">
        <v>1999.0</v>
      </c>
      <c r="G338" s="5" t="s">
        <v>3783</v>
      </c>
      <c r="H338" s="5" t="s">
        <v>3789</v>
      </c>
      <c r="I338" s="5"/>
      <c r="J338" s="5">
        <v>53.0</v>
      </c>
      <c r="K338" s="5" t="s">
        <v>25</v>
      </c>
      <c r="M338" s="5">
        <v>15.0</v>
      </c>
    </row>
    <row r="339">
      <c r="A339" s="5">
        <v>11557.0</v>
      </c>
      <c r="D339" s="90" t="s">
        <v>21</v>
      </c>
      <c r="E339" s="90" t="s">
        <v>4658</v>
      </c>
      <c r="F339" s="5">
        <v>1999.0</v>
      </c>
      <c r="G339" s="5" t="s">
        <v>3783</v>
      </c>
      <c r="H339" s="5" t="s">
        <v>3950</v>
      </c>
      <c r="I339" s="5"/>
      <c r="J339" s="5">
        <v>56.0</v>
      </c>
      <c r="K339" s="5" t="s">
        <v>25</v>
      </c>
      <c r="M339" s="5">
        <v>25.0</v>
      </c>
    </row>
    <row r="340">
      <c r="A340" s="5">
        <v>11558.0</v>
      </c>
      <c r="D340" s="90" t="s">
        <v>21</v>
      </c>
      <c r="E340" s="90" t="s">
        <v>4659</v>
      </c>
      <c r="F340" s="5">
        <v>1999.0</v>
      </c>
      <c r="G340" s="5" t="s">
        <v>4660</v>
      </c>
      <c r="H340" s="5" t="s">
        <v>3950</v>
      </c>
      <c r="I340" s="5"/>
      <c r="J340" s="226">
        <v>56.0</v>
      </c>
      <c r="K340" s="110" t="s">
        <v>30</v>
      </c>
      <c r="M340" s="5">
        <v>65.0</v>
      </c>
    </row>
    <row r="341">
      <c r="A341" s="5">
        <v>11559.0</v>
      </c>
      <c r="D341" s="90" t="s">
        <v>21</v>
      </c>
      <c r="E341" s="90" t="s">
        <v>4081</v>
      </c>
      <c r="F341" s="5">
        <v>1999.0</v>
      </c>
      <c r="G341" s="5" t="s">
        <v>3765</v>
      </c>
      <c r="H341" s="5" t="s">
        <v>4082</v>
      </c>
      <c r="I341" s="5"/>
      <c r="J341" s="5">
        <v>19.0</v>
      </c>
      <c r="K341" s="5" t="s">
        <v>763</v>
      </c>
      <c r="M341" s="5">
        <v>15.0</v>
      </c>
    </row>
    <row r="342">
      <c r="A342" s="5">
        <v>11560.0</v>
      </c>
      <c r="D342" s="90" t="s">
        <v>21</v>
      </c>
      <c r="E342" s="90" t="s">
        <v>4083</v>
      </c>
      <c r="F342" s="5">
        <v>1999.0</v>
      </c>
      <c r="G342" s="5" t="s">
        <v>3783</v>
      </c>
      <c r="H342" s="5" t="s">
        <v>3937</v>
      </c>
      <c r="I342" s="5"/>
      <c r="J342" s="5">
        <v>51.0</v>
      </c>
      <c r="K342" s="5" t="s">
        <v>666</v>
      </c>
      <c r="M342" s="5">
        <v>15.0</v>
      </c>
    </row>
    <row r="343">
      <c r="A343" s="5">
        <v>11561.0</v>
      </c>
      <c r="D343" s="90" t="s">
        <v>21</v>
      </c>
      <c r="E343" s="90" t="s">
        <v>4661</v>
      </c>
      <c r="F343" s="5">
        <v>1999.0</v>
      </c>
      <c r="G343" s="5" t="s">
        <v>3765</v>
      </c>
      <c r="H343" s="5" t="s">
        <v>4662</v>
      </c>
      <c r="I343" s="5"/>
      <c r="J343" s="5">
        <v>48.0</v>
      </c>
      <c r="K343" s="5" t="s">
        <v>25</v>
      </c>
      <c r="M343" s="5">
        <v>35.0</v>
      </c>
    </row>
    <row r="344">
      <c r="A344" s="5">
        <v>11562.0</v>
      </c>
      <c r="D344" s="90" t="s">
        <v>21</v>
      </c>
      <c r="E344" s="90" t="s">
        <v>4663</v>
      </c>
      <c r="F344" s="5">
        <v>1999.0</v>
      </c>
      <c r="G344" s="5" t="s">
        <v>3765</v>
      </c>
      <c r="H344" s="5" t="s">
        <v>4113</v>
      </c>
      <c r="I344" s="5"/>
      <c r="J344" s="5">
        <v>65.0</v>
      </c>
      <c r="K344" s="5" t="s">
        <v>25</v>
      </c>
      <c r="M344" s="5">
        <v>45.0</v>
      </c>
    </row>
    <row r="345">
      <c r="A345" s="5">
        <v>11563.0</v>
      </c>
      <c r="D345" s="90" t="s">
        <v>21</v>
      </c>
      <c r="E345" s="90" t="s">
        <v>4084</v>
      </c>
      <c r="F345" s="5">
        <v>1999.0</v>
      </c>
      <c r="G345" s="5" t="s">
        <v>3765</v>
      </c>
      <c r="H345" s="5" t="s">
        <v>4085</v>
      </c>
      <c r="I345" s="5"/>
      <c r="J345" s="5">
        <v>17.0</v>
      </c>
      <c r="K345" s="5" t="s">
        <v>666</v>
      </c>
      <c r="M345" s="5">
        <v>15.0</v>
      </c>
    </row>
    <row r="346">
      <c r="A346" s="5">
        <v>11564.0</v>
      </c>
      <c r="D346" s="90" t="s">
        <v>21</v>
      </c>
      <c r="E346" s="90" t="s">
        <v>4664</v>
      </c>
      <c r="F346" s="5">
        <v>1999.0</v>
      </c>
      <c r="G346" s="5" t="s">
        <v>3783</v>
      </c>
      <c r="H346" s="5" t="s">
        <v>4552</v>
      </c>
      <c r="I346" s="5"/>
      <c r="J346" s="5">
        <v>57.0</v>
      </c>
      <c r="K346" s="5" t="s">
        <v>72</v>
      </c>
      <c r="M346" s="5">
        <v>20.0</v>
      </c>
    </row>
    <row r="347">
      <c r="A347" s="5">
        <v>11565.0</v>
      </c>
      <c r="D347" s="90" t="s">
        <v>21</v>
      </c>
      <c r="E347" s="90" t="s">
        <v>3956</v>
      </c>
      <c r="F347" s="5">
        <v>1999.0</v>
      </c>
      <c r="G347" s="5" t="s">
        <v>3765</v>
      </c>
      <c r="H347" s="5" t="s">
        <v>3835</v>
      </c>
      <c r="I347" s="5"/>
      <c r="J347" s="5">
        <v>50.0</v>
      </c>
      <c r="K347" s="5" t="s">
        <v>666</v>
      </c>
      <c r="M347" s="5">
        <v>10.0</v>
      </c>
    </row>
    <row r="348">
      <c r="A348" s="5">
        <v>11566.0</v>
      </c>
      <c r="D348" s="90" t="s">
        <v>21</v>
      </c>
      <c r="E348" s="90" t="s">
        <v>3807</v>
      </c>
      <c r="F348" s="5">
        <v>1999.0</v>
      </c>
      <c r="G348" s="5" t="s">
        <v>3765</v>
      </c>
      <c r="H348" s="5" t="s">
        <v>3808</v>
      </c>
      <c r="I348" s="5"/>
      <c r="J348" s="5">
        <v>72.0</v>
      </c>
      <c r="K348" s="5" t="s">
        <v>1138</v>
      </c>
      <c r="M348" s="5">
        <v>5.0</v>
      </c>
    </row>
    <row r="349">
      <c r="A349" s="5">
        <v>11567.0</v>
      </c>
      <c r="D349" s="90" t="s">
        <v>21</v>
      </c>
      <c r="E349" s="90" t="s">
        <v>3957</v>
      </c>
      <c r="F349" s="5">
        <v>1999.0</v>
      </c>
      <c r="G349" s="5" t="s">
        <v>3765</v>
      </c>
      <c r="H349" s="5" t="s">
        <v>3958</v>
      </c>
      <c r="I349" s="5"/>
      <c r="J349" s="5">
        <v>36.0</v>
      </c>
      <c r="K349" s="5" t="s">
        <v>72</v>
      </c>
      <c r="M349" s="5">
        <v>10.0</v>
      </c>
    </row>
    <row r="350">
      <c r="A350" s="5">
        <v>11568.0</v>
      </c>
      <c r="D350" s="90" t="s">
        <v>21</v>
      </c>
      <c r="E350" s="90" t="s">
        <v>3959</v>
      </c>
      <c r="F350" s="5">
        <v>1999.0</v>
      </c>
      <c r="G350" s="5" t="s">
        <v>3765</v>
      </c>
      <c r="H350" s="5" t="s">
        <v>3958</v>
      </c>
      <c r="I350" s="5"/>
      <c r="J350" s="5">
        <v>36.0</v>
      </c>
      <c r="K350" s="5" t="s">
        <v>72</v>
      </c>
      <c r="M350" s="5">
        <v>10.0</v>
      </c>
    </row>
    <row r="351">
      <c r="A351" s="5">
        <v>11569.0</v>
      </c>
      <c r="D351" s="90" t="s">
        <v>21</v>
      </c>
      <c r="E351" s="90" t="s">
        <v>4665</v>
      </c>
      <c r="F351" s="5">
        <v>1999.0</v>
      </c>
      <c r="G351" s="5" t="s">
        <v>3783</v>
      </c>
      <c r="H351" s="5" t="s">
        <v>4552</v>
      </c>
      <c r="I351" s="5"/>
      <c r="J351" s="5">
        <v>57.0</v>
      </c>
      <c r="K351" s="5" t="s">
        <v>30</v>
      </c>
      <c r="M351" s="5">
        <v>30.0</v>
      </c>
    </row>
    <row r="352">
      <c r="A352" s="5">
        <v>11570.0</v>
      </c>
      <c r="D352" s="90" t="s">
        <v>21</v>
      </c>
      <c r="E352" s="90" t="s">
        <v>4086</v>
      </c>
      <c r="F352" s="5">
        <v>1999.0</v>
      </c>
      <c r="G352" s="5" t="s">
        <v>3783</v>
      </c>
      <c r="H352" s="5" t="s">
        <v>3857</v>
      </c>
      <c r="I352" s="5"/>
      <c r="J352" s="5">
        <v>50.0</v>
      </c>
      <c r="K352" s="5" t="s">
        <v>72</v>
      </c>
      <c r="M352" s="5">
        <v>15.0</v>
      </c>
    </row>
    <row r="353">
      <c r="A353" s="5">
        <v>11571.0</v>
      </c>
      <c r="D353" s="90" t="s">
        <v>21</v>
      </c>
      <c r="E353" s="90" t="s">
        <v>4087</v>
      </c>
      <c r="F353" s="5">
        <v>2000.0</v>
      </c>
      <c r="G353" s="5" t="s">
        <v>3768</v>
      </c>
      <c r="H353" s="5" t="s">
        <v>3875</v>
      </c>
      <c r="I353" s="5" t="s">
        <v>88</v>
      </c>
      <c r="J353" s="5">
        <v>37.0</v>
      </c>
      <c r="K353" s="5" t="s">
        <v>1138</v>
      </c>
      <c r="M353" s="5">
        <v>15.0</v>
      </c>
    </row>
    <row r="354">
      <c r="A354" s="5">
        <v>11572.0</v>
      </c>
      <c r="D354" s="90" t="s">
        <v>21</v>
      </c>
      <c r="E354" s="90" t="s">
        <v>4666</v>
      </c>
      <c r="F354" s="5">
        <v>1999.0</v>
      </c>
      <c r="G354" s="5" t="s">
        <v>3765</v>
      </c>
      <c r="H354" s="5" t="s">
        <v>3835</v>
      </c>
      <c r="I354" s="5"/>
      <c r="J354" s="5">
        <v>50.0</v>
      </c>
      <c r="K354" s="5" t="s">
        <v>763</v>
      </c>
      <c r="M354" s="5">
        <v>20.0</v>
      </c>
    </row>
    <row r="355">
      <c r="A355" s="5">
        <v>11573.0</v>
      </c>
      <c r="D355" s="90" t="s">
        <v>21</v>
      </c>
      <c r="E355" s="90" t="s">
        <v>4667</v>
      </c>
      <c r="F355" s="5">
        <v>1999.0</v>
      </c>
      <c r="G355" s="5" t="s">
        <v>3765</v>
      </c>
      <c r="H355" s="5" t="s">
        <v>3937</v>
      </c>
      <c r="I355" s="5"/>
      <c r="J355" s="5">
        <v>51.0</v>
      </c>
      <c r="K355" s="5" t="s">
        <v>72</v>
      </c>
      <c r="M355" s="5">
        <v>30.0</v>
      </c>
    </row>
    <row r="356">
      <c r="A356" s="5">
        <v>11574.0</v>
      </c>
      <c r="D356" s="90" t="s">
        <v>21</v>
      </c>
      <c r="E356" s="90" t="s">
        <v>4088</v>
      </c>
      <c r="F356" s="5">
        <v>1999.0</v>
      </c>
      <c r="G356" s="5" t="s">
        <v>3783</v>
      </c>
      <c r="H356" s="5" t="s">
        <v>4089</v>
      </c>
      <c r="I356" s="5"/>
      <c r="J356" s="5">
        <v>46.0</v>
      </c>
      <c r="K356" s="5" t="s">
        <v>25</v>
      </c>
      <c r="M356" s="5">
        <v>15.0</v>
      </c>
    </row>
    <row r="357">
      <c r="A357" s="5">
        <v>11575.0</v>
      </c>
      <c r="D357" s="90" t="s">
        <v>21</v>
      </c>
      <c r="E357" s="90" t="s">
        <v>4090</v>
      </c>
      <c r="F357" s="5">
        <v>1999.0</v>
      </c>
      <c r="G357" s="5" t="s">
        <v>3783</v>
      </c>
      <c r="H357" s="5" t="s">
        <v>4089</v>
      </c>
      <c r="I357" s="5"/>
      <c r="J357" s="5">
        <v>46.0</v>
      </c>
      <c r="K357" s="5" t="s">
        <v>25</v>
      </c>
      <c r="M357" s="5">
        <v>15.0</v>
      </c>
    </row>
    <row r="358">
      <c r="A358" s="5">
        <v>11576.0</v>
      </c>
      <c r="D358" s="90" t="s">
        <v>21</v>
      </c>
      <c r="E358" s="90" t="s">
        <v>4668</v>
      </c>
      <c r="F358" s="5">
        <v>1999.0</v>
      </c>
      <c r="G358" s="5" t="s">
        <v>3765</v>
      </c>
      <c r="H358" s="5" t="s">
        <v>3835</v>
      </c>
      <c r="I358" s="5"/>
      <c r="J358" s="5">
        <v>50.0</v>
      </c>
      <c r="K358" s="5" t="s">
        <v>72</v>
      </c>
      <c r="M358" s="5">
        <v>20.0</v>
      </c>
    </row>
    <row r="359">
      <c r="A359" s="5">
        <v>11577.0</v>
      </c>
      <c r="D359" s="90" t="s">
        <v>21</v>
      </c>
      <c r="E359" s="90" t="s">
        <v>4669</v>
      </c>
      <c r="F359" s="5">
        <v>1999.0</v>
      </c>
      <c r="G359" s="5" t="s">
        <v>3765</v>
      </c>
      <c r="H359" s="5" t="s">
        <v>4537</v>
      </c>
      <c r="I359" s="5"/>
      <c r="J359" s="5">
        <v>42.0</v>
      </c>
      <c r="K359" s="5" t="s">
        <v>72</v>
      </c>
      <c r="M359" s="5">
        <v>20.0</v>
      </c>
    </row>
    <row r="360">
      <c r="A360" s="5">
        <v>11578.0</v>
      </c>
      <c r="D360" s="90" t="s">
        <v>21</v>
      </c>
      <c r="E360" s="90" t="s">
        <v>4670</v>
      </c>
      <c r="F360" s="5">
        <v>1999.0</v>
      </c>
      <c r="G360" s="5" t="s">
        <v>3765</v>
      </c>
      <c r="H360" s="5" t="s">
        <v>4671</v>
      </c>
      <c r="I360" s="5"/>
      <c r="J360" s="5">
        <v>77.0</v>
      </c>
      <c r="K360" s="5" t="s">
        <v>25</v>
      </c>
      <c r="M360" s="5">
        <v>45.0</v>
      </c>
    </row>
    <row r="361">
      <c r="A361" s="5">
        <v>11579.0</v>
      </c>
      <c r="D361" s="90" t="s">
        <v>21</v>
      </c>
      <c r="E361" s="90" t="s">
        <v>4672</v>
      </c>
      <c r="F361" s="5">
        <v>1999.0</v>
      </c>
      <c r="G361" s="5" t="s">
        <v>3783</v>
      </c>
      <c r="H361" s="5" t="s">
        <v>3937</v>
      </c>
      <c r="I361" s="5"/>
      <c r="J361" s="5">
        <v>51.0</v>
      </c>
      <c r="K361" s="110" t="s">
        <v>30</v>
      </c>
      <c r="M361" s="5">
        <v>100.0</v>
      </c>
    </row>
    <row r="362">
      <c r="A362" s="5">
        <v>11580.0</v>
      </c>
      <c r="D362" s="90" t="s">
        <v>21</v>
      </c>
      <c r="E362" s="90" t="s">
        <v>4091</v>
      </c>
      <c r="F362" s="5">
        <v>2000.0</v>
      </c>
      <c r="G362" s="5" t="s">
        <v>3768</v>
      </c>
      <c r="H362" s="5" t="s">
        <v>3841</v>
      </c>
      <c r="I362" s="5"/>
      <c r="J362" s="5">
        <v>58.0</v>
      </c>
      <c r="K362" s="5" t="s">
        <v>25</v>
      </c>
      <c r="M362" s="5">
        <v>15.0</v>
      </c>
    </row>
    <row r="363">
      <c r="A363" s="5">
        <v>11581.0</v>
      </c>
      <c r="D363" s="90" t="s">
        <v>21</v>
      </c>
      <c r="E363" s="90" t="s">
        <v>3809</v>
      </c>
      <c r="F363" s="5">
        <v>1999.0</v>
      </c>
      <c r="G363" s="5" t="s">
        <v>3765</v>
      </c>
      <c r="H363" s="5" t="s">
        <v>3810</v>
      </c>
      <c r="I363" s="5"/>
      <c r="J363" s="5">
        <v>74.0</v>
      </c>
      <c r="K363" s="5" t="s">
        <v>666</v>
      </c>
      <c r="M363" s="5">
        <v>5.0</v>
      </c>
    </row>
    <row r="364">
      <c r="A364" s="5">
        <v>11582.0</v>
      </c>
      <c r="D364" s="90" t="s">
        <v>21</v>
      </c>
      <c r="E364" s="90" t="s">
        <v>4092</v>
      </c>
      <c r="F364" s="5">
        <v>2000.0</v>
      </c>
      <c r="G364" s="5" t="s">
        <v>3768</v>
      </c>
      <c r="H364" s="5" t="s">
        <v>3841</v>
      </c>
      <c r="I364" s="5"/>
      <c r="J364" s="5">
        <v>58.0</v>
      </c>
      <c r="K364" s="5" t="s">
        <v>25</v>
      </c>
      <c r="M364" s="5">
        <v>15.0</v>
      </c>
    </row>
    <row r="365">
      <c r="A365" s="5">
        <v>11583.0</v>
      </c>
      <c r="D365" s="90" t="s">
        <v>21</v>
      </c>
      <c r="E365" s="90" t="s">
        <v>4673</v>
      </c>
      <c r="F365" s="5">
        <v>1999.0</v>
      </c>
      <c r="G365" s="5" t="s">
        <v>3765</v>
      </c>
      <c r="H365" s="5" t="s">
        <v>3873</v>
      </c>
      <c r="I365" s="5"/>
      <c r="J365" s="5">
        <v>35.0</v>
      </c>
      <c r="K365" s="5" t="s">
        <v>72</v>
      </c>
      <c r="M365" s="5">
        <v>35.0</v>
      </c>
    </row>
    <row r="366">
      <c r="A366" s="5">
        <v>11584.0</v>
      </c>
      <c r="D366" s="90" t="s">
        <v>21</v>
      </c>
      <c r="E366" s="90" t="s">
        <v>3960</v>
      </c>
      <c r="F366" s="5">
        <v>1999.0</v>
      </c>
      <c r="G366" s="5" t="s">
        <v>3783</v>
      </c>
      <c r="H366" s="5" t="s">
        <v>3961</v>
      </c>
      <c r="I366" s="5"/>
      <c r="J366" s="5">
        <v>45.0</v>
      </c>
      <c r="K366" s="5" t="s">
        <v>763</v>
      </c>
      <c r="M366" s="5">
        <v>10.0</v>
      </c>
    </row>
    <row r="367">
      <c r="A367" s="5">
        <v>11585.0</v>
      </c>
      <c r="D367" s="90" t="s">
        <v>21</v>
      </c>
      <c r="E367" s="90" t="s">
        <v>3962</v>
      </c>
      <c r="F367" s="5">
        <v>1999.0</v>
      </c>
      <c r="G367" s="5" t="s">
        <v>3783</v>
      </c>
      <c r="H367" s="5" t="s">
        <v>3907</v>
      </c>
      <c r="I367" s="5"/>
      <c r="J367" s="5">
        <v>42.0</v>
      </c>
      <c r="K367" s="5" t="s">
        <v>72</v>
      </c>
      <c r="M367" s="5">
        <v>10.0</v>
      </c>
    </row>
    <row r="368">
      <c r="A368" s="5">
        <v>11586.0</v>
      </c>
      <c r="D368" s="90" t="s">
        <v>21</v>
      </c>
      <c r="E368" s="90" t="s">
        <v>4093</v>
      </c>
      <c r="F368" s="5">
        <v>1999.0</v>
      </c>
      <c r="G368" s="5" t="s">
        <v>3783</v>
      </c>
      <c r="H368" s="5" t="s">
        <v>3970</v>
      </c>
      <c r="I368" s="5"/>
      <c r="J368" s="5">
        <v>52.0</v>
      </c>
      <c r="K368" s="5" t="s">
        <v>666</v>
      </c>
      <c r="M368" s="5">
        <v>15.0</v>
      </c>
    </row>
    <row r="369">
      <c r="A369" s="5">
        <v>11587.0</v>
      </c>
      <c r="D369" s="90" t="s">
        <v>21</v>
      </c>
      <c r="E369" s="90" t="s">
        <v>4674</v>
      </c>
      <c r="F369" s="5">
        <v>1999.0</v>
      </c>
      <c r="G369" s="5" t="s">
        <v>3783</v>
      </c>
      <c r="H369" s="5" t="s">
        <v>3813</v>
      </c>
      <c r="I369" s="5"/>
      <c r="J369" s="5">
        <v>63.0</v>
      </c>
      <c r="K369" s="5" t="s">
        <v>72</v>
      </c>
      <c r="M369" s="5">
        <v>20.0</v>
      </c>
    </row>
    <row r="370">
      <c r="A370" s="5">
        <v>11588.0</v>
      </c>
      <c r="D370" s="90" t="s">
        <v>21</v>
      </c>
      <c r="E370" s="90" t="s">
        <v>4675</v>
      </c>
      <c r="F370" s="5">
        <v>1999.0</v>
      </c>
      <c r="G370" s="5" t="s">
        <v>3765</v>
      </c>
      <c r="H370" s="5" t="s">
        <v>3835</v>
      </c>
      <c r="I370" s="5"/>
      <c r="J370" s="5">
        <v>50.0</v>
      </c>
      <c r="K370" s="5" t="s">
        <v>25</v>
      </c>
      <c r="M370" s="5">
        <v>50.0</v>
      </c>
    </row>
    <row r="371">
      <c r="A371" s="5">
        <v>11589.0</v>
      </c>
      <c r="D371" s="90" t="s">
        <v>21</v>
      </c>
      <c r="E371" s="90" t="s">
        <v>4676</v>
      </c>
      <c r="F371" s="5">
        <v>1999.0</v>
      </c>
      <c r="G371" s="5" t="s">
        <v>3765</v>
      </c>
      <c r="H371" s="5" t="s">
        <v>3884</v>
      </c>
      <c r="I371" s="5"/>
      <c r="J371" s="5">
        <v>44.0</v>
      </c>
      <c r="K371" s="5" t="s">
        <v>25</v>
      </c>
      <c r="M371" s="5">
        <v>85.0</v>
      </c>
    </row>
    <row r="372">
      <c r="A372" s="5">
        <v>11590.0</v>
      </c>
      <c r="D372" s="90" t="s">
        <v>21</v>
      </c>
      <c r="E372" s="90" t="s">
        <v>3811</v>
      </c>
      <c r="F372" s="5">
        <v>1999.0</v>
      </c>
      <c r="G372" s="5" t="s">
        <v>3765</v>
      </c>
      <c r="H372" s="5" t="s">
        <v>3808</v>
      </c>
      <c r="I372" s="5"/>
      <c r="J372" s="5">
        <v>72.0</v>
      </c>
      <c r="K372" s="5" t="s">
        <v>1138</v>
      </c>
      <c r="M372" s="5">
        <v>5.0</v>
      </c>
    </row>
    <row r="373">
      <c r="A373" s="5">
        <v>11591.0</v>
      </c>
      <c r="D373" s="90" t="s">
        <v>21</v>
      </c>
      <c r="E373" s="90" t="s">
        <v>3812</v>
      </c>
      <c r="F373" s="5">
        <v>1999.0</v>
      </c>
      <c r="G373" s="5" t="s">
        <v>3783</v>
      </c>
      <c r="H373" s="5" t="s">
        <v>3813</v>
      </c>
      <c r="I373" s="5"/>
      <c r="J373" s="5">
        <v>63.0</v>
      </c>
      <c r="K373" s="5" t="s">
        <v>666</v>
      </c>
      <c r="M373" s="5">
        <v>5.0</v>
      </c>
    </row>
    <row r="374">
      <c r="A374" s="5">
        <v>11592.0</v>
      </c>
      <c r="D374" s="90" t="s">
        <v>21</v>
      </c>
      <c r="E374" s="90" t="s">
        <v>4677</v>
      </c>
      <c r="F374" s="5">
        <v>1999.0</v>
      </c>
      <c r="G374" s="5" t="s">
        <v>3765</v>
      </c>
      <c r="H374" s="5" t="s">
        <v>3965</v>
      </c>
      <c r="I374" s="5"/>
      <c r="J374" s="5">
        <v>70.0</v>
      </c>
      <c r="K374" s="5" t="s">
        <v>72</v>
      </c>
      <c r="M374" s="5">
        <v>20.0</v>
      </c>
    </row>
    <row r="375">
      <c r="A375" s="5">
        <v>11593.0</v>
      </c>
      <c r="D375" s="90" t="s">
        <v>21</v>
      </c>
      <c r="E375" s="90" t="s">
        <v>3963</v>
      </c>
      <c r="F375" s="5">
        <v>1999.0</v>
      </c>
      <c r="G375" s="5" t="s">
        <v>3783</v>
      </c>
      <c r="H375" s="5" t="s">
        <v>3769</v>
      </c>
      <c r="I375" s="5"/>
      <c r="J375" s="5">
        <v>58.0</v>
      </c>
      <c r="K375" s="5" t="s">
        <v>72</v>
      </c>
      <c r="M375" s="5">
        <v>10.0</v>
      </c>
    </row>
    <row r="376">
      <c r="A376" s="5">
        <v>11594.0</v>
      </c>
      <c r="D376" s="90" t="s">
        <v>21</v>
      </c>
      <c r="E376" s="90" t="s">
        <v>3814</v>
      </c>
      <c r="F376" s="5">
        <v>1999.0</v>
      </c>
      <c r="G376" s="5" t="s">
        <v>3783</v>
      </c>
      <c r="H376" s="5" t="s">
        <v>3815</v>
      </c>
      <c r="I376" s="5"/>
      <c r="J376" s="5">
        <v>48.0</v>
      </c>
      <c r="K376" s="5" t="s">
        <v>1138</v>
      </c>
      <c r="M376" s="5">
        <v>5.0</v>
      </c>
    </row>
    <row r="377">
      <c r="A377" s="5">
        <v>11595.0</v>
      </c>
      <c r="D377" s="90" t="s">
        <v>21</v>
      </c>
      <c r="E377" s="90" t="s">
        <v>3816</v>
      </c>
      <c r="F377" s="5">
        <v>1999.0</v>
      </c>
      <c r="G377" s="5" t="s">
        <v>3783</v>
      </c>
      <c r="H377" s="5" t="s">
        <v>3815</v>
      </c>
      <c r="I377" s="5"/>
      <c r="J377" s="5">
        <v>48.0</v>
      </c>
      <c r="K377" s="5" t="s">
        <v>3817</v>
      </c>
      <c r="M377" s="5">
        <v>5.0</v>
      </c>
    </row>
    <row r="378">
      <c r="A378" s="5">
        <v>11596.0</v>
      </c>
      <c r="D378" s="90" t="s">
        <v>21</v>
      </c>
      <c r="E378" s="90" t="s">
        <v>3964</v>
      </c>
      <c r="F378" s="5">
        <v>1999.0</v>
      </c>
      <c r="G378" s="5" t="s">
        <v>3765</v>
      </c>
      <c r="H378" s="5" t="s">
        <v>3965</v>
      </c>
      <c r="I378" s="5"/>
      <c r="J378" s="5">
        <v>70.0</v>
      </c>
      <c r="K378" s="5" t="s">
        <v>666</v>
      </c>
      <c r="M378" s="5">
        <v>10.0</v>
      </c>
    </row>
    <row r="379">
      <c r="A379" s="5">
        <v>11597.0</v>
      </c>
      <c r="D379" s="90" t="s">
        <v>21</v>
      </c>
      <c r="E379" s="90" t="s">
        <v>4678</v>
      </c>
      <c r="F379" s="5">
        <v>1999.0</v>
      </c>
      <c r="G379" s="5" t="s">
        <v>3777</v>
      </c>
      <c r="H379" s="5" t="s">
        <v>4058</v>
      </c>
      <c r="I379" s="5" t="s">
        <v>88</v>
      </c>
      <c r="J379" s="5">
        <v>46.0</v>
      </c>
      <c r="K379" s="5" t="s">
        <v>72</v>
      </c>
      <c r="M379" s="5">
        <v>20.0</v>
      </c>
    </row>
    <row r="380">
      <c r="A380" s="5">
        <v>11598.0</v>
      </c>
      <c r="D380" s="90" t="s">
        <v>21</v>
      </c>
      <c r="E380" s="90" t="s">
        <v>3818</v>
      </c>
      <c r="F380" s="5">
        <v>1999.0</v>
      </c>
      <c r="G380" s="5" t="s">
        <v>3777</v>
      </c>
      <c r="H380" s="5" t="s">
        <v>3778</v>
      </c>
      <c r="I380" s="5"/>
      <c r="J380" s="5">
        <v>32.0</v>
      </c>
      <c r="K380" s="5" t="s">
        <v>72</v>
      </c>
      <c r="M380" s="5">
        <v>5.0</v>
      </c>
    </row>
    <row r="381">
      <c r="A381" s="5">
        <v>11599.0</v>
      </c>
      <c r="D381" s="90" t="s">
        <v>21</v>
      </c>
      <c r="E381" s="90" t="s">
        <v>4094</v>
      </c>
      <c r="F381" s="5">
        <v>1999.0</v>
      </c>
      <c r="G381" s="5" t="s">
        <v>3777</v>
      </c>
      <c r="H381" s="5" t="s">
        <v>4095</v>
      </c>
      <c r="I381" s="5" t="s">
        <v>88</v>
      </c>
      <c r="J381" s="5">
        <v>51.0</v>
      </c>
      <c r="K381" s="5" t="s">
        <v>666</v>
      </c>
      <c r="M381" s="5">
        <v>15.0</v>
      </c>
    </row>
    <row r="382">
      <c r="A382" s="5">
        <v>11600.0</v>
      </c>
      <c r="D382" s="90" t="s">
        <v>21</v>
      </c>
      <c r="E382" s="90" t="s">
        <v>4679</v>
      </c>
      <c r="F382" s="5">
        <v>1999.0</v>
      </c>
      <c r="G382" s="5" t="s">
        <v>3783</v>
      </c>
      <c r="H382" s="5" t="s">
        <v>3813</v>
      </c>
      <c r="I382" s="5"/>
      <c r="J382" s="5">
        <v>63.0</v>
      </c>
      <c r="K382" s="5" t="s">
        <v>30</v>
      </c>
      <c r="M382" s="5">
        <v>35.0</v>
      </c>
    </row>
    <row r="383">
      <c r="A383" s="5">
        <v>11601.0</v>
      </c>
      <c r="D383" s="90" t="s">
        <v>21</v>
      </c>
      <c r="E383" s="90" t="s">
        <v>3966</v>
      </c>
      <c r="F383" s="5">
        <v>1999.0</v>
      </c>
      <c r="G383" s="5" t="s">
        <v>3783</v>
      </c>
      <c r="H383" s="5" t="s">
        <v>3911</v>
      </c>
      <c r="I383" s="5"/>
      <c r="J383" s="5">
        <v>61.0</v>
      </c>
      <c r="K383" s="5" t="s">
        <v>72</v>
      </c>
      <c r="M383" s="5">
        <v>10.0</v>
      </c>
    </row>
    <row r="384">
      <c r="A384" s="5">
        <v>11602.0</v>
      </c>
      <c r="D384" s="90" t="s">
        <v>21</v>
      </c>
      <c r="E384" s="90" t="s">
        <v>3967</v>
      </c>
      <c r="F384" s="5">
        <v>1999.0</v>
      </c>
      <c r="G384" s="5" t="s">
        <v>3783</v>
      </c>
      <c r="H384" s="5" t="s">
        <v>3968</v>
      </c>
      <c r="I384" s="5"/>
      <c r="J384" s="5">
        <v>34.0</v>
      </c>
      <c r="K384" s="5" t="s">
        <v>72</v>
      </c>
      <c r="M384" s="5">
        <v>10.0</v>
      </c>
    </row>
    <row r="385">
      <c r="A385" s="5">
        <v>11603.0</v>
      </c>
      <c r="D385" s="90" t="s">
        <v>21</v>
      </c>
      <c r="E385" s="90" t="s">
        <v>4096</v>
      </c>
      <c r="F385" s="5">
        <v>1999.0</v>
      </c>
      <c r="G385" s="5" t="s">
        <v>3783</v>
      </c>
      <c r="H385" s="5" t="s">
        <v>4097</v>
      </c>
      <c r="I385" s="5"/>
      <c r="J385" s="5">
        <v>47.0</v>
      </c>
      <c r="K385" s="5" t="s">
        <v>25</v>
      </c>
      <c r="M385" s="5">
        <v>15.0</v>
      </c>
    </row>
    <row r="386">
      <c r="A386" s="5">
        <v>11604.0</v>
      </c>
      <c r="D386" s="90" t="s">
        <v>21</v>
      </c>
      <c r="E386" s="90" t="s">
        <v>3969</v>
      </c>
      <c r="F386" s="5">
        <v>1999.0</v>
      </c>
      <c r="G386" s="5" t="s">
        <v>3783</v>
      </c>
      <c r="H386" s="5" t="s">
        <v>3970</v>
      </c>
      <c r="I386" s="5"/>
      <c r="J386" s="5">
        <v>35.0</v>
      </c>
      <c r="K386" s="5" t="s">
        <v>72</v>
      </c>
      <c r="M386" s="5">
        <v>10.0</v>
      </c>
    </row>
    <row r="387">
      <c r="A387" s="5">
        <v>11605.0</v>
      </c>
      <c r="D387" s="90" t="s">
        <v>21</v>
      </c>
      <c r="E387" s="90" t="s">
        <v>4098</v>
      </c>
      <c r="F387" s="5">
        <v>2000.0</v>
      </c>
      <c r="G387" s="5" t="s">
        <v>3768</v>
      </c>
      <c r="H387" s="5" t="s">
        <v>4099</v>
      </c>
      <c r="I387" s="5"/>
      <c r="J387" s="5">
        <v>60.0</v>
      </c>
      <c r="K387" s="5" t="s">
        <v>25</v>
      </c>
      <c r="M387" s="5">
        <v>15.0</v>
      </c>
    </row>
    <row r="388">
      <c r="A388" s="5">
        <v>11606.0</v>
      </c>
      <c r="D388" s="90" t="s">
        <v>21</v>
      </c>
      <c r="E388" s="90" t="s">
        <v>4680</v>
      </c>
      <c r="F388" s="5">
        <v>1999.0</v>
      </c>
      <c r="G388" s="5" t="s">
        <v>3783</v>
      </c>
      <c r="H388" s="5" t="s">
        <v>3813</v>
      </c>
      <c r="I388" s="5"/>
      <c r="J388" s="5">
        <v>63.0</v>
      </c>
      <c r="K388" s="5" t="s">
        <v>30</v>
      </c>
      <c r="M388" s="5">
        <v>50.0</v>
      </c>
    </row>
    <row r="389">
      <c r="A389" s="5">
        <v>11607.0</v>
      </c>
      <c r="D389" s="90" t="s">
        <v>21</v>
      </c>
      <c r="E389" s="90" t="s">
        <v>4681</v>
      </c>
      <c r="F389" s="5">
        <v>1999.0</v>
      </c>
      <c r="G389" s="5" t="s">
        <v>3783</v>
      </c>
      <c r="H389" s="5" t="s">
        <v>4111</v>
      </c>
      <c r="I389" s="5"/>
      <c r="J389" s="5">
        <v>25.0</v>
      </c>
      <c r="K389" s="5" t="s">
        <v>25</v>
      </c>
      <c r="M389" s="5">
        <v>20.0</v>
      </c>
    </row>
    <row r="390">
      <c r="A390" s="5">
        <v>11608.0</v>
      </c>
      <c r="D390" s="90" t="s">
        <v>21</v>
      </c>
      <c r="E390" s="90" t="s">
        <v>4682</v>
      </c>
      <c r="F390" s="5">
        <v>1999.0</v>
      </c>
      <c r="G390" s="5" t="s">
        <v>3765</v>
      </c>
      <c r="H390" s="5" t="s">
        <v>3913</v>
      </c>
      <c r="I390" s="5"/>
      <c r="J390" s="5">
        <v>18.0</v>
      </c>
      <c r="K390" s="5" t="s">
        <v>25</v>
      </c>
      <c r="M390" s="5">
        <v>55.0</v>
      </c>
    </row>
    <row r="391">
      <c r="A391" s="5">
        <v>11609.0</v>
      </c>
      <c r="D391" s="90" t="s">
        <v>21</v>
      </c>
      <c r="E391" s="90" t="s">
        <v>3971</v>
      </c>
      <c r="F391" s="5">
        <v>1999.0</v>
      </c>
      <c r="G391" s="5" t="s">
        <v>3783</v>
      </c>
      <c r="H391" s="5" t="s">
        <v>3972</v>
      </c>
      <c r="I391" s="5"/>
      <c r="J391" s="5">
        <v>30.0</v>
      </c>
      <c r="K391" s="5" t="s">
        <v>72</v>
      </c>
      <c r="M391" s="5">
        <v>10.0</v>
      </c>
    </row>
    <row r="392">
      <c r="A392" s="5">
        <v>11610.0</v>
      </c>
      <c r="D392" s="90" t="s">
        <v>21</v>
      </c>
      <c r="E392" s="90" t="s">
        <v>4100</v>
      </c>
      <c r="F392" s="5">
        <v>1999.0</v>
      </c>
      <c r="G392" s="5" t="s">
        <v>3765</v>
      </c>
      <c r="H392" s="5" t="s">
        <v>4101</v>
      </c>
      <c r="I392" s="5"/>
      <c r="J392" s="5">
        <v>63.0</v>
      </c>
      <c r="K392" s="5" t="s">
        <v>1138</v>
      </c>
      <c r="M392" s="5">
        <v>15.0</v>
      </c>
    </row>
    <row r="393">
      <c r="A393" s="5">
        <v>11611.0</v>
      </c>
      <c r="D393" s="90" t="s">
        <v>21</v>
      </c>
      <c r="E393" s="90" t="s">
        <v>4683</v>
      </c>
      <c r="F393" s="5">
        <v>1999.0</v>
      </c>
      <c r="G393" s="5" t="s">
        <v>3765</v>
      </c>
      <c r="H393" s="5" t="s">
        <v>4519</v>
      </c>
      <c r="I393" s="5"/>
      <c r="J393" s="5">
        <v>46.0</v>
      </c>
      <c r="K393" s="5" t="s">
        <v>1138</v>
      </c>
      <c r="M393" s="5">
        <v>45.0</v>
      </c>
    </row>
    <row r="394">
      <c r="A394" s="5">
        <v>11612.0</v>
      </c>
      <c r="D394" s="90" t="s">
        <v>21</v>
      </c>
      <c r="E394" s="90" t="s">
        <v>4684</v>
      </c>
      <c r="F394" s="5">
        <v>1999.0</v>
      </c>
      <c r="G394" s="5" t="s">
        <v>3765</v>
      </c>
      <c r="H394" s="5" t="s">
        <v>3784</v>
      </c>
      <c r="I394" s="5" t="s">
        <v>4685</v>
      </c>
      <c r="J394" s="5">
        <v>58.0</v>
      </c>
      <c r="K394" s="5" t="s">
        <v>72</v>
      </c>
      <c r="M394" s="5">
        <v>35.0</v>
      </c>
    </row>
    <row r="395">
      <c r="A395" s="5">
        <v>11613.0</v>
      </c>
      <c r="D395" s="90" t="s">
        <v>21</v>
      </c>
      <c r="E395" s="90" t="s">
        <v>4102</v>
      </c>
      <c r="F395" s="5">
        <v>1999.0</v>
      </c>
      <c r="G395" s="5" t="s">
        <v>3765</v>
      </c>
      <c r="H395" s="5" t="s">
        <v>3833</v>
      </c>
      <c r="I395" s="5"/>
      <c r="J395" s="5">
        <v>71.0</v>
      </c>
      <c r="K395" s="5" t="s">
        <v>72</v>
      </c>
      <c r="M395" s="5">
        <v>15.0</v>
      </c>
    </row>
    <row r="396">
      <c r="A396" s="5">
        <v>11614.0</v>
      </c>
      <c r="D396" s="90" t="s">
        <v>21</v>
      </c>
      <c r="E396" s="90" t="s">
        <v>4686</v>
      </c>
      <c r="F396" s="5">
        <v>2000.0</v>
      </c>
      <c r="G396" s="5" t="s">
        <v>4544</v>
      </c>
      <c r="H396" s="5" t="s">
        <v>4687</v>
      </c>
      <c r="I396" s="5" t="s">
        <v>88</v>
      </c>
      <c r="J396" s="5">
        <v>47.0</v>
      </c>
      <c r="K396" s="5" t="s">
        <v>72</v>
      </c>
    </row>
    <row r="397">
      <c r="A397" s="5">
        <v>11615.0</v>
      </c>
      <c r="D397" s="90" t="s">
        <v>21</v>
      </c>
      <c r="E397" s="90" t="s">
        <v>4688</v>
      </c>
      <c r="F397" s="5">
        <v>1999.0</v>
      </c>
      <c r="G397" s="5" t="s">
        <v>3783</v>
      </c>
      <c r="H397" s="5" t="s">
        <v>3970</v>
      </c>
      <c r="I397" s="5"/>
      <c r="J397" s="5">
        <v>52.0</v>
      </c>
      <c r="K397" s="5" t="s">
        <v>25</v>
      </c>
      <c r="M397" s="5">
        <v>20.0</v>
      </c>
    </row>
    <row r="398">
      <c r="A398" s="5">
        <v>11616.0</v>
      </c>
      <c r="D398" s="90" t="s">
        <v>21</v>
      </c>
      <c r="E398" s="90" t="s">
        <v>3973</v>
      </c>
      <c r="F398" s="5">
        <v>1999.0</v>
      </c>
      <c r="G398" s="5" t="s">
        <v>3783</v>
      </c>
      <c r="H398" s="5" t="s">
        <v>3950</v>
      </c>
      <c r="I398" s="5"/>
      <c r="J398" s="5">
        <v>56.0</v>
      </c>
      <c r="K398" s="5" t="s">
        <v>1138</v>
      </c>
      <c r="M398" s="5">
        <v>10.0</v>
      </c>
    </row>
    <row r="399">
      <c r="A399" s="5">
        <v>11617.0</v>
      </c>
      <c r="D399" s="90" t="s">
        <v>21</v>
      </c>
      <c r="E399" s="90" t="s">
        <v>4689</v>
      </c>
      <c r="F399" s="5">
        <v>1999.0</v>
      </c>
      <c r="G399" s="5" t="s">
        <v>3783</v>
      </c>
      <c r="H399" s="5" t="s">
        <v>3970</v>
      </c>
      <c r="I399" s="5" t="s">
        <v>88</v>
      </c>
      <c r="J399" s="5">
        <v>52.0</v>
      </c>
      <c r="K399" s="5" t="s">
        <v>72</v>
      </c>
      <c r="M399" s="5">
        <v>25.0</v>
      </c>
    </row>
    <row r="400">
      <c r="A400" s="5">
        <v>11618.0</v>
      </c>
      <c r="D400" s="90" t="s">
        <v>21</v>
      </c>
      <c r="E400" s="90" t="s">
        <v>4690</v>
      </c>
      <c r="F400" s="5">
        <v>1999.0</v>
      </c>
      <c r="G400" s="5" t="s">
        <v>3783</v>
      </c>
      <c r="H400" s="5" t="s">
        <v>3911</v>
      </c>
      <c r="I400" s="5"/>
      <c r="J400" s="5">
        <v>61.0</v>
      </c>
      <c r="K400" s="5" t="s">
        <v>30</v>
      </c>
      <c r="M400" s="5">
        <v>55.0</v>
      </c>
    </row>
    <row r="401">
      <c r="A401" s="5">
        <v>11619.0</v>
      </c>
      <c r="D401" s="90" t="s">
        <v>21</v>
      </c>
      <c r="E401" s="90" t="s">
        <v>4691</v>
      </c>
      <c r="F401" s="5">
        <v>1999.0</v>
      </c>
      <c r="G401" s="5" t="s">
        <v>3777</v>
      </c>
      <c r="H401" s="5" t="s">
        <v>4692</v>
      </c>
      <c r="I401" s="5" t="s">
        <v>88</v>
      </c>
      <c r="J401" s="5">
        <v>50.0</v>
      </c>
      <c r="K401" s="5" t="s">
        <v>666</v>
      </c>
      <c r="M401" s="5">
        <v>20.0</v>
      </c>
    </row>
    <row r="402">
      <c r="A402" s="5">
        <v>11620.0</v>
      </c>
      <c r="D402" s="90" t="s">
        <v>21</v>
      </c>
      <c r="E402" s="90" t="s">
        <v>4693</v>
      </c>
      <c r="F402" s="5">
        <v>1999.0</v>
      </c>
      <c r="G402" s="5" t="s">
        <v>3783</v>
      </c>
      <c r="H402" s="5" t="s">
        <v>4694</v>
      </c>
      <c r="I402" s="5"/>
      <c r="J402" s="5">
        <v>21.0</v>
      </c>
      <c r="K402" s="5" t="s">
        <v>25</v>
      </c>
      <c r="M402" s="5">
        <v>25.0</v>
      </c>
    </row>
    <row r="403">
      <c r="A403" s="5">
        <v>11621.0</v>
      </c>
      <c r="D403" s="90" t="s">
        <v>21</v>
      </c>
      <c r="E403" s="90" t="s">
        <v>4695</v>
      </c>
      <c r="F403" s="5">
        <v>1999.0</v>
      </c>
      <c r="G403" s="5" t="s">
        <v>3777</v>
      </c>
      <c r="H403" s="5" t="s">
        <v>4692</v>
      </c>
      <c r="I403" s="5" t="s">
        <v>88</v>
      </c>
      <c r="J403" s="5">
        <v>50.0</v>
      </c>
      <c r="K403" s="5" t="s">
        <v>72</v>
      </c>
      <c r="M403" s="5">
        <v>25.0</v>
      </c>
    </row>
    <row r="404">
      <c r="A404" s="5">
        <v>11622.0</v>
      </c>
      <c r="D404" s="90" t="s">
        <v>21</v>
      </c>
      <c r="E404" s="90" t="s">
        <v>4696</v>
      </c>
      <c r="F404" s="5">
        <v>1999.0</v>
      </c>
      <c r="G404" s="5" t="s">
        <v>3777</v>
      </c>
      <c r="H404" s="5" t="s">
        <v>4697</v>
      </c>
      <c r="I404" s="5"/>
      <c r="J404" s="5">
        <v>27.0</v>
      </c>
      <c r="K404" s="5" t="s">
        <v>25</v>
      </c>
      <c r="M404" s="5">
        <v>100.0</v>
      </c>
    </row>
    <row r="405">
      <c r="A405" s="5">
        <v>11623.0</v>
      </c>
      <c r="D405" s="90" t="s">
        <v>21</v>
      </c>
      <c r="E405" s="90" t="s">
        <v>4698</v>
      </c>
      <c r="F405" s="5">
        <v>2000.0</v>
      </c>
      <c r="G405" s="5" t="s">
        <v>3768</v>
      </c>
      <c r="H405" s="5" t="s">
        <v>4617</v>
      </c>
      <c r="I405" s="5"/>
      <c r="J405" s="5">
        <v>38.0</v>
      </c>
      <c r="K405" s="5" t="s">
        <v>25</v>
      </c>
      <c r="M405" s="5">
        <v>50.0</v>
      </c>
    </row>
    <row r="406">
      <c r="A406" s="5">
        <v>11624.0</v>
      </c>
      <c r="D406" s="90" t="s">
        <v>21</v>
      </c>
      <c r="E406" s="90" t="s">
        <v>4699</v>
      </c>
      <c r="F406" s="5">
        <v>1999.0</v>
      </c>
      <c r="G406" s="5" t="s">
        <v>3783</v>
      </c>
      <c r="H406" s="5" t="s">
        <v>3970</v>
      </c>
      <c r="I406" s="5"/>
      <c r="J406" s="5">
        <v>52.0</v>
      </c>
      <c r="K406" s="5" t="s">
        <v>72</v>
      </c>
      <c r="M406" s="5">
        <v>20.0</v>
      </c>
    </row>
    <row r="407">
      <c r="A407" s="5">
        <v>11625.0</v>
      </c>
      <c r="D407" s="90" t="s">
        <v>21</v>
      </c>
      <c r="E407" s="90" t="s">
        <v>4700</v>
      </c>
      <c r="F407" s="5">
        <v>1999.0</v>
      </c>
      <c r="G407" s="5" t="s">
        <v>3783</v>
      </c>
      <c r="H407" s="5" t="s">
        <v>3937</v>
      </c>
      <c r="I407" s="5"/>
      <c r="J407" s="5">
        <v>51.0</v>
      </c>
      <c r="K407" s="5" t="s">
        <v>72</v>
      </c>
      <c r="M407" s="5">
        <v>50.0</v>
      </c>
    </row>
    <row r="408">
      <c r="A408" s="5">
        <v>11626.0</v>
      </c>
      <c r="D408" s="90" t="s">
        <v>21</v>
      </c>
      <c r="E408" s="90" t="s">
        <v>3974</v>
      </c>
      <c r="F408" s="5">
        <v>1999.0</v>
      </c>
      <c r="G408" s="5" t="s">
        <v>3783</v>
      </c>
      <c r="H408" s="5" t="s">
        <v>3961</v>
      </c>
      <c r="I408" s="5"/>
      <c r="J408" s="5">
        <v>45.0</v>
      </c>
      <c r="K408" s="5" t="s">
        <v>763</v>
      </c>
      <c r="M408" s="5">
        <v>10.0</v>
      </c>
    </row>
    <row r="409">
      <c r="A409" s="5">
        <v>11627.0</v>
      </c>
      <c r="D409" s="90" t="s">
        <v>21</v>
      </c>
      <c r="E409" s="90" t="s">
        <v>4701</v>
      </c>
      <c r="F409" s="5">
        <v>1999.0</v>
      </c>
      <c r="G409" s="5" t="s">
        <v>3765</v>
      </c>
      <c r="H409" s="5" t="s">
        <v>4037</v>
      </c>
      <c r="I409" s="5"/>
      <c r="J409" s="5">
        <v>75.0</v>
      </c>
      <c r="K409" s="5" t="s">
        <v>25</v>
      </c>
      <c r="M409" s="5">
        <v>45.0</v>
      </c>
    </row>
    <row r="410">
      <c r="A410" s="5">
        <v>11628.0</v>
      </c>
      <c r="D410" s="90" t="s">
        <v>21</v>
      </c>
      <c r="E410" s="90" t="s">
        <v>4103</v>
      </c>
      <c r="F410" s="5">
        <v>1999.0</v>
      </c>
      <c r="G410" s="5" t="s">
        <v>3783</v>
      </c>
      <c r="H410" s="5" t="s">
        <v>3970</v>
      </c>
      <c r="I410" s="5"/>
      <c r="J410" s="5">
        <v>35.0</v>
      </c>
      <c r="K410" s="5" t="s">
        <v>25</v>
      </c>
      <c r="M410" s="5">
        <v>15.0</v>
      </c>
    </row>
    <row r="411">
      <c r="A411" s="5">
        <v>11629.0</v>
      </c>
      <c r="D411" s="90" t="s">
        <v>21</v>
      </c>
      <c r="E411" s="90" t="s">
        <v>3819</v>
      </c>
      <c r="F411" s="5">
        <v>1999.0</v>
      </c>
      <c r="G411" s="5" t="s">
        <v>3783</v>
      </c>
      <c r="H411" s="5" t="s">
        <v>3820</v>
      </c>
      <c r="I411" s="5"/>
      <c r="J411" s="5">
        <v>26.0</v>
      </c>
      <c r="K411" s="5" t="s">
        <v>1138</v>
      </c>
      <c r="M411" s="5">
        <v>5.0</v>
      </c>
    </row>
    <row r="412">
      <c r="A412" s="5">
        <v>11630.0</v>
      </c>
      <c r="D412" s="90" t="s">
        <v>21</v>
      </c>
      <c r="E412" s="90" t="s">
        <v>4702</v>
      </c>
      <c r="F412" s="5">
        <v>1999.0</v>
      </c>
      <c r="G412" s="5" t="s">
        <v>3783</v>
      </c>
      <c r="H412" s="5" t="s">
        <v>3937</v>
      </c>
      <c r="I412" s="5"/>
      <c r="J412" s="5">
        <v>51.0</v>
      </c>
      <c r="K412" s="5" t="s">
        <v>25</v>
      </c>
      <c r="M412" s="5">
        <v>40.0</v>
      </c>
    </row>
    <row r="413">
      <c r="A413" s="5">
        <v>11631.0</v>
      </c>
      <c r="D413" s="90" t="s">
        <v>21</v>
      </c>
      <c r="E413" s="90" t="s">
        <v>4104</v>
      </c>
      <c r="F413" s="5">
        <v>2000.0</v>
      </c>
      <c r="G413" s="5" t="s">
        <v>3768</v>
      </c>
      <c r="H413" s="5" t="s">
        <v>4105</v>
      </c>
      <c r="I413" s="5"/>
      <c r="J413" s="5">
        <v>78.0</v>
      </c>
      <c r="K413" s="5" t="s">
        <v>25</v>
      </c>
      <c r="M413" s="5">
        <v>15.0</v>
      </c>
    </row>
    <row r="414">
      <c r="A414" s="5">
        <v>11632.0</v>
      </c>
      <c r="D414" s="90" t="s">
        <v>21</v>
      </c>
      <c r="E414" s="90" t="s">
        <v>4106</v>
      </c>
      <c r="F414" s="5">
        <v>1999.0</v>
      </c>
      <c r="G414" s="5" t="s">
        <v>3783</v>
      </c>
      <c r="H414" s="5" t="s">
        <v>3928</v>
      </c>
      <c r="I414" s="5"/>
      <c r="J414" s="5">
        <v>55.0</v>
      </c>
      <c r="K414" s="5" t="s">
        <v>25</v>
      </c>
      <c r="M414" s="5">
        <v>15.0</v>
      </c>
    </row>
    <row r="415">
      <c r="A415" s="5">
        <v>11633.0</v>
      </c>
      <c r="D415" s="90" t="s">
        <v>21</v>
      </c>
      <c r="E415" s="90" t="s">
        <v>3975</v>
      </c>
      <c r="F415" s="5">
        <v>1999.0</v>
      </c>
      <c r="G415" s="5" t="s">
        <v>3765</v>
      </c>
      <c r="H415" s="5" t="s">
        <v>3976</v>
      </c>
      <c r="I415" s="5"/>
      <c r="J415" s="5">
        <v>20.0</v>
      </c>
      <c r="K415" s="5" t="s">
        <v>666</v>
      </c>
      <c r="M415" s="5">
        <v>10.0</v>
      </c>
    </row>
    <row r="416">
      <c r="A416" s="5">
        <v>11634.0</v>
      </c>
      <c r="D416" s="90" t="s">
        <v>21</v>
      </c>
      <c r="E416" s="90" t="s">
        <v>4703</v>
      </c>
      <c r="F416" s="5">
        <v>1999.0</v>
      </c>
      <c r="G416" s="5" t="s">
        <v>3783</v>
      </c>
      <c r="H416" s="5" t="s">
        <v>3857</v>
      </c>
      <c r="J416" s="5">
        <v>50.0</v>
      </c>
      <c r="K416" s="5" t="s">
        <v>25</v>
      </c>
      <c r="M416" s="5">
        <v>30.0</v>
      </c>
    </row>
    <row r="417">
      <c r="A417" s="5">
        <v>11635.0</v>
      </c>
      <c r="D417" s="90" t="s">
        <v>21</v>
      </c>
      <c r="E417" s="90" t="s">
        <v>3977</v>
      </c>
      <c r="F417" s="5">
        <v>1999.0</v>
      </c>
      <c r="G417" s="5" t="s">
        <v>3783</v>
      </c>
      <c r="H417" s="5" t="s">
        <v>3978</v>
      </c>
      <c r="I417" s="5"/>
      <c r="J417" s="5">
        <v>29.0</v>
      </c>
      <c r="K417" s="110" t="s">
        <v>72</v>
      </c>
      <c r="M417" s="5">
        <v>10.0</v>
      </c>
    </row>
    <row r="418">
      <c r="A418" s="5">
        <v>11636.0</v>
      </c>
      <c r="D418" s="90" t="s">
        <v>21</v>
      </c>
      <c r="E418" s="90" t="s">
        <v>4107</v>
      </c>
      <c r="F418" s="5">
        <v>1998.0</v>
      </c>
      <c r="G418" s="5" t="s">
        <v>3786</v>
      </c>
      <c r="H418" s="5" t="s">
        <v>4108</v>
      </c>
      <c r="I418" s="5"/>
      <c r="J418" s="5">
        <v>25.0</v>
      </c>
      <c r="K418" s="5" t="s">
        <v>1138</v>
      </c>
      <c r="M418" s="5">
        <v>15.0</v>
      </c>
    </row>
    <row r="419">
      <c r="A419" s="5">
        <v>11637.0</v>
      </c>
      <c r="D419" s="90" t="s">
        <v>21</v>
      </c>
      <c r="E419" s="90" t="s">
        <v>4109</v>
      </c>
      <c r="F419" s="5">
        <v>1999.0</v>
      </c>
      <c r="G419" s="5" t="s">
        <v>3783</v>
      </c>
      <c r="H419" s="5" t="s">
        <v>3791</v>
      </c>
      <c r="I419" s="5"/>
      <c r="J419" s="5">
        <v>64.0</v>
      </c>
      <c r="K419" s="5" t="s">
        <v>25</v>
      </c>
      <c r="M419" s="5">
        <v>15.0</v>
      </c>
    </row>
    <row r="420">
      <c r="A420" s="5">
        <v>11638.0</v>
      </c>
      <c r="D420" s="90" t="s">
        <v>21</v>
      </c>
      <c r="E420" s="90" t="s">
        <v>3979</v>
      </c>
      <c r="F420" s="5">
        <v>1999.0</v>
      </c>
      <c r="G420" s="5" t="s">
        <v>3777</v>
      </c>
      <c r="H420" s="5" t="s">
        <v>3980</v>
      </c>
      <c r="I420" s="5" t="s">
        <v>88</v>
      </c>
      <c r="J420" s="5">
        <v>56.0</v>
      </c>
      <c r="K420" s="5" t="s">
        <v>763</v>
      </c>
      <c r="M420" s="5">
        <v>10.0</v>
      </c>
    </row>
    <row r="421">
      <c r="A421" s="5">
        <v>11639.0</v>
      </c>
      <c r="D421" s="90" t="s">
        <v>21</v>
      </c>
      <c r="E421" s="90" t="s">
        <v>4704</v>
      </c>
      <c r="F421" s="5">
        <v>1999.0</v>
      </c>
      <c r="G421" s="5" t="s">
        <v>3765</v>
      </c>
      <c r="H421" s="5" t="s">
        <v>4662</v>
      </c>
      <c r="I421" s="5"/>
      <c r="J421" s="5">
        <v>48.0</v>
      </c>
      <c r="K421" s="5" t="s">
        <v>72</v>
      </c>
      <c r="M421" s="5">
        <v>20.0</v>
      </c>
    </row>
    <row r="422">
      <c r="A422" s="5">
        <v>11640.0</v>
      </c>
      <c r="D422" s="90" t="s">
        <v>21</v>
      </c>
      <c r="E422" s="90" t="s">
        <v>4705</v>
      </c>
      <c r="F422" s="5">
        <v>1999.0</v>
      </c>
      <c r="G422" s="5" t="s">
        <v>3765</v>
      </c>
      <c r="H422" s="5" t="s">
        <v>3771</v>
      </c>
      <c r="I422" s="5" t="s">
        <v>3825</v>
      </c>
      <c r="J422" s="5">
        <v>61.0</v>
      </c>
      <c r="K422" s="5" t="s">
        <v>25</v>
      </c>
      <c r="M422" s="5">
        <v>30.0</v>
      </c>
    </row>
    <row r="423">
      <c r="A423" s="5">
        <v>11641.0</v>
      </c>
      <c r="D423" s="90" t="s">
        <v>21</v>
      </c>
      <c r="E423" s="90" t="s">
        <v>3821</v>
      </c>
      <c r="F423" s="5">
        <v>1999.0</v>
      </c>
      <c r="G423" s="5" t="s">
        <v>3783</v>
      </c>
      <c r="H423" s="5" t="s">
        <v>3813</v>
      </c>
      <c r="I423" s="5"/>
      <c r="J423" s="5">
        <v>63.0</v>
      </c>
      <c r="K423" s="5" t="s">
        <v>666</v>
      </c>
      <c r="M423" s="5">
        <v>5.0</v>
      </c>
    </row>
    <row r="424">
      <c r="A424" s="5">
        <v>11642.0</v>
      </c>
      <c r="D424" s="90" t="s">
        <v>21</v>
      </c>
      <c r="E424" s="90" t="s">
        <v>3822</v>
      </c>
      <c r="F424" s="5">
        <v>2000.0</v>
      </c>
      <c r="G424" s="5" t="s">
        <v>3768</v>
      </c>
      <c r="H424" s="5" t="s">
        <v>3804</v>
      </c>
      <c r="I424" s="5"/>
      <c r="J424" s="5">
        <v>45.0</v>
      </c>
      <c r="K424" s="5" t="s">
        <v>1138</v>
      </c>
      <c r="M424" s="5">
        <v>5.0</v>
      </c>
    </row>
    <row r="425">
      <c r="A425" s="5">
        <v>11643.0</v>
      </c>
      <c r="D425" s="90" t="s">
        <v>21</v>
      </c>
      <c r="E425" s="90" t="s">
        <v>3981</v>
      </c>
      <c r="F425" s="5">
        <v>1999.0</v>
      </c>
      <c r="G425" s="5" t="s">
        <v>3765</v>
      </c>
      <c r="H425" s="5" t="s">
        <v>3892</v>
      </c>
      <c r="I425" s="5" t="s">
        <v>3825</v>
      </c>
      <c r="J425" s="5">
        <v>47.0</v>
      </c>
      <c r="K425" s="5" t="s">
        <v>72</v>
      </c>
      <c r="M425" s="5">
        <v>10.0</v>
      </c>
    </row>
    <row r="426">
      <c r="A426" s="5">
        <v>11644.0</v>
      </c>
      <c r="D426" s="90" t="s">
        <v>21</v>
      </c>
      <c r="E426" s="90" t="s">
        <v>4706</v>
      </c>
      <c r="F426" s="5">
        <v>1999.0</v>
      </c>
      <c r="G426" s="5" t="s">
        <v>3765</v>
      </c>
      <c r="H426" s="5" t="s">
        <v>4537</v>
      </c>
      <c r="I426" s="5"/>
      <c r="J426" s="5">
        <v>42.0</v>
      </c>
      <c r="K426" s="5" t="s">
        <v>666</v>
      </c>
      <c r="M426" s="5">
        <v>30.0</v>
      </c>
    </row>
    <row r="427">
      <c r="A427" s="5">
        <v>11645.0</v>
      </c>
      <c r="D427" s="90" t="s">
        <v>21</v>
      </c>
      <c r="E427" s="90" t="s">
        <v>4707</v>
      </c>
      <c r="F427" s="5">
        <v>1999.0</v>
      </c>
      <c r="G427" s="5" t="s">
        <v>3765</v>
      </c>
      <c r="H427" s="5" t="s">
        <v>3851</v>
      </c>
      <c r="I427" s="5" t="s">
        <v>3825</v>
      </c>
      <c r="J427" s="5">
        <v>32.0</v>
      </c>
      <c r="K427" s="5" t="s">
        <v>72</v>
      </c>
      <c r="M427" s="5">
        <v>50.0</v>
      </c>
    </row>
    <row r="428">
      <c r="A428" s="5">
        <v>11646.0</v>
      </c>
      <c r="D428" s="90" t="s">
        <v>21</v>
      </c>
      <c r="E428" s="90" t="s">
        <v>3823</v>
      </c>
      <c r="F428" s="5">
        <v>1999.0</v>
      </c>
      <c r="G428" s="5" t="s">
        <v>3765</v>
      </c>
      <c r="H428" s="5" t="s">
        <v>3824</v>
      </c>
      <c r="I428" s="5" t="s">
        <v>3825</v>
      </c>
      <c r="J428" s="5">
        <v>40.0</v>
      </c>
      <c r="K428" s="5" t="s">
        <v>763</v>
      </c>
      <c r="M428" s="5">
        <v>5.0</v>
      </c>
    </row>
    <row r="429">
      <c r="A429" s="5">
        <v>11647.0</v>
      </c>
      <c r="D429" s="90" t="s">
        <v>21</v>
      </c>
      <c r="E429" s="90" t="s">
        <v>4708</v>
      </c>
      <c r="F429" s="5">
        <v>1999.0</v>
      </c>
      <c r="G429" s="5" t="s">
        <v>3765</v>
      </c>
      <c r="H429" s="5" t="s">
        <v>3946</v>
      </c>
      <c r="I429" s="5" t="s">
        <v>3825</v>
      </c>
      <c r="J429" s="5">
        <v>43.0</v>
      </c>
      <c r="K429" s="5" t="s">
        <v>30</v>
      </c>
      <c r="M429" s="5">
        <v>150.0</v>
      </c>
    </row>
    <row r="430">
      <c r="A430" s="5">
        <v>11648.0</v>
      </c>
      <c r="D430" s="90" t="s">
        <v>21</v>
      </c>
      <c r="E430" s="90" t="s">
        <v>4110</v>
      </c>
      <c r="F430" s="5">
        <v>1999.0</v>
      </c>
      <c r="G430" s="5" t="s">
        <v>3783</v>
      </c>
      <c r="H430" s="5" t="s">
        <v>4111</v>
      </c>
      <c r="I430" s="5"/>
      <c r="J430" s="5">
        <v>25.0</v>
      </c>
      <c r="K430" s="5" t="s">
        <v>72</v>
      </c>
      <c r="M430" s="5">
        <v>15.0</v>
      </c>
    </row>
    <row r="431">
      <c r="A431" s="5">
        <v>11649.0</v>
      </c>
      <c r="D431" s="90" t="s">
        <v>21</v>
      </c>
      <c r="E431" s="90" t="s">
        <v>3826</v>
      </c>
      <c r="F431" s="5">
        <v>2000.0</v>
      </c>
      <c r="G431" s="5" t="s">
        <v>3768</v>
      </c>
      <c r="H431" s="5" t="s">
        <v>3827</v>
      </c>
      <c r="I431" s="5"/>
      <c r="J431" s="5">
        <v>76.0</v>
      </c>
      <c r="K431" s="5" t="s">
        <v>1138</v>
      </c>
      <c r="M431" s="5">
        <v>5.0</v>
      </c>
    </row>
    <row r="432">
      <c r="A432" s="5">
        <v>11650.0</v>
      </c>
      <c r="D432" s="90" t="s">
        <v>21</v>
      </c>
      <c r="E432" s="90" t="s">
        <v>4709</v>
      </c>
      <c r="F432" s="5">
        <v>1999.0</v>
      </c>
      <c r="G432" s="5" t="s">
        <v>3765</v>
      </c>
      <c r="H432" s="5" t="s">
        <v>4082</v>
      </c>
      <c r="I432" s="5" t="s">
        <v>3825</v>
      </c>
      <c r="J432" s="5">
        <v>19.0</v>
      </c>
      <c r="K432" s="5" t="s">
        <v>72</v>
      </c>
      <c r="M432" s="5">
        <v>30.0</v>
      </c>
    </row>
    <row r="433">
      <c r="A433" s="5">
        <v>11651.0</v>
      </c>
      <c r="D433" s="90" t="s">
        <v>21</v>
      </c>
      <c r="E433" s="90" t="s">
        <v>4710</v>
      </c>
      <c r="F433" s="5">
        <v>1999.0</v>
      </c>
      <c r="G433" s="5" t="s">
        <v>3765</v>
      </c>
      <c r="H433" s="5" t="s">
        <v>4711</v>
      </c>
      <c r="I433" s="5" t="s">
        <v>3825</v>
      </c>
      <c r="J433" s="5">
        <v>25.0</v>
      </c>
      <c r="K433" s="5" t="s">
        <v>72</v>
      </c>
      <c r="M433" s="5">
        <v>30.0</v>
      </c>
    </row>
    <row r="434">
      <c r="A434" s="5">
        <v>11652.0</v>
      </c>
      <c r="D434" s="90" t="s">
        <v>21</v>
      </c>
      <c r="E434" s="90" t="s">
        <v>4712</v>
      </c>
      <c r="F434" s="5">
        <v>2000.0</v>
      </c>
      <c r="G434" s="5" t="s">
        <v>4404</v>
      </c>
      <c r="H434" s="5" t="s">
        <v>3994</v>
      </c>
      <c r="I434" s="5" t="s">
        <v>4713</v>
      </c>
      <c r="J434" s="5">
        <v>14.0</v>
      </c>
      <c r="K434" s="5" t="s">
        <v>72</v>
      </c>
      <c r="M434" s="5">
        <v>30.0</v>
      </c>
    </row>
    <row r="435">
      <c r="A435" s="5">
        <v>11653.0</v>
      </c>
      <c r="D435" s="90" t="s">
        <v>21</v>
      </c>
      <c r="E435" s="90" t="s">
        <v>4714</v>
      </c>
      <c r="F435" s="5">
        <v>1999.0</v>
      </c>
      <c r="G435" s="5" t="s">
        <v>3765</v>
      </c>
      <c r="H435" s="5" t="s">
        <v>3833</v>
      </c>
      <c r="I435" s="5" t="s">
        <v>3825</v>
      </c>
      <c r="J435" s="5">
        <v>71.0</v>
      </c>
      <c r="K435" s="5" t="s">
        <v>72</v>
      </c>
      <c r="M435" s="5">
        <v>45.0</v>
      </c>
    </row>
    <row r="436">
      <c r="A436" s="5">
        <v>11654.0</v>
      </c>
      <c r="D436" s="90" t="s">
        <v>21</v>
      </c>
      <c r="E436" s="90" t="s">
        <v>4715</v>
      </c>
      <c r="F436" s="5">
        <v>1999.0</v>
      </c>
      <c r="G436" s="5" t="s">
        <v>3765</v>
      </c>
      <c r="H436" s="5" t="s">
        <v>4716</v>
      </c>
      <c r="I436" s="5" t="s">
        <v>3825</v>
      </c>
      <c r="J436" s="5">
        <v>31.0</v>
      </c>
      <c r="K436" s="5" t="s">
        <v>666</v>
      </c>
      <c r="M436" s="5">
        <v>20.0</v>
      </c>
    </row>
    <row r="437">
      <c r="A437" s="5">
        <v>11655.0</v>
      </c>
      <c r="D437" s="90" t="s">
        <v>21</v>
      </c>
      <c r="E437" s="90" t="s">
        <v>4717</v>
      </c>
      <c r="F437" s="5">
        <v>1999.0</v>
      </c>
      <c r="G437" s="5" t="s">
        <v>3765</v>
      </c>
      <c r="H437" s="5" t="s">
        <v>4718</v>
      </c>
      <c r="I437" s="5"/>
      <c r="J437" s="5">
        <v>24.0</v>
      </c>
      <c r="K437" s="5" t="s">
        <v>25</v>
      </c>
      <c r="M437" s="5">
        <v>70.0</v>
      </c>
    </row>
    <row r="438">
      <c r="A438" s="5">
        <v>11656.0</v>
      </c>
      <c r="D438" s="90" t="s">
        <v>21</v>
      </c>
      <c r="E438" s="90" t="s">
        <v>4112</v>
      </c>
      <c r="F438" s="5">
        <v>1999.0</v>
      </c>
      <c r="G438" s="5" t="s">
        <v>3765</v>
      </c>
      <c r="H438" s="5" t="s">
        <v>4113</v>
      </c>
      <c r="I438" s="5" t="s">
        <v>3825</v>
      </c>
      <c r="J438" s="5">
        <v>65.0</v>
      </c>
      <c r="K438" s="5" t="s">
        <v>666</v>
      </c>
      <c r="M438" s="5">
        <v>15.0</v>
      </c>
    </row>
    <row r="439">
      <c r="A439" s="5">
        <v>11657.0</v>
      </c>
      <c r="D439" s="90" t="s">
        <v>21</v>
      </c>
      <c r="E439" s="90" t="s">
        <v>4719</v>
      </c>
      <c r="F439" s="5">
        <v>2000.0</v>
      </c>
      <c r="G439" s="5" t="s">
        <v>3983</v>
      </c>
      <c r="H439" s="5" t="s">
        <v>4720</v>
      </c>
      <c r="I439" s="5" t="s">
        <v>88</v>
      </c>
      <c r="J439" s="5">
        <v>54.0</v>
      </c>
      <c r="K439" s="5" t="s">
        <v>72</v>
      </c>
      <c r="M439" s="5">
        <v>20.0</v>
      </c>
    </row>
    <row r="440">
      <c r="A440" s="5">
        <v>11658.0</v>
      </c>
      <c r="D440" s="90" t="s">
        <v>21</v>
      </c>
      <c r="E440" s="90" t="s">
        <v>4721</v>
      </c>
      <c r="F440" s="5">
        <v>2000.0</v>
      </c>
      <c r="G440" s="5" t="s">
        <v>3768</v>
      </c>
      <c r="H440" s="5" t="s">
        <v>3892</v>
      </c>
      <c r="I440" s="5"/>
      <c r="J440" s="5">
        <v>52.0</v>
      </c>
      <c r="K440" s="5" t="s">
        <v>25</v>
      </c>
      <c r="M440" s="5">
        <v>25.0</v>
      </c>
    </row>
    <row r="441">
      <c r="A441" s="5">
        <v>11659.0</v>
      </c>
      <c r="D441" s="90" t="s">
        <v>21</v>
      </c>
      <c r="E441" s="90" t="s">
        <v>4722</v>
      </c>
      <c r="F441" s="5">
        <v>2000.0</v>
      </c>
      <c r="G441" s="5" t="s">
        <v>3768</v>
      </c>
      <c r="H441" s="5" t="s">
        <v>4723</v>
      </c>
      <c r="I441" s="5" t="s">
        <v>88</v>
      </c>
      <c r="J441" s="5">
        <v>36.0</v>
      </c>
      <c r="K441" s="5" t="s">
        <v>72</v>
      </c>
      <c r="M441" s="5">
        <v>20.0</v>
      </c>
    </row>
    <row r="442">
      <c r="A442" s="5">
        <v>11660.0</v>
      </c>
      <c r="D442" s="90" t="s">
        <v>21</v>
      </c>
      <c r="E442" s="90" t="s">
        <v>3982</v>
      </c>
      <c r="F442" s="5">
        <v>2000.0</v>
      </c>
      <c r="G442" s="5" t="s">
        <v>3983</v>
      </c>
      <c r="H442" s="5" t="s">
        <v>3984</v>
      </c>
      <c r="I442" s="5" t="s">
        <v>88</v>
      </c>
      <c r="J442" s="5">
        <v>25.0</v>
      </c>
      <c r="K442" s="5" t="s">
        <v>763</v>
      </c>
      <c r="M442" s="5">
        <v>10.0</v>
      </c>
    </row>
    <row r="443">
      <c r="A443" s="5">
        <v>11661.0</v>
      </c>
      <c r="D443" s="90" t="s">
        <v>21</v>
      </c>
      <c r="E443" s="90" t="s">
        <v>3828</v>
      </c>
      <c r="F443" s="5">
        <v>2000.0</v>
      </c>
      <c r="G443" s="5" t="s">
        <v>3768</v>
      </c>
      <c r="H443" s="5" t="s">
        <v>3829</v>
      </c>
      <c r="I443" s="5"/>
      <c r="J443" s="5">
        <v>77.0</v>
      </c>
      <c r="K443" s="5" t="s">
        <v>763</v>
      </c>
      <c r="M443" s="5">
        <v>5.0</v>
      </c>
    </row>
    <row r="444">
      <c r="A444" s="5">
        <v>11662.0</v>
      </c>
      <c r="D444" s="90" t="s">
        <v>21</v>
      </c>
      <c r="E444" s="90" t="s">
        <v>3985</v>
      </c>
      <c r="F444" s="5">
        <v>2000.0</v>
      </c>
      <c r="G444" s="5" t="s">
        <v>3983</v>
      </c>
      <c r="H444" s="5" t="s">
        <v>3986</v>
      </c>
      <c r="I444" s="5" t="s">
        <v>88</v>
      </c>
      <c r="J444" s="5">
        <v>40.0</v>
      </c>
      <c r="K444" s="5" t="s">
        <v>72</v>
      </c>
      <c r="M444" s="5">
        <v>10.0</v>
      </c>
    </row>
    <row r="445">
      <c r="A445" s="5">
        <v>11663.0</v>
      </c>
      <c r="D445" s="90" t="s">
        <v>21</v>
      </c>
      <c r="E445" s="90" t="s">
        <v>4724</v>
      </c>
      <c r="F445" s="5">
        <v>1999.0</v>
      </c>
      <c r="G445" s="5" t="s">
        <v>3765</v>
      </c>
      <c r="H445" s="5" t="s">
        <v>3994</v>
      </c>
      <c r="I445" s="5" t="s">
        <v>4725</v>
      </c>
      <c r="J445" s="5">
        <v>3.0</v>
      </c>
      <c r="K445" s="5" t="s">
        <v>1138</v>
      </c>
      <c r="M445" s="5">
        <v>35.0</v>
      </c>
    </row>
    <row r="446">
      <c r="A446" s="5">
        <v>11664.0</v>
      </c>
      <c r="D446" s="90" t="s">
        <v>21</v>
      </c>
      <c r="E446" s="90" t="s">
        <v>4726</v>
      </c>
      <c r="F446" s="5">
        <v>1999.0</v>
      </c>
      <c r="G446" s="5" t="s">
        <v>3765</v>
      </c>
      <c r="H446" s="5" t="s">
        <v>3864</v>
      </c>
      <c r="I446" s="5" t="s">
        <v>3825</v>
      </c>
      <c r="J446" s="5">
        <v>52.0</v>
      </c>
      <c r="K446" s="5" t="s">
        <v>72</v>
      </c>
      <c r="M446" s="5">
        <v>50.0</v>
      </c>
    </row>
    <row r="447">
      <c r="A447" s="5">
        <v>11665.0</v>
      </c>
      <c r="D447" s="90" t="s">
        <v>21</v>
      </c>
      <c r="E447" s="90" t="s">
        <v>4114</v>
      </c>
      <c r="F447" s="5">
        <v>1999.0</v>
      </c>
      <c r="G447" s="5" t="s">
        <v>3765</v>
      </c>
      <c r="H447" s="5" t="s">
        <v>4085</v>
      </c>
      <c r="I447" s="110" t="s">
        <v>3825</v>
      </c>
      <c r="J447" s="5">
        <v>17.0</v>
      </c>
      <c r="K447" s="5" t="s">
        <v>666</v>
      </c>
      <c r="M447" s="5">
        <v>15.0</v>
      </c>
    </row>
    <row r="448">
      <c r="A448" s="5">
        <v>11666.0</v>
      </c>
      <c r="D448" s="90" t="s">
        <v>21</v>
      </c>
      <c r="E448" s="90" t="s">
        <v>4727</v>
      </c>
      <c r="F448" s="5">
        <v>1999.0</v>
      </c>
      <c r="G448" s="5" t="s">
        <v>3765</v>
      </c>
      <c r="H448" s="5" t="s">
        <v>4113</v>
      </c>
      <c r="I448" s="5" t="s">
        <v>3825</v>
      </c>
      <c r="J448" s="5">
        <v>65.0</v>
      </c>
      <c r="K448" s="5" t="s">
        <v>72</v>
      </c>
      <c r="M448" s="5">
        <v>20.0</v>
      </c>
    </row>
    <row r="449">
      <c r="A449" s="5">
        <v>11667.0</v>
      </c>
      <c r="D449" s="90" t="s">
        <v>21</v>
      </c>
      <c r="E449" s="90" t="s">
        <v>4728</v>
      </c>
      <c r="F449" s="5">
        <v>1999.0</v>
      </c>
      <c r="G449" s="5" t="s">
        <v>3765</v>
      </c>
      <c r="H449" s="5" t="s">
        <v>3873</v>
      </c>
      <c r="I449" s="5" t="s">
        <v>3825</v>
      </c>
      <c r="J449" s="5">
        <v>35.0</v>
      </c>
      <c r="K449" s="5" t="s">
        <v>763</v>
      </c>
      <c r="M449" s="5">
        <v>20.0</v>
      </c>
    </row>
    <row r="450">
      <c r="A450" s="5">
        <v>11668.0</v>
      </c>
      <c r="D450" s="90" t="s">
        <v>21</v>
      </c>
      <c r="E450" s="90" t="s">
        <v>4729</v>
      </c>
      <c r="F450" s="5">
        <v>1999.0</v>
      </c>
      <c r="G450" s="5" t="s">
        <v>3765</v>
      </c>
      <c r="H450" s="5" t="s">
        <v>3873</v>
      </c>
      <c r="I450" s="5" t="s">
        <v>3825</v>
      </c>
      <c r="J450" s="5">
        <v>35.0</v>
      </c>
      <c r="K450" s="5" t="s">
        <v>666</v>
      </c>
      <c r="M450" s="5">
        <v>25.0</v>
      </c>
    </row>
    <row r="451">
      <c r="A451" s="5">
        <v>11669.0</v>
      </c>
      <c r="D451" s="90" t="s">
        <v>21</v>
      </c>
      <c r="E451" s="90" t="s">
        <v>4730</v>
      </c>
      <c r="F451" s="5">
        <v>1999.0</v>
      </c>
      <c r="G451" s="5" t="s">
        <v>3783</v>
      </c>
      <c r="H451" s="5" t="s">
        <v>3970</v>
      </c>
      <c r="I451" s="5"/>
      <c r="J451" s="5">
        <v>52.0</v>
      </c>
      <c r="K451" s="5" t="s">
        <v>72</v>
      </c>
      <c r="M451" s="5">
        <v>20.0</v>
      </c>
    </row>
    <row r="452">
      <c r="A452" s="5">
        <v>11670.0</v>
      </c>
      <c r="D452" s="90" t="s">
        <v>21</v>
      </c>
      <c r="E452" s="90" t="s">
        <v>3987</v>
      </c>
      <c r="F452" s="5">
        <v>1999.0</v>
      </c>
      <c r="G452" s="5" t="s">
        <v>3783</v>
      </c>
      <c r="H452" s="5" t="s">
        <v>3950</v>
      </c>
      <c r="I452" s="5"/>
      <c r="J452" s="5">
        <v>56.0</v>
      </c>
      <c r="K452" s="5" t="s">
        <v>72</v>
      </c>
      <c r="M452" s="5">
        <v>10.0</v>
      </c>
    </row>
    <row r="453">
      <c r="A453" s="5">
        <v>11671.0</v>
      </c>
      <c r="D453" s="90" t="s">
        <v>21</v>
      </c>
      <c r="E453" s="90" t="s">
        <v>3830</v>
      </c>
      <c r="F453" s="5">
        <v>2000.0</v>
      </c>
      <c r="G453" s="5" t="s">
        <v>3768</v>
      </c>
      <c r="H453" s="5" t="s">
        <v>3831</v>
      </c>
      <c r="I453" s="5" t="s">
        <v>88</v>
      </c>
      <c r="J453" s="5">
        <v>70.0</v>
      </c>
      <c r="K453" s="5" t="s">
        <v>1138</v>
      </c>
      <c r="M453" s="5">
        <v>5.0</v>
      </c>
    </row>
    <row r="454">
      <c r="A454" s="5">
        <v>11672.0</v>
      </c>
      <c r="D454" s="90" t="s">
        <v>21</v>
      </c>
      <c r="E454" s="90" t="s">
        <v>4115</v>
      </c>
      <c r="F454" s="5">
        <v>2000.0</v>
      </c>
      <c r="G454" s="5" t="s">
        <v>3768</v>
      </c>
      <c r="H454" s="5" t="s">
        <v>3864</v>
      </c>
      <c r="I454" s="5" t="s">
        <v>88</v>
      </c>
      <c r="J454" s="5">
        <v>59.0</v>
      </c>
      <c r="K454" s="5" t="s">
        <v>763</v>
      </c>
      <c r="M454" s="5">
        <v>15.0</v>
      </c>
    </row>
    <row r="455">
      <c r="A455" s="5">
        <v>11673.0</v>
      </c>
      <c r="D455" s="90" t="s">
        <v>21</v>
      </c>
      <c r="E455" s="90" t="s">
        <v>4731</v>
      </c>
      <c r="F455" s="5">
        <v>2000.0</v>
      </c>
      <c r="G455" s="5" t="s">
        <v>3768</v>
      </c>
      <c r="H455" s="5" t="s">
        <v>4519</v>
      </c>
      <c r="I455" s="5" t="s">
        <v>88</v>
      </c>
      <c r="J455" s="5">
        <v>50.0</v>
      </c>
      <c r="K455" s="5" t="s">
        <v>1138</v>
      </c>
      <c r="M455" s="5">
        <v>20.0</v>
      </c>
    </row>
    <row r="456">
      <c r="A456" s="5">
        <v>11674.0</v>
      </c>
      <c r="D456" s="90" t="s">
        <v>21</v>
      </c>
      <c r="E456" s="90" t="s">
        <v>4732</v>
      </c>
      <c r="F456" s="5">
        <v>1999.0</v>
      </c>
      <c r="G456" s="5" t="s">
        <v>3783</v>
      </c>
      <c r="H456" s="5" t="s">
        <v>4602</v>
      </c>
      <c r="I456" s="5"/>
      <c r="J456" s="5">
        <v>37.0</v>
      </c>
      <c r="K456" s="5" t="s">
        <v>25</v>
      </c>
      <c r="M456" s="5">
        <v>25.0</v>
      </c>
    </row>
    <row r="457">
      <c r="A457" s="5">
        <v>11675.0</v>
      </c>
      <c r="D457" s="90" t="s">
        <v>21</v>
      </c>
      <c r="E457" s="90" t="s">
        <v>4116</v>
      </c>
      <c r="F457" s="5">
        <v>1999.0</v>
      </c>
      <c r="G457" s="5" t="s">
        <v>3783</v>
      </c>
      <c r="H457" s="5" t="s">
        <v>3815</v>
      </c>
      <c r="I457" s="5"/>
      <c r="J457" s="5">
        <v>48.0</v>
      </c>
      <c r="K457" s="5" t="s">
        <v>72</v>
      </c>
      <c r="M457" s="5">
        <v>15.0</v>
      </c>
    </row>
    <row r="458">
      <c r="A458" s="5">
        <v>11676.0</v>
      </c>
      <c r="D458" s="90" t="s">
        <v>21</v>
      </c>
      <c r="E458" s="90" t="s">
        <v>4117</v>
      </c>
      <c r="F458" s="5">
        <v>1999.0</v>
      </c>
      <c r="G458" s="5" t="s">
        <v>3783</v>
      </c>
      <c r="H458" s="5" t="s">
        <v>3815</v>
      </c>
      <c r="I458" s="5"/>
      <c r="J458" s="5">
        <v>48.0</v>
      </c>
      <c r="K458" s="5" t="s">
        <v>72</v>
      </c>
      <c r="M458" s="5">
        <v>15.0</v>
      </c>
    </row>
    <row r="459">
      <c r="A459" s="5">
        <v>11677.0</v>
      </c>
      <c r="D459" s="90" t="s">
        <v>21</v>
      </c>
      <c r="E459" s="90" t="s">
        <v>4733</v>
      </c>
      <c r="F459" s="5">
        <v>1999.0</v>
      </c>
      <c r="G459" s="5" t="s">
        <v>3765</v>
      </c>
      <c r="H459" s="5" t="s">
        <v>4519</v>
      </c>
      <c r="I459" s="5"/>
      <c r="J459" s="5">
        <v>46.0</v>
      </c>
      <c r="K459" s="5" t="s">
        <v>666</v>
      </c>
      <c r="M459" s="5">
        <v>35.0</v>
      </c>
    </row>
    <row r="460">
      <c r="A460" s="5">
        <v>11678.0</v>
      </c>
      <c r="D460" s="90" t="s">
        <v>21</v>
      </c>
      <c r="E460" s="90" t="s">
        <v>4734</v>
      </c>
      <c r="F460" s="5">
        <v>1999.0</v>
      </c>
      <c r="G460" s="5" t="s">
        <v>3765</v>
      </c>
      <c r="H460" s="5" t="s">
        <v>4735</v>
      </c>
      <c r="I460" s="5"/>
      <c r="J460" s="5">
        <v>22.0</v>
      </c>
      <c r="K460" s="5" t="s">
        <v>25</v>
      </c>
      <c r="M460" s="5">
        <v>45.0</v>
      </c>
    </row>
    <row r="461">
      <c r="A461" s="5">
        <v>11679.0</v>
      </c>
      <c r="D461" s="90" t="s">
        <v>21</v>
      </c>
      <c r="E461" s="90" t="s">
        <v>4736</v>
      </c>
      <c r="F461" s="5">
        <v>1999.0</v>
      </c>
      <c r="G461" s="5" t="s">
        <v>3765</v>
      </c>
      <c r="H461" s="5" t="s">
        <v>4737</v>
      </c>
      <c r="I461" s="5"/>
      <c r="J461" s="5">
        <v>23.0</v>
      </c>
      <c r="K461" s="5" t="s">
        <v>72</v>
      </c>
      <c r="M461" s="5">
        <v>25.0</v>
      </c>
    </row>
    <row r="462">
      <c r="A462" s="5">
        <v>11680.0</v>
      </c>
      <c r="D462" s="90" t="s">
        <v>21</v>
      </c>
      <c r="E462" s="90" t="s">
        <v>3988</v>
      </c>
      <c r="F462" s="5">
        <v>1999.0</v>
      </c>
      <c r="G462" s="5" t="s">
        <v>3777</v>
      </c>
      <c r="H462" s="5" t="s">
        <v>3989</v>
      </c>
      <c r="I462" s="5" t="s">
        <v>88</v>
      </c>
      <c r="J462" s="5">
        <v>28.0</v>
      </c>
      <c r="K462" s="5" t="s">
        <v>1138</v>
      </c>
      <c r="M462" s="5">
        <v>10.0</v>
      </c>
    </row>
    <row r="463">
      <c r="A463" s="5">
        <v>11681.0</v>
      </c>
      <c r="D463" s="90" t="s">
        <v>21</v>
      </c>
      <c r="E463" s="90" t="s">
        <v>3832</v>
      </c>
      <c r="F463" s="5">
        <v>1999.0</v>
      </c>
      <c r="G463" s="5" t="s">
        <v>3765</v>
      </c>
      <c r="H463" s="5" t="s">
        <v>3833</v>
      </c>
      <c r="I463" s="5"/>
      <c r="J463" s="5">
        <v>71.0</v>
      </c>
      <c r="K463" s="5" t="s">
        <v>2716</v>
      </c>
      <c r="M463" s="5">
        <v>5.0</v>
      </c>
    </row>
    <row r="464">
      <c r="A464" s="5">
        <v>11682.0</v>
      </c>
      <c r="D464" s="90" t="s">
        <v>21</v>
      </c>
      <c r="E464" s="90" t="s">
        <v>4118</v>
      </c>
      <c r="F464" s="5">
        <v>1999.0</v>
      </c>
      <c r="G464" s="5" t="s">
        <v>3783</v>
      </c>
      <c r="H464" s="5" t="s">
        <v>3918</v>
      </c>
      <c r="I464" s="5"/>
      <c r="J464" s="5">
        <v>62.0</v>
      </c>
      <c r="K464" s="5" t="s">
        <v>25</v>
      </c>
      <c r="M464" s="5">
        <v>15.0</v>
      </c>
    </row>
    <row r="465">
      <c r="A465" s="5">
        <v>11683.0</v>
      </c>
      <c r="D465" s="90" t="s">
        <v>21</v>
      </c>
      <c r="E465" s="90" t="s">
        <v>3990</v>
      </c>
      <c r="F465" s="5">
        <v>1999.0</v>
      </c>
      <c r="G465" s="5" t="s">
        <v>3783</v>
      </c>
      <c r="H465" s="5" t="s">
        <v>3911</v>
      </c>
      <c r="I465" s="5"/>
      <c r="J465" s="5">
        <v>61.0</v>
      </c>
      <c r="K465" s="5" t="s">
        <v>25</v>
      </c>
      <c r="M465" s="5">
        <v>10.0</v>
      </c>
    </row>
    <row r="466">
      <c r="A466" s="5">
        <v>11684.0</v>
      </c>
      <c r="D466" s="90" t="s">
        <v>21</v>
      </c>
      <c r="E466" s="90" t="s">
        <v>4738</v>
      </c>
      <c r="F466" s="5">
        <v>1999.0</v>
      </c>
      <c r="G466" s="5" t="s">
        <v>3765</v>
      </c>
      <c r="H466" s="5" t="s">
        <v>3873</v>
      </c>
      <c r="I466" s="5"/>
      <c r="J466" s="5">
        <v>35.0</v>
      </c>
      <c r="K466" s="5" t="s">
        <v>25</v>
      </c>
      <c r="M466" s="5">
        <v>40.0</v>
      </c>
    </row>
    <row r="467">
      <c r="A467" s="5">
        <v>11685.0</v>
      </c>
      <c r="D467" s="90" t="s">
        <v>21</v>
      </c>
      <c r="E467" s="90" t="s">
        <v>4739</v>
      </c>
      <c r="F467" s="5">
        <v>1999.0</v>
      </c>
      <c r="G467" s="5" t="s">
        <v>3765</v>
      </c>
      <c r="H467" s="5" t="s">
        <v>4740</v>
      </c>
      <c r="I467" s="5"/>
      <c r="J467" s="5">
        <v>29.0</v>
      </c>
      <c r="K467" s="5" t="s">
        <v>25</v>
      </c>
      <c r="M467" s="5">
        <v>70.0</v>
      </c>
    </row>
    <row r="468">
      <c r="A468" s="5">
        <v>11686.0</v>
      </c>
      <c r="D468" s="90" t="s">
        <v>21</v>
      </c>
      <c r="E468" s="90" t="s">
        <v>4119</v>
      </c>
      <c r="F468" s="5">
        <v>2000.0</v>
      </c>
      <c r="G468" s="5" t="s">
        <v>3768</v>
      </c>
      <c r="H468" s="5" t="s">
        <v>3937</v>
      </c>
      <c r="I468" s="5"/>
      <c r="J468" s="5">
        <v>55.0</v>
      </c>
      <c r="K468" s="5" t="s">
        <v>72</v>
      </c>
      <c r="M468" s="5">
        <v>15.0</v>
      </c>
    </row>
    <row r="469">
      <c r="A469" s="5">
        <v>11687.0</v>
      </c>
      <c r="D469" s="90" t="s">
        <v>21</v>
      </c>
      <c r="E469" s="90" t="s">
        <v>4741</v>
      </c>
      <c r="F469" s="5">
        <v>1999.0</v>
      </c>
      <c r="G469" s="5" t="s">
        <v>3765</v>
      </c>
      <c r="H469" s="5" t="s">
        <v>4519</v>
      </c>
      <c r="I469" s="5"/>
      <c r="J469" s="5">
        <v>46.0</v>
      </c>
      <c r="K469" s="5" t="s">
        <v>25</v>
      </c>
      <c r="M469" s="5">
        <v>100.0</v>
      </c>
    </row>
    <row r="470">
      <c r="A470" s="5" t="s">
        <v>2854</v>
      </c>
      <c r="D470" s="90" t="s">
        <v>66</v>
      </c>
      <c r="E470" s="90" t="s">
        <v>4742</v>
      </c>
      <c r="F470" s="5">
        <v>2021.0</v>
      </c>
      <c r="G470" s="5" t="s">
        <v>4743</v>
      </c>
      <c r="H470" s="5" t="s">
        <v>4744</v>
      </c>
      <c r="I470" s="5">
        <v>4.0</v>
      </c>
      <c r="J470" s="5" t="s">
        <v>4745</v>
      </c>
      <c r="K470" s="5" t="s">
        <v>467</v>
      </c>
      <c r="M470" s="5">
        <v>130.0</v>
      </c>
    </row>
    <row r="475">
      <c r="A475" s="5" t="s">
        <v>4746</v>
      </c>
      <c r="B475" s="5" t="s">
        <v>4747</v>
      </c>
      <c r="F475" s="5">
        <v>1999.0</v>
      </c>
      <c r="G475" s="5" t="s">
        <v>3765</v>
      </c>
      <c r="H475" s="5" t="s">
        <v>4411</v>
      </c>
      <c r="J475" s="5">
        <v>15.0</v>
      </c>
      <c r="K475" s="5" t="s">
        <v>4748</v>
      </c>
    </row>
    <row r="476">
      <c r="A476" s="5" t="s">
        <v>4746</v>
      </c>
      <c r="B476" s="5" t="s">
        <v>4747</v>
      </c>
      <c r="F476" s="5">
        <v>2000.0</v>
      </c>
      <c r="G476" s="5" t="s">
        <v>3861</v>
      </c>
      <c r="H476" s="5" t="s">
        <v>4749</v>
      </c>
      <c r="J476" s="5">
        <v>4.0</v>
      </c>
      <c r="K476" s="5" t="s">
        <v>520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2.63" defaultRowHeight="15.75"/>
  <cols>
    <col customWidth="1" min="7" max="7" width="20.75"/>
    <col customWidth="1" min="8" max="8" width="19.88"/>
    <col customWidth="1" min="18" max="18" width="15.38"/>
  </cols>
  <sheetData>
    <row r="1">
      <c r="A1" s="89" t="str">
        <f>#REF!+1</f>
        <v>#REF!</v>
      </c>
      <c r="D1" s="90" t="s">
        <v>21</v>
      </c>
      <c r="E1" s="90" t="s">
        <v>3764</v>
      </c>
      <c r="F1" s="5">
        <v>1999.0</v>
      </c>
      <c r="G1" s="5" t="s">
        <v>3765</v>
      </c>
      <c r="H1" s="5" t="s">
        <v>3766</v>
      </c>
      <c r="I1" s="5"/>
      <c r="J1" s="5">
        <v>21.0</v>
      </c>
      <c r="K1" s="5" t="s">
        <v>2716</v>
      </c>
      <c r="M1" s="5">
        <v>0.0</v>
      </c>
      <c r="N1" s="5" t="s">
        <v>4750</v>
      </c>
      <c r="O1" s="227">
        <v>44706.0</v>
      </c>
      <c r="P1" s="94"/>
      <c r="Q1" s="95"/>
    </row>
    <row r="2">
      <c r="A2" s="89" t="str">
        <f t="shared" ref="A2:A10" si="1">A1+1</f>
        <v>#REF!</v>
      </c>
      <c r="D2" s="90" t="s">
        <v>21</v>
      </c>
      <c r="E2" s="90" t="s">
        <v>3767</v>
      </c>
      <c r="F2" s="5">
        <v>2000.0</v>
      </c>
      <c r="G2" s="5" t="s">
        <v>3768</v>
      </c>
      <c r="H2" s="5" t="s">
        <v>3769</v>
      </c>
      <c r="I2" s="5"/>
      <c r="J2" s="5">
        <v>63.0</v>
      </c>
      <c r="K2" s="5" t="s">
        <v>1138</v>
      </c>
      <c r="M2" s="5">
        <v>5.0</v>
      </c>
      <c r="N2" s="8">
        <f>counta(M2:M297)</f>
        <v>296</v>
      </c>
      <c r="O2" s="96"/>
      <c r="P2" s="97"/>
      <c r="Q2" s="98"/>
    </row>
    <row r="3">
      <c r="A3" s="89" t="str">
        <f t="shared" si="1"/>
        <v>#REF!</v>
      </c>
      <c r="D3" s="90" t="s">
        <v>21</v>
      </c>
      <c r="E3" s="90" t="s">
        <v>3770</v>
      </c>
      <c r="F3" s="5">
        <v>2000.0</v>
      </c>
      <c r="G3" s="5" t="s">
        <v>3768</v>
      </c>
      <c r="H3" s="5" t="s">
        <v>3771</v>
      </c>
      <c r="I3" s="5"/>
      <c r="J3" s="5">
        <v>66.0</v>
      </c>
      <c r="K3" s="5" t="s">
        <v>72</v>
      </c>
      <c r="M3" s="5">
        <v>5.0</v>
      </c>
      <c r="N3" s="8">
        <f>sum(M2:M297)</f>
        <v>4225</v>
      </c>
    </row>
    <row r="4">
      <c r="A4" s="89" t="str">
        <f t="shared" si="1"/>
        <v>#REF!</v>
      </c>
      <c r="D4" s="90" t="s">
        <v>21</v>
      </c>
      <c r="E4" s="90" t="s">
        <v>3772</v>
      </c>
      <c r="F4" s="5">
        <v>2000.0</v>
      </c>
      <c r="G4" s="5" t="s">
        <v>3768</v>
      </c>
      <c r="H4" s="5" t="s">
        <v>3769</v>
      </c>
      <c r="I4" s="5"/>
      <c r="J4" s="5">
        <v>63.0</v>
      </c>
      <c r="K4" s="5" t="s">
        <v>1138</v>
      </c>
      <c r="M4" s="5">
        <v>5.0</v>
      </c>
      <c r="N4" s="8">
        <f>N3/N2</f>
        <v>14.27364865</v>
      </c>
    </row>
    <row r="5">
      <c r="A5" s="89" t="str">
        <f t="shared" si="1"/>
        <v>#REF!</v>
      </c>
      <c r="D5" s="90" t="s">
        <v>21</v>
      </c>
      <c r="E5" s="90" t="s">
        <v>3773</v>
      </c>
      <c r="F5" s="5">
        <v>2000.0</v>
      </c>
      <c r="G5" s="5" t="s">
        <v>3768</v>
      </c>
      <c r="H5" s="5" t="s">
        <v>3769</v>
      </c>
      <c r="I5" s="5"/>
      <c r="J5" s="5">
        <v>63.0</v>
      </c>
      <c r="K5" s="5" t="s">
        <v>1138</v>
      </c>
      <c r="M5" s="5">
        <v>5.0</v>
      </c>
      <c r="O5" s="8">
        <f>counta(M1:M459)</f>
        <v>459</v>
      </c>
      <c r="P5" s="5">
        <v>11.0</v>
      </c>
      <c r="Q5" s="8">
        <f>O5+P5</f>
        <v>470</v>
      </c>
      <c r="S5" s="8">
        <f>S6/Q5</f>
        <v>49.93617021</v>
      </c>
    </row>
    <row r="6">
      <c r="A6" s="89" t="str">
        <f t="shared" si="1"/>
        <v>#REF!</v>
      </c>
      <c r="D6" s="90" t="s">
        <v>21</v>
      </c>
      <c r="E6" s="90" t="s">
        <v>3774</v>
      </c>
      <c r="F6" s="5">
        <v>2000.0</v>
      </c>
      <c r="G6" s="5" t="s">
        <v>3768</v>
      </c>
      <c r="H6" s="5" t="s">
        <v>3775</v>
      </c>
      <c r="I6" s="5"/>
      <c r="J6" s="5">
        <v>79.0</v>
      </c>
      <c r="K6" s="5" t="s">
        <v>520</v>
      </c>
      <c r="M6" s="5">
        <v>5.0</v>
      </c>
      <c r="Q6" s="8">
        <f>sum(M1:M458)</f>
        <v>23320</v>
      </c>
      <c r="R6" s="5">
        <v>150.0</v>
      </c>
      <c r="S6" s="8">
        <f>Q6+R6</f>
        <v>23470</v>
      </c>
    </row>
    <row r="7">
      <c r="A7" s="89" t="str">
        <f t="shared" si="1"/>
        <v>#REF!</v>
      </c>
      <c r="D7" s="90" t="s">
        <v>21</v>
      </c>
      <c r="E7" s="90" t="s">
        <v>3776</v>
      </c>
      <c r="F7" s="5">
        <v>1999.0</v>
      </c>
      <c r="G7" s="5" t="s">
        <v>3777</v>
      </c>
      <c r="H7" s="5" t="s">
        <v>3778</v>
      </c>
      <c r="I7" s="5"/>
      <c r="J7" s="5">
        <v>32.0</v>
      </c>
      <c r="K7" s="5" t="s">
        <v>72</v>
      </c>
      <c r="M7" s="5">
        <v>5.0</v>
      </c>
    </row>
    <row r="8">
      <c r="A8" s="89" t="str">
        <f t="shared" si="1"/>
        <v>#REF!</v>
      </c>
      <c r="D8" s="90" t="s">
        <v>21</v>
      </c>
      <c r="E8" s="90" t="s">
        <v>3779</v>
      </c>
      <c r="F8" s="5">
        <v>1999.0</v>
      </c>
      <c r="G8" s="5" t="s">
        <v>3777</v>
      </c>
      <c r="H8" s="5" t="s">
        <v>3778</v>
      </c>
      <c r="I8" s="5"/>
      <c r="J8" s="5">
        <v>32.0</v>
      </c>
      <c r="K8" s="5" t="s">
        <v>72</v>
      </c>
      <c r="M8" s="5">
        <v>5.0</v>
      </c>
    </row>
    <row r="9">
      <c r="A9" s="89" t="str">
        <f t="shared" si="1"/>
        <v>#REF!</v>
      </c>
      <c r="D9" s="90" t="s">
        <v>21</v>
      </c>
      <c r="E9" s="90" t="s">
        <v>3780</v>
      </c>
      <c r="F9" s="5">
        <v>2000.0</v>
      </c>
      <c r="G9" s="5" t="s">
        <v>3768</v>
      </c>
      <c r="H9" s="5" t="s">
        <v>3781</v>
      </c>
      <c r="I9" s="5"/>
      <c r="J9" s="5">
        <v>54.0</v>
      </c>
      <c r="K9" s="5" t="s">
        <v>520</v>
      </c>
      <c r="M9" s="5">
        <v>5.0</v>
      </c>
    </row>
    <row r="10">
      <c r="A10" s="89" t="str">
        <f t="shared" si="1"/>
        <v>#REF!</v>
      </c>
      <c r="D10" s="90" t="s">
        <v>21</v>
      </c>
      <c r="E10" s="90" t="s">
        <v>3782</v>
      </c>
      <c r="F10" s="5">
        <v>1999.0</v>
      </c>
      <c r="G10" s="5" t="s">
        <v>3783</v>
      </c>
      <c r="H10" s="5" t="s">
        <v>3784</v>
      </c>
      <c r="I10" s="5"/>
      <c r="J10" s="5">
        <v>60.0</v>
      </c>
      <c r="K10" s="5" t="s">
        <v>520</v>
      </c>
      <c r="M10" s="5">
        <v>5.0</v>
      </c>
    </row>
    <row r="11">
      <c r="A11" s="5">
        <v>11429.0</v>
      </c>
      <c r="D11" s="90" t="s">
        <v>21</v>
      </c>
      <c r="E11" s="90" t="s">
        <v>3785</v>
      </c>
      <c r="F11" s="5">
        <v>1999.0</v>
      </c>
      <c r="G11" s="5" t="s">
        <v>3786</v>
      </c>
      <c r="H11" s="5" t="s">
        <v>3787</v>
      </c>
      <c r="I11" s="5"/>
      <c r="J11" s="5">
        <v>4.0</v>
      </c>
      <c r="K11" s="5" t="s">
        <v>1138</v>
      </c>
      <c r="M11" s="5">
        <v>5.0</v>
      </c>
      <c r="P11" s="8">
        <f>N2+N298+N419+N453</f>
        <v>458</v>
      </c>
    </row>
    <row r="12">
      <c r="A12" s="5">
        <v>11468.0</v>
      </c>
      <c r="D12" s="90" t="s">
        <v>21</v>
      </c>
      <c r="E12" s="90" t="s">
        <v>3788</v>
      </c>
      <c r="F12" s="5">
        <v>1999.0</v>
      </c>
      <c r="G12" s="5" t="s">
        <v>3783</v>
      </c>
      <c r="H12" s="5" t="s">
        <v>3789</v>
      </c>
      <c r="I12" s="5"/>
      <c r="J12" s="5">
        <v>53.0</v>
      </c>
      <c r="K12" s="5" t="s">
        <v>666</v>
      </c>
      <c r="M12" s="5">
        <v>5.0</v>
      </c>
    </row>
    <row r="13">
      <c r="A13" s="5">
        <v>11469.0</v>
      </c>
      <c r="D13" s="90" t="s">
        <v>21</v>
      </c>
      <c r="E13" s="90" t="s">
        <v>3790</v>
      </c>
      <c r="F13" s="5">
        <v>1999.0</v>
      </c>
      <c r="G13" s="5" t="s">
        <v>3783</v>
      </c>
      <c r="H13" s="5" t="s">
        <v>3791</v>
      </c>
      <c r="I13" s="5" t="s">
        <v>88</v>
      </c>
      <c r="J13" s="5">
        <v>64.0</v>
      </c>
      <c r="K13" s="5" t="s">
        <v>520</v>
      </c>
      <c r="M13" s="5">
        <v>5.0</v>
      </c>
      <c r="R13" s="5" t="s">
        <v>3364</v>
      </c>
    </row>
    <row r="14">
      <c r="A14" s="5">
        <v>11476.0</v>
      </c>
      <c r="D14" s="90" t="s">
        <v>21</v>
      </c>
      <c r="E14" s="90" t="s">
        <v>3792</v>
      </c>
      <c r="F14" s="5">
        <v>2000.0</v>
      </c>
      <c r="G14" s="5" t="s">
        <v>3768</v>
      </c>
      <c r="H14" s="5" t="s">
        <v>3769</v>
      </c>
      <c r="I14" s="5"/>
      <c r="J14" s="5">
        <v>63.0</v>
      </c>
      <c r="K14" s="5" t="s">
        <v>520</v>
      </c>
      <c r="M14" s="5">
        <v>5.0</v>
      </c>
    </row>
    <row r="15">
      <c r="A15" s="5">
        <v>11477.0</v>
      </c>
      <c r="D15" s="90" t="s">
        <v>21</v>
      </c>
      <c r="E15" s="90" t="s">
        <v>3793</v>
      </c>
      <c r="F15" s="5">
        <v>2000.0</v>
      </c>
      <c r="G15" s="5" t="s">
        <v>3768</v>
      </c>
      <c r="H15" s="5" t="s">
        <v>3794</v>
      </c>
      <c r="I15" s="5"/>
      <c r="J15" s="5">
        <v>78.0</v>
      </c>
      <c r="K15" s="5" t="s">
        <v>666</v>
      </c>
      <c r="M15" s="5">
        <v>5.0</v>
      </c>
    </row>
    <row r="16">
      <c r="A16" s="5">
        <v>11498.0</v>
      </c>
      <c r="D16" s="90" t="s">
        <v>21</v>
      </c>
      <c r="E16" s="90" t="s">
        <v>3795</v>
      </c>
      <c r="F16" s="5">
        <v>2000.0</v>
      </c>
      <c r="G16" s="5" t="s">
        <v>3768</v>
      </c>
      <c r="H16" s="5" t="s">
        <v>3775</v>
      </c>
      <c r="I16" s="5"/>
      <c r="J16" s="5">
        <v>79.0</v>
      </c>
      <c r="K16" s="5" t="s">
        <v>1138</v>
      </c>
      <c r="M16" s="5">
        <v>5.0</v>
      </c>
    </row>
    <row r="17">
      <c r="A17" s="5">
        <v>11514.0</v>
      </c>
      <c r="D17" s="90" t="s">
        <v>21</v>
      </c>
      <c r="E17" s="90" t="s">
        <v>3796</v>
      </c>
      <c r="F17" s="5">
        <v>2000.0</v>
      </c>
      <c r="G17" s="5" t="s">
        <v>3797</v>
      </c>
      <c r="H17" s="5" t="s">
        <v>3798</v>
      </c>
      <c r="I17" s="5" t="s">
        <v>88</v>
      </c>
      <c r="J17" s="5">
        <v>34.0</v>
      </c>
      <c r="K17" s="5" t="s">
        <v>520</v>
      </c>
      <c r="M17" s="5">
        <v>5.0</v>
      </c>
    </row>
    <row r="18">
      <c r="A18" s="5">
        <v>11528.0</v>
      </c>
      <c r="D18" s="90" t="s">
        <v>21</v>
      </c>
      <c r="E18" s="90" t="s">
        <v>3799</v>
      </c>
      <c r="F18" s="5">
        <v>2000.0</v>
      </c>
      <c r="G18" s="5" t="s">
        <v>3768</v>
      </c>
      <c r="H18" s="5" t="s">
        <v>3769</v>
      </c>
      <c r="I18" s="5"/>
      <c r="J18" s="5">
        <v>63.0</v>
      </c>
      <c r="K18" s="5" t="s">
        <v>1138</v>
      </c>
      <c r="M18" s="5">
        <v>5.0</v>
      </c>
    </row>
    <row r="19">
      <c r="A19" s="5">
        <v>11529.0</v>
      </c>
      <c r="D19" s="90" t="s">
        <v>21</v>
      </c>
      <c r="E19" s="90" t="s">
        <v>3800</v>
      </c>
      <c r="F19" s="5">
        <v>2000.0</v>
      </c>
      <c r="G19" s="5" t="s">
        <v>3768</v>
      </c>
      <c r="H19" s="5" t="s">
        <v>3771</v>
      </c>
      <c r="I19" s="5"/>
      <c r="J19" s="5">
        <v>66.0</v>
      </c>
      <c r="K19" s="5" t="s">
        <v>666</v>
      </c>
      <c r="M19" s="5">
        <v>5.0</v>
      </c>
    </row>
    <row r="20">
      <c r="A20" s="5">
        <v>11532.0</v>
      </c>
      <c r="D20" s="90" t="s">
        <v>21</v>
      </c>
      <c r="E20" s="90" t="s">
        <v>3801</v>
      </c>
      <c r="F20" s="5">
        <v>2000.0</v>
      </c>
      <c r="G20" s="5" t="s">
        <v>3768</v>
      </c>
      <c r="H20" s="5" t="s">
        <v>3802</v>
      </c>
      <c r="I20" s="5"/>
      <c r="J20" s="5">
        <v>76.0</v>
      </c>
      <c r="K20" s="5" t="s">
        <v>520</v>
      </c>
      <c r="M20" s="5">
        <v>5.0</v>
      </c>
    </row>
    <row r="21">
      <c r="A21" s="5">
        <v>11537.0</v>
      </c>
      <c r="D21" s="90" t="s">
        <v>21</v>
      </c>
      <c r="E21" s="90" t="s">
        <v>3803</v>
      </c>
      <c r="F21" s="5">
        <v>2000.0</v>
      </c>
      <c r="G21" s="5" t="s">
        <v>3768</v>
      </c>
      <c r="H21" s="5" t="s">
        <v>3804</v>
      </c>
      <c r="I21" s="5"/>
      <c r="J21" s="5">
        <v>45.0</v>
      </c>
      <c r="K21" s="5" t="s">
        <v>1138</v>
      </c>
      <c r="M21" s="5">
        <v>5.0</v>
      </c>
    </row>
    <row r="22">
      <c r="A22" s="5">
        <v>11554.0</v>
      </c>
      <c r="D22" s="90" t="s">
        <v>21</v>
      </c>
      <c r="E22" s="90" t="s">
        <v>3805</v>
      </c>
      <c r="F22" s="5">
        <v>2000.0</v>
      </c>
      <c r="G22" s="5" t="s">
        <v>3768</v>
      </c>
      <c r="H22" s="5" t="s">
        <v>3806</v>
      </c>
      <c r="I22" s="5"/>
      <c r="J22" s="5">
        <v>76.0</v>
      </c>
      <c r="K22" s="5" t="s">
        <v>1138</v>
      </c>
      <c r="M22" s="5">
        <v>5.0</v>
      </c>
    </row>
    <row r="23">
      <c r="A23" s="5">
        <v>11566.0</v>
      </c>
      <c r="D23" s="90" t="s">
        <v>21</v>
      </c>
      <c r="E23" s="90" t="s">
        <v>3807</v>
      </c>
      <c r="F23" s="5">
        <v>1999.0</v>
      </c>
      <c r="G23" s="5" t="s">
        <v>3765</v>
      </c>
      <c r="H23" s="5" t="s">
        <v>3808</v>
      </c>
      <c r="I23" s="5"/>
      <c r="J23" s="5">
        <v>72.0</v>
      </c>
      <c r="K23" s="5" t="s">
        <v>1138</v>
      </c>
      <c r="M23" s="5">
        <v>5.0</v>
      </c>
    </row>
    <row r="24">
      <c r="A24" s="5">
        <v>11581.0</v>
      </c>
      <c r="D24" s="90" t="s">
        <v>21</v>
      </c>
      <c r="E24" s="90" t="s">
        <v>3809</v>
      </c>
      <c r="F24" s="5">
        <v>1999.0</v>
      </c>
      <c r="G24" s="5" t="s">
        <v>3765</v>
      </c>
      <c r="H24" s="5" t="s">
        <v>3810</v>
      </c>
      <c r="I24" s="5"/>
      <c r="J24" s="5">
        <v>74.0</v>
      </c>
      <c r="K24" s="5" t="s">
        <v>666</v>
      </c>
      <c r="M24" s="5">
        <v>5.0</v>
      </c>
    </row>
    <row r="25">
      <c r="A25" s="5">
        <v>11590.0</v>
      </c>
      <c r="D25" s="90" t="s">
        <v>21</v>
      </c>
      <c r="E25" s="90" t="s">
        <v>3811</v>
      </c>
      <c r="F25" s="5">
        <v>1999.0</v>
      </c>
      <c r="G25" s="5" t="s">
        <v>3765</v>
      </c>
      <c r="H25" s="5" t="s">
        <v>3808</v>
      </c>
      <c r="I25" s="5"/>
      <c r="J25" s="5">
        <v>72.0</v>
      </c>
      <c r="K25" s="5" t="s">
        <v>1138</v>
      </c>
      <c r="M25" s="5">
        <v>5.0</v>
      </c>
    </row>
    <row r="26">
      <c r="A26" s="5">
        <v>11591.0</v>
      </c>
      <c r="D26" s="90" t="s">
        <v>21</v>
      </c>
      <c r="E26" s="90" t="s">
        <v>3812</v>
      </c>
      <c r="F26" s="5">
        <v>1999.0</v>
      </c>
      <c r="G26" s="5" t="s">
        <v>3783</v>
      </c>
      <c r="H26" s="5" t="s">
        <v>3813</v>
      </c>
      <c r="I26" s="5"/>
      <c r="J26" s="5">
        <v>63.0</v>
      </c>
      <c r="K26" s="5" t="s">
        <v>666</v>
      </c>
      <c r="M26" s="5">
        <v>5.0</v>
      </c>
    </row>
    <row r="27">
      <c r="A27" s="5">
        <v>11594.0</v>
      </c>
      <c r="D27" s="90" t="s">
        <v>21</v>
      </c>
      <c r="E27" s="90" t="s">
        <v>3814</v>
      </c>
      <c r="F27" s="5">
        <v>1999.0</v>
      </c>
      <c r="G27" s="5" t="s">
        <v>3783</v>
      </c>
      <c r="H27" s="5" t="s">
        <v>3815</v>
      </c>
      <c r="I27" s="5"/>
      <c r="J27" s="5">
        <v>48.0</v>
      </c>
      <c r="K27" s="5" t="s">
        <v>1138</v>
      </c>
      <c r="M27" s="5">
        <v>5.0</v>
      </c>
    </row>
    <row r="28">
      <c r="A28" s="5">
        <v>11595.0</v>
      </c>
      <c r="D28" s="90" t="s">
        <v>21</v>
      </c>
      <c r="E28" s="90" t="s">
        <v>3816</v>
      </c>
      <c r="F28" s="5">
        <v>1999.0</v>
      </c>
      <c r="G28" s="5" t="s">
        <v>3783</v>
      </c>
      <c r="H28" s="5" t="s">
        <v>3815</v>
      </c>
      <c r="I28" s="5"/>
      <c r="J28" s="5">
        <v>48.0</v>
      </c>
      <c r="K28" s="5" t="s">
        <v>3817</v>
      </c>
      <c r="M28" s="5">
        <v>5.0</v>
      </c>
    </row>
    <row r="29">
      <c r="A29" s="5">
        <v>11598.0</v>
      </c>
      <c r="D29" s="90" t="s">
        <v>21</v>
      </c>
      <c r="E29" s="90" t="s">
        <v>3818</v>
      </c>
      <c r="F29" s="5">
        <v>1999.0</v>
      </c>
      <c r="G29" s="5" t="s">
        <v>3777</v>
      </c>
      <c r="H29" s="5" t="s">
        <v>3778</v>
      </c>
      <c r="I29" s="5"/>
      <c r="J29" s="5">
        <v>32.0</v>
      </c>
      <c r="K29" s="5" t="s">
        <v>72</v>
      </c>
      <c r="M29" s="5">
        <v>5.0</v>
      </c>
    </row>
    <row r="30">
      <c r="A30" s="5">
        <v>11629.0</v>
      </c>
      <c r="D30" s="90" t="s">
        <v>21</v>
      </c>
      <c r="E30" s="90" t="s">
        <v>3819</v>
      </c>
      <c r="F30" s="5">
        <v>1999.0</v>
      </c>
      <c r="G30" s="5" t="s">
        <v>3783</v>
      </c>
      <c r="H30" s="5" t="s">
        <v>3820</v>
      </c>
      <c r="I30" s="5"/>
      <c r="J30" s="5">
        <v>26.0</v>
      </c>
      <c r="K30" s="5" t="s">
        <v>1138</v>
      </c>
      <c r="M30" s="5">
        <v>5.0</v>
      </c>
    </row>
    <row r="31">
      <c r="A31" s="5">
        <v>11641.0</v>
      </c>
      <c r="D31" s="90" t="s">
        <v>21</v>
      </c>
      <c r="E31" s="90" t="s">
        <v>3821</v>
      </c>
      <c r="F31" s="5">
        <v>1999.0</v>
      </c>
      <c r="G31" s="5" t="s">
        <v>3783</v>
      </c>
      <c r="H31" s="5" t="s">
        <v>3813</v>
      </c>
      <c r="I31" s="5"/>
      <c r="J31" s="5">
        <v>63.0</v>
      </c>
      <c r="K31" s="5" t="s">
        <v>666</v>
      </c>
      <c r="M31" s="5">
        <v>5.0</v>
      </c>
    </row>
    <row r="32">
      <c r="A32" s="5">
        <v>11642.0</v>
      </c>
      <c r="D32" s="90" t="s">
        <v>21</v>
      </c>
      <c r="E32" s="90" t="s">
        <v>3822</v>
      </c>
      <c r="F32" s="5">
        <v>2000.0</v>
      </c>
      <c r="G32" s="5" t="s">
        <v>3768</v>
      </c>
      <c r="H32" s="5" t="s">
        <v>3804</v>
      </c>
      <c r="I32" s="5"/>
      <c r="J32" s="5">
        <v>45.0</v>
      </c>
      <c r="K32" s="5" t="s">
        <v>1138</v>
      </c>
      <c r="M32" s="5">
        <v>5.0</v>
      </c>
    </row>
    <row r="33">
      <c r="A33" s="5">
        <v>11646.0</v>
      </c>
      <c r="D33" s="90" t="s">
        <v>21</v>
      </c>
      <c r="E33" s="90" t="s">
        <v>3823</v>
      </c>
      <c r="F33" s="5">
        <v>1999.0</v>
      </c>
      <c r="G33" s="5" t="s">
        <v>3765</v>
      </c>
      <c r="H33" s="5" t="s">
        <v>3824</v>
      </c>
      <c r="I33" s="5" t="s">
        <v>3825</v>
      </c>
      <c r="J33" s="5">
        <v>40.0</v>
      </c>
      <c r="K33" s="5" t="s">
        <v>763</v>
      </c>
      <c r="M33" s="5">
        <v>5.0</v>
      </c>
    </row>
    <row r="34">
      <c r="A34" s="5">
        <v>11649.0</v>
      </c>
      <c r="D34" s="90" t="s">
        <v>21</v>
      </c>
      <c r="E34" s="90" t="s">
        <v>3826</v>
      </c>
      <c r="F34" s="5">
        <v>2000.0</v>
      </c>
      <c r="G34" s="5" t="s">
        <v>3768</v>
      </c>
      <c r="H34" s="5" t="s">
        <v>3827</v>
      </c>
      <c r="I34" s="5"/>
      <c r="J34" s="5">
        <v>76.0</v>
      </c>
      <c r="K34" s="5" t="s">
        <v>1138</v>
      </c>
      <c r="M34" s="5">
        <v>5.0</v>
      </c>
    </row>
    <row r="35">
      <c r="A35" s="5">
        <v>11661.0</v>
      </c>
      <c r="D35" s="90" t="s">
        <v>21</v>
      </c>
      <c r="E35" s="90" t="s">
        <v>3828</v>
      </c>
      <c r="F35" s="5">
        <v>2000.0</v>
      </c>
      <c r="G35" s="5" t="s">
        <v>3768</v>
      </c>
      <c r="H35" s="5" t="s">
        <v>3829</v>
      </c>
      <c r="I35" s="5"/>
      <c r="J35" s="5">
        <v>77.0</v>
      </c>
      <c r="K35" s="5" t="s">
        <v>763</v>
      </c>
      <c r="M35" s="5">
        <v>5.0</v>
      </c>
    </row>
    <row r="36">
      <c r="A36" s="5">
        <v>11671.0</v>
      </c>
      <c r="D36" s="90" t="s">
        <v>21</v>
      </c>
      <c r="E36" s="90" t="s">
        <v>3830</v>
      </c>
      <c r="F36" s="5">
        <v>2000.0</v>
      </c>
      <c r="G36" s="5" t="s">
        <v>3768</v>
      </c>
      <c r="H36" s="5" t="s">
        <v>3831</v>
      </c>
      <c r="I36" s="5" t="s">
        <v>88</v>
      </c>
      <c r="J36" s="5">
        <v>70.0</v>
      </c>
      <c r="K36" s="5" t="s">
        <v>1138</v>
      </c>
      <c r="M36" s="5">
        <v>5.0</v>
      </c>
    </row>
    <row r="37">
      <c r="A37" s="5">
        <v>11681.0</v>
      </c>
      <c r="D37" s="90" t="s">
        <v>21</v>
      </c>
      <c r="E37" s="90" t="s">
        <v>3832</v>
      </c>
      <c r="F37" s="5">
        <v>1999.0</v>
      </c>
      <c r="G37" s="5" t="s">
        <v>3765</v>
      </c>
      <c r="H37" s="5" t="s">
        <v>3833</v>
      </c>
      <c r="I37" s="5"/>
      <c r="J37" s="5">
        <v>71.0</v>
      </c>
      <c r="K37" s="5" t="s">
        <v>2716</v>
      </c>
      <c r="M37" s="5">
        <v>5.0</v>
      </c>
    </row>
    <row r="38">
      <c r="A38" s="89">
        <f t="shared" ref="A38:A61" si="2">A37+1</f>
        <v>11682</v>
      </c>
      <c r="D38" s="90" t="s">
        <v>21</v>
      </c>
      <c r="E38" s="90" t="s">
        <v>3834</v>
      </c>
      <c r="F38" s="5">
        <v>1999.0</v>
      </c>
      <c r="G38" s="5" t="s">
        <v>3765</v>
      </c>
      <c r="H38" s="5" t="s">
        <v>3835</v>
      </c>
      <c r="I38" s="5" t="s">
        <v>88</v>
      </c>
      <c r="J38" s="5">
        <v>33.0</v>
      </c>
      <c r="K38" s="5" t="s">
        <v>666</v>
      </c>
      <c r="M38" s="5">
        <v>10.0</v>
      </c>
    </row>
    <row r="39">
      <c r="A39" s="89">
        <f t="shared" si="2"/>
        <v>11683</v>
      </c>
      <c r="D39" s="90" t="s">
        <v>21</v>
      </c>
      <c r="E39" s="90" t="s">
        <v>3836</v>
      </c>
      <c r="F39" s="5">
        <v>1999.0</v>
      </c>
      <c r="G39" s="5" t="s">
        <v>3765</v>
      </c>
      <c r="H39" s="5" t="s">
        <v>3837</v>
      </c>
      <c r="I39" s="5" t="s">
        <v>3838</v>
      </c>
      <c r="J39" s="5">
        <v>6.0</v>
      </c>
      <c r="K39" s="5" t="s">
        <v>520</v>
      </c>
      <c r="M39" s="5">
        <v>10.0</v>
      </c>
    </row>
    <row r="40">
      <c r="A40" s="89">
        <f t="shared" si="2"/>
        <v>11684</v>
      </c>
      <c r="D40" s="90" t="s">
        <v>21</v>
      </c>
      <c r="E40" s="90" t="s">
        <v>3839</v>
      </c>
      <c r="F40" s="5">
        <v>2000.0</v>
      </c>
      <c r="G40" s="5" t="s">
        <v>3765</v>
      </c>
      <c r="H40" s="5" t="s">
        <v>3831</v>
      </c>
      <c r="I40" s="5"/>
      <c r="J40" s="5">
        <v>70.0</v>
      </c>
      <c r="K40" s="5" t="s">
        <v>72</v>
      </c>
      <c r="M40" s="5">
        <v>10.0</v>
      </c>
    </row>
    <row r="41">
      <c r="A41" s="89">
        <f t="shared" si="2"/>
        <v>11685</v>
      </c>
      <c r="D41" s="90" t="s">
        <v>21</v>
      </c>
      <c r="E41" s="90" t="s">
        <v>3840</v>
      </c>
      <c r="F41" s="5">
        <v>2000.0</v>
      </c>
      <c r="G41" s="5" t="s">
        <v>3765</v>
      </c>
      <c r="H41" s="5" t="s">
        <v>3841</v>
      </c>
      <c r="I41" s="5"/>
      <c r="J41" s="5">
        <v>58.0</v>
      </c>
      <c r="K41" s="5" t="s">
        <v>72</v>
      </c>
      <c r="M41" s="5">
        <v>10.0</v>
      </c>
    </row>
    <row r="42">
      <c r="A42" s="89">
        <f t="shared" si="2"/>
        <v>11686</v>
      </c>
      <c r="D42" s="90" t="s">
        <v>21</v>
      </c>
      <c r="E42" s="90" t="s">
        <v>3842</v>
      </c>
      <c r="F42" s="5">
        <v>1997.0</v>
      </c>
      <c r="G42" s="5" t="s">
        <v>3843</v>
      </c>
      <c r="H42" s="5" t="s">
        <v>3844</v>
      </c>
      <c r="I42" s="5"/>
      <c r="J42" s="5">
        <v>8.0</v>
      </c>
      <c r="K42" s="5" t="s">
        <v>72</v>
      </c>
      <c r="M42" s="5">
        <v>10.0</v>
      </c>
    </row>
    <row r="43">
      <c r="A43" s="89">
        <f t="shared" si="2"/>
        <v>11687</v>
      </c>
      <c r="D43" s="90" t="s">
        <v>21</v>
      </c>
      <c r="E43" s="90" t="s">
        <v>3845</v>
      </c>
      <c r="F43" s="5">
        <v>1999.0</v>
      </c>
      <c r="G43" s="5" t="s">
        <v>3765</v>
      </c>
      <c r="H43" s="5" t="s">
        <v>3835</v>
      </c>
      <c r="I43" s="5" t="s">
        <v>3846</v>
      </c>
      <c r="J43" s="5">
        <v>33.0</v>
      </c>
      <c r="K43" s="5" t="s">
        <v>666</v>
      </c>
      <c r="M43" s="5">
        <v>10.0</v>
      </c>
    </row>
    <row r="44">
      <c r="A44" s="89">
        <f t="shared" si="2"/>
        <v>11688</v>
      </c>
      <c r="D44" s="90" t="s">
        <v>21</v>
      </c>
      <c r="E44" s="90" t="s">
        <v>3847</v>
      </c>
      <c r="F44" s="5">
        <v>1999.0</v>
      </c>
      <c r="G44" s="5" t="s">
        <v>3765</v>
      </c>
      <c r="H44" s="5" t="s">
        <v>3848</v>
      </c>
      <c r="I44" s="5" t="s">
        <v>3849</v>
      </c>
      <c r="J44" s="5">
        <v>40.0</v>
      </c>
      <c r="K44" s="5" t="s">
        <v>72</v>
      </c>
      <c r="M44" s="5">
        <v>10.0</v>
      </c>
    </row>
    <row r="45">
      <c r="A45" s="89">
        <f t="shared" si="2"/>
        <v>11689</v>
      </c>
      <c r="D45" s="90" t="s">
        <v>21</v>
      </c>
      <c r="E45" s="90" t="s">
        <v>3850</v>
      </c>
      <c r="F45" s="5">
        <v>1999.0</v>
      </c>
      <c r="G45" s="5" t="s">
        <v>3765</v>
      </c>
      <c r="H45" s="5" t="s">
        <v>3851</v>
      </c>
      <c r="I45" s="5"/>
      <c r="J45" s="5">
        <v>32.0</v>
      </c>
      <c r="K45" s="5" t="s">
        <v>72</v>
      </c>
      <c r="M45" s="5">
        <v>10.0</v>
      </c>
    </row>
    <row r="46">
      <c r="A46" s="89">
        <f t="shared" si="2"/>
        <v>11690</v>
      </c>
      <c r="D46" s="90" t="s">
        <v>21</v>
      </c>
      <c r="E46" s="90" t="s">
        <v>3852</v>
      </c>
      <c r="F46" s="5">
        <v>1999.0</v>
      </c>
      <c r="G46" s="5" t="s">
        <v>3765</v>
      </c>
      <c r="H46" s="5" t="s">
        <v>3853</v>
      </c>
      <c r="I46" s="5" t="s">
        <v>3849</v>
      </c>
      <c r="J46" s="5">
        <v>43.0</v>
      </c>
      <c r="K46" s="5" t="s">
        <v>666</v>
      </c>
      <c r="M46" s="5">
        <v>10.0</v>
      </c>
    </row>
    <row r="47">
      <c r="A47" s="89">
        <f t="shared" si="2"/>
        <v>11691</v>
      </c>
      <c r="D47" s="90" t="s">
        <v>21</v>
      </c>
      <c r="E47" s="90" t="s">
        <v>3854</v>
      </c>
      <c r="F47" s="5">
        <v>1999.0</v>
      </c>
      <c r="G47" s="5" t="s">
        <v>3765</v>
      </c>
      <c r="H47" s="190" t="s">
        <v>3855</v>
      </c>
      <c r="I47" s="5" t="s">
        <v>3849</v>
      </c>
      <c r="J47" s="5">
        <v>49.0</v>
      </c>
      <c r="K47" s="5" t="s">
        <v>72</v>
      </c>
      <c r="M47" s="5">
        <v>10.0</v>
      </c>
    </row>
    <row r="48">
      <c r="A48" s="89">
        <f t="shared" si="2"/>
        <v>11692</v>
      </c>
      <c r="D48" s="90" t="s">
        <v>21</v>
      </c>
      <c r="E48" s="90" t="s">
        <v>3856</v>
      </c>
      <c r="F48" s="5">
        <v>1999.0</v>
      </c>
      <c r="G48" s="5" t="s">
        <v>3765</v>
      </c>
      <c r="H48" s="5" t="s">
        <v>3857</v>
      </c>
      <c r="I48" s="5"/>
      <c r="J48" s="5">
        <v>50.0</v>
      </c>
      <c r="K48" s="5" t="s">
        <v>72</v>
      </c>
      <c r="M48" s="5">
        <v>10.0</v>
      </c>
    </row>
    <row r="49">
      <c r="A49" s="89">
        <f t="shared" si="2"/>
        <v>11693</v>
      </c>
      <c r="D49" s="90" t="s">
        <v>21</v>
      </c>
      <c r="E49" s="90" t="s">
        <v>3858</v>
      </c>
      <c r="F49" s="5">
        <v>1999.0</v>
      </c>
      <c r="G49" s="5" t="s">
        <v>3783</v>
      </c>
      <c r="H49" s="5" t="s">
        <v>3859</v>
      </c>
      <c r="I49" s="5"/>
      <c r="J49" s="5">
        <v>64.0</v>
      </c>
      <c r="K49" s="5" t="s">
        <v>72</v>
      </c>
      <c r="M49" s="5">
        <v>10.0</v>
      </c>
    </row>
    <row r="50">
      <c r="A50" s="89">
        <f t="shared" si="2"/>
        <v>11694</v>
      </c>
      <c r="D50" s="90" t="s">
        <v>21</v>
      </c>
      <c r="E50" s="90" t="s">
        <v>3860</v>
      </c>
      <c r="F50" s="5">
        <v>2000.0</v>
      </c>
      <c r="G50" s="5" t="s">
        <v>3861</v>
      </c>
      <c r="H50" s="5" t="s">
        <v>3781</v>
      </c>
      <c r="I50" s="5" t="s">
        <v>3862</v>
      </c>
      <c r="J50" s="5">
        <v>54.0</v>
      </c>
      <c r="K50" s="5" t="s">
        <v>520</v>
      </c>
      <c r="M50" s="5">
        <v>10.0</v>
      </c>
    </row>
    <row r="51">
      <c r="A51" s="89">
        <f t="shared" si="2"/>
        <v>11695</v>
      </c>
      <c r="D51" s="90" t="s">
        <v>21</v>
      </c>
      <c r="E51" s="90" t="s">
        <v>3863</v>
      </c>
      <c r="F51" s="5">
        <v>2000.0</v>
      </c>
      <c r="G51" s="5" t="s">
        <v>3768</v>
      </c>
      <c r="H51" s="190" t="s">
        <v>3864</v>
      </c>
      <c r="I51" s="5"/>
      <c r="J51" s="5">
        <v>59.0</v>
      </c>
      <c r="K51" s="5" t="s">
        <v>72</v>
      </c>
      <c r="M51" s="5">
        <v>10.0</v>
      </c>
    </row>
    <row r="52">
      <c r="A52" s="89">
        <f t="shared" si="2"/>
        <v>11696</v>
      </c>
      <c r="D52" s="90" t="s">
        <v>21</v>
      </c>
      <c r="E52" s="90" t="s">
        <v>3865</v>
      </c>
      <c r="F52" s="5">
        <v>2000.0</v>
      </c>
      <c r="G52" s="5" t="s">
        <v>3768</v>
      </c>
      <c r="H52" s="5" t="s">
        <v>3866</v>
      </c>
      <c r="I52" s="5"/>
      <c r="J52" s="5">
        <v>59.0</v>
      </c>
      <c r="K52" s="5" t="s">
        <v>72</v>
      </c>
      <c r="M52" s="5">
        <v>10.0</v>
      </c>
    </row>
    <row r="53">
      <c r="A53" s="89">
        <f t="shared" si="2"/>
        <v>11697</v>
      </c>
      <c r="D53" s="90" t="s">
        <v>21</v>
      </c>
      <c r="E53" s="90" t="s">
        <v>3867</v>
      </c>
      <c r="F53" s="5">
        <v>1999.0</v>
      </c>
      <c r="G53" s="5" t="s">
        <v>3783</v>
      </c>
      <c r="H53" s="5" t="s">
        <v>3857</v>
      </c>
      <c r="I53" s="5"/>
      <c r="J53" s="5">
        <v>50.0</v>
      </c>
      <c r="K53" s="5" t="s">
        <v>666</v>
      </c>
      <c r="M53" s="5">
        <v>10.0</v>
      </c>
    </row>
    <row r="54">
      <c r="A54" s="89">
        <f t="shared" si="2"/>
        <v>11698</v>
      </c>
      <c r="D54" s="90" t="s">
        <v>21</v>
      </c>
      <c r="E54" s="90" t="s">
        <v>3868</v>
      </c>
      <c r="F54" s="5">
        <v>1999.0</v>
      </c>
      <c r="G54" s="5" t="s">
        <v>3783</v>
      </c>
      <c r="H54" s="5" t="s">
        <v>3855</v>
      </c>
      <c r="I54" s="5"/>
      <c r="J54" s="5">
        <v>49.0</v>
      </c>
      <c r="K54" s="5" t="s">
        <v>72</v>
      </c>
      <c r="M54" s="5">
        <v>10.0</v>
      </c>
    </row>
    <row r="55">
      <c r="A55" s="89">
        <f t="shared" si="2"/>
        <v>11699</v>
      </c>
      <c r="D55" s="90" t="s">
        <v>21</v>
      </c>
      <c r="E55" s="90" t="s">
        <v>3869</v>
      </c>
      <c r="F55" s="5">
        <v>1999.0</v>
      </c>
      <c r="G55" s="5" t="s">
        <v>3777</v>
      </c>
      <c r="H55" s="5" t="s">
        <v>3870</v>
      </c>
      <c r="I55" s="5" t="s">
        <v>88</v>
      </c>
      <c r="J55" s="5">
        <v>18.0</v>
      </c>
      <c r="K55" s="5" t="s">
        <v>763</v>
      </c>
      <c r="M55" s="5">
        <v>10.0</v>
      </c>
    </row>
    <row r="56">
      <c r="A56" s="89">
        <f t="shared" si="2"/>
        <v>11700</v>
      </c>
      <c r="D56" s="90" t="s">
        <v>21</v>
      </c>
      <c r="E56" s="90" t="s">
        <v>3871</v>
      </c>
      <c r="F56" s="5">
        <v>1999.0</v>
      </c>
      <c r="G56" s="5" t="s">
        <v>3783</v>
      </c>
      <c r="H56" s="5" t="s">
        <v>3855</v>
      </c>
      <c r="I56" s="5"/>
      <c r="J56" s="5">
        <v>49.0</v>
      </c>
      <c r="K56" s="5" t="s">
        <v>72</v>
      </c>
      <c r="M56" s="5">
        <v>10.0</v>
      </c>
    </row>
    <row r="57">
      <c r="A57" s="89">
        <f t="shared" si="2"/>
        <v>11701</v>
      </c>
      <c r="D57" s="90" t="s">
        <v>21</v>
      </c>
      <c r="E57" s="90" t="s">
        <v>3872</v>
      </c>
      <c r="F57" s="5">
        <v>2000.0</v>
      </c>
      <c r="G57" s="5" t="s">
        <v>3768</v>
      </c>
      <c r="H57" s="5" t="s">
        <v>3873</v>
      </c>
      <c r="I57" s="5"/>
      <c r="J57" s="5">
        <v>47.0</v>
      </c>
      <c r="K57" s="5" t="s">
        <v>25</v>
      </c>
      <c r="M57" s="5">
        <v>10.0</v>
      </c>
    </row>
    <row r="58">
      <c r="A58" s="89">
        <f t="shared" si="2"/>
        <v>11702</v>
      </c>
      <c r="D58" s="90" t="s">
        <v>21</v>
      </c>
      <c r="E58" s="90" t="s">
        <v>3874</v>
      </c>
      <c r="F58" s="5">
        <v>2000.0</v>
      </c>
      <c r="G58" s="5" t="s">
        <v>3768</v>
      </c>
      <c r="H58" s="5" t="s">
        <v>3875</v>
      </c>
      <c r="I58" s="5"/>
      <c r="J58" s="5">
        <v>37.0</v>
      </c>
      <c r="K58" s="5" t="s">
        <v>25</v>
      </c>
      <c r="M58" s="5">
        <v>10.0</v>
      </c>
    </row>
    <row r="59">
      <c r="A59" s="89">
        <f t="shared" si="2"/>
        <v>11703</v>
      </c>
      <c r="D59" s="90" t="s">
        <v>21</v>
      </c>
      <c r="E59" s="90" t="s">
        <v>3876</v>
      </c>
      <c r="F59" s="5">
        <v>1999.0</v>
      </c>
      <c r="G59" s="5" t="s">
        <v>3765</v>
      </c>
      <c r="H59" s="5" t="s">
        <v>3877</v>
      </c>
      <c r="I59" s="5"/>
      <c r="J59" s="5">
        <v>78.0</v>
      </c>
      <c r="K59" s="5" t="s">
        <v>1138</v>
      </c>
      <c r="M59" s="5">
        <v>10.0</v>
      </c>
    </row>
    <row r="60">
      <c r="A60" s="89">
        <f t="shared" si="2"/>
        <v>11704</v>
      </c>
      <c r="D60" s="90" t="s">
        <v>21</v>
      </c>
      <c r="E60" s="90" t="s">
        <v>3878</v>
      </c>
      <c r="F60" s="5">
        <v>1999.0</v>
      </c>
      <c r="G60" s="5" t="s">
        <v>3765</v>
      </c>
      <c r="H60" s="5" t="s">
        <v>3879</v>
      </c>
      <c r="I60" s="5"/>
      <c r="J60" s="5">
        <v>73.0</v>
      </c>
      <c r="K60" s="5" t="s">
        <v>1138</v>
      </c>
      <c r="M60" s="5">
        <v>10.0</v>
      </c>
    </row>
    <row r="61">
      <c r="A61" s="89">
        <f t="shared" si="2"/>
        <v>11705</v>
      </c>
      <c r="D61" s="90" t="s">
        <v>21</v>
      </c>
      <c r="E61" s="90" t="s">
        <v>3880</v>
      </c>
      <c r="F61" s="5">
        <v>1999.0</v>
      </c>
      <c r="G61" s="5" t="s">
        <v>3765</v>
      </c>
      <c r="H61" s="5" t="s">
        <v>3881</v>
      </c>
      <c r="I61" s="5"/>
      <c r="J61" s="5">
        <v>76.0</v>
      </c>
      <c r="K61" s="5" t="s">
        <v>1138</v>
      </c>
      <c r="M61" s="5">
        <v>10.0</v>
      </c>
    </row>
    <row r="62">
      <c r="A62" s="5">
        <v>11387.0</v>
      </c>
      <c r="D62" s="90" t="s">
        <v>21</v>
      </c>
      <c r="E62" s="90" t="s">
        <v>3882</v>
      </c>
      <c r="F62" s="5">
        <v>1996.0</v>
      </c>
      <c r="G62" s="5" t="s">
        <v>3883</v>
      </c>
      <c r="H62" s="190" t="s">
        <v>3884</v>
      </c>
      <c r="I62" s="5"/>
      <c r="J62" s="5">
        <v>1.0</v>
      </c>
      <c r="K62" s="5" t="s">
        <v>1138</v>
      </c>
      <c r="M62" s="5">
        <v>10.0</v>
      </c>
    </row>
    <row r="63">
      <c r="A63" s="5">
        <v>11390.0</v>
      </c>
      <c r="D63" s="90" t="s">
        <v>21</v>
      </c>
      <c r="E63" s="90" t="s">
        <v>3885</v>
      </c>
      <c r="F63" s="5">
        <v>1999.0</v>
      </c>
      <c r="G63" s="110" t="s">
        <v>3783</v>
      </c>
      <c r="H63" s="5" t="s">
        <v>3866</v>
      </c>
      <c r="I63" s="5"/>
      <c r="J63" s="5">
        <v>59.0</v>
      </c>
      <c r="K63" s="5" t="s">
        <v>25</v>
      </c>
      <c r="M63" s="5">
        <v>10.0</v>
      </c>
    </row>
    <row r="64">
      <c r="A64" s="5">
        <v>11395.0</v>
      </c>
      <c r="D64" s="90" t="s">
        <v>21</v>
      </c>
      <c r="E64" s="90" t="s">
        <v>3886</v>
      </c>
      <c r="F64" s="5">
        <v>1999.0</v>
      </c>
      <c r="G64" s="5" t="s">
        <v>3783</v>
      </c>
      <c r="H64" s="5" t="s">
        <v>3855</v>
      </c>
      <c r="I64" s="5"/>
      <c r="J64" s="5">
        <v>49.0</v>
      </c>
      <c r="K64" s="5" t="s">
        <v>25</v>
      </c>
      <c r="M64" s="5">
        <v>10.0</v>
      </c>
    </row>
    <row r="65">
      <c r="A65" s="5">
        <v>11405.0</v>
      </c>
      <c r="D65" s="90" t="s">
        <v>21</v>
      </c>
      <c r="E65" s="90" t="s">
        <v>3887</v>
      </c>
      <c r="F65" s="5">
        <v>2000.0</v>
      </c>
      <c r="G65" s="5" t="s">
        <v>3768</v>
      </c>
      <c r="H65" s="5" t="s">
        <v>3888</v>
      </c>
      <c r="I65" s="5"/>
      <c r="J65" s="5">
        <v>65.0</v>
      </c>
      <c r="K65" s="5" t="s">
        <v>25</v>
      </c>
      <c r="M65" s="5">
        <v>10.0</v>
      </c>
    </row>
    <row r="66">
      <c r="A66" s="5">
        <v>11406.0</v>
      </c>
      <c r="D66" s="90" t="s">
        <v>21</v>
      </c>
      <c r="E66" s="90" t="s">
        <v>3889</v>
      </c>
      <c r="F66" s="5">
        <v>1999.0</v>
      </c>
      <c r="G66" s="5" t="s">
        <v>3783</v>
      </c>
      <c r="H66" s="5" t="s">
        <v>3890</v>
      </c>
      <c r="I66" s="5"/>
      <c r="J66" s="5">
        <v>38.0</v>
      </c>
      <c r="K66" s="5" t="s">
        <v>666</v>
      </c>
      <c r="M66" s="5">
        <v>10.0</v>
      </c>
    </row>
    <row r="67">
      <c r="A67" s="5">
        <v>11418.0</v>
      </c>
      <c r="D67" s="90" t="s">
        <v>21</v>
      </c>
      <c r="E67" s="90" t="s">
        <v>3891</v>
      </c>
      <c r="F67" s="5">
        <v>1999.0</v>
      </c>
      <c r="G67" s="5" t="s">
        <v>3765</v>
      </c>
      <c r="H67" s="5" t="s">
        <v>3892</v>
      </c>
      <c r="I67" s="5" t="s">
        <v>3825</v>
      </c>
      <c r="J67" s="5">
        <v>47.0</v>
      </c>
      <c r="K67" s="5" t="s">
        <v>666</v>
      </c>
      <c r="M67" s="5">
        <v>10.0</v>
      </c>
    </row>
    <row r="68">
      <c r="A68" s="5">
        <v>11422.0</v>
      </c>
      <c r="D68" s="90" t="s">
        <v>21</v>
      </c>
      <c r="E68" s="90" t="s">
        <v>3893</v>
      </c>
      <c r="F68" s="5">
        <v>2000.0</v>
      </c>
      <c r="G68" s="5" t="s">
        <v>3768</v>
      </c>
      <c r="H68" s="5" t="s">
        <v>3875</v>
      </c>
      <c r="I68" s="5"/>
      <c r="J68" s="5">
        <v>37.0</v>
      </c>
      <c r="K68" s="5" t="s">
        <v>25</v>
      </c>
      <c r="M68" s="5">
        <v>10.0</v>
      </c>
    </row>
    <row r="69">
      <c r="A69" s="5">
        <v>11424.0</v>
      </c>
      <c r="D69" s="90" t="s">
        <v>21</v>
      </c>
      <c r="E69" s="90" t="s">
        <v>3894</v>
      </c>
      <c r="F69" s="5">
        <v>1999.0</v>
      </c>
      <c r="G69" s="5" t="s">
        <v>3783</v>
      </c>
      <c r="H69" s="5" t="s">
        <v>3895</v>
      </c>
      <c r="I69" s="5"/>
      <c r="J69" s="5">
        <v>41.0</v>
      </c>
      <c r="K69" s="5" t="s">
        <v>72</v>
      </c>
      <c r="M69" s="5">
        <v>10.0</v>
      </c>
    </row>
    <row r="70">
      <c r="A70" s="5">
        <v>11426.0</v>
      </c>
      <c r="D70" s="90" t="s">
        <v>21</v>
      </c>
      <c r="E70" s="90" t="s">
        <v>3896</v>
      </c>
      <c r="F70" s="5">
        <v>1999.0</v>
      </c>
      <c r="G70" s="5" t="s">
        <v>3783</v>
      </c>
      <c r="H70" s="5" t="s">
        <v>3895</v>
      </c>
      <c r="I70" s="5"/>
      <c r="J70" s="5">
        <v>41.0</v>
      </c>
      <c r="K70" s="5" t="s">
        <v>666</v>
      </c>
      <c r="M70" s="5">
        <v>10.0</v>
      </c>
    </row>
    <row r="71">
      <c r="A71" s="5">
        <v>11428.0</v>
      </c>
      <c r="D71" s="90" t="s">
        <v>21</v>
      </c>
      <c r="E71" s="90" t="s">
        <v>3897</v>
      </c>
      <c r="F71" s="5">
        <v>1999.0</v>
      </c>
      <c r="G71" s="5" t="s">
        <v>3765</v>
      </c>
      <c r="H71" s="5" t="s">
        <v>3841</v>
      </c>
      <c r="I71" s="5" t="s">
        <v>3825</v>
      </c>
      <c r="J71" s="5">
        <v>51.0</v>
      </c>
      <c r="K71" s="5" t="s">
        <v>666</v>
      </c>
      <c r="M71" s="5">
        <v>10.0</v>
      </c>
    </row>
    <row r="72">
      <c r="A72" s="5">
        <v>11436.0</v>
      </c>
      <c r="D72" s="90" t="s">
        <v>21</v>
      </c>
      <c r="E72" s="90" t="s">
        <v>3898</v>
      </c>
      <c r="F72" s="5">
        <v>1999.0</v>
      </c>
      <c r="G72" s="5" t="s">
        <v>3786</v>
      </c>
      <c r="H72" s="5" t="s">
        <v>3899</v>
      </c>
      <c r="I72" s="5" t="s">
        <v>3900</v>
      </c>
      <c r="J72" s="5"/>
      <c r="K72" s="5" t="s">
        <v>1138</v>
      </c>
      <c r="M72" s="5">
        <v>10.0</v>
      </c>
    </row>
    <row r="73">
      <c r="A73" s="5">
        <v>11440.0</v>
      </c>
      <c r="D73" s="90" t="s">
        <v>21</v>
      </c>
      <c r="E73" s="90" t="s">
        <v>3901</v>
      </c>
      <c r="F73" s="5">
        <v>2000.0</v>
      </c>
      <c r="G73" s="5" t="s">
        <v>3768</v>
      </c>
      <c r="H73" s="5" t="s">
        <v>3902</v>
      </c>
      <c r="I73" s="5"/>
      <c r="J73" s="5">
        <v>67.0</v>
      </c>
      <c r="K73" s="5" t="s">
        <v>25</v>
      </c>
      <c r="M73" s="5">
        <v>10.0</v>
      </c>
    </row>
    <row r="74">
      <c r="A74" s="5">
        <v>11444.0</v>
      </c>
      <c r="D74" s="90" t="s">
        <v>21</v>
      </c>
      <c r="E74" s="90" t="s">
        <v>3903</v>
      </c>
      <c r="F74" s="5">
        <v>2000.0</v>
      </c>
      <c r="G74" s="5" t="s">
        <v>3768</v>
      </c>
      <c r="H74" s="5" t="s">
        <v>3904</v>
      </c>
      <c r="I74" s="5"/>
      <c r="J74" s="5">
        <v>57.0</v>
      </c>
      <c r="K74" s="5" t="s">
        <v>72</v>
      </c>
      <c r="M74" s="5">
        <v>10.0</v>
      </c>
    </row>
    <row r="75">
      <c r="A75" s="5">
        <v>11446.0</v>
      </c>
      <c r="D75" s="90" t="s">
        <v>21</v>
      </c>
      <c r="E75" s="90" t="s">
        <v>3905</v>
      </c>
      <c r="F75" s="5">
        <v>1999.0</v>
      </c>
      <c r="G75" s="5" t="s">
        <v>3783</v>
      </c>
      <c r="H75" s="5" t="s">
        <v>3853</v>
      </c>
      <c r="I75" s="5"/>
      <c r="J75" s="5">
        <v>43.0</v>
      </c>
      <c r="K75" s="5" t="s">
        <v>72</v>
      </c>
      <c r="M75" s="5">
        <v>10.0</v>
      </c>
    </row>
    <row r="76">
      <c r="A76" s="5">
        <v>11447.0</v>
      </c>
      <c r="D76" s="90" t="s">
        <v>21</v>
      </c>
      <c r="E76" s="90" t="s">
        <v>3906</v>
      </c>
      <c r="F76" s="5">
        <v>1999.0</v>
      </c>
      <c r="G76" s="5" t="s">
        <v>3783</v>
      </c>
      <c r="H76" s="5" t="s">
        <v>3907</v>
      </c>
      <c r="I76" s="5"/>
      <c r="J76" s="5">
        <v>42.0</v>
      </c>
      <c r="K76" s="5" t="s">
        <v>72</v>
      </c>
      <c r="M76" s="5">
        <v>10.0</v>
      </c>
    </row>
    <row r="77">
      <c r="A77" s="5">
        <v>11449.0</v>
      </c>
      <c r="D77" s="90" t="s">
        <v>161</v>
      </c>
      <c r="E77" s="90" t="s">
        <v>3908</v>
      </c>
      <c r="F77" s="5">
        <v>1999.0</v>
      </c>
      <c r="G77" s="5" t="s">
        <v>3765</v>
      </c>
      <c r="H77" s="5" t="s">
        <v>3909</v>
      </c>
      <c r="I77" s="5" t="s">
        <v>3825</v>
      </c>
      <c r="J77" s="5">
        <v>37.0</v>
      </c>
      <c r="K77" s="5" t="s">
        <v>763</v>
      </c>
      <c r="M77" s="5">
        <v>10.0</v>
      </c>
    </row>
    <row r="78">
      <c r="A78" s="5">
        <v>11452.0</v>
      </c>
      <c r="D78" s="90" t="s">
        <v>21</v>
      </c>
      <c r="E78" s="90" t="s">
        <v>3910</v>
      </c>
      <c r="F78" s="5">
        <v>1999.0</v>
      </c>
      <c r="G78" s="5" t="s">
        <v>3783</v>
      </c>
      <c r="H78" s="5" t="s">
        <v>3911</v>
      </c>
      <c r="I78" s="5"/>
      <c r="J78" s="5">
        <v>61.0</v>
      </c>
      <c r="K78" s="5" t="s">
        <v>25</v>
      </c>
      <c r="M78" s="5">
        <v>10.0</v>
      </c>
    </row>
    <row r="79">
      <c r="A79" s="5">
        <v>11456.0</v>
      </c>
      <c r="D79" s="90" t="s">
        <v>21</v>
      </c>
      <c r="E79" s="90" t="s">
        <v>3912</v>
      </c>
      <c r="F79" s="5">
        <v>1999.0</v>
      </c>
      <c r="G79" s="5" t="s">
        <v>3765</v>
      </c>
      <c r="H79" s="5" t="s">
        <v>3913</v>
      </c>
      <c r="I79" s="5"/>
      <c r="J79" s="5">
        <v>18.0</v>
      </c>
      <c r="K79" s="5" t="s">
        <v>1138</v>
      </c>
      <c r="M79" s="5">
        <v>10.0</v>
      </c>
    </row>
    <row r="80">
      <c r="A80" s="5">
        <v>11464.0</v>
      </c>
      <c r="D80" s="90" t="s">
        <v>21</v>
      </c>
      <c r="E80" s="90" t="s">
        <v>3914</v>
      </c>
      <c r="F80" s="5">
        <v>2000.0</v>
      </c>
      <c r="G80" s="5" t="s">
        <v>3915</v>
      </c>
      <c r="H80" s="5" t="s">
        <v>3916</v>
      </c>
      <c r="I80" s="5"/>
      <c r="J80" s="5">
        <v>82.0</v>
      </c>
      <c r="K80" s="5" t="s">
        <v>520</v>
      </c>
      <c r="M80" s="5">
        <v>10.0</v>
      </c>
    </row>
    <row r="81">
      <c r="A81" s="5">
        <v>11465.0</v>
      </c>
      <c r="D81" s="90" t="s">
        <v>21</v>
      </c>
      <c r="E81" s="90" t="s">
        <v>3917</v>
      </c>
      <c r="F81" s="5">
        <v>1999.0</v>
      </c>
      <c r="G81" s="5" t="s">
        <v>3783</v>
      </c>
      <c r="H81" s="5" t="s">
        <v>3918</v>
      </c>
      <c r="I81" s="5"/>
      <c r="J81" s="5">
        <v>62.0</v>
      </c>
      <c r="K81" s="5" t="s">
        <v>72</v>
      </c>
      <c r="M81" s="5">
        <v>10.0</v>
      </c>
    </row>
    <row r="82">
      <c r="A82" s="5">
        <v>11467.0</v>
      </c>
      <c r="D82" s="90" t="s">
        <v>21</v>
      </c>
      <c r="E82" s="90" t="s">
        <v>3919</v>
      </c>
      <c r="F82" s="5">
        <v>1999.0</v>
      </c>
      <c r="G82" s="5" t="s">
        <v>3783</v>
      </c>
      <c r="H82" s="5" t="s">
        <v>3789</v>
      </c>
      <c r="I82" s="5"/>
      <c r="J82" s="5">
        <v>53.0</v>
      </c>
      <c r="K82" s="5" t="s">
        <v>72</v>
      </c>
      <c r="M82" s="5">
        <v>10.0</v>
      </c>
    </row>
    <row r="83">
      <c r="A83" s="5">
        <v>11471.0</v>
      </c>
      <c r="D83" s="90" t="s">
        <v>21</v>
      </c>
      <c r="E83" s="90" t="s">
        <v>3920</v>
      </c>
      <c r="F83" s="5">
        <v>1999.0</v>
      </c>
      <c r="G83" s="5" t="s">
        <v>3783</v>
      </c>
      <c r="H83" s="5" t="s">
        <v>3911</v>
      </c>
      <c r="I83" s="5"/>
      <c r="J83" s="5">
        <v>61.0</v>
      </c>
      <c r="K83" s="5" t="s">
        <v>25</v>
      </c>
      <c r="M83" s="5">
        <v>10.0</v>
      </c>
    </row>
    <row r="84">
      <c r="A84" s="5">
        <v>11474.0</v>
      </c>
      <c r="D84" s="90" t="s">
        <v>21</v>
      </c>
      <c r="E84" s="90" t="s">
        <v>3921</v>
      </c>
      <c r="F84" s="5">
        <v>2000.0</v>
      </c>
      <c r="G84" s="5" t="s">
        <v>3768</v>
      </c>
      <c r="H84" s="5" t="s">
        <v>3922</v>
      </c>
      <c r="I84" s="5"/>
      <c r="J84" s="5">
        <v>69.0</v>
      </c>
      <c r="K84" s="5" t="s">
        <v>666</v>
      </c>
      <c r="M84" s="5">
        <v>10.0</v>
      </c>
    </row>
    <row r="85">
      <c r="A85" s="5">
        <v>11482.0</v>
      </c>
      <c r="D85" s="90" t="s">
        <v>21</v>
      </c>
      <c r="E85" s="90" t="s">
        <v>3923</v>
      </c>
      <c r="F85" s="5">
        <v>1999.0</v>
      </c>
      <c r="G85" s="5" t="s">
        <v>3777</v>
      </c>
      <c r="H85" s="5" t="s">
        <v>3924</v>
      </c>
      <c r="I85" s="5" t="s">
        <v>88</v>
      </c>
      <c r="J85" s="5">
        <v>35.0</v>
      </c>
      <c r="K85" s="5" t="s">
        <v>1138</v>
      </c>
      <c r="M85" s="5">
        <v>10.0</v>
      </c>
    </row>
    <row r="86">
      <c r="A86" s="5">
        <v>11483.0</v>
      </c>
      <c r="D86" s="90" t="s">
        <v>21</v>
      </c>
      <c r="E86" s="90" t="s">
        <v>3925</v>
      </c>
      <c r="F86" s="5">
        <v>1999.0</v>
      </c>
      <c r="G86" s="5" t="s">
        <v>3765</v>
      </c>
      <c r="H86" s="5" t="s">
        <v>3926</v>
      </c>
      <c r="I86" s="5" t="s">
        <v>88</v>
      </c>
      <c r="J86" s="5">
        <v>84.0</v>
      </c>
      <c r="K86" s="5" t="s">
        <v>763</v>
      </c>
      <c r="M86" s="5">
        <v>10.0</v>
      </c>
    </row>
    <row r="87">
      <c r="A87" s="5">
        <v>11487.0</v>
      </c>
      <c r="D87" s="90" t="s">
        <v>21</v>
      </c>
      <c r="E87" s="90" t="s">
        <v>3927</v>
      </c>
      <c r="F87" s="5">
        <v>2000.0</v>
      </c>
      <c r="G87" s="5" t="s">
        <v>3768</v>
      </c>
      <c r="H87" s="5" t="s">
        <v>3928</v>
      </c>
      <c r="I87" s="5"/>
      <c r="J87" s="5">
        <v>61.0</v>
      </c>
      <c r="K87" s="5" t="s">
        <v>72</v>
      </c>
      <c r="M87" s="5">
        <v>10.0</v>
      </c>
    </row>
    <row r="88">
      <c r="A88" s="5">
        <v>11491.0</v>
      </c>
      <c r="D88" s="90" t="s">
        <v>21</v>
      </c>
      <c r="E88" s="90" t="s">
        <v>3929</v>
      </c>
      <c r="F88" s="5">
        <v>1999.0</v>
      </c>
      <c r="G88" s="5" t="s">
        <v>3777</v>
      </c>
      <c r="H88" s="5" t="s">
        <v>3902</v>
      </c>
      <c r="I88" s="5" t="s">
        <v>88</v>
      </c>
      <c r="J88" s="5">
        <v>55.0</v>
      </c>
      <c r="K88" s="5" t="s">
        <v>520</v>
      </c>
      <c r="M88" s="5">
        <v>10.0</v>
      </c>
    </row>
    <row r="89">
      <c r="A89" s="5">
        <v>11492.0</v>
      </c>
      <c r="D89" s="90" t="s">
        <v>21</v>
      </c>
      <c r="E89" s="90" t="s">
        <v>3930</v>
      </c>
      <c r="F89" s="5">
        <v>1999.0</v>
      </c>
      <c r="G89" s="5" t="s">
        <v>3777</v>
      </c>
      <c r="H89" s="5" t="s">
        <v>3931</v>
      </c>
      <c r="I89" s="5" t="s">
        <v>88</v>
      </c>
      <c r="J89" s="5">
        <v>61.0</v>
      </c>
      <c r="K89" s="5" t="s">
        <v>763</v>
      </c>
      <c r="M89" s="5">
        <v>10.0</v>
      </c>
    </row>
    <row r="90">
      <c r="A90" s="5">
        <v>11495.0</v>
      </c>
      <c r="D90" s="90" t="s">
        <v>21</v>
      </c>
      <c r="E90" s="90" t="s">
        <v>3932</v>
      </c>
      <c r="F90" s="5">
        <v>1999.0</v>
      </c>
      <c r="G90" s="5" t="s">
        <v>3783</v>
      </c>
      <c r="H90" s="5" t="s">
        <v>3933</v>
      </c>
      <c r="I90" s="5"/>
      <c r="J90" s="5">
        <v>44.0</v>
      </c>
      <c r="K90" s="5" t="s">
        <v>72</v>
      </c>
      <c r="M90" s="5">
        <v>10.0</v>
      </c>
    </row>
    <row r="91">
      <c r="A91" s="5">
        <v>11497.0</v>
      </c>
      <c r="D91" s="90" t="s">
        <v>21</v>
      </c>
      <c r="E91" s="90" t="s">
        <v>3934</v>
      </c>
      <c r="F91" s="5">
        <v>1999.0</v>
      </c>
      <c r="G91" s="5" t="s">
        <v>3783</v>
      </c>
      <c r="H91" s="5" t="s">
        <v>3853</v>
      </c>
      <c r="I91" s="5"/>
      <c r="J91" s="5">
        <v>43.0</v>
      </c>
      <c r="K91" s="5" t="s">
        <v>72</v>
      </c>
      <c r="M91" s="5">
        <v>10.0</v>
      </c>
    </row>
    <row r="92">
      <c r="A92" s="5">
        <v>11499.0</v>
      </c>
      <c r="D92" s="90" t="s">
        <v>21</v>
      </c>
      <c r="E92" s="90" t="s">
        <v>3935</v>
      </c>
      <c r="F92" s="5">
        <v>1997.0</v>
      </c>
      <c r="G92" s="110" t="s">
        <v>3936</v>
      </c>
      <c r="H92" s="5" t="s">
        <v>3937</v>
      </c>
      <c r="I92" s="5"/>
      <c r="J92" s="5">
        <v>133.0</v>
      </c>
      <c r="K92" s="5" t="s">
        <v>666</v>
      </c>
      <c r="M92" s="5">
        <v>10.0</v>
      </c>
    </row>
    <row r="93">
      <c r="A93" s="5">
        <v>11505.0</v>
      </c>
      <c r="D93" s="90" t="s">
        <v>21</v>
      </c>
      <c r="E93" s="90" t="s">
        <v>3938</v>
      </c>
      <c r="F93" s="5">
        <v>2000.0</v>
      </c>
      <c r="G93" s="5" t="s">
        <v>3768</v>
      </c>
      <c r="H93" s="5" t="s">
        <v>3939</v>
      </c>
      <c r="I93" s="5"/>
      <c r="J93" s="5">
        <v>23.0</v>
      </c>
      <c r="K93" s="5" t="s">
        <v>25</v>
      </c>
      <c r="M93" s="5">
        <v>10.0</v>
      </c>
    </row>
    <row r="94">
      <c r="A94" s="5">
        <v>11506.0</v>
      </c>
      <c r="D94" s="90" t="s">
        <v>21</v>
      </c>
      <c r="E94" s="90" t="s">
        <v>3940</v>
      </c>
      <c r="F94" s="5">
        <v>2000.0</v>
      </c>
      <c r="G94" s="5" t="s">
        <v>3768</v>
      </c>
      <c r="H94" s="5" t="s">
        <v>3941</v>
      </c>
      <c r="I94" s="5"/>
      <c r="J94" s="5">
        <v>44.0</v>
      </c>
      <c r="K94" s="5" t="s">
        <v>25</v>
      </c>
      <c r="M94" s="5">
        <v>10.0</v>
      </c>
    </row>
    <row r="95">
      <c r="A95" s="5">
        <v>11513.0</v>
      </c>
      <c r="D95" s="90" t="s">
        <v>21</v>
      </c>
      <c r="E95" s="90" t="s">
        <v>3942</v>
      </c>
      <c r="F95" s="5">
        <v>2000.0</v>
      </c>
      <c r="G95" s="5" t="s">
        <v>3768</v>
      </c>
      <c r="H95" s="5" t="s">
        <v>3888</v>
      </c>
      <c r="I95" s="5"/>
      <c r="J95" s="5">
        <v>65.0</v>
      </c>
      <c r="K95" s="5" t="s">
        <v>25</v>
      </c>
      <c r="M95" s="5">
        <v>10.0</v>
      </c>
    </row>
    <row r="96">
      <c r="A96" s="5">
        <v>11523.0</v>
      </c>
      <c r="D96" s="90" t="s">
        <v>21</v>
      </c>
      <c r="E96" s="90" t="s">
        <v>3943</v>
      </c>
      <c r="F96" s="5">
        <v>1999.0</v>
      </c>
      <c r="G96" s="5" t="s">
        <v>3783</v>
      </c>
      <c r="H96" s="5" t="s">
        <v>3855</v>
      </c>
      <c r="I96" s="5"/>
      <c r="J96" s="5">
        <v>49.0</v>
      </c>
      <c r="K96" s="5" t="s">
        <v>25</v>
      </c>
      <c r="M96" s="5">
        <v>10.0</v>
      </c>
    </row>
    <row r="97">
      <c r="A97" s="5">
        <v>11525.0</v>
      </c>
      <c r="D97" s="90" t="s">
        <v>21</v>
      </c>
      <c r="E97" s="90" t="s">
        <v>3944</v>
      </c>
      <c r="F97" s="5">
        <v>1999.0</v>
      </c>
      <c r="G97" s="5" t="s">
        <v>3783</v>
      </c>
      <c r="H97" s="5" t="s">
        <v>3918</v>
      </c>
      <c r="I97" s="5"/>
      <c r="J97" s="5">
        <v>62.0</v>
      </c>
      <c r="K97" s="5" t="s">
        <v>72</v>
      </c>
      <c r="M97" s="5">
        <v>10.0</v>
      </c>
    </row>
    <row r="98">
      <c r="A98" s="5">
        <v>11527.0</v>
      </c>
      <c r="D98" s="90" t="s">
        <v>21</v>
      </c>
      <c r="E98" s="90" t="s">
        <v>3945</v>
      </c>
      <c r="F98" s="5">
        <v>2000.0</v>
      </c>
      <c r="G98" s="5" t="s">
        <v>3768</v>
      </c>
      <c r="H98" s="5" t="s">
        <v>3946</v>
      </c>
      <c r="I98" s="5"/>
      <c r="J98" s="5">
        <v>49.0</v>
      </c>
      <c r="K98" s="5" t="s">
        <v>72</v>
      </c>
      <c r="M98" s="5">
        <v>10.0</v>
      </c>
    </row>
    <row r="99">
      <c r="A99" s="5">
        <v>11530.0</v>
      </c>
      <c r="D99" s="90" t="s">
        <v>21</v>
      </c>
      <c r="E99" s="90" t="s">
        <v>3947</v>
      </c>
      <c r="F99" s="5">
        <v>2000.0</v>
      </c>
      <c r="G99" s="5" t="s">
        <v>3768</v>
      </c>
      <c r="H99" s="5" t="s">
        <v>3948</v>
      </c>
      <c r="I99" s="5"/>
      <c r="J99" s="5">
        <v>51.0</v>
      </c>
      <c r="K99" s="5" t="s">
        <v>72</v>
      </c>
      <c r="M99" s="5">
        <v>10.0</v>
      </c>
    </row>
    <row r="100">
      <c r="A100" s="5">
        <v>11533.0</v>
      </c>
      <c r="D100" s="90" t="s">
        <v>21</v>
      </c>
      <c r="E100" s="90" t="s">
        <v>3949</v>
      </c>
      <c r="F100" s="5">
        <v>2000.0</v>
      </c>
      <c r="G100" s="5" t="s">
        <v>3768</v>
      </c>
      <c r="H100" s="5" t="s">
        <v>3950</v>
      </c>
      <c r="I100" s="5"/>
      <c r="J100" s="5">
        <v>62.0</v>
      </c>
      <c r="K100" s="5" t="s">
        <v>72</v>
      </c>
      <c r="M100" s="5">
        <v>10.0</v>
      </c>
    </row>
    <row r="101">
      <c r="A101" s="5">
        <v>11539.0</v>
      </c>
      <c r="D101" s="90" t="s">
        <v>21</v>
      </c>
      <c r="E101" s="90" t="s">
        <v>3951</v>
      </c>
      <c r="F101" s="5">
        <v>1999.0</v>
      </c>
      <c r="G101" s="5" t="s">
        <v>3783</v>
      </c>
      <c r="H101" s="5" t="s">
        <v>3950</v>
      </c>
      <c r="I101" s="5"/>
      <c r="J101" s="5">
        <v>56.0</v>
      </c>
      <c r="K101" s="5" t="s">
        <v>72</v>
      </c>
      <c r="M101" s="5">
        <v>10.0</v>
      </c>
    </row>
    <row r="102">
      <c r="A102" s="5">
        <v>11543.0</v>
      </c>
      <c r="D102" s="90" t="s">
        <v>21</v>
      </c>
      <c r="E102" s="90" t="s">
        <v>3952</v>
      </c>
      <c r="F102" s="5">
        <v>1999.0</v>
      </c>
      <c r="G102" s="5" t="s">
        <v>3783</v>
      </c>
      <c r="H102" s="5" t="s">
        <v>3911</v>
      </c>
      <c r="I102" s="5"/>
      <c r="J102" s="5">
        <v>61.0</v>
      </c>
      <c r="K102" s="110" t="s">
        <v>72</v>
      </c>
      <c r="M102" s="5">
        <v>10.0</v>
      </c>
    </row>
    <row r="103">
      <c r="A103" s="5">
        <v>11546.0</v>
      </c>
      <c r="D103" s="90" t="s">
        <v>21</v>
      </c>
      <c r="E103" s="90" t="s">
        <v>3953</v>
      </c>
      <c r="F103" s="5">
        <v>1999.0</v>
      </c>
      <c r="G103" s="5" t="s">
        <v>3783</v>
      </c>
      <c r="H103" s="5" t="s">
        <v>3928</v>
      </c>
      <c r="I103" s="5"/>
      <c r="J103" s="5">
        <v>55.0</v>
      </c>
      <c r="K103" s="5" t="s">
        <v>72</v>
      </c>
      <c r="M103" s="5">
        <v>10.0</v>
      </c>
    </row>
    <row r="104">
      <c r="A104" s="5">
        <v>11549.0</v>
      </c>
      <c r="D104" s="90" t="s">
        <v>21</v>
      </c>
      <c r="E104" s="90" t="s">
        <v>3954</v>
      </c>
      <c r="F104" s="5">
        <v>1999.0</v>
      </c>
      <c r="G104" s="5" t="s">
        <v>3783</v>
      </c>
      <c r="H104" s="5" t="s">
        <v>3769</v>
      </c>
      <c r="I104" s="5"/>
      <c r="J104" s="5">
        <v>58.0</v>
      </c>
      <c r="K104" s="5" t="s">
        <v>72</v>
      </c>
      <c r="M104" s="5">
        <v>10.0</v>
      </c>
    </row>
    <row r="105">
      <c r="A105" s="5">
        <v>11550.0</v>
      </c>
      <c r="D105" s="90" t="s">
        <v>21</v>
      </c>
      <c r="E105" s="90" t="s">
        <v>3955</v>
      </c>
      <c r="F105" s="5">
        <v>1999.0</v>
      </c>
      <c r="G105" s="5" t="s">
        <v>3783</v>
      </c>
      <c r="H105" s="5" t="s">
        <v>3769</v>
      </c>
      <c r="I105" s="5"/>
      <c r="J105" s="5">
        <v>58.0</v>
      </c>
      <c r="K105" s="5" t="s">
        <v>72</v>
      </c>
      <c r="M105" s="5">
        <v>10.0</v>
      </c>
    </row>
    <row r="106">
      <c r="A106" s="5">
        <v>11565.0</v>
      </c>
      <c r="D106" s="90" t="s">
        <v>21</v>
      </c>
      <c r="E106" s="90" t="s">
        <v>3956</v>
      </c>
      <c r="F106" s="5">
        <v>1999.0</v>
      </c>
      <c r="G106" s="5" t="s">
        <v>3765</v>
      </c>
      <c r="H106" s="5" t="s">
        <v>3835</v>
      </c>
      <c r="I106" s="5"/>
      <c r="J106" s="5">
        <v>50.0</v>
      </c>
      <c r="K106" s="5" t="s">
        <v>666</v>
      </c>
      <c r="M106" s="5">
        <v>10.0</v>
      </c>
    </row>
    <row r="107">
      <c r="A107" s="5">
        <v>11567.0</v>
      </c>
      <c r="D107" s="90" t="s">
        <v>21</v>
      </c>
      <c r="E107" s="90" t="s">
        <v>3957</v>
      </c>
      <c r="F107" s="5">
        <v>1999.0</v>
      </c>
      <c r="G107" s="5" t="s">
        <v>3765</v>
      </c>
      <c r="H107" s="5" t="s">
        <v>3958</v>
      </c>
      <c r="I107" s="5"/>
      <c r="J107" s="5">
        <v>36.0</v>
      </c>
      <c r="K107" s="5" t="s">
        <v>72</v>
      </c>
      <c r="M107" s="5">
        <v>10.0</v>
      </c>
    </row>
    <row r="108">
      <c r="A108" s="5">
        <v>11568.0</v>
      </c>
      <c r="D108" s="90" t="s">
        <v>21</v>
      </c>
      <c r="E108" s="90" t="s">
        <v>3959</v>
      </c>
      <c r="F108" s="5">
        <v>1999.0</v>
      </c>
      <c r="G108" s="5" t="s">
        <v>3765</v>
      </c>
      <c r="H108" s="5" t="s">
        <v>3958</v>
      </c>
      <c r="I108" s="5"/>
      <c r="J108" s="5">
        <v>36.0</v>
      </c>
      <c r="K108" s="5" t="s">
        <v>72</v>
      </c>
      <c r="M108" s="5">
        <v>10.0</v>
      </c>
    </row>
    <row r="109">
      <c r="A109" s="5">
        <v>11584.0</v>
      </c>
      <c r="D109" s="90" t="s">
        <v>21</v>
      </c>
      <c r="E109" s="90" t="s">
        <v>3960</v>
      </c>
      <c r="F109" s="5">
        <v>1999.0</v>
      </c>
      <c r="G109" s="5" t="s">
        <v>3783</v>
      </c>
      <c r="H109" s="5" t="s">
        <v>3961</v>
      </c>
      <c r="I109" s="5"/>
      <c r="J109" s="5">
        <v>45.0</v>
      </c>
      <c r="K109" s="5" t="s">
        <v>763</v>
      </c>
      <c r="M109" s="5">
        <v>10.0</v>
      </c>
    </row>
    <row r="110">
      <c r="A110" s="5">
        <v>11585.0</v>
      </c>
      <c r="D110" s="90" t="s">
        <v>21</v>
      </c>
      <c r="E110" s="90" t="s">
        <v>3962</v>
      </c>
      <c r="F110" s="5">
        <v>1999.0</v>
      </c>
      <c r="G110" s="5" t="s">
        <v>3783</v>
      </c>
      <c r="H110" s="5" t="s">
        <v>3907</v>
      </c>
      <c r="I110" s="5"/>
      <c r="J110" s="5">
        <v>42.0</v>
      </c>
      <c r="K110" s="5" t="s">
        <v>72</v>
      </c>
      <c r="M110" s="5">
        <v>10.0</v>
      </c>
    </row>
    <row r="111">
      <c r="A111" s="5">
        <v>11593.0</v>
      </c>
      <c r="D111" s="90" t="s">
        <v>21</v>
      </c>
      <c r="E111" s="90" t="s">
        <v>3963</v>
      </c>
      <c r="F111" s="5">
        <v>1999.0</v>
      </c>
      <c r="G111" s="5" t="s">
        <v>3783</v>
      </c>
      <c r="H111" s="5" t="s">
        <v>3769</v>
      </c>
      <c r="I111" s="5"/>
      <c r="J111" s="5">
        <v>58.0</v>
      </c>
      <c r="K111" s="5" t="s">
        <v>72</v>
      </c>
      <c r="M111" s="5">
        <v>10.0</v>
      </c>
    </row>
    <row r="112">
      <c r="A112" s="5">
        <v>11596.0</v>
      </c>
      <c r="D112" s="90" t="s">
        <v>21</v>
      </c>
      <c r="E112" s="90" t="s">
        <v>3964</v>
      </c>
      <c r="F112" s="5">
        <v>1999.0</v>
      </c>
      <c r="G112" s="5" t="s">
        <v>3765</v>
      </c>
      <c r="H112" s="5" t="s">
        <v>3965</v>
      </c>
      <c r="I112" s="5"/>
      <c r="J112" s="5">
        <v>70.0</v>
      </c>
      <c r="K112" s="5" t="s">
        <v>666</v>
      </c>
      <c r="M112" s="5">
        <v>10.0</v>
      </c>
    </row>
    <row r="113">
      <c r="A113" s="5">
        <v>11601.0</v>
      </c>
      <c r="D113" s="90" t="s">
        <v>21</v>
      </c>
      <c r="E113" s="90" t="s">
        <v>3966</v>
      </c>
      <c r="F113" s="5">
        <v>1999.0</v>
      </c>
      <c r="G113" s="5" t="s">
        <v>3783</v>
      </c>
      <c r="H113" s="5" t="s">
        <v>3911</v>
      </c>
      <c r="I113" s="5"/>
      <c r="J113" s="5">
        <v>61.0</v>
      </c>
      <c r="K113" s="5" t="s">
        <v>72</v>
      </c>
      <c r="M113" s="5">
        <v>10.0</v>
      </c>
    </row>
    <row r="114">
      <c r="A114" s="5">
        <v>11602.0</v>
      </c>
      <c r="D114" s="90" t="s">
        <v>21</v>
      </c>
      <c r="E114" s="90" t="s">
        <v>3967</v>
      </c>
      <c r="F114" s="5">
        <v>1999.0</v>
      </c>
      <c r="G114" s="5" t="s">
        <v>3783</v>
      </c>
      <c r="H114" s="5" t="s">
        <v>3968</v>
      </c>
      <c r="I114" s="5"/>
      <c r="J114" s="5">
        <v>34.0</v>
      </c>
      <c r="K114" s="5" t="s">
        <v>72</v>
      </c>
      <c r="M114" s="5">
        <v>10.0</v>
      </c>
    </row>
    <row r="115">
      <c r="A115" s="5">
        <v>11604.0</v>
      </c>
      <c r="D115" s="90" t="s">
        <v>21</v>
      </c>
      <c r="E115" s="90" t="s">
        <v>3969</v>
      </c>
      <c r="F115" s="5">
        <v>1999.0</v>
      </c>
      <c r="G115" s="5" t="s">
        <v>3783</v>
      </c>
      <c r="H115" s="5" t="s">
        <v>3970</v>
      </c>
      <c r="I115" s="5"/>
      <c r="J115" s="5">
        <v>35.0</v>
      </c>
      <c r="K115" s="5" t="s">
        <v>72</v>
      </c>
      <c r="M115" s="5">
        <v>10.0</v>
      </c>
    </row>
    <row r="116">
      <c r="A116" s="5">
        <v>11609.0</v>
      </c>
      <c r="D116" s="90" t="s">
        <v>21</v>
      </c>
      <c r="E116" s="90" t="s">
        <v>3971</v>
      </c>
      <c r="F116" s="5">
        <v>1999.0</v>
      </c>
      <c r="G116" s="5" t="s">
        <v>3783</v>
      </c>
      <c r="H116" s="5" t="s">
        <v>3972</v>
      </c>
      <c r="I116" s="5"/>
      <c r="J116" s="5">
        <v>30.0</v>
      </c>
      <c r="K116" s="5" t="s">
        <v>72</v>
      </c>
      <c r="M116" s="5">
        <v>10.0</v>
      </c>
    </row>
    <row r="117">
      <c r="A117" s="5">
        <v>11616.0</v>
      </c>
      <c r="D117" s="90" t="s">
        <v>21</v>
      </c>
      <c r="E117" s="90" t="s">
        <v>3973</v>
      </c>
      <c r="F117" s="5">
        <v>1999.0</v>
      </c>
      <c r="G117" s="5" t="s">
        <v>3783</v>
      </c>
      <c r="H117" s="5" t="s">
        <v>3950</v>
      </c>
      <c r="I117" s="5"/>
      <c r="J117" s="5">
        <v>56.0</v>
      </c>
      <c r="K117" s="5" t="s">
        <v>1138</v>
      </c>
      <c r="M117" s="5">
        <v>10.0</v>
      </c>
    </row>
    <row r="118">
      <c r="A118" s="5">
        <v>11626.0</v>
      </c>
      <c r="D118" s="90" t="s">
        <v>21</v>
      </c>
      <c r="E118" s="90" t="s">
        <v>3974</v>
      </c>
      <c r="F118" s="5">
        <v>1999.0</v>
      </c>
      <c r="G118" s="5" t="s">
        <v>3783</v>
      </c>
      <c r="H118" s="5" t="s">
        <v>3961</v>
      </c>
      <c r="I118" s="5"/>
      <c r="J118" s="5">
        <v>45.0</v>
      </c>
      <c r="K118" s="5" t="s">
        <v>763</v>
      </c>
      <c r="M118" s="5">
        <v>10.0</v>
      </c>
    </row>
    <row r="119">
      <c r="A119" s="5">
        <v>11633.0</v>
      </c>
      <c r="D119" s="90" t="s">
        <v>21</v>
      </c>
      <c r="E119" s="90" t="s">
        <v>3975</v>
      </c>
      <c r="F119" s="5">
        <v>1999.0</v>
      </c>
      <c r="G119" s="5" t="s">
        <v>3765</v>
      </c>
      <c r="H119" s="5" t="s">
        <v>3976</v>
      </c>
      <c r="I119" s="5"/>
      <c r="J119" s="5">
        <v>20.0</v>
      </c>
      <c r="K119" s="5" t="s">
        <v>666</v>
      </c>
      <c r="M119" s="5">
        <v>10.0</v>
      </c>
    </row>
    <row r="120">
      <c r="A120" s="5">
        <v>11635.0</v>
      </c>
      <c r="D120" s="90" t="s">
        <v>21</v>
      </c>
      <c r="E120" s="90" t="s">
        <v>3977</v>
      </c>
      <c r="F120" s="5">
        <v>1999.0</v>
      </c>
      <c r="G120" s="5" t="s">
        <v>3783</v>
      </c>
      <c r="H120" s="5" t="s">
        <v>3978</v>
      </c>
      <c r="I120" s="5"/>
      <c r="J120" s="5">
        <v>29.0</v>
      </c>
      <c r="K120" s="110" t="s">
        <v>72</v>
      </c>
      <c r="M120" s="5">
        <v>10.0</v>
      </c>
    </row>
    <row r="121">
      <c r="A121" s="5">
        <v>11638.0</v>
      </c>
      <c r="D121" s="90" t="s">
        <v>21</v>
      </c>
      <c r="E121" s="90" t="s">
        <v>3979</v>
      </c>
      <c r="F121" s="5">
        <v>1999.0</v>
      </c>
      <c r="G121" s="5" t="s">
        <v>3777</v>
      </c>
      <c r="H121" s="5" t="s">
        <v>3980</v>
      </c>
      <c r="I121" s="5" t="s">
        <v>88</v>
      </c>
      <c r="J121" s="5">
        <v>56.0</v>
      </c>
      <c r="K121" s="5" t="s">
        <v>763</v>
      </c>
      <c r="M121" s="5">
        <v>10.0</v>
      </c>
    </row>
    <row r="122">
      <c r="A122" s="5">
        <v>11643.0</v>
      </c>
      <c r="D122" s="90" t="s">
        <v>21</v>
      </c>
      <c r="E122" s="90" t="s">
        <v>3981</v>
      </c>
      <c r="F122" s="5">
        <v>1999.0</v>
      </c>
      <c r="G122" s="5" t="s">
        <v>3765</v>
      </c>
      <c r="H122" s="5" t="s">
        <v>3892</v>
      </c>
      <c r="I122" s="5" t="s">
        <v>3825</v>
      </c>
      <c r="J122" s="5">
        <v>47.0</v>
      </c>
      <c r="K122" s="5" t="s">
        <v>72</v>
      </c>
      <c r="M122" s="5">
        <v>10.0</v>
      </c>
    </row>
    <row r="123">
      <c r="A123" s="5">
        <v>11660.0</v>
      </c>
      <c r="D123" s="90" t="s">
        <v>21</v>
      </c>
      <c r="E123" s="90" t="s">
        <v>3982</v>
      </c>
      <c r="F123" s="5">
        <v>2000.0</v>
      </c>
      <c r="G123" s="5" t="s">
        <v>3983</v>
      </c>
      <c r="H123" s="5" t="s">
        <v>3984</v>
      </c>
      <c r="I123" s="5" t="s">
        <v>88</v>
      </c>
      <c r="J123" s="5">
        <v>25.0</v>
      </c>
      <c r="K123" s="5" t="s">
        <v>763</v>
      </c>
      <c r="M123" s="5">
        <v>10.0</v>
      </c>
    </row>
    <row r="124">
      <c r="A124" s="5">
        <v>11662.0</v>
      </c>
      <c r="D124" s="90" t="s">
        <v>21</v>
      </c>
      <c r="E124" s="90" t="s">
        <v>3985</v>
      </c>
      <c r="F124" s="5">
        <v>2000.0</v>
      </c>
      <c r="G124" s="5" t="s">
        <v>3983</v>
      </c>
      <c r="H124" s="5" t="s">
        <v>3986</v>
      </c>
      <c r="I124" s="5" t="s">
        <v>88</v>
      </c>
      <c r="J124" s="5">
        <v>40.0</v>
      </c>
      <c r="K124" s="5" t="s">
        <v>72</v>
      </c>
      <c r="M124" s="5">
        <v>10.0</v>
      </c>
    </row>
    <row r="125">
      <c r="A125" s="5">
        <v>11670.0</v>
      </c>
      <c r="D125" s="90" t="s">
        <v>21</v>
      </c>
      <c r="E125" s="90" t="s">
        <v>3987</v>
      </c>
      <c r="F125" s="5">
        <v>1999.0</v>
      </c>
      <c r="G125" s="5" t="s">
        <v>3783</v>
      </c>
      <c r="H125" s="5" t="s">
        <v>3950</v>
      </c>
      <c r="I125" s="5"/>
      <c r="J125" s="5">
        <v>56.0</v>
      </c>
      <c r="K125" s="5" t="s">
        <v>72</v>
      </c>
      <c r="M125" s="5">
        <v>10.0</v>
      </c>
    </row>
    <row r="126">
      <c r="A126" s="5">
        <v>11680.0</v>
      </c>
      <c r="D126" s="90" t="s">
        <v>21</v>
      </c>
      <c r="E126" s="90" t="s">
        <v>3988</v>
      </c>
      <c r="F126" s="5">
        <v>1999.0</v>
      </c>
      <c r="G126" s="5" t="s">
        <v>3777</v>
      </c>
      <c r="H126" s="5" t="s">
        <v>3989</v>
      </c>
      <c r="I126" s="5" t="s">
        <v>88</v>
      </c>
      <c r="J126" s="5">
        <v>28.0</v>
      </c>
      <c r="K126" s="5" t="s">
        <v>1138</v>
      </c>
      <c r="M126" s="5">
        <v>10.0</v>
      </c>
    </row>
    <row r="127">
      <c r="A127" s="5">
        <v>11683.0</v>
      </c>
      <c r="D127" s="90" t="s">
        <v>21</v>
      </c>
      <c r="E127" s="90" t="s">
        <v>3990</v>
      </c>
      <c r="F127" s="5">
        <v>1999.0</v>
      </c>
      <c r="G127" s="5" t="s">
        <v>3783</v>
      </c>
      <c r="H127" s="5" t="s">
        <v>3911</v>
      </c>
      <c r="I127" s="5"/>
      <c r="J127" s="5">
        <v>61.0</v>
      </c>
      <c r="K127" s="5" t="s">
        <v>25</v>
      </c>
      <c r="M127" s="5">
        <v>10.0</v>
      </c>
    </row>
    <row r="128">
      <c r="A128" s="89">
        <f t="shared" ref="A128:A146" si="3">A127+1</f>
        <v>11684</v>
      </c>
      <c r="B128" s="114"/>
      <c r="C128" s="114"/>
      <c r="D128" s="115" t="s">
        <v>3991</v>
      </c>
      <c r="E128" s="115" t="s">
        <v>3992</v>
      </c>
      <c r="F128" s="111">
        <v>2016.0</v>
      </c>
      <c r="G128" s="111" t="s">
        <v>3993</v>
      </c>
      <c r="H128" s="111" t="s">
        <v>3994</v>
      </c>
      <c r="I128" s="111" t="s">
        <v>3995</v>
      </c>
      <c r="J128" s="111"/>
      <c r="K128" s="111" t="s">
        <v>3996</v>
      </c>
      <c r="M128" s="5">
        <v>15.0</v>
      </c>
    </row>
    <row r="129">
      <c r="A129" s="89">
        <f t="shared" si="3"/>
        <v>11685</v>
      </c>
      <c r="D129" s="115" t="s">
        <v>21</v>
      </c>
      <c r="E129" s="90" t="s">
        <v>3997</v>
      </c>
      <c r="F129" s="116">
        <v>2016.0</v>
      </c>
      <c r="G129" s="117" t="s">
        <v>3998</v>
      </c>
      <c r="H129" s="117" t="s">
        <v>3999</v>
      </c>
      <c r="I129" s="5">
        <v>42.0</v>
      </c>
      <c r="J129" s="117" t="s">
        <v>4000</v>
      </c>
      <c r="K129" s="124" t="s">
        <v>25</v>
      </c>
      <c r="M129" s="5">
        <v>15.0</v>
      </c>
    </row>
    <row r="130">
      <c r="A130" s="89">
        <f t="shared" si="3"/>
        <v>11686</v>
      </c>
      <c r="D130" s="115" t="s">
        <v>21</v>
      </c>
      <c r="E130" s="90" t="s">
        <v>4001</v>
      </c>
      <c r="F130" s="191">
        <v>1999.0</v>
      </c>
      <c r="G130" s="191" t="s">
        <v>3777</v>
      </c>
      <c r="H130" s="191" t="s">
        <v>4002</v>
      </c>
      <c r="I130" s="191">
        <v>1.0</v>
      </c>
      <c r="J130" s="191" t="s">
        <v>1770</v>
      </c>
      <c r="K130" s="191" t="s">
        <v>72</v>
      </c>
      <c r="M130" s="5">
        <v>15.0</v>
      </c>
    </row>
    <row r="131">
      <c r="A131" s="89">
        <f t="shared" si="3"/>
        <v>11687</v>
      </c>
      <c r="D131" s="90" t="s">
        <v>21</v>
      </c>
      <c r="E131" s="90" t="s">
        <v>4003</v>
      </c>
      <c r="F131" s="5">
        <v>1999.0</v>
      </c>
      <c r="G131" s="5" t="s">
        <v>3765</v>
      </c>
      <c r="H131" s="5" t="s">
        <v>3937</v>
      </c>
      <c r="I131" s="5"/>
      <c r="J131" s="5">
        <v>51.0</v>
      </c>
      <c r="K131" s="5" t="s">
        <v>666</v>
      </c>
      <c r="M131" s="5">
        <v>15.0</v>
      </c>
    </row>
    <row r="132">
      <c r="A132" s="89">
        <f t="shared" si="3"/>
        <v>11688</v>
      </c>
      <c r="D132" s="90" t="s">
        <v>21</v>
      </c>
      <c r="E132" s="90" t="s">
        <v>4004</v>
      </c>
      <c r="F132" s="5">
        <v>1999.0</v>
      </c>
      <c r="G132" s="5" t="s">
        <v>3765</v>
      </c>
      <c r="H132" s="5" t="s">
        <v>4005</v>
      </c>
      <c r="I132" s="5" t="s">
        <v>88</v>
      </c>
      <c r="J132" s="5">
        <v>50.0</v>
      </c>
      <c r="K132" s="5" t="s">
        <v>763</v>
      </c>
      <c r="M132" s="5">
        <v>15.0</v>
      </c>
    </row>
    <row r="133">
      <c r="A133" s="89">
        <f t="shared" si="3"/>
        <v>11689</v>
      </c>
      <c r="D133" s="90" t="s">
        <v>21</v>
      </c>
      <c r="E133" s="90" t="s">
        <v>4006</v>
      </c>
      <c r="F133" s="5">
        <v>1999.0</v>
      </c>
      <c r="G133" s="5" t="s">
        <v>3765</v>
      </c>
      <c r="H133" s="5" t="s">
        <v>4007</v>
      </c>
      <c r="I133" s="5" t="s">
        <v>88</v>
      </c>
      <c r="J133" s="5">
        <v>41.0</v>
      </c>
      <c r="K133" s="5" t="s">
        <v>72</v>
      </c>
      <c r="M133" s="5">
        <v>15.0</v>
      </c>
    </row>
    <row r="134">
      <c r="A134" s="89">
        <f t="shared" si="3"/>
        <v>11690</v>
      </c>
      <c r="D134" s="90" t="s">
        <v>21</v>
      </c>
      <c r="E134" s="90" t="s">
        <v>4008</v>
      </c>
      <c r="F134" s="5">
        <v>1999.0</v>
      </c>
      <c r="G134" s="5" t="s">
        <v>3765</v>
      </c>
      <c r="H134" s="5" t="s">
        <v>3848</v>
      </c>
      <c r="I134" s="5"/>
      <c r="J134" s="5">
        <v>40.0</v>
      </c>
      <c r="K134" s="5" t="s">
        <v>25</v>
      </c>
      <c r="M134" s="5">
        <v>15.0</v>
      </c>
    </row>
    <row r="135">
      <c r="A135" s="89">
        <f t="shared" si="3"/>
        <v>11691</v>
      </c>
      <c r="D135" s="90" t="s">
        <v>21</v>
      </c>
      <c r="E135" s="90" t="s">
        <v>4009</v>
      </c>
      <c r="F135" s="5">
        <v>1999.0</v>
      </c>
      <c r="G135" s="5" t="s">
        <v>3765</v>
      </c>
      <c r="H135" s="5" t="s">
        <v>3791</v>
      </c>
      <c r="I135" s="5" t="s">
        <v>3849</v>
      </c>
      <c r="J135" s="5">
        <v>64.0</v>
      </c>
      <c r="K135" s="5" t="s">
        <v>25</v>
      </c>
      <c r="M135" s="5">
        <v>15.0</v>
      </c>
    </row>
    <row r="136">
      <c r="A136" s="89">
        <f t="shared" si="3"/>
        <v>11692</v>
      </c>
      <c r="D136" s="90" t="s">
        <v>21</v>
      </c>
      <c r="E136" s="90" t="s">
        <v>4010</v>
      </c>
      <c r="F136" s="5">
        <v>1999.0</v>
      </c>
      <c r="G136" s="5" t="s">
        <v>3765</v>
      </c>
      <c r="H136" s="5" t="s">
        <v>4011</v>
      </c>
      <c r="I136" s="5"/>
      <c r="J136" s="5">
        <v>38.0</v>
      </c>
      <c r="K136" s="5" t="s">
        <v>72</v>
      </c>
      <c r="M136" s="5">
        <v>15.0</v>
      </c>
    </row>
    <row r="137">
      <c r="A137" s="89">
        <f t="shared" si="3"/>
        <v>11693</v>
      </c>
      <c r="D137" s="90" t="s">
        <v>21</v>
      </c>
      <c r="E137" s="90" t="s">
        <v>4012</v>
      </c>
      <c r="F137" s="5">
        <v>1999.0</v>
      </c>
      <c r="G137" s="5" t="s">
        <v>3765</v>
      </c>
      <c r="H137" s="5" t="s">
        <v>3766</v>
      </c>
      <c r="I137" s="5"/>
      <c r="J137" s="5">
        <v>21.0</v>
      </c>
      <c r="K137" s="5" t="s">
        <v>72</v>
      </c>
      <c r="M137" s="5">
        <v>15.0</v>
      </c>
    </row>
    <row r="138">
      <c r="A138" s="89">
        <f t="shared" si="3"/>
        <v>11694</v>
      </c>
      <c r="D138" s="90" t="s">
        <v>21</v>
      </c>
      <c r="E138" s="90" t="s">
        <v>4013</v>
      </c>
      <c r="F138" s="5">
        <v>2000.0</v>
      </c>
      <c r="G138" s="5" t="s">
        <v>3765</v>
      </c>
      <c r="H138" s="5" t="s">
        <v>3841</v>
      </c>
      <c r="I138" s="5"/>
      <c r="J138" s="5">
        <v>58.0</v>
      </c>
      <c r="K138" s="5" t="s">
        <v>25</v>
      </c>
      <c r="M138" s="5">
        <v>15.0</v>
      </c>
    </row>
    <row r="139">
      <c r="A139" s="89">
        <f t="shared" si="3"/>
        <v>11695</v>
      </c>
      <c r="D139" s="90" t="s">
        <v>21</v>
      </c>
      <c r="E139" s="90" t="s">
        <v>4014</v>
      </c>
      <c r="F139" s="5">
        <v>2000.0</v>
      </c>
      <c r="G139" s="5" t="s">
        <v>3765</v>
      </c>
      <c r="H139" s="5" t="s">
        <v>4015</v>
      </c>
      <c r="I139" s="5"/>
      <c r="J139" s="5">
        <v>43.0</v>
      </c>
      <c r="K139" s="5" t="s">
        <v>25</v>
      </c>
      <c r="M139" s="5">
        <v>15.0</v>
      </c>
    </row>
    <row r="140">
      <c r="A140" s="89">
        <f t="shared" si="3"/>
        <v>11696</v>
      </c>
      <c r="D140" s="90" t="s">
        <v>21</v>
      </c>
      <c r="E140" s="90" t="s">
        <v>4016</v>
      </c>
      <c r="F140" s="5">
        <v>1999.0</v>
      </c>
      <c r="G140" s="5" t="s">
        <v>3765</v>
      </c>
      <c r="H140" s="5" t="s">
        <v>4017</v>
      </c>
      <c r="I140" s="5" t="s">
        <v>88</v>
      </c>
      <c r="J140" s="5">
        <v>62.0</v>
      </c>
      <c r="K140" s="5" t="s">
        <v>72</v>
      </c>
      <c r="M140" s="5">
        <v>15.0</v>
      </c>
    </row>
    <row r="141">
      <c r="A141" s="89">
        <f t="shared" si="3"/>
        <v>11697</v>
      </c>
      <c r="D141" s="90" t="s">
        <v>21</v>
      </c>
      <c r="E141" s="90" t="s">
        <v>4018</v>
      </c>
      <c r="F141" s="5">
        <v>1999.0</v>
      </c>
      <c r="G141" s="5" t="s">
        <v>3765</v>
      </c>
      <c r="H141" s="5" t="s">
        <v>4019</v>
      </c>
      <c r="I141" s="5" t="s">
        <v>3846</v>
      </c>
      <c r="J141" s="5">
        <v>45.0</v>
      </c>
      <c r="K141" s="5" t="s">
        <v>666</v>
      </c>
      <c r="M141" s="5">
        <v>15.0</v>
      </c>
    </row>
    <row r="142">
      <c r="A142" s="89">
        <f t="shared" si="3"/>
        <v>11698</v>
      </c>
      <c r="D142" s="90" t="s">
        <v>21</v>
      </c>
      <c r="E142" s="90" t="s">
        <v>4020</v>
      </c>
      <c r="F142" s="5">
        <v>1999.0</v>
      </c>
      <c r="G142" s="5" t="s">
        <v>3765</v>
      </c>
      <c r="H142" s="5" t="s">
        <v>3791</v>
      </c>
      <c r="I142" s="5" t="s">
        <v>3849</v>
      </c>
      <c r="J142" s="5">
        <v>64.0</v>
      </c>
      <c r="K142" s="5" t="s">
        <v>25</v>
      </c>
      <c r="M142" s="5">
        <v>15.0</v>
      </c>
    </row>
    <row r="143">
      <c r="A143" s="89">
        <f t="shared" si="3"/>
        <v>11699</v>
      </c>
      <c r="D143" s="90" t="s">
        <v>21</v>
      </c>
      <c r="E143" s="90" t="s">
        <v>4021</v>
      </c>
      <c r="F143" s="5">
        <v>2000.0</v>
      </c>
      <c r="G143" s="5" t="s">
        <v>3765</v>
      </c>
      <c r="H143" s="5" t="s">
        <v>3928</v>
      </c>
      <c r="I143" s="5" t="s">
        <v>4022</v>
      </c>
      <c r="J143" s="5">
        <v>61.0</v>
      </c>
      <c r="K143" s="5" t="s">
        <v>25</v>
      </c>
      <c r="M143" s="5">
        <v>15.0</v>
      </c>
    </row>
    <row r="144">
      <c r="A144" s="89">
        <f t="shared" si="3"/>
        <v>11700</v>
      </c>
      <c r="D144" s="90" t="s">
        <v>21</v>
      </c>
      <c r="E144" s="90" t="s">
        <v>4023</v>
      </c>
      <c r="F144" s="5">
        <v>1999.0</v>
      </c>
      <c r="G144" s="5" t="s">
        <v>3765</v>
      </c>
      <c r="H144" s="5" t="s">
        <v>3928</v>
      </c>
      <c r="I144" s="5"/>
      <c r="J144" s="5">
        <v>55.0</v>
      </c>
      <c r="K144" s="5" t="s">
        <v>25</v>
      </c>
      <c r="M144" s="5">
        <v>15.0</v>
      </c>
    </row>
    <row r="145">
      <c r="A145" s="89">
        <f t="shared" si="3"/>
        <v>11701</v>
      </c>
      <c r="D145" s="90" t="s">
        <v>21</v>
      </c>
      <c r="E145" s="90" t="s">
        <v>4024</v>
      </c>
      <c r="F145" s="5">
        <v>1999.0</v>
      </c>
      <c r="G145" s="5" t="s">
        <v>3777</v>
      </c>
      <c r="H145" s="5" t="s">
        <v>4025</v>
      </c>
      <c r="I145" s="5" t="s">
        <v>3862</v>
      </c>
      <c r="J145" s="5">
        <v>49.0</v>
      </c>
      <c r="K145" s="5" t="s">
        <v>666</v>
      </c>
      <c r="M145" s="5">
        <v>15.0</v>
      </c>
    </row>
    <row r="146">
      <c r="A146" s="89">
        <f t="shared" si="3"/>
        <v>11702</v>
      </c>
      <c r="D146" s="90" t="s">
        <v>21</v>
      </c>
      <c r="E146" s="90" t="s">
        <v>4026</v>
      </c>
      <c r="F146" s="5">
        <v>2000.0</v>
      </c>
      <c r="G146" s="5" t="s">
        <v>3768</v>
      </c>
      <c r="H146" s="5" t="s">
        <v>3950</v>
      </c>
      <c r="I146" s="5" t="s">
        <v>3862</v>
      </c>
      <c r="J146" s="5">
        <v>62.0</v>
      </c>
      <c r="K146" s="5" t="s">
        <v>72</v>
      </c>
      <c r="M146" s="5">
        <v>15.0</v>
      </c>
    </row>
    <row r="147">
      <c r="A147" s="89">
        <v>11349.0</v>
      </c>
      <c r="D147" s="90" t="s">
        <v>21</v>
      </c>
      <c r="E147" s="90" t="s">
        <v>4027</v>
      </c>
      <c r="F147" s="5">
        <v>1999.0</v>
      </c>
      <c r="G147" s="5" t="s">
        <v>3777</v>
      </c>
      <c r="H147" s="5" t="s">
        <v>4028</v>
      </c>
      <c r="I147" s="5"/>
      <c r="J147" s="5">
        <v>31.0</v>
      </c>
      <c r="K147" s="5" t="s">
        <v>72</v>
      </c>
      <c r="M147" s="5">
        <v>15.0</v>
      </c>
    </row>
    <row r="148">
      <c r="A148" s="89">
        <f t="shared" ref="A148:A152" si="4">A147+1</f>
        <v>11350</v>
      </c>
      <c r="D148" s="90" t="s">
        <v>21</v>
      </c>
      <c r="E148" s="90" t="s">
        <v>4029</v>
      </c>
      <c r="F148" s="5">
        <v>1999.0</v>
      </c>
      <c r="G148" s="5" t="s">
        <v>3777</v>
      </c>
      <c r="H148" s="5" t="s">
        <v>4019</v>
      </c>
      <c r="I148" s="5" t="s">
        <v>3862</v>
      </c>
      <c r="J148" s="5">
        <v>45.0</v>
      </c>
      <c r="K148" s="5" t="s">
        <v>72</v>
      </c>
      <c r="M148" s="5">
        <v>15.0</v>
      </c>
    </row>
    <row r="149">
      <c r="A149" s="89">
        <f t="shared" si="4"/>
        <v>11351</v>
      </c>
      <c r="D149" s="90" t="s">
        <v>21</v>
      </c>
      <c r="E149" s="90" t="s">
        <v>4030</v>
      </c>
      <c r="F149" s="5">
        <v>2000.0</v>
      </c>
      <c r="G149" s="5" t="s">
        <v>3768</v>
      </c>
      <c r="H149" s="5" t="s">
        <v>4031</v>
      </c>
      <c r="I149" s="5"/>
      <c r="J149" s="5">
        <v>64.0</v>
      </c>
      <c r="K149" s="5" t="s">
        <v>72</v>
      </c>
      <c r="M149" s="5">
        <v>15.0</v>
      </c>
    </row>
    <row r="150">
      <c r="A150" s="89">
        <f t="shared" si="4"/>
        <v>11352</v>
      </c>
      <c r="D150" s="90" t="s">
        <v>21</v>
      </c>
      <c r="E150" s="90" t="s">
        <v>4032</v>
      </c>
      <c r="F150" s="5">
        <v>2000.0</v>
      </c>
      <c r="G150" s="5" t="s">
        <v>3768</v>
      </c>
      <c r="H150" s="5" t="s">
        <v>4033</v>
      </c>
      <c r="I150" s="5"/>
      <c r="J150" s="5">
        <v>18.0</v>
      </c>
      <c r="K150" s="5" t="s">
        <v>1138</v>
      </c>
      <c r="M150" s="5">
        <v>15.0</v>
      </c>
    </row>
    <row r="151">
      <c r="A151" s="89">
        <f t="shared" si="4"/>
        <v>11353</v>
      </c>
      <c r="D151" s="90" t="s">
        <v>21</v>
      </c>
      <c r="E151" s="90" t="s">
        <v>4034</v>
      </c>
      <c r="F151" s="5">
        <v>1999.0</v>
      </c>
      <c r="G151" s="5" t="s">
        <v>3783</v>
      </c>
      <c r="H151" s="5" t="s">
        <v>3857</v>
      </c>
      <c r="I151" s="5"/>
      <c r="J151" s="5">
        <v>50.0</v>
      </c>
      <c r="K151" s="5" t="s">
        <v>72</v>
      </c>
      <c r="M151" s="5">
        <v>15.0</v>
      </c>
    </row>
    <row r="152">
      <c r="A152" s="89">
        <f t="shared" si="4"/>
        <v>11354</v>
      </c>
      <c r="D152" s="90" t="s">
        <v>21</v>
      </c>
      <c r="E152" s="90" t="s">
        <v>4035</v>
      </c>
      <c r="F152" s="5">
        <v>1999.0</v>
      </c>
      <c r="G152" s="5" t="s">
        <v>3783</v>
      </c>
      <c r="H152" s="5" t="s">
        <v>3857</v>
      </c>
      <c r="I152" s="5"/>
      <c r="J152" s="5">
        <v>50.0</v>
      </c>
      <c r="K152" s="5" t="s">
        <v>72</v>
      </c>
      <c r="M152" s="5">
        <v>15.0</v>
      </c>
    </row>
    <row r="153">
      <c r="A153" s="5">
        <v>11386.0</v>
      </c>
      <c r="D153" s="90" t="s">
        <v>21</v>
      </c>
      <c r="E153" s="90" t="s">
        <v>4036</v>
      </c>
      <c r="F153" s="5">
        <v>1996.0</v>
      </c>
      <c r="G153" s="5" t="s">
        <v>3883</v>
      </c>
      <c r="H153" s="5" t="s">
        <v>4037</v>
      </c>
      <c r="I153" s="5"/>
      <c r="J153" s="5"/>
      <c r="K153" s="5" t="s">
        <v>666</v>
      </c>
      <c r="M153" s="5">
        <v>15.0</v>
      </c>
    </row>
    <row r="154">
      <c r="A154" s="5">
        <v>11403.0</v>
      </c>
      <c r="D154" s="90" t="s">
        <v>21</v>
      </c>
      <c r="E154" s="90" t="s">
        <v>4038</v>
      </c>
      <c r="F154" s="5">
        <v>1999.0</v>
      </c>
      <c r="G154" s="5" t="s">
        <v>3765</v>
      </c>
      <c r="H154" s="5" t="s">
        <v>3965</v>
      </c>
      <c r="I154" s="5"/>
      <c r="J154" s="5">
        <v>70.0</v>
      </c>
      <c r="K154" s="5" t="s">
        <v>72</v>
      </c>
      <c r="M154" s="5">
        <v>15.0</v>
      </c>
    </row>
    <row r="155">
      <c r="A155" s="5">
        <v>11410.0</v>
      </c>
      <c r="D155" s="90" t="s">
        <v>21</v>
      </c>
      <c r="E155" s="90" t="s">
        <v>4039</v>
      </c>
      <c r="F155" s="5">
        <v>1999.0</v>
      </c>
      <c r="G155" s="5" t="s">
        <v>3783</v>
      </c>
      <c r="H155" s="5" t="s">
        <v>3918</v>
      </c>
      <c r="I155" s="5"/>
      <c r="J155" s="5">
        <v>62.0</v>
      </c>
      <c r="K155" s="5" t="s">
        <v>25</v>
      </c>
      <c r="M155" s="5">
        <v>15.0</v>
      </c>
    </row>
    <row r="156">
      <c r="A156" s="5">
        <v>11411.0</v>
      </c>
      <c r="D156" s="90" t="s">
        <v>21</v>
      </c>
      <c r="E156" s="90" t="s">
        <v>4040</v>
      </c>
      <c r="F156" s="5">
        <v>1999.0</v>
      </c>
      <c r="G156" s="5" t="s">
        <v>3765</v>
      </c>
      <c r="H156" s="5" t="s">
        <v>4041</v>
      </c>
      <c r="I156" s="5" t="s">
        <v>3825</v>
      </c>
      <c r="J156" s="5">
        <v>34.0</v>
      </c>
      <c r="K156" s="5" t="s">
        <v>763</v>
      </c>
      <c r="M156" s="5">
        <v>15.0</v>
      </c>
    </row>
    <row r="157">
      <c r="A157" s="5">
        <v>11416.0</v>
      </c>
      <c r="D157" s="90" t="s">
        <v>21</v>
      </c>
      <c r="E157" s="90" t="s">
        <v>4042</v>
      </c>
      <c r="F157" s="5">
        <v>1999.0</v>
      </c>
      <c r="G157" s="5" t="s">
        <v>3783</v>
      </c>
      <c r="H157" s="5" t="s">
        <v>3928</v>
      </c>
      <c r="I157" s="5"/>
      <c r="J157" s="5">
        <v>55.0</v>
      </c>
      <c r="K157" s="5" t="s">
        <v>25</v>
      </c>
      <c r="M157" s="5">
        <v>15.0</v>
      </c>
    </row>
    <row r="158">
      <c r="A158" s="5">
        <v>11417.0</v>
      </c>
      <c r="D158" s="90" t="s">
        <v>21</v>
      </c>
      <c r="E158" s="90" t="s">
        <v>4043</v>
      </c>
      <c r="F158" s="5">
        <v>1999.0</v>
      </c>
      <c r="G158" s="5" t="s">
        <v>3783</v>
      </c>
      <c r="H158" s="5" t="s">
        <v>3928</v>
      </c>
      <c r="I158" s="5"/>
      <c r="J158" s="5">
        <v>55.0</v>
      </c>
      <c r="K158" s="5" t="s">
        <v>25</v>
      </c>
      <c r="M158" s="5">
        <v>15.0</v>
      </c>
    </row>
    <row r="159">
      <c r="A159" s="5">
        <v>11430.0</v>
      </c>
      <c r="D159" s="90" t="s">
        <v>21</v>
      </c>
      <c r="E159" s="90" t="s">
        <v>4044</v>
      </c>
      <c r="F159" s="5">
        <v>2000.0</v>
      </c>
      <c r="G159" s="5" t="s">
        <v>3983</v>
      </c>
      <c r="H159" s="5" t="s">
        <v>4045</v>
      </c>
      <c r="I159" s="5" t="s">
        <v>88</v>
      </c>
      <c r="J159" s="5">
        <v>64.0</v>
      </c>
      <c r="K159" s="5" t="s">
        <v>72</v>
      </c>
      <c r="M159" s="5">
        <v>15.0</v>
      </c>
    </row>
    <row r="160">
      <c r="A160" s="5">
        <v>11431.0</v>
      </c>
      <c r="D160" s="90" t="s">
        <v>21</v>
      </c>
      <c r="E160" s="90" t="s">
        <v>4046</v>
      </c>
      <c r="F160" s="5">
        <v>2000.0</v>
      </c>
      <c r="G160" s="5" t="s">
        <v>3765</v>
      </c>
      <c r="H160" s="5" t="s">
        <v>3904</v>
      </c>
      <c r="I160" s="5"/>
      <c r="J160" s="5">
        <v>57.0</v>
      </c>
      <c r="K160" s="5" t="s">
        <v>25</v>
      </c>
      <c r="M160" s="5">
        <v>15.0</v>
      </c>
    </row>
    <row r="161">
      <c r="A161" s="5">
        <v>11435.0</v>
      </c>
      <c r="D161" s="90" t="s">
        <v>21</v>
      </c>
      <c r="E161" s="90" t="s">
        <v>4047</v>
      </c>
      <c r="F161" s="5">
        <v>1999.0</v>
      </c>
      <c r="G161" s="5" t="s">
        <v>3765</v>
      </c>
      <c r="H161" s="5" t="s">
        <v>4048</v>
      </c>
      <c r="I161" s="5" t="s">
        <v>3825</v>
      </c>
      <c r="J161" s="5">
        <v>64.0</v>
      </c>
      <c r="K161" s="5" t="s">
        <v>763</v>
      </c>
      <c r="M161" s="5">
        <v>15.0</v>
      </c>
    </row>
    <row r="162">
      <c r="A162" s="5">
        <v>11448.0</v>
      </c>
      <c r="D162" s="90" t="s">
        <v>21</v>
      </c>
      <c r="E162" s="90" t="s">
        <v>4049</v>
      </c>
      <c r="F162" s="5">
        <v>1999.0</v>
      </c>
      <c r="G162" s="5" t="s">
        <v>3783</v>
      </c>
      <c r="H162" s="5" t="s">
        <v>3918</v>
      </c>
      <c r="I162" s="5"/>
      <c r="J162" s="5">
        <v>62.0</v>
      </c>
      <c r="K162" s="5" t="s">
        <v>25</v>
      </c>
      <c r="M162" s="5">
        <v>15.0</v>
      </c>
    </row>
    <row r="163">
      <c r="A163" s="5">
        <v>11451.0</v>
      </c>
      <c r="D163" s="90" t="s">
        <v>21</v>
      </c>
      <c r="E163" s="90" t="s">
        <v>4050</v>
      </c>
      <c r="F163" s="5">
        <v>1999.0</v>
      </c>
      <c r="G163" s="5" t="s">
        <v>3783</v>
      </c>
      <c r="H163" s="5" t="s">
        <v>3769</v>
      </c>
      <c r="I163" s="5"/>
      <c r="J163" s="5">
        <v>58.0</v>
      </c>
      <c r="K163" s="5" t="s">
        <v>25</v>
      </c>
      <c r="M163" s="5">
        <v>15.0</v>
      </c>
    </row>
    <row r="164">
      <c r="A164" s="5">
        <v>11454.0</v>
      </c>
      <c r="D164" s="90" t="s">
        <v>21</v>
      </c>
      <c r="E164" s="90" t="s">
        <v>4051</v>
      </c>
      <c r="F164" s="5">
        <v>2000.0</v>
      </c>
      <c r="G164" s="5" t="s">
        <v>3768</v>
      </c>
      <c r="H164" s="5" t="s">
        <v>4052</v>
      </c>
      <c r="I164" s="5"/>
      <c r="J164" s="5">
        <v>42.0</v>
      </c>
      <c r="K164" s="5" t="s">
        <v>72</v>
      </c>
      <c r="M164" s="5">
        <v>15.0</v>
      </c>
    </row>
    <row r="165">
      <c r="A165" s="5">
        <v>11472.0</v>
      </c>
      <c r="D165" s="90" t="s">
        <v>21</v>
      </c>
      <c r="E165" s="90" t="s">
        <v>4053</v>
      </c>
      <c r="F165" s="5">
        <v>1999.0</v>
      </c>
      <c r="G165" s="5" t="s">
        <v>3783</v>
      </c>
      <c r="H165" s="5" t="s">
        <v>3769</v>
      </c>
      <c r="I165" s="5"/>
      <c r="J165" s="5">
        <v>58.0</v>
      </c>
      <c r="K165" s="5" t="s">
        <v>25</v>
      </c>
      <c r="M165" s="5">
        <v>15.0</v>
      </c>
    </row>
    <row r="166">
      <c r="A166" s="5">
        <v>11473.0</v>
      </c>
      <c r="D166" s="90" t="s">
        <v>21</v>
      </c>
      <c r="E166" s="90" t="s">
        <v>4054</v>
      </c>
      <c r="F166" s="5">
        <v>1999.0</v>
      </c>
      <c r="G166" s="5" t="s">
        <v>3783</v>
      </c>
      <c r="H166" s="5" t="s">
        <v>3769</v>
      </c>
      <c r="I166" s="5"/>
      <c r="J166" s="5">
        <v>58.0</v>
      </c>
      <c r="K166" s="5" t="s">
        <v>25</v>
      </c>
      <c r="M166" s="5">
        <v>15.0</v>
      </c>
    </row>
    <row r="167">
      <c r="A167" s="5">
        <v>11475.0</v>
      </c>
      <c r="D167" s="90" t="s">
        <v>21</v>
      </c>
      <c r="E167" s="90" t="s">
        <v>4055</v>
      </c>
      <c r="F167" s="5">
        <v>2000.0</v>
      </c>
      <c r="G167" s="5" t="s">
        <v>3768</v>
      </c>
      <c r="H167" s="5" t="s">
        <v>3937</v>
      </c>
      <c r="I167" s="5"/>
      <c r="J167" s="5">
        <v>55.0</v>
      </c>
      <c r="K167" s="5" t="s">
        <v>72</v>
      </c>
      <c r="M167" s="5">
        <v>15.0</v>
      </c>
    </row>
    <row r="168">
      <c r="A168" s="5">
        <v>11478.0</v>
      </c>
      <c r="D168" s="90" t="s">
        <v>21</v>
      </c>
      <c r="E168" s="90" t="s">
        <v>4056</v>
      </c>
      <c r="F168" s="5">
        <v>1999.0</v>
      </c>
      <c r="G168" s="5" t="s">
        <v>3777</v>
      </c>
      <c r="H168" s="5" t="s">
        <v>3831</v>
      </c>
      <c r="I168" s="5" t="s">
        <v>88</v>
      </c>
      <c r="J168" s="5">
        <v>57.0</v>
      </c>
      <c r="K168" s="5" t="s">
        <v>666</v>
      </c>
      <c r="M168" s="5">
        <v>15.0</v>
      </c>
    </row>
    <row r="169">
      <c r="A169" s="5">
        <v>11479.0</v>
      </c>
      <c r="D169" s="90" t="s">
        <v>21</v>
      </c>
      <c r="E169" s="90" t="s">
        <v>4057</v>
      </c>
      <c r="F169" s="5">
        <v>1999.0</v>
      </c>
      <c r="G169" s="5" t="s">
        <v>3777</v>
      </c>
      <c r="H169" s="5" t="s">
        <v>4058</v>
      </c>
      <c r="I169" s="5" t="s">
        <v>88</v>
      </c>
      <c r="J169" s="5">
        <v>46.0</v>
      </c>
      <c r="K169" s="5" t="s">
        <v>666</v>
      </c>
      <c r="M169" s="5">
        <v>15.0</v>
      </c>
    </row>
    <row r="170">
      <c r="A170" s="5">
        <v>11480.0</v>
      </c>
      <c r="D170" s="90" t="s">
        <v>21</v>
      </c>
      <c r="E170" s="90" t="s">
        <v>4059</v>
      </c>
      <c r="F170" s="5">
        <v>1999.0</v>
      </c>
      <c r="G170" s="5" t="s">
        <v>3765</v>
      </c>
      <c r="H170" s="5" t="s">
        <v>4060</v>
      </c>
      <c r="I170" s="5" t="s">
        <v>3825</v>
      </c>
      <c r="J170" s="5">
        <v>69.0</v>
      </c>
      <c r="K170" s="5" t="s">
        <v>666</v>
      </c>
      <c r="M170" s="5">
        <v>15.0</v>
      </c>
    </row>
    <row r="171">
      <c r="A171" s="5">
        <v>11484.0</v>
      </c>
      <c r="D171" s="90" t="s">
        <v>21</v>
      </c>
      <c r="E171" s="90" t="s">
        <v>4061</v>
      </c>
      <c r="F171" s="5">
        <v>2000.0</v>
      </c>
      <c r="G171" s="5" t="s">
        <v>3768</v>
      </c>
      <c r="H171" s="5" t="s">
        <v>3829</v>
      </c>
      <c r="I171" s="5"/>
      <c r="J171" s="5">
        <v>77.0</v>
      </c>
      <c r="K171" s="5" t="s">
        <v>25</v>
      </c>
      <c r="M171" s="5">
        <v>15.0</v>
      </c>
    </row>
    <row r="172">
      <c r="A172" s="5">
        <v>11490.0</v>
      </c>
      <c r="D172" s="90" t="s">
        <v>21</v>
      </c>
      <c r="E172" s="90" t="s">
        <v>4062</v>
      </c>
      <c r="F172" s="5">
        <v>1999.0</v>
      </c>
      <c r="G172" s="5" t="s">
        <v>3777</v>
      </c>
      <c r="H172" s="5" t="s">
        <v>4063</v>
      </c>
      <c r="I172" s="5" t="s">
        <v>88</v>
      </c>
      <c r="J172" s="5">
        <v>54.0</v>
      </c>
      <c r="K172" s="5" t="s">
        <v>72</v>
      </c>
      <c r="M172" s="5">
        <v>15.0</v>
      </c>
    </row>
    <row r="173">
      <c r="A173" s="5">
        <v>11496.0</v>
      </c>
      <c r="D173" s="90" t="s">
        <v>21</v>
      </c>
      <c r="E173" s="90" t="s">
        <v>4064</v>
      </c>
      <c r="F173" s="5">
        <v>1999.0</v>
      </c>
      <c r="G173" s="5" t="s">
        <v>3765</v>
      </c>
      <c r="H173" s="5" t="s">
        <v>3946</v>
      </c>
      <c r="I173" s="5" t="s">
        <v>3825</v>
      </c>
      <c r="J173" s="5">
        <v>43.0</v>
      </c>
      <c r="K173" s="5" t="s">
        <v>666</v>
      </c>
      <c r="M173" s="5">
        <v>15.0</v>
      </c>
    </row>
    <row r="174">
      <c r="A174" s="5">
        <v>11504.0</v>
      </c>
      <c r="D174" s="90" t="s">
        <v>21</v>
      </c>
      <c r="E174" s="90" t="s">
        <v>4065</v>
      </c>
      <c r="F174" s="5">
        <v>1999.0</v>
      </c>
      <c r="G174" s="5" t="s">
        <v>3783</v>
      </c>
      <c r="H174" s="5" t="s">
        <v>3791</v>
      </c>
      <c r="I174" s="5"/>
      <c r="J174" s="5">
        <v>64.0</v>
      </c>
      <c r="K174" s="5" t="s">
        <v>25</v>
      </c>
      <c r="M174" s="5">
        <v>15.0</v>
      </c>
    </row>
    <row r="175">
      <c r="A175" s="5">
        <v>11507.0</v>
      </c>
      <c r="D175" s="90" t="s">
        <v>21</v>
      </c>
      <c r="E175" s="90" t="s">
        <v>4066</v>
      </c>
      <c r="F175" s="5">
        <v>1999.0</v>
      </c>
      <c r="G175" s="5" t="s">
        <v>3783</v>
      </c>
      <c r="H175" s="5" t="s">
        <v>3769</v>
      </c>
      <c r="I175" s="5"/>
      <c r="J175" s="5">
        <v>58.0</v>
      </c>
      <c r="K175" s="5" t="s">
        <v>25</v>
      </c>
      <c r="M175" s="5">
        <v>15.0</v>
      </c>
    </row>
    <row r="176">
      <c r="A176" s="5">
        <v>11515.0</v>
      </c>
      <c r="D176" s="90" t="s">
        <v>21</v>
      </c>
      <c r="E176" s="90" t="s">
        <v>4067</v>
      </c>
      <c r="F176" s="5">
        <v>2000.0</v>
      </c>
      <c r="G176" s="5" t="s">
        <v>3983</v>
      </c>
      <c r="H176" s="5" t="s">
        <v>4068</v>
      </c>
      <c r="I176" s="5" t="s">
        <v>88</v>
      </c>
      <c r="J176" s="5">
        <v>58.0</v>
      </c>
      <c r="K176" s="5" t="s">
        <v>72</v>
      </c>
      <c r="M176" s="5">
        <v>15.0</v>
      </c>
    </row>
    <row r="177">
      <c r="A177" s="5">
        <v>11517.0</v>
      </c>
      <c r="D177" s="90" t="s">
        <v>21</v>
      </c>
      <c r="E177" s="90" t="s">
        <v>4069</v>
      </c>
      <c r="F177" s="5">
        <v>2000.0</v>
      </c>
      <c r="G177" s="5" t="s">
        <v>3983</v>
      </c>
      <c r="H177" s="5" t="s">
        <v>4070</v>
      </c>
      <c r="I177" s="5" t="s">
        <v>88</v>
      </c>
      <c r="J177" s="5">
        <v>44.0</v>
      </c>
      <c r="K177" s="5" t="s">
        <v>72</v>
      </c>
      <c r="M177" s="5">
        <v>15.0</v>
      </c>
    </row>
    <row r="178">
      <c r="A178" s="5">
        <v>11520.0</v>
      </c>
      <c r="D178" s="90" t="s">
        <v>21</v>
      </c>
      <c r="E178" s="90" t="s">
        <v>4071</v>
      </c>
      <c r="F178" s="5">
        <v>2000.0</v>
      </c>
      <c r="G178" s="5" t="s">
        <v>3768</v>
      </c>
      <c r="H178" s="5" t="s">
        <v>3864</v>
      </c>
      <c r="I178" s="5"/>
      <c r="J178" s="5">
        <v>59.0</v>
      </c>
      <c r="K178" s="5" t="s">
        <v>25</v>
      </c>
      <c r="M178" s="5">
        <v>15.0</v>
      </c>
    </row>
    <row r="179">
      <c r="A179" s="5">
        <v>11521.0</v>
      </c>
      <c r="D179" s="90" t="s">
        <v>21</v>
      </c>
      <c r="E179" s="90" t="s">
        <v>4072</v>
      </c>
      <c r="F179" s="5">
        <v>1999.0</v>
      </c>
      <c r="G179" s="5" t="s">
        <v>3765</v>
      </c>
      <c r="H179" s="5" t="s">
        <v>4073</v>
      </c>
      <c r="I179" s="5"/>
      <c r="J179" s="5">
        <v>79.0</v>
      </c>
      <c r="K179" s="5" t="s">
        <v>1138</v>
      </c>
      <c r="M179" s="5">
        <v>15.0</v>
      </c>
    </row>
    <row r="180">
      <c r="A180" s="5">
        <v>11526.0</v>
      </c>
      <c r="D180" s="90" t="s">
        <v>21</v>
      </c>
      <c r="E180" s="90" t="s">
        <v>4074</v>
      </c>
      <c r="F180" s="5">
        <v>1999.0</v>
      </c>
      <c r="G180" s="5" t="s">
        <v>3783</v>
      </c>
      <c r="H180" s="5" t="s">
        <v>3853</v>
      </c>
      <c r="I180" s="5"/>
      <c r="J180" s="5">
        <v>43.0</v>
      </c>
      <c r="K180" s="5" t="s">
        <v>25</v>
      </c>
      <c r="M180" s="5">
        <v>15.0</v>
      </c>
    </row>
    <row r="181">
      <c r="A181" s="5">
        <v>11538.0</v>
      </c>
      <c r="D181" s="90" t="s">
        <v>21</v>
      </c>
      <c r="E181" s="90" t="s">
        <v>4075</v>
      </c>
      <c r="F181" s="5">
        <v>1999.0</v>
      </c>
      <c r="G181" s="5" t="s">
        <v>3783</v>
      </c>
      <c r="H181" s="5" t="s">
        <v>3972</v>
      </c>
      <c r="I181" s="5"/>
      <c r="J181" s="5">
        <v>30.0</v>
      </c>
      <c r="K181" s="5" t="s">
        <v>666</v>
      </c>
      <c r="M181" s="5">
        <v>15.0</v>
      </c>
    </row>
    <row r="182">
      <c r="A182" s="5">
        <v>11552.0</v>
      </c>
      <c r="D182" s="90" t="s">
        <v>21</v>
      </c>
      <c r="E182" s="90" t="s">
        <v>4076</v>
      </c>
      <c r="F182" s="5">
        <v>1999.0</v>
      </c>
      <c r="G182" s="5" t="s">
        <v>3783</v>
      </c>
      <c r="H182" s="5" t="s">
        <v>4077</v>
      </c>
      <c r="I182" s="5"/>
      <c r="J182" s="5">
        <v>35.0</v>
      </c>
      <c r="K182" s="5" t="s">
        <v>25</v>
      </c>
      <c r="M182" s="5">
        <v>15.0</v>
      </c>
    </row>
    <row r="183">
      <c r="A183" s="5">
        <v>11553.0</v>
      </c>
      <c r="D183" s="90" t="s">
        <v>21</v>
      </c>
      <c r="E183" s="90" t="s">
        <v>4078</v>
      </c>
      <c r="F183" s="5">
        <v>1999.0</v>
      </c>
      <c r="G183" s="5" t="s">
        <v>3783</v>
      </c>
      <c r="H183" s="5" t="s">
        <v>3789</v>
      </c>
      <c r="I183" s="5"/>
      <c r="J183" s="5">
        <v>53.0</v>
      </c>
      <c r="K183" s="5" t="s">
        <v>25</v>
      </c>
      <c r="M183" s="5">
        <v>15.0</v>
      </c>
    </row>
    <row r="184">
      <c r="A184" s="5">
        <v>11555.0</v>
      </c>
      <c r="D184" s="90" t="s">
        <v>21</v>
      </c>
      <c r="E184" s="90" t="s">
        <v>4079</v>
      </c>
      <c r="F184" s="5">
        <v>1999.0</v>
      </c>
      <c r="G184" s="5" t="s">
        <v>3783</v>
      </c>
      <c r="H184" s="5" t="s">
        <v>3789</v>
      </c>
      <c r="I184" s="5"/>
      <c r="J184" s="5">
        <v>53.0</v>
      </c>
      <c r="K184" s="5" t="s">
        <v>25</v>
      </c>
      <c r="M184" s="5">
        <v>15.0</v>
      </c>
    </row>
    <row r="185">
      <c r="A185" s="5">
        <v>11556.0</v>
      </c>
      <c r="D185" s="90" t="s">
        <v>21</v>
      </c>
      <c r="E185" s="90" t="s">
        <v>4080</v>
      </c>
      <c r="F185" s="5">
        <v>1999.0</v>
      </c>
      <c r="G185" s="5" t="s">
        <v>3783</v>
      </c>
      <c r="H185" s="5" t="s">
        <v>3789</v>
      </c>
      <c r="I185" s="5"/>
      <c r="J185" s="5">
        <v>53.0</v>
      </c>
      <c r="K185" s="5" t="s">
        <v>25</v>
      </c>
      <c r="M185" s="5">
        <v>15.0</v>
      </c>
    </row>
    <row r="186">
      <c r="A186" s="5">
        <v>11559.0</v>
      </c>
      <c r="D186" s="90" t="s">
        <v>21</v>
      </c>
      <c r="E186" s="90" t="s">
        <v>4081</v>
      </c>
      <c r="F186" s="5">
        <v>1999.0</v>
      </c>
      <c r="G186" s="5" t="s">
        <v>3765</v>
      </c>
      <c r="H186" s="5" t="s">
        <v>4082</v>
      </c>
      <c r="I186" s="5"/>
      <c r="J186" s="5">
        <v>19.0</v>
      </c>
      <c r="K186" s="5" t="s">
        <v>763</v>
      </c>
      <c r="M186" s="5">
        <v>15.0</v>
      </c>
    </row>
    <row r="187">
      <c r="A187" s="5">
        <v>11560.0</v>
      </c>
      <c r="D187" s="90" t="s">
        <v>21</v>
      </c>
      <c r="E187" s="90" t="s">
        <v>4083</v>
      </c>
      <c r="F187" s="5">
        <v>1999.0</v>
      </c>
      <c r="G187" s="5" t="s">
        <v>3783</v>
      </c>
      <c r="H187" s="5" t="s">
        <v>3937</v>
      </c>
      <c r="I187" s="5"/>
      <c r="J187" s="5">
        <v>51.0</v>
      </c>
      <c r="K187" s="5" t="s">
        <v>666</v>
      </c>
      <c r="M187" s="5">
        <v>15.0</v>
      </c>
    </row>
    <row r="188">
      <c r="A188" s="5">
        <v>11563.0</v>
      </c>
      <c r="D188" s="90" t="s">
        <v>21</v>
      </c>
      <c r="E188" s="90" t="s">
        <v>4084</v>
      </c>
      <c r="F188" s="5">
        <v>1999.0</v>
      </c>
      <c r="G188" s="5" t="s">
        <v>3765</v>
      </c>
      <c r="H188" s="5" t="s">
        <v>4085</v>
      </c>
      <c r="I188" s="5"/>
      <c r="J188" s="5">
        <v>17.0</v>
      </c>
      <c r="K188" s="5" t="s">
        <v>666</v>
      </c>
      <c r="M188" s="5">
        <v>15.0</v>
      </c>
    </row>
    <row r="189">
      <c r="A189" s="5">
        <v>11570.0</v>
      </c>
      <c r="D189" s="90" t="s">
        <v>21</v>
      </c>
      <c r="E189" s="90" t="s">
        <v>4086</v>
      </c>
      <c r="F189" s="5">
        <v>1999.0</v>
      </c>
      <c r="G189" s="5" t="s">
        <v>3783</v>
      </c>
      <c r="H189" s="5" t="s">
        <v>3857</v>
      </c>
      <c r="I189" s="5"/>
      <c r="J189" s="5">
        <v>50.0</v>
      </c>
      <c r="K189" s="5" t="s">
        <v>72</v>
      </c>
      <c r="M189" s="5">
        <v>15.0</v>
      </c>
    </row>
    <row r="190">
      <c r="A190" s="5">
        <v>11571.0</v>
      </c>
      <c r="D190" s="90" t="s">
        <v>21</v>
      </c>
      <c r="E190" s="90" t="s">
        <v>4087</v>
      </c>
      <c r="F190" s="5">
        <v>2000.0</v>
      </c>
      <c r="G190" s="5" t="s">
        <v>3768</v>
      </c>
      <c r="H190" s="5" t="s">
        <v>3875</v>
      </c>
      <c r="I190" s="5" t="s">
        <v>88</v>
      </c>
      <c r="J190" s="5">
        <v>37.0</v>
      </c>
      <c r="K190" s="5" t="s">
        <v>1138</v>
      </c>
      <c r="M190" s="5">
        <v>15.0</v>
      </c>
    </row>
    <row r="191">
      <c r="A191" s="5">
        <v>11574.0</v>
      </c>
      <c r="D191" s="90" t="s">
        <v>21</v>
      </c>
      <c r="E191" s="90" t="s">
        <v>4088</v>
      </c>
      <c r="F191" s="5">
        <v>1999.0</v>
      </c>
      <c r="G191" s="5" t="s">
        <v>3783</v>
      </c>
      <c r="H191" s="5" t="s">
        <v>4089</v>
      </c>
      <c r="I191" s="5"/>
      <c r="J191" s="5">
        <v>46.0</v>
      </c>
      <c r="K191" s="5" t="s">
        <v>25</v>
      </c>
      <c r="M191" s="5">
        <v>15.0</v>
      </c>
    </row>
    <row r="192">
      <c r="A192" s="5">
        <v>11575.0</v>
      </c>
      <c r="D192" s="90" t="s">
        <v>21</v>
      </c>
      <c r="E192" s="90" t="s">
        <v>4090</v>
      </c>
      <c r="F192" s="5">
        <v>1999.0</v>
      </c>
      <c r="G192" s="5" t="s">
        <v>3783</v>
      </c>
      <c r="H192" s="5" t="s">
        <v>4089</v>
      </c>
      <c r="I192" s="5"/>
      <c r="J192" s="5">
        <v>46.0</v>
      </c>
      <c r="K192" s="5" t="s">
        <v>25</v>
      </c>
      <c r="M192" s="5">
        <v>15.0</v>
      </c>
    </row>
    <row r="193">
      <c r="A193" s="5">
        <v>11580.0</v>
      </c>
      <c r="D193" s="90" t="s">
        <v>21</v>
      </c>
      <c r="E193" s="90" t="s">
        <v>4091</v>
      </c>
      <c r="F193" s="5">
        <v>2000.0</v>
      </c>
      <c r="G193" s="5" t="s">
        <v>3768</v>
      </c>
      <c r="H193" s="5" t="s">
        <v>3841</v>
      </c>
      <c r="I193" s="5"/>
      <c r="J193" s="5">
        <v>58.0</v>
      </c>
      <c r="K193" s="5" t="s">
        <v>25</v>
      </c>
      <c r="M193" s="5">
        <v>15.0</v>
      </c>
    </row>
    <row r="194">
      <c r="A194" s="5">
        <v>11582.0</v>
      </c>
      <c r="D194" s="90" t="s">
        <v>21</v>
      </c>
      <c r="E194" s="90" t="s">
        <v>4092</v>
      </c>
      <c r="F194" s="5">
        <v>2000.0</v>
      </c>
      <c r="G194" s="5" t="s">
        <v>3768</v>
      </c>
      <c r="H194" s="5" t="s">
        <v>3841</v>
      </c>
      <c r="I194" s="5"/>
      <c r="J194" s="5">
        <v>58.0</v>
      </c>
      <c r="K194" s="5" t="s">
        <v>25</v>
      </c>
      <c r="M194" s="5">
        <v>15.0</v>
      </c>
    </row>
    <row r="195">
      <c r="A195" s="5">
        <v>11586.0</v>
      </c>
      <c r="D195" s="90" t="s">
        <v>21</v>
      </c>
      <c r="E195" s="90" t="s">
        <v>4093</v>
      </c>
      <c r="F195" s="5">
        <v>1999.0</v>
      </c>
      <c r="G195" s="5" t="s">
        <v>3783</v>
      </c>
      <c r="H195" s="5" t="s">
        <v>3970</v>
      </c>
      <c r="I195" s="5"/>
      <c r="J195" s="5">
        <v>52.0</v>
      </c>
      <c r="K195" s="5" t="s">
        <v>666</v>
      </c>
      <c r="M195" s="5">
        <v>15.0</v>
      </c>
    </row>
    <row r="196">
      <c r="A196" s="5">
        <v>11599.0</v>
      </c>
      <c r="D196" s="90" t="s">
        <v>21</v>
      </c>
      <c r="E196" s="90" t="s">
        <v>4094</v>
      </c>
      <c r="F196" s="5">
        <v>1999.0</v>
      </c>
      <c r="G196" s="5" t="s">
        <v>3777</v>
      </c>
      <c r="H196" s="5" t="s">
        <v>4095</v>
      </c>
      <c r="I196" s="5" t="s">
        <v>88</v>
      </c>
      <c r="J196" s="5">
        <v>51.0</v>
      </c>
      <c r="K196" s="5" t="s">
        <v>666</v>
      </c>
      <c r="M196" s="5">
        <v>15.0</v>
      </c>
    </row>
    <row r="197">
      <c r="A197" s="5">
        <v>11603.0</v>
      </c>
      <c r="D197" s="90" t="s">
        <v>21</v>
      </c>
      <c r="E197" s="90" t="s">
        <v>4096</v>
      </c>
      <c r="F197" s="5">
        <v>1999.0</v>
      </c>
      <c r="G197" s="5" t="s">
        <v>3783</v>
      </c>
      <c r="H197" s="5" t="s">
        <v>4097</v>
      </c>
      <c r="I197" s="5"/>
      <c r="J197" s="5">
        <v>47.0</v>
      </c>
      <c r="K197" s="5" t="s">
        <v>25</v>
      </c>
      <c r="M197" s="5">
        <v>15.0</v>
      </c>
    </row>
    <row r="198">
      <c r="A198" s="5">
        <v>11605.0</v>
      </c>
      <c r="D198" s="90" t="s">
        <v>21</v>
      </c>
      <c r="E198" s="90" t="s">
        <v>4098</v>
      </c>
      <c r="F198" s="5">
        <v>2000.0</v>
      </c>
      <c r="G198" s="5" t="s">
        <v>3768</v>
      </c>
      <c r="H198" s="5" t="s">
        <v>4099</v>
      </c>
      <c r="I198" s="5"/>
      <c r="J198" s="5">
        <v>60.0</v>
      </c>
      <c r="K198" s="5" t="s">
        <v>25</v>
      </c>
      <c r="M198" s="5">
        <v>15.0</v>
      </c>
    </row>
    <row r="199">
      <c r="A199" s="5">
        <v>11610.0</v>
      </c>
      <c r="D199" s="90" t="s">
        <v>21</v>
      </c>
      <c r="E199" s="90" t="s">
        <v>4100</v>
      </c>
      <c r="F199" s="5">
        <v>1999.0</v>
      </c>
      <c r="G199" s="5" t="s">
        <v>3765</v>
      </c>
      <c r="H199" s="5" t="s">
        <v>4101</v>
      </c>
      <c r="I199" s="5"/>
      <c r="J199" s="5">
        <v>63.0</v>
      </c>
      <c r="K199" s="5" t="s">
        <v>1138</v>
      </c>
      <c r="M199" s="5">
        <v>15.0</v>
      </c>
    </row>
    <row r="200">
      <c r="A200" s="5">
        <v>11613.0</v>
      </c>
      <c r="D200" s="90" t="s">
        <v>21</v>
      </c>
      <c r="E200" s="90" t="s">
        <v>4102</v>
      </c>
      <c r="F200" s="5">
        <v>1999.0</v>
      </c>
      <c r="G200" s="5" t="s">
        <v>3765</v>
      </c>
      <c r="H200" s="5" t="s">
        <v>3833</v>
      </c>
      <c r="I200" s="5"/>
      <c r="J200" s="5">
        <v>71.0</v>
      </c>
      <c r="K200" s="5" t="s">
        <v>72</v>
      </c>
      <c r="M200" s="5">
        <v>15.0</v>
      </c>
    </row>
    <row r="201">
      <c r="A201" s="5">
        <v>11628.0</v>
      </c>
      <c r="D201" s="90" t="s">
        <v>21</v>
      </c>
      <c r="E201" s="90" t="s">
        <v>4103</v>
      </c>
      <c r="F201" s="5">
        <v>1999.0</v>
      </c>
      <c r="G201" s="5" t="s">
        <v>3783</v>
      </c>
      <c r="H201" s="5" t="s">
        <v>3970</v>
      </c>
      <c r="I201" s="5"/>
      <c r="J201" s="5">
        <v>35.0</v>
      </c>
      <c r="K201" s="5" t="s">
        <v>25</v>
      </c>
      <c r="M201" s="5">
        <v>15.0</v>
      </c>
    </row>
    <row r="202">
      <c r="A202" s="5">
        <v>11631.0</v>
      </c>
      <c r="D202" s="90" t="s">
        <v>21</v>
      </c>
      <c r="E202" s="90" t="s">
        <v>4104</v>
      </c>
      <c r="F202" s="5">
        <v>2000.0</v>
      </c>
      <c r="G202" s="5" t="s">
        <v>3768</v>
      </c>
      <c r="H202" s="5" t="s">
        <v>4105</v>
      </c>
      <c r="I202" s="5"/>
      <c r="J202" s="5">
        <v>78.0</v>
      </c>
      <c r="K202" s="5" t="s">
        <v>25</v>
      </c>
      <c r="M202" s="5">
        <v>15.0</v>
      </c>
    </row>
    <row r="203">
      <c r="A203" s="5">
        <v>11632.0</v>
      </c>
      <c r="D203" s="90" t="s">
        <v>21</v>
      </c>
      <c r="E203" s="90" t="s">
        <v>4106</v>
      </c>
      <c r="F203" s="5">
        <v>1999.0</v>
      </c>
      <c r="G203" s="5" t="s">
        <v>3783</v>
      </c>
      <c r="H203" s="5" t="s">
        <v>3928</v>
      </c>
      <c r="I203" s="5"/>
      <c r="J203" s="5">
        <v>55.0</v>
      </c>
      <c r="K203" s="5" t="s">
        <v>25</v>
      </c>
      <c r="M203" s="5">
        <v>15.0</v>
      </c>
    </row>
    <row r="204">
      <c r="A204" s="5">
        <v>11636.0</v>
      </c>
      <c r="D204" s="90" t="s">
        <v>21</v>
      </c>
      <c r="E204" s="90" t="s">
        <v>4107</v>
      </c>
      <c r="F204" s="5">
        <v>1998.0</v>
      </c>
      <c r="G204" s="5" t="s">
        <v>3786</v>
      </c>
      <c r="H204" s="5" t="s">
        <v>4108</v>
      </c>
      <c r="I204" s="5"/>
      <c r="J204" s="5">
        <v>25.0</v>
      </c>
      <c r="K204" s="5" t="s">
        <v>1138</v>
      </c>
      <c r="M204" s="5">
        <v>15.0</v>
      </c>
    </row>
    <row r="205">
      <c r="A205" s="5">
        <v>11637.0</v>
      </c>
      <c r="D205" s="90" t="s">
        <v>21</v>
      </c>
      <c r="E205" s="90" t="s">
        <v>4109</v>
      </c>
      <c r="F205" s="5">
        <v>1999.0</v>
      </c>
      <c r="G205" s="5" t="s">
        <v>3783</v>
      </c>
      <c r="H205" s="5" t="s">
        <v>3791</v>
      </c>
      <c r="I205" s="5"/>
      <c r="J205" s="5">
        <v>64.0</v>
      </c>
      <c r="K205" s="5" t="s">
        <v>25</v>
      </c>
      <c r="M205" s="5">
        <v>15.0</v>
      </c>
    </row>
    <row r="206">
      <c r="A206" s="5">
        <v>11648.0</v>
      </c>
      <c r="D206" s="90" t="s">
        <v>21</v>
      </c>
      <c r="E206" s="90" t="s">
        <v>4110</v>
      </c>
      <c r="F206" s="5">
        <v>1999.0</v>
      </c>
      <c r="G206" s="5" t="s">
        <v>3783</v>
      </c>
      <c r="H206" s="5" t="s">
        <v>4111</v>
      </c>
      <c r="I206" s="5"/>
      <c r="J206" s="5">
        <v>25.0</v>
      </c>
      <c r="K206" s="5" t="s">
        <v>72</v>
      </c>
      <c r="M206" s="5">
        <v>15.0</v>
      </c>
    </row>
    <row r="207">
      <c r="A207" s="5">
        <v>11656.0</v>
      </c>
      <c r="D207" s="90" t="s">
        <v>21</v>
      </c>
      <c r="E207" s="90" t="s">
        <v>4112</v>
      </c>
      <c r="F207" s="5">
        <v>1999.0</v>
      </c>
      <c r="G207" s="5" t="s">
        <v>3765</v>
      </c>
      <c r="H207" s="5" t="s">
        <v>4113</v>
      </c>
      <c r="I207" s="5" t="s">
        <v>3825</v>
      </c>
      <c r="J207" s="5">
        <v>65.0</v>
      </c>
      <c r="K207" s="5" t="s">
        <v>666</v>
      </c>
      <c r="M207" s="5">
        <v>15.0</v>
      </c>
    </row>
    <row r="208">
      <c r="A208" s="5">
        <v>11665.0</v>
      </c>
      <c r="D208" s="90" t="s">
        <v>21</v>
      </c>
      <c r="E208" s="90" t="s">
        <v>4114</v>
      </c>
      <c r="F208" s="5">
        <v>1999.0</v>
      </c>
      <c r="G208" s="5" t="s">
        <v>3765</v>
      </c>
      <c r="H208" s="5" t="s">
        <v>4085</v>
      </c>
      <c r="I208" s="110" t="s">
        <v>3825</v>
      </c>
      <c r="J208" s="5">
        <v>17.0</v>
      </c>
      <c r="K208" s="5" t="s">
        <v>666</v>
      </c>
      <c r="M208" s="5">
        <v>15.0</v>
      </c>
    </row>
    <row r="209">
      <c r="A209" s="5">
        <v>11672.0</v>
      </c>
      <c r="D209" s="90" t="s">
        <v>21</v>
      </c>
      <c r="E209" s="90" t="s">
        <v>4115</v>
      </c>
      <c r="F209" s="5">
        <v>2000.0</v>
      </c>
      <c r="G209" s="5" t="s">
        <v>3768</v>
      </c>
      <c r="H209" s="5" t="s">
        <v>3864</v>
      </c>
      <c r="I209" s="5" t="s">
        <v>88</v>
      </c>
      <c r="J209" s="5">
        <v>59.0</v>
      </c>
      <c r="K209" s="5" t="s">
        <v>763</v>
      </c>
      <c r="M209" s="5">
        <v>15.0</v>
      </c>
    </row>
    <row r="210">
      <c r="A210" s="5">
        <v>11675.0</v>
      </c>
      <c r="D210" s="90" t="s">
        <v>21</v>
      </c>
      <c r="E210" s="90" t="s">
        <v>4116</v>
      </c>
      <c r="F210" s="5">
        <v>1999.0</v>
      </c>
      <c r="G210" s="5" t="s">
        <v>3783</v>
      </c>
      <c r="H210" s="5" t="s">
        <v>3815</v>
      </c>
      <c r="I210" s="5"/>
      <c r="J210" s="5">
        <v>48.0</v>
      </c>
      <c r="K210" s="5" t="s">
        <v>72</v>
      </c>
      <c r="M210" s="5">
        <v>15.0</v>
      </c>
    </row>
    <row r="211">
      <c r="A211" s="5">
        <v>11676.0</v>
      </c>
      <c r="D211" s="90" t="s">
        <v>21</v>
      </c>
      <c r="E211" s="90" t="s">
        <v>4117</v>
      </c>
      <c r="F211" s="5">
        <v>1999.0</v>
      </c>
      <c r="G211" s="5" t="s">
        <v>3783</v>
      </c>
      <c r="H211" s="5" t="s">
        <v>3815</v>
      </c>
      <c r="I211" s="5"/>
      <c r="J211" s="5">
        <v>48.0</v>
      </c>
      <c r="K211" s="5" t="s">
        <v>72</v>
      </c>
      <c r="M211" s="5">
        <v>15.0</v>
      </c>
    </row>
    <row r="212">
      <c r="A212" s="5">
        <v>11682.0</v>
      </c>
      <c r="D212" s="90" t="s">
        <v>21</v>
      </c>
      <c r="E212" s="90" t="s">
        <v>4118</v>
      </c>
      <c r="F212" s="5">
        <v>1999.0</v>
      </c>
      <c r="G212" s="5" t="s">
        <v>3783</v>
      </c>
      <c r="H212" s="5" t="s">
        <v>3918</v>
      </c>
      <c r="I212" s="5"/>
      <c r="J212" s="5">
        <v>62.0</v>
      </c>
      <c r="K212" s="5" t="s">
        <v>25</v>
      </c>
      <c r="M212" s="5">
        <v>15.0</v>
      </c>
    </row>
    <row r="213">
      <c r="A213" s="5">
        <v>11686.0</v>
      </c>
      <c r="D213" s="90" t="s">
        <v>21</v>
      </c>
      <c r="E213" s="90" t="s">
        <v>4119</v>
      </c>
      <c r="F213" s="5">
        <v>2000.0</v>
      </c>
      <c r="G213" s="5" t="s">
        <v>3768</v>
      </c>
      <c r="H213" s="5" t="s">
        <v>3937</v>
      </c>
      <c r="I213" s="5"/>
      <c r="J213" s="5">
        <v>55.0</v>
      </c>
      <c r="K213" s="5" t="s">
        <v>72</v>
      </c>
      <c r="M213" s="5">
        <v>15.0</v>
      </c>
    </row>
    <row r="214">
      <c r="A214" s="89">
        <f t="shared" ref="A214:A225" si="5">A213+1</f>
        <v>11687</v>
      </c>
      <c r="D214" s="115" t="s">
        <v>21</v>
      </c>
      <c r="E214" s="90" t="s">
        <v>4438</v>
      </c>
      <c r="F214" s="116">
        <v>2000.0</v>
      </c>
      <c r="G214" s="117" t="s">
        <v>3768</v>
      </c>
      <c r="H214" s="181" t="s">
        <v>4439</v>
      </c>
      <c r="I214" s="118">
        <v>10.0</v>
      </c>
      <c r="J214" s="124" t="s">
        <v>1770</v>
      </c>
      <c r="K214" s="124" t="s">
        <v>1138</v>
      </c>
      <c r="M214" s="5">
        <v>20.0</v>
      </c>
    </row>
    <row r="215">
      <c r="A215" s="89">
        <f t="shared" si="5"/>
        <v>11688</v>
      </c>
      <c r="D215" s="115" t="s">
        <v>21</v>
      </c>
      <c r="E215" s="90" t="s">
        <v>4440</v>
      </c>
      <c r="F215" s="116">
        <v>1999.0</v>
      </c>
      <c r="G215" s="117" t="s">
        <v>4375</v>
      </c>
      <c r="H215" s="117" t="s">
        <v>4441</v>
      </c>
      <c r="I215" s="118">
        <v>189.0</v>
      </c>
      <c r="J215" s="124" t="s">
        <v>1770</v>
      </c>
      <c r="K215" s="124" t="s">
        <v>72</v>
      </c>
      <c r="M215" s="5">
        <v>20.0</v>
      </c>
    </row>
    <row r="216">
      <c r="A216" s="89">
        <f t="shared" si="5"/>
        <v>11689</v>
      </c>
      <c r="D216" s="90" t="s">
        <v>21</v>
      </c>
      <c r="E216" s="90" t="s">
        <v>4507</v>
      </c>
      <c r="F216" s="5">
        <v>1999.0</v>
      </c>
      <c r="G216" s="5" t="s">
        <v>3765</v>
      </c>
      <c r="H216" s="5" t="s">
        <v>4508</v>
      </c>
      <c r="I216" s="5" t="s">
        <v>88</v>
      </c>
      <c r="J216" s="5">
        <v>36.0</v>
      </c>
      <c r="K216" s="5" t="s">
        <v>72</v>
      </c>
      <c r="M216" s="5">
        <v>20.0</v>
      </c>
    </row>
    <row r="217">
      <c r="A217" s="89">
        <f t="shared" si="5"/>
        <v>11690</v>
      </c>
      <c r="D217" s="90" t="s">
        <v>21</v>
      </c>
      <c r="E217" s="90" t="s">
        <v>4509</v>
      </c>
      <c r="F217" s="5">
        <v>2000.0</v>
      </c>
      <c r="G217" s="5" t="s">
        <v>3765</v>
      </c>
      <c r="H217" s="5" t="s">
        <v>4058</v>
      </c>
      <c r="I217" s="5"/>
      <c r="J217" s="5">
        <v>56.0</v>
      </c>
      <c r="K217" s="5" t="s">
        <v>30</v>
      </c>
      <c r="M217" s="5">
        <v>20.0</v>
      </c>
    </row>
    <row r="218">
      <c r="A218" s="89">
        <f t="shared" si="5"/>
        <v>11691</v>
      </c>
      <c r="D218" s="90" t="s">
        <v>21</v>
      </c>
      <c r="E218" s="90" t="s">
        <v>4511</v>
      </c>
      <c r="F218" s="5">
        <v>1999.0</v>
      </c>
      <c r="G218" s="5" t="s">
        <v>3765</v>
      </c>
      <c r="H218" s="5" t="s">
        <v>3888</v>
      </c>
      <c r="I218" s="5" t="s">
        <v>88</v>
      </c>
      <c r="J218" s="5">
        <v>53.0</v>
      </c>
      <c r="K218" s="5" t="s">
        <v>666</v>
      </c>
      <c r="M218" s="5">
        <v>20.0</v>
      </c>
    </row>
    <row r="219">
      <c r="A219" s="89">
        <f t="shared" si="5"/>
        <v>11692</v>
      </c>
      <c r="D219" s="90" t="s">
        <v>21</v>
      </c>
      <c r="E219" s="90" t="s">
        <v>4512</v>
      </c>
      <c r="F219" s="5">
        <v>1999.0</v>
      </c>
      <c r="G219" s="5" t="s">
        <v>3765</v>
      </c>
      <c r="H219" s="5" t="s">
        <v>3989</v>
      </c>
      <c r="I219" s="5" t="s">
        <v>88</v>
      </c>
      <c r="J219" s="5">
        <v>28.0</v>
      </c>
      <c r="K219" s="5" t="s">
        <v>72</v>
      </c>
      <c r="M219" s="5">
        <v>20.0</v>
      </c>
    </row>
    <row r="220">
      <c r="A220" s="89">
        <f t="shared" si="5"/>
        <v>11693</v>
      </c>
      <c r="D220" s="90" t="s">
        <v>21</v>
      </c>
      <c r="E220" s="90" t="s">
        <v>4528</v>
      </c>
      <c r="F220" s="5">
        <v>1999.0</v>
      </c>
      <c r="G220" s="5" t="s">
        <v>3783</v>
      </c>
      <c r="H220" s="5" t="s">
        <v>3815</v>
      </c>
      <c r="I220" s="5"/>
      <c r="J220" s="5">
        <v>48.0</v>
      </c>
      <c r="K220" s="5" t="s">
        <v>25</v>
      </c>
      <c r="M220" s="5">
        <v>20.0</v>
      </c>
    </row>
    <row r="221">
      <c r="A221" s="89">
        <f t="shared" si="5"/>
        <v>11694</v>
      </c>
      <c r="D221" s="90" t="s">
        <v>21</v>
      </c>
      <c r="E221" s="90" t="s">
        <v>4529</v>
      </c>
      <c r="F221" s="5">
        <v>1999.0</v>
      </c>
      <c r="G221" s="5" t="s">
        <v>3777</v>
      </c>
      <c r="H221" s="5" t="s">
        <v>3902</v>
      </c>
      <c r="I221" s="5" t="s">
        <v>3862</v>
      </c>
      <c r="J221" s="5">
        <v>55.0</v>
      </c>
      <c r="K221" s="5" t="s">
        <v>72</v>
      </c>
      <c r="M221" s="5">
        <v>20.0</v>
      </c>
    </row>
    <row r="222">
      <c r="A222" s="89">
        <f t="shared" si="5"/>
        <v>11695</v>
      </c>
      <c r="D222" s="90" t="s">
        <v>21</v>
      </c>
      <c r="E222" s="90" t="s">
        <v>4538</v>
      </c>
      <c r="F222" s="5">
        <v>1999.0</v>
      </c>
      <c r="G222" s="5" t="s">
        <v>3777</v>
      </c>
      <c r="H222" s="5" t="s">
        <v>3924</v>
      </c>
      <c r="I222" s="5" t="s">
        <v>88</v>
      </c>
      <c r="J222" s="5">
        <v>35.0</v>
      </c>
      <c r="K222" s="5" t="s">
        <v>72</v>
      </c>
      <c r="M222" s="5">
        <v>20.0</v>
      </c>
    </row>
    <row r="223">
      <c r="A223" s="89">
        <f t="shared" si="5"/>
        <v>11696</v>
      </c>
      <c r="D223" s="90" t="s">
        <v>21</v>
      </c>
      <c r="E223" s="90" t="s">
        <v>4539</v>
      </c>
      <c r="F223" s="5">
        <v>1999.0</v>
      </c>
      <c r="G223" s="5" t="s">
        <v>4368</v>
      </c>
      <c r="H223" s="5" t="s">
        <v>3835</v>
      </c>
      <c r="I223" s="5"/>
      <c r="J223" s="5">
        <v>50.0</v>
      </c>
      <c r="K223" s="5" t="s">
        <v>72</v>
      </c>
      <c r="M223" s="5">
        <v>20.0</v>
      </c>
    </row>
    <row r="224">
      <c r="A224" s="89">
        <f t="shared" si="5"/>
        <v>11697</v>
      </c>
      <c r="D224" s="90" t="s">
        <v>21</v>
      </c>
      <c r="E224" s="90" t="s">
        <v>4541</v>
      </c>
      <c r="F224" s="5">
        <v>1999.0</v>
      </c>
      <c r="G224" s="5" t="s">
        <v>3783</v>
      </c>
      <c r="H224" s="5" t="s">
        <v>3970</v>
      </c>
      <c r="I224" s="5"/>
      <c r="J224" s="5">
        <v>52.0</v>
      </c>
      <c r="K224" s="5" t="s">
        <v>25</v>
      </c>
      <c r="M224" s="5">
        <v>20.0</v>
      </c>
    </row>
    <row r="225">
      <c r="A225" s="89">
        <f t="shared" si="5"/>
        <v>11698</v>
      </c>
      <c r="D225" s="90" t="s">
        <v>21</v>
      </c>
      <c r="E225" s="90" t="s">
        <v>4542</v>
      </c>
      <c r="F225" s="5">
        <v>1999.0</v>
      </c>
      <c r="G225" s="5" t="s">
        <v>3783</v>
      </c>
      <c r="H225" s="5" t="s">
        <v>3784</v>
      </c>
      <c r="I225" s="5"/>
      <c r="J225" s="5">
        <v>60.0</v>
      </c>
      <c r="K225" s="5" t="s">
        <v>666</v>
      </c>
      <c r="M225" s="5">
        <v>20.0</v>
      </c>
    </row>
    <row r="226">
      <c r="A226" s="5">
        <v>11392.0</v>
      </c>
      <c r="D226" s="90" t="s">
        <v>21</v>
      </c>
      <c r="E226" s="90" t="s">
        <v>4553</v>
      </c>
      <c r="F226" s="5">
        <v>1999.0</v>
      </c>
      <c r="G226" s="5" t="s">
        <v>3783</v>
      </c>
      <c r="H226" s="5" t="s">
        <v>4111</v>
      </c>
      <c r="I226" s="5"/>
      <c r="J226" s="5">
        <v>25.0</v>
      </c>
      <c r="K226" s="5" t="s">
        <v>25</v>
      </c>
      <c r="M226" s="5">
        <v>20.0</v>
      </c>
    </row>
    <row r="227">
      <c r="A227" s="5">
        <v>11396.0</v>
      </c>
      <c r="D227" s="90" t="s">
        <v>21</v>
      </c>
      <c r="E227" s="90" t="s">
        <v>4557</v>
      </c>
      <c r="F227" s="5">
        <v>1999.0</v>
      </c>
      <c r="G227" s="5" t="s">
        <v>3765</v>
      </c>
      <c r="H227" s="5" t="s">
        <v>4011</v>
      </c>
      <c r="I227" s="5" t="s">
        <v>3825</v>
      </c>
      <c r="J227" s="5">
        <v>38.0</v>
      </c>
      <c r="K227" s="5" t="s">
        <v>763</v>
      </c>
      <c r="M227" s="5">
        <v>20.0</v>
      </c>
    </row>
    <row r="228">
      <c r="A228" s="5">
        <v>11397.0</v>
      </c>
      <c r="D228" s="90" t="s">
        <v>21</v>
      </c>
      <c r="E228" s="90" t="s">
        <v>4558</v>
      </c>
      <c r="F228" s="5">
        <v>1999.0</v>
      </c>
      <c r="G228" s="5" t="s">
        <v>3765</v>
      </c>
      <c r="H228" s="5" t="s">
        <v>4113</v>
      </c>
      <c r="I228" s="5" t="s">
        <v>3825</v>
      </c>
      <c r="J228" s="5">
        <v>65.0</v>
      </c>
      <c r="K228" s="5" t="s">
        <v>666</v>
      </c>
      <c r="M228" s="5">
        <v>20.0</v>
      </c>
    </row>
    <row r="229">
      <c r="A229" s="5">
        <v>11407.0</v>
      </c>
      <c r="D229" s="90" t="s">
        <v>21</v>
      </c>
      <c r="E229" s="90" t="s">
        <v>4566</v>
      </c>
      <c r="F229" s="5">
        <v>2000.0</v>
      </c>
      <c r="G229" s="5" t="s">
        <v>3768</v>
      </c>
      <c r="H229" s="5" t="s">
        <v>4052</v>
      </c>
      <c r="I229" s="5"/>
      <c r="J229" s="5">
        <v>42.0</v>
      </c>
      <c r="K229" s="5" t="s">
        <v>25</v>
      </c>
      <c r="M229" s="5">
        <v>20.0</v>
      </c>
    </row>
    <row r="230">
      <c r="A230" s="5">
        <v>11420.0</v>
      </c>
      <c r="D230" s="90" t="s">
        <v>21</v>
      </c>
      <c r="E230" s="90" t="s">
        <v>4576</v>
      </c>
      <c r="F230" s="5">
        <v>1999.0</v>
      </c>
      <c r="G230" s="5" t="s">
        <v>3765</v>
      </c>
      <c r="H230" s="5" t="s">
        <v>3835</v>
      </c>
      <c r="I230" s="5" t="s">
        <v>3825</v>
      </c>
      <c r="J230" s="5">
        <v>50.0</v>
      </c>
      <c r="K230" s="5" t="s">
        <v>666</v>
      </c>
      <c r="M230" s="5">
        <v>20.0</v>
      </c>
    </row>
    <row r="231">
      <c r="A231" s="5">
        <v>11421.0</v>
      </c>
      <c r="D231" s="90" t="s">
        <v>21</v>
      </c>
      <c r="E231" s="90" t="s">
        <v>4577</v>
      </c>
      <c r="F231" s="5">
        <v>1999.0</v>
      </c>
      <c r="G231" s="5" t="s">
        <v>3765</v>
      </c>
      <c r="H231" s="5" t="s">
        <v>3835</v>
      </c>
      <c r="I231" s="5" t="s">
        <v>3825</v>
      </c>
      <c r="J231" s="5">
        <v>50.0</v>
      </c>
      <c r="K231" s="5" t="s">
        <v>666</v>
      </c>
      <c r="M231" s="5">
        <v>20.0</v>
      </c>
    </row>
    <row r="232">
      <c r="A232" s="5">
        <v>11427.0</v>
      </c>
      <c r="D232" s="90" t="s">
        <v>21</v>
      </c>
      <c r="E232" s="90" t="s">
        <v>4580</v>
      </c>
      <c r="F232" s="5">
        <v>1999.0</v>
      </c>
      <c r="G232" s="5" t="s">
        <v>3768</v>
      </c>
      <c r="H232" s="5" t="s">
        <v>3937</v>
      </c>
      <c r="I232" s="5"/>
      <c r="J232" s="5">
        <v>55.0</v>
      </c>
      <c r="K232" s="5" t="s">
        <v>25</v>
      </c>
      <c r="M232" s="5">
        <v>20.0</v>
      </c>
    </row>
    <row r="233">
      <c r="A233" s="5">
        <v>11434.0</v>
      </c>
      <c r="D233" s="90" t="s">
        <v>21</v>
      </c>
      <c r="E233" s="90" t="s">
        <v>4584</v>
      </c>
      <c r="F233" s="5">
        <v>1999.0</v>
      </c>
      <c r="G233" s="5" t="s">
        <v>3765</v>
      </c>
      <c r="H233" s="5" t="s">
        <v>4048</v>
      </c>
      <c r="I233" s="5" t="s">
        <v>3825</v>
      </c>
      <c r="J233" s="5">
        <v>64.0</v>
      </c>
      <c r="K233" s="5" t="s">
        <v>666</v>
      </c>
      <c r="M233" s="5">
        <v>20.0</v>
      </c>
    </row>
    <row r="234">
      <c r="A234" s="5">
        <v>11438.0</v>
      </c>
      <c r="D234" s="90" t="s">
        <v>21</v>
      </c>
      <c r="E234" s="90" t="s">
        <v>4586</v>
      </c>
      <c r="F234" s="5">
        <v>2000.0</v>
      </c>
      <c r="G234" s="5" t="s">
        <v>4587</v>
      </c>
      <c r="H234" s="5" t="s">
        <v>4588</v>
      </c>
      <c r="I234" s="5" t="s">
        <v>88</v>
      </c>
      <c r="J234" s="5">
        <v>59.0</v>
      </c>
      <c r="K234" s="5" t="s">
        <v>72</v>
      </c>
      <c r="M234" s="5">
        <v>20.0</v>
      </c>
    </row>
    <row r="235">
      <c r="A235" s="5">
        <v>11443.0</v>
      </c>
      <c r="D235" s="90" t="s">
        <v>21</v>
      </c>
      <c r="E235" s="90" t="s">
        <v>4594</v>
      </c>
      <c r="F235" s="5">
        <v>1999.0</v>
      </c>
      <c r="G235" s="5" t="s">
        <v>3765</v>
      </c>
      <c r="H235" s="5" t="s">
        <v>3851</v>
      </c>
      <c r="I235" s="5" t="s">
        <v>3825</v>
      </c>
      <c r="J235" s="5">
        <v>32.0</v>
      </c>
      <c r="K235" s="5" t="s">
        <v>666</v>
      </c>
      <c r="M235" s="5">
        <v>20.0</v>
      </c>
    </row>
    <row r="236">
      <c r="A236" s="5">
        <v>11445.0</v>
      </c>
      <c r="D236" s="90" t="s">
        <v>21</v>
      </c>
      <c r="E236" s="90" t="s">
        <v>4595</v>
      </c>
      <c r="F236" s="5">
        <v>2000.0</v>
      </c>
      <c r="G236" s="5" t="s">
        <v>3768</v>
      </c>
      <c r="H236" s="5" t="s">
        <v>4058</v>
      </c>
      <c r="I236" s="5"/>
      <c r="J236" s="5">
        <v>56.0</v>
      </c>
      <c r="K236" s="5" t="s">
        <v>72</v>
      </c>
      <c r="M236" s="5">
        <v>20.0</v>
      </c>
    </row>
    <row r="237">
      <c r="A237" s="5">
        <v>11450.0</v>
      </c>
      <c r="D237" s="90" t="s">
        <v>21</v>
      </c>
      <c r="E237" s="90" t="s">
        <v>4596</v>
      </c>
      <c r="F237" s="5">
        <v>1999.0</v>
      </c>
      <c r="G237" s="5" t="s">
        <v>3765</v>
      </c>
      <c r="H237" s="5" t="s">
        <v>3771</v>
      </c>
      <c r="I237" s="5" t="s">
        <v>3825</v>
      </c>
      <c r="J237" s="5">
        <v>61.0</v>
      </c>
      <c r="K237" s="5" t="s">
        <v>72</v>
      </c>
      <c r="M237" s="5">
        <v>20.0</v>
      </c>
    </row>
    <row r="238">
      <c r="A238" s="5">
        <v>11457.0</v>
      </c>
      <c r="D238" s="90" t="s">
        <v>21</v>
      </c>
      <c r="E238" s="90" t="s">
        <v>4600</v>
      </c>
      <c r="F238" s="5">
        <v>1999.0</v>
      </c>
      <c r="G238" s="5" t="s">
        <v>3783</v>
      </c>
      <c r="H238" s="5" t="s">
        <v>3970</v>
      </c>
      <c r="I238" s="5"/>
      <c r="J238" s="5">
        <v>52.0</v>
      </c>
      <c r="K238" s="5" t="s">
        <v>25</v>
      </c>
      <c r="M238" s="5">
        <v>20.0</v>
      </c>
    </row>
    <row r="239">
      <c r="A239" s="5">
        <v>11466.0</v>
      </c>
      <c r="D239" s="90" t="s">
        <v>21</v>
      </c>
      <c r="E239" s="90" t="s">
        <v>4610</v>
      </c>
      <c r="F239" s="5">
        <v>2000.0</v>
      </c>
      <c r="G239" s="5" t="s">
        <v>3768</v>
      </c>
      <c r="H239" s="5" t="s">
        <v>4033</v>
      </c>
      <c r="I239" s="5"/>
      <c r="J239" s="5">
        <v>18.0</v>
      </c>
      <c r="K239" s="5" t="s">
        <v>1138</v>
      </c>
      <c r="M239" s="5">
        <v>20.0</v>
      </c>
    </row>
    <row r="240">
      <c r="A240" s="5">
        <v>11488.0</v>
      </c>
      <c r="D240" s="90" t="s">
        <v>21</v>
      </c>
      <c r="E240" s="90" t="s">
        <v>4616</v>
      </c>
      <c r="F240" s="5">
        <v>2000.0</v>
      </c>
      <c r="G240" s="5" t="s">
        <v>3768</v>
      </c>
      <c r="H240" s="5" t="s">
        <v>4617</v>
      </c>
      <c r="I240" s="5"/>
      <c r="J240" s="5">
        <v>38.0</v>
      </c>
      <c r="K240" s="5" t="s">
        <v>72</v>
      </c>
      <c r="M240" s="5">
        <v>20.0</v>
      </c>
    </row>
    <row r="241">
      <c r="A241" s="5">
        <v>11518.0</v>
      </c>
      <c r="D241" s="90" t="s">
        <v>21</v>
      </c>
      <c r="E241" s="90" t="s">
        <v>4636</v>
      </c>
      <c r="F241" s="5">
        <v>2000.0</v>
      </c>
      <c r="G241" s="5" t="s">
        <v>3983</v>
      </c>
      <c r="H241" s="5" t="s">
        <v>4637</v>
      </c>
      <c r="I241" s="5" t="s">
        <v>88</v>
      </c>
      <c r="J241" s="5">
        <v>55.0</v>
      </c>
      <c r="K241" s="5" t="s">
        <v>72</v>
      </c>
      <c r="M241" s="5">
        <v>20.0</v>
      </c>
    </row>
    <row r="242">
      <c r="A242" s="5">
        <v>11531.0</v>
      </c>
      <c r="D242" s="90" t="s">
        <v>21</v>
      </c>
      <c r="E242" s="90" t="s">
        <v>4644</v>
      </c>
      <c r="F242" s="5">
        <v>2000.0</v>
      </c>
      <c r="G242" s="5" t="s">
        <v>3768</v>
      </c>
      <c r="H242" s="5" t="s">
        <v>4617</v>
      </c>
      <c r="I242" s="5"/>
      <c r="J242" s="5">
        <v>38.0</v>
      </c>
      <c r="K242" s="5" t="s">
        <v>72</v>
      </c>
      <c r="M242" s="5">
        <v>20.0</v>
      </c>
    </row>
    <row r="243">
      <c r="A243" s="5">
        <v>11548.0</v>
      </c>
      <c r="D243" s="90" t="s">
        <v>21</v>
      </c>
      <c r="E243" s="90" t="s">
        <v>4656</v>
      </c>
      <c r="F243" s="5">
        <v>1999.0</v>
      </c>
      <c r="G243" s="5" t="s">
        <v>3783</v>
      </c>
      <c r="H243" s="5" t="s">
        <v>4097</v>
      </c>
      <c r="I243" s="5"/>
      <c r="J243" s="5">
        <v>47.0</v>
      </c>
      <c r="K243" s="5" t="s">
        <v>25</v>
      </c>
      <c r="M243" s="5">
        <v>20.0</v>
      </c>
    </row>
    <row r="244">
      <c r="A244" s="5">
        <v>11564.0</v>
      </c>
      <c r="D244" s="90" t="s">
        <v>21</v>
      </c>
      <c r="E244" s="90" t="s">
        <v>4664</v>
      </c>
      <c r="F244" s="5">
        <v>1999.0</v>
      </c>
      <c r="G244" s="5" t="s">
        <v>3783</v>
      </c>
      <c r="H244" s="5" t="s">
        <v>4552</v>
      </c>
      <c r="I244" s="5"/>
      <c r="J244" s="5">
        <v>57.0</v>
      </c>
      <c r="K244" s="5" t="s">
        <v>72</v>
      </c>
      <c r="M244" s="5">
        <v>20.0</v>
      </c>
    </row>
    <row r="245">
      <c r="A245" s="5">
        <v>11572.0</v>
      </c>
      <c r="D245" s="90" t="s">
        <v>21</v>
      </c>
      <c r="E245" s="90" t="s">
        <v>4666</v>
      </c>
      <c r="F245" s="5">
        <v>1999.0</v>
      </c>
      <c r="G245" s="5" t="s">
        <v>3765</v>
      </c>
      <c r="H245" s="5" t="s">
        <v>3835</v>
      </c>
      <c r="I245" s="5"/>
      <c r="J245" s="5">
        <v>50.0</v>
      </c>
      <c r="K245" s="5" t="s">
        <v>763</v>
      </c>
      <c r="M245" s="5">
        <v>20.0</v>
      </c>
    </row>
    <row r="246">
      <c r="A246" s="5">
        <v>11576.0</v>
      </c>
      <c r="D246" s="90" t="s">
        <v>21</v>
      </c>
      <c r="E246" s="90" t="s">
        <v>4668</v>
      </c>
      <c r="F246" s="5">
        <v>1999.0</v>
      </c>
      <c r="G246" s="5" t="s">
        <v>3765</v>
      </c>
      <c r="H246" s="5" t="s">
        <v>3835</v>
      </c>
      <c r="I246" s="5"/>
      <c r="J246" s="5">
        <v>50.0</v>
      </c>
      <c r="K246" s="5" t="s">
        <v>72</v>
      </c>
      <c r="M246" s="5">
        <v>20.0</v>
      </c>
    </row>
    <row r="247">
      <c r="A247" s="5">
        <v>11577.0</v>
      </c>
      <c r="D247" s="90" t="s">
        <v>21</v>
      </c>
      <c r="E247" s="90" t="s">
        <v>4669</v>
      </c>
      <c r="F247" s="5">
        <v>1999.0</v>
      </c>
      <c r="G247" s="5" t="s">
        <v>3765</v>
      </c>
      <c r="H247" s="5" t="s">
        <v>4537</v>
      </c>
      <c r="I247" s="5"/>
      <c r="J247" s="5">
        <v>42.0</v>
      </c>
      <c r="K247" s="5" t="s">
        <v>72</v>
      </c>
      <c r="M247" s="5">
        <v>20.0</v>
      </c>
    </row>
    <row r="248">
      <c r="A248" s="5">
        <v>11587.0</v>
      </c>
      <c r="D248" s="90" t="s">
        <v>21</v>
      </c>
      <c r="E248" s="90" t="s">
        <v>4674</v>
      </c>
      <c r="F248" s="5">
        <v>1999.0</v>
      </c>
      <c r="G248" s="5" t="s">
        <v>3783</v>
      </c>
      <c r="H248" s="5" t="s">
        <v>3813</v>
      </c>
      <c r="I248" s="5"/>
      <c r="J248" s="5">
        <v>63.0</v>
      </c>
      <c r="K248" s="5" t="s">
        <v>72</v>
      </c>
      <c r="M248" s="5">
        <v>20.0</v>
      </c>
    </row>
    <row r="249">
      <c r="A249" s="5">
        <v>11592.0</v>
      </c>
      <c r="D249" s="90" t="s">
        <v>21</v>
      </c>
      <c r="E249" s="90" t="s">
        <v>4677</v>
      </c>
      <c r="F249" s="5">
        <v>1999.0</v>
      </c>
      <c r="G249" s="5" t="s">
        <v>3765</v>
      </c>
      <c r="H249" s="5" t="s">
        <v>3965</v>
      </c>
      <c r="I249" s="5"/>
      <c r="J249" s="5">
        <v>70.0</v>
      </c>
      <c r="K249" s="5" t="s">
        <v>72</v>
      </c>
      <c r="M249" s="5">
        <v>20.0</v>
      </c>
    </row>
    <row r="250">
      <c r="A250" s="5">
        <v>11597.0</v>
      </c>
      <c r="D250" s="90" t="s">
        <v>21</v>
      </c>
      <c r="E250" s="90" t="s">
        <v>4678</v>
      </c>
      <c r="F250" s="5">
        <v>1999.0</v>
      </c>
      <c r="G250" s="5" t="s">
        <v>3777</v>
      </c>
      <c r="H250" s="5" t="s">
        <v>4058</v>
      </c>
      <c r="I250" s="5" t="s">
        <v>88</v>
      </c>
      <c r="J250" s="5">
        <v>46.0</v>
      </c>
      <c r="K250" s="5" t="s">
        <v>72</v>
      </c>
      <c r="M250" s="5">
        <v>20.0</v>
      </c>
    </row>
    <row r="251">
      <c r="A251" s="5">
        <v>11607.0</v>
      </c>
      <c r="D251" s="90" t="s">
        <v>21</v>
      </c>
      <c r="E251" s="90" t="s">
        <v>4681</v>
      </c>
      <c r="F251" s="5">
        <v>1999.0</v>
      </c>
      <c r="G251" s="5" t="s">
        <v>3783</v>
      </c>
      <c r="H251" s="5" t="s">
        <v>4111</v>
      </c>
      <c r="I251" s="5"/>
      <c r="J251" s="5">
        <v>25.0</v>
      </c>
      <c r="K251" s="5" t="s">
        <v>25</v>
      </c>
      <c r="M251" s="5">
        <v>20.0</v>
      </c>
    </row>
    <row r="252">
      <c r="A252" s="5">
        <v>11615.0</v>
      </c>
      <c r="D252" s="90" t="s">
        <v>21</v>
      </c>
      <c r="E252" s="90" t="s">
        <v>4688</v>
      </c>
      <c r="F252" s="5">
        <v>1999.0</v>
      </c>
      <c r="G252" s="5" t="s">
        <v>3783</v>
      </c>
      <c r="H252" s="5" t="s">
        <v>3970</v>
      </c>
      <c r="I252" s="5"/>
      <c r="J252" s="5">
        <v>52.0</v>
      </c>
      <c r="K252" s="5" t="s">
        <v>25</v>
      </c>
      <c r="M252" s="5">
        <v>20.0</v>
      </c>
    </row>
    <row r="253">
      <c r="A253" s="5">
        <v>11619.0</v>
      </c>
      <c r="D253" s="90" t="s">
        <v>21</v>
      </c>
      <c r="E253" s="90" t="s">
        <v>4691</v>
      </c>
      <c r="F253" s="5">
        <v>1999.0</v>
      </c>
      <c r="G253" s="5" t="s">
        <v>3777</v>
      </c>
      <c r="H253" s="5" t="s">
        <v>4692</v>
      </c>
      <c r="I253" s="5" t="s">
        <v>88</v>
      </c>
      <c r="J253" s="5">
        <v>50.0</v>
      </c>
      <c r="K253" s="5" t="s">
        <v>666</v>
      </c>
      <c r="M253" s="5">
        <v>20.0</v>
      </c>
    </row>
    <row r="254">
      <c r="A254" s="5">
        <v>11624.0</v>
      </c>
      <c r="D254" s="90" t="s">
        <v>21</v>
      </c>
      <c r="E254" s="90" t="s">
        <v>4699</v>
      </c>
      <c r="F254" s="5">
        <v>1999.0</v>
      </c>
      <c r="G254" s="5" t="s">
        <v>3783</v>
      </c>
      <c r="H254" s="5" t="s">
        <v>3970</v>
      </c>
      <c r="I254" s="5"/>
      <c r="J254" s="5">
        <v>52.0</v>
      </c>
      <c r="K254" s="5" t="s">
        <v>72</v>
      </c>
      <c r="M254" s="5">
        <v>20.0</v>
      </c>
    </row>
    <row r="255">
      <c r="A255" s="5">
        <v>11639.0</v>
      </c>
      <c r="D255" s="90" t="s">
        <v>21</v>
      </c>
      <c r="E255" s="90" t="s">
        <v>4704</v>
      </c>
      <c r="F255" s="5">
        <v>1999.0</v>
      </c>
      <c r="G255" s="5" t="s">
        <v>3765</v>
      </c>
      <c r="H255" s="5" t="s">
        <v>4662</v>
      </c>
      <c r="I255" s="5"/>
      <c r="J255" s="5">
        <v>48.0</v>
      </c>
      <c r="K255" s="5" t="s">
        <v>72</v>
      </c>
      <c r="M255" s="5">
        <v>20.0</v>
      </c>
    </row>
    <row r="256">
      <c r="A256" s="5">
        <v>11654.0</v>
      </c>
      <c r="D256" s="90" t="s">
        <v>21</v>
      </c>
      <c r="E256" s="90" t="s">
        <v>4715</v>
      </c>
      <c r="F256" s="5">
        <v>1999.0</v>
      </c>
      <c r="G256" s="5" t="s">
        <v>3765</v>
      </c>
      <c r="H256" s="5" t="s">
        <v>4716</v>
      </c>
      <c r="I256" s="5" t="s">
        <v>3825</v>
      </c>
      <c r="J256" s="5">
        <v>31.0</v>
      </c>
      <c r="K256" s="5" t="s">
        <v>666</v>
      </c>
      <c r="M256" s="5">
        <v>20.0</v>
      </c>
    </row>
    <row r="257">
      <c r="A257" s="5">
        <v>11657.0</v>
      </c>
      <c r="D257" s="90" t="s">
        <v>21</v>
      </c>
      <c r="E257" s="90" t="s">
        <v>4719</v>
      </c>
      <c r="F257" s="5">
        <v>2000.0</v>
      </c>
      <c r="G257" s="5" t="s">
        <v>3983</v>
      </c>
      <c r="H257" s="5" t="s">
        <v>4720</v>
      </c>
      <c r="I257" s="5" t="s">
        <v>88</v>
      </c>
      <c r="J257" s="5">
        <v>54.0</v>
      </c>
      <c r="K257" s="5" t="s">
        <v>72</v>
      </c>
      <c r="M257" s="5">
        <v>20.0</v>
      </c>
    </row>
    <row r="258">
      <c r="A258" s="5">
        <v>11659.0</v>
      </c>
      <c r="D258" s="90" t="s">
        <v>21</v>
      </c>
      <c r="E258" s="90" t="s">
        <v>4722</v>
      </c>
      <c r="F258" s="5">
        <v>2000.0</v>
      </c>
      <c r="G258" s="5" t="s">
        <v>3768</v>
      </c>
      <c r="H258" s="5" t="s">
        <v>4723</v>
      </c>
      <c r="I258" s="5" t="s">
        <v>88</v>
      </c>
      <c r="J258" s="5">
        <v>36.0</v>
      </c>
      <c r="K258" s="5" t="s">
        <v>72</v>
      </c>
      <c r="M258" s="5">
        <v>20.0</v>
      </c>
    </row>
    <row r="259">
      <c r="A259" s="5">
        <v>11666.0</v>
      </c>
      <c r="D259" s="90" t="s">
        <v>21</v>
      </c>
      <c r="E259" s="90" t="s">
        <v>4727</v>
      </c>
      <c r="F259" s="5">
        <v>1999.0</v>
      </c>
      <c r="G259" s="5" t="s">
        <v>3765</v>
      </c>
      <c r="H259" s="5" t="s">
        <v>4113</v>
      </c>
      <c r="I259" s="5" t="s">
        <v>3825</v>
      </c>
      <c r="J259" s="5">
        <v>65.0</v>
      </c>
      <c r="K259" s="5" t="s">
        <v>72</v>
      </c>
      <c r="M259" s="5">
        <v>20.0</v>
      </c>
    </row>
    <row r="260">
      <c r="A260" s="5">
        <v>11667.0</v>
      </c>
      <c r="D260" s="90" t="s">
        <v>21</v>
      </c>
      <c r="E260" s="90" t="s">
        <v>4728</v>
      </c>
      <c r="F260" s="5">
        <v>1999.0</v>
      </c>
      <c r="G260" s="5" t="s">
        <v>3765</v>
      </c>
      <c r="H260" s="5" t="s">
        <v>3873</v>
      </c>
      <c r="I260" s="5" t="s">
        <v>3825</v>
      </c>
      <c r="J260" s="5">
        <v>35.0</v>
      </c>
      <c r="K260" s="5" t="s">
        <v>763</v>
      </c>
      <c r="M260" s="5">
        <v>20.0</v>
      </c>
    </row>
    <row r="261">
      <c r="A261" s="5">
        <v>11669.0</v>
      </c>
      <c r="D261" s="90" t="s">
        <v>21</v>
      </c>
      <c r="E261" s="90" t="s">
        <v>4730</v>
      </c>
      <c r="F261" s="5">
        <v>1999.0</v>
      </c>
      <c r="G261" s="5" t="s">
        <v>3783</v>
      </c>
      <c r="H261" s="5" t="s">
        <v>3970</v>
      </c>
      <c r="I261" s="5"/>
      <c r="J261" s="5">
        <v>52.0</v>
      </c>
      <c r="K261" s="5" t="s">
        <v>72</v>
      </c>
      <c r="M261" s="5">
        <v>20.0</v>
      </c>
    </row>
    <row r="262">
      <c r="A262" s="5">
        <v>11673.0</v>
      </c>
      <c r="D262" s="90" t="s">
        <v>21</v>
      </c>
      <c r="E262" s="90" t="s">
        <v>4731</v>
      </c>
      <c r="F262" s="5">
        <v>2000.0</v>
      </c>
      <c r="G262" s="5" t="s">
        <v>3768</v>
      </c>
      <c r="H262" s="5" t="s">
        <v>4519</v>
      </c>
      <c r="I262" s="5" t="s">
        <v>88</v>
      </c>
      <c r="J262" s="5">
        <v>50.0</v>
      </c>
      <c r="K262" s="5" t="s">
        <v>1138</v>
      </c>
      <c r="M262" s="5">
        <v>20.0</v>
      </c>
    </row>
    <row r="263">
      <c r="A263" s="89">
        <f t="shared" ref="A263:A267" si="6">A262+1</f>
        <v>11674</v>
      </c>
      <c r="D263" s="90" t="s">
        <v>21</v>
      </c>
      <c r="E263" s="90" t="s">
        <v>4505</v>
      </c>
      <c r="F263" s="5">
        <v>1999.0</v>
      </c>
      <c r="G263" s="5" t="s">
        <v>3765</v>
      </c>
      <c r="H263" s="5" t="s">
        <v>3968</v>
      </c>
      <c r="I263" s="5"/>
      <c r="J263" s="5">
        <v>34.0</v>
      </c>
      <c r="K263" s="5" t="s">
        <v>25</v>
      </c>
      <c r="M263" s="5">
        <v>25.0</v>
      </c>
    </row>
    <row r="264">
      <c r="A264" s="89">
        <f t="shared" si="6"/>
        <v>11675</v>
      </c>
      <c r="D264" s="90" t="s">
        <v>21</v>
      </c>
      <c r="E264" s="90" t="s">
        <v>4506</v>
      </c>
      <c r="F264" s="5">
        <v>1999.0</v>
      </c>
      <c r="G264" s="5" t="s">
        <v>3765</v>
      </c>
      <c r="H264" s="5" t="s">
        <v>3968</v>
      </c>
      <c r="I264" s="5"/>
      <c r="J264" s="5">
        <v>34.0</v>
      </c>
      <c r="K264" s="5" t="s">
        <v>25</v>
      </c>
      <c r="M264" s="5">
        <v>25.0</v>
      </c>
    </row>
    <row r="265">
      <c r="A265" s="89">
        <f t="shared" si="6"/>
        <v>11676</v>
      </c>
      <c r="D265" s="90" t="s">
        <v>21</v>
      </c>
      <c r="E265" s="90" t="s">
        <v>4524</v>
      </c>
      <c r="F265" s="5">
        <v>1999.0</v>
      </c>
      <c r="G265" s="5" t="s">
        <v>3783</v>
      </c>
      <c r="H265" s="5" t="s">
        <v>3813</v>
      </c>
      <c r="I265" s="5"/>
      <c r="J265" s="5">
        <v>63.0</v>
      </c>
      <c r="K265" s="5" t="s">
        <v>25</v>
      </c>
      <c r="M265" s="5">
        <v>25.0</v>
      </c>
    </row>
    <row r="266">
      <c r="A266" s="89">
        <f t="shared" si="6"/>
        <v>11677</v>
      </c>
      <c r="D266" s="90" t="s">
        <v>21</v>
      </c>
      <c r="E266" s="90" t="s">
        <v>4534</v>
      </c>
      <c r="F266" s="5">
        <v>1999.0</v>
      </c>
      <c r="G266" s="5" t="s">
        <v>3777</v>
      </c>
      <c r="H266" s="5" t="s">
        <v>4535</v>
      </c>
      <c r="I266" s="5" t="s">
        <v>88</v>
      </c>
      <c r="J266" s="5">
        <v>42.0</v>
      </c>
      <c r="K266" s="5" t="s">
        <v>666</v>
      </c>
      <c r="M266" s="5">
        <v>25.0</v>
      </c>
    </row>
    <row r="267">
      <c r="A267" s="89">
        <f t="shared" si="6"/>
        <v>11678</v>
      </c>
      <c r="D267" s="90" t="s">
        <v>21</v>
      </c>
      <c r="E267" s="90" t="s">
        <v>4545</v>
      </c>
      <c r="F267" s="5">
        <v>2000.0</v>
      </c>
      <c r="G267" s="5" t="s">
        <v>3765</v>
      </c>
      <c r="H267" s="5" t="s">
        <v>4537</v>
      </c>
      <c r="I267" s="5" t="s">
        <v>4546</v>
      </c>
      <c r="J267" s="5">
        <v>63.0</v>
      </c>
      <c r="K267" s="5" t="s">
        <v>25</v>
      </c>
      <c r="M267" s="5">
        <v>25.0</v>
      </c>
    </row>
    <row r="268">
      <c r="A268" s="5">
        <v>11388.0</v>
      </c>
      <c r="D268" s="90" t="s">
        <v>21</v>
      </c>
      <c r="E268" s="90" t="s">
        <v>4549</v>
      </c>
      <c r="F268" s="5">
        <v>1999.0</v>
      </c>
      <c r="G268" s="5" t="s">
        <v>3783</v>
      </c>
      <c r="H268" s="5" t="s">
        <v>3937</v>
      </c>
      <c r="I268" s="5"/>
      <c r="J268" s="5">
        <v>51.0</v>
      </c>
      <c r="K268" s="5" t="s">
        <v>25</v>
      </c>
      <c r="M268" s="5">
        <v>25.0</v>
      </c>
    </row>
    <row r="269">
      <c r="A269" s="5">
        <v>11391.0</v>
      </c>
      <c r="D269" s="90" t="s">
        <v>21</v>
      </c>
      <c r="E269" s="90" t="s">
        <v>4551</v>
      </c>
      <c r="F269" s="5">
        <v>1999.0</v>
      </c>
      <c r="G269" s="5" t="s">
        <v>3783</v>
      </c>
      <c r="H269" s="5" t="s">
        <v>4552</v>
      </c>
      <c r="I269" s="5"/>
      <c r="J269" s="5">
        <v>57.0</v>
      </c>
      <c r="K269" s="110" t="s">
        <v>25</v>
      </c>
      <c r="M269" s="5">
        <v>25.0</v>
      </c>
    </row>
    <row r="270">
      <c r="A270" s="5">
        <v>11400.0</v>
      </c>
      <c r="D270" s="90" t="s">
        <v>21</v>
      </c>
      <c r="E270" s="90" t="s">
        <v>4561</v>
      </c>
      <c r="F270" s="5">
        <v>1999.0</v>
      </c>
      <c r="G270" s="5" t="s">
        <v>3783</v>
      </c>
      <c r="H270" s="5" t="s">
        <v>3950</v>
      </c>
      <c r="I270" s="5"/>
      <c r="J270" s="5">
        <v>56.0</v>
      </c>
      <c r="K270" s="5" t="s">
        <v>25</v>
      </c>
      <c r="M270" s="5">
        <v>25.0</v>
      </c>
    </row>
    <row r="271">
      <c r="A271" s="5">
        <v>11401.0</v>
      </c>
      <c r="D271" s="90" t="s">
        <v>21</v>
      </c>
      <c r="E271" s="90" t="s">
        <v>4562</v>
      </c>
      <c r="F271" s="5">
        <v>1999.0</v>
      </c>
      <c r="G271" s="5" t="s">
        <v>3783</v>
      </c>
      <c r="H271" s="5" t="s">
        <v>3950</v>
      </c>
      <c r="I271" s="5"/>
      <c r="J271" s="5">
        <v>56.0</v>
      </c>
      <c r="K271" s="5" t="s">
        <v>25</v>
      </c>
      <c r="M271" s="5">
        <v>25.0</v>
      </c>
    </row>
    <row r="272">
      <c r="A272" s="5">
        <v>11413.0</v>
      </c>
      <c r="D272" s="90" t="s">
        <v>21</v>
      </c>
      <c r="E272" s="90" t="s">
        <v>4572</v>
      </c>
      <c r="F272" s="5">
        <v>1999.0</v>
      </c>
      <c r="G272" s="5" t="s">
        <v>3765</v>
      </c>
      <c r="H272" s="5" t="s">
        <v>4041</v>
      </c>
      <c r="I272" s="5" t="s">
        <v>3825</v>
      </c>
      <c r="J272" s="5">
        <v>34.0</v>
      </c>
      <c r="K272" s="5" t="s">
        <v>666</v>
      </c>
      <c r="M272" s="5">
        <v>25.0</v>
      </c>
    </row>
    <row r="273">
      <c r="A273" s="5">
        <v>11415.0</v>
      </c>
      <c r="D273" s="90" t="s">
        <v>21</v>
      </c>
      <c r="E273" s="90" t="s">
        <v>4574</v>
      </c>
      <c r="F273" s="5">
        <v>1999.0</v>
      </c>
      <c r="G273" s="5" t="s">
        <v>3783</v>
      </c>
      <c r="H273" s="5" t="s">
        <v>3890</v>
      </c>
      <c r="I273" s="5"/>
      <c r="J273" s="5">
        <v>38.0</v>
      </c>
      <c r="K273" s="5" t="s">
        <v>25</v>
      </c>
      <c r="M273" s="5">
        <v>25.0</v>
      </c>
    </row>
    <row r="274">
      <c r="A274" s="5">
        <v>11423.0</v>
      </c>
      <c r="D274" s="90" t="s">
        <v>21</v>
      </c>
      <c r="E274" s="90" t="s">
        <v>4578</v>
      </c>
      <c r="F274" s="5">
        <v>1999.0</v>
      </c>
      <c r="G274" s="5" t="s">
        <v>3783</v>
      </c>
      <c r="H274" s="5" t="s">
        <v>3918</v>
      </c>
      <c r="I274" s="5"/>
      <c r="J274" s="5">
        <v>62.0</v>
      </c>
      <c r="K274" s="5" t="s">
        <v>25</v>
      </c>
      <c r="M274" s="5">
        <v>25.0</v>
      </c>
    </row>
    <row r="275">
      <c r="A275" s="5">
        <v>11425.0</v>
      </c>
      <c r="D275" s="90" t="s">
        <v>21</v>
      </c>
      <c r="E275" s="90" t="s">
        <v>4579</v>
      </c>
      <c r="F275" s="5">
        <v>1999.0</v>
      </c>
      <c r="G275" s="5" t="s">
        <v>3783</v>
      </c>
      <c r="H275" s="5" t="s">
        <v>3813</v>
      </c>
      <c r="I275" s="5"/>
      <c r="J275" s="5">
        <v>63.0</v>
      </c>
      <c r="K275" s="5" t="s">
        <v>25</v>
      </c>
      <c r="M275" s="5">
        <v>25.0</v>
      </c>
    </row>
    <row r="276">
      <c r="A276" s="5">
        <v>11453.0</v>
      </c>
      <c r="D276" s="90" t="s">
        <v>21</v>
      </c>
      <c r="E276" s="90" t="s">
        <v>4597</v>
      </c>
      <c r="F276" s="5">
        <v>1999.0</v>
      </c>
      <c r="G276" s="5" t="s">
        <v>3783</v>
      </c>
      <c r="H276" s="5" t="s">
        <v>3813</v>
      </c>
      <c r="I276" s="5"/>
      <c r="J276" s="5">
        <v>63.0</v>
      </c>
      <c r="K276" s="5" t="s">
        <v>25</v>
      </c>
      <c r="M276" s="5">
        <v>25.0</v>
      </c>
    </row>
    <row r="277">
      <c r="A277" s="5">
        <v>11458.0</v>
      </c>
      <c r="D277" s="90" t="s">
        <v>21</v>
      </c>
      <c r="E277" s="90" t="s">
        <v>4601</v>
      </c>
      <c r="F277" s="5">
        <v>1999.0</v>
      </c>
      <c r="G277" s="5" t="s">
        <v>3783</v>
      </c>
      <c r="H277" s="5" t="s">
        <v>4602</v>
      </c>
      <c r="I277" s="5"/>
      <c r="J277" s="5">
        <v>37.0</v>
      </c>
      <c r="K277" s="5" t="s">
        <v>25</v>
      </c>
      <c r="M277" s="5">
        <v>25.0</v>
      </c>
    </row>
    <row r="278">
      <c r="A278" s="5">
        <v>11459.0</v>
      </c>
      <c r="D278" s="90" t="s">
        <v>21</v>
      </c>
      <c r="E278" s="90" t="s">
        <v>4603</v>
      </c>
      <c r="F278" s="5">
        <v>1999.0</v>
      </c>
      <c r="G278" s="5" t="s">
        <v>3783</v>
      </c>
      <c r="H278" s="5" t="s">
        <v>3950</v>
      </c>
      <c r="I278" s="5"/>
      <c r="J278" s="5">
        <v>56.0</v>
      </c>
      <c r="K278" s="5" t="s">
        <v>25</v>
      </c>
      <c r="M278" s="5">
        <v>25.0</v>
      </c>
    </row>
    <row r="279">
      <c r="A279" s="5">
        <v>11493.0</v>
      </c>
      <c r="D279" s="90" t="s">
        <v>21</v>
      </c>
      <c r="E279" s="90" t="s">
        <v>4619</v>
      </c>
      <c r="F279" s="5">
        <v>1999.0</v>
      </c>
      <c r="G279" s="5" t="s">
        <v>3783</v>
      </c>
      <c r="H279" s="5" t="s">
        <v>4552</v>
      </c>
      <c r="I279" s="5"/>
      <c r="J279" s="5">
        <v>57.0</v>
      </c>
      <c r="K279" s="5" t="s">
        <v>25</v>
      </c>
      <c r="M279" s="5">
        <v>25.0</v>
      </c>
    </row>
    <row r="280">
      <c r="A280" s="5">
        <v>11494.0</v>
      </c>
      <c r="D280" s="90" t="s">
        <v>21</v>
      </c>
      <c r="E280" s="90" t="s">
        <v>4620</v>
      </c>
      <c r="F280" s="5">
        <v>1999.0</v>
      </c>
      <c r="G280" s="5" t="s">
        <v>3765</v>
      </c>
      <c r="H280" s="5" t="s">
        <v>4621</v>
      </c>
      <c r="I280" s="5" t="s">
        <v>3825</v>
      </c>
      <c r="J280" s="5">
        <v>28.0</v>
      </c>
      <c r="K280" s="5" t="s">
        <v>666</v>
      </c>
      <c r="M280" s="5">
        <v>25.0</v>
      </c>
    </row>
    <row r="281">
      <c r="A281" s="5">
        <v>11500.0</v>
      </c>
      <c r="D281" s="90" t="s">
        <v>21</v>
      </c>
      <c r="E281" s="90" t="s">
        <v>4622</v>
      </c>
      <c r="F281" s="5">
        <v>2000.0</v>
      </c>
      <c r="G281" s="5" t="s">
        <v>3768</v>
      </c>
      <c r="H281" s="5" t="s">
        <v>4623</v>
      </c>
      <c r="I281" s="5"/>
      <c r="J281" s="5">
        <v>53.0</v>
      </c>
      <c r="K281" s="5" t="s">
        <v>25</v>
      </c>
      <c r="M281" s="5">
        <v>25.0</v>
      </c>
    </row>
    <row r="282">
      <c r="A282" s="5">
        <v>11503.0</v>
      </c>
      <c r="D282" s="90" t="s">
        <v>21</v>
      </c>
      <c r="E282" s="90" t="s">
        <v>4626</v>
      </c>
      <c r="F282" s="5">
        <v>1997.0</v>
      </c>
      <c r="G282" s="5" t="s">
        <v>4627</v>
      </c>
      <c r="H282" s="5" t="s">
        <v>3904</v>
      </c>
      <c r="I282" s="5" t="s">
        <v>4599</v>
      </c>
      <c r="J282" s="5">
        <v>88.0</v>
      </c>
      <c r="K282" s="5" t="s">
        <v>1138</v>
      </c>
      <c r="M282" s="5">
        <v>25.0</v>
      </c>
    </row>
    <row r="283">
      <c r="A283" s="5">
        <v>11510.0</v>
      </c>
      <c r="D283" s="90" t="s">
        <v>21</v>
      </c>
      <c r="E283" s="90" t="s">
        <v>4631</v>
      </c>
      <c r="F283" s="5">
        <v>2000.0</v>
      </c>
      <c r="G283" s="5" t="s">
        <v>3768</v>
      </c>
      <c r="H283" s="5" t="s">
        <v>4058</v>
      </c>
      <c r="I283" s="5" t="s">
        <v>88</v>
      </c>
      <c r="J283" s="5">
        <v>56.0</v>
      </c>
      <c r="K283" s="5" t="s">
        <v>25</v>
      </c>
      <c r="M283" s="5">
        <v>25.0</v>
      </c>
    </row>
    <row r="284">
      <c r="A284" s="5">
        <v>11511.0</v>
      </c>
      <c r="D284" s="90" t="s">
        <v>21</v>
      </c>
      <c r="E284" s="90" t="s">
        <v>4632</v>
      </c>
      <c r="F284" s="5">
        <v>1999.0</v>
      </c>
      <c r="G284" s="5" t="s">
        <v>3765</v>
      </c>
      <c r="H284" s="5" t="s">
        <v>3986</v>
      </c>
      <c r="I284" s="5" t="s">
        <v>3825</v>
      </c>
      <c r="J284" s="5">
        <v>36.0</v>
      </c>
      <c r="K284" s="5" t="s">
        <v>72</v>
      </c>
      <c r="M284" s="5">
        <v>25.0</v>
      </c>
    </row>
    <row r="285">
      <c r="A285" s="5">
        <v>11524.0</v>
      </c>
      <c r="D285" s="90" t="s">
        <v>21</v>
      </c>
      <c r="E285" s="90" t="s">
        <v>4643</v>
      </c>
      <c r="F285" s="5">
        <v>1999.0</v>
      </c>
      <c r="G285" s="5" t="s">
        <v>3783</v>
      </c>
      <c r="H285" s="5" t="s">
        <v>4517</v>
      </c>
      <c r="I285" s="5"/>
      <c r="J285" s="5">
        <v>39.0</v>
      </c>
      <c r="K285" s="5" t="s">
        <v>30</v>
      </c>
      <c r="M285" s="5">
        <v>25.0</v>
      </c>
    </row>
    <row r="286">
      <c r="A286" s="5">
        <v>11534.0</v>
      </c>
      <c r="D286" s="90" t="s">
        <v>21</v>
      </c>
      <c r="E286" s="90" t="s">
        <v>4645</v>
      </c>
      <c r="F286" s="5">
        <v>1999.0</v>
      </c>
      <c r="G286" s="5" t="s">
        <v>3783</v>
      </c>
      <c r="H286" s="5" t="s">
        <v>4602</v>
      </c>
      <c r="I286" s="5"/>
      <c r="J286" s="5">
        <v>37.0</v>
      </c>
      <c r="K286" s="5" t="s">
        <v>25</v>
      </c>
      <c r="M286" s="5">
        <v>25.0</v>
      </c>
    </row>
    <row r="287">
      <c r="A287" s="5">
        <v>11540.0</v>
      </c>
      <c r="D287" s="90" t="s">
        <v>21</v>
      </c>
      <c r="E287" s="90" t="s">
        <v>4649</v>
      </c>
      <c r="F287" s="5">
        <v>1999.0</v>
      </c>
      <c r="G287" s="5" t="s">
        <v>3783</v>
      </c>
      <c r="H287" s="5" t="s">
        <v>3950</v>
      </c>
      <c r="I287" s="5"/>
      <c r="J287" s="5">
        <v>56.0</v>
      </c>
      <c r="K287" s="5" t="s">
        <v>25</v>
      </c>
      <c r="M287" s="5">
        <v>25.0</v>
      </c>
    </row>
    <row r="288">
      <c r="A288" s="5">
        <v>11541.0</v>
      </c>
      <c r="D288" s="90" t="s">
        <v>21</v>
      </c>
      <c r="E288" s="90" t="s">
        <v>4650</v>
      </c>
      <c r="F288" s="5">
        <v>1999.0</v>
      </c>
      <c r="G288" s="5" t="s">
        <v>3783</v>
      </c>
      <c r="H288" s="5" t="s">
        <v>3769</v>
      </c>
      <c r="I288" s="5" t="s">
        <v>88</v>
      </c>
      <c r="J288" s="5">
        <v>58.0</v>
      </c>
      <c r="K288" s="5" t="s">
        <v>72</v>
      </c>
      <c r="M288" s="5">
        <v>25.0</v>
      </c>
    </row>
    <row r="289">
      <c r="A289" s="5">
        <v>11547.0</v>
      </c>
      <c r="D289" s="90" t="s">
        <v>21</v>
      </c>
      <c r="E289" s="90" t="s">
        <v>4655</v>
      </c>
      <c r="F289" s="5">
        <v>1999.0</v>
      </c>
      <c r="G289" s="5" t="s">
        <v>3783</v>
      </c>
      <c r="H289" s="5" t="s">
        <v>4602</v>
      </c>
      <c r="I289" s="5"/>
      <c r="J289" s="5">
        <v>37.0</v>
      </c>
      <c r="K289" s="5" t="s">
        <v>25</v>
      </c>
      <c r="M289" s="5">
        <v>25.0</v>
      </c>
    </row>
    <row r="290">
      <c r="A290" s="5">
        <v>11557.0</v>
      </c>
      <c r="D290" s="90" t="s">
        <v>21</v>
      </c>
      <c r="E290" s="90" t="s">
        <v>4658</v>
      </c>
      <c r="F290" s="5">
        <v>1999.0</v>
      </c>
      <c r="G290" s="5" t="s">
        <v>3783</v>
      </c>
      <c r="H290" s="5" t="s">
        <v>3950</v>
      </c>
      <c r="I290" s="5"/>
      <c r="J290" s="5">
        <v>56.0</v>
      </c>
      <c r="K290" s="5" t="s">
        <v>25</v>
      </c>
      <c r="M290" s="5">
        <v>25.0</v>
      </c>
    </row>
    <row r="291">
      <c r="A291" s="5">
        <v>11617.0</v>
      </c>
      <c r="D291" s="90" t="s">
        <v>21</v>
      </c>
      <c r="E291" s="90" t="s">
        <v>4689</v>
      </c>
      <c r="F291" s="5">
        <v>1999.0</v>
      </c>
      <c r="G291" s="5" t="s">
        <v>3783</v>
      </c>
      <c r="H291" s="5" t="s">
        <v>3970</v>
      </c>
      <c r="I291" s="5" t="s">
        <v>88</v>
      </c>
      <c r="J291" s="5">
        <v>52.0</v>
      </c>
      <c r="K291" s="5" t="s">
        <v>72</v>
      </c>
      <c r="M291" s="5">
        <v>25.0</v>
      </c>
    </row>
    <row r="292">
      <c r="A292" s="5">
        <v>11620.0</v>
      </c>
      <c r="D292" s="90" t="s">
        <v>21</v>
      </c>
      <c r="E292" s="90" t="s">
        <v>4693</v>
      </c>
      <c r="F292" s="5">
        <v>1999.0</v>
      </c>
      <c r="G292" s="5" t="s">
        <v>3783</v>
      </c>
      <c r="H292" s="5" t="s">
        <v>4694</v>
      </c>
      <c r="I292" s="5"/>
      <c r="J292" s="5">
        <v>21.0</v>
      </c>
      <c r="K292" s="5" t="s">
        <v>25</v>
      </c>
      <c r="M292" s="5">
        <v>25.0</v>
      </c>
    </row>
    <row r="293">
      <c r="A293" s="5">
        <v>11621.0</v>
      </c>
      <c r="D293" s="90" t="s">
        <v>21</v>
      </c>
      <c r="E293" s="90" t="s">
        <v>4695</v>
      </c>
      <c r="F293" s="5">
        <v>1999.0</v>
      </c>
      <c r="G293" s="5" t="s">
        <v>3777</v>
      </c>
      <c r="H293" s="5" t="s">
        <v>4692</v>
      </c>
      <c r="I293" s="5" t="s">
        <v>88</v>
      </c>
      <c r="J293" s="5">
        <v>50.0</v>
      </c>
      <c r="K293" s="5" t="s">
        <v>72</v>
      </c>
      <c r="M293" s="5">
        <v>25.0</v>
      </c>
    </row>
    <row r="294">
      <c r="A294" s="5">
        <v>11658.0</v>
      </c>
      <c r="D294" s="90" t="s">
        <v>21</v>
      </c>
      <c r="E294" s="90" t="s">
        <v>4721</v>
      </c>
      <c r="F294" s="5">
        <v>2000.0</v>
      </c>
      <c r="G294" s="5" t="s">
        <v>3768</v>
      </c>
      <c r="H294" s="5" t="s">
        <v>3892</v>
      </c>
      <c r="I294" s="5"/>
      <c r="J294" s="5">
        <v>52.0</v>
      </c>
      <c r="K294" s="5" t="s">
        <v>25</v>
      </c>
      <c r="M294" s="5">
        <v>25.0</v>
      </c>
    </row>
    <row r="295">
      <c r="A295" s="5">
        <v>11668.0</v>
      </c>
      <c r="D295" s="90" t="s">
        <v>21</v>
      </c>
      <c r="E295" s="90" t="s">
        <v>4729</v>
      </c>
      <c r="F295" s="5">
        <v>1999.0</v>
      </c>
      <c r="G295" s="5" t="s">
        <v>3765</v>
      </c>
      <c r="H295" s="5" t="s">
        <v>3873</v>
      </c>
      <c r="I295" s="5" t="s">
        <v>3825</v>
      </c>
      <c r="J295" s="5">
        <v>35.0</v>
      </c>
      <c r="K295" s="5" t="s">
        <v>666</v>
      </c>
      <c r="M295" s="5">
        <v>25.0</v>
      </c>
    </row>
    <row r="296">
      <c r="A296" s="5">
        <v>11674.0</v>
      </c>
      <c r="D296" s="90" t="s">
        <v>21</v>
      </c>
      <c r="E296" s="90" t="s">
        <v>4732</v>
      </c>
      <c r="F296" s="5">
        <v>1999.0</v>
      </c>
      <c r="G296" s="5" t="s">
        <v>3783</v>
      </c>
      <c r="H296" s="5" t="s">
        <v>4602</v>
      </c>
      <c r="I296" s="5"/>
      <c r="J296" s="5">
        <v>37.0</v>
      </c>
      <c r="K296" s="5" t="s">
        <v>25</v>
      </c>
      <c r="M296" s="5">
        <v>25.0</v>
      </c>
    </row>
    <row r="297">
      <c r="A297" s="5">
        <v>11679.0</v>
      </c>
      <c r="D297" s="90" t="s">
        <v>21</v>
      </c>
      <c r="E297" s="90" t="s">
        <v>4736</v>
      </c>
      <c r="F297" s="5">
        <v>1999.0</v>
      </c>
      <c r="G297" s="5" t="s">
        <v>3765</v>
      </c>
      <c r="H297" s="5" t="s">
        <v>4737</v>
      </c>
      <c r="I297" s="5"/>
      <c r="J297" s="5">
        <v>23.0</v>
      </c>
      <c r="K297" s="5" t="s">
        <v>72</v>
      </c>
      <c r="M297" s="5">
        <v>25.0</v>
      </c>
      <c r="O297" s="5" t="s">
        <v>1492</v>
      </c>
    </row>
    <row r="298">
      <c r="A298" s="89">
        <f t="shared" ref="A298:A303" si="7">A297+1</f>
        <v>11680</v>
      </c>
      <c r="B298" s="114"/>
      <c r="C298" s="114"/>
      <c r="D298" s="115" t="s">
        <v>21</v>
      </c>
      <c r="E298" s="115" t="s">
        <v>4357</v>
      </c>
      <c r="F298" s="111">
        <v>1999.0</v>
      </c>
      <c r="G298" s="111" t="s">
        <v>3783</v>
      </c>
      <c r="H298" s="111" t="s">
        <v>4358</v>
      </c>
      <c r="I298" s="111">
        <v>60.0</v>
      </c>
      <c r="J298" s="111" t="s">
        <v>4359</v>
      </c>
      <c r="K298" s="111" t="s">
        <v>1138</v>
      </c>
      <c r="M298" s="5">
        <v>30.0</v>
      </c>
      <c r="N298" s="8">
        <f>counta(M298:M418)</f>
        <v>121</v>
      </c>
    </row>
    <row r="299">
      <c r="A299" s="89">
        <f t="shared" si="7"/>
        <v>11681</v>
      </c>
      <c r="B299" s="114"/>
      <c r="C299" s="114"/>
      <c r="D299" s="115" t="s">
        <v>66</v>
      </c>
      <c r="E299" s="115" t="s">
        <v>4365</v>
      </c>
      <c r="F299" s="111">
        <v>2016.0</v>
      </c>
      <c r="G299" s="111" t="s">
        <v>3993</v>
      </c>
      <c r="H299" s="111" t="s">
        <v>4366</v>
      </c>
      <c r="I299" s="111">
        <v>12.0</v>
      </c>
      <c r="J299" s="111" t="s">
        <v>1770</v>
      </c>
      <c r="K299" s="111" t="s">
        <v>4222</v>
      </c>
      <c r="M299" s="5">
        <v>30.0</v>
      </c>
      <c r="N299" s="8">
        <f>sum(M298:M418)</f>
        <v>5640</v>
      </c>
    </row>
    <row r="300">
      <c r="A300" s="89">
        <f t="shared" si="7"/>
        <v>11682</v>
      </c>
      <c r="D300" s="115" t="s">
        <v>21</v>
      </c>
      <c r="E300" s="90" t="s">
        <v>4424</v>
      </c>
      <c r="F300" s="116">
        <v>1999.0</v>
      </c>
      <c r="G300" s="117" t="s">
        <v>4368</v>
      </c>
      <c r="H300" s="117" t="s">
        <v>4425</v>
      </c>
      <c r="I300" s="118">
        <v>10.0</v>
      </c>
      <c r="J300" s="124" t="s">
        <v>1770</v>
      </c>
      <c r="K300" s="124" t="s">
        <v>763</v>
      </c>
      <c r="M300" s="5">
        <v>30.0</v>
      </c>
      <c r="N300" s="8">
        <f>N299/N298</f>
        <v>46.61157025</v>
      </c>
    </row>
    <row r="301">
      <c r="A301" s="89">
        <f t="shared" si="7"/>
        <v>11683</v>
      </c>
      <c r="D301" s="115" t="s">
        <v>21</v>
      </c>
      <c r="E301" s="90" t="s">
        <v>4428</v>
      </c>
      <c r="F301" s="116">
        <v>2000.0</v>
      </c>
      <c r="G301" s="117" t="s">
        <v>3765</v>
      </c>
      <c r="H301" s="117" t="s">
        <v>4400</v>
      </c>
      <c r="I301" s="5">
        <v>6.0</v>
      </c>
      <c r="J301" s="117" t="s">
        <v>4429</v>
      </c>
      <c r="K301" s="124" t="s">
        <v>72</v>
      </c>
      <c r="M301" s="5">
        <v>30.0</v>
      </c>
    </row>
    <row r="302">
      <c r="A302" s="89">
        <f t="shared" si="7"/>
        <v>11684</v>
      </c>
      <c r="D302" s="115" t="s">
        <v>21</v>
      </c>
      <c r="E302" s="90" t="s">
        <v>4443</v>
      </c>
      <c r="F302" s="116">
        <v>1999.0</v>
      </c>
      <c r="G302" s="117" t="s">
        <v>4444</v>
      </c>
      <c r="H302" s="117" t="s">
        <v>4445</v>
      </c>
      <c r="I302" s="5">
        <v>5.0</v>
      </c>
      <c r="J302" s="117" t="s">
        <v>4446</v>
      </c>
      <c r="K302" s="124" t="s">
        <v>72</v>
      </c>
      <c r="M302" s="5">
        <v>30.0</v>
      </c>
    </row>
    <row r="303">
      <c r="A303" s="89">
        <f t="shared" si="7"/>
        <v>11685</v>
      </c>
      <c r="D303" s="115" t="s">
        <v>21</v>
      </c>
      <c r="E303" s="90" t="s">
        <v>4449</v>
      </c>
      <c r="F303" s="116">
        <v>1999.0</v>
      </c>
      <c r="G303" s="117" t="s">
        <v>3765</v>
      </c>
      <c r="H303" s="117" t="s">
        <v>4450</v>
      </c>
      <c r="I303" s="5">
        <v>14.0</v>
      </c>
      <c r="J303" s="118" t="s">
        <v>3862</v>
      </c>
      <c r="K303" s="124" t="s">
        <v>763</v>
      </c>
      <c r="M303" s="5">
        <v>30.0</v>
      </c>
    </row>
    <row r="304">
      <c r="A304" s="89" t="str">
        <f>'Drop 1 Baseball'!A209+1</f>
        <v>#VALUE!</v>
      </c>
      <c r="D304" s="90" t="s">
        <v>21</v>
      </c>
      <c r="E304" s="90" t="s">
        <v>4504</v>
      </c>
      <c r="F304" s="5">
        <v>1999.0</v>
      </c>
      <c r="G304" s="5" t="s">
        <v>3765</v>
      </c>
      <c r="H304" s="5" t="s">
        <v>4048</v>
      </c>
      <c r="I304" s="5" t="s">
        <v>3825</v>
      </c>
      <c r="J304" s="5">
        <v>64.0</v>
      </c>
      <c r="K304" s="5" t="s">
        <v>25</v>
      </c>
      <c r="M304" s="5">
        <v>30.0</v>
      </c>
    </row>
    <row r="305">
      <c r="A305" s="89" t="str">
        <f>A304+1</f>
        <v>#VALUE!</v>
      </c>
      <c r="D305" s="90" t="s">
        <v>21</v>
      </c>
      <c r="E305" s="90" t="s">
        <v>4536</v>
      </c>
      <c r="F305" s="5">
        <v>1999.0</v>
      </c>
      <c r="G305" s="5" t="s">
        <v>3765</v>
      </c>
      <c r="H305" s="5" t="s">
        <v>4537</v>
      </c>
      <c r="I305" s="5"/>
      <c r="J305" s="5">
        <v>42.0</v>
      </c>
      <c r="K305" s="5" t="s">
        <v>763</v>
      </c>
      <c r="M305" s="5">
        <v>30.0</v>
      </c>
    </row>
    <row r="306">
      <c r="A306" s="5">
        <v>11419.0</v>
      </c>
      <c r="D306" s="90" t="s">
        <v>21</v>
      </c>
      <c r="E306" s="90" t="s">
        <v>4575</v>
      </c>
      <c r="F306" s="5">
        <v>1999.0</v>
      </c>
      <c r="G306" s="5" t="s">
        <v>3765</v>
      </c>
      <c r="H306" s="5" t="s">
        <v>4082</v>
      </c>
      <c r="I306" s="5" t="s">
        <v>3825</v>
      </c>
      <c r="J306" s="5">
        <v>19.0</v>
      </c>
      <c r="K306" s="5" t="s">
        <v>666</v>
      </c>
      <c r="M306" s="5">
        <v>30.0</v>
      </c>
    </row>
    <row r="307">
      <c r="A307" s="5">
        <v>11439.0</v>
      </c>
      <c r="D307" s="90" t="s">
        <v>21</v>
      </c>
      <c r="E307" s="90" t="s">
        <v>4589</v>
      </c>
      <c r="F307" s="5">
        <v>1999.0</v>
      </c>
      <c r="G307" s="5" t="s">
        <v>3765</v>
      </c>
      <c r="H307" s="5" t="s">
        <v>3841</v>
      </c>
      <c r="I307" s="5" t="s">
        <v>3825</v>
      </c>
      <c r="J307" s="5">
        <v>51.0</v>
      </c>
      <c r="K307" s="5" t="s">
        <v>25</v>
      </c>
      <c r="M307" s="5">
        <v>30.0</v>
      </c>
    </row>
    <row r="308">
      <c r="A308" s="5">
        <v>11461.0</v>
      </c>
      <c r="D308" s="90" t="s">
        <v>21</v>
      </c>
      <c r="E308" s="90" t="s">
        <v>4606</v>
      </c>
      <c r="F308" s="5">
        <v>1999.0</v>
      </c>
      <c r="G308" s="5" t="s">
        <v>3783</v>
      </c>
      <c r="H308" s="5" t="s">
        <v>3895</v>
      </c>
      <c r="I308" s="5"/>
      <c r="J308" s="5">
        <v>41.0</v>
      </c>
      <c r="K308" s="5" t="s">
        <v>30</v>
      </c>
      <c r="M308" s="5">
        <v>30.0</v>
      </c>
    </row>
    <row r="309">
      <c r="A309" s="5">
        <v>11463.0</v>
      </c>
      <c r="D309" s="90" t="s">
        <v>21</v>
      </c>
      <c r="E309" s="90" t="s">
        <v>4608</v>
      </c>
      <c r="F309" s="5">
        <v>2000.0</v>
      </c>
      <c r="G309" s="5" t="s">
        <v>3768</v>
      </c>
      <c r="H309" s="5" t="s">
        <v>4609</v>
      </c>
      <c r="I309" s="5"/>
      <c r="J309" s="5">
        <v>33.0</v>
      </c>
      <c r="K309" s="5" t="s">
        <v>25</v>
      </c>
      <c r="M309" s="5">
        <v>30.0</v>
      </c>
    </row>
    <row r="310">
      <c r="A310" s="5">
        <v>11470.0</v>
      </c>
      <c r="D310" s="90" t="s">
        <v>21</v>
      </c>
      <c r="E310" s="90" t="s">
        <v>4611</v>
      </c>
      <c r="F310" s="5">
        <v>2000.0</v>
      </c>
      <c r="G310" s="5" t="s">
        <v>3768</v>
      </c>
      <c r="H310" s="5" t="s">
        <v>4612</v>
      </c>
      <c r="I310" s="5"/>
      <c r="J310" s="5">
        <v>35.0</v>
      </c>
      <c r="K310" s="5" t="s">
        <v>72</v>
      </c>
      <c r="M310" s="5">
        <v>30.0</v>
      </c>
    </row>
    <row r="311">
      <c r="A311" s="5">
        <v>11481.0</v>
      </c>
      <c r="D311" s="90" t="s">
        <v>21</v>
      </c>
      <c r="E311" s="90" t="s">
        <v>4613</v>
      </c>
      <c r="F311" s="5">
        <v>2000.0</v>
      </c>
      <c r="G311" s="5" t="s">
        <v>3768</v>
      </c>
      <c r="H311" s="5" t="s">
        <v>3844</v>
      </c>
      <c r="I311" s="5"/>
      <c r="J311" s="5">
        <v>46.0</v>
      </c>
      <c r="K311" s="5" t="s">
        <v>25</v>
      </c>
      <c r="M311" s="5">
        <v>30.0</v>
      </c>
    </row>
    <row r="312">
      <c r="A312" s="5">
        <v>11486.0</v>
      </c>
      <c r="D312" s="90" t="s">
        <v>21</v>
      </c>
      <c r="E312" s="90" t="s">
        <v>4615</v>
      </c>
      <c r="F312" s="5">
        <v>1999.0</v>
      </c>
      <c r="G312" s="5" t="s">
        <v>3783</v>
      </c>
      <c r="H312" s="5" t="s">
        <v>3937</v>
      </c>
      <c r="I312" s="5"/>
      <c r="J312" s="5">
        <v>51.0</v>
      </c>
      <c r="K312" s="5" t="s">
        <v>72</v>
      </c>
      <c r="M312" s="5">
        <v>30.0</v>
      </c>
    </row>
    <row r="313">
      <c r="A313" s="5">
        <v>11501.0</v>
      </c>
      <c r="D313" s="90" t="s">
        <v>21</v>
      </c>
      <c r="E313" s="90" t="s">
        <v>4624</v>
      </c>
      <c r="F313" s="5">
        <v>2000.0</v>
      </c>
      <c r="G313" s="5" t="s">
        <v>3768</v>
      </c>
      <c r="H313" s="5" t="s">
        <v>4101</v>
      </c>
      <c r="I313" s="5"/>
      <c r="J313" s="5">
        <v>68.0</v>
      </c>
      <c r="K313" s="5" t="s">
        <v>25</v>
      </c>
      <c r="M313" s="5">
        <v>30.0</v>
      </c>
    </row>
    <row r="314">
      <c r="A314" s="5">
        <v>11502.0</v>
      </c>
      <c r="D314" s="90" t="s">
        <v>21</v>
      </c>
      <c r="E314" s="90" t="s">
        <v>4625</v>
      </c>
      <c r="F314" s="5">
        <v>1999.0</v>
      </c>
      <c r="G314" s="5" t="s">
        <v>3765</v>
      </c>
      <c r="H314" s="5" t="s">
        <v>4113</v>
      </c>
      <c r="I314" s="5" t="s">
        <v>3825</v>
      </c>
      <c r="J314" s="5">
        <v>65.0</v>
      </c>
      <c r="K314" s="5" t="s">
        <v>25</v>
      </c>
      <c r="M314" s="5">
        <v>30.0</v>
      </c>
    </row>
    <row r="315">
      <c r="A315" s="5">
        <v>11516.0</v>
      </c>
      <c r="D315" s="90" t="s">
        <v>21</v>
      </c>
      <c r="E315" s="90" t="s">
        <v>4634</v>
      </c>
      <c r="F315" s="5">
        <v>2000.0</v>
      </c>
      <c r="G315" s="5" t="s">
        <v>3983</v>
      </c>
      <c r="H315" s="5" t="s">
        <v>4635</v>
      </c>
      <c r="I315" s="5" t="s">
        <v>88</v>
      </c>
      <c r="J315" s="5">
        <v>47.0</v>
      </c>
      <c r="K315" s="5" t="s">
        <v>72</v>
      </c>
      <c r="M315" s="5">
        <v>30.0</v>
      </c>
    </row>
    <row r="316">
      <c r="A316" s="5">
        <v>11542.0</v>
      </c>
      <c r="D316" s="90" t="s">
        <v>21</v>
      </c>
      <c r="E316" s="90" t="s">
        <v>4651</v>
      </c>
      <c r="F316" s="5">
        <v>2000.0</v>
      </c>
      <c r="G316" s="5" t="s">
        <v>3768</v>
      </c>
      <c r="H316" s="5" t="s">
        <v>4652</v>
      </c>
      <c r="I316" s="5"/>
      <c r="J316" s="5">
        <v>28.0</v>
      </c>
      <c r="K316" s="5" t="s">
        <v>25</v>
      </c>
      <c r="M316" s="5">
        <v>30.0</v>
      </c>
    </row>
    <row r="317">
      <c r="A317" s="5">
        <v>11569.0</v>
      </c>
      <c r="D317" s="90" t="s">
        <v>21</v>
      </c>
      <c r="E317" s="90" t="s">
        <v>4665</v>
      </c>
      <c r="F317" s="5">
        <v>1999.0</v>
      </c>
      <c r="G317" s="5" t="s">
        <v>3783</v>
      </c>
      <c r="H317" s="5" t="s">
        <v>4552</v>
      </c>
      <c r="I317" s="5"/>
      <c r="J317" s="5">
        <v>57.0</v>
      </c>
      <c r="K317" s="5" t="s">
        <v>30</v>
      </c>
      <c r="M317" s="5">
        <v>30.0</v>
      </c>
    </row>
    <row r="318">
      <c r="A318" s="5">
        <v>11573.0</v>
      </c>
      <c r="D318" s="90" t="s">
        <v>21</v>
      </c>
      <c r="E318" s="90" t="s">
        <v>4667</v>
      </c>
      <c r="F318" s="5">
        <v>1999.0</v>
      </c>
      <c r="G318" s="5" t="s">
        <v>3765</v>
      </c>
      <c r="H318" s="5" t="s">
        <v>3937</v>
      </c>
      <c r="I318" s="5"/>
      <c r="J318" s="5">
        <v>51.0</v>
      </c>
      <c r="K318" s="5" t="s">
        <v>72</v>
      </c>
      <c r="M318" s="5">
        <v>30.0</v>
      </c>
    </row>
    <row r="319">
      <c r="A319" s="5">
        <v>11634.0</v>
      </c>
      <c r="D319" s="90" t="s">
        <v>21</v>
      </c>
      <c r="E319" s="90" t="s">
        <v>4703</v>
      </c>
      <c r="F319" s="5">
        <v>1999.0</v>
      </c>
      <c r="G319" s="5" t="s">
        <v>3783</v>
      </c>
      <c r="H319" s="5" t="s">
        <v>3857</v>
      </c>
      <c r="J319" s="5">
        <v>50.0</v>
      </c>
      <c r="K319" s="5" t="s">
        <v>25</v>
      </c>
      <c r="M319" s="5">
        <v>30.0</v>
      </c>
    </row>
    <row r="320">
      <c r="A320" s="5">
        <v>11640.0</v>
      </c>
      <c r="D320" s="90" t="s">
        <v>21</v>
      </c>
      <c r="E320" s="90" t="s">
        <v>4705</v>
      </c>
      <c r="F320" s="5">
        <v>1999.0</v>
      </c>
      <c r="G320" s="5" t="s">
        <v>3765</v>
      </c>
      <c r="H320" s="5" t="s">
        <v>3771</v>
      </c>
      <c r="I320" s="5" t="s">
        <v>3825</v>
      </c>
      <c r="J320" s="5">
        <v>61.0</v>
      </c>
      <c r="K320" s="5" t="s">
        <v>25</v>
      </c>
      <c r="M320" s="5">
        <v>30.0</v>
      </c>
    </row>
    <row r="321">
      <c r="A321" s="5">
        <v>11644.0</v>
      </c>
      <c r="D321" s="90" t="s">
        <v>21</v>
      </c>
      <c r="E321" s="90" t="s">
        <v>4706</v>
      </c>
      <c r="F321" s="5">
        <v>1999.0</v>
      </c>
      <c r="G321" s="5" t="s">
        <v>3765</v>
      </c>
      <c r="H321" s="5" t="s">
        <v>4537</v>
      </c>
      <c r="I321" s="5"/>
      <c r="J321" s="5">
        <v>42.0</v>
      </c>
      <c r="K321" s="5" t="s">
        <v>666</v>
      </c>
      <c r="M321" s="5">
        <v>30.0</v>
      </c>
    </row>
    <row r="322">
      <c r="A322" s="5">
        <v>11650.0</v>
      </c>
      <c r="D322" s="90" t="s">
        <v>21</v>
      </c>
      <c r="E322" s="90" t="s">
        <v>4709</v>
      </c>
      <c r="F322" s="5">
        <v>1999.0</v>
      </c>
      <c r="G322" s="5" t="s">
        <v>3765</v>
      </c>
      <c r="H322" s="5" t="s">
        <v>4082</v>
      </c>
      <c r="I322" s="5" t="s">
        <v>3825</v>
      </c>
      <c r="J322" s="5">
        <v>19.0</v>
      </c>
      <c r="K322" s="5" t="s">
        <v>72</v>
      </c>
      <c r="M322" s="5">
        <v>30.0</v>
      </c>
    </row>
    <row r="323">
      <c r="A323" s="5">
        <v>11651.0</v>
      </c>
      <c r="D323" s="90" t="s">
        <v>21</v>
      </c>
      <c r="E323" s="90" t="s">
        <v>4710</v>
      </c>
      <c r="F323" s="5">
        <v>1999.0</v>
      </c>
      <c r="G323" s="5" t="s">
        <v>3765</v>
      </c>
      <c r="H323" s="5" t="s">
        <v>4711</v>
      </c>
      <c r="I323" s="5" t="s">
        <v>3825</v>
      </c>
      <c r="J323" s="5">
        <v>25.0</v>
      </c>
      <c r="K323" s="5" t="s">
        <v>72</v>
      </c>
      <c r="M323" s="5">
        <v>30.0</v>
      </c>
    </row>
    <row r="324">
      <c r="A324" s="5">
        <v>11652.0</v>
      </c>
      <c r="D324" s="90" t="s">
        <v>21</v>
      </c>
      <c r="E324" s="90" t="s">
        <v>4712</v>
      </c>
      <c r="F324" s="5">
        <v>2000.0</v>
      </c>
      <c r="G324" s="5" t="s">
        <v>4404</v>
      </c>
      <c r="H324" s="5" t="s">
        <v>3994</v>
      </c>
      <c r="I324" s="5" t="s">
        <v>4713</v>
      </c>
      <c r="J324" s="5">
        <v>14.0</v>
      </c>
      <c r="K324" s="5" t="s">
        <v>72</v>
      </c>
      <c r="M324" s="5">
        <v>30.0</v>
      </c>
    </row>
    <row r="325">
      <c r="A325" s="89">
        <f>'Drop 1 Football'!A531+1</f>
        <v>12418</v>
      </c>
      <c r="D325" s="90" t="s">
        <v>66</v>
      </c>
      <c r="E325" s="5">
        <v>6724406.0</v>
      </c>
      <c r="F325" s="5">
        <v>2010.0</v>
      </c>
      <c r="G325" s="5" t="s">
        <v>3765</v>
      </c>
      <c r="H325" s="5" t="s">
        <v>4352</v>
      </c>
      <c r="K325" s="5" t="s">
        <v>4353</v>
      </c>
      <c r="M325" s="5">
        <v>35.0</v>
      </c>
    </row>
    <row r="326">
      <c r="A326" s="89">
        <f t="shared" ref="A326:A328" si="8">A325+1</f>
        <v>12419</v>
      </c>
      <c r="D326" s="115" t="s">
        <v>21</v>
      </c>
      <c r="E326" s="90" t="s">
        <v>4403</v>
      </c>
      <c r="F326" s="116">
        <v>2000.0</v>
      </c>
      <c r="G326" s="117" t="s">
        <v>4404</v>
      </c>
      <c r="H326" s="117" t="s">
        <v>4405</v>
      </c>
      <c r="I326" s="5">
        <v>10.0</v>
      </c>
      <c r="J326" s="117" t="s">
        <v>4406</v>
      </c>
      <c r="K326" s="124" t="s">
        <v>763</v>
      </c>
      <c r="M326" s="5">
        <v>35.0</v>
      </c>
    </row>
    <row r="327">
      <c r="A327" s="89">
        <f t="shared" si="8"/>
        <v>12420</v>
      </c>
      <c r="D327" s="90" t="s">
        <v>21</v>
      </c>
      <c r="E327" s="90" t="s">
        <v>4522</v>
      </c>
      <c r="F327" s="5">
        <v>1999.0</v>
      </c>
      <c r="G327" s="5" t="s">
        <v>3777</v>
      </c>
      <c r="H327" s="5" t="s">
        <v>4523</v>
      </c>
      <c r="I327" s="5"/>
      <c r="J327" s="5">
        <v>21.0</v>
      </c>
      <c r="K327" s="5" t="s">
        <v>25</v>
      </c>
      <c r="M327" s="5">
        <v>35.0</v>
      </c>
    </row>
    <row r="328">
      <c r="A328" s="89">
        <f t="shared" si="8"/>
        <v>12421</v>
      </c>
      <c r="D328" s="90" t="s">
        <v>21</v>
      </c>
      <c r="E328" s="90" t="s">
        <v>4530</v>
      </c>
      <c r="F328" s="5">
        <v>1999.0</v>
      </c>
      <c r="G328" s="5" t="s">
        <v>3777</v>
      </c>
      <c r="H328" s="5" t="s">
        <v>4531</v>
      </c>
      <c r="I328" s="5" t="s">
        <v>3862</v>
      </c>
      <c r="J328" s="5">
        <v>37.0</v>
      </c>
      <c r="K328" s="5" t="s">
        <v>666</v>
      </c>
      <c r="M328" s="5">
        <v>35.0</v>
      </c>
    </row>
    <row r="329">
      <c r="A329" s="5">
        <v>11398.0</v>
      </c>
      <c r="D329" s="90" t="s">
        <v>21</v>
      </c>
      <c r="E329" s="90" t="s">
        <v>4559</v>
      </c>
      <c r="F329" s="5">
        <v>1999.0</v>
      </c>
      <c r="G329" s="5" t="s">
        <v>3765</v>
      </c>
      <c r="H329" s="5" t="s">
        <v>4060</v>
      </c>
      <c r="I329" s="5" t="s">
        <v>3825</v>
      </c>
      <c r="J329" s="5">
        <v>69.0</v>
      </c>
      <c r="K329" s="5" t="s">
        <v>25</v>
      </c>
      <c r="M329" s="5">
        <v>35.0</v>
      </c>
    </row>
    <row r="330">
      <c r="A330" s="5">
        <v>11414.0</v>
      </c>
      <c r="D330" s="90" t="s">
        <v>21</v>
      </c>
      <c r="E330" s="90" t="s">
        <v>4573</v>
      </c>
      <c r="F330" s="5">
        <v>1999.0</v>
      </c>
      <c r="G330" s="5" t="s">
        <v>3777</v>
      </c>
      <c r="H330" s="5" t="s">
        <v>3902</v>
      </c>
      <c r="I330" s="5" t="s">
        <v>88</v>
      </c>
      <c r="J330" s="5">
        <v>55.0</v>
      </c>
      <c r="K330" s="5" t="s">
        <v>25</v>
      </c>
      <c r="M330" s="5">
        <v>35.0</v>
      </c>
    </row>
    <row r="331">
      <c r="A331" s="5">
        <v>11441.0</v>
      </c>
      <c r="D331" s="90" t="s">
        <v>21</v>
      </c>
      <c r="E331" s="90" t="s">
        <v>4590</v>
      </c>
      <c r="F331" s="5">
        <v>2000.0</v>
      </c>
      <c r="G331" s="5" t="s">
        <v>3768</v>
      </c>
      <c r="H331" s="5" t="s">
        <v>4519</v>
      </c>
      <c r="I331" s="5"/>
      <c r="J331" s="5">
        <v>50.0</v>
      </c>
      <c r="K331" s="5" t="s">
        <v>25</v>
      </c>
      <c r="M331" s="5">
        <v>35.0</v>
      </c>
    </row>
    <row r="332">
      <c r="A332" s="5">
        <v>11509.0</v>
      </c>
      <c r="D332" s="90" t="s">
        <v>21</v>
      </c>
      <c r="E332" s="90" t="s">
        <v>4630</v>
      </c>
      <c r="F332" s="5">
        <v>1999.0</v>
      </c>
      <c r="G332" s="5" t="s">
        <v>3777</v>
      </c>
      <c r="H332" s="5" t="s">
        <v>3902</v>
      </c>
      <c r="I332" s="5" t="s">
        <v>88</v>
      </c>
      <c r="J332" s="5">
        <v>55.0</v>
      </c>
      <c r="K332" s="5" t="s">
        <v>25</v>
      </c>
      <c r="M332" s="5">
        <v>35.0</v>
      </c>
    </row>
    <row r="333">
      <c r="A333" s="5">
        <v>11512.0</v>
      </c>
      <c r="D333" s="90" t="s">
        <v>21</v>
      </c>
      <c r="E333" s="90" t="s">
        <v>4633</v>
      </c>
      <c r="F333" s="5">
        <v>1999.0</v>
      </c>
      <c r="G333" s="5" t="s">
        <v>3777</v>
      </c>
      <c r="H333" s="5" t="s">
        <v>3778</v>
      </c>
      <c r="I333" s="5"/>
      <c r="J333" s="5">
        <v>32.0</v>
      </c>
      <c r="K333" s="5" t="s">
        <v>25</v>
      </c>
      <c r="M333" s="5">
        <v>35.0</v>
      </c>
    </row>
    <row r="334">
      <c r="A334" s="5">
        <v>11535.0</v>
      </c>
      <c r="D334" s="90" t="s">
        <v>21</v>
      </c>
      <c r="E334" s="90" t="s">
        <v>4646</v>
      </c>
      <c r="F334" s="5">
        <v>1999.0</v>
      </c>
      <c r="G334" s="5" t="s">
        <v>4647</v>
      </c>
      <c r="H334" s="5" t="s">
        <v>4548</v>
      </c>
      <c r="I334" s="5"/>
      <c r="J334" s="5">
        <v>30.0</v>
      </c>
      <c r="K334" s="5" t="s">
        <v>25</v>
      </c>
      <c r="M334" s="5">
        <v>35.0</v>
      </c>
    </row>
    <row r="335">
      <c r="A335" s="5">
        <v>11536.0</v>
      </c>
      <c r="D335" s="90" t="s">
        <v>21</v>
      </c>
      <c r="E335" s="90" t="s">
        <v>4648</v>
      </c>
      <c r="F335" s="5">
        <v>1999.0</v>
      </c>
      <c r="G335" s="5" t="s">
        <v>3783</v>
      </c>
      <c r="H335" s="5" t="s">
        <v>3895</v>
      </c>
      <c r="I335" s="5"/>
      <c r="J335" s="5">
        <v>41.0</v>
      </c>
      <c r="K335" s="5" t="s">
        <v>30</v>
      </c>
      <c r="M335" s="5">
        <v>35.0</v>
      </c>
    </row>
    <row r="336">
      <c r="A336" s="5">
        <v>11561.0</v>
      </c>
      <c r="D336" s="90" t="s">
        <v>21</v>
      </c>
      <c r="E336" s="90" t="s">
        <v>4661</v>
      </c>
      <c r="F336" s="5">
        <v>1999.0</v>
      </c>
      <c r="G336" s="5" t="s">
        <v>3765</v>
      </c>
      <c r="H336" s="5" t="s">
        <v>4662</v>
      </c>
      <c r="I336" s="5"/>
      <c r="J336" s="5">
        <v>48.0</v>
      </c>
      <c r="K336" s="5" t="s">
        <v>25</v>
      </c>
      <c r="M336" s="5">
        <v>35.0</v>
      </c>
    </row>
    <row r="337">
      <c r="A337" s="5">
        <v>11583.0</v>
      </c>
      <c r="D337" s="90" t="s">
        <v>21</v>
      </c>
      <c r="E337" s="90" t="s">
        <v>4673</v>
      </c>
      <c r="F337" s="5">
        <v>1999.0</v>
      </c>
      <c r="G337" s="5" t="s">
        <v>3765</v>
      </c>
      <c r="H337" s="5" t="s">
        <v>3873</v>
      </c>
      <c r="I337" s="5"/>
      <c r="J337" s="5">
        <v>35.0</v>
      </c>
      <c r="K337" s="5" t="s">
        <v>72</v>
      </c>
      <c r="M337" s="5">
        <v>35.0</v>
      </c>
    </row>
    <row r="338">
      <c r="A338" s="5">
        <v>11600.0</v>
      </c>
      <c r="D338" s="90" t="s">
        <v>21</v>
      </c>
      <c r="E338" s="90" t="s">
        <v>4679</v>
      </c>
      <c r="F338" s="5">
        <v>1999.0</v>
      </c>
      <c r="G338" s="5" t="s">
        <v>3783</v>
      </c>
      <c r="H338" s="5" t="s">
        <v>3813</v>
      </c>
      <c r="I338" s="5"/>
      <c r="J338" s="5">
        <v>63.0</v>
      </c>
      <c r="K338" s="5" t="s">
        <v>30</v>
      </c>
      <c r="M338" s="5">
        <v>35.0</v>
      </c>
    </row>
    <row r="339">
      <c r="A339" s="5">
        <v>11612.0</v>
      </c>
      <c r="D339" s="90" t="s">
        <v>21</v>
      </c>
      <c r="E339" s="90" t="s">
        <v>4684</v>
      </c>
      <c r="F339" s="5">
        <v>1999.0</v>
      </c>
      <c r="G339" s="5" t="s">
        <v>3765</v>
      </c>
      <c r="H339" s="5" t="s">
        <v>3784</v>
      </c>
      <c r="I339" s="5" t="s">
        <v>4685</v>
      </c>
      <c r="J339" s="5">
        <v>58.0</v>
      </c>
      <c r="K339" s="5" t="s">
        <v>72</v>
      </c>
      <c r="M339" s="5">
        <v>35.0</v>
      </c>
    </row>
    <row r="340">
      <c r="A340" s="5">
        <v>11663.0</v>
      </c>
      <c r="D340" s="90" t="s">
        <v>21</v>
      </c>
      <c r="E340" s="90" t="s">
        <v>4724</v>
      </c>
      <c r="F340" s="5">
        <v>1999.0</v>
      </c>
      <c r="G340" s="5" t="s">
        <v>3765</v>
      </c>
      <c r="H340" s="5" t="s">
        <v>3994</v>
      </c>
      <c r="I340" s="5" t="s">
        <v>4725</v>
      </c>
      <c r="J340" s="5">
        <v>3.0</v>
      </c>
      <c r="K340" s="5" t="s">
        <v>1138</v>
      </c>
      <c r="M340" s="5">
        <v>35.0</v>
      </c>
    </row>
    <row r="341">
      <c r="A341" s="5">
        <v>11677.0</v>
      </c>
      <c r="D341" s="90" t="s">
        <v>21</v>
      </c>
      <c r="E341" s="90" t="s">
        <v>4733</v>
      </c>
      <c r="F341" s="5">
        <v>1999.0</v>
      </c>
      <c r="G341" s="5" t="s">
        <v>3765</v>
      </c>
      <c r="H341" s="5" t="s">
        <v>4519</v>
      </c>
      <c r="I341" s="5"/>
      <c r="J341" s="5">
        <v>46.0</v>
      </c>
      <c r="K341" s="5" t="s">
        <v>666</v>
      </c>
      <c r="M341" s="5">
        <v>35.0</v>
      </c>
    </row>
    <row r="342">
      <c r="A342" s="89">
        <f>'Drop 1 Football'!A524+1</f>
        <v>10976</v>
      </c>
      <c r="D342" s="90" t="s">
        <v>66</v>
      </c>
      <c r="E342" s="5">
        <v>2135284.0</v>
      </c>
      <c r="F342" s="5">
        <v>2011.0</v>
      </c>
      <c r="G342" s="5" t="s">
        <v>3765</v>
      </c>
      <c r="H342" s="5" t="s">
        <v>4349</v>
      </c>
      <c r="J342" s="5" t="s">
        <v>4350</v>
      </c>
      <c r="K342" s="5" t="s">
        <v>4351</v>
      </c>
      <c r="M342" s="5">
        <v>40.0</v>
      </c>
    </row>
    <row r="343">
      <c r="A343" s="89">
        <f t="shared" ref="A343:A352" si="9">A342+1</f>
        <v>10977</v>
      </c>
      <c r="B343" s="114"/>
      <c r="C343" s="114"/>
      <c r="D343" s="115" t="s">
        <v>3991</v>
      </c>
      <c r="E343" s="115" t="s">
        <v>4367</v>
      </c>
      <c r="F343" s="111">
        <v>2004.0</v>
      </c>
      <c r="G343" s="111" t="s">
        <v>4368</v>
      </c>
      <c r="H343" s="111" t="s">
        <v>4369</v>
      </c>
      <c r="I343" s="111" t="s">
        <v>4370</v>
      </c>
      <c r="J343" s="111" t="s">
        <v>4371</v>
      </c>
      <c r="K343" s="111" t="s">
        <v>3996</v>
      </c>
      <c r="M343" s="5">
        <v>40.0</v>
      </c>
    </row>
    <row r="344">
      <c r="A344" s="89">
        <f t="shared" si="9"/>
        <v>10978</v>
      </c>
      <c r="B344" s="114"/>
      <c r="C344" s="114"/>
      <c r="D344" s="115" t="s">
        <v>3991</v>
      </c>
      <c r="E344" s="115" t="s">
        <v>4372</v>
      </c>
      <c r="F344" s="111">
        <v>2004.0</v>
      </c>
      <c r="G344" s="111" t="s">
        <v>3765</v>
      </c>
      <c r="H344" s="111" t="s">
        <v>4369</v>
      </c>
      <c r="I344" s="111" t="s">
        <v>4370</v>
      </c>
      <c r="J344" s="111" t="s">
        <v>4371</v>
      </c>
      <c r="K344" s="111" t="s">
        <v>3996</v>
      </c>
      <c r="M344" s="5">
        <v>40.0</v>
      </c>
    </row>
    <row r="345">
      <c r="A345" s="89">
        <f t="shared" si="9"/>
        <v>10979</v>
      </c>
      <c r="D345" s="115" t="s">
        <v>21</v>
      </c>
      <c r="E345" s="90" t="s">
        <v>4378</v>
      </c>
      <c r="F345" s="116">
        <v>1999.0</v>
      </c>
      <c r="G345" s="117" t="s">
        <v>3777</v>
      </c>
      <c r="H345" s="117" t="s">
        <v>3837</v>
      </c>
      <c r="I345" s="118">
        <v>6.0</v>
      </c>
      <c r="J345" s="116"/>
      <c r="K345" s="124" t="s">
        <v>666</v>
      </c>
      <c r="M345" s="5">
        <v>40.0</v>
      </c>
    </row>
    <row r="346">
      <c r="A346" s="89">
        <f t="shared" si="9"/>
        <v>10980</v>
      </c>
      <c r="D346" s="115" t="s">
        <v>21</v>
      </c>
      <c r="E346" s="90" t="s">
        <v>4387</v>
      </c>
      <c r="F346" s="5">
        <v>1999.0</v>
      </c>
      <c r="G346" s="5" t="s">
        <v>3783</v>
      </c>
      <c r="H346" s="5" t="s">
        <v>4388</v>
      </c>
      <c r="I346" s="5">
        <v>9.0</v>
      </c>
      <c r="J346" s="5" t="s">
        <v>3862</v>
      </c>
      <c r="K346" s="5" t="s">
        <v>763</v>
      </c>
      <c r="M346" s="5">
        <v>40.0</v>
      </c>
    </row>
    <row r="347">
      <c r="A347" s="89">
        <f t="shared" si="9"/>
        <v>10981</v>
      </c>
      <c r="D347" s="115" t="s">
        <v>21</v>
      </c>
      <c r="E347" s="90" t="s">
        <v>4420</v>
      </c>
      <c r="F347" s="116">
        <v>1999.0</v>
      </c>
      <c r="G347" s="117" t="s">
        <v>3783</v>
      </c>
      <c r="H347" s="117" t="s">
        <v>4421</v>
      </c>
      <c r="I347" s="5">
        <v>15.0</v>
      </c>
      <c r="J347" s="117" t="s">
        <v>3862</v>
      </c>
      <c r="K347" s="124" t="s">
        <v>666</v>
      </c>
      <c r="M347" s="5">
        <v>40.0</v>
      </c>
    </row>
    <row r="348">
      <c r="A348" s="89">
        <f t="shared" si="9"/>
        <v>10982</v>
      </c>
      <c r="D348" s="115" t="s">
        <v>21</v>
      </c>
      <c r="E348" s="90" t="s">
        <v>4422</v>
      </c>
      <c r="F348" s="5">
        <v>1999.0</v>
      </c>
      <c r="G348" s="5" t="s">
        <v>3765</v>
      </c>
      <c r="H348" s="5" t="s">
        <v>4423</v>
      </c>
      <c r="I348" s="5">
        <v>7.0</v>
      </c>
      <c r="J348" s="5" t="s">
        <v>1770</v>
      </c>
      <c r="K348" s="5" t="s">
        <v>72</v>
      </c>
      <c r="M348" s="5">
        <v>40.0</v>
      </c>
    </row>
    <row r="349">
      <c r="A349" s="89">
        <f t="shared" si="9"/>
        <v>10983</v>
      </c>
      <c r="D349" s="115" t="s">
        <v>21</v>
      </c>
      <c r="E349" s="90" t="s">
        <v>4430</v>
      </c>
      <c r="F349" s="116">
        <v>2000.0</v>
      </c>
      <c r="G349" s="117" t="s">
        <v>4431</v>
      </c>
      <c r="H349" s="117" t="s">
        <v>4432</v>
      </c>
      <c r="I349" s="5">
        <v>7.0</v>
      </c>
      <c r="J349" s="117" t="s">
        <v>4433</v>
      </c>
      <c r="K349" s="124" t="s">
        <v>666</v>
      </c>
      <c r="M349" s="5">
        <v>40.0</v>
      </c>
    </row>
    <row r="350">
      <c r="A350" s="89">
        <f t="shared" si="9"/>
        <v>10984</v>
      </c>
      <c r="D350" s="115" t="s">
        <v>21</v>
      </c>
      <c r="E350" s="90" t="s">
        <v>4451</v>
      </c>
      <c r="F350" s="116">
        <v>1999.0</v>
      </c>
      <c r="G350" s="117" t="s">
        <v>3777</v>
      </c>
      <c r="H350" s="117" t="s">
        <v>4452</v>
      </c>
      <c r="I350" s="118">
        <v>9.0</v>
      </c>
      <c r="J350" s="124" t="s">
        <v>1770</v>
      </c>
      <c r="K350" s="124" t="s">
        <v>72</v>
      </c>
      <c r="M350" s="5">
        <v>40.0</v>
      </c>
    </row>
    <row r="351">
      <c r="A351" s="89">
        <f t="shared" si="9"/>
        <v>10985</v>
      </c>
      <c r="D351" s="90" t="s">
        <v>21</v>
      </c>
      <c r="E351" s="90" t="s">
        <v>4516</v>
      </c>
      <c r="F351" s="5">
        <v>1999.0</v>
      </c>
      <c r="G351" s="5" t="s">
        <v>3765</v>
      </c>
      <c r="H351" s="5" t="s">
        <v>4517</v>
      </c>
      <c r="I351" s="5" t="s">
        <v>3849</v>
      </c>
      <c r="J351" s="5">
        <v>39.0</v>
      </c>
      <c r="K351" s="5" t="s">
        <v>25</v>
      </c>
      <c r="M351" s="5">
        <v>40.0</v>
      </c>
    </row>
    <row r="352">
      <c r="A352" s="89">
        <f t="shared" si="9"/>
        <v>10986</v>
      </c>
      <c r="D352" s="90" t="s">
        <v>21</v>
      </c>
      <c r="E352" s="90" t="s">
        <v>4525</v>
      </c>
      <c r="F352" s="5">
        <v>1999.0</v>
      </c>
      <c r="G352" s="5" t="s">
        <v>4526</v>
      </c>
      <c r="H352" s="5" t="s">
        <v>4527</v>
      </c>
      <c r="I352" s="5"/>
      <c r="J352" s="5">
        <v>134.0</v>
      </c>
      <c r="K352" s="5" t="s">
        <v>72</v>
      </c>
      <c r="M352" s="5">
        <v>40.0</v>
      </c>
    </row>
    <row r="353">
      <c r="A353" s="5">
        <v>11402.0</v>
      </c>
      <c r="D353" s="90" t="s">
        <v>21</v>
      </c>
      <c r="E353" s="90" t="s">
        <v>4563</v>
      </c>
      <c r="F353" s="5">
        <v>1999.0</v>
      </c>
      <c r="G353" s="5" t="s">
        <v>3777</v>
      </c>
      <c r="H353" s="5" t="s">
        <v>4564</v>
      </c>
      <c r="I353" s="5" t="s">
        <v>88</v>
      </c>
      <c r="J353" s="5">
        <v>52.0</v>
      </c>
      <c r="K353" s="5" t="s">
        <v>25</v>
      </c>
      <c r="M353" s="5">
        <v>40.0</v>
      </c>
    </row>
    <row r="354">
      <c r="A354" s="5">
        <v>11404.0</v>
      </c>
      <c r="D354" s="90" t="s">
        <v>21</v>
      </c>
      <c r="E354" s="90" t="s">
        <v>4565</v>
      </c>
      <c r="F354" s="5">
        <v>1999.0</v>
      </c>
      <c r="G354" s="5" t="s">
        <v>3765</v>
      </c>
      <c r="H354" s="5" t="s">
        <v>4548</v>
      </c>
      <c r="I354" s="5"/>
      <c r="J354" s="5">
        <v>30.0</v>
      </c>
      <c r="K354" s="5" t="s">
        <v>25</v>
      </c>
      <c r="M354" s="5">
        <v>40.0</v>
      </c>
    </row>
    <row r="355">
      <c r="A355" s="5">
        <v>11433.0</v>
      </c>
      <c r="D355" s="90" t="s">
        <v>21</v>
      </c>
      <c r="E355" s="90" t="s">
        <v>4583</v>
      </c>
      <c r="F355" s="5">
        <v>1999.0</v>
      </c>
      <c r="G355" s="5" t="s">
        <v>3765</v>
      </c>
      <c r="H355" s="5" t="s">
        <v>4060</v>
      </c>
      <c r="I355" s="5" t="s">
        <v>3825</v>
      </c>
      <c r="J355" s="5">
        <v>69.0</v>
      </c>
      <c r="K355" s="5" t="s">
        <v>25</v>
      </c>
      <c r="M355" s="5">
        <v>40.0</v>
      </c>
    </row>
    <row r="356">
      <c r="A356" s="5">
        <v>11460.0</v>
      </c>
      <c r="D356" s="90" t="s">
        <v>21</v>
      </c>
      <c r="E356" s="90" t="s">
        <v>4604</v>
      </c>
      <c r="F356" s="5">
        <v>1999.0</v>
      </c>
      <c r="G356" s="5" t="s">
        <v>3765</v>
      </c>
      <c r="H356" s="5" t="s">
        <v>4605</v>
      </c>
      <c r="I356" s="5" t="s">
        <v>3825</v>
      </c>
      <c r="J356" s="5">
        <v>27.0</v>
      </c>
      <c r="K356" s="5" t="s">
        <v>72</v>
      </c>
      <c r="M356" s="5">
        <v>40.0</v>
      </c>
    </row>
    <row r="357">
      <c r="A357" s="5">
        <v>11485.0</v>
      </c>
      <c r="D357" s="90" t="s">
        <v>21</v>
      </c>
      <c r="E357" s="90" t="s">
        <v>4614</v>
      </c>
      <c r="F357" s="5">
        <v>1996.0</v>
      </c>
      <c r="G357" s="110" t="s">
        <v>3883</v>
      </c>
      <c r="H357" s="5" t="s">
        <v>4073</v>
      </c>
      <c r="I357" s="5" t="s">
        <v>3900</v>
      </c>
      <c r="J357" s="5"/>
      <c r="K357" s="5" t="s">
        <v>25</v>
      </c>
      <c r="M357" s="5">
        <v>40.0</v>
      </c>
    </row>
    <row r="358">
      <c r="A358" s="5">
        <v>11508.0</v>
      </c>
      <c r="D358" s="90" t="s">
        <v>21</v>
      </c>
      <c r="E358" s="90" t="s">
        <v>4628</v>
      </c>
      <c r="F358" s="5">
        <v>1999.0</v>
      </c>
      <c r="G358" s="5" t="s">
        <v>3777</v>
      </c>
      <c r="H358" s="5" t="s">
        <v>4629</v>
      </c>
      <c r="I358" s="5"/>
      <c r="J358" s="5">
        <v>16.0</v>
      </c>
      <c r="K358" s="5" t="s">
        <v>25</v>
      </c>
      <c r="M358" s="5">
        <v>40.0</v>
      </c>
    </row>
    <row r="359">
      <c r="A359" s="5">
        <v>11551.0</v>
      </c>
      <c r="D359" s="90" t="s">
        <v>21</v>
      </c>
      <c r="E359" s="90" t="s">
        <v>4657</v>
      </c>
      <c r="F359" s="5">
        <v>1999.0</v>
      </c>
      <c r="G359" s="5" t="s">
        <v>3783</v>
      </c>
      <c r="H359" s="5" t="s">
        <v>3820</v>
      </c>
      <c r="I359" s="5"/>
      <c r="J359" s="5">
        <v>26.0</v>
      </c>
      <c r="K359" s="5" t="s">
        <v>25</v>
      </c>
      <c r="M359" s="5">
        <v>40.0</v>
      </c>
    </row>
    <row r="360">
      <c r="A360" s="5">
        <v>11630.0</v>
      </c>
      <c r="D360" s="90" t="s">
        <v>21</v>
      </c>
      <c r="E360" s="90" t="s">
        <v>4702</v>
      </c>
      <c r="F360" s="5">
        <v>1999.0</v>
      </c>
      <c r="G360" s="5" t="s">
        <v>3783</v>
      </c>
      <c r="H360" s="5" t="s">
        <v>3937</v>
      </c>
      <c r="I360" s="5"/>
      <c r="J360" s="5">
        <v>51.0</v>
      </c>
      <c r="K360" s="5" t="s">
        <v>25</v>
      </c>
      <c r="M360" s="5">
        <v>40.0</v>
      </c>
    </row>
    <row r="361">
      <c r="A361" s="5">
        <v>11684.0</v>
      </c>
      <c r="D361" s="90" t="s">
        <v>21</v>
      </c>
      <c r="E361" s="90" t="s">
        <v>4738</v>
      </c>
      <c r="F361" s="5">
        <v>1999.0</v>
      </c>
      <c r="G361" s="5" t="s">
        <v>3765</v>
      </c>
      <c r="H361" s="5" t="s">
        <v>3873</v>
      </c>
      <c r="I361" s="5"/>
      <c r="J361" s="5">
        <v>35.0</v>
      </c>
      <c r="K361" s="5" t="s">
        <v>25</v>
      </c>
      <c r="M361" s="5">
        <v>40.0</v>
      </c>
    </row>
    <row r="362">
      <c r="A362" s="89">
        <f>A361+1</f>
        <v>11685</v>
      </c>
      <c r="D362" s="115" t="s">
        <v>21</v>
      </c>
      <c r="E362" s="90" t="s">
        <v>4447</v>
      </c>
      <c r="F362" s="116">
        <v>2000.0</v>
      </c>
      <c r="G362" s="117" t="s">
        <v>3768</v>
      </c>
      <c r="H362" s="181" t="s">
        <v>4448</v>
      </c>
      <c r="I362" s="118">
        <v>83.0</v>
      </c>
      <c r="J362" s="124" t="s">
        <v>1770</v>
      </c>
      <c r="K362" s="124" t="s">
        <v>72</v>
      </c>
      <c r="M362" s="5">
        <v>45.0</v>
      </c>
    </row>
    <row r="363">
      <c r="A363" s="5">
        <v>11389.0</v>
      </c>
      <c r="D363" s="90" t="s">
        <v>21</v>
      </c>
      <c r="E363" s="90" t="s">
        <v>4550</v>
      </c>
      <c r="F363" s="5">
        <v>1999.0</v>
      </c>
      <c r="G363" s="5" t="s">
        <v>3783</v>
      </c>
      <c r="H363" s="5" t="s">
        <v>3813</v>
      </c>
      <c r="I363" s="5" t="s">
        <v>88</v>
      </c>
      <c r="J363" s="5">
        <v>63.0</v>
      </c>
      <c r="K363" s="5" t="s">
        <v>25</v>
      </c>
      <c r="M363" s="5">
        <v>45.0</v>
      </c>
    </row>
    <row r="364">
      <c r="A364" s="5">
        <v>11393.0</v>
      </c>
      <c r="D364" s="90" t="s">
        <v>21</v>
      </c>
      <c r="E364" s="90" t="s">
        <v>4554</v>
      </c>
      <c r="F364" s="5">
        <v>1999.0</v>
      </c>
      <c r="G364" s="5" t="s">
        <v>3777</v>
      </c>
      <c r="H364" s="5" t="s">
        <v>4555</v>
      </c>
      <c r="I364" s="5" t="s">
        <v>88</v>
      </c>
      <c r="J364" s="5">
        <v>47.0</v>
      </c>
      <c r="K364" s="5" t="s">
        <v>25</v>
      </c>
      <c r="M364" s="5">
        <v>45.0</v>
      </c>
    </row>
    <row r="365">
      <c r="A365" s="5">
        <v>11409.0</v>
      </c>
      <c r="D365" s="90" t="s">
        <v>21</v>
      </c>
      <c r="E365" s="90" t="s">
        <v>4569</v>
      </c>
      <c r="F365" s="5">
        <v>1999.0</v>
      </c>
      <c r="G365" s="5" t="s">
        <v>3777</v>
      </c>
      <c r="H365" s="5" t="s">
        <v>4063</v>
      </c>
      <c r="I365" s="5" t="s">
        <v>88</v>
      </c>
      <c r="J365" s="5">
        <v>54.0</v>
      </c>
      <c r="K365" s="5" t="s">
        <v>25</v>
      </c>
      <c r="M365" s="5">
        <v>45.0</v>
      </c>
    </row>
    <row r="366">
      <c r="A366" s="5">
        <v>11562.0</v>
      </c>
      <c r="D366" s="90" t="s">
        <v>21</v>
      </c>
      <c r="E366" s="90" t="s">
        <v>4663</v>
      </c>
      <c r="F366" s="5">
        <v>1999.0</v>
      </c>
      <c r="G366" s="5" t="s">
        <v>3765</v>
      </c>
      <c r="H366" s="5" t="s">
        <v>4113</v>
      </c>
      <c r="I366" s="5"/>
      <c r="J366" s="5">
        <v>65.0</v>
      </c>
      <c r="K366" s="5" t="s">
        <v>25</v>
      </c>
      <c r="M366" s="5">
        <v>45.0</v>
      </c>
    </row>
    <row r="367">
      <c r="A367" s="5">
        <v>11578.0</v>
      </c>
      <c r="D367" s="90" t="s">
        <v>21</v>
      </c>
      <c r="E367" s="90" t="s">
        <v>4670</v>
      </c>
      <c r="F367" s="5">
        <v>1999.0</v>
      </c>
      <c r="G367" s="5" t="s">
        <v>3765</v>
      </c>
      <c r="H367" s="5" t="s">
        <v>4671</v>
      </c>
      <c r="I367" s="5"/>
      <c r="J367" s="5">
        <v>77.0</v>
      </c>
      <c r="K367" s="5" t="s">
        <v>25</v>
      </c>
      <c r="M367" s="5">
        <v>45.0</v>
      </c>
    </row>
    <row r="368">
      <c r="A368" s="5">
        <v>11611.0</v>
      </c>
      <c r="D368" s="90" t="s">
        <v>21</v>
      </c>
      <c r="E368" s="90" t="s">
        <v>4683</v>
      </c>
      <c r="F368" s="5">
        <v>1999.0</v>
      </c>
      <c r="G368" s="5" t="s">
        <v>3765</v>
      </c>
      <c r="H368" s="5" t="s">
        <v>4519</v>
      </c>
      <c r="I368" s="5"/>
      <c r="J368" s="5">
        <v>46.0</v>
      </c>
      <c r="K368" s="5" t="s">
        <v>1138</v>
      </c>
      <c r="M368" s="5">
        <v>45.0</v>
      </c>
    </row>
    <row r="369">
      <c r="A369" s="5">
        <v>11627.0</v>
      </c>
      <c r="D369" s="90" t="s">
        <v>21</v>
      </c>
      <c r="E369" s="90" t="s">
        <v>4701</v>
      </c>
      <c r="F369" s="5">
        <v>1999.0</v>
      </c>
      <c r="G369" s="5" t="s">
        <v>3765</v>
      </c>
      <c r="H369" s="5" t="s">
        <v>4037</v>
      </c>
      <c r="I369" s="5"/>
      <c r="J369" s="5">
        <v>75.0</v>
      </c>
      <c r="K369" s="5" t="s">
        <v>25</v>
      </c>
      <c r="M369" s="5">
        <v>45.0</v>
      </c>
    </row>
    <row r="370">
      <c r="A370" s="5">
        <v>11653.0</v>
      </c>
      <c r="D370" s="90" t="s">
        <v>21</v>
      </c>
      <c r="E370" s="90" t="s">
        <v>4714</v>
      </c>
      <c r="F370" s="5">
        <v>1999.0</v>
      </c>
      <c r="G370" s="5" t="s">
        <v>3765</v>
      </c>
      <c r="H370" s="5" t="s">
        <v>3833</v>
      </c>
      <c r="I370" s="5" t="s">
        <v>3825</v>
      </c>
      <c r="J370" s="5">
        <v>71.0</v>
      </c>
      <c r="K370" s="5" t="s">
        <v>72</v>
      </c>
      <c r="M370" s="5">
        <v>45.0</v>
      </c>
    </row>
    <row r="371">
      <c r="A371" s="5">
        <v>11678.0</v>
      </c>
      <c r="D371" s="90" t="s">
        <v>21</v>
      </c>
      <c r="E371" s="90" t="s">
        <v>4734</v>
      </c>
      <c r="F371" s="5">
        <v>1999.0</v>
      </c>
      <c r="G371" s="5" t="s">
        <v>3765</v>
      </c>
      <c r="H371" s="5" t="s">
        <v>4735</v>
      </c>
      <c r="I371" s="5"/>
      <c r="J371" s="5">
        <v>22.0</v>
      </c>
      <c r="K371" s="5" t="s">
        <v>25</v>
      </c>
      <c r="M371" s="5">
        <v>45.0</v>
      </c>
    </row>
    <row r="372">
      <c r="A372" s="89" t="str">
        <f>'Drop 1 Football'!A587+1</f>
        <v>#VALUE!</v>
      </c>
      <c r="B372" s="114"/>
      <c r="C372" s="114"/>
      <c r="D372" s="115" t="s">
        <v>3991</v>
      </c>
      <c r="E372" s="115" t="s">
        <v>4354</v>
      </c>
      <c r="F372" s="111">
        <v>1996.0</v>
      </c>
      <c r="G372" s="111" t="s">
        <v>3843</v>
      </c>
      <c r="H372" s="111" t="s">
        <v>4355</v>
      </c>
      <c r="I372" s="111"/>
      <c r="J372" s="111" t="s">
        <v>1770</v>
      </c>
      <c r="K372" s="111" t="s">
        <v>4356</v>
      </c>
      <c r="M372" s="5">
        <v>50.0</v>
      </c>
    </row>
    <row r="373">
      <c r="A373" s="89" t="str">
        <f t="shared" ref="A373:A377" si="10">A372+1</f>
        <v>#VALUE!</v>
      </c>
      <c r="D373" s="115" t="s">
        <v>21</v>
      </c>
      <c r="E373" s="90" t="s">
        <v>4396</v>
      </c>
      <c r="F373" s="116">
        <v>1999.0</v>
      </c>
      <c r="G373" s="117" t="s">
        <v>3765</v>
      </c>
      <c r="H373" s="117" t="s">
        <v>4397</v>
      </c>
      <c r="I373" s="118">
        <v>3.0</v>
      </c>
      <c r="J373" s="124" t="s">
        <v>1770</v>
      </c>
      <c r="K373" s="124" t="s">
        <v>72</v>
      </c>
      <c r="M373" s="5">
        <v>50.0</v>
      </c>
    </row>
    <row r="374">
      <c r="A374" s="89" t="str">
        <f t="shared" si="10"/>
        <v>#VALUE!</v>
      </c>
      <c r="D374" s="115" t="s">
        <v>21</v>
      </c>
      <c r="E374" s="90" t="s">
        <v>4399</v>
      </c>
      <c r="F374" s="116">
        <v>1999.0</v>
      </c>
      <c r="G374" s="118" t="s">
        <v>3765</v>
      </c>
      <c r="H374" s="118" t="s">
        <v>4400</v>
      </c>
      <c r="I374" s="118">
        <v>5.0</v>
      </c>
      <c r="J374" s="124" t="s">
        <v>1770</v>
      </c>
      <c r="K374" s="124" t="s">
        <v>72</v>
      </c>
      <c r="M374" s="5">
        <v>50.0</v>
      </c>
    </row>
    <row r="375">
      <c r="A375" s="89" t="str">
        <f t="shared" si="10"/>
        <v>#VALUE!</v>
      </c>
      <c r="D375" s="115" t="s">
        <v>21</v>
      </c>
      <c r="E375" s="90" t="s">
        <v>4412</v>
      </c>
      <c r="F375" s="116">
        <v>1998.0</v>
      </c>
      <c r="G375" s="117" t="s">
        <v>4413</v>
      </c>
      <c r="H375" s="117" t="s">
        <v>4414</v>
      </c>
      <c r="I375" s="5">
        <v>137.0</v>
      </c>
      <c r="J375" s="117" t="s">
        <v>4415</v>
      </c>
      <c r="K375" s="124" t="s">
        <v>25</v>
      </c>
      <c r="M375" s="5">
        <v>50.0</v>
      </c>
    </row>
    <row r="376">
      <c r="A376" s="89" t="str">
        <f t="shared" si="10"/>
        <v>#VALUE!</v>
      </c>
      <c r="D376" s="115" t="s">
        <v>21</v>
      </c>
      <c r="E376" s="90" t="s">
        <v>4455</v>
      </c>
      <c r="F376" s="116">
        <v>1999.0</v>
      </c>
      <c r="G376" s="117" t="s">
        <v>4456</v>
      </c>
      <c r="H376" s="117" t="s">
        <v>4111</v>
      </c>
      <c r="I376" s="5">
        <v>9.0</v>
      </c>
      <c r="J376" s="117" t="s">
        <v>4457</v>
      </c>
      <c r="K376" s="124" t="s">
        <v>666</v>
      </c>
      <c r="M376" s="5">
        <v>50.0</v>
      </c>
    </row>
    <row r="377">
      <c r="A377" s="89" t="str">
        <f t="shared" si="10"/>
        <v>#VALUE!</v>
      </c>
      <c r="D377" s="90" t="s">
        <v>21</v>
      </c>
      <c r="E377" s="90" t="s">
        <v>4547</v>
      </c>
      <c r="F377" s="5">
        <v>1999.0</v>
      </c>
      <c r="G377" s="5" t="s">
        <v>3765</v>
      </c>
      <c r="H377" s="5" t="s">
        <v>4548</v>
      </c>
      <c r="I377" s="5"/>
      <c r="J377" s="5">
        <v>30.0</v>
      </c>
      <c r="K377" s="5" t="s">
        <v>25</v>
      </c>
      <c r="M377" s="5">
        <v>50.0</v>
      </c>
    </row>
    <row r="378">
      <c r="A378" s="5">
        <v>11408.0</v>
      </c>
      <c r="D378" s="90" t="s">
        <v>21</v>
      </c>
      <c r="E378" s="90" t="s">
        <v>4567</v>
      </c>
      <c r="F378" s="5">
        <v>2000.0</v>
      </c>
      <c r="G378" s="5" t="s">
        <v>3768</v>
      </c>
      <c r="H378" s="5" t="s">
        <v>4568</v>
      </c>
      <c r="I378" s="5"/>
      <c r="J378" s="5">
        <v>32.0</v>
      </c>
      <c r="K378" s="5" t="s">
        <v>25</v>
      </c>
      <c r="M378" s="5">
        <v>50.0</v>
      </c>
    </row>
    <row r="379">
      <c r="A379" s="5">
        <v>11412.0</v>
      </c>
      <c r="D379" s="90" t="s">
        <v>21</v>
      </c>
      <c r="E379" s="90" t="s">
        <v>4570</v>
      </c>
      <c r="F379" s="5">
        <v>1999.0</v>
      </c>
      <c r="G379" s="5" t="s">
        <v>3777</v>
      </c>
      <c r="H379" s="5" t="s">
        <v>4571</v>
      </c>
      <c r="I379" s="5" t="s">
        <v>88</v>
      </c>
      <c r="J379" s="5">
        <v>56.0</v>
      </c>
      <c r="K379" s="5" t="s">
        <v>25</v>
      </c>
      <c r="M379" s="5">
        <v>50.0</v>
      </c>
    </row>
    <row r="380">
      <c r="A380" s="5">
        <v>11588.0</v>
      </c>
      <c r="D380" s="90" t="s">
        <v>21</v>
      </c>
      <c r="E380" s="90" t="s">
        <v>4675</v>
      </c>
      <c r="F380" s="5">
        <v>1999.0</v>
      </c>
      <c r="G380" s="5" t="s">
        <v>3765</v>
      </c>
      <c r="H380" s="5" t="s">
        <v>3835</v>
      </c>
      <c r="I380" s="5"/>
      <c r="J380" s="5">
        <v>50.0</v>
      </c>
      <c r="K380" s="5" t="s">
        <v>25</v>
      </c>
      <c r="M380" s="5">
        <v>50.0</v>
      </c>
    </row>
    <row r="381">
      <c r="A381" s="5">
        <v>11606.0</v>
      </c>
      <c r="D381" s="90" t="s">
        <v>21</v>
      </c>
      <c r="E381" s="90" t="s">
        <v>4680</v>
      </c>
      <c r="F381" s="5">
        <v>1999.0</v>
      </c>
      <c r="G381" s="5" t="s">
        <v>3783</v>
      </c>
      <c r="H381" s="5" t="s">
        <v>3813</v>
      </c>
      <c r="I381" s="5"/>
      <c r="J381" s="5">
        <v>63.0</v>
      </c>
      <c r="K381" s="5" t="s">
        <v>30</v>
      </c>
      <c r="M381" s="5">
        <v>50.0</v>
      </c>
    </row>
    <row r="382">
      <c r="A382" s="5">
        <v>11623.0</v>
      </c>
      <c r="D382" s="90" t="s">
        <v>21</v>
      </c>
      <c r="E382" s="90" t="s">
        <v>4698</v>
      </c>
      <c r="F382" s="5">
        <v>2000.0</v>
      </c>
      <c r="G382" s="5" t="s">
        <v>3768</v>
      </c>
      <c r="H382" s="5" t="s">
        <v>4617</v>
      </c>
      <c r="I382" s="5"/>
      <c r="J382" s="5">
        <v>38.0</v>
      </c>
      <c r="K382" s="5" t="s">
        <v>25</v>
      </c>
      <c r="M382" s="5">
        <v>50.0</v>
      </c>
    </row>
    <row r="383">
      <c r="A383" s="5">
        <v>11625.0</v>
      </c>
      <c r="D383" s="90" t="s">
        <v>21</v>
      </c>
      <c r="E383" s="90" t="s">
        <v>4700</v>
      </c>
      <c r="F383" s="5">
        <v>1999.0</v>
      </c>
      <c r="G383" s="5" t="s">
        <v>3783</v>
      </c>
      <c r="H383" s="5" t="s">
        <v>3937</v>
      </c>
      <c r="I383" s="5"/>
      <c r="J383" s="5">
        <v>51.0</v>
      </c>
      <c r="K383" s="5" t="s">
        <v>72</v>
      </c>
      <c r="M383" s="5">
        <v>50.0</v>
      </c>
    </row>
    <row r="384">
      <c r="A384" s="5">
        <v>11645.0</v>
      </c>
      <c r="D384" s="90" t="s">
        <v>21</v>
      </c>
      <c r="E384" s="90" t="s">
        <v>4707</v>
      </c>
      <c r="F384" s="5">
        <v>1999.0</v>
      </c>
      <c r="G384" s="5" t="s">
        <v>3765</v>
      </c>
      <c r="H384" s="5" t="s">
        <v>3851</v>
      </c>
      <c r="I384" s="5" t="s">
        <v>3825</v>
      </c>
      <c r="J384" s="5">
        <v>32.0</v>
      </c>
      <c r="K384" s="5" t="s">
        <v>72</v>
      </c>
      <c r="M384" s="5">
        <v>50.0</v>
      </c>
    </row>
    <row r="385">
      <c r="A385" s="5">
        <v>11664.0</v>
      </c>
      <c r="D385" s="90" t="s">
        <v>21</v>
      </c>
      <c r="E385" s="90" t="s">
        <v>4726</v>
      </c>
      <c r="F385" s="5">
        <v>1999.0</v>
      </c>
      <c r="G385" s="5" t="s">
        <v>3765</v>
      </c>
      <c r="H385" s="5" t="s">
        <v>3864</v>
      </c>
      <c r="I385" s="5" t="s">
        <v>3825</v>
      </c>
      <c r="J385" s="5">
        <v>52.0</v>
      </c>
      <c r="K385" s="5" t="s">
        <v>72</v>
      </c>
      <c r="M385" s="5">
        <v>50.0</v>
      </c>
    </row>
    <row r="386">
      <c r="A386" s="89">
        <f t="shared" ref="A386:A387" si="11">A385+1</f>
        <v>11665</v>
      </c>
      <c r="D386" s="115" t="s">
        <v>21</v>
      </c>
      <c r="E386" s="90" t="s">
        <v>4384</v>
      </c>
      <c r="F386" s="116">
        <v>1999.0</v>
      </c>
      <c r="G386" s="117" t="s">
        <v>4385</v>
      </c>
      <c r="H386" s="117" t="s">
        <v>4386</v>
      </c>
      <c r="I386" s="5">
        <v>3.0</v>
      </c>
      <c r="J386" s="5" t="s">
        <v>3862</v>
      </c>
      <c r="K386" s="124" t="s">
        <v>666</v>
      </c>
      <c r="M386" s="5">
        <v>55.0</v>
      </c>
    </row>
    <row r="387">
      <c r="A387" s="89">
        <f t="shared" si="11"/>
        <v>11666</v>
      </c>
      <c r="D387" s="115" t="s">
        <v>21</v>
      </c>
      <c r="E387" s="90" t="s">
        <v>4391</v>
      </c>
      <c r="F387" s="191">
        <v>1999.0</v>
      </c>
      <c r="G387" s="191" t="s">
        <v>3777</v>
      </c>
      <c r="H387" s="191" t="s">
        <v>4386</v>
      </c>
      <c r="I387" s="191">
        <v>3.0</v>
      </c>
      <c r="J387" s="191" t="s">
        <v>3862</v>
      </c>
      <c r="K387" s="191" t="s">
        <v>666</v>
      </c>
      <c r="M387" s="5">
        <v>55.0</v>
      </c>
    </row>
    <row r="388">
      <c r="A388" s="5">
        <v>11608.0</v>
      </c>
      <c r="D388" s="90" t="s">
        <v>21</v>
      </c>
      <c r="E388" s="90" t="s">
        <v>4682</v>
      </c>
      <c r="F388" s="5">
        <v>1999.0</v>
      </c>
      <c r="G388" s="5" t="s">
        <v>3765</v>
      </c>
      <c r="H388" s="5" t="s">
        <v>3913</v>
      </c>
      <c r="I388" s="5"/>
      <c r="J388" s="5">
        <v>18.0</v>
      </c>
      <c r="K388" s="5" t="s">
        <v>25</v>
      </c>
      <c r="M388" s="5">
        <v>55.0</v>
      </c>
    </row>
    <row r="389">
      <c r="A389" s="5">
        <v>11618.0</v>
      </c>
      <c r="D389" s="90" t="s">
        <v>21</v>
      </c>
      <c r="E389" s="90" t="s">
        <v>4690</v>
      </c>
      <c r="F389" s="5">
        <v>1999.0</v>
      </c>
      <c r="G389" s="5" t="s">
        <v>3783</v>
      </c>
      <c r="H389" s="5" t="s">
        <v>3911</v>
      </c>
      <c r="I389" s="5"/>
      <c r="J389" s="5">
        <v>61.0</v>
      </c>
      <c r="K389" s="5" t="s">
        <v>30</v>
      </c>
      <c r="M389" s="5">
        <v>55.0</v>
      </c>
    </row>
    <row r="390">
      <c r="A390" s="89">
        <f t="shared" ref="A390:A393" si="12">A389+1</f>
        <v>11619</v>
      </c>
      <c r="D390" s="115" t="s">
        <v>21</v>
      </c>
      <c r="E390" s="90" t="s">
        <v>4401</v>
      </c>
      <c r="F390" s="116">
        <v>1999.0</v>
      </c>
      <c r="G390" s="117" t="s">
        <v>3765</v>
      </c>
      <c r="H390" s="117" t="s">
        <v>4402</v>
      </c>
      <c r="I390" s="5">
        <v>8.0</v>
      </c>
      <c r="J390" s="117" t="s">
        <v>3862</v>
      </c>
      <c r="K390" s="124" t="s">
        <v>666</v>
      </c>
      <c r="M390" s="5">
        <v>60.0</v>
      </c>
    </row>
    <row r="391">
      <c r="A391" s="89">
        <f t="shared" si="12"/>
        <v>11620</v>
      </c>
      <c r="D391" s="115" t="s">
        <v>21</v>
      </c>
      <c r="E391" s="90" t="s">
        <v>4460</v>
      </c>
      <c r="F391" s="116">
        <v>1999.0</v>
      </c>
      <c r="G391" s="117" t="s">
        <v>3765</v>
      </c>
      <c r="H391" s="118" t="s">
        <v>4423</v>
      </c>
      <c r="I391" s="5">
        <v>7.0</v>
      </c>
      <c r="J391" s="117" t="s">
        <v>3825</v>
      </c>
      <c r="K391" s="124" t="s">
        <v>666</v>
      </c>
      <c r="M391" s="5">
        <v>60.0</v>
      </c>
    </row>
    <row r="392">
      <c r="A392" s="89">
        <f t="shared" si="12"/>
        <v>11621</v>
      </c>
      <c r="D392" s="115" t="s">
        <v>21</v>
      </c>
      <c r="E392" s="90" t="s">
        <v>4465</v>
      </c>
      <c r="F392" s="116">
        <v>1999.0</v>
      </c>
      <c r="G392" s="117" t="s">
        <v>4466</v>
      </c>
      <c r="H392" s="117" t="s">
        <v>4467</v>
      </c>
      <c r="I392" s="5">
        <v>2.0</v>
      </c>
      <c r="J392" s="117" t="s">
        <v>3862</v>
      </c>
      <c r="K392" s="124" t="s">
        <v>1138</v>
      </c>
      <c r="M392" s="5">
        <v>60.0</v>
      </c>
    </row>
    <row r="393">
      <c r="A393" s="89">
        <f t="shared" si="12"/>
        <v>11622</v>
      </c>
      <c r="D393" s="115" t="s">
        <v>21</v>
      </c>
      <c r="E393" s="90" t="s">
        <v>4473</v>
      </c>
      <c r="F393" s="116">
        <v>1999.0</v>
      </c>
      <c r="G393" s="117" t="s">
        <v>3765</v>
      </c>
      <c r="H393" s="117" t="s">
        <v>4474</v>
      </c>
      <c r="I393" s="118">
        <v>6.0</v>
      </c>
      <c r="J393" s="124" t="s">
        <v>1770</v>
      </c>
      <c r="K393" s="124" t="s">
        <v>666</v>
      </c>
      <c r="M393" s="5">
        <v>60.0</v>
      </c>
    </row>
    <row r="394">
      <c r="A394" s="5">
        <v>11394.0</v>
      </c>
      <c r="D394" s="90" t="s">
        <v>21</v>
      </c>
      <c r="E394" s="90" t="s">
        <v>4556</v>
      </c>
      <c r="F394" s="5">
        <v>1999.0</v>
      </c>
      <c r="G394" s="5" t="s">
        <v>3783</v>
      </c>
      <c r="H394" s="5" t="s">
        <v>3857</v>
      </c>
      <c r="I394" s="5" t="s">
        <v>88</v>
      </c>
      <c r="J394" s="5">
        <v>50.0</v>
      </c>
      <c r="K394" s="5" t="s">
        <v>25</v>
      </c>
      <c r="M394" s="5">
        <v>60.0</v>
      </c>
    </row>
    <row r="395">
      <c r="A395" s="5">
        <v>11545.0</v>
      </c>
      <c r="D395" s="90" t="s">
        <v>21</v>
      </c>
      <c r="E395" s="90" t="s">
        <v>4654</v>
      </c>
      <c r="F395" s="5">
        <v>1999.0</v>
      </c>
      <c r="G395" s="5" t="s">
        <v>3777</v>
      </c>
      <c r="H395" s="5" t="s">
        <v>3870</v>
      </c>
      <c r="I395" s="5"/>
      <c r="J395" s="5">
        <v>18.0</v>
      </c>
      <c r="K395" s="5" t="s">
        <v>25</v>
      </c>
      <c r="M395" s="5">
        <v>60.0</v>
      </c>
    </row>
    <row r="396">
      <c r="A396" s="89">
        <f t="shared" ref="A396:A398" si="13">A395+1</f>
        <v>11546</v>
      </c>
      <c r="B396" s="114"/>
      <c r="C396" s="114"/>
      <c r="D396" s="115" t="s">
        <v>66</v>
      </c>
      <c r="E396" s="115" t="s">
        <v>4360</v>
      </c>
      <c r="F396" s="111">
        <v>2016.0</v>
      </c>
      <c r="G396" s="111" t="s">
        <v>3993</v>
      </c>
      <c r="H396" s="111" t="s">
        <v>4348</v>
      </c>
      <c r="I396" s="111">
        <v>11.0</v>
      </c>
      <c r="J396" s="111" t="s">
        <v>4361</v>
      </c>
      <c r="K396" s="111" t="s">
        <v>984</v>
      </c>
      <c r="M396" s="5">
        <v>65.0</v>
      </c>
    </row>
    <row r="397">
      <c r="A397" s="89">
        <f t="shared" si="13"/>
        <v>11547</v>
      </c>
      <c r="B397" s="114"/>
      <c r="C397" s="114"/>
      <c r="D397" s="115" t="s">
        <v>66</v>
      </c>
      <c r="E397" s="115" t="s">
        <v>4373</v>
      </c>
      <c r="F397" s="111">
        <v>2016.0</v>
      </c>
      <c r="G397" s="111" t="s">
        <v>3993</v>
      </c>
      <c r="H397" s="111" t="s">
        <v>4348</v>
      </c>
      <c r="I397" s="111">
        <v>11.0</v>
      </c>
      <c r="J397" s="111" t="s">
        <v>4361</v>
      </c>
      <c r="K397" s="111" t="s">
        <v>984</v>
      </c>
      <c r="M397" s="5">
        <v>65.0</v>
      </c>
    </row>
    <row r="398">
      <c r="A398" s="89">
        <f t="shared" si="13"/>
        <v>11548</v>
      </c>
      <c r="D398" s="90" t="s">
        <v>21</v>
      </c>
      <c r="E398" s="90" t="s">
        <v>4540</v>
      </c>
      <c r="F398" s="5">
        <v>1999.0</v>
      </c>
      <c r="G398" s="5" t="s">
        <v>3765</v>
      </c>
      <c r="H398" s="5" t="s">
        <v>3946</v>
      </c>
      <c r="I398" s="5" t="s">
        <v>3825</v>
      </c>
      <c r="J398" s="5">
        <v>43.0</v>
      </c>
      <c r="K398" s="5" t="s">
        <v>25</v>
      </c>
      <c r="M398" s="5">
        <v>65.0</v>
      </c>
    </row>
    <row r="399">
      <c r="A399" s="5">
        <v>11455.0</v>
      </c>
      <c r="D399" s="90" t="s">
        <v>21</v>
      </c>
      <c r="E399" s="90" t="s">
        <v>4598</v>
      </c>
      <c r="F399" s="5">
        <v>2000.0</v>
      </c>
      <c r="G399" s="5" t="s">
        <v>3768</v>
      </c>
      <c r="H399" s="5" t="s">
        <v>3904</v>
      </c>
      <c r="I399" s="5" t="s">
        <v>4599</v>
      </c>
      <c r="J399" s="5">
        <v>57.0</v>
      </c>
      <c r="K399" s="5" t="s">
        <v>25</v>
      </c>
      <c r="M399" s="5">
        <v>65.0</v>
      </c>
    </row>
    <row r="400">
      <c r="A400" s="5">
        <v>11558.0</v>
      </c>
      <c r="D400" s="90" t="s">
        <v>21</v>
      </c>
      <c r="E400" s="90" t="s">
        <v>4659</v>
      </c>
      <c r="F400" s="5">
        <v>1999.0</v>
      </c>
      <c r="G400" s="5" t="s">
        <v>4660</v>
      </c>
      <c r="H400" s="5" t="s">
        <v>3950</v>
      </c>
      <c r="I400" s="5"/>
      <c r="J400" s="226">
        <v>56.0</v>
      </c>
      <c r="K400" s="110" t="s">
        <v>30</v>
      </c>
      <c r="M400" s="5">
        <v>65.0</v>
      </c>
    </row>
    <row r="401">
      <c r="A401" s="89">
        <v>10971.0</v>
      </c>
      <c r="B401" s="5"/>
      <c r="C401" s="5"/>
      <c r="D401" s="90" t="s">
        <v>66</v>
      </c>
      <c r="E401" s="5">
        <v>5847147.0</v>
      </c>
      <c r="F401" s="5">
        <v>2016.0</v>
      </c>
      <c r="G401" s="5" t="s">
        <v>3993</v>
      </c>
      <c r="H401" s="5" t="s">
        <v>4348</v>
      </c>
      <c r="K401" s="5" t="s">
        <v>467</v>
      </c>
      <c r="M401" s="5">
        <v>70.0</v>
      </c>
    </row>
    <row r="402">
      <c r="A402" s="89">
        <f t="shared" ref="A402:A403" si="14">A401+1</f>
        <v>10972</v>
      </c>
      <c r="B402" s="114"/>
      <c r="C402" s="114"/>
      <c r="D402" s="115" t="s">
        <v>21</v>
      </c>
      <c r="E402" s="115" t="s">
        <v>4362</v>
      </c>
      <c r="F402" s="111">
        <v>2016.0</v>
      </c>
      <c r="G402" s="111" t="s">
        <v>3993</v>
      </c>
      <c r="H402" s="111" t="s">
        <v>4348</v>
      </c>
      <c r="I402" s="111">
        <v>11.0</v>
      </c>
      <c r="J402" s="111" t="s">
        <v>1770</v>
      </c>
      <c r="K402" s="111" t="s">
        <v>666</v>
      </c>
      <c r="M402" s="5">
        <v>70.0</v>
      </c>
    </row>
    <row r="403">
      <c r="A403" s="89">
        <f t="shared" si="14"/>
        <v>10973</v>
      </c>
      <c r="D403" s="90" t="s">
        <v>21</v>
      </c>
      <c r="E403" s="90" t="s">
        <v>4493</v>
      </c>
      <c r="F403" s="5">
        <v>2004.0</v>
      </c>
      <c r="G403" s="5" t="s">
        <v>4478</v>
      </c>
      <c r="H403" s="5" t="s">
        <v>4494</v>
      </c>
      <c r="I403" s="5">
        <v>89.0</v>
      </c>
      <c r="J403" s="5" t="s">
        <v>4446</v>
      </c>
      <c r="K403" s="5" t="s">
        <v>72</v>
      </c>
      <c r="M403" s="5">
        <v>70.0</v>
      </c>
    </row>
    <row r="404">
      <c r="A404" s="5">
        <v>11544.0</v>
      </c>
      <c r="D404" s="90" t="s">
        <v>21</v>
      </c>
      <c r="E404" s="90" t="s">
        <v>4653</v>
      </c>
      <c r="F404" s="5">
        <v>2000.0</v>
      </c>
      <c r="G404" s="5" t="s">
        <v>3768</v>
      </c>
      <c r="H404" s="5" t="s">
        <v>4568</v>
      </c>
      <c r="I404" s="5"/>
      <c r="J404" s="5">
        <v>32.0</v>
      </c>
      <c r="K404" s="5" t="s">
        <v>25</v>
      </c>
      <c r="M404" s="5">
        <v>70.0</v>
      </c>
    </row>
    <row r="405">
      <c r="A405" s="5">
        <v>11655.0</v>
      </c>
      <c r="D405" s="90" t="s">
        <v>21</v>
      </c>
      <c r="E405" s="90" t="s">
        <v>4717</v>
      </c>
      <c r="F405" s="5">
        <v>1999.0</v>
      </c>
      <c r="G405" s="5" t="s">
        <v>3765</v>
      </c>
      <c r="H405" s="5" t="s">
        <v>4718</v>
      </c>
      <c r="I405" s="5"/>
      <c r="J405" s="5">
        <v>24.0</v>
      </c>
      <c r="K405" s="5" t="s">
        <v>25</v>
      </c>
      <c r="M405" s="5">
        <v>70.0</v>
      </c>
    </row>
    <row r="406">
      <c r="A406" s="5">
        <v>11685.0</v>
      </c>
      <c r="D406" s="90" t="s">
        <v>21</v>
      </c>
      <c r="E406" s="90" t="s">
        <v>4739</v>
      </c>
      <c r="F406" s="5">
        <v>1999.0</v>
      </c>
      <c r="G406" s="5" t="s">
        <v>3765</v>
      </c>
      <c r="H406" s="5" t="s">
        <v>4740</v>
      </c>
      <c r="I406" s="5"/>
      <c r="J406" s="5">
        <v>29.0</v>
      </c>
      <c r="K406" s="5" t="s">
        <v>25</v>
      </c>
      <c r="M406" s="5">
        <v>70.0</v>
      </c>
    </row>
    <row r="407">
      <c r="A407" s="89">
        <f t="shared" ref="A407:A409" si="15">A406+1</f>
        <v>11686</v>
      </c>
      <c r="B407" s="114"/>
      <c r="C407" s="114"/>
      <c r="D407" s="115" t="s">
        <v>66</v>
      </c>
      <c r="E407" s="115" t="s">
        <v>4363</v>
      </c>
      <c r="F407" s="111">
        <v>2016.0</v>
      </c>
      <c r="G407" s="111" t="s">
        <v>3993</v>
      </c>
      <c r="H407" s="111" t="s">
        <v>4348</v>
      </c>
      <c r="I407" s="111">
        <v>11.0</v>
      </c>
      <c r="J407" s="111" t="s">
        <v>1770</v>
      </c>
      <c r="K407" s="111" t="s">
        <v>808</v>
      </c>
      <c r="M407" s="5">
        <v>75.0</v>
      </c>
    </row>
    <row r="408">
      <c r="A408" s="89">
        <f t="shared" si="15"/>
        <v>11687</v>
      </c>
      <c r="D408" s="115" t="s">
        <v>21</v>
      </c>
      <c r="E408" s="90" t="s">
        <v>4458</v>
      </c>
      <c r="F408" s="116">
        <v>1999.0</v>
      </c>
      <c r="G408" s="117" t="s">
        <v>3783</v>
      </c>
      <c r="H408" s="117" t="s">
        <v>4459</v>
      </c>
      <c r="I408" s="118">
        <v>13.0</v>
      </c>
      <c r="J408" s="124" t="s">
        <v>3862</v>
      </c>
      <c r="K408" s="124" t="s">
        <v>72</v>
      </c>
      <c r="M408" s="5">
        <v>75.0</v>
      </c>
    </row>
    <row r="409">
      <c r="A409" s="89">
        <f t="shared" si="15"/>
        <v>11688</v>
      </c>
      <c r="D409" s="90" t="s">
        <v>21</v>
      </c>
      <c r="E409" s="90" t="s">
        <v>4513</v>
      </c>
      <c r="F409" s="5">
        <v>1999.0</v>
      </c>
      <c r="G409" s="5" t="s">
        <v>3765</v>
      </c>
      <c r="H409" s="5" t="s">
        <v>4031</v>
      </c>
      <c r="I409" s="5" t="s">
        <v>3825</v>
      </c>
      <c r="J409" s="5">
        <v>60.0</v>
      </c>
      <c r="K409" s="5" t="s">
        <v>30</v>
      </c>
      <c r="M409" s="5">
        <v>75.0</v>
      </c>
    </row>
    <row r="410">
      <c r="A410" s="5">
        <v>11399.0</v>
      </c>
      <c r="D410" s="90" t="s">
        <v>21</v>
      </c>
      <c r="E410" s="90" t="s">
        <v>4560</v>
      </c>
      <c r="F410" s="5">
        <v>1999.0</v>
      </c>
      <c r="G410" s="5" t="s">
        <v>3765</v>
      </c>
      <c r="H410" s="5" t="s">
        <v>4031</v>
      </c>
      <c r="I410" s="5" t="s">
        <v>3825</v>
      </c>
      <c r="J410" s="5">
        <v>60.0</v>
      </c>
      <c r="K410" s="5" t="s">
        <v>30</v>
      </c>
      <c r="M410" s="5">
        <v>75.0</v>
      </c>
    </row>
    <row r="411">
      <c r="A411" s="89">
        <f>A410+1</f>
        <v>11400</v>
      </c>
      <c r="D411" s="115" t="s">
        <v>21</v>
      </c>
      <c r="E411" s="90" t="s">
        <v>4394</v>
      </c>
      <c r="F411" s="116">
        <v>1999.0</v>
      </c>
      <c r="G411" s="117" t="s">
        <v>3783</v>
      </c>
      <c r="H411" s="117" t="s">
        <v>4395</v>
      </c>
      <c r="I411" s="5">
        <v>7.0</v>
      </c>
      <c r="J411" s="117" t="s">
        <v>3862</v>
      </c>
      <c r="K411" s="124" t="s">
        <v>72</v>
      </c>
      <c r="M411" s="5">
        <v>80.0</v>
      </c>
    </row>
    <row r="412">
      <c r="A412" s="89">
        <f>'Drop 1 BBALL'!A377+1</f>
        <v>12137</v>
      </c>
      <c r="D412" s="115" t="s">
        <v>21</v>
      </c>
      <c r="E412" s="90" t="s">
        <v>4407</v>
      </c>
      <c r="F412" s="116">
        <v>2000.0</v>
      </c>
      <c r="G412" s="117" t="s">
        <v>3765</v>
      </c>
      <c r="H412" s="117" t="s">
        <v>4408</v>
      </c>
      <c r="I412" s="5">
        <v>18.0</v>
      </c>
      <c r="J412" s="117" t="s">
        <v>4409</v>
      </c>
      <c r="K412" s="124" t="s">
        <v>666</v>
      </c>
      <c r="M412" s="5">
        <v>80.0</v>
      </c>
    </row>
    <row r="413">
      <c r="A413" s="89">
        <f t="shared" ref="A413:A414" si="16">A412+1</f>
        <v>12138</v>
      </c>
      <c r="D413" s="115" t="s">
        <v>21</v>
      </c>
      <c r="E413" s="90" t="s">
        <v>4469</v>
      </c>
      <c r="F413" s="116">
        <v>2000.0</v>
      </c>
      <c r="G413" s="117" t="s">
        <v>3765</v>
      </c>
      <c r="H413" s="117" t="s">
        <v>4470</v>
      </c>
      <c r="I413" s="5">
        <v>13.0</v>
      </c>
      <c r="J413" s="117" t="s">
        <v>4409</v>
      </c>
      <c r="K413" s="124" t="s">
        <v>25</v>
      </c>
      <c r="M413" s="5">
        <v>80.0</v>
      </c>
    </row>
    <row r="414">
      <c r="A414" s="89">
        <f t="shared" si="16"/>
        <v>12139</v>
      </c>
      <c r="D414" s="115" t="s">
        <v>21</v>
      </c>
      <c r="E414" s="90" t="s">
        <v>4472</v>
      </c>
      <c r="F414" s="124">
        <v>1999.0</v>
      </c>
      <c r="G414" s="118" t="s">
        <v>3777</v>
      </c>
      <c r="H414" s="118" t="s">
        <v>3999</v>
      </c>
      <c r="I414" s="5">
        <v>15.0</v>
      </c>
      <c r="J414" s="118" t="s">
        <v>3862</v>
      </c>
      <c r="K414" s="124" t="s">
        <v>666</v>
      </c>
      <c r="M414" s="5">
        <v>80.0</v>
      </c>
    </row>
    <row r="415">
      <c r="A415" s="89" t="str">
        <f>'Drop 1 Football'!A597+1</f>
        <v>#VALUE!</v>
      </c>
      <c r="D415" s="5" t="s">
        <v>21</v>
      </c>
      <c r="E415" s="5">
        <v>5.3577609E7</v>
      </c>
      <c r="F415" s="5">
        <v>2005.0</v>
      </c>
      <c r="G415" s="5" t="s">
        <v>4478</v>
      </c>
      <c r="H415" s="5" t="s">
        <v>4479</v>
      </c>
      <c r="I415" s="5">
        <v>14.0</v>
      </c>
      <c r="J415" s="5" t="s">
        <v>4480</v>
      </c>
      <c r="K415" s="5" t="s">
        <v>25</v>
      </c>
      <c r="M415" s="5">
        <v>80.0</v>
      </c>
    </row>
    <row r="416">
      <c r="A416" s="89" t="str">
        <f>A415+1</f>
        <v>#VALUE!</v>
      </c>
      <c r="D416" s="90" t="s">
        <v>21</v>
      </c>
      <c r="E416" s="90" t="s">
        <v>4510</v>
      </c>
      <c r="F416" s="5">
        <v>2000.0</v>
      </c>
      <c r="G416" s="5" t="s">
        <v>3765</v>
      </c>
      <c r="H416" s="5" t="s">
        <v>3888</v>
      </c>
      <c r="I416" s="5" t="s">
        <v>88</v>
      </c>
      <c r="J416" s="5">
        <v>65.0</v>
      </c>
      <c r="K416" s="5" t="s">
        <v>30</v>
      </c>
      <c r="M416" s="5">
        <v>80.0</v>
      </c>
    </row>
    <row r="417">
      <c r="A417" s="5">
        <v>11589.0</v>
      </c>
      <c r="D417" s="90" t="s">
        <v>21</v>
      </c>
      <c r="E417" s="90" t="s">
        <v>4676</v>
      </c>
      <c r="F417" s="5">
        <v>1999.0</v>
      </c>
      <c r="G417" s="5" t="s">
        <v>3765</v>
      </c>
      <c r="H417" s="5" t="s">
        <v>3884</v>
      </c>
      <c r="I417" s="5"/>
      <c r="J417" s="5">
        <v>44.0</v>
      </c>
      <c r="K417" s="5" t="s">
        <v>25</v>
      </c>
      <c r="M417" s="5">
        <v>85.0</v>
      </c>
      <c r="O417" s="5" t="s">
        <v>1582</v>
      </c>
    </row>
    <row r="418">
      <c r="A418" s="89">
        <f t="shared" ref="A418:A425" si="17">A417+1</f>
        <v>11590</v>
      </c>
      <c r="D418" s="115" t="s">
        <v>21</v>
      </c>
      <c r="E418" s="90" t="s">
        <v>4382</v>
      </c>
      <c r="F418" s="116">
        <v>1998.0</v>
      </c>
      <c r="G418" s="117" t="s">
        <v>4375</v>
      </c>
      <c r="H418" s="117" t="s">
        <v>4383</v>
      </c>
      <c r="I418" s="5">
        <v>143.0</v>
      </c>
      <c r="J418" s="117" t="s">
        <v>4377</v>
      </c>
      <c r="K418" s="124" t="s">
        <v>25</v>
      </c>
      <c r="M418" s="5">
        <v>95.0</v>
      </c>
    </row>
    <row r="419">
      <c r="A419" s="89">
        <f t="shared" si="17"/>
        <v>11591</v>
      </c>
      <c r="D419" s="115" t="s">
        <v>21</v>
      </c>
      <c r="E419" s="90" t="s">
        <v>4389</v>
      </c>
      <c r="F419" s="191">
        <v>1999.0</v>
      </c>
      <c r="G419" s="191" t="s">
        <v>3783</v>
      </c>
      <c r="H419" s="191" t="s">
        <v>4390</v>
      </c>
      <c r="I419" s="5">
        <v>6.0</v>
      </c>
      <c r="J419" s="191" t="s">
        <v>3862</v>
      </c>
      <c r="K419" s="191" t="s">
        <v>72</v>
      </c>
      <c r="M419" s="5">
        <v>100.0</v>
      </c>
      <c r="N419" s="8">
        <f>counta(M419:M452,M459)</f>
        <v>35</v>
      </c>
    </row>
    <row r="420">
      <c r="A420" s="89">
        <f t="shared" si="17"/>
        <v>11592</v>
      </c>
      <c r="D420" s="115" t="s">
        <v>21</v>
      </c>
      <c r="E420" s="90" t="s">
        <v>4434</v>
      </c>
      <c r="F420" s="116">
        <v>1999.0</v>
      </c>
      <c r="G420" s="117" t="s">
        <v>3783</v>
      </c>
      <c r="H420" s="117" t="s">
        <v>4435</v>
      </c>
      <c r="I420" s="5">
        <v>4.0</v>
      </c>
      <c r="J420" s="117" t="s">
        <v>3862</v>
      </c>
      <c r="K420" s="124" t="s">
        <v>666</v>
      </c>
      <c r="M420" s="5">
        <v>100.0</v>
      </c>
      <c r="N420" s="8">
        <f>sum(M419:M452,M459)</f>
        <v>6555</v>
      </c>
    </row>
    <row r="421">
      <c r="A421" s="89">
        <f t="shared" si="17"/>
        <v>11593</v>
      </c>
      <c r="D421" s="115" t="s">
        <v>21</v>
      </c>
      <c r="E421" s="90" t="s">
        <v>4436</v>
      </c>
      <c r="F421" s="5">
        <v>1999.0</v>
      </c>
      <c r="G421" s="5" t="s">
        <v>3777</v>
      </c>
      <c r="H421" s="5" t="s">
        <v>4437</v>
      </c>
      <c r="I421" s="5">
        <v>26.0</v>
      </c>
      <c r="J421" s="5" t="s">
        <v>3862</v>
      </c>
      <c r="K421" s="5" t="s">
        <v>30</v>
      </c>
      <c r="M421" s="5">
        <v>100.0</v>
      </c>
      <c r="N421" s="8">
        <f>N420/N419</f>
        <v>187.2857143</v>
      </c>
    </row>
    <row r="422">
      <c r="A422" s="89">
        <f t="shared" si="17"/>
        <v>11594</v>
      </c>
      <c r="D422" s="115" t="s">
        <v>21</v>
      </c>
      <c r="E422" s="90" t="s">
        <v>4461</v>
      </c>
      <c r="F422" s="116">
        <v>1999.0</v>
      </c>
      <c r="G422" s="117" t="s">
        <v>3777</v>
      </c>
      <c r="H422" s="117" t="s">
        <v>4462</v>
      </c>
      <c r="I422" s="118">
        <v>10.0</v>
      </c>
      <c r="J422" s="124" t="s">
        <v>1770</v>
      </c>
      <c r="K422" s="124" t="s">
        <v>666</v>
      </c>
      <c r="M422" s="5">
        <v>100.0</v>
      </c>
    </row>
    <row r="423">
      <c r="A423" s="89">
        <f t="shared" si="17"/>
        <v>11595</v>
      </c>
      <c r="D423" s="115" t="s">
        <v>21</v>
      </c>
      <c r="E423" s="90" t="s">
        <v>4463</v>
      </c>
      <c r="F423" s="116">
        <v>2000.0</v>
      </c>
      <c r="G423" s="117" t="s">
        <v>4431</v>
      </c>
      <c r="H423" s="117" t="s">
        <v>4464</v>
      </c>
      <c r="I423" s="5">
        <v>10.0</v>
      </c>
      <c r="J423" s="117" t="s">
        <v>1770</v>
      </c>
      <c r="K423" s="124" t="s">
        <v>72</v>
      </c>
      <c r="M423" s="5">
        <v>100.0</v>
      </c>
    </row>
    <row r="424">
      <c r="A424" s="89">
        <f t="shared" si="17"/>
        <v>11596</v>
      </c>
      <c r="D424" s="90" t="s">
        <v>21</v>
      </c>
      <c r="E424" s="90" t="s">
        <v>4518</v>
      </c>
      <c r="F424" s="5">
        <v>1999.0</v>
      </c>
      <c r="G424" s="5" t="s">
        <v>3765</v>
      </c>
      <c r="H424" s="5" t="s">
        <v>4519</v>
      </c>
      <c r="I424" s="5"/>
      <c r="J424" s="5">
        <v>46.0</v>
      </c>
      <c r="K424" s="5" t="s">
        <v>25</v>
      </c>
      <c r="M424" s="5">
        <v>100.0</v>
      </c>
    </row>
    <row r="425">
      <c r="A425" s="89">
        <f t="shared" si="17"/>
        <v>11597</v>
      </c>
      <c r="D425" s="90" t="s">
        <v>21</v>
      </c>
      <c r="E425" s="90" t="s">
        <v>4532</v>
      </c>
      <c r="F425" s="5">
        <v>1999.0</v>
      </c>
      <c r="G425" s="5" t="s">
        <v>4533</v>
      </c>
      <c r="H425" s="5" t="s">
        <v>4393</v>
      </c>
      <c r="I425" s="5"/>
      <c r="J425" s="5">
        <v>12.0</v>
      </c>
      <c r="K425" s="5" t="s">
        <v>763</v>
      </c>
      <c r="M425" s="5">
        <v>100.0</v>
      </c>
    </row>
    <row r="426">
      <c r="A426" s="5">
        <v>11437.0</v>
      </c>
      <c r="D426" s="90" t="s">
        <v>21</v>
      </c>
      <c r="E426" s="90" t="s">
        <v>4585</v>
      </c>
      <c r="F426" s="5">
        <v>2000.0</v>
      </c>
      <c r="G426" s="5" t="s">
        <v>3768</v>
      </c>
      <c r="H426" s="5" t="s">
        <v>4099</v>
      </c>
      <c r="I426" s="5"/>
      <c r="J426" s="5">
        <v>60.0</v>
      </c>
      <c r="K426" s="5" t="s">
        <v>30</v>
      </c>
      <c r="M426" s="5">
        <v>100.0</v>
      </c>
    </row>
    <row r="427">
      <c r="A427" s="5">
        <v>11579.0</v>
      </c>
      <c r="D427" s="90" t="s">
        <v>21</v>
      </c>
      <c r="E427" s="90" t="s">
        <v>4672</v>
      </c>
      <c r="F427" s="5">
        <v>1999.0</v>
      </c>
      <c r="G427" s="5" t="s">
        <v>3783</v>
      </c>
      <c r="H427" s="5" t="s">
        <v>3937</v>
      </c>
      <c r="I427" s="5"/>
      <c r="J427" s="5">
        <v>51.0</v>
      </c>
      <c r="K427" s="110" t="s">
        <v>30</v>
      </c>
      <c r="M427" s="5">
        <v>100.0</v>
      </c>
    </row>
    <row r="428">
      <c r="A428" s="5">
        <v>11622.0</v>
      </c>
      <c r="D428" s="90" t="s">
        <v>21</v>
      </c>
      <c r="E428" s="90" t="s">
        <v>4696</v>
      </c>
      <c r="F428" s="5">
        <v>1999.0</v>
      </c>
      <c r="G428" s="5" t="s">
        <v>3777</v>
      </c>
      <c r="H428" s="5" t="s">
        <v>4697</v>
      </c>
      <c r="I428" s="5"/>
      <c r="J428" s="5">
        <v>27.0</v>
      </c>
      <c r="K428" s="5" t="s">
        <v>25</v>
      </c>
      <c r="M428" s="5">
        <v>100.0</v>
      </c>
    </row>
    <row r="429">
      <c r="A429" s="5">
        <v>11687.0</v>
      </c>
      <c r="D429" s="90" t="s">
        <v>21</v>
      </c>
      <c r="E429" s="90" t="s">
        <v>4741</v>
      </c>
      <c r="F429" s="5">
        <v>1999.0</v>
      </c>
      <c r="G429" s="5" t="s">
        <v>3765</v>
      </c>
      <c r="H429" s="5" t="s">
        <v>4519</v>
      </c>
      <c r="I429" s="5"/>
      <c r="J429" s="5">
        <v>46.0</v>
      </c>
      <c r="K429" s="5" t="s">
        <v>25</v>
      </c>
      <c r="M429" s="5">
        <v>100.0</v>
      </c>
    </row>
    <row r="430">
      <c r="A430" s="89">
        <f>A429+1</f>
        <v>11688</v>
      </c>
      <c r="D430" s="115" t="s">
        <v>21</v>
      </c>
      <c r="E430" s="90" t="s">
        <v>4468</v>
      </c>
      <c r="F430" s="116">
        <v>1999.0</v>
      </c>
      <c r="G430" s="117" t="s">
        <v>3777</v>
      </c>
      <c r="H430" s="228" t="s">
        <v>4002</v>
      </c>
      <c r="I430" s="118">
        <v>1.0</v>
      </c>
      <c r="J430" s="124" t="s">
        <v>3862</v>
      </c>
      <c r="K430" s="124" t="s">
        <v>72</v>
      </c>
      <c r="M430" s="5">
        <v>115.0</v>
      </c>
    </row>
    <row r="431">
      <c r="A431" s="5">
        <v>11462.0</v>
      </c>
      <c r="D431" s="90" t="s">
        <v>21</v>
      </c>
      <c r="E431" s="90" t="s">
        <v>4607</v>
      </c>
      <c r="F431" s="5">
        <v>1999.0</v>
      </c>
      <c r="G431" s="5" t="s">
        <v>3783</v>
      </c>
      <c r="H431" s="5" t="s">
        <v>3784</v>
      </c>
      <c r="I431" s="5" t="s">
        <v>88</v>
      </c>
      <c r="J431" s="5">
        <v>60.0</v>
      </c>
      <c r="K431" s="5" t="s">
        <v>25</v>
      </c>
      <c r="M431" s="5">
        <v>115.0</v>
      </c>
    </row>
    <row r="432">
      <c r="A432" s="89">
        <f t="shared" ref="A432:A433" si="18">A431+1</f>
        <v>11463</v>
      </c>
      <c r="D432" s="115" t="s">
        <v>21</v>
      </c>
      <c r="E432" s="90" t="s">
        <v>4398</v>
      </c>
      <c r="F432" s="116">
        <v>1999.0</v>
      </c>
      <c r="G432" s="117" t="s">
        <v>3765</v>
      </c>
      <c r="H432" s="117" t="s">
        <v>4376</v>
      </c>
      <c r="I432" s="118">
        <v>2.0</v>
      </c>
      <c r="J432" s="124" t="s">
        <v>1770</v>
      </c>
      <c r="K432" s="124" t="s">
        <v>666</v>
      </c>
      <c r="M432" s="5">
        <v>125.0</v>
      </c>
    </row>
    <row r="433">
      <c r="A433" s="89">
        <f t="shared" si="18"/>
        <v>11464</v>
      </c>
      <c r="D433" s="115" t="s">
        <v>21</v>
      </c>
      <c r="E433" s="90" t="s">
        <v>4475</v>
      </c>
      <c r="F433" s="116">
        <v>1998.0</v>
      </c>
      <c r="G433" s="117" t="s">
        <v>4413</v>
      </c>
      <c r="H433" s="117" t="s">
        <v>4414</v>
      </c>
      <c r="I433" s="118">
        <v>137.0</v>
      </c>
      <c r="J433" s="124" t="s">
        <v>4377</v>
      </c>
      <c r="K433" s="124" t="s">
        <v>30</v>
      </c>
      <c r="M433" s="5">
        <v>125.0</v>
      </c>
    </row>
    <row r="434">
      <c r="A434" s="5" t="s">
        <v>2854</v>
      </c>
      <c r="D434" s="90" t="s">
        <v>66</v>
      </c>
      <c r="E434" s="90" t="s">
        <v>4742</v>
      </c>
      <c r="F434" s="5">
        <v>2021.0</v>
      </c>
      <c r="G434" s="5" t="s">
        <v>4743</v>
      </c>
      <c r="H434" s="5" t="s">
        <v>4744</v>
      </c>
      <c r="I434" s="5">
        <v>4.0</v>
      </c>
      <c r="J434" s="5" t="s">
        <v>4745</v>
      </c>
      <c r="K434" s="5" t="s">
        <v>467</v>
      </c>
      <c r="M434" s="5">
        <v>130.0</v>
      </c>
    </row>
    <row r="435">
      <c r="A435" s="89" t="str">
        <f>A434+1</f>
        <v>#VALUE!</v>
      </c>
      <c r="D435" s="90" t="s">
        <v>21</v>
      </c>
      <c r="E435" s="90" t="s">
        <v>4488</v>
      </c>
      <c r="F435" s="5">
        <v>2000.0</v>
      </c>
      <c r="G435" s="5" t="s">
        <v>3797</v>
      </c>
      <c r="H435" s="5" t="s">
        <v>4421</v>
      </c>
      <c r="I435" s="5">
        <v>5.0</v>
      </c>
      <c r="J435" s="5" t="s">
        <v>88</v>
      </c>
      <c r="K435" s="5" t="s">
        <v>25</v>
      </c>
      <c r="M435" s="5">
        <v>150.0</v>
      </c>
    </row>
    <row r="436">
      <c r="A436" s="5">
        <v>11647.0</v>
      </c>
      <c r="D436" s="90" t="s">
        <v>21</v>
      </c>
      <c r="E436" s="90" t="s">
        <v>4708</v>
      </c>
      <c r="F436" s="5">
        <v>1999.0</v>
      </c>
      <c r="G436" s="5" t="s">
        <v>3765</v>
      </c>
      <c r="H436" s="5" t="s">
        <v>3946</v>
      </c>
      <c r="I436" s="5" t="s">
        <v>3825</v>
      </c>
      <c r="J436" s="5">
        <v>43.0</v>
      </c>
      <c r="K436" s="5" t="s">
        <v>30</v>
      </c>
      <c r="M436" s="5">
        <v>150.0</v>
      </c>
    </row>
    <row r="437">
      <c r="A437" s="89">
        <f t="shared" ref="A437:A452" si="19">A436+1</f>
        <v>11648</v>
      </c>
      <c r="D437" s="115" t="s">
        <v>21</v>
      </c>
      <c r="E437" s="90" t="s">
        <v>4379</v>
      </c>
      <c r="F437" s="191">
        <v>1999.0</v>
      </c>
      <c r="G437" s="191" t="s">
        <v>3777</v>
      </c>
      <c r="H437" s="191" t="s">
        <v>4380</v>
      </c>
      <c r="I437" s="5">
        <v>4.0</v>
      </c>
      <c r="J437" s="191" t="s">
        <v>3862</v>
      </c>
      <c r="K437" s="191" t="s">
        <v>666</v>
      </c>
      <c r="M437" s="5">
        <v>160.0</v>
      </c>
    </row>
    <row r="438">
      <c r="A438" s="89">
        <f t="shared" si="19"/>
        <v>11649</v>
      </c>
      <c r="D438" s="115" t="s">
        <v>21</v>
      </c>
      <c r="E438" s="90" t="s">
        <v>4381</v>
      </c>
      <c r="F438" s="116">
        <v>1999.0</v>
      </c>
      <c r="G438" s="117" t="s">
        <v>3777</v>
      </c>
      <c r="H438" s="117" t="s">
        <v>4380</v>
      </c>
      <c r="I438" s="5">
        <v>4.0</v>
      </c>
      <c r="J438" s="117" t="s">
        <v>3862</v>
      </c>
      <c r="K438" s="124" t="s">
        <v>666</v>
      </c>
      <c r="M438" s="5">
        <v>160.0</v>
      </c>
    </row>
    <row r="439">
      <c r="A439" s="89">
        <f t="shared" si="19"/>
        <v>11650</v>
      </c>
      <c r="D439" s="90" t="s">
        <v>21</v>
      </c>
      <c r="E439" s="90" t="s">
        <v>4500</v>
      </c>
      <c r="F439" s="5">
        <v>2000.0</v>
      </c>
      <c r="G439" s="5" t="s">
        <v>3768</v>
      </c>
      <c r="H439" s="5" t="s">
        <v>4501</v>
      </c>
      <c r="I439" s="5">
        <v>5.0</v>
      </c>
      <c r="J439" s="5" t="s">
        <v>1770</v>
      </c>
      <c r="K439" s="5" t="s">
        <v>25</v>
      </c>
      <c r="M439" s="5">
        <v>175.0</v>
      </c>
    </row>
    <row r="440">
      <c r="A440" s="89">
        <f t="shared" si="19"/>
        <v>11651</v>
      </c>
      <c r="D440" s="90" t="s">
        <v>21</v>
      </c>
      <c r="E440" s="90" t="s">
        <v>4489</v>
      </c>
      <c r="F440" s="5">
        <v>2000.0</v>
      </c>
      <c r="G440" s="5" t="s">
        <v>3797</v>
      </c>
      <c r="H440" s="5" t="s">
        <v>4490</v>
      </c>
      <c r="I440" s="5">
        <v>3.0</v>
      </c>
      <c r="J440" s="5" t="s">
        <v>4491</v>
      </c>
      <c r="K440" s="5" t="s">
        <v>25</v>
      </c>
      <c r="M440" s="5">
        <v>200.0</v>
      </c>
    </row>
    <row r="441">
      <c r="A441" s="89">
        <f t="shared" si="19"/>
        <v>11652</v>
      </c>
      <c r="D441" s="90" t="s">
        <v>21</v>
      </c>
      <c r="E441" s="90" t="s">
        <v>4492</v>
      </c>
      <c r="F441" s="5">
        <v>1999.0</v>
      </c>
      <c r="G441" s="5" t="s">
        <v>3783</v>
      </c>
      <c r="H441" s="5" t="s">
        <v>4459</v>
      </c>
      <c r="I441" s="5">
        <v>13.0</v>
      </c>
      <c r="J441" s="5" t="s">
        <v>88</v>
      </c>
      <c r="K441" s="5" t="s">
        <v>25</v>
      </c>
      <c r="M441" s="5">
        <v>200.0</v>
      </c>
    </row>
    <row r="442">
      <c r="A442" s="89">
        <f t="shared" si="19"/>
        <v>11653</v>
      </c>
      <c r="D442" s="115" t="s">
        <v>21</v>
      </c>
      <c r="E442" s="90" t="s">
        <v>4418</v>
      </c>
      <c r="F442" s="116">
        <v>2000.0</v>
      </c>
      <c r="G442" s="118" t="s">
        <v>3768</v>
      </c>
      <c r="H442" s="117" t="s">
        <v>4419</v>
      </c>
      <c r="I442" s="5">
        <v>3.0</v>
      </c>
      <c r="J442" s="117" t="s">
        <v>3862</v>
      </c>
      <c r="K442" s="124" t="s">
        <v>72</v>
      </c>
      <c r="M442" s="5">
        <v>220.0</v>
      </c>
    </row>
    <row r="443">
      <c r="A443" s="89">
        <f t="shared" si="19"/>
        <v>11654</v>
      </c>
      <c r="D443" s="115" t="s">
        <v>21</v>
      </c>
      <c r="E443" s="90" t="s">
        <v>4471</v>
      </c>
      <c r="F443" s="116">
        <v>2000.0</v>
      </c>
      <c r="G443" s="117" t="s">
        <v>3768</v>
      </c>
      <c r="H443" s="117" t="s">
        <v>4419</v>
      </c>
      <c r="I443" s="5">
        <v>3.0</v>
      </c>
      <c r="J443" s="118" t="s">
        <v>3862</v>
      </c>
      <c r="K443" s="124" t="s">
        <v>666</v>
      </c>
      <c r="M443" s="5">
        <v>225.0</v>
      </c>
    </row>
    <row r="444">
      <c r="A444" s="89">
        <f t="shared" si="19"/>
        <v>11655</v>
      </c>
      <c r="D444" s="115" t="s">
        <v>21</v>
      </c>
      <c r="E444" s="90" t="s">
        <v>4392</v>
      </c>
      <c r="F444" s="116">
        <v>1999.0</v>
      </c>
      <c r="G444" s="117" t="s">
        <v>3777</v>
      </c>
      <c r="H444" s="117" t="s">
        <v>4393</v>
      </c>
      <c r="I444" s="5">
        <v>12.0</v>
      </c>
      <c r="J444" s="117" t="s">
        <v>3862</v>
      </c>
      <c r="K444" s="124" t="s">
        <v>25</v>
      </c>
      <c r="M444" s="5">
        <v>250.0</v>
      </c>
    </row>
    <row r="445">
      <c r="A445" s="89">
        <f t="shared" si="19"/>
        <v>11656</v>
      </c>
      <c r="B445" s="114"/>
      <c r="C445" s="114"/>
      <c r="D445" s="115" t="s">
        <v>21</v>
      </c>
      <c r="E445" s="115" t="s">
        <v>4364</v>
      </c>
      <c r="F445" s="111">
        <v>1999.0</v>
      </c>
      <c r="G445" s="111" t="s">
        <v>3765</v>
      </c>
      <c r="H445" s="111" t="s">
        <v>4348</v>
      </c>
      <c r="I445" s="111">
        <v>4.0</v>
      </c>
      <c r="J445" s="111" t="s">
        <v>1770</v>
      </c>
      <c r="K445" s="111" t="s">
        <v>763</v>
      </c>
      <c r="M445" s="5">
        <v>260.0</v>
      </c>
    </row>
    <row r="446">
      <c r="A446" s="89">
        <f t="shared" si="19"/>
        <v>11657</v>
      </c>
      <c r="D446" s="115" t="s">
        <v>21</v>
      </c>
      <c r="E446" s="90" t="s">
        <v>4416</v>
      </c>
      <c r="F446" s="116">
        <v>1999.0</v>
      </c>
      <c r="G446" s="117" t="s">
        <v>3777</v>
      </c>
      <c r="H446" s="117" t="s">
        <v>3999</v>
      </c>
      <c r="I446" s="5">
        <v>15.0</v>
      </c>
      <c r="J446" s="117" t="s">
        <v>3862</v>
      </c>
      <c r="K446" s="124" t="s">
        <v>25</v>
      </c>
      <c r="M446" s="5">
        <v>275.0</v>
      </c>
    </row>
    <row r="447">
      <c r="A447" s="89">
        <f t="shared" si="19"/>
        <v>11658</v>
      </c>
      <c r="D447" s="90" t="s">
        <v>161</v>
      </c>
      <c r="E447" s="186" t="s">
        <v>4495</v>
      </c>
      <c r="F447" s="5">
        <v>2002.0</v>
      </c>
      <c r="G447" s="5" t="s">
        <v>3983</v>
      </c>
      <c r="H447" s="5" t="s">
        <v>4496</v>
      </c>
      <c r="I447" s="5">
        <v>7.0</v>
      </c>
      <c r="J447" s="5" t="s">
        <v>1770</v>
      </c>
      <c r="K447" s="5" t="s">
        <v>25</v>
      </c>
      <c r="M447" s="5">
        <v>300.0</v>
      </c>
    </row>
    <row r="448">
      <c r="A448" s="89">
        <f t="shared" si="19"/>
        <v>11659</v>
      </c>
      <c r="D448" s="115" t="s">
        <v>21</v>
      </c>
      <c r="E448" s="90" t="s">
        <v>4453</v>
      </c>
      <c r="F448" s="116">
        <v>1999.0</v>
      </c>
      <c r="G448" s="117" t="s">
        <v>3777</v>
      </c>
      <c r="H448" s="117" t="s">
        <v>4454</v>
      </c>
      <c r="I448" s="5">
        <v>2.0</v>
      </c>
      <c r="J448" s="117" t="s">
        <v>3862</v>
      </c>
      <c r="K448" s="124" t="s">
        <v>25</v>
      </c>
      <c r="M448" s="5">
        <v>350.0</v>
      </c>
    </row>
    <row r="449">
      <c r="A449" s="89">
        <f t="shared" si="19"/>
        <v>11660</v>
      </c>
      <c r="D449" s="115" t="s">
        <v>21</v>
      </c>
      <c r="E449" s="90" t="s">
        <v>4410</v>
      </c>
      <c r="F449" s="116">
        <v>1998.0</v>
      </c>
      <c r="G449" s="117" t="s">
        <v>4375</v>
      </c>
      <c r="H449" s="118" t="s">
        <v>4411</v>
      </c>
      <c r="I449" s="5">
        <v>3.0</v>
      </c>
      <c r="J449" s="117" t="s">
        <v>4377</v>
      </c>
      <c r="K449" s="124" t="s">
        <v>30</v>
      </c>
      <c r="M449" s="5">
        <v>400.0</v>
      </c>
    </row>
    <row r="450">
      <c r="A450" s="89">
        <f t="shared" si="19"/>
        <v>11661</v>
      </c>
      <c r="D450" s="115" t="s">
        <v>21</v>
      </c>
      <c r="E450" s="90" t="s">
        <v>4426</v>
      </c>
      <c r="F450" s="116">
        <v>1999.0</v>
      </c>
      <c r="G450" s="117" t="s">
        <v>3765</v>
      </c>
      <c r="H450" s="117" t="s">
        <v>4427</v>
      </c>
      <c r="I450" s="118">
        <v>4.0</v>
      </c>
      <c r="J450" s="124" t="s">
        <v>1770</v>
      </c>
      <c r="K450" s="124" t="s">
        <v>666</v>
      </c>
      <c r="M450" s="5">
        <v>400.0</v>
      </c>
    </row>
    <row r="451">
      <c r="A451" s="89">
        <f t="shared" si="19"/>
        <v>11662</v>
      </c>
      <c r="D451" s="90" t="s">
        <v>21</v>
      </c>
      <c r="E451" s="90" t="s">
        <v>4497</v>
      </c>
      <c r="F451" s="5">
        <v>2001.0</v>
      </c>
      <c r="G451" s="5" t="s">
        <v>4498</v>
      </c>
      <c r="H451" s="5" t="s">
        <v>4499</v>
      </c>
      <c r="I451" s="5">
        <v>151.0</v>
      </c>
      <c r="J451" s="5" t="s">
        <v>1770</v>
      </c>
      <c r="K451" s="5" t="s">
        <v>72</v>
      </c>
      <c r="M451" s="5">
        <v>400.0</v>
      </c>
      <c r="O451" s="5" t="s">
        <v>4751</v>
      </c>
    </row>
    <row r="452">
      <c r="A452" s="89">
        <f t="shared" si="19"/>
        <v>11663</v>
      </c>
      <c r="D452" s="115" t="s">
        <v>21</v>
      </c>
      <c r="E452" s="90" t="s">
        <v>4442</v>
      </c>
      <c r="F452" s="116">
        <v>1998.0</v>
      </c>
      <c r="G452" s="117" t="s">
        <v>4375</v>
      </c>
      <c r="H452" s="118" t="s">
        <v>4411</v>
      </c>
      <c r="I452" s="5">
        <v>3.0</v>
      </c>
      <c r="J452" s="117" t="s">
        <v>4377</v>
      </c>
      <c r="K452" s="124" t="s">
        <v>30</v>
      </c>
      <c r="M452" s="5">
        <v>420.0</v>
      </c>
    </row>
    <row r="453">
      <c r="A453" s="89">
        <f>'Drop 1 BBALL'!A385+1</f>
        <v>12206</v>
      </c>
      <c r="D453" s="115" t="s">
        <v>21</v>
      </c>
      <c r="E453" s="90" t="s">
        <v>4417</v>
      </c>
      <c r="F453" s="116">
        <v>1998.0</v>
      </c>
      <c r="G453" s="117" t="s">
        <v>4375</v>
      </c>
      <c r="H453" s="117" t="s">
        <v>4376</v>
      </c>
      <c r="I453" s="5">
        <v>9.0</v>
      </c>
      <c r="J453" s="117" t="s">
        <v>4377</v>
      </c>
      <c r="K453" s="124" t="s">
        <v>30</v>
      </c>
      <c r="M453" s="5">
        <v>500.0</v>
      </c>
      <c r="N453" s="8">
        <f>counta(M453:M458)</f>
        <v>6</v>
      </c>
    </row>
    <row r="454">
      <c r="A454" s="89" t="str">
        <f>'Drop 1 BBALL'!A390+1</f>
        <v>#VALUE!</v>
      </c>
      <c r="D454" s="90" t="s">
        <v>21</v>
      </c>
      <c r="E454" s="90" t="s">
        <v>4476</v>
      </c>
      <c r="F454" s="116">
        <v>1998.0</v>
      </c>
      <c r="G454" s="117" t="s">
        <v>4413</v>
      </c>
      <c r="H454" s="117" t="s">
        <v>4348</v>
      </c>
      <c r="I454" s="5">
        <v>6.0</v>
      </c>
      <c r="J454" s="117" t="s">
        <v>4377</v>
      </c>
      <c r="K454" s="124" t="s">
        <v>25</v>
      </c>
      <c r="M454" s="5">
        <v>500.0</v>
      </c>
      <c r="N454" s="8">
        <f>sum(M453:M459)</f>
        <v>7200</v>
      </c>
    </row>
    <row r="455">
      <c r="A455" s="89">
        <f>'Drop 1 BBALL'!A368+1</f>
        <v>11983</v>
      </c>
      <c r="B455" s="114"/>
      <c r="C455" s="114"/>
      <c r="D455" s="115" t="s">
        <v>21</v>
      </c>
      <c r="E455" s="115" t="s">
        <v>4374</v>
      </c>
      <c r="F455" s="116">
        <v>1998.0</v>
      </c>
      <c r="G455" s="117" t="s">
        <v>4375</v>
      </c>
      <c r="H455" s="117" t="s">
        <v>4376</v>
      </c>
      <c r="I455" s="5">
        <v>9.0</v>
      </c>
      <c r="J455" s="117" t="s">
        <v>4377</v>
      </c>
      <c r="K455" s="124" t="s">
        <v>30</v>
      </c>
      <c r="M455" s="5">
        <v>550.0</v>
      </c>
      <c r="N455" s="8">
        <f>N454/N453</f>
        <v>1200</v>
      </c>
    </row>
    <row r="456">
      <c r="A456" s="89">
        <f t="shared" ref="A456:A459" si="20">A455+1</f>
        <v>11984</v>
      </c>
      <c r="D456" s="90" t="s">
        <v>21</v>
      </c>
      <c r="E456" s="90" t="s">
        <v>4477</v>
      </c>
      <c r="F456" s="116">
        <v>1998.0</v>
      </c>
      <c r="G456" s="117" t="s">
        <v>4375</v>
      </c>
      <c r="H456" s="117" t="s">
        <v>4427</v>
      </c>
      <c r="I456" s="5">
        <v>6.0</v>
      </c>
      <c r="J456" s="117" t="s">
        <v>4377</v>
      </c>
      <c r="K456" s="124" t="s">
        <v>30</v>
      </c>
      <c r="M456" s="5">
        <v>1500.0</v>
      </c>
    </row>
    <row r="457">
      <c r="A457" s="89">
        <f t="shared" si="20"/>
        <v>11985</v>
      </c>
      <c r="D457" s="90" t="s">
        <v>149</v>
      </c>
      <c r="E457" s="90" t="s">
        <v>4481</v>
      </c>
      <c r="F457" s="5">
        <v>2002.0</v>
      </c>
      <c r="G457" s="5" t="s">
        <v>4482</v>
      </c>
      <c r="H457" s="5" t="s">
        <v>4483</v>
      </c>
      <c r="I457" s="5"/>
      <c r="J457" s="5" t="s">
        <v>88</v>
      </c>
      <c r="K457" s="5" t="s">
        <v>796</v>
      </c>
      <c r="M457" s="5">
        <v>2000.0</v>
      </c>
    </row>
    <row r="458">
      <c r="A458" s="89">
        <f t="shared" si="20"/>
        <v>11986</v>
      </c>
      <c r="D458" s="90" t="s">
        <v>21</v>
      </c>
      <c r="E458" s="90" t="s">
        <v>4502</v>
      </c>
      <c r="F458" s="5">
        <v>2002.0</v>
      </c>
      <c r="G458" s="5" t="s">
        <v>3983</v>
      </c>
      <c r="H458" s="5" t="s">
        <v>4503</v>
      </c>
      <c r="I458" s="5">
        <v>107.0</v>
      </c>
      <c r="J458" s="5"/>
      <c r="K458" s="5" t="s">
        <v>25</v>
      </c>
      <c r="M458" s="5">
        <v>2000.0</v>
      </c>
    </row>
    <row r="459">
      <c r="A459" s="89">
        <f t="shared" si="20"/>
        <v>11987</v>
      </c>
      <c r="D459" s="90" t="s">
        <v>21</v>
      </c>
      <c r="E459" s="90" t="s">
        <v>4484</v>
      </c>
      <c r="F459" s="5">
        <v>2006.0</v>
      </c>
      <c r="G459" s="5" t="s">
        <v>4478</v>
      </c>
      <c r="H459" s="5" t="s">
        <v>4485</v>
      </c>
      <c r="I459" s="5">
        <v>5.0</v>
      </c>
      <c r="J459" s="5" t="s">
        <v>4486</v>
      </c>
      <c r="K459" s="5" t="s">
        <v>25</v>
      </c>
      <c r="M459" s="5">
        <v>150.0</v>
      </c>
    </row>
    <row r="460">
      <c r="A460" s="143" t="s">
        <v>13</v>
      </c>
      <c r="B460" s="143"/>
      <c r="C460" s="143" t="s">
        <v>3071</v>
      </c>
      <c r="D460" s="144" t="s">
        <v>1</v>
      </c>
      <c r="E460" s="144" t="s">
        <v>2</v>
      </c>
      <c r="F460" s="143" t="s">
        <v>3</v>
      </c>
      <c r="G460" s="143" t="s">
        <v>4</v>
      </c>
      <c r="H460" s="143" t="s">
        <v>5</v>
      </c>
      <c r="I460" s="143" t="s">
        <v>6</v>
      </c>
      <c r="J460" s="143" t="s">
        <v>7</v>
      </c>
      <c r="K460" s="143" t="s">
        <v>8</v>
      </c>
      <c r="M460" s="5" t="s">
        <v>14</v>
      </c>
      <c r="N460" s="5" t="s">
        <v>1779</v>
      </c>
      <c r="O460" s="145" t="s">
        <v>1780</v>
      </c>
      <c r="P460" s="145" t="s">
        <v>1781</v>
      </c>
      <c r="Q460" s="145" t="s">
        <v>1782</v>
      </c>
      <c r="R460" s="81" t="s">
        <v>1783</v>
      </c>
    </row>
    <row r="461">
      <c r="O461" s="146">
        <f>counta(A462:A1458)</f>
        <v>11</v>
      </c>
      <c r="P461" s="147">
        <f>sum(M462:M1458)</f>
        <v>0</v>
      </c>
      <c r="Q461" s="146"/>
    </row>
    <row r="462">
      <c r="A462" s="89">
        <f t="shared" ref="A462:A464" si="21">A461+1</f>
        <v>1</v>
      </c>
      <c r="D462" s="90" t="s">
        <v>21</v>
      </c>
      <c r="E462" s="90" t="s">
        <v>4514</v>
      </c>
      <c r="F462" s="5">
        <v>2000.0</v>
      </c>
      <c r="G462" s="5" t="s">
        <v>3843</v>
      </c>
      <c r="H462" s="5" t="s">
        <v>4515</v>
      </c>
      <c r="I462" s="5" t="s">
        <v>3846</v>
      </c>
      <c r="J462" s="5">
        <v>37.0</v>
      </c>
      <c r="K462" s="5" t="s">
        <v>72</v>
      </c>
    </row>
    <row r="463">
      <c r="A463" s="89">
        <f t="shared" si="21"/>
        <v>2</v>
      </c>
      <c r="D463" s="90" t="s">
        <v>21</v>
      </c>
      <c r="E463" s="90" t="s">
        <v>4520</v>
      </c>
      <c r="F463" s="5">
        <v>2000.0</v>
      </c>
      <c r="G463" s="5" t="s">
        <v>3777</v>
      </c>
      <c r="H463" s="5" t="s">
        <v>4521</v>
      </c>
      <c r="I463" s="5" t="s">
        <v>3862</v>
      </c>
      <c r="J463" s="5">
        <v>49.0</v>
      </c>
      <c r="K463" s="5" t="s">
        <v>666</v>
      </c>
    </row>
    <row r="464">
      <c r="A464" s="89">
        <f t="shared" si="21"/>
        <v>3</v>
      </c>
      <c r="D464" s="90" t="s">
        <v>21</v>
      </c>
      <c r="E464" s="90" t="s">
        <v>4543</v>
      </c>
      <c r="F464" s="5">
        <v>2000.0</v>
      </c>
      <c r="G464" s="5" t="s">
        <v>4544</v>
      </c>
      <c r="H464" s="5" t="s">
        <v>4095</v>
      </c>
      <c r="I464" s="5" t="s">
        <v>88</v>
      </c>
      <c r="J464" s="5">
        <v>51.0</v>
      </c>
      <c r="K464" s="5" t="s">
        <v>72</v>
      </c>
    </row>
    <row r="465">
      <c r="A465" s="5">
        <v>11432.0</v>
      </c>
      <c r="D465" s="90" t="s">
        <v>21</v>
      </c>
      <c r="E465" s="90" t="s">
        <v>4581</v>
      </c>
      <c r="F465" s="5">
        <v>2000.0</v>
      </c>
      <c r="G465" s="5" t="s">
        <v>4544</v>
      </c>
      <c r="H465" s="5" t="s">
        <v>4582</v>
      </c>
      <c r="I465" s="5" t="s">
        <v>88</v>
      </c>
      <c r="J465" s="5">
        <v>48.0</v>
      </c>
      <c r="K465" s="5" t="s">
        <v>666</v>
      </c>
    </row>
    <row r="466">
      <c r="A466" s="5">
        <v>11442.0</v>
      </c>
      <c r="D466" s="90" t="s">
        <v>21</v>
      </c>
      <c r="E466" s="90" t="s">
        <v>4591</v>
      </c>
      <c r="F466" s="5">
        <v>2000.0</v>
      </c>
      <c r="G466" s="5" t="s">
        <v>3768</v>
      </c>
      <c r="H466" s="5" t="s">
        <v>4592</v>
      </c>
      <c r="I466" s="5" t="s">
        <v>4593</v>
      </c>
      <c r="J466" s="5">
        <v>63.0</v>
      </c>
      <c r="K466" s="5" t="s">
        <v>72</v>
      </c>
    </row>
    <row r="467">
      <c r="A467" s="5">
        <v>11489.0</v>
      </c>
      <c r="D467" s="90" t="s">
        <v>21</v>
      </c>
      <c r="E467" s="90" t="s">
        <v>4618</v>
      </c>
      <c r="F467" s="5">
        <v>1999.0</v>
      </c>
      <c r="G467" s="5" t="s">
        <v>3783</v>
      </c>
      <c r="H467" s="5"/>
      <c r="I467" s="5"/>
      <c r="J467" s="5">
        <v>49.0</v>
      </c>
      <c r="K467" s="5" t="s">
        <v>72</v>
      </c>
    </row>
    <row r="468">
      <c r="A468" s="5">
        <v>11519.0</v>
      </c>
      <c r="D468" s="90" t="s">
        <v>21</v>
      </c>
      <c r="E468" s="90" t="s">
        <v>4638</v>
      </c>
      <c r="F468" s="5">
        <v>2000.0</v>
      </c>
      <c r="G468" s="5" t="s">
        <v>3768</v>
      </c>
      <c r="H468" s="5" t="s">
        <v>4639</v>
      </c>
      <c r="I468" s="5" t="s">
        <v>4640</v>
      </c>
      <c r="J468" s="5">
        <v>57.0</v>
      </c>
      <c r="K468" s="5" t="s">
        <v>25</v>
      </c>
    </row>
    <row r="469">
      <c r="A469" s="5">
        <v>11522.0</v>
      </c>
      <c r="D469" s="90" t="s">
        <v>21</v>
      </c>
      <c r="E469" s="90" t="s">
        <v>4641</v>
      </c>
      <c r="F469" s="5">
        <v>1999.0</v>
      </c>
      <c r="G469" s="5" t="s">
        <v>3786</v>
      </c>
      <c r="H469" s="5" t="s">
        <v>4642</v>
      </c>
      <c r="I469" s="5"/>
      <c r="J469" s="5">
        <v>124.0</v>
      </c>
      <c r="K469" s="5" t="s">
        <v>1138</v>
      </c>
    </row>
    <row r="470">
      <c r="A470" s="5">
        <v>11614.0</v>
      </c>
      <c r="D470" s="90" t="s">
        <v>21</v>
      </c>
      <c r="E470" s="90" t="s">
        <v>4686</v>
      </c>
      <c r="F470" s="5">
        <v>2000.0</v>
      </c>
      <c r="G470" s="5" t="s">
        <v>4544</v>
      </c>
      <c r="H470" s="5" t="s">
        <v>4687</v>
      </c>
      <c r="I470" s="5" t="s">
        <v>88</v>
      </c>
      <c r="J470" s="5">
        <v>47.0</v>
      </c>
      <c r="K470" s="5" t="s">
        <v>72</v>
      </c>
    </row>
    <row r="475">
      <c r="A475" s="5" t="s">
        <v>4746</v>
      </c>
      <c r="B475" s="5" t="s">
        <v>4747</v>
      </c>
      <c r="F475" s="5">
        <v>1999.0</v>
      </c>
      <c r="G475" s="5" t="s">
        <v>3765</v>
      </c>
      <c r="H475" s="5" t="s">
        <v>4411</v>
      </c>
      <c r="J475" s="5">
        <v>15.0</v>
      </c>
      <c r="K475" s="5" t="s">
        <v>4748</v>
      </c>
    </row>
    <row r="476">
      <c r="A476" s="5" t="s">
        <v>4746</v>
      </c>
      <c r="B476" s="5" t="s">
        <v>4747</v>
      </c>
      <c r="F476" s="5">
        <v>2000.0</v>
      </c>
      <c r="G476" s="5" t="s">
        <v>3861</v>
      </c>
      <c r="H476" s="5" t="s">
        <v>4749</v>
      </c>
      <c r="J476" s="5">
        <v>4.0</v>
      </c>
      <c r="K476" s="5" t="s">
        <v>520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38"/>
  </cols>
  <sheetData>
    <row r="1">
      <c r="A1" s="5" t="s">
        <v>2854</v>
      </c>
      <c r="D1" s="90" t="s">
        <v>21</v>
      </c>
      <c r="E1" s="90" t="s">
        <v>4120</v>
      </c>
      <c r="F1" s="5">
        <v>1990.0</v>
      </c>
      <c r="G1" s="5" t="s">
        <v>1802</v>
      </c>
      <c r="H1" s="5" t="s">
        <v>4121</v>
      </c>
      <c r="I1" s="5">
        <v>526.0</v>
      </c>
      <c r="J1" s="5" t="s">
        <v>105</v>
      </c>
      <c r="K1" s="5" t="s">
        <v>666</v>
      </c>
      <c r="M1" s="5">
        <v>5.0</v>
      </c>
      <c r="O1" s="93"/>
      <c r="P1" s="94"/>
      <c r="Q1" s="95"/>
    </row>
    <row r="2">
      <c r="A2" s="5" t="str">
        <f t="shared" ref="A2:A3" si="1">A1+1</f>
        <v>#VALUE!</v>
      </c>
      <c r="D2" s="90" t="s">
        <v>21</v>
      </c>
      <c r="E2" s="90" t="s">
        <v>4122</v>
      </c>
      <c r="F2" s="5">
        <v>1990.0</v>
      </c>
      <c r="G2" s="5" t="s">
        <v>90</v>
      </c>
      <c r="H2" s="5" t="s">
        <v>4123</v>
      </c>
      <c r="I2" s="5">
        <v>428.0</v>
      </c>
      <c r="J2" s="5" t="s">
        <v>105</v>
      </c>
      <c r="K2" s="5" t="s">
        <v>72</v>
      </c>
      <c r="M2" s="5">
        <v>10.0</v>
      </c>
      <c r="O2" s="96"/>
      <c r="P2" s="97"/>
      <c r="Q2" s="98"/>
    </row>
    <row r="3">
      <c r="A3" s="5" t="str">
        <f t="shared" si="1"/>
        <v>#VALUE!</v>
      </c>
      <c r="D3" s="90" t="s">
        <v>21</v>
      </c>
      <c r="E3" s="90" t="s">
        <v>4124</v>
      </c>
      <c r="F3" s="5">
        <v>1990.0</v>
      </c>
      <c r="G3" s="5" t="s">
        <v>90</v>
      </c>
      <c r="H3" s="5" t="s">
        <v>4123</v>
      </c>
      <c r="I3" s="5">
        <v>428.0</v>
      </c>
      <c r="J3" s="5" t="s">
        <v>105</v>
      </c>
      <c r="K3" s="5" t="s">
        <v>72</v>
      </c>
      <c r="M3" s="5">
        <v>10.0</v>
      </c>
    </row>
    <row r="4">
      <c r="A4" s="5" t="s">
        <v>2854</v>
      </c>
      <c r="D4" s="112"/>
      <c r="E4" s="90" t="s">
        <v>4125</v>
      </c>
      <c r="F4" s="5">
        <v>1990.0</v>
      </c>
      <c r="G4" s="5" t="s">
        <v>4126</v>
      </c>
      <c r="H4" s="5" t="s">
        <v>4127</v>
      </c>
      <c r="I4" s="5">
        <v>25.0</v>
      </c>
      <c r="J4" s="5" t="s">
        <v>105</v>
      </c>
      <c r="K4" s="5" t="s">
        <v>25</v>
      </c>
      <c r="M4" s="5">
        <v>10.0</v>
      </c>
    </row>
    <row r="5">
      <c r="A5" s="5" t="s">
        <v>2854</v>
      </c>
      <c r="D5" s="90" t="s">
        <v>149</v>
      </c>
      <c r="E5" s="90" t="s">
        <v>4128</v>
      </c>
      <c r="F5" s="5">
        <v>1990.0</v>
      </c>
      <c r="G5" s="5" t="s">
        <v>1802</v>
      </c>
      <c r="H5" s="5" t="s">
        <v>4121</v>
      </c>
      <c r="I5" s="5">
        <v>526.0</v>
      </c>
      <c r="J5" s="5" t="s">
        <v>105</v>
      </c>
      <c r="K5" s="5" t="s">
        <v>4129</v>
      </c>
      <c r="M5" s="5">
        <v>10.0</v>
      </c>
    </row>
    <row r="6">
      <c r="A6" s="5" t="s">
        <v>2854</v>
      </c>
      <c r="D6" s="90" t="s">
        <v>149</v>
      </c>
      <c r="E6" s="90" t="s">
        <v>4130</v>
      </c>
      <c r="F6" s="5">
        <v>1989.0</v>
      </c>
      <c r="G6" s="5" t="s">
        <v>4131</v>
      </c>
      <c r="H6" s="5" t="s">
        <v>4132</v>
      </c>
      <c r="I6" s="5">
        <v>113.0</v>
      </c>
      <c r="J6" s="5" t="s">
        <v>105</v>
      </c>
      <c r="K6" s="5" t="s">
        <v>4129</v>
      </c>
      <c r="M6" s="5">
        <v>10.0</v>
      </c>
    </row>
    <row r="7">
      <c r="A7" s="5" t="s">
        <v>2854</v>
      </c>
      <c r="D7" s="90" t="s">
        <v>21</v>
      </c>
      <c r="E7" s="90" t="s">
        <v>4133</v>
      </c>
      <c r="F7" s="5">
        <v>1990.0</v>
      </c>
      <c r="G7" s="5" t="s">
        <v>4126</v>
      </c>
      <c r="H7" s="5" t="s">
        <v>4134</v>
      </c>
      <c r="I7" s="5">
        <v>74.0</v>
      </c>
      <c r="J7" s="5" t="s">
        <v>105</v>
      </c>
      <c r="K7" s="5" t="s">
        <v>72</v>
      </c>
      <c r="M7" s="5">
        <v>10.0</v>
      </c>
    </row>
    <row r="8">
      <c r="A8" s="5">
        <v>12345.0</v>
      </c>
      <c r="D8" s="90" t="s">
        <v>21</v>
      </c>
      <c r="E8" s="90" t="s">
        <v>4135</v>
      </c>
      <c r="F8" s="5">
        <v>1990.0</v>
      </c>
      <c r="G8" s="5" t="s">
        <v>1802</v>
      </c>
      <c r="H8" s="5" t="s">
        <v>4123</v>
      </c>
      <c r="I8" s="5">
        <v>356.0</v>
      </c>
      <c r="J8" s="5" t="s">
        <v>105</v>
      </c>
      <c r="K8" s="5" t="s">
        <v>72</v>
      </c>
      <c r="M8" s="5">
        <v>15.0</v>
      </c>
    </row>
    <row r="9">
      <c r="A9" s="5">
        <f t="shared" ref="A9:A16" si="2">A8+1</f>
        <v>12346</v>
      </c>
      <c r="D9" s="90" t="s">
        <v>21</v>
      </c>
      <c r="E9" s="90" t="s">
        <v>4136</v>
      </c>
      <c r="F9" s="5">
        <v>1990.0</v>
      </c>
      <c r="G9" s="5" t="s">
        <v>1802</v>
      </c>
      <c r="H9" s="5" t="s">
        <v>4123</v>
      </c>
      <c r="I9" s="5">
        <v>356.0</v>
      </c>
      <c r="J9" s="5" t="s">
        <v>105</v>
      </c>
      <c r="K9" s="5" t="s">
        <v>72</v>
      </c>
      <c r="M9" s="5">
        <v>15.0</v>
      </c>
    </row>
    <row r="10">
      <c r="A10" s="5">
        <f t="shared" si="2"/>
        <v>12347</v>
      </c>
      <c r="D10" s="90" t="s">
        <v>21</v>
      </c>
      <c r="E10" s="90" t="s">
        <v>4137</v>
      </c>
      <c r="F10" s="5">
        <v>1990.0</v>
      </c>
      <c r="G10" s="5" t="s">
        <v>1802</v>
      </c>
      <c r="H10" s="5" t="s">
        <v>4123</v>
      </c>
      <c r="I10" s="5">
        <v>356.0</v>
      </c>
      <c r="J10" s="5" t="s">
        <v>105</v>
      </c>
      <c r="K10" s="5" t="s">
        <v>72</v>
      </c>
      <c r="M10" s="5">
        <v>15.0</v>
      </c>
    </row>
    <row r="11">
      <c r="A11" s="5">
        <f t="shared" si="2"/>
        <v>12348</v>
      </c>
      <c r="D11" s="90" t="s">
        <v>21</v>
      </c>
      <c r="E11" s="90" t="s">
        <v>4138</v>
      </c>
      <c r="F11" s="5">
        <v>1990.0</v>
      </c>
      <c r="G11" s="5" t="s">
        <v>1802</v>
      </c>
      <c r="H11" s="5" t="s">
        <v>4123</v>
      </c>
      <c r="I11" s="5">
        <v>356.0</v>
      </c>
      <c r="J11" s="5" t="s">
        <v>105</v>
      </c>
      <c r="K11" s="5" t="s">
        <v>72</v>
      </c>
      <c r="M11" s="5">
        <v>15.0</v>
      </c>
    </row>
    <row r="12">
      <c r="A12" s="5">
        <f t="shared" si="2"/>
        <v>12349</v>
      </c>
      <c r="D12" s="90" t="s">
        <v>21</v>
      </c>
      <c r="E12" s="90" t="s">
        <v>4139</v>
      </c>
      <c r="F12" s="5">
        <v>1990.0</v>
      </c>
      <c r="G12" s="5" t="s">
        <v>1802</v>
      </c>
      <c r="H12" s="5" t="s">
        <v>4123</v>
      </c>
      <c r="I12" s="5">
        <v>356.0</v>
      </c>
      <c r="J12" s="5" t="s">
        <v>105</v>
      </c>
      <c r="K12" s="5" t="s">
        <v>72</v>
      </c>
      <c r="M12" s="5">
        <v>15.0</v>
      </c>
    </row>
    <row r="13">
      <c r="A13" s="5">
        <f t="shared" si="2"/>
        <v>12350</v>
      </c>
      <c r="D13" s="90" t="s">
        <v>21</v>
      </c>
      <c r="E13" s="90" t="s">
        <v>4140</v>
      </c>
      <c r="F13" s="5">
        <v>1990.0</v>
      </c>
      <c r="G13" s="5" t="s">
        <v>1802</v>
      </c>
      <c r="H13" s="5" t="s">
        <v>4123</v>
      </c>
      <c r="I13" s="5">
        <v>356.0</v>
      </c>
      <c r="J13" s="5" t="s">
        <v>105</v>
      </c>
      <c r="K13" s="5" t="s">
        <v>72</v>
      </c>
      <c r="M13" s="5">
        <v>15.0</v>
      </c>
    </row>
    <row r="14">
      <c r="A14" s="5">
        <f t="shared" si="2"/>
        <v>12351</v>
      </c>
      <c r="D14" s="90" t="s">
        <v>21</v>
      </c>
      <c r="E14" s="90" t="s">
        <v>4141</v>
      </c>
      <c r="F14" s="5">
        <v>1990.0</v>
      </c>
      <c r="G14" s="5" t="s">
        <v>1802</v>
      </c>
      <c r="H14" s="5" t="s">
        <v>4123</v>
      </c>
      <c r="I14" s="5">
        <v>356.0</v>
      </c>
      <c r="J14" s="5" t="s">
        <v>105</v>
      </c>
      <c r="K14" s="5" t="s">
        <v>72</v>
      </c>
      <c r="M14" s="5">
        <v>15.0</v>
      </c>
    </row>
    <row r="15">
      <c r="A15" s="5">
        <f t="shared" si="2"/>
        <v>12352</v>
      </c>
      <c r="D15" s="90" t="s">
        <v>21</v>
      </c>
      <c r="E15" s="90" t="s">
        <v>4142</v>
      </c>
      <c r="F15" s="5">
        <v>1990.0</v>
      </c>
      <c r="G15" s="5" t="s">
        <v>1802</v>
      </c>
      <c r="H15" s="5" t="s">
        <v>4123</v>
      </c>
      <c r="I15" s="5">
        <v>356.0</v>
      </c>
      <c r="J15" s="5" t="s">
        <v>105</v>
      </c>
      <c r="K15" s="5" t="s">
        <v>72</v>
      </c>
      <c r="M15" s="5">
        <v>15.0</v>
      </c>
    </row>
    <row r="16">
      <c r="A16" s="5">
        <f t="shared" si="2"/>
        <v>12353</v>
      </c>
      <c r="D16" s="90" t="s">
        <v>21</v>
      </c>
      <c r="E16" s="90" t="s">
        <v>4143</v>
      </c>
      <c r="F16" s="5">
        <v>1990.0</v>
      </c>
      <c r="G16" s="5" t="s">
        <v>1802</v>
      </c>
      <c r="H16" s="5" t="s">
        <v>4123</v>
      </c>
      <c r="I16" s="5">
        <v>356.0</v>
      </c>
      <c r="J16" s="5" t="s">
        <v>105</v>
      </c>
      <c r="K16" s="5" t="s">
        <v>72</v>
      </c>
      <c r="M16" s="5">
        <v>15.0</v>
      </c>
    </row>
    <row r="17">
      <c r="A17" s="5" t="s">
        <v>2854</v>
      </c>
      <c r="D17" s="112"/>
      <c r="E17" s="90" t="s">
        <v>4144</v>
      </c>
      <c r="F17" s="5">
        <v>1984.0</v>
      </c>
      <c r="G17" s="5" t="s">
        <v>62</v>
      </c>
      <c r="H17" s="5" t="s">
        <v>4145</v>
      </c>
      <c r="I17" s="5">
        <v>96.0</v>
      </c>
      <c r="J17" s="5" t="s">
        <v>105</v>
      </c>
      <c r="K17" s="5" t="s">
        <v>666</v>
      </c>
      <c r="M17" s="5">
        <v>15.0</v>
      </c>
    </row>
    <row r="18">
      <c r="A18" s="5" t="s">
        <v>2854</v>
      </c>
      <c r="D18" s="112"/>
      <c r="E18" s="90" t="s">
        <v>4146</v>
      </c>
      <c r="F18" s="5">
        <v>1984.0</v>
      </c>
      <c r="G18" s="5" t="s">
        <v>62</v>
      </c>
      <c r="H18" s="5" t="s">
        <v>4145</v>
      </c>
      <c r="I18" s="5">
        <v>96.0</v>
      </c>
      <c r="J18" s="5" t="s">
        <v>105</v>
      </c>
      <c r="K18" s="5" t="s">
        <v>666</v>
      </c>
      <c r="M18" s="5">
        <v>15.0</v>
      </c>
    </row>
    <row r="19">
      <c r="A19" s="5" t="s">
        <v>2854</v>
      </c>
      <c r="D19" s="112"/>
      <c r="E19" s="90" t="s">
        <v>4147</v>
      </c>
      <c r="F19" s="5">
        <v>1984.0</v>
      </c>
      <c r="G19" s="5" t="s">
        <v>62</v>
      </c>
      <c r="H19" s="5" t="s">
        <v>4145</v>
      </c>
      <c r="I19" s="5">
        <v>96.0</v>
      </c>
      <c r="J19" s="5" t="s">
        <v>105</v>
      </c>
      <c r="K19" s="5" t="s">
        <v>666</v>
      </c>
      <c r="M19" s="5">
        <v>15.0</v>
      </c>
    </row>
    <row r="20">
      <c r="A20" s="5" t="s">
        <v>2854</v>
      </c>
      <c r="D20" s="90" t="s">
        <v>21</v>
      </c>
      <c r="E20" s="90" t="s">
        <v>4148</v>
      </c>
      <c r="F20" s="5">
        <v>1990.0</v>
      </c>
      <c r="G20" s="5" t="s">
        <v>1802</v>
      </c>
      <c r="H20" s="5" t="s">
        <v>4121</v>
      </c>
      <c r="I20" s="5">
        <v>526.0</v>
      </c>
      <c r="J20" s="5" t="s">
        <v>105</v>
      </c>
      <c r="K20" s="5" t="s">
        <v>72</v>
      </c>
      <c r="M20" s="5">
        <v>15.0</v>
      </c>
    </row>
    <row r="21">
      <c r="A21" s="5" t="s">
        <v>2854</v>
      </c>
      <c r="D21" s="90" t="s">
        <v>161</v>
      </c>
      <c r="E21" s="90" t="s">
        <v>4149</v>
      </c>
      <c r="F21" s="5">
        <v>1989.0</v>
      </c>
      <c r="G21" s="5" t="s">
        <v>62</v>
      </c>
      <c r="H21" s="5" t="s">
        <v>4150</v>
      </c>
      <c r="I21" s="5">
        <v>136.0</v>
      </c>
      <c r="J21" s="5" t="s">
        <v>105</v>
      </c>
      <c r="K21" s="5" t="s">
        <v>72</v>
      </c>
      <c r="M21" s="5">
        <v>15.0</v>
      </c>
    </row>
    <row r="22">
      <c r="A22" s="5">
        <v>12388.0</v>
      </c>
      <c r="D22" s="90" t="s">
        <v>21</v>
      </c>
      <c r="E22" s="90" t="s">
        <v>4752</v>
      </c>
      <c r="F22" s="5">
        <v>1990.0</v>
      </c>
      <c r="G22" s="5" t="s">
        <v>90</v>
      </c>
      <c r="H22" s="5" t="s">
        <v>4123</v>
      </c>
      <c r="I22" s="5">
        <v>428.0</v>
      </c>
      <c r="J22" s="5" t="s">
        <v>105</v>
      </c>
      <c r="K22" s="5" t="s">
        <v>25</v>
      </c>
      <c r="M22" s="5">
        <v>20.0</v>
      </c>
    </row>
    <row r="23">
      <c r="A23" s="5">
        <v>12389.0</v>
      </c>
      <c r="D23" s="90" t="s">
        <v>21</v>
      </c>
      <c r="E23" s="90" t="s">
        <v>4753</v>
      </c>
      <c r="F23" s="5">
        <v>1990.0</v>
      </c>
      <c r="G23" s="5" t="s">
        <v>90</v>
      </c>
      <c r="H23" s="5" t="s">
        <v>4123</v>
      </c>
      <c r="I23" s="5">
        <v>428.0</v>
      </c>
      <c r="J23" s="5" t="s">
        <v>105</v>
      </c>
      <c r="K23" s="5" t="s">
        <v>25</v>
      </c>
      <c r="M23" s="5">
        <v>20.0</v>
      </c>
    </row>
    <row r="24">
      <c r="A24" s="5">
        <v>12390.0</v>
      </c>
      <c r="D24" s="90" t="s">
        <v>21</v>
      </c>
      <c r="E24" s="90" t="s">
        <v>4754</v>
      </c>
      <c r="F24" s="5">
        <v>1990.0</v>
      </c>
      <c r="G24" s="5" t="s">
        <v>90</v>
      </c>
      <c r="H24" s="5" t="s">
        <v>4123</v>
      </c>
      <c r="I24" s="5">
        <v>428.0</v>
      </c>
      <c r="J24" s="5" t="s">
        <v>105</v>
      </c>
      <c r="K24" s="5" t="s">
        <v>25</v>
      </c>
      <c r="M24" s="5">
        <v>20.0</v>
      </c>
    </row>
    <row r="25">
      <c r="A25" s="5" t="s">
        <v>2854</v>
      </c>
      <c r="D25" s="112"/>
      <c r="E25" s="90" t="s">
        <v>4755</v>
      </c>
      <c r="F25" s="5">
        <v>1990.0</v>
      </c>
      <c r="G25" s="5" t="s">
        <v>4126</v>
      </c>
      <c r="H25" s="5" t="s">
        <v>4756</v>
      </c>
      <c r="I25" s="5">
        <v>100.0</v>
      </c>
      <c r="J25" s="5" t="s">
        <v>105</v>
      </c>
      <c r="K25" s="5" t="s">
        <v>25</v>
      </c>
      <c r="M25" s="5">
        <v>20.0</v>
      </c>
    </row>
    <row r="26">
      <c r="A26" s="5" t="s">
        <v>2854</v>
      </c>
      <c r="D26" s="112"/>
      <c r="E26" s="90" t="s">
        <v>4757</v>
      </c>
      <c r="F26" s="5">
        <v>1990.0</v>
      </c>
      <c r="G26" s="5" t="s">
        <v>4126</v>
      </c>
      <c r="H26" s="5" t="s">
        <v>4758</v>
      </c>
      <c r="I26" s="5">
        <v>47.0</v>
      </c>
      <c r="J26" s="5" t="s">
        <v>105</v>
      </c>
      <c r="K26" s="5" t="s">
        <v>25</v>
      </c>
      <c r="M26" s="5">
        <v>20.0</v>
      </c>
    </row>
    <row r="27">
      <c r="A27" s="5" t="s">
        <v>2854</v>
      </c>
      <c r="D27" s="112"/>
      <c r="E27" s="90" t="s">
        <v>4759</v>
      </c>
      <c r="F27" s="5">
        <v>1990.0</v>
      </c>
      <c r="G27" s="5" t="s">
        <v>4126</v>
      </c>
      <c r="H27" s="5" t="s">
        <v>4760</v>
      </c>
      <c r="I27" s="5">
        <v>114.0</v>
      </c>
      <c r="J27" s="5" t="s">
        <v>105</v>
      </c>
      <c r="K27" s="5" t="s">
        <v>25</v>
      </c>
      <c r="M27" s="5">
        <v>20.0</v>
      </c>
    </row>
    <row r="28">
      <c r="A28" s="5" t="s">
        <v>2854</v>
      </c>
      <c r="D28" s="112"/>
      <c r="E28" s="90" t="s">
        <v>4761</v>
      </c>
      <c r="F28" s="5">
        <v>1990.0</v>
      </c>
      <c r="G28" s="5" t="s">
        <v>4126</v>
      </c>
      <c r="H28" s="5" t="s">
        <v>4756</v>
      </c>
      <c r="I28" s="5">
        <v>100.0</v>
      </c>
      <c r="J28" s="5" t="s">
        <v>105</v>
      </c>
      <c r="K28" s="5" t="s">
        <v>25</v>
      </c>
      <c r="M28" s="5">
        <v>20.0</v>
      </c>
    </row>
    <row r="29">
      <c r="A29" s="5" t="s">
        <v>2854</v>
      </c>
      <c r="D29" s="90" t="s">
        <v>21</v>
      </c>
      <c r="E29" s="90" t="s">
        <v>4762</v>
      </c>
      <c r="F29" s="5">
        <v>1990.0</v>
      </c>
      <c r="G29" s="5" t="s">
        <v>90</v>
      </c>
      <c r="H29" s="5" t="s">
        <v>4763</v>
      </c>
      <c r="I29" s="5">
        <v>440.0</v>
      </c>
      <c r="J29" s="5" t="s">
        <v>4764</v>
      </c>
      <c r="K29" s="5" t="s">
        <v>25</v>
      </c>
      <c r="M29" s="5">
        <v>20.0</v>
      </c>
    </row>
    <row r="30">
      <c r="A30" s="5">
        <v>11833.0</v>
      </c>
      <c r="D30" s="90" t="s">
        <v>21</v>
      </c>
      <c r="E30" s="90" t="s">
        <v>4765</v>
      </c>
      <c r="F30" s="5">
        <v>1990.0</v>
      </c>
      <c r="G30" s="5" t="s">
        <v>90</v>
      </c>
      <c r="H30" s="5" t="s">
        <v>4766</v>
      </c>
      <c r="I30" s="5" t="s">
        <v>4213</v>
      </c>
      <c r="J30" s="5">
        <v>439.0</v>
      </c>
      <c r="K30" s="5" t="s">
        <v>25</v>
      </c>
      <c r="M30" s="5">
        <v>25.0</v>
      </c>
    </row>
    <row r="31">
      <c r="A31" s="5" t="s">
        <v>2854</v>
      </c>
      <c r="D31" s="112"/>
      <c r="E31" s="90" t="s">
        <v>4767</v>
      </c>
      <c r="F31" s="5">
        <v>1984.0</v>
      </c>
      <c r="G31" s="5" t="s">
        <v>62</v>
      </c>
      <c r="H31" s="5" t="s">
        <v>4768</v>
      </c>
      <c r="I31" s="5">
        <v>51.0</v>
      </c>
      <c r="J31" s="5" t="s">
        <v>105</v>
      </c>
      <c r="K31" s="5" t="s">
        <v>763</v>
      </c>
      <c r="M31" s="5">
        <v>25.0</v>
      </c>
    </row>
    <row r="32">
      <c r="A32" s="5" t="s">
        <v>2854</v>
      </c>
      <c r="D32" s="112"/>
      <c r="E32" s="90" t="s">
        <v>4769</v>
      </c>
      <c r="F32" s="5">
        <v>1984.0</v>
      </c>
      <c r="G32" s="5" t="s">
        <v>62</v>
      </c>
      <c r="H32" s="5" t="s">
        <v>4768</v>
      </c>
      <c r="I32" s="5">
        <v>51.0</v>
      </c>
      <c r="J32" s="5" t="s">
        <v>105</v>
      </c>
      <c r="K32" s="5" t="s">
        <v>763</v>
      </c>
      <c r="M32" s="5">
        <v>25.0</v>
      </c>
    </row>
    <row r="33">
      <c r="A33" s="5" t="s">
        <v>2854</v>
      </c>
      <c r="D33" s="112"/>
      <c r="E33" s="90" t="s">
        <v>4770</v>
      </c>
      <c r="F33" s="5">
        <v>1984.0</v>
      </c>
      <c r="G33" s="5" t="s">
        <v>62</v>
      </c>
      <c r="H33" s="5" t="s">
        <v>4145</v>
      </c>
      <c r="I33" s="5">
        <v>96.0</v>
      </c>
      <c r="J33" s="5" t="s">
        <v>105</v>
      </c>
      <c r="K33" s="5" t="s">
        <v>72</v>
      </c>
      <c r="M33" s="5">
        <v>25.0</v>
      </c>
    </row>
    <row r="34">
      <c r="A34" s="5" t="s">
        <v>2854</v>
      </c>
      <c r="D34" s="90" t="s">
        <v>21</v>
      </c>
      <c r="E34" s="90" t="s">
        <v>4771</v>
      </c>
      <c r="F34" s="5">
        <v>1990.0</v>
      </c>
      <c r="G34" s="5" t="s">
        <v>90</v>
      </c>
      <c r="H34" s="5" t="s">
        <v>4123</v>
      </c>
      <c r="I34" s="5">
        <v>428.0</v>
      </c>
      <c r="J34" s="5" t="s">
        <v>105</v>
      </c>
      <c r="K34" s="5" t="s">
        <v>25</v>
      </c>
      <c r="M34" s="5">
        <v>25.0</v>
      </c>
    </row>
    <row r="35">
      <c r="A35" s="5" t="s">
        <v>2854</v>
      </c>
      <c r="D35" s="90" t="s">
        <v>21</v>
      </c>
      <c r="E35" s="90" t="s">
        <v>4772</v>
      </c>
      <c r="F35" s="5">
        <v>1990.0</v>
      </c>
      <c r="G35" s="5" t="s">
        <v>90</v>
      </c>
      <c r="H35" s="5" t="s">
        <v>4123</v>
      </c>
      <c r="I35" s="5">
        <v>428.0</v>
      </c>
      <c r="J35" s="5" t="s">
        <v>105</v>
      </c>
      <c r="K35" s="5" t="s">
        <v>25</v>
      </c>
      <c r="M35" s="5">
        <v>25.0</v>
      </c>
    </row>
    <row r="36">
      <c r="A36" s="5" t="s">
        <v>2854</v>
      </c>
      <c r="D36" s="90" t="s">
        <v>21</v>
      </c>
      <c r="E36" s="90" t="s">
        <v>4773</v>
      </c>
      <c r="F36" s="5">
        <v>1990.0</v>
      </c>
      <c r="G36" s="5" t="s">
        <v>90</v>
      </c>
      <c r="H36" s="5" t="s">
        <v>4123</v>
      </c>
      <c r="I36" s="5">
        <v>428.0</v>
      </c>
      <c r="J36" s="5" t="s">
        <v>105</v>
      </c>
      <c r="K36" s="5" t="s">
        <v>25</v>
      </c>
      <c r="M36" s="5">
        <v>25.0</v>
      </c>
    </row>
    <row r="37">
      <c r="A37" s="5" t="s">
        <v>2854</v>
      </c>
      <c r="D37" s="90" t="s">
        <v>21</v>
      </c>
      <c r="E37" s="90" t="s">
        <v>4774</v>
      </c>
      <c r="F37" s="5">
        <v>1990.0</v>
      </c>
      <c r="G37" s="5" t="s">
        <v>90</v>
      </c>
      <c r="H37" s="5" t="s">
        <v>4123</v>
      </c>
      <c r="I37" s="5">
        <v>428.0</v>
      </c>
      <c r="J37" s="5" t="s">
        <v>105</v>
      </c>
      <c r="K37" s="5" t="s">
        <v>25</v>
      </c>
      <c r="M37" s="5">
        <v>25.0</v>
      </c>
    </row>
    <row r="38">
      <c r="A38" s="5" t="s">
        <v>2854</v>
      </c>
      <c r="D38" s="90" t="s">
        <v>21</v>
      </c>
      <c r="E38" s="90" t="s">
        <v>4775</v>
      </c>
      <c r="F38" s="5">
        <v>1990.0</v>
      </c>
      <c r="G38" s="5" t="s">
        <v>90</v>
      </c>
      <c r="H38" s="5" t="s">
        <v>4123</v>
      </c>
      <c r="I38" s="5">
        <v>428.0</v>
      </c>
      <c r="J38" s="5" t="s">
        <v>105</v>
      </c>
      <c r="K38" s="5" t="s">
        <v>25</v>
      </c>
      <c r="M38" s="5">
        <v>25.0</v>
      </c>
    </row>
    <row r="39">
      <c r="A39" s="5">
        <v>12074.0</v>
      </c>
      <c r="D39" s="90" t="s">
        <v>21</v>
      </c>
      <c r="E39" s="90" t="s">
        <v>4776</v>
      </c>
      <c r="F39" s="5">
        <v>1988.0</v>
      </c>
      <c r="G39" s="5" t="s">
        <v>62</v>
      </c>
      <c r="H39" s="5" t="s">
        <v>4758</v>
      </c>
      <c r="J39" s="5">
        <v>66.0</v>
      </c>
      <c r="K39" s="5" t="s">
        <v>72</v>
      </c>
      <c r="M39" s="5">
        <v>30.0</v>
      </c>
    </row>
    <row r="40">
      <c r="A40" s="5">
        <v>12075.0</v>
      </c>
      <c r="D40" s="90" t="s">
        <v>21</v>
      </c>
      <c r="E40" s="90" t="s">
        <v>4777</v>
      </c>
      <c r="F40" s="5">
        <v>1988.0</v>
      </c>
      <c r="G40" s="5" t="s">
        <v>62</v>
      </c>
      <c r="H40" s="5" t="s">
        <v>4758</v>
      </c>
      <c r="J40" s="5">
        <v>66.0</v>
      </c>
      <c r="K40" s="5" t="s">
        <v>72</v>
      </c>
      <c r="M40" s="5">
        <v>30.0</v>
      </c>
    </row>
    <row r="41">
      <c r="A41" s="5">
        <v>12076.0</v>
      </c>
      <c r="D41" s="90" t="s">
        <v>21</v>
      </c>
      <c r="E41" s="90" t="s">
        <v>4778</v>
      </c>
      <c r="F41" s="5">
        <v>1988.0</v>
      </c>
      <c r="G41" s="5" t="s">
        <v>62</v>
      </c>
      <c r="H41" s="5" t="s">
        <v>4758</v>
      </c>
      <c r="J41" s="5">
        <v>66.0</v>
      </c>
      <c r="K41" s="5" t="s">
        <v>72</v>
      </c>
      <c r="M41" s="5">
        <v>30.0</v>
      </c>
    </row>
    <row r="42">
      <c r="A42" s="5" t="s">
        <v>2854</v>
      </c>
      <c r="D42" s="112"/>
      <c r="E42" s="90" t="s">
        <v>4779</v>
      </c>
      <c r="F42" s="5">
        <v>1984.0</v>
      </c>
      <c r="G42" s="5" t="s">
        <v>62</v>
      </c>
      <c r="H42" s="5" t="s">
        <v>4768</v>
      </c>
      <c r="I42" s="5">
        <v>51.0</v>
      </c>
      <c r="J42" s="5" t="s">
        <v>105</v>
      </c>
      <c r="K42" s="5" t="s">
        <v>666</v>
      </c>
      <c r="M42" s="5">
        <v>30.0</v>
      </c>
    </row>
    <row r="43">
      <c r="A43" s="5" t="s">
        <v>2854</v>
      </c>
      <c r="D43" s="112"/>
      <c r="E43" s="90" t="s">
        <v>4780</v>
      </c>
      <c r="F43" s="5">
        <v>1984.0</v>
      </c>
      <c r="G43" s="5" t="s">
        <v>62</v>
      </c>
      <c r="H43" s="5" t="s">
        <v>4768</v>
      </c>
      <c r="I43" s="5">
        <v>51.0</v>
      </c>
      <c r="J43" s="5" t="s">
        <v>105</v>
      </c>
      <c r="K43" s="5" t="s">
        <v>666</v>
      </c>
      <c r="M43" s="5">
        <v>30.0</v>
      </c>
    </row>
    <row r="44">
      <c r="A44" s="5" t="s">
        <v>2854</v>
      </c>
      <c r="D44" s="112"/>
      <c r="E44" s="90" t="s">
        <v>4781</v>
      </c>
      <c r="F44" s="5">
        <v>1990.0</v>
      </c>
      <c r="G44" s="5" t="s">
        <v>4126</v>
      </c>
      <c r="H44" s="5" t="s">
        <v>4782</v>
      </c>
      <c r="I44" s="5">
        <v>130.0</v>
      </c>
      <c r="J44" s="5" t="s">
        <v>105</v>
      </c>
      <c r="K44" s="5" t="s">
        <v>72</v>
      </c>
      <c r="M44" s="5">
        <v>35.0</v>
      </c>
    </row>
    <row r="45">
      <c r="A45" s="211">
        <f>'Drop 1 BBALL'!A438+1</f>
        <v>12047</v>
      </c>
      <c r="D45" s="90" t="s">
        <v>21</v>
      </c>
      <c r="E45" s="90" t="s">
        <v>4783</v>
      </c>
      <c r="F45" s="5">
        <v>1984.0</v>
      </c>
      <c r="G45" s="5" t="s">
        <v>62</v>
      </c>
      <c r="H45" s="5" t="s">
        <v>4768</v>
      </c>
      <c r="I45" s="5"/>
      <c r="J45" s="5">
        <v>51.0</v>
      </c>
      <c r="K45" s="5" t="s">
        <v>72</v>
      </c>
      <c r="M45" s="5">
        <v>50.0</v>
      </c>
    </row>
    <row r="46">
      <c r="A46" s="211">
        <f t="shared" ref="A46:A48" si="3">A45+1</f>
        <v>12048</v>
      </c>
      <c r="D46" s="90" t="s">
        <v>21</v>
      </c>
      <c r="E46" s="90" t="s">
        <v>4784</v>
      </c>
      <c r="F46" s="5">
        <v>1984.0</v>
      </c>
      <c r="G46" s="5" t="s">
        <v>62</v>
      </c>
      <c r="H46" s="5" t="s">
        <v>4768</v>
      </c>
      <c r="I46" s="5"/>
      <c r="J46" s="5">
        <v>51.0</v>
      </c>
      <c r="K46" s="5" t="s">
        <v>72</v>
      </c>
      <c r="M46" s="5">
        <v>50.0</v>
      </c>
    </row>
    <row r="47">
      <c r="A47" s="211">
        <f t="shared" si="3"/>
        <v>12049</v>
      </c>
      <c r="D47" s="90" t="s">
        <v>21</v>
      </c>
      <c r="E47" s="90" t="s">
        <v>4785</v>
      </c>
      <c r="F47" s="5">
        <v>1984.0</v>
      </c>
      <c r="G47" s="5" t="s">
        <v>62</v>
      </c>
      <c r="H47" s="5" t="s">
        <v>4768</v>
      </c>
      <c r="I47" s="5"/>
      <c r="J47" s="5">
        <v>51.0</v>
      </c>
      <c r="K47" s="5" t="s">
        <v>72</v>
      </c>
      <c r="M47" s="5">
        <v>50.0</v>
      </c>
    </row>
    <row r="48">
      <c r="A48" s="211">
        <f t="shared" si="3"/>
        <v>12050</v>
      </c>
      <c r="D48" s="90" t="s">
        <v>21</v>
      </c>
      <c r="E48" s="90" t="s">
        <v>4786</v>
      </c>
      <c r="F48" s="5">
        <v>1984.0</v>
      </c>
      <c r="G48" s="5" t="s">
        <v>62</v>
      </c>
      <c r="H48" s="5" t="s">
        <v>4768</v>
      </c>
      <c r="I48" s="5"/>
      <c r="J48" s="5">
        <v>51.0</v>
      </c>
      <c r="K48" s="5" t="s">
        <v>72</v>
      </c>
      <c r="M48" s="5">
        <v>50.0</v>
      </c>
    </row>
    <row r="49">
      <c r="A49" s="5">
        <v>11959.0</v>
      </c>
      <c r="D49" s="90" t="s">
        <v>21</v>
      </c>
      <c r="E49" s="90" t="s">
        <v>4787</v>
      </c>
      <c r="F49" s="5">
        <v>1984.0</v>
      </c>
      <c r="G49" s="5" t="s">
        <v>62</v>
      </c>
      <c r="H49" s="5" t="s">
        <v>4768</v>
      </c>
      <c r="J49" s="5">
        <v>51.0</v>
      </c>
      <c r="K49" s="5" t="s">
        <v>72</v>
      </c>
      <c r="M49" s="5">
        <v>50.0</v>
      </c>
    </row>
    <row r="50">
      <c r="A50" s="5">
        <v>12064.0</v>
      </c>
      <c r="D50" s="90" t="s">
        <v>21</v>
      </c>
      <c r="E50" s="90" t="s">
        <v>4788</v>
      </c>
      <c r="F50" s="5">
        <v>2008.0</v>
      </c>
      <c r="G50" s="5" t="s">
        <v>4789</v>
      </c>
      <c r="H50" s="5" t="s">
        <v>4790</v>
      </c>
      <c r="I50" s="5" t="s">
        <v>4791</v>
      </c>
      <c r="J50" s="5">
        <v>59.0</v>
      </c>
      <c r="K50" s="5" t="s">
        <v>30</v>
      </c>
      <c r="M50" s="5">
        <v>50.0</v>
      </c>
    </row>
    <row r="51">
      <c r="A51" s="5">
        <v>12065.0</v>
      </c>
      <c r="D51" s="90" t="s">
        <v>21</v>
      </c>
      <c r="E51" s="90" t="s">
        <v>4792</v>
      </c>
      <c r="F51" s="5">
        <v>2008.0</v>
      </c>
      <c r="G51" s="5" t="s">
        <v>4789</v>
      </c>
      <c r="H51" s="5" t="s">
        <v>4790</v>
      </c>
      <c r="I51" s="5" t="s">
        <v>4791</v>
      </c>
      <c r="J51" s="5">
        <v>59.0</v>
      </c>
      <c r="K51" s="5" t="s">
        <v>30</v>
      </c>
      <c r="M51" s="5">
        <v>50.0</v>
      </c>
    </row>
    <row r="52">
      <c r="A52" s="5">
        <v>12066.0</v>
      </c>
      <c r="D52" s="90" t="s">
        <v>21</v>
      </c>
      <c r="E52" s="90" t="s">
        <v>4793</v>
      </c>
      <c r="F52" s="5">
        <v>2008.0</v>
      </c>
      <c r="G52" s="5" t="s">
        <v>4789</v>
      </c>
      <c r="H52" s="5" t="s">
        <v>4790</v>
      </c>
      <c r="I52" s="5" t="s">
        <v>4791</v>
      </c>
      <c r="J52" s="5">
        <v>59.0</v>
      </c>
      <c r="K52" s="5" t="s">
        <v>30</v>
      </c>
      <c r="M52" s="5">
        <v>50.0</v>
      </c>
    </row>
    <row r="53">
      <c r="A53" s="5">
        <v>12067.0</v>
      </c>
      <c r="D53" s="90" t="s">
        <v>21</v>
      </c>
      <c r="E53" s="90" t="s">
        <v>4794</v>
      </c>
      <c r="F53" s="5">
        <v>2008.0</v>
      </c>
      <c r="G53" s="5" t="s">
        <v>4789</v>
      </c>
      <c r="H53" s="5" t="s">
        <v>4790</v>
      </c>
      <c r="I53" s="5" t="s">
        <v>4791</v>
      </c>
      <c r="J53" s="5">
        <v>59.0</v>
      </c>
      <c r="K53" s="5" t="s">
        <v>30</v>
      </c>
      <c r="M53" s="5">
        <v>50.0</v>
      </c>
    </row>
    <row r="54">
      <c r="A54" s="5">
        <v>12068.0</v>
      </c>
      <c r="D54" s="90" t="s">
        <v>21</v>
      </c>
      <c r="E54" s="90" t="s">
        <v>4795</v>
      </c>
      <c r="F54" s="5">
        <v>2008.0</v>
      </c>
      <c r="G54" s="5" t="s">
        <v>4789</v>
      </c>
      <c r="H54" s="5" t="s">
        <v>4790</v>
      </c>
      <c r="I54" s="5" t="s">
        <v>4791</v>
      </c>
      <c r="J54" s="5">
        <v>59.0</v>
      </c>
      <c r="K54" s="5" t="s">
        <v>30</v>
      </c>
      <c r="M54" s="5">
        <v>50.0</v>
      </c>
    </row>
    <row r="55">
      <c r="A55" s="5">
        <v>12069.0</v>
      </c>
      <c r="D55" s="90" t="s">
        <v>21</v>
      </c>
      <c r="E55" s="90" t="s">
        <v>4796</v>
      </c>
      <c r="F55" s="5">
        <v>2008.0</v>
      </c>
      <c r="G55" s="5" t="s">
        <v>4789</v>
      </c>
      <c r="H55" s="5" t="s">
        <v>4790</v>
      </c>
      <c r="I55" s="5" t="s">
        <v>4791</v>
      </c>
      <c r="J55" s="5">
        <v>59.0</v>
      </c>
      <c r="K55" s="5" t="s">
        <v>30</v>
      </c>
      <c r="M55" s="5">
        <v>50.0</v>
      </c>
    </row>
    <row r="56">
      <c r="A56" s="5">
        <v>12070.0</v>
      </c>
      <c r="D56" s="90" t="s">
        <v>21</v>
      </c>
      <c r="E56" s="90" t="s">
        <v>4797</v>
      </c>
      <c r="F56" s="5">
        <v>2008.0</v>
      </c>
      <c r="G56" s="5" t="s">
        <v>4789</v>
      </c>
      <c r="H56" s="5" t="s">
        <v>4790</v>
      </c>
      <c r="I56" s="5" t="s">
        <v>4791</v>
      </c>
      <c r="J56" s="5">
        <v>59.0</v>
      </c>
      <c r="K56" s="5" t="s">
        <v>30</v>
      </c>
      <c r="M56" s="5">
        <v>50.0</v>
      </c>
    </row>
    <row r="57">
      <c r="A57" s="5">
        <v>12071.0</v>
      </c>
      <c r="D57" s="90" t="s">
        <v>21</v>
      </c>
      <c r="E57" s="90" t="s">
        <v>4798</v>
      </c>
      <c r="F57" s="5">
        <v>2008.0</v>
      </c>
      <c r="G57" s="5" t="s">
        <v>4789</v>
      </c>
      <c r="H57" s="5" t="s">
        <v>4790</v>
      </c>
      <c r="I57" s="5" t="s">
        <v>4791</v>
      </c>
      <c r="J57" s="5">
        <v>59.0</v>
      </c>
      <c r="K57" s="5" t="s">
        <v>30</v>
      </c>
      <c r="M57" s="5">
        <v>50.0</v>
      </c>
    </row>
    <row r="58">
      <c r="A58" s="5">
        <v>12072.0</v>
      </c>
      <c r="D58" s="90" t="s">
        <v>21</v>
      </c>
      <c r="E58" s="90" t="s">
        <v>4799</v>
      </c>
      <c r="F58" s="5">
        <v>2008.0</v>
      </c>
      <c r="G58" s="5" t="s">
        <v>4789</v>
      </c>
      <c r="H58" s="5" t="s">
        <v>4790</v>
      </c>
      <c r="I58" s="5" t="s">
        <v>4791</v>
      </c>
      <c r="J58" s="5">
        <v>59.0</v>
      </c>
      <c r="K58" s="5" t="s">
        <v>30</v>
      </c>
      <c r="M58" s="5">
        <v>50.0</v>
      </c>
    </row>
    <row r="59">
      <c r="A59" s="5" t="s">
        <v>2854</v>
      </c>
      <c r="D59" s="112"/>
      <c r="E59" s="90" t="s">
        <v>4800</v>
      </c>
      <c r="F59" s="5">
        <v>2008.0</v>
      </c>
      <c r="G59" s="5" t="s">
        <v>1802</v>
      </c>
      <c r="H59" s="5" t="s">
        <v>4790</v>
      </c>
      <c r="I59" s="5" t="s">
        <v>4178</v>
      </c>
      <c r="J59" s="5" t="s">
        <v>4801</v>
      </c>
      <c r="K59" s="5" t="s">
        <v>25</v>
      </c>
      <c r="M59" s="5">
        <v>50.0</v>
      </c>
    </row>
    <row r="60">
      <c r="A60" s="5" t="s">
        <v>2854</v>
      </c>
      <c r="D60" s="112"/>
      <c r="E60" s="90" t="s">
        <v>4802</v>
      </c>
      <c r="F60" s="5">
        <v>2008.0</v>
      </c>
      <c r="G60" s="5" t="s">
        <v>1802</v>
      </c>
      <c r="H60" s="5" t="s">
        <v>4790</v>
      </c>
      <c r="I60" s="5" t="s">
        <v>4178</v>
      </c>
      <c r="J60" s="5" t="s">
        <v>4801</v>
      </c>
      <c r="K60" s="5" t="s">
        <v>25</v>
      </c>
      <c r="M60" s="5">
        <v>50.0</v>
      </c>
    </row>
    <row r="61">
      <c r="A61" s="5" t="s">
        <v>2854</v>
      </c>
      <c r="D61" s="112"/>
      <c r="E61" s="90" t="s">
        <v>4803</v>
      </c>
      <c r="F61" s="5">
        <v>2008.0</v>
      </c>
      <c r="G61" s="5" t="s">
        <v>1802</v>
      </c>
      <c r="H61" s="5" t="s">
        <v>4790</v>
      </c>
      <c r="I61" s="5" t="s">
        <v>4178</v>
      </c>
      <c r="J61" s="5" t="s">
        <v>4801</v>
      </c>
      <c r="K61" s="5" t="s">
        <v>25</v>
      </c>
      <c r="M61" s="5">
        <v>50.0</v>
      </c>
    </row>
    <row r="62">
      <c r="A62" s="5" t="s">
        <v>2854</v>
      </c>
      <c r="D62" s="112"/>
      <c r="E62" s="90" t="s">
        <v>4804</v>
      </c>
      <c r="F62" s="5">
        <v>1984.0</v>
      </c>
      <c r="G62" s="5" t="s">
        <v>62</v>
      </c>
      <c r="H62" s="5" t="s">
        <v>4768</v>
      </c>
      <c r="I62" s="5">
        <v>51.0</v>
      </c>
      <c r="J62" s="5" t="s">
        <v>105</v>
      </c>
      <c r="K62" s="5" t="s">
        <v>72</v>
      </c>
      <c r="M62" s="5">
        <v>50.0</v>
      </c>
    </row>
    <row r="63">
      <c r="A63" s="5" t="s">
        <v>2854</v>
      </c>
      <c r="D63" s="112"/>
      <c r="E63" s="90" t="s">
        <v>4805</v>
      </c>
      <c r="F63" s="5">
        <v>1984.0</v>
      </c>
      <c r="G63" s="5" t="s">
        <v>62</v>
      </c>
      <c r="H63" s="5" t="s">
        <v>4768</v>
      </c>
      <c r="I63" s="5">
        <v>51.0</v>
      </c>
      <c r="J63" s="5" t="s">
        <v>105</v>
      </c>
      <c r="K63" s="5" t="s">
        <v>72</v>
      </c>
      <c r="M63" s="5">
        <v>50.0</v>
      </c>
    </row>
    <row r="64">
      <c r="A64" s="5">
        <v>12073.0</v>
      </c>
      <c r="D64" s="90" t="s">
        <v>21</v>
      </c>
      <c r="E64" s="90" t="s">
        <v>4806</v>
      </c>
      <c r="F64" s="5">
        <v>1984.0</v>
      </c>
      <c r="G64" s="5" t="s">
        <v>62</v>
      </c>
      <c r="H64" s="5" t="s">
        <v>4782</v>
      </c>
      <c r="J64" s="5">
        <v>49.0</v>
      </c>
      <c r="K64" s="5" t="s">
        <v>72</v>
      </c>
      <c r="M64" s="5">
        <v>60.0</v>
      </c>
    </row>
    <row r="65">
      <c r="A65" s="5" t="s">
        <v>2854</v>
      </c>
      <c r="D65" s="112"/>
      <c r="E65" s="90" t="s">
        <v>4807</v>
      </c>
      <c r="F65" s="5">
        <v>1990.0</v>
      </c>
      <c r="G65" s="5" t="s">
        <v>4126</v>
      </c>
      <c r="H65" s="5" t="s">
        <v>4123</v>
      </c>
      <c r="I65" s="5">
        <v>50.0</v>
      </c>
      <c r="J65" s="5" t="s">
        <v>105</v>
      </c>
      <c r="K65" s="5" t="s">
        <v>25</v>
      </c>
      <c r="M65" s="5">
        <v>60.0</v>
      </c>
    </row>
    <row r="66">
      <c r="A66" s="8" t="str">
        <f t="shared" ref="A66:A72" si="4">A65+1</f>
        <v>#VALUE!</v>
      </c>
      <c r="D66" s="90" t="s">
        <v>21</v>
      </c>
      <c r="E66" s="90" t="s">
        <v>4808</v>
      </c>
      <c r="F66" s="5">
        <v>1990.0</v>
      </c>
      <c r="G66" s="5" t="s">
        <v>90</v>
      </c>
      <c r="H66" s="5" t="s">
        <v>4123</v>
      </c>
      <c r="I66" s="5"/>
      <c r="J66" s="5">
        <v>428.0</v>
      </c>
      <c r="K66" s="5" t="s">
        <v>30</v>
      </c>
      <c r="M66" s="5">
        <v>80.0</v>
      </c>
    </row>
    <row r="67">
      <c r="A67" s="8" t="str">
        <f t="shared" si="4"/>
        <v>#VALUE!</v>
      </c>
      <c r="D67" s="90" t="s">
        <v>21</v>
      </c>
      <c r="E67" s="90" t="s">
        <v>4809</v>
      </c>
      <c r="F67" s="5">
        <v>1990.0</v>
      </c>
      <c r="G67" s="5" t="s">
        <v>90</v>
      </c>
      <c r="H67" s="5" t="s">
        <v>4123</v>
      </c>
      <c r="I67" s="5"/>
      <c r="J67" s="5">
        <v>428.0</v>
      </c>
      <c r="K67" s="5" t="s">
        <v>30</v>
      </c>
      <c r="M67" s="5">
        <v>80.0</v>
      </c>
    </row>
    <row r="68">
      <c r="A68" s="8" t="str">
        <f t="shared" si="4"/>
        <v>#VALUE!</v>
      </c>
      <c r="D68" s="90" t="s">
        <v>21</v>
      </c>
      <c r="E68" s="90" t="s">
        <v>4810</v>
      </c>
      <c r="F68" s="5">
        <v>1990.0</v>
      </c>
      <c r="G68" s="5" t="s">
        <v>90</v>
      </c>
      <c r="H68" s="5" t="s">
        <v>4123</v>
      </c>
      <c r="I68" s="5"/>
      <c r="J68" s="5">
        <v>428.0</v>
      </c>
      <c r="K68" s="5" t="s">
        <v>30</v>
      </c>
      <c r="M68" s="5">
        <v>80.0</v>
      </c>
    </row>
    <row r="69">
      <c r="A69" s="8" t="str">
        <f t="shared" si="4"/>
        <v>#VALUE!</v>
      </c>
      <c r="D69" s="90" t="s">
        <v>21</v>
      </c>
      <c r="E69" s="90" t="s">
        <v>4811</v>
      </c>
      <c r="F69" s="5">
        <v>1990.0</v>
      </c>
      <c r="G69" s="5" t="s">
        <v>90</v>
      </c>
      <c r="H69" s="5" t="s">
        <v>4123</v>
      </c>
      <c r="I69" s="5"/>
      <c r="J69" s="5">
        <v>428.0</v>
      </c>
      <c r="K69" s="5" t="s">
        <v>30</v>
      </c>
      <c r="M69" s="5">
        <v>80.0</v>
      </c>
    </row>
    <row r="70">
      <c r="A70" s="8" t="str">
        <f t="shared" si="4"/>
        <v>#VALUE!</v>
      </c>
      <c r="D70" s="90" t="s">
        <v>21</v>
      </c>
      <c r="E70" s="90" t="s">
        <v>4812</v>
      </c>
      <c r="F70" s="5">
        <v>1990.0</v>
      </c>
      <c r="G70" s="5" t="s">
        <v>90</v>
      </c>
      <c r="H70" s="5" t="s">
        <v>4123</v>
      </c>
      <c r="I70" s="5"/>
      <c r="J70" s="5">
        <v>428.0</v>
      </c>
      <c r="K70" s="5" t="s">
        <v>30</v>
      </c>
      <c r="M70" s="5">
        <v>80.0</v>
      </c>
    </row>
    <row r="71">
      <c r="A71" s="8" t="str">
        <f t="shared" si="4"/>
        <v>#VALUE!</v>
      </c>
      <c r="D71" s="90" t="s">
        <v>21</v>
      </c>
      <c r="E71" s="90" t="s">
        <v>4813</v>
      </c>
      <c r="F71" s="5">
        <v>1990.0</v>
      </c>
      <c r="G71" s="5" t="s">
        <v>90</v>
      </c>
      <c r="H71" s="5" t="s">
        <v>4123</v>
      </c>
      <c r="I71" s="5"/>
      <c r="J71" s="5">
        <v>428.0</v>
      </c>
      <c r="K71" s="5" t="s">
        <v>30</v>
      </c>
      <c r="M71" s="5">
        <v>80.0</v>
      </c>
    </row>
    <row r="72">
      <c r="A72" s="8" t="str">
        <f t="shared" si="4"/>
        <v>#VALUE!</v>
      </c>
      <c r="D72" s="90" t="s">
        <v>21</v>
      </c>
      <c r="E72" s="90" t="s">
        <v>4814</v>
      </c>
      <c r="F72" s="5">
        <v>1990.0</v>
      </c>
      <c r="G72" s="5" t="s">
        <v>90</v>
      </c>
      <c r="H72" s="5" t="s">
        <v>4123</v>
      </c>
      <c r="I72" s="5"/>
      <c r="J72" s="5">
        <v>428.0</v>
      </c>
      <c r="K72" s="5" t="s">
        <v>30</v>
      </c>
      <c r="M72" s="5">
        <v>80.0</v>
      </c>
    </row>
    <row r="73">
      <c r="A73" s="5">
        <v>11958.0</v>
      </c>
      <c r="D73" s="90" t="s">
        <v>21</v>
      </c>
      <c r="E73" s="90" t="s">
        <v>4815</v>
      </c>
      <c r="F73" s="5">
        <v>1984.0</v>
      </c>
      <c r="G73" s="5" t="s">
        <v>62</v>
      </c>
      <c r="H73" s="5" t="s">
        <v>4768</v>
      </c>
      <c r="J73" s="5">
        <v>51.0</v>
      </c>
      <c r="K73" s="5" t="s">
        <v>25</v>
      </c>
      <c r="M73" s="5">
        <v>90.0</v>
      </c>
    </row>
    <row r="74">
      <c r="A74" s="8">
        <f t="shared" ref="A74:A75" si="5">A73+1</f>
        <v>11959</v>
      </c>
      <c r="D74" s="90" t="s">
        <v>21</v>
      </c>
      <c r="E74" s="90" t="s">
        <v>4816</v>
      </c>
      <c r="F74" s="5">
        <v>2015.0</v>
      </c>
      <c r="G74" s="5" t="s">
        <v>1802</v>
      </c>
      <c r="H74" s="5" t="s">
        <v>4817</v>
      </c>
      <c r="I74" s="5"/>
      <c r="J74" s="5">
        <v>1.0</v>
      </c>
      <c r="K74" s="5" t="s">
        <v>25</v>
      </c>
      <c r="M74" s="5">
        <v>100.0</v>
      </c>
    </row>
    <row r="75">
      <c r="A75" s="8">
        <f t="shared" si="5"/>
        <v>11960</v>
      </c>
      <c r="D75" s="90" t="s">
        <v>21</v>
      </c>
      <c r="E75" s="90" t="s">
        <v>4818</v>
      </c>
      <c r="F75" s="5">
        <v>2015.0</v>
      </c>
      <c r="G75" s="5" t="s">
        <v>1802</v>
      </c>
      <c r="H75" s="5" t="s">
        <v>4817</v>
      </c>
      <c r="I75" s="5"/>
      <c r="J75" s="5">
        <v>1.0</v>
      </c>
      <c r="K75" s="5" t="s">
        <v>25</v>
      </c>
      <c r="M75" s="5">
        <v>100.0</v>
      </c>
    </row>
    <row r="76">
      <c r="A76" s="5">
        <v>11818.0</v>
      </c>
      <c r="D76" s="90" t="s">
        <v>21</v>
      </c>
      <c r="E76" s="90" t="s">
        <v>4819</v>
      </c>
      <c r="F76" s="5">
        <v>2015.0</v>
      </c>
      <c r="G76" s="5" t="s">
        <v>1802</v>
      </c>
      <c r="H76" s="5" t="s">
        <v>4817</v>
      </c>
      <c r="I76" s="5"/>
      <c r="J76" s="5">
        <v>1.0</v>
      </c>
      <c r="K76" s="5" t="s">
        <v>25</v>
      </c>
      <c r="M76" s="5">
        <v>100.0</v>
      </c>
    </row>
    <row r="77">
      <c r="A77" s="5">
        <v>11819.0</v>
      </c>
      <c r="D77" s="90" t="s">
        <v>21</v>
      </c>
      <c r="E77" s="90" t="s">
        <v>4820</v>
      </c>
      <c r="F77" s="5">
        <v>2015.0</v>
      </c>
      <c r="G77" s="5" t="s">
        <v>1802</v>
      </c>
      <c r="H77" s="5" t="s">
        <v>4817</v>
      </c>
      <c r="I77" s="5"/>
      <c r="J77" s="5">
        <v>1.0</v>
      </c>
      <c r="K77" s="5" t="s">
        <v>25</v>
      </c>
      <c r="M77" s="5">
        <v>100.0</v>
      </c>
    </row>
    <row r="78">
      <c r="A78" s="5">
        <v>11820.0</v>
      </c>
      <c r="D78" s="90" t="s">
        <v>21</v>
      </c>
      <c r="E78" s="90" t="s">
        <v>4821</v>
      </c>
      <c r="F78" s="5">
        <v>2015.0</v>
      </c>
      <c r="G78" s="5" t="s">
        <v>1802</v>
      </c>
      <c r="H78" s="5" t="s">
        <v>4817</v>
      </c>
      <c r="I78" s="5"/>
      <c r="J78" s="5">
        <v>1.0</v>
      </c>
      <c r="K78" s="5" t="s">
        <v>25</v>
      </c>
      <c r="M78" s="5">
        <v>100.0</v>
      </c>
    </row>
    <row r="79">
      <c r="A79" s="5">
        <v>11821.0</v>
      </c>
      <c r="D79" s="90" t="s">
        <v>21</v>
      </c>
      <c r="E79" s="90" t="s">
        <v>4822</v>
      </c>
      <c r="F79" s="5">
        <v>2015.0</v>
      </c>
      <c r="G79" s="5" t="s">
        <v>1802</v>
      </c>
      <c r="H79" s="5" t="s">
        <v>4817</v>
      </c>
      <c r="I79" s="5"/>
      <c r="J79" s="5">
        <v>1.0</v>
      </c>
      <c r="K79" s="5" t="s">
        <v>25</v>
      </c>
      <c r="M79" s="5">
        <v>100.0</v>
      </c>
    </row>
    <row r="80">
      <c r="A80" s="5">
        <v>11822.0</v>
      </c>
      <c r="D80" s="90" t="s">
        <v>21</v>
      </c>
      <c r="E80" s="90" t="s">
        <v>4823</v>
      </c>
      <c r="F80" s="5">
        <v>2015.0</v>
      </c>
      <c r="G80" s="5" t="s">
        <v>1802</v>
      </c>
      <c r="H80" s="5" t="s">
        <v>4817</v>
      </c>
      <c r="I80" s="5"/>
      <c r="J80" s="5">
        <v>1.0</v>
      </c>
      <c r="K80" s="5" t="s">
        <v>25</v>
      </c>
      <c r="M80" s="5">
        <v>100.0</v>
      </c>
    </row>
    <row r="81">
      <c r="A81" s="5">
        <v>11823.0</v>
      </c>
      <c r="D81" s="90" t="s">
        <v>21</v>
      </c>
      <c r="E81" s="90" t="s">
        <v>4824</v>
      </c>
      <c r="F81" s="5">
        <v>2015.0</v>
      </c>
      <c r="G81" s="5" t="s">
        <v>1802</v>
      </c>
      <c r="H81" s="5" t="s">
        <v>4817</v>
      </c>
      <c r="I81" s="5"/>
      <c r="J81" s="5">
        <v>1.0</v>
      </c>
      <c r="K81" s="5" t="s">
        <v>25</v>
      </c>
      <c r="M81" s="5">
        <v>100.0</v>
      </c>
    </row>
    <row r="82">
      <c r="A82" s="5">
        <v>11824.0</v>
      </c>
      <c r="D82" s="90" t="s">
        <v>21</v>
      </c>
      <c r="E82" s="90" t="s">
        <v>4825</v>
      </c>
      <c r="F82" s="5">
        <v>2015.0</v>
      </c>
      <c r="G82" s="5" t="s">
        <v>1802</v>
      </c>
      <c r="H82" s="5" t="s">
        <v>4817</v>
      </c>
      <c r="I82" s="5"/>
      <c r="J82" s="5">
        <v>1.0</v>
      </c>
      <c r="K82" s="5" t="s">
        <v>25</v>
      </c>
      <c r="M82" s="5">
        <v>100.0</v>
      </c>
    </row>
    <row r="83">
      <c r="A83" s="5">
        <v>11825.0</v>
      </c>
      <c r="D83" s="90" t="s">
        <v>21</v>
      </c>
      <c r="E83" s="90" t="s">
        <v>4826</v>
      </c>
      <c r="F83" s="5">
        <v>2015.0</v>
      </c>
      <c r="G83" s="5" t="s">
        <v>1802</v>
      </c>
      <c r="H83" s="5" t="s">
        <v>4817</v>
      </c>
      <c r="I83" s="5"/>
      <c r="J83" s="5">
        <v>1.0</v>
      </c>
      <c r="K83" s="5" t="s">
        <v>25</v>
      </c>
      <c r="M83" s="5">
        <v>100.0</v>
      </c>
    </row>
    <row r="84">
      <c r="A84" s="5">
        <v>11826.0</v>
      </c>
      <c r="D84" s="90" t="s">
        <v>21</v>
      </c>
      <c r="E84" s="90" t="s">
        <v>4827</v>
      </c>
      <c r="F84" s="5">
        <v>2015.0</v>
      </c>
      <c r="G84" s="5" t="s">
        <v>1802</v>
      </c>
      <c r="H84" s="5" t="s">
        <v>4817</v>
      </c>
      <c r="I84" s="5"/>
      <c r="J84" s="5">
        <v>1.0</v>
      </c>
      <c r="K84" s="5" t="s">
        <v>25</v>
      </c>
      <c r="M84" s="5">
        <v>100.0</v>
      </c>
    </row>
    <row r="85">
      <c r="A85" s="5">
        <v>11827.0</v>
      </c>
      <c r="D85" s="90" t="s">
        <v>21</v>
      </c>
      <c r="E85" s="90" t="s">
        <v>4828</v>
      </c>
      <c r="F85" s="5">
        <v>2015.0</v>
      </c>
      <c r="G85" s="5" t="s">
        <v>1802</v>
      </c>
      <c r="H85" s="5" t="s">
        <v>4817</v>
      </c>
      <c r="I85" s="5"/>
      <c r="J85" s="5">
        <v>1.0</v>
      </c>
      <c r="K85" s="5" t="s">
        <v>25</v>
      </c>
      <c r="M85" s="5">
        <v>100.0</v>
      </c>
    </row>
    <row r="86">
      <c r="A86" s="5">
        <v>11828.0</v>
      </c>
      <c r="D86" s="90" t="s">
        <v>21</v>
      </c>
      <c r="E86" s="90" t="s">
        <v>4829</v>
      </c>
      <c r="F86" s="5">
        <v>2015.0</v>
      </c>
      <c r="G86" s="5" t="s">
        <v>1802</v>
      </c>
      <c r="H86" s="5" t="s">
        <v>4817</v>
      </c>
      <c r="I86" s="5"/>
      <c r="J86" s="5">
        <v>1.0</v>
      </c>
      <c r="K86" s="5" t="s">
        <v>25</v>
      </c>
      <c r="M86" s="5">
        <v>100.0</v>
      </c>
    </row>
    <row r="87">
      <c r="A87" s="5">
        <v>11829.0</v>
      </c>
      <c r="D87" s="90" t="s">
        <v>21</v>
      </c>
      <c r="E87" s="90" t="s">
        <v>4830</v>
      </c>
      <c r="F87" s="5">
        <v>2015.0</v>
      </c>
      <c r="G87" s="5" t="s">
        <v>1802</v>
      </c>
      <c r="H87" s="5" t="s">
        <v>4817</v>
      </c>
      <c r="I87" s="5"/>
      <c r="J87" s="5">
        <v>1.0</v>
      </c>
      <c r="K87" s="5" t="s">
        <v>25</v>
      </c>
      <c r="M87" s="5">
        <v>100.0</v>
      </c>
    </row>
    <row r="88">
      <c r="A88" s="5">
        <v>11830.0</v>
      </c>
      <c r="D88" s="90" t="s">
        <v>21</v>
      </c>
      <c r="E88" s="90" t="s">
        <v>4831</v>
      </c>
      <c r="F88" s="5">
        <v>2015.0</v>
      </c>
      <c r="G88" s="5" t="s">
        <v>1802</v>
      </c>
      <c r="H88" s="5" t="s">
        <v>4817</v>
      </c>
      <c r="I88" s="5"/>
      <c r="J88" s="5">
        <v>1.0</v>
      </c>
      <c r="K88" s="5" t="s">
        <v>25</v>
      </c>
      <c r="M88" s="5">
        <v>100.0</v>
      </c>
    </row>
    <row r="89">
      <c r="A89" s="5">
        <v>11831.0</v>
      </c>
      <c r="D89" s="90" t="s">
        <v>21</v>
      </c>
      <c r="E89" s="90" t="s">
        <v>4832</v>
      </c>
      <c r="F89" s="5">
        <v>2015.0</v>
      </c>
      <c r="G89" s="5" t="s">
        <v>1802</v>
      </c>
      <c r="H89" s="5" t="s">
        <v>4817</v>
      </c>
      <c r="I89" s="5"/>
      <c r="J89" s="5">
        <v>1.0</v>
      </c>
      <c r="K89" s="5" t="s">
        <v>25</v>
      </c>
      <c r="M89" s="5">
        <v>100.0</v>
      </c>
    </row>
    <row r="90">
      <c r="A90" s="5">
        <v>11832.0</v>
      </c>
      <c r="D90" s="90" t="s">
        <v>21</v>
      </c>
      <c r="E90" s="90" t="s">
        <v>4833</v>
      </c>
      <c r="F90" s="5">
        <v>2015.0</v>
      </c>
      <c r="G90" s="5" t="s">
        <v>1802</v>
      </c>
      <c r="H90" s="5" t="s">
        <v>4817</v>
      </c>
      <c r="I90" s="5"/>
      <c r="J90" s="5">
        <v>1.0</v>
      </c>
      <c r="K90" s="5" t="s">
        <v>25</v>
      </c>
      <c r="M90" s="5">
        <v>100.0</v>
      </c>
    </row>
    <row r="91">
      <c r="A91" s="5">
        <v>11834.0</v>
      </c>
      <c r="D91" s="90" t="s">
        <v>21</v>
      </c>
      <c r="E91" s="90" t="s">
        <v>4834</v>
      </c>
      <c r="F91" s="5">
        <v>2011.0</v>
      </c>
      <c r="G91" s="5" t="s">
        <v>4835</v>
      </c>
      <c r="H91" s="5" t="s">
        <v>4836</v>
      </c>
      <c r="I91" s="5" t="s">
        <v>4837</v>
      </c>
      <c r="J91" s="5" t="s">
        <v>4838</v>
      </c>
      <c r="K91" s="5" t="s">
        <v>30</v>
      </c>
      <c r="M91" s="5">
        <v>115.0</v>
      </c>
    </row>
    <row r="92">
      <c r="A92" s="5" t="s">
        <v>2854</v>
      </c>
      <c r="D92" s="90" t="s">
        <v>21</v>
      </c>
      <c r="E92" s="90" t="s">
        <v>4839</v>
      </c>
      <c r="F92" s="5">
        <v>2011.0</v>
      </c>
      <c r="G92" s="5" t="s">
        <v>4835</v>
      </c>
      <c r="H92" s="5" t="s">
        <v>4836</v>
      </c>
      <c r="I92" s="5" t="s">
        <v>4838</v>
      </c>
      <c r="J92" s="5" t="s">
        <v>4840</v>
      </c>
      <c r="K92" s="5" t="s">
        <v>30</v>
      </c>
      <c r="M92" s="5">
        <v>115.0</v>
      </c>
    </row>
    <row r="93">
      <c r="A93" s="5" t="s">
        <v>2854</v>
      </c>
      <c r="D93" s="90" t="s">
        <v>21</v>
      </c>
      <c r="E93" s="90" t="s">
        <v>4841</v>
      </c>
      <c r="F93" s="5">
        <v>2011.0</v>
      </c>
      <c r="G93" s="5" t="s">
        <v>4835</v>
      </c>
      <c r="H93" s="5" t="s">
        <v>4836</v>
      </c>
      <c r="I93" s="5" t="s">
        <v>4838</v>
      </c>
      <c r="J93" s="5" t="s">
        <v>4840</v>
      </c>
      <c r="K93" s="5" t="s">
        <v>30</v>
      </c>
      <c r="M93" s="5">
        <v>115.0</v>
      </c>
    </row>
    <row r="94">
      <c r="A94" s="5" t="s">
        <v>2854</v>
      </c>
      <c r="D94" s="90" t="s">
        <v>21</v>
      </c>
      <c r="E94" s="90" t="s">
        <v>4842</v>
      </c>
      <c r="F94" s="5">
        <v>2011.0</v>
      </c>
      <c r="G94" s="5" t="s">
        <v>4835</v>
      </c>
      <c r="H94" s="5" t="s">
        <v>4836</v>
      </c>
      <c r="I94" s="5" t="s">
        <v>4838</v>
      </c>
      <c r="J94" s="5" t="s">
        <v>4840</v>
      </c>
      <c r="K94" s="5" t="s">
        <v>30</v>
      </c>
      <c r="M94" s="5">
        <v>115.0</v>
      </c>
    </row>
    <row r="95">
      <c r="A95" s="143" t="s">
        <v>13</v>
      </c>
      <c r="B95" s="143"/>
      <c r="C95" s="143" t="s">
        <v>3071</v>
      </c>
      <c r="D95" s="144" t="s">
        <v>1</v>
      </c>
      <c r="E95" s="144" t="s">
        <v>2</v>
      </c>
      <c r="F95" s="143" t="s">
        <v>3</v>
      </c>
      <c r="G95" s="143" t="s">
        <v>4</v>
      </c>
      <c r="H95" s="143" t="s">
        <v>5</v>
      </c>
      <c r="I95" s="143" t="s">
        <v>6</v>
      </c>
      <c r="J95" s="143" t="s">
        <v>7</v>
      </c>
      <c r="K95" s="143" t="s">
        <v>8</v>
      </c>
      <c r="M95" s="5" t="s">
        <v>14</v>
      </c>
      <c r="N95" s="5" t="s">
        <v>1779</v>
      </c>
      <c r="O95" s="145" t="s">
        <v>1780</v>
      </c>
      <c r="P95" s="145" t="s">
        <v>1781</v>
      </c>
      <c r="Q95" s="145" t="s">
        <v>1782</v>
      </c>
      <c r="R95" s="81" t="s">
        <v>1783</v>
      </c>
    </row>
    <row r="96">
      <c r="O96" s="146">
        <f>counta(A97:A1078)</f>
        <v>0</v>
      </c>
      <c r="P96" s="229">
        <f>sum(M97:M1078)</f>
        <v>0</v>
      </c>
      <c r="Q96" s="146"/>
    </row>
    <row r="97">
      <c r="D97" s="5" t="s">
        <v>21</v>
      </c>
      <c r="E97" s="5">
        <v>5.4008886E7</v>
      </c>
      <c r="F97" s="5">
        <v>2015.0</v>
      </c>
      <c r="G97" s="5" t="s">
        <v>1802</v>
      </c>
      <c r="H97" s="5" t="s">
        <v>4843</v>
      </c>
      <c r="I97" s="5" t="s">
        <v>4844</v>
      </c>
      <c r="J97" s="5" t="s">
        <v>4845</v>
      </c>
      <c r="K97" s="5" t="s">
        <v>25</v>
      </c>
    </row>
    <row r="98">
      <c r="D98" s="5" t="s">
        <v>21</v>
      </c>
      <c r="E98" s="5" t="s">
        <v>4746</v>
      </c>
      <c r="F98" s="5">
        <v>2015.0</v>
      </c>
      <c r="G98" s="5" t="s">
        <v>1802</v>
      </c>
      <c r="H98" s="5" t="s">
        <v>4843</v>
      </c>
      <c r="I98" s="5" t="s">
        <v>4844</v>
      </c>
      <c r="J98" s="5" t="s">
        <v>4845</v>
      </c>
      <c r="K98" s="5" t="s">
        <v>25</v>
      </c>
    </row>
    <row r="99">
      <c r="D99" s="5" t="s">
        <v>21</v>
      </c>
      <c r="E99" s="5" t="s">
        <v>4746</v>
      </c>
      <c r="F99" s="5">
        <v>2015.0</v>
      </c>
      <c r="G99" s="5" t="s">
        <v>1802</v>
      </c>
      <c r="H99" s="5" t="s">
        <v>4843</v>
      </c>
      <c r="I99" s="5" t="s">
        <v>4844</v>
      </c>
      <c r="J99" s="5" t="s">
        <v>4845</v>
      </c>
      <c r="K99" s="5" t="s">
        <v>25</v>
      </c>
    </row>
    <row r="100">
      <c r="D100" s="5" t="s">
        <v>21</v>
      </c>
      <c r="E100" s="5" t="s">
        <v>4746</v>
      </c>
      <c r="F100" s="5">
        <v>2015.0</v>
      </c>
      <c r="G100" s="5" t="s">
        <v>1802</v>
      </c>
      <c r="H100" s="5" t="s">
        <v>4843</v>
      </c>
      <c r="I100" s="5" t="s">
        <v>4844</v>
      </c>
      <c r="J100" s="5" t="s">
        <v>4845</v>
      </c>
      <c r="K100" s="5" t="s">
        <v>25</v>
      </c>
    </row>
    <row r="101">
      <c r="D101" s="5" t="s">
        <v>21</v>
      </c>
      <c r="E101" s="5" t="s">
        <v>4746</v>
      </c>
      <c r="F101" s="5">
        <v>2015.0</v>
      </c>
      <c r="G101" s="5" t="s">
        <v>1802</v>
      </c>
      <c r="H101" s="5" t="s">
        <v>4843</v>
      </c>
      <c r="I101" s="5" t="s">
        <v>4844</v>
      </c>
      <c r="J101" s="5" t="s">
        <v>4845</v>
      </c>
      <c r="K101" s="5" t="s">
        <v>25</v>
      </c>
    </row>
    <row r="102">
      <c r="D102" s="5" t="s">
        <v>21</v>
      </c>
      <c r="E102" s="5" t="s">
        <v>4746</v>
      </c>
      <c r="F102" s="5">
        <v>2015.0</v>
      </c>
      <c r="G102" s="5" t="s">
        <v>1802</v>
      </c>
      <c r="H102" s="5" t="s">
        <v>4843</v>
      </c>
      <c r="I102" s="5" t="s">
        <v>4844</v>
      </c>
      <c r="J102" s="5" t="s">
        <v>4845</v>
      </c>
      <c r="K102" s="5" t="s">
        <v>25</v>
      </c>
    </row>
    <row r="103">
      <c r="D103" s="5" t="s">
        <v>21</v>
      </c>
      <c r="E103" s="5" t="s">
        <v>4746</v>
      </c>
      <c r="F103" s="5">
        <v>2015.0</v>
      </c>
      <c r="G103" s="5" t="s">
        <v>1802</v>
      </c>
      <c r="H103" s="5" t="s">
        <v>4843</v>
      </c>
      <c r="I103" s="5" t="s">
        <v>4844</v>
      </c>
      <c r="J103" s="5" t="s">
        <v>4845</v>
      </c>
      <c r="K103" s="5" t="s">
        <v>25</v>
      </c>
    </row>
    <row r="104">
      <c r="D104" s="5" t="s">
        <v>21</v>
      </c>
      <c r="E104" s="5" t="s">
        <v>4746</v>
      </c>
      <c r="F104" s="5">
        <v>2015.0</v>
      </c>
      <c r="G104" s="5" t="s">
        <v>1802</v>
      </c>
      <c r="H104" s="5" t="s">
        <v>4843</v>
      </c>
      <c r="I104" s="5" t="s">
        <v>4844</v>
      </c>
      <c r="J104" s="5" t="s">
        <v>4845</v>
      </c>
      <c r="K104" s="5" t="s">
        <v>25</v>
      </c>
    </row>
    <row r="105">
      <c r="D105" s="5" t="s">
        <v>21</v>
      </c>
      <c r="E105" s="5" t="s">
        <v>4746</v>
      </c>
      <c r="F105" s="5">
        <v>2015.0</v>
      </c>
      <c r="G105" s="5" t="s">
        <v>1802</v>
      </c>
      <c r="H105" s="5" t="s">
        <v>4843</v>
      </c>
      <c r="I105" s="5" t="s">
        <v>4844</v>
      </c>
      <c r="J105" s="5" t="s">
        <v>4845</v>
      </c>
      <c r="K105" s="5" t="s">
        <v>25</v>
      </c>
    </row>
    <row r="106">
      <c r="D106" s="5" t="s">
        <v>21</v>
      </c>
      <c r="E106" s="5" t="s">
        <v>4746</v>
      </c>
      <c r="F106" s="5">
        <v>2015.0</v>
      </c>
      <c r="G106" s="5" t="s">
        <v>1802</v>
      </c>
      <c r="H106" s="5" t="s">
        <v>4843</v>
      </c>
      <c r="I106" s="5" t="s">
        <v>4844</v>
      </c>
      <c r="J106" s="5" t="s">
        <v>4845</v>
      </c>
      <c r="K106" s="5" t="s">
        <v>25</v>
      </c>
    </row>
    <row r="108">
      <c r="F108" s="5">
        <v>2020.0</v>
      </c>
      <c r="G108" s="5" t="s">
        <v>1802</v>
      </c>
      <c r="H108" s="5" t="s">
        <v>4846</v>
      </c>
      <c r="I108" s="5">
        <v>25.0</v>
      </c>
      <c r="J108" s="5" t="s">
        <v>4847</v>
      </c>
      <c r="K108" s="5" t="s">
        <v>72</v>
      </c>
    </row>
    <row r="109">
      <c r="F109" s="5">
        <v>2015.0</v>
      </c>
      <c r="G109" s="5" t="s">
        <v>1802</v>
      </c>
      <c r="H109" s="5" t="s">
        <v>4848</v>
      </c>
      <c r="I109" s="5">
        <v>204.0</v>
      </c>
      <c r="J109" s="5" t="s">
        <v>105</v>
      </c>
      <c r="K109" s="5" t="s">
        <v>30</v>
      </c>
    </row>
    <row r="110">
      <c r="F110" s="5">
        <v>2015.0</v>
      </c>
      <c r="G110" s="5" t="s">
        <v>4849</v>
      </c>
      <c r="H110" s="5" t="s">
        <v>4817</v>
      </c>
      <c r="I110" s="5">
        <v>1.0</v>
      </c>
      <c r="J110" s="5" t="s">
        <v>105</v>
      </c>
      <c r="K110" s="5" t="s">
        <v>30</v>
      </c>
    </row>
    <row r="111">
      <c r="F111" s="5">
        <v>2016.0</v>
      </c>
      <c r="G111" s="5" t="s">
        <v>1802</v>
      </c>
      <c r="H111" s="5" t="s">
        <v>4850</v>
      </c>
      <c r="I111" s="5">
        <v>210.0</v>
      </c>
      <c r="J111" s="5" t="s">
        <v>4203</v>
      </c>
      <c r="K111" s="5" t="s">
        <v>178</v>
      </c>
    </row>
    <row r="112">
      <c r="F112" s="5">
        <v>2016.0</v>
      </c>
      <c r="G112" s="5" t="s">
        <v>1802</v>
      </c>
      <c r="H112" s="5" t="s">
        <v>4851</v>
      </c>
      <c r="I112" s="5">
        <v>231.0</v>
      </c>
      <c r="J112" s="5" t="s">
        <v>4203</v>
      </c>
      <c r="K112" s="5" t="s">
        <v>25</v>
      </c>
    </row>
    <row r="113">
      <c r="F113" s="5">
        <v>2016.0</v>
      </c>
      <c r="G113" s="5" t="s">
        <v>1802</v>
      </c>
      <c r="H113" s="5" t="s">
        <v>4852</v>
      </c>
      <c r="I113" s="5">
        <v>249.0</v>
      </c>
      <c r="J113" s="5" t="s">
        <v>4203</v>
      </c>
      <c r="K113" s="5" t="s">
        <v>72</v>
      </c>
    </row>
    <row r="114">
      <c r="F114" s="5">
        <v>2016.0</v>
      </c>
      <c r="G114" s="5" t="s">
        <v>1802</v>
      </c>
      <c r="H114" s="5" t="s">
        <v>4853</v>
      </c>
      <c r="I114" s="5">
        <v>236.0</v>
      </c>
      <c r="J114" s="5" t="s">
        <v>4203</v>
      </c>
      <c r="K114" s="5" t="s">
        <v>25</v>
      </c>
    </row>
    <row r="115">
      <c r="F115" s="5">
        <v>2016.0</v>
      </c>
      <c r="G115" s="5" t="s">
        <v>1802</v>
      </c>
      <c r="H115" s="5" t="s">
        <v>4854</v>
      </c>
      <c r="I115" s="5">
        <v>488.0</v>
      </c>
      <c r="J115" s="5" t="s">
        <v>4203</v>
      </c>
      <c r="K115" s="5" t="s">
        <v>25</v>
      </c>
    </row>
    <row r="116">
      <c r="F116" s="5">
        <v>2014.0</v>
      </c>
      <c r="G116" s="5" t="s">
        <v>4855</v>
      </c>
      <c r="H116" s="5" t="s">
        <v>4817</v>
      </c>
      <c r="I116" s="5">
        <v>11.0</v>
      </c>
      <c r="J116" s="5" t="s">
        <v>4856</v>
      </c>
      <c r="K116" s="5" t="s">
        <v>25</v>
      </c>
    </row>
    <row r="117">
      <c r="F117" s="5">
        <v>2014.0</v>
      </c>
      <c r="G117" s="5" t="s">
        <v>4855</v>
      </c>
      <c r="H117" s="5" t="s">
        <v>4817</v>
      </c>
      <c r="I117" s="5">
        <v>11.0</v>
      </c>
      <c r="J117" s="5" t="s">
        <v>4856</v>
      </c>
      <c r="K117" s="5" t="s">
        <v>25</v>
      </c>
    </row>
    <row r="118">
      <c r="F118" s="5">
        <v>2006.0</v>
      </c>
      <c r="G118" s="5" t="s">
        <v>1802</v>
      </c>
      <c r="H118" s="5" t="s">
        <v>4857</v>
      </c>
      <c r="I118" s="5">
        <v>5.0</v>
      </c>
      <c r="J118" s="5" t="s">
        <v>4858</v>
      </c>
      <c r="K118" s="5" t="s">
        <v>25</v>
      </c>
    </row>
    <row r="119">
      <c r="F119" s="5">
        <v>2011.0</v>
      </c>
      <c r="G119" s="5" t="s">
        <v>1802</v>
      </c>
      <c r="H119" s="5" t="s">
        <v>4859</v>
      </c>
      <c r="I119" s="5">
        <v>229.0</v>
      </c>
      <c r="J119" s="5" t="s">
        <v>105</v>
      </c>
      <c r="K119" s="5" t="s">
        <v>72</v>
      </c>
    </row>
    <row r="120">
      <c r="F120" s="5">
        <v>2011.0</v>
      </c>
      <c r="G120" s="5" t="s">
        <v>958</v>
      </c>
      <c r="H120" s="5" t="s">
        <v>4860</v>
      </c>
      <c r="I120" s="5">
        <v>259.0</v>
      </c>
      <c r="J120" s="5" t="s">
        <v>173</v>
      </c>
      <c r="K120" s="5" t="s">
        <v>30</v>
      </c>
    </row>
    <row r="121">
      <c r="F121" s="5">
        <v>2015.0</v>
      </c>
      <c r="G121" s="5" t="s">
        <v>1802</v>
      </c>
      <c r="H121" s="5" t="s">
        <v>4817</v>
      </c>
      <c r="I121" s="5" t="s">
        <v>4861</v>
      </c>
      <c r="J121" s="5" t="s">
        <v>4862</v>
      </c>
      <c r="K121" s="5" t="s">
        <v>25</v>
      </c>
    </row>
    <row r="122">
      <c r="F122" s="5">
        <v>2015.0</v>
      </c>
      <c r="G122" s="5" t="s">
        <v>1802</v>
      </c>
      <c r="H122" s="5" t="s">
        <v>4817</v>
      </c>
      <c r="I122" s="5" t="s">
        <v>4861</v>
      </c>
      <c r="J122" s="5" t="s">
        <v>4862</v>
      </c>
      <c r="K122" s="5" t="s">
        <v>25</v>
      </c>
    </row>
    <row r="123">
      <c r="F123" s="5">
        <v>2015.0</v>
      </c>
      <c r="G123" s="5" t="s">
        <v>1802</v>
      </c>
      <c r="H123" s="5" t="s">
        <v>4817</v>
      </c>
      <c r="I123" s="5" t="s">
        <v>4863</v>
      </c>
      <c r="J123" s="5" t="s">
        <v>4862</v>
      </c>
      <c r="K123" s="5" t="s">
        <v>25</v>
      </c>
    </row>
    <row r="124">
      <c r="F124" s="5">
        <v>2015.0</v>
      </c>
      <c r="G124" s="5" t="s">
        <v>1802</v>
      </c>
      <c r="H124" s="5" t="s">
        <v>4817</v>
      </c>
      <c r="I124" s="5" t="s">
        <v>4864</v>
      </c>
      <c r="J124" s="5" t="s">
        <v>4862</v>
      </c>
      <c r="K124" s="5" t="s">
        <v>25</v>
      </c>
    </row>
    <row r="125">
      <c r="F125" s="5">
        <v>2015.0</v>
      </c>
      <c r="G125" s="5" t="s">
        <v>1802</v>
      </c>
      <c r="H125" s="5" t="s">
        <v>4817</v>
      </c>
      <c r="I125" s="5" t="s">
        <v>4865</v>
      </c>
      <c r="J125" s="5" t="s">
        <v>4862</v>
      </c>
      <c r="K125" s="5" t="s">
        <v>25</v>
      </c>
    </row>
    <row r="126">
      <c r="F126" s="5">
        <v>2005.0</v>
      </c>
      <c r="G126" s="5" t="s">
        <v>4866</v>
      </c>
      <c r="H126" s="5" t="s">
        <v>4867</v>
      </c>
      <c r="I126" s="5" t="s">
        <v>4868</v>
      </c>
      <c r="J126" s="5" t="s">
        <v>4869</v>
      </c>
      <c r="K126" s="5" t="s">
        <v>25</v>
      </c>
    </row>
    <row r="127">
      <c r="F127" s="5">
        <v>2005.0</v>
      </c>
      <c r="G127" s="5" t="s">
        <v>4866</v>
      </c>
      <c r="H127" s="5" t="s">
        <v>4867</v>
      </c>
      <c r="I127" s="5" t="s">
        <v>4868</v>
      </c>
      <c r="J127" s="5" t="s">
        <v>4869</v>
      </c>
      <c r="K127" s="5" t="s">
        <v>25</v>
      </c>
    </row>
    <row r="128">
      <c r="F128" s="5">
        <v>2005.0</v>
      </c>
      <c r="G128" s="5" t="s">
        <v>4870</v>
      </c>
      <c r="H128" s="5" t="s">
        <v>4867</v>
      </c>
      <c r="I128" s="5">
        <v>133.0</v>
      </c>
      <c r="J128" s="5" t="s">
        <v>105</v>
      </c>
      <c r="K128" s="5" t="s">
        <v>72</v>
      </c>
    </row>
    <row r="129">
      <c r="F129" s="5">
        <v>2019.0</v>
      </c>
      <c r="G129" s="5" t="s">
        <v>4871</v>
      </c>
      <c r="H129" s="5" t="s">
        <v>4872</v>
      </c>
      <c r="I129" s="5">
        <v>118.0</v>
      </c>
      <c r="J129" s="5" t="s">
        <v>105</v>
      </c>
      <c r="K129" s="5" t="s">
        <v>72</v>
      </c>
    </row>
    <row r="130">
      <c r="F130" s="5">
        <v>2018.0</v>
      </c>
      <c r="G130" s="5" t="s">
        <v>1802</v>
      </c>
      <c r="H130" s="5" t="s">
        <v>4873</v>
      </c>
      <c r="I130" s="5">
        <v>246.0</v>
      </c>
      <c r="J130" s="5" t="s">
        <v>105</v>
      </c>
      <c r="K130" s="5" t="s">
        <v>25</v>
      </c>
    </row>
    <row r="131">
      <c r="F131" s="5">
        <v>2015.0</v>
      </c>
      <c r="G131" s="5" t="s">
        <v>4874</v>
      </c>
      <c r="H131" s="5" t="s">
        <v>4817</v>
      </c>
      <c r="I131" s="5">
        <v>1.0</v>
      </c>
      <c r="J131" s="5" t="s">
        <v>105</v>
      </c>
      <c r="K131" s="5" t="s">
        <v>25</v>
      </c>
    </row>
    <row r="132">
      <c r="F132" s="5">
        <v>2019.0</v>
      </c>
      <c r="G132" s="5" t="s">
        <v>1802</v>
      </c>
      <c r="H132" s="5" t="s">
        <v>4875</v>
      </c>
      <c r="I132" s="5">
        <v>201.0</v>
      </c>
      <c r="J132" s="5" t="s">
        <v>105</v>
      </c>
      <c r="K132" s="5" t="s">
        <v>25</v>
      </c>
    </row>
    <row r="133">
      <c r="F133" s="5">
        <v>2015.0</v>
      </c>
      <c r="G133" s="5" t="s">
        <v>4876</v>
      </c>
      <c r="H133" s="5" t="s">
        <v>4877</v>
      </c>
      <c r="I133" s="5" t="s">
        <v>4878</v>
      </c>
      <c r="J133" s="5" t="s">
        <v>4879</v>
      </c>
      <c r="K133" s="5" t="s">
        <v>25</v>
      </c>
    </row>
    <row r="134">
      <c r="F134" s="5">
        <v>1990.0</v>
      </c>
      <c r="G134" s="5" t="s">
        <v>1802</v>
      </c>
      <c r="H134" s="5" t="s">
        <v>4880</v>
      </c>
      <c r="I134" s="5">
        <v>525.0</v>
      </c>
      <c r="J134" s="5" t="s">
        <v>105</v>
      </c>
      <c r="K134" s="5" t="s">
        <v>30</v>
      </c>
    </row>
    <row r="135">
      <c r="F135" s="5">
        <v>1990.0</v>
      </c>
      <c r="G135" s="5" t="s">
        <v>1802</v>
      </c>
      <c r="H135" s="5" t="s">
        <v>4880</v>
      </c>
      <c r="I135" s="5">
        <v>525.0</v>
      </c>
      <c r="J135" s="5" t="s">
        <v>105</v>
      </c>
      <c r="K135" s="5" t="s">
        <v>30</v>
      </c>
    </row>
    <row r="136">
      <c r="F136" s="5">
        <v>1990.0</v>
      </c>
      <c r="G136" s="5" t="s">
        <v>1802</v>
      </c>
      <c r="H136" s="5" t="s">
        <v>4880</v>
      </c>
      <c r="I136" s="5">
        <v>525.0</v>
      </c>
      <c r="J136" s="5" t="s">
        <v>105</v>
      </c>
      <c r="K136" s="5" t="s">
        <v>30</v>
      </c>
    </row>
  </sheetData>
  <conditionalFormatting sqref="K48:K58">
    <cfRule type="containsText" dxfId="0" priority="1" operator="containsText" text="football">
      <formula>NOT(ISERROR(SEARCH(("football"),(K48))))</formula>
    </cfRule>
  </conditionalFormatting>
  <conditionalFormatting sqref="K48:K58">
    <cfRule type="containsText" dxfId="1" priority="2" operator="containsText" text="baseball">
      <formula>NOT(ISERROR(SEARCH(("baseball"),(K48))))</formula>
    </cfRule>
  </conditionalFormatting>
  <conditionalFormatting sqref="K48:K58">
    <cfRule type="containsText" dxfId="2" priority="3" operator="containsText" text="basketball">
      <formula>NOT(ISERROR(SEARCH(("basketball"),(K48))))</formula>
    </cfRule>
  </conditionalFormatting>
  <conditionalFormatting sqref="K48:K58">
    <cfRule type="containsText" dxfId="3" priority="4" operator="containsText" text="pokemon">
      <formula>NOT(ISERROR(SEARCH(("pokemon"),(K48))))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4.0"/>
    <col customWidth="1" min="9" max="9" width="21.63"/>
    <col customWidth="1" min="12" max="12" width="30.13"/>
    <col customWidth="1" min="13" max="13" width="0.38"/>
    <col customWidth="1" min="14" max="14" width="19.75"/>
    <col customWidth="1" min="15" max="16" width="13.38"/>
    <col customWidth="1" min="17" max="17" width="13.88"/>
    <col customWidth="1" min="18" max="18" width="35.13"/>
    <col customWidth="1" min="20" max="20" width="35.13"/>
    <col customWidth="1" min="23" max="23" width="13.38"/>
    <col customWidth="1" min="25" max="25" width="13.63"/>
    <col customWidth="1" min="27" max="27" width="13.38"/>
  </cols>
  <sheetData>
    <row r="3">
      <c r="I3" s="78" t="s">
        <v>4881</v>
      </c>
      <c r="J3" s="79" t="s">
        <v>4882</v>
      </c>
      <c r="K3" s="80" t="s">
        <v>4883</v>
      </c>
      <c r="M3" s="78" t="s">
        <v>4884</v>
      </c>
      <c r="N3" s="79" t="s">
        <v>4885</v>
      </c>
      <c r="O3" s="80" t="s">
        <v>4886</v>
      </c>
      <c r="Q3" s="78" t="s">
        <v>4887</v>
      </c>
      <c r="R3" s="79" t="s">
        <v>4885</v>
      </c>
      <c r="S3" s="80" t="s">
        <v>4886</v>
      </c>
    </row>
    <row r="4">
      <c r="I4" s="230"/>
      <c r="J4" s="231">
        <v>10000.0</v>
      </c>
      <c r="K4" s="232">
        <v>250000.0</v>
      </c>
      <c r="M4" s="233"/>
      <c r="N4" s="231">
        <v>25000.0</v>
      </c>
      <c r="O4" s="232">
        <v>525000.0</v>
      </c>
      <c r="Q4" s="233"/>
      <c r="R4" s="231">
        <v>100000.0</v>
      </c>
      <c r="S4" s="232">
        <v>2500000.0</v>
      </c>
    </row>
    <row r="5">
      <c r="I5" s="234"/>
      <c r="J5" s="234"/>
      <c r="K5" s="234"/>
    </row>
    <row r="6">
      <c r="A6" s="93"/>
      <c r="B6" s="94"/>
      <c r="C6" s="235" t="s">
        <v>4888</v>
      </c>
      <c r="D6" s="236" t="s">
        <v>4889</v>
      </c>
      <c r="I6" s="234"/>
      <c r="J6" s="234"/>
      <c r="K6" s="234"/>
    </row>
    <row r="7">
      <c r="A7" s="237" t="s">
        <v>4890</v>
      </c>
      <c r="B7" s="5" t="s">
        <v>4891</v>
      </c>
      <c r="C7" s="234" t="str">
        <f>'MM Slabs'!I143</f>
        <v/>
      </c>
      <c r="D7" s="238" t="str">
        <f>'MM Slabs'!J143</f>
        <v/>
      </c>
      <c r="I7" s="239" t="s">
        <v>4892</v>
      </c>
      <c r="J7" s="240"/>
      <c r="K7" s="241"/>
      <c r="M7" s="239" t="s">
        <v>4892</v>
      </c>
      <c r="N7" s="240">
        <f>J7+15000</f>
        <v>15000</v>
      </c>
      <c r="O7" s="241">
        <f>K7+275000</f>
        <v>275000</v>
      </c>
      <c r="Q7" s="239" t="s">
        <v>4892</v>
      </c>
      <c r="R7" s="240">
        <f>N7+75000</f>
        <v>90000</v>
      </c>
      <c r="S7" s="241">
        <f>O7+1975000</f>
        <v>2250000</v>
      </c>
    </row>
    <row r="8">
      <c r="A8" s="237" t="s">
        <v>4893</v>
      </c>
      <c r="B8" s="5" t="s">
        <v>4891</v>
      </c>
      <c r="C8" s="234">
        <f>'FF Slabs'!O5</f>
        <v>186</v>
      </c>
      <c r="D8" s="242">
        <f>'FF Slabs'!M5</f>
        <v>13297.2</v>
      </c>
      <c r="I8" s="243" t="s">
        <v>4894</v>
      </c>
      <c r="J8" s="244">
        <f>product(J4-J7)/J4</f>
        <v>1</v>
      </c>
      <c r="K8" s="245">
        <f>(K4-K7)/K4</f>
        <v>1</v>
      </c>
      <c r="M8" s="243" t="s">
        <v>4894</v>
      </c>
      <c r="N8" s="244">
        <f>product(N4-N7)/N4</f>
        <v>0.4</v>
      </c>
      <c r="O8" s="245">
        <f>(O4-O7)/O4</f>
        <v>0.4761904762</v>
      </c>
      <c r="Q8" s="243" t="s">
        <v>4894</v>
      </c>
      <c r="R8" s="244">
        <f>product(R4-R7)/R4</f>
        <v>0.1</v>
      </c>
      <c r="S8" s="245">
        <f>(S4-S7)/S4</f>
        <v>0.1</v>
      </c>
    </row>
    <row r="9">
      <c r="A9" s="237" t="s">
        <v>4895</v>
      </c>
      <c r="B9" s="5" t="s">
        <v>4891</v>
      </c>
      <c r="C9" s="246">
        <f>'Ace slabs '!M4</f>
        <v>83</v>
      </c>
      <c r="D9" s="247">
        <v>20000.0</v>
      </c>
      <c r="K9" s="248"/>
    </row>
    <row r="10">
      <c r="A10" s="237" t="s">
        <v>4896</v>
      </c>
      <c r="B10" s="5"/>
      <c r="C10" s="246">
        <f>'AV Slabs'!Q4</f>
        <v>2</v>
      </c>
      <c r="D10" s="247">
        <v>7300.0</v>
      </c>
      <c r="K10" s="248"/>
    </row>
    <row r="11">
      <c r="A11" s="237" t="s">
        <v>4897</v>
      </c>
      <c r="B11" s="5" t="s">
        <v>4898</v>
      </c>
      <c r="C11" s="246">
        <f>'Bryon Slabs'!N4</f>
        <v>1452</v>
      </c>
      <c r="D11" s="242">
        <f>'Bryon Slabs'!L752</f>
        <v>50335</v>
      </c>
      <c r="K11" s="248"/>
    </row>
    <row r="12">
      <c r="A12" s="249" t="s">
        <v>4899</v>
      </c>
      <c r="B12" s="155"/>
      <c r="C12" s="146" t="str">
        <f>'Serial Sheet'!Z309</f>
        <v/>
      </c>
      <c r="D12" s="250" t="str">
        <f>'Serial Sheet'!AA309</f>
        <v/>
      </c>
    </row>
    <row r="13">
      <c r="A13" s="251"/>
      <c r="B13" s="200"/>
      <c r="C13" s="201"/>
      <c r="D13" s="238"/>
      <c r="F13" s="81"/>
    </row>
    <row r="14">
      <c r="A14" s="251"/>
      <c r="B14" s="200"/>
      <c r="C14" s="201"/>
      <c r="D14" s="252"/>
      <c r="F14" s="81"/>
    </row>
    <row r="15">
      <c r="A15" s="251" t="s">
        <v>661</v>
      </c>
      <c r="B15" s="200" t="s">
        <v>4900</v>
      </c>
      <c r="C15" s="201">
        <f>'Beta Slabs'!Q4</f>
        <v>126</v>
      </c>
      <c r="D15" s="252"/>
      <c r="F15" s="81"/>
    </row>
    <row r="16">
      <c r="A16" s="253"/>
      <c r="D16" s="252"/>
      <c r="F16" s="81"/>
      <c r="N16" s="93"/>
      <c r="O16" s="94"/>
      <c r="P16" s="235" t="s">
        <v>4901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5"/>
    </row>
    <row r="17">
      <c r="A17" s="254" t="s">
        <v>4902</v>
      </c>
      <c r="B17" s="255"/>
      <c r="C17" s="255">
        <f>sum(C7:C15)</f>
        <v>1849</v>
      </c>
      <c r="D17" s="256">
        <f>sum(D7:D16)</f>
        <v>90932.2</v>
      </c>
      <c r="F17" s="234"/>
      <c r="N17" s="253"/>
      <c r="AC17" s="252"/>
    </row>
    <row r="18">
      <c r="I18" s="81" t="s">
        <v>4903</v>
      </c>
      <c r="K18" s="81" t="s">
        <v>4904</v>
      </c>
      <c r="L18" s="5" t="s">
        <v>4905</v>
      </c>
      <c r="N18" s="253"/>
      <c r="P18" s="5" t="s">
        <v>4906</v>
      </c>
      <c r="Q18" s="5" t="s">
        <v>4907</v>
      </c>
      <c r="AC18" s="252"/>
    </row>
    <row r="19">
      <c r="I19" s="234"/>
      <c r="N19" s="253"/>
      <c r="AC19" s="252"/>
    </row>
    <row r="20">
      <c r="I20" s="81" t="s">
        <v>4164</v>
      </c>
      <c r="L20" s="257">
        <v>0.3</v>
      </c>
      <c r="N20" s="253"/>
      <c r="AC20" s="252"/>
    </row>
    <row r="21">
      <c r="I21" s="81" t="s">
        <v>4908</v>
      </c>
      <c r="L21" s="257">
        <v>0.3</v>
      </c>
      <c r="N21" s="253"/>
      <c r="P21" s="258" t="s">
        <v>4909</v>
      </c>
      <c r="T21" s="139"/>
      <c r="U21" s="258" t="s">
        <v>4910</v>
      </c>
      <c r="Y21" s="139"/>
      <c r="Z21" s="258" t="s">
        <v>4911</v>
      </c>
      <c r="AC21" s="252"/>
    </row>
    <row r="22">
      <c r="I22" s="81" t="s">
        <v>4912</v>
      </c>
      <c r="L22" s="257">
        <v>0.3</v>
      </c>
      <c r="N22" s="253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2"/>
    </row>
    <row r="23">
      <c r="I23" s="81" t="s">
        <v>4913</v>
      </c>
      <c r="L23" s="257">
        <v>0.1</v>
      </c>
      <c r="N23" s="253"/>
      <c r="P23" s="5" t="s">
        <v>4914</v>
      </c>
      <c r="T23" s="5"/>
      <c r="U23" s="5" t="s">
        <v>4915</v>
      </c>
      <c r="Y23" s="5"/>
      <c r="Z23" s="5" t="s">
        <v>4916</v>
      </c>
      <c r="AC23" s="252"/>
    </row>
    <row r="24">
      <c r="I24" s="81" t="s">
        <v>3765</v>
      </c>
      <c r="N24" s="253"/>
      <c r="P24" s="260">
        <v>150.0</v>
      </c>
      <c r="Q24" s="260">
        <v>200.0</v>
      </c>
      <c r="R24" s="260">
        <v>250.0</v>
      </c>
      <c r="S24" s="260">
        <v>300.0</v>
      </c>
      <c r="T24" s="260"/>
      <c r="U24" s="260">
        <v>150.0</v>
      </c>
      <c r="V24" s="260">
        <v>200.0</v>
      </c>
      <c r="W24" s="260">
        <v>250.0</v>
      </c>
      <c r="X24" s="260">
        <v>300.0</v>
      </c>
      <c r="Y24" s="260"/>
      <c r="Z24" s="260">
        <v>150.0</v>
      </c>
      <c r="AA24" s="260">
        <v>200.0</v>
      </c>
      <c r="AB24" s="260">
        <v>250.0</v>
      </c>
      <c r="AC24" s="261">
        <v>300.0</v>
      </c>
    </row>
    <row r="25">
      <c r="N25" s="262" t="s">
        <v>4917</v>
      </c>
      <c r="O25" s="114"/>
      <c r="P25" s="263">
        <f>1000*150</f>
        <v>150000</v>
      </c>
      <c r="Q25" s="263">
        <f>1000*200</f>
        <v>200000</v>
      </c>
      <c r="R25" s="263">
        <f t="shared" ref="R25:S25" si="1">R24*1000</f>
        <v>250000</v>
      </c>
      <c r="S25" s="263">
        <f t="shared" si="1"/>
        <v>300000</v>
      </c>
      <c r="T25" s="263"/>
      <c r="U25" s="263">
        <f>2000*150</f>
        <v>300000</v>
      </c>
      <c r="V25" s="263">
        <f>2000*200</f>
        <v>400000</v>
      </c>
      <c r="W25" s="263">
        <f t="shared" ref="W25:X25" si="2">W24*2000</f>
        <v>500000</v>
      </c>
      <c r="X25" s="263">
        <f t="shared" si="2"/>
        <v>600000</v>
      </c>
      <c r="Y25" s="263"/>
      <c r="Z25" s="263">
        <f>3000*150</f>
        <v>450000</v>
      </c>
      <c r="AA25" s="263">
        <f>3000*200</f>
        <v>600000</v>
      </c>
      <c r="AB25" s="263">
        <f t="shared" ref="AB25:AC25" si="3">AB24*3000</f>
        <v>750000</v>
      </c>
      <c r="AC25" s="264">
        <f t="shared" si="3"/>
        <v>900000</v>
      </c>
    </row>
    <row r="26">
      <c r="N26" s="253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2"/>
    </row>
    <row r="27">
      <c r="N27" s="265" t="s">
        <v>4918</v>
      </c>
      <c r="O27" s="138"/>
      <c r="P27" s="266">
        <f t="shared" ref="P27:S27" si="4">P25*0.85</f>
        <v>127500</v>
      </c>
      <c r="Q27" s="266">
        <f t="shared" si="4"/>
        <v>170000</v>
      </c>
      <c r="R27" s="266">
        <f t="shared" si="4"/>
        <v>212500</v>
      </c>
      <c r="S27" s="266">
        <f t="shared" si="4"/>
        <v>255000</v>
      </c>
      <c r="T27" s="138"/>
      <c r="U27" s="266">
        <f t="shared" ref="U27:X27" si="5">U25*0.85</f>
        <v>255000</v>
      </c>
      <c r="V27" s="266">
        <f t="shared" si="5"/>
        <v>340000</v>
      </c>
      <c r="W27" s="266">
        <f t="shared" si="5"/>
        <v>425000</v>
      </c>
      <c r="X27" s="266">
        <f t="shared" si="5"/>
        <v>510000</v>
      </c>
      <c r="Y27" s="138"/>
      <c r="Z27" s="266">
        <f t="shared" ref="Z27:AC27" si="6">Z25*0.85</f>
        <v>382500</v>
      </c>
      <c r="AA27" s="266">
        <f t="shared" si="6"/>
        <v>510000</v>
      </c>
      <c r="AB27" s="266">
        <f t="shared" si="6"/>
        <v>637500</v>
      </c>
      <c r="AC27" s="267">
        <f t="shared" si="6"/>
        <v>765000</v>
      </c>
    </row>
    <row r="28">
      <c r="N28" s="253"/>
      <c r="AC28" s="252"/>
    </row>
    <row r="29">
      <c r="N29" s="268" t="s">
        <v>4919</v>
      </c>
      <c r="O29" s="269"/>
      <c r="P29" s="270">
        <f t="shared" ref="P29:S29" si="7">P25-P27</f>
        <v>22500</v>
      </c>
      <c r="Q29" s="270">
        <f t="shared" si="7"/>
        <v>30000</v>
      </c>
      <c r="R29" s="270">
        <f t="shared" si="7"/>
        <v>37500</v>
      </c>
      <c r="S29" s="270">
        <f t="shared" si="7"/>
        <v>45000</v>
      </c>
      <c r="T29" s="269"/>
      <c r="U29" s="270">
        <f t="shared" ref="U29:X29" si="8">U25-U27</f>
        <v>45000</v>
      </c>
      <c r="V29" s="270">
        <f t="shared" si="8"/>
        <v>60000</v>
      </c>
      <c r="W29" s="270">
        <f t="shared" si="8"/>
        <v>75000</v>
      </c>
      <c r="X29" s="270">
        <f t="shared" si="8"/>
        <v>90000</v>
      </c>
      <c r="Y29" s="269"/>
      <c r="Z29" s="270">
        <f t="shared" ref="Z29:AC29" si="9">Z25-Z27</f>
        <v>67500</v>
      </c>
      <c r="AA29" s="270">
        <f t="shared" si="9"/>
        <v>90000</v>
      </c>
      <c r="AB29" s="270">
        <f t="shared" si="9"/>
        <v>112500</v>
      </c>
      <c r="AC29" s="271">
        <f t="shared" si="9"/>
        <v>135000</v>
      </c>
    </row>
    <row r="31">
      <c r="N31" s="5" t="s">
        <v>4920</v>
      </c>
      <c r="O31" s="5" t="s">
        <v>4921</v>
      </c>
    </row>
    <row r="33">
      <c r="R33" s="234"/>
      <c r="S33" s="272">
        <v>3000.0</v>
      </c>
      <c r="T33" s="81" t="s">
        <v>4922</v>
      </c>
    </row>
    <row r="34">
      <c r="P34" s="81" t="s">
        <v>4923</v>
      </c>
      <c r="Q34" s="81" t="s">
        <v>4924</v>
      </c>
    </row>
    <row r="35">
      <c r="O35" s="92"/>
      <c r="P35" s="92"/>
      <c r="Q35" s="92"/>
      <c r="R35" s="92"/>
      <c r="S35" s="92"/>
      <c r="T35" s="273">
        <f>sum(T37:T40)</f>
        <v>235000</v>
      </c>
      <c r="U35" s="246"/>
    </row>
    <row r="36">
      <c r="L36" s="5" t="s">
        <v>4925</v>
      </c>
      <c r="O36" s="5" t="s">
        <v>4926</v>
      </c>
      <c r="P36" s="5" t="s">
        <v>4927</v>
      </c>
      <c r="R36" s="5" t="s">
        <v>4928</v>
      </c>
      <c r="T36" s="274" t="s">
        <v>4929</v>
      </c>
      <c r="Y36" s="81" t="s">
        <v>4930</v>
      </c>
    </row>
    <row r="37">
      <c r="N37" s="5">
        <v>50.0</v>
      </c>
      <c r="O37" s="275" t="s">
        <v>4931</v>
      </c>
      <c r="P37" s="5">
        <v>4000.0</v>
      </c>
      <c r="Q37" s="5">
        <v>0.15</v>
      </c>
      <c r="R37" s="5" t="s">
        <v>4932</v>
      </c>
      <c r="S37" s="8">
        <f t="shared" ref="S37:S40" si="10">P37*Q37</f>
        <v>600</v>
      </c>
      <c r="T37" s="260">
        <v>60000.0</v>
      </c>
      <c r="W37" s="276"/>
      <c r="X37" s="277">
        <f>U41-(U42*U41)-T35</f>
        <v>4788200</v>
      </c>
      <c r="Y37" s="278" t="s">
        <v>4933</v>
      </c>
    </row>
    <row r="38">
      <c r="L38" s="5" t="s">
        <v>4934</v>
      </c>
      <c r="N38" s="5">
        <v>30.0</v>
      </c>
      <c r="O38" s="200" t="s">
        <v>1533</v>
      </c>
      <c r="P38" s="5">
        <v>2000.0</v>
      </c>
      <c r="Q38" s="5">
        <v>0.25</v>
      </c>
      <c r="R38" s="5" t="s">
        <v>4935</v>
      </c>
      <c r="S38" s="8">
        <f t="shared" si="10"/>
        <v>500</v>
      </c>
      <c r="T38" s="260">
        <v>75000.0</v>
      </c>
      <c r="W38" s="279" t="s">
        <v>4936</v>
      </c>
      <c r="X38" s="280">
        <v>1500000.0</v>
      </c>
    </row>
    <row r="39" ht="47.25" customHeight="1">
      <c r="L39" s="5" t="s">
        <v>4937</v>
      </c>
      <c r="N39" s="5">
        <v>20.0</v>
      </c>
      <c r="O39" s="281" t="s">
        <v>4938</v>
      </c>
      <c r="P39" s="5">
        <v>1000.0</v>
      </c>
      <c r="Q39" s="5">
        <v>0.4</v>
      </c>
      <c r="R39" s="5" t="s">
        <v>4939</v>
      </c>
      <c r="S39" s="8">
        <f t="shared" si="10"/>
        <v>400</v>
      </c>
      <c r="T39" s="260">
        <v>50000.0</v>
      </c>
      <c r="W39" s="279" t="s">
        <v>4940</v>
      </c>
      <c r="X39" s="280">
        <v>500000.0</v>
      </c>
    </row>
    <row r="40">
      <c r="L40" s="5" t="s">
        <v>4941</v>
      </c>
      <c r="O40" s="282" t="s">
        <v>4942</v>
      </c>
      <c r="P40" s="5">
        <v>400.0</v>
      </c>
      <c r="Q40" s="5">
        <v>0.8</v>
      </c>
      <c r="R40" s="5" t="s">
        <v>4943</v>
      </c>
      <c r="S40" s="8">
        <f t="shared" si="10"/>
        <v>320</v>
      </c>
      <c r="T40" s="260">
        <v>50000.0</v>
      </c>
      <c r="W40" s="279" t="s">
        <v>4944</v>
      </c>
      <c r="X40" s="280">
        <v>1000000.0</v>
      </c>
    </row>
    <row r="41">
      <c r="L41" s="5" t="s">
        <v>4945</v>
      </c>
      <c r="P41" s="8">
        <f>SUM(P37:P40)</f>
        <v>7400</v>
      </c>
      <c r="S41" s="8">
        <f>sum(S37:S40)</f>
        <v>1820</v>
      </c>
      <c r="T41" s="5" t="s">
        <v>4946</v>
      </c>
      <c r="U41" s="283">
        <f>S41*S33</f>
        <v>5460000</v>
      </c>
      <c r="W41" s="279" t="s">
        <v>4947</v>
      </c>
      <c r="X41" s="280">
        <v>1000000.0</v>
      </c>
    </row>
    <row r="42">
      <c r="L42" s="5" t="s">
        <v>4948</v>
      </c>
      <c r="U42" s="257">
        <v>0.08</v>
      </c>
      <c r="V42" s="5" t="s">
        <v>4949</v>
      </c>
      <c r="W42" s="5" t="s">
        <v>4950</v>
      </c>
      <c r="X42" s="284">
        <v>125000.0</v>
      </c>
    </row>
    <row r="43">
      <c r="L43" s="5" t="s">
        <v>4951</v>
      </c>
      <c r="N43" s="91"/>
      <c r="O43" s="92"/>
      <c r="P43" s="92"/>
      <c r="Q43" s="92"/>
      <c r="R43" s="92"/>
      <c r="S43" s="91">
        <v>3400.0</v>
      </c>
      <c r="T43" s="273">
        <f>Q37*S43</f>
        <v>510</v>
      </c>
      <c r="X43" s="285"/>
    </row>
    <row r="44">
      <c r="N44" s="91"/>
      <c r="O44" s="92"/>
      <c r="P44" s="92"/>
      <c r="Q44" s="92"/>
      <c r="R44" s="92"/>
      <c r="S44" s="92"/>
      <c r="T44" s="273">
        <f>Q38*S43</f>
        <v>850</v>
      </c>
      <c r="U44" s="259">
        <f>U41/P41</f>
        <v>737.8378378</v>
      </c>
      <c r="V44" s="5" t="s">
        <v>4952</v>
      </c>
      <c r="X44" s="285"/>
    </row>
    <row r="45">
      <c r="N45" s="91"/>
      <c r="O45" s="92"/>
      <c r="P45" s="92"/>
      <c r="Q45" s="92"/>
      <c r="R45" s="92"/>
      <c r="S45" s="92"/>
      <c r="T45" s="273">
        <f>Q39*S43</f>
        <v>1360</v>
      </c>
      <c r="X45" s="285">
        <f>SUM(X38:X42)</f>
        <v>4125000</v>
      </c>
    </row>
    <row r="46">
      <c r="N46" s="286"/>
      <c r="O46" s="246"/>
      <c r="P46" s="246"/>
      <c r="Q46" s="246"/>
      <c r="R46" s="92"/>
      <c r="S46" s="92"/>
      <c r="T46" s="273">
        <f>Q40*S43</f>
        <v>2720</v>
      </c>
    </row>
    <row r="47">
      <c r="L47" s="286" t="s">
        <v>4267</v>
      </c>
      <c r="M47" s="246"/>
      <c r="N47" s="286" t="s">
        <v>1533</v>
      </c>
      <c r="O47" s="246"/>
      <c r="P47" s="286" t="s">
        <v>4938</v>
      </c>
      <c r="Q47" s="92"/>
      <c r="R47" s="286" t="s">
        <v>4942</v>
      </c>
    </row>
    <row r="48">
      <c r="L48" s="92"/>
      <c r="M48" s="92"/>
      <c r="N48" s="92"/>
      <c r="O48" s="92"/>
      <c r="P48" s="92"/>
      <c r="Q48" s="92"/>
      <c r="R48" s="92"/>
    </row>
    <row r="49">
      <c r="L49" s="91" t="s">
        <v>4953</v>
      </c>
      <c r="M49" s="92"/>
      <c r="N49" s="91" t="s">
        <v>4954</v>
      </c>
      <c r="O49" s="92"/>
      <c r="P49" s="91" t="s">
        <v>4955</v>
      </c>
      <c r="Q49" s="92"/>
      <c r="R49" s="91" t="s">
        <v>4956</v>
      </c>
    </row>
    <row r="50">
      <c r="L50" s="91" t="s">
        <v>4957</v>
      </c>
      <c r="M50" s="92"/>
      <c r="N50" s="91" t="s">
        <v>4957</v>
      </c>
      <c r="O50" s="92"/>
      <c r="P50" s="91" t="s">
        <v>4957</v>
      </c>
      <c r="Q50" s="92"/>
      <c r="R50" s="91" t="s">
        <v>4957</v>
      </c>
    </row>
    <row r="51">
      <c r="L51" s="91" t="s">
        <v>4958</v>
      </c>
      <c r="M51" s="92"/>
      <c r="N51" s="91" t="s">
        <v>4958</v>
      </c>
      <c r="O51" s="92"/>
      <c r="P51" s="91" t="s">
        <v>4958</v>
      </c>
      <c r="Q51" s="92"/>
      <c r="R51" s="91" t="s">
        <v>4958</v>
      </c>
    </row>
    <row r="52">
      <c r="L52" s="91" t="s">
        <v>4959</v>
      </c>
      <c r="M52" s="92"/>
      <c r="N52" s="91" t="s">
        <v>4959</v>
      </c>
      <c r="O52" s="92"/>
      <c r="P52" s="91" t="s">
        <v>4959</v>
      </c>
      <c r="Q52" s="92"/>
      <c r="R52" s="91" t="s">
        <v>4959</v>
      </c>
    </row>
    <row r="53">
      <c r="L53" s="91"/>
      <c r="M53" s="92"/>
      <c r="N53" s="91" t="s">
        <v>4960</v>
      </c>
      <c r="O53" s="92"/>
      <c r="P53" s="91" t="s">
        <v>4961</v>
      </c>
      <c r="Q53" s="92"/>
      <c r="R53" s="91" t="s">
        <v>4962</v>
      </c>
    </row>
    <row r="54">
      <c r="L54" s="5" t="s">
        <v>4963</v>
      </c>
      <c r="N54" s="5" t="s">
        <v>4964</v>
      </c>
      <c r="P54" s="5" t="s">
        <v>4965</v>
      </c>
      <c r="R54" s="5" t="s">
        <v>4966</v>
      </c>
    </row>
    <row r="55">
      <c r="L55" s="5" t="s">
        <v>4967</v>
      </c>
      <c r="N55" s="5" t="s">
        <v>4967</v>
      </c>
      <c r="P55" s="5" t="s">
        <v>4968</v>
      </c>
      <c r="R55" s="5" t="s">
        <v>4969</v>
      </c>
    </row>
    <row r="56">
      <c r="L56" s="5" t="s">
        <v>4970</v>
      </c>
      <c r="N56" s="5" t="s">
        <v>4971</v>
      </c>
      <c r="P56" s="5" t="s">
        <v>4972</v>
      </c>
      <c r="R56" s="5" t="s">
        <v>4973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3" max="4" width="12.63"/>
    <col customWidth="1" min="9" max="9" width="33.63"/>
    <col customWidth="1" min="11" max="11" width="24.25"/>
  </cols>
  <sheetData>
    <row r="1">
      <c r="A1" s="143"/>
      <c r="B1" s="143" t="s">
        <v>13</v>
      </c>
      <c r="C1" s="143"/>
      <c r="D1" s="143" t="s">
        <v>3071</v>
      </c>
      <c r="E1" s="144" t="s">
        <v>1</v>
      </c>
      <c r="F1" s="144" t="s">
        <v>2</v>
      </c>
      <c r="G1" s="143" t="s">
        <v>3</v>
      </c>
      <c r="H1" s="143" t="s">
        <v>4</v>
      </c>
      <c r="I1" s="143" t="s">
        <v>5</v>
      </c>
      <c r="J1" s="143" t="s">
        <v>6</v>
      </c>
      <c r="K1" s="143" t="s">
        <v>7</v>
      </c>
      <c r="L1" s="143" t="s">
        <v>8</v>
      </c>
      <c r="M1" s="287" t="s">
        <v>4974</v>
      </c>
      <c r="N1" s="143" t="s">
        <v>4975</v>
      </c>
      <c r="O1" s="3" t="s">
        <v>4976</v>
      </c>
      <c r="P1" s="3"/>
      <c r="Q1" s="3"/>
      <c r="R1" s="3"/>
      <c r="S1" s="3"/>
      <c r="T1" s="288"/>
      <c r="U1" s="3"/>
      <c r="V1" s="3"/>
      <c r="W1" s="289"/>
      <c r="X1" s="290"/>
      <c r="Y1" s="290"/>
      <c r="Z1" s="290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</row>
    <row r="2">
      <c r="A2" s="89"/>
      <c r="B2" s="5">
        <v>10003.0</v>
      </c>
      <c r="C2" s="89"/>
      <c r="E2" s="90" t="s">
        <v>21</v>
      </c>
      <c r="F2" s="90" t="s">
        <v>2537</v>
      </c>
      <c r="G2" s="5">
        <v>2019.0</v>
      </c>
      <c r="H2" s="5" t="s">
        <v>884</v>
      </c>
      <c r="I2" s="5" t="s">
        <v>1786</v>
      </c>
      <c r="J2" s="5">
        <v>209.0</v>
      </c>
      <c r="K2" s="5" t="s">
        <v>886</v>
      </c>
      <c r="L2" s="5" t="s">
        <v>30</v>
      </c>
      <c r="M2" s="287" t="s">
        <v>4977</v>
      </c>
      <c r="N2" s="113"/>
      <c r="O2" s="291" t="s">
        <v>1780</v>
      </c>
      <c r="P2" s="291" t="s">
        <v>1781</v>
      </c>
      <c r="Q2" s="5" t="s">
        <v>1781</v>
      </c>
    </row>
    <row r="3">
      <c r="A3" s="89"/>
      <c r="B3" s="5">
        <v>10004.0</v>
      </c>
      <c r="C3" s="5"/>
      <c r="D3" s="5"/>
      <c r="E3" s="90" t="s">
        <v>149</v>
      </c>
      <c r="F3" s="90" t="s">
        <v>2890</v>
      </c>
      <c r="G3" s="5">
        <v>2019.0</v>
      </c>
      <c r="H3" s="5" t="s">
        <v>786</v>
      </c>
      <c r="I3" s="5" t="s">
        <v>1786</v>
      </c>
      <c r="J3" s="5">
        <v>2.0</v>
      </c>
      <c r="K3" s="5" t="s">
        <v>2087</v>
      </c>
      <c r="L3" s="5" t="s">
        <v>796</v>
      </c>
      <c r="M3" s="287" t="s">
        <v>4977</v>
      </c>
      <c r="N3" s="113"/>
      <c r="O3" s="292">
        <f>counta(B2:B3969)</f>
        <v>3968</v>
      </c>
      <c r="P3" s="293">
        <f>'Drop 1 BBALL'!Q2+'Drop 1 Football'!P2+'Drop 1 Baseball'!P2+'Drop 1 TCG'!P2+GolfHockey!P2</f>
        <v>23320</v>
      </c>
    </row>
    <row r="4">
      <c r="A4" s="89"/>
      <c r="B4" s="5">
        <v>10005.0</v>
      </c>
      <c r="C4" s="5"/>
      <c r="D4" s="5"/>
      <c r="E4" s="90" t="s">
        <v>21</v>
      </c>
      <c r="F4" s="90" t="s">
        <v>1785</v>
      </c>
      <c r="G4" s="5">
        <v>2019.0</v>
      </c>
      <c r="H4" s="5" t="s">
        <v>305</v>
      </c>
      <c r="I4" s="5" t="s">
        <v>1786</v>
      </c>
      <c r="J4" s="5">
        <v>158.0</v>
      </c>
      <c r="K4" s="5" t="s">
        <v>105</v>
      </c>
      <c r="L4" s="5" t="s">
        <v>25</v>
      </c>
      <c r="M4" s="287" t="s">
        <v>4977</v>
      </c>
      <c r="N4" s="113"/>
      <c r="O4" s="96"/>
      <c r="P4" s="294"/>
    </row>
    <row r="5">
      <c r="A5" s="89"/>
      <c r="B5" s="5">
        <v>10006.0</v>
      </c>
      <c r="C5" s="5"/>
      <c r="D5" s="5"/>
      <c r="E5" s="90" t="s">
        <v>21</v>
      </c>
      <c r="F5" s="90" t="s">
        <v>1787</v>
      </c>
      <c r="G5" s="5">
        <v>2019.0</v>
      </c>
      <c r="H5" s="5" t="s">
        <v>305</v>
      </c>
      <c r="I5" s="5" t="s">
        <v>1786</v>
      </c>
      <c r="J5" s="5">
        <v>158.0</v>
      </c>
      <c r="K5" s="5" t="s">
        <v>105</v>
      </c>
      <c r="L5" s="5" t="s">
        <v>25</v>
      </c>
      <c r="M5" s="287" t="s">
        <v>4977</v>
      </c>
      <c r="N5" s="113"/>
      <c r="P5" s="295"/>
      <c r="T5" s="226"/>
    </row>
    <row r="6">
      <c r="A6" s="89"/>
      <c r="B6" s="5">
        <v>10010.0</v>
      </c>
      <c r="C6" s="5"/>
      <c r="D6" s="5"/>
      <c r="E6" s="90" t="s">
        <v>21</v>
      </c>
      <c r="F6" s="90" t="s">
        <v>1788</v>
      </c>
      <c r="G6" s="5">
        <v>2019.0</v>
      </c>
      <c r="H6" s="5" t="s">
        <v>305</v>
      </c>
      <c r="I6" s="5" t="s">
        <v>1786</v>
      </c>
      <c r="J6" s="5">
        <v>158.0</v>
      </c>
      <c r="K6" s="5" t="s">
        <v>105</v>
      </c>
      <c r="L6" s="5" t="s">
        <v>25</v>
      </c>
      <c r="M6" s="287" t="s">
        <v>4977</v>
      </c>
      <c r="N6" s="113"/>
      <c r="P6" s="295"/>
    </row>
    <row r="7">
      <c r="A7" s="89"/>
      <c r="B7" s="5">
        <v>10011.0</v>
      </c>
      <c r="C7" s="5"/>
      <c r="D7" s="5"/>
      <c r="E7" s="90" t="s">
        <v>21</v>
      </c>
      <c r="F7" s="90" t="s">
        <v>1789</v>
      </c>
      <c r="G7" s="5">
        <v>2019.0</v>
      </c>
      <c r="H7" s="5" t="s">
        <v>305</v>
      </c>
      <c r="I7" s="5" t="s">
        <v>1786</v>
      </c>
      <c r="J7" s="5">
        <v>158.0</v>
      </c>
      <c r="K7" s="5" t="s">
        <v>105</v>
      </c>
      <c r="L7" s="5" t="s">
        <v>25</v>
      </c>
      <c r="M7" s="287" t="s">
        <v>4977</v>
      </c>
      <c r="N7" s="113"/>
      <c r="P7" s="295"/>
    </row>
    <row r="8">
      <c r="A8" s="89"/>
      <c r="B8" s="5">
        <v>10012.0</v>
      </c>
      <c r="C8" s="5"/>
      <c r="D8" s="5"/>
      <c r="E8" s="90" t="s">
        <v>21</v>
      </c>
      <c r="F8" s="90" t="s">
        <v>1790</v>
      </c>
      <c r="G8" s="5">
        <v>2019.0</v>
      </c>
      <c r="H8" s="5" t="s">
        <v>884</v>
      </c>
      <c r="I8" s="5" t="s">
        <v>1786</v>
      </c>
      <c r="J8" s="5">
        <v>209.0</v>
      </c>
      <c r="K8" s="5" t="s">
        <v>105</v>
      </c>
      <c r="L8" s="5" t="s">
        <v>30</v>
      </c>
      <c r="M8" s="287" t="s">
        <v>4977</v>
      </c>
      <c r="N8" s="113"/>
      <c r="P8" s="295"/>
    </row>
    <row r="9">
      <c r="A9" s="89"/>
      <c r="B9" s="5">
        <v>10013.0</v>
      </c>
      <c r="C9" s="5"/>
      <c r="D9" s="5"/>
      <c r="E9" s="90" t="s">
        <v>21</v>
      </c>
      <c r="F9" s="90" t="s">
        <v>1791</v>
      </c>
      <c r="G9" s="5">
        <v>2019.0</v>
      </c>
      <c r="H9" s="5" t="s">
        <v>884</v>
      </c>
      <c r="I9" s="5" t="s">
        <v>1786</v>
      </c>
      <c r="J9" s="5">
        <v>209.0</v>
      </c>
      <c r="K9" s="5" t="s">
        <v>105</v>
      </c>
      <c r="L9" s="5" t="s">
        <v>30</v>
      </c>
      <c r="M9" s="287" t="s">
        <v>4977</v>
      </c>
      <c r="N9" s="113"/>
      <c r="P9" s="295"/>
    </row>
    <row r="10">
      <c r="A10" s="89"/>
      <c r="B10" s="5">
        <v>10014.0</v>
      </c>
      <c r="C10" s="5"/>
      <c r="D10" s="5"/>
      <c r="E10" s="90" t="s">
        <v>21</v>
      </c>
      <c r="F10" s="90" t="s">
        <v>1792</v>
      </c>
      <c r="G10" s="5">
        <v>2019.0</v>
      </c>
      <c r="H10" s="5" t="s">
        <v>884</v>
      </c>
      <c r="I10" s="5" t="s">
        <v>1786</v>
      </c>
      <c r="J10" s="5">
        <v>209.0</v>
      </c>
      <c r="K10" s="5" t="s">
        <v>105</v>
      </c>
      <c r="L10" s="5" t="s">
        <v>30</v>
      </c>
      <c r="M10" s="287" t="s">
        <v>4977</v>
      </c>
      <c r="N10" s="113"/>
      <c r="P10" s="295"/>
    </row>
    <row r="11">
      <c r="A11" s="89"/>
      <c r="B11" s="5">
        <v>10015.0</v>
      </c>
      <c r="C11" s="5"/>
      <c r="D11" s="5"/>
      <c r="E11" s="90" t="s">
        <v>21</v>
      </c>
      <c r="F11" s="90" t="s">
        <v>1793</v>
      </c>
      <c r="G11" s="5">
        <v>2019.0</v>
      </c>
      <c r="H11" s="5" t="s">
        <v>884</v>
      </c>
      <c r="I11" s="5" t="s">
        <v>1786</v>
      </c>
      <c r="J11" s="5">
        <v>209.0</v>
      </c>
      <c r="K11" s="5" t="s">
        <v>105</v>
      </c>
      <c r="L11" s="5" t="s">
        <v>30</v>
      </c>
      <c r="M11" s="287" t="s">
        <v>4977</v>
      </c>
      <c r="N11" s="113"/>
      <c r="P11" s="295"/>
    </row>
    <row r="12">
      <c r="A12" s="89"/>
      <c r="B12" s="5">
        <v>10016.0</v>
      </c>
      <c r="C12" s="5"/>
      <c r="D12" s="5"/>
      <c r="E12" s="90" t="s">
        <v>21</v>
      </c>
      <c r="F12" s="90" t="s">
        <v>2522</v>
      </c>
      <c r="G12" s="296">
        <v>2012.0</v>
      </c>
      <c r="H12" s="296" t="s">
        <v>2523</v>
      </c>
      <c r="I12" s="296" t="s">
        <v>2524</v>
      </c>
      <c r="J12" s="296">
        <v>280.0</v>
      </c>
      <c r="K12" s="5" t="s">
        <v>105</v>
      </c>
      <c r="L12" s="139" t="s">
        <v>30</v>
      </c>
      <c r="M12" s="287" t="s">
        <v>4977</v>
      </c>
      <c r="N12" s="113"/>
      <c r="O12" s="66"/>
      <c r="P12" s="297"/>
      <c r="R12" s="6"/>
      <c r="S12" s="298"/>
      <c r="T12" s="91"/>
      <c r="U12" s="260"/>
      <c r="V12" s="299"/>
      <c r="Y12" s="6"/>
      <c r="Z12" s="6"/>
      <c r="AA12" s="6"/>
    </row>
    <row r="13">
      <c r="A13" s="89"/>
      <c r="B13" s="5">
        <v>10018.0</v>
      </c>
      <c r="C13" s="91"/>
      <c r="D13" s="91"/>
      <c r="E13" s="90" t="s">
        <v>21</v>
      </c>
      <c r="F13" s="125" t="s">
        <v>1794</v>
      </c>
      <c r="G13" s="91">
        <v>2007.0</v>
      </c>
      <c r="H13" s="91" t="s">
        <v>62</v>
      </c>
      <c r="I13" s="91" t="s">
        <v>1795</v>
      </c>
      <c r="J13" s="91">
        <v>112.0</v>
      </c>
      <c r="K13" s="126" t="s">
        <v>1796</v>
      </c>
      <c r="L13" s="91" t="s">
        <v>1797</v>
      </c>
      <c r="M13" s="287" t="s">
        <v>4977</v>
      </c>
      <c r="N13" s="300"/>
      <c r="O13" s="47"/>
      <c r="P13" s="297"/>
      <c r="R13" s="47"/>
      <c r="S13" s="46"/>
      <c r="T13" s="47"/>
      <c r="U13" s="301"/>
      <c r="V13" s="92"/>
      <c r="W13" s="46"/>
      <c r="X13" s="92"/>
      <c r="Y13" s="46"/>
      <c r="Z13" s="46"/>
      <c r="AA13" s="46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</row>
    <row r="14">
      <c r="A14" s="89"/>
      <c r="B14" s="5">
        <v>10019.0</v>
      </c>
      <c r="C14" s="5"/>
      <c r="D14" s="5"/>
      <c r="E14" s="90" t="s">
        <v>21</v>
      </c>
      <c r="F14" s="90" t="s">
        <v>1798</v>
      </c>
      <c r="G14" s="91">
        <v>2003.0</v>
      </c>
      <c r="H14" s="91" t="s">
        <v>62</v>
      </c>
      <c r="I14" s="91" t="s">
        <v>1799</v>
      </c>
      <c r="J14" s="91">
        <v>223.0</v>
      </c>
      <c r="K14" s="5" t="s">
        <v>105</v>
      </c>
      <c r="L14" s="91" t="s">
        <v>25</v>
      </c>
      <c r="M14" s="287" t="s">
        <v>4977</v>
      </c>
      <c r="N14" s="300"/>
      <c r="P14" s="302"/>
      <c r="R14" s="46"/>
      <c r="S14" s="46"/>
      <c r="T14" s="47"/>
      <c r="U14" s="301"/>
      <c r="V14" s="92"/>
      <c r="W14" s="46"/>
      <c r="X14" s="92"/>
      <c r="Y14" s="46"/>
      <c r="Z14" s="46"/>
      <c r="AA14" s="46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</row>
    <row r="15">
      <c r="A15" s="89"/>
      <c r="B15" s="5">
        <v>10020.0</v>
      </c>
      <c r="C15" s="5"/>
      <c r="D15" s="5"/>
      <c r="E15" s="90" t="s">
        <v>21</v>
      </c>
      <c r="F15" s="90" t="s">
        <v>2640</v>
      </c>
      <c r="G15" s="139">
        <v>2003.0</v>
      </c>
      <c r="H15" s="139" t="s">
        <v>62</v>
      </c>
      <c r="I15" s="139" t="s">
        <v>1823</v>
      </c>
      <c r="J15" s="139">
        <v>221.0</v>
      </c>
      <c r="K15" s="5" t="s">
        <v>105</v>
      </c>
      <c r="L15" s="139" t="s">
        <v>72</v>
      </c>
      <c r="M15" s="287" t="s">
        <v>4977</v>
      </c>
      <c r="N15" s="300"/>
      <c r="O15" s="188"/>
      <c r="P15" s="69"/>
      <c r="R15" s="69"/>
      <c r="S15" s="69"/>
      <c r="T15" s="47"/>
      <c r="U15" s="303"/>
      <c r="V15" s="69"/>
      <c r="W15" s="69"/>
      <c r="X15" s="188"/>
      <c r="Y15" s="69"/>
      <c r="Z15" s="69"/>
      <c r="AA15" s="69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</row>
    <row r="16">
      <c r="A16" s="89"/>
      <c r="B16" s="5">
        <v>10021.0</v>
      </c>
      <c r="C16" s="5"/>
      <c r="D16" s="5"/>
      <c r="E16" s="90" t="s">
        <v>21</v>
      </c>
      <c r="F16" s="90" t="s">
        <v>1800</v>
      </c>
      <c r="G16" s="139">
        <v>2007.0</v>
      </c>
      <c r="H16" s="139" t="s">
        <v>62</v>
      </c>
      <c r="I16" s="139" t="s">
        <v>1795</v>
      </c>
      <c r="J16" s="139">
        <v>112.0</v>
      </c>
      <c r="K16" s="199" t="s">
        <v>1796</v>
      </c>
      <c r="L16" s="139" t="s">
        <v>666</v>
      </c>
      <c r="M16" s="287" t="s">
        <v>4977</v>
      </c>
      <c r="N16" s="300"/>
      <c r="O16" s="139"/>
      <c r="P16" s="304"/>
      <c r="R16" s="66"/>
      <c r="S16" s="69"/>
      <c r="T16" s="47"/>
      <c r="U16" s="303"/>
      <c r="V16" s="188"/>
      <c r="W16" s="69"/>
      <c r="X16" s="188"/>
      <c r="Y16" s="69"/>
      <c r="Z16" s="69"/>
      <c r="AA16" s="69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</row>
    <row r="17">
      <c r="A17" s="89"/>
      <c r="B17" s="5">
        <v>10022.0</v>
      </c>
      <c r="C17" s="5"/>
      <c r="D17" s="5"/>
      <c r="E17" s="90" t="s">
        <v>21</v>
      </c>
      <c r="F17" s="90" t="s">
        <v>2503</v>
      </c>
      <c r="G17" s="91">
        <v>2007.0</v>
      </c>
      <c r="H17" s="91" t="s">
        <v>62</v>
      </c>
      <c r="I17" s="91" t="s">
        <v>1795</v>
      </c>
      <c r="J17" s="91">
        <v>2.0</v>
      </c>
      <c r="K17" s="91" t="s">
        <v>2504</v>
      </c>
      <c r="L17" s="91" t="s">
        <v>25</v>
      </c>
      <c r="M17" s="287" t="s">
        <v>4977</v>
      </c>
      <c r="N17" s="13"/>
      <c r="O17" s="47"/>
      <c r="P17" s="297"/>
      <c r="R17" s="47"/>
      <c r="S17" s="46"/>
      <c r="T17" s="47"/>
      <c r="U17" s="301"/>
      <c r="V17" s="92"/>
      <c r="W17" s="46"/>
      <c r="X17" s="92"/>
      <c r="Y17" s="46"/>
      <c r="Z17" s="46"/>
      <c r="AA17" s="46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</row>
    <row r="18">
      <c r="A18" s="89"/>
      <c r="B18" s="5">
        <v>10023.0</v>
      </c>
      <c r="C18" s="5"/>
      <c r="D18" s="5"/>
      <c r="E18" s="90" t="s">
        <v>21</v>
      </c>
      <c r="F18" s="90" t="s">
        <v>1801</v>
      </c>
      <c r="G18" s="139">
        <v>2007.0</v>
      </c>
      <c r="H18" s="139" t="s">
        <v>1802</v>
      </c>
      <c r="I18" s="139" t="s">
        <v>1795</v>
      </c>
      <c r="J18" s="139">
        <v>234.0</v>
      </c>
      <c r="K18" s="5" t="s">
        <v>105</v>
      </c>
      <c r="L18" s="139" t="s">
        <v>72</v>
      </c>
      <c r="M18" s="287" t="s">
        <v>4977</v>
      </c>
      <c r="N18" s="300"/>
      <c r="O18" s="139"/>
      <c r="P18" s="305"/>
      <c r="R18" s="69"/>
      <c r="S18" s="69"/>
      <c r="T18" s="47"/>
      <c r="U18" s="303"/>
      <c r="V18" s="188"/>
      <c r="W18" s="69"/>
      <c r="X18" s="188"/>
      <c r="Y18" s="69"/>
      <c r="Z18" s="69"/>
      <c r="AA18" s="69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</row>
    <row r="19">
      <c r="A19" s="89"/>
      <c r="B19" s="5">
        <v>10024.0</v>
      </c>
      <c r="C19" s="5"/>
      <c r="D19" s="5"/>
      <c r="E19" s="90" t="s">
        <v>21</v>
      </c>
      <c r="F19" s="90" t="s">
        <v>2625</v>
      </c>
      <c r="G19" s="106">
        <v>2009.0</v>
      </c>
      <c r="H19" s="106" t="s">
        <v>2489</v>
      </c>
      <c r="I19" s="106" t="s">
        <v>1804</v>
      </c>
      <c r="J19" s="106">
        <v>303.0</v>
      </c>
      <c r="K19" s="5" t="s">
        <v>105</v>
      </c>
      <c r="L19" s="106" t="s">
        <v>30</v>
      </c>
      <c r="M19" s="287" t="s">
        <v>4977</v>
      </c>
      <c r="N19" s="300"/>
      <c r="P19" s="306"/>
      <c r="R19" s="6"/>
      <c r="S19" s="6"/>
      <c r="T19" s="47"/>
      <c r="U19" s="299"/>
      <c r="W19" s="6"/>
      <c r="Y19" s="6"/>
      <c r="Z19" s="6"/>
      <c r="AA19" s="6"/>
    </row>
    <row r="20">
      <c r="A20" s="89"/>
      <c r="B20" s="5">
        <v>10025.0</v>
      </c>
      <c r="C20" s="5"/>
      <c r="D20" s="5"/>
      <c r="E20" s="90" t="s">
        <v>21</v>
      </c>
      <c r="F20" s="90" t="s">
        <v>2588</v>
      </c>
      <c r="G20" s="139">
        <v>2009.0</v>
      </c>
      <c r="H20" s="139" t="s">
        <v>62</v>
      </c>
      <c r="I20" s="139" t="s">
        <v>1804</v>
      </c>
      <c r="J20" s="139">
        <v>319.0</v>
      </c>
      <c r="K20" s="5" t="s">
        <v>105</v>
      </c>
      <c r="L20" s="139" t="s">
        <v>666</v>
      </c>
      <c r="M20" s="287" t="s">
        <v>4977</v>
      </c>
      <c r="N20" s="300"/>
      <c r="P20" s="306"/>
      <c r="Q20" s="6"/>
      <c r="R20" s="6"/>
      <c r="S20" s="6"/>
      <c r="T20" s="299"/>
      <c r="W20" s="6"/>
      <c r="Y20" s="6"/>
      <c r="Z20" s="6"/>
      <c r="AA20" s="6"/>
    </row>
    <row r="21">
      <c r="A21" s="89"/>
      <c r="B21" s="5">
        <v>10026.0</v>
      </c>
      <c r="C21" s="5"/>
      <c r="D21" s="5"/>
      <c r="E21" s="90" t="s">
        <v>21</v>
      </c>
      <c r="F21" s="90" t="s">
        <v>1803</v>
      </c>
      <c r="G21" s="5">
        <v>2009.0</v>
      </c>
      <c r="H21" s="5" t="s">
        <v>1802</v>
      </c>
      <c r="I21" s="5" t="s">
        <v>1804</v>
      </c>
      <c r="J21" s="5">
        <v>227.0</v>
      </c>
      <c r="K21" s="5" t="s">
        <v>105</v>
      </c>
      <c r="L21" s="5" t="s">
        <v>25</v>
      </c>
      <c r="M21" s="287" t="s">
        <v>4977</v>
      </c>
      <c r="N21" s="113"/>
    </row>
    <row r="22">
      <c r="A22" s="89"/>
      <c r="B22" s="5">
        <v>10027.0</v>
      </c>
      <c r="C22" s="5"/>
      <c r="D22" s="5"/>
      <c r="E22" s="90" t="s">
        <v>21</v>
      </c>
      <c r="F22" s="90" t="s">
        <v>2473</v>
      </c>
      <c r="G22" s="139">
        <v>2012.0</v>
      </c>
      <c r="H22" s="139" t="s">
        <v>2474</v>
      </c>
      <c r="I22" s="139" t="s">
        <v>1945</v>
      </c>
      <c r="J22" s="139">
        <v>237.0</v>
      </c>
      <c r="K22" s="5" t="s">
        <v>105</v>
      </c>
      <c r="L22" s="139" t="s">
        <v>30</v>
      </c>
      <c r="M22" s="287" t="s">
        <v>4977</v>
      </c>
      <c r="N22" s="13"/>
      <c r="P22" s="306"/>
      <c r="Q22" s="7"/>
      <c r="R22" s="7"/>
      <c r="S22" s="6"/>
      <c r="T22" s="299"/>
      <c r="W22" s="6"/>
      <c r="Y22" s="6"/>
      <c r="Z22" s="6"/>
      <c r="AA22" s="6"/>
    </row>
    <row r="23">
      <c r="A23" s="89"/>
      <c r="B23" s="5">
        <v>10028.0</v>
      </c>
      <c r="C23" s="5"/>
      <c r="D23" s="5"/>
      <c r="E23" s="90" t="s">
        <v>21</v>
      </c>
      <c r="F23" s="90" t="s">
        <v>1805</v>
      </c>
      <c r="G23" s="106">
        <v>2012.0</v>
      </c>
      <c r="H23" s="106" t="s">
        <v>1365</v>
      </c>
      <c r="I23" s="106" t="s">
        <v>1806</v>
      </c>
      <c r="J23" s="106">
        <v>162.0</v>
      </c>
      <c r="K23" s="5" t="s">
        <v>105</v>
      </c>
      <c r="L23" s="106" t="s">
        <v>25</v>
      </c>
      <c r="M23" s="287" t="s">
        <v>4977</v>
      </c>
      <c r="N23" s="300"/>
      <c r="P23" s="306"/>
      <c r="Q23" s="6"/>
      <c r="R23" s="6"/>
      <c r="S23" s="6"/>
      <c r="T23" s="7"/>
      <c r="U23" s="299"/>
      <c r="W23" s="6"/>
      <c r="Y23" s="6"/>
      <c r="Z23" s="6"/>
      <c r="AA23" s="6"/>
    </row>
    <row r="24">
      <c r="A24" s="89"/>
      <c r="B24" s="5">
        <v>10029.0</v>
      </c>
      <c r="C24" s="5"/>
      <c r="D24" s="5"/>
      <c r="E24" s="90" t="s">
        <v>149</v>
      </c>
      <c r="F24" s="90" t="s">
        <v>2611</v>
      </c>
      <c r="G24" s="101">
        <v>2012.0</v>
      </c>
      <c r="H24" s="101" t="s">
        <v>786</v>
      </c>
      <c r="I24" s="101" t="s">
        <v>2524</v>
      </c>
      <c r="J24" s="101">
        <v>245.0</v>
      </c>
      <c r="K24" s="5" t="s">
        <v>105</v>
      </c>
      <c r="L24" s="102" t="s">
        <v>155</v>
      </c>
      <c r="M24" s="287" t="s">
        <v>4977</v>
      </c>
      <c r="N24" s="113"/>
      <c r="O24" s="47"/>
      <c r="P24" s="297"/>
      <c r="R24" s="46"/>
      <c r="S24" s="307"/>
      <c r="T24" s="47"/>
      <c r="U24" s="301"/>
      <c r="V24" s="301"/>
      <c r="W24" s="47"/>
      <c r="X24" s="92"/>
      <c r="Y24" s="46"/>
      <c r="Z24" s="46"/>
      <c r="AA24" s="46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</row>
    <row r="25">
      <c r="A25" s="89"/>
      <c r="B25" s="5">
        <v>10030.0</v>
      </c>
      <c r="C25" s="5"/>
      <c r="D25" s="5"/>
      <c r="E25" s="90" t="s">
        <v>21</v>
      </c>
      <c r="F25" s="90" t="s">
        <v>2485</v>
      </c>
      <c r="G25" s="91">
        <v>2013.0</v>
      </c>
      <c r="H25" s="91" t="s">
        <v>2486</v>
      </c>
      <c r="I25" s="91" t="s">
        <v>2487</v>
      </c>
      <c r="J25" s="91">
        <v>5.0</v>
      </c>
      <c r="K25" s="5" t="s">
        <v>105</v>
      </c>
      <c r="L25" s="91" t="s">
        <v>72</v>
      </c>
      <c r="M25" s="287" t="s">
        <v>4977</v>
      </c>
      <c r="N25" s="300"/>
      <c r="P25" s="302"/>
      <c r="Q25" s="46"/>
      <c r="R25" s="46"/>
      <c r="S25" s="46"/>
      <c r="T25" s="47"/>
      <c r="U25" s="301"/>
      <c r="V25" s="92"/>
      <c r="W25" s="46"/>
      <c r="X25" s="92"/>
      <c r="Y25" s="46"/>
      <c r="Z25" s="46"/>
      <c r="AA25" s="46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</row>
    <row r="26">
      <c r="A26" s="89"/>
      <c r="B26" s="5">
        <v>10031.0</v>
      </c>
      <c r="C26" s="5"/>
      <c r="D26" s="5"/>
      <c r="E26" s="90" t="s">
        <v>21</v>
      </c>
      <c r="F26" s="90" t="s">
        <v>2488</v>
      </c>
      <c r="G26" s="139">
        <v>2013.0</v>
      </c>
      <c r="H26" s="139" t="s">
        <v>2489</v>
      </c>
      <c r="I26" s="139" t="s">
        <v>2490</v>
      </c>
      <c r="J26" s="139">
        <v>194.0</v>
      </c>
      <c r="K26" s="5" t="s">
        <v>105</v>
      </c>
      <c r="L26" s="139" t="s">
        <v>72</v>
      </c>
      <c r="M26" s="287" t="s">
        <v>4977</v>
      </c>
      <c r="N26" s="300"/>
      <c r="P26" s="305"/>
      <c r="Q26" s="69"/>
      <c r="R26" s="69"/>
      <c r="S26" s="69"/>
      <c r="T26" s="66"/>
      <c r="U26" s="303"/>
      <c r="V26" s="188"/>
      <c r="W26" s="69"/>
      <c r="X26" s="188"/>
      <c r="Y26" s="69"/>
      <c r="Z26" s="69"/>
      <c r="AA26" s="69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</row>
    <row r="27">
      <c r="A27" s="89"/>
      <c r="B27" s="5">
        <v>10032.0</v>
      </c>
      <c r="C27" s="5"/>
      <c r="D27" s="5"/>
      <c r="E27" s="90" t="s">
        <v>21</v>
      </c>
      <c r="F27" s="90" t="s">
        <v>2433</v>
      </c>
      <c r="G27" s="139">
        <v>2014.0</v>
      </c>
      <c r="H27" s="139" t="s">
        <v>844</v>
      </c>
      <c r="I27" s="139" t="s">
        <v>2434</v>
      </c>
      <c r="J27" s="139">
        <v>251.0</v>
      </c>
      <c r="K27" s="5" t="s">
        <v>105</v>
      </c>
      <c r="L27" s="139" t="s">
        <v>30</v>
      </c>
      <c r="M27" s="287" t="s">
        <v>4977</v>
      </c>
      <c r="N27" s="300"/>
      <c r="P27" s="305"/>
      <c r="Q27" s="69"/>
      <c r="R27" s="69"/>
      <c r="S27" s="69"/>
      <c r="T27" s="66"/>
      <c r="U27" s="303"/>
      <c r="V27" s="188"/>
      <c r="W27" s="69"/>
      <c r="X27" s="188"/>
      <c r="Y27" s="69"/>
      <c r="Z27" s="69"/>
      <c r="AA27" s="69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</row>
    <row r="28">
      <c r="A28" s="89"/>
      <c r="B28" s="5">
        <v>10033.0</v>
      </c>
      <c r="C28" s="5"/>
      <c r="D28" s="5"/>
      <c r="E28" s="90" t="s">
        <v>21</v>
      </c>
      <c r="F28" s="90" t="s">
        <v>2547</v>
      </c>
      <c r="G28" s="106">
        <v>2015.0</v>
      </c>
      <c r="H28" s="106" t="s">
        <v>119</v>
      </c>
      <c r="I28" s="106" t="s">
        <v>2548</v>
      </c>
      <c r="J28" s="106">
        <v>215.0</v>
      </c>
      <c r="K28" s="5" t="s">
        <v>105</v>
      </c>
      <c r="L28" s="106" t="s">
        <v>25</v>
      </c>
      <c r="M28" s="287" t="s">
        <v>4977</v>
      </c>
      <c r="N28" s="300"/>
      <c r="P28" s="306"/>
      <c r="Q28" s="6"/>
      <c r="R28" s="6"/>
      <c r="S28" s="6"/>
      <c r="T28" s="299"/>
      <c r="W28" s="6"/>
      <c r="Y28" s="6"/>
      <c r="Z28" s="6"/>
      <c r="AA28" s="6"/>
    </row>
    <row r="29">
      <c r="A29" s="89"/>
      <c r="B29" s="5">
        <v>10034.0</v>
      </c>
      <c r="C29" s="5"/>
      <c r="D29" s="5"/>
      <c r="E29" s="90" t="s">
        <v>21</v>
      </c>
      <c r="F29" s="90" t="s">
        <v>2538</v>
      </c>
      <c r="G29" s="91">
        <v>2016.0</v>
      </c>
      <c r="H29" s="91" t="s">
        <v>954</v>
      </c>
      <c r="I29" s="91" t="s">
        <v>2539</v>
      </c>
      <c r="J29" s="91">
        <v>33.0</v>
      </c>
      <c r="K29" s="5" t="s">
        <v>105</v>
      </c>
      <c r="L29" s="91" t="s">
        <v>30</v>
      </c>
      <c r="M29" s="287" t="s">
        <v>4977</v>
      </c>
      <c r="N29" s="300"/>
      <c r="P29" s="302"/>
      <c r="Q29" s="46"/>
      <c r="R29" s="46"/>
      <c r="S29" s="46"/>
      <c r="T29" s="47"/>
      <c r="U29" s="301"/>
      <c r="V29" s="92"/>
      <c r="W29" s="46"/>
      <c r="X29" s="92"/>
      <c r="Y29" s="46"/>
      <c r="Z29" s="46"/>
      <c r="AA29" s="46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</row>
    <row r="30">
      <c r="A30" s="89"/>
      <c r="B30" s="5">
        <v>10035.0</v>
      </c>
      <c r="C30" s="5"/>
      <c r="D30" s="5"/>
      <c r="E30" s="90" t="s">
        <v>21</v>
      </c>
      <c r="F30" s="90" t="s">
        <v>2332</v>
      </c>
      <c r="G30" s="139">
        <v>2016.0</v>
      </c>
      <c r="H30" s="139" t="s">
        <v>786</v>
      </c>
      <c r="I30" s="139" t="s">
        <v>1808</v>
      </c>
      <c r="J30" s="139">
        <v>131.0</v>
      </c>
      <c r="K30" s="5" t="s">
        <v>105</v>
      </c>
      <c r="L30" s="139" t="s">
        <v>30</v>
      </c>
      <c r="M30" s="287" t="s">
        <v>4977</v>
      </c>
      <c r="N30" s="300"/>
      <c r="P30" s="305"/>
      <c r="Q30" s="69"/>
      <c r="R30" s="69"/>
      <c r="S30" s="69"/>
      <c r="T30" s="303"/>
      <c r="U30" s="303"/>
      <c r="V30" s="188"/>
      <c r="W30" s="69"/>
      <c r="X30" s="188"/>
      <c r="Y30" s="69"/>
      <c r="Z30" s="69"/>
      <c r="AA30" s="69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</row>
    <row r="31">
      <c r="A31" s="89"/>
      <c r="B31" s="5">
        <v>10036.0</v>
      </c>
      <c r="C31" s="5"/>
      <c r="D31" s="5"/>
      <c r="E31" s="90" t="s">
        <v>21</v>
      </c>
      <c r="F31" s="90" t="s">
        <v>1807</v>
      </c>
      <c r="G31" s="91">
        <v>2016.0</v>
      </c>
      <c r="H31" s="91" t="s">
        <v>786</v>
      </c>
      <c r="I31" s="91" t="s">
        <v>1808</v>
      </c>
      <c r="J31" s="91">
        <v>131.0</v>
      </c>
      <c r="K31" s="5" t="s">
        <v>105</v>
      </c>
      <c r="L31" s="91" t="s">
        <v>25</v>
      </c>
      <c r="M31" s="287" t="s">
        <v>4977</v>
      </c>
      <c r="N31" s="300"/>
      <c r="P31" s="302"/>
      <c r="Q31" s="46"/>
      <c r="R31" s="46"/>
      <c r="S31" s="46"/>
      <c r="T31" s="47"/>
      <c r="U31" s="301"/>
      <c r="V31" s="92"/>
      <c r="W31" s="46"/>
      <c r="X31" s="92"/>
      <c r="Y31" s="46"/>
      <c r="Z31" s="46"/>
      <c r="AA31" s="46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</row>
    <row r="32">
      <c r="A32" s="89"/>
      <c r="B32" s="5">
        <v>10037.0</v>
      </c>
      <c r="C32" s="5"/>
      <c r="D32" s="5"/>
      <c r="E32" s="90" t="s">
        <v>21</v>
      </c>
      <c r="F32" s="90" t="s">
        <v>2444</v>
      </c>
      <c r="G32" s="106">
        <v>2016.0</v>
      </c>
      <c r="H32" s="106" t="s">
        <v>305</v>
      </c>
      <c r="I32" s="106" t="s">
        <v>2445</v>
      </c>
      <c r="J32" s="106">
        <v>157.0</v>
      </c>
      <c r="K32" s="5" t="s">
        <v>105</v>
      </c>
      <c r="L32" s="106" t="s">
        <v>30</v>
      </c>
      <c r="M32" s="287" t="s">
        <v>4977</v>
      </c>
      <c r="N32" s="300"/>
      <c r="P32" s="306"/>
      <c r="Q32" s="6"/>
      <c r="R32" s="6"/>
      <c r="S32" s="6"/>
      <c r="T32" s="7"/>
      <c r="U32" s="299"/>
      <c r="W32" s="6"/>
      <c r="Y32" s="6"/>
      <c r="Z32" s="6"/>
      <c r="AA32" s="6"/>
    </row>
    <row r="33">
      <c r="A33" s="89"/>
      <c r="B33" s="5">
        <v>10038.0</v>
      </c>
      <c r="C33" s="5"/>
      <c r="D33" s="5"/>
      <c r="E33" s="90" t="s">
        <v>21</v>
      </c>
      <c r="F33" s="90" t="s">
        <v>2929</v>
      </c>
      <c r="G33" s="106">
        <v>2017.0</v>
      </c>
      <c r="H33" s="106" t="s">
        <v>305</v>
      </c>
      <c r="I33" s="106" t="s">
        <v>1810</v>
      </c>
      <c r="J33" s="106">
        <v>199.0</v>
      </c>
      <c r="K33" s="5" t="s">
        <v>105</v>
      </c>
      <c r="L33" s="106" t="s">
        <v>25</v>
      </c>
      <c r="M33" s="287" t="s">
        <v>4977</v>
      </c>
      <c r="N33" s="300"/>
      <c r="P33" s="306"/>
      <c r="Q33" s="6"/>
      <c r="R33" s="6"/>
      <c r="S33" s="6"/>
      <c r="T33" s="7"/>
      <c r="U33" s="299"/>
      <c r="W33" s="6"/>
      <c r="Y33" s="6"/>
      <c r="Z33" s="6"/>
      <c r="AA33" s="6"/>
    </row>
    <row r="34">
      <c r="A34" s="89"/>
      <c r="B34" s="5">
        <v>10039.0</v>
      </c>
      <c r="C34" s="5"/>
      <c r="D34" s="5"/>
      <c r="E34" s="90" t="s">
        <v>21</v>
      </c>
      <c r="F34" s="90" t="s">
        <v>1809</v>
      </c>
      <c r="G34" s="106">
        <v>2017.0</v>
      </c>
      <c r="H34" s="106" t="s">
        <v>305</v>
      </c>
      <c r="I34" s="106" t="s">
        <v>1810</v>
      </c>
      <c r="J34" s="106">
        <v>199.0</v>
      </c>
      <c r="K34" s="106" t="s">
        <v>1811</v>
      </c>
      <c r="L34" s="106" t="s">
        <v>25</v>
      </c>
      <c r="M34" s="287" t="s">
        <v>4977</v>
      </c>
      <c r="N34" s="300"/>
      <c r="P34" s="306"/>
      <c r="Q34" s="6"/>
      <c r="R34" s="6"/>
      <c r="S34" s="6"/>
      <c r="T34" s="7"/>
      <c r="U34" s="299"/>
      <c r="W34" s="6"/>
      <c r="Y34" s="6"/>
      <c r="Z34" s="6"/>
      <c r="AA34" s="6"/>
    </row>
    <row r="35">
      <c r="A35" s="89"/>
      <c r="B35" s="5">
        <v>10040.0</v>
      </c>
      <c r="C35" s="5"/>
      <c r="D35" s="5"/>
      <c r="E35" s="90" t="s">
        <v>21</v>
      </c>
      <c r="F35" s="90" t="s">
        <v>2076</v>
      </c>
      <c r="G35" s="101">
        <v>2017.0</v>
      </c>
      <c r="H35" s="101" t="s">
        <v>1995</v>
      </c>
      <c r="I35" s="101" t="s">
        <v>2077</v>
      </c>
      <c r="J35" s="101">
        <v>263.0</v>
      </c>
      <c r="K35" s="5" t="s">
        <v>105</v>
      </c>
      <c r="L35" s="91" t="s">
        <v>30</v>
      </c>
      <c r="M35" s="287" t="s">
        <v>4977</v>
      </c>
      <c r="N35" s="113"/>
      <c r="O35" s="47"/>
      <c r="P35" s="297"/>
      <c r="R35" s="46"/>
      <c r="S35" s="307"/>
      <c r="T35" s="47"/>
      <c r="W35" s="47"/>
      <c r="X35" s="92"/>
      <c r="Y35" s="46"/>
      <c r="Z35" s="46"/>
      <c r="AA35" s="46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</row>
    <row r="36">
      <c r="A36" s="89"/>
      <c r="B36" s="5">
        <v>10041.0</v>
      </c>
      <c r="C36" s="5"/>
      <c r="D36" s="5"/>
      <c r="E36" s="90" t="s">
        <v>21</v>
      </c>
      <c r="F36" s="90" t="s">
        <v>2301</v>
      </c>
      <c r="G36" s="91">
        <v>2017.0</v>
      </c>
      <c r="H36" s="91" t="s">
        <v>954</v>
      </c>
      <c r="I36" s="91" t="s">
        <v>2302</v>
      </c>
      <c r="J36" s="91">
        <v>93.0</v>
      </c>
      <c r="K36" s="5" t="s">
        <v>105</v>
      </c>
      <c r="L36" s="91" t="s">
        <v>25</v>
      </c>
      <c r="M36" s="287" t="s">
        <v>4977</v>
      </c>
      <c r="N36" s="300"/>
      <c r="P36" s="306"/>
      <c r="Q36" s="6"/>
      <c r="R36" s="6"/>
      <c r="S36" s="6"/>
      <c r="T36" s="7"/>
      <c r="U36" s="301"/>
      <c r="V36" s="301"/>
      <c r="W36" s="6"/>
      <c r="Y36" s="6"/>
      <c r="Z36" s="6"/>
      <c r="AA36" s="6"/>
    </row>
    <row r="37">
      <c r="A37" s="89"/>
      <c r="B37" s="5">
        <v>10042.0</v>
      </c>
      <c r="C37" s="5"/>
      <c r="D37" s="5"/>
      <c r="E37" s="90" t="s">
        <v>21</v>
      </c>
      <c r="F37" s="90" t="s">
        <v>2584</v>
      </c>
      <c r="G37" s="91">
        <v>2017.0</v>
      </c>
      <c r="H37" s="91" t="s">
        <v>954</v>
      </c>
      <c r="I37" s="91" t="s">
        <v>2302</v>
      </c>
      <c r="J37" s="91">
        <v>166.0</v>
      </c>
      <c r="K37" s="91" t="s">
        <v>898</v>
      </c>
      <c r="L37" s="91" t="s">
        <v>25</v>
      </c>
      <c r="M37" s="287" t="s">
        <v>4977</v>
      </c>
      <c r="N37" s="300"/>
      <c r="O37" s="92"/>
      <c r="P37" s="46"/>
      <c r="Q37" s="46"/>
      <c r="R37" s="46"/>
      <c r="S37" s="46"/>
      <c r="T37" s="301"/>
      <c r="U37" s="299"/>
      <c r="W37" s="46"/>
      <c r="X37" s="92"/>
      <c r="Y37" s="46"/>
      <c r="Z37" s="46"/>
      <c r="AA37" s="46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</row>
    <row r="38">
      <c r="A38" s="89"/>
      <c r="B38" s="5">
        <v>10043.0</v>
      </c>
      <c r="C38" s="5"/>
      <c r="D38" s="5"/>
      <c r="E38" s="90" t="s">
        <v>21</v>
      </c>
      <c r="F38" s="90" t="s">
        <v>2589</v>
      </c>
      <c r="G38" s="91">
        <v>2018.0</v>
      </c>
      <c r="H38" s="91" t="s">
        <v>786</v>
      </c>
      <c r="I38" s="91" t="s">
        <v>1840</v>
      </c>
      <c r="J38" s="91">
        <v>280.0</v>
      </c>
      <c r="K38" s="5" t="s">
        <v>105</v>
      </c>
      <c r="L38" s="91" t="s">
        <v>25</v>
      </c>
      <c r="M38" s="287" t="s">
        <v>4977</v>
      </c>
      <c r="N38" s="300"/>
      <c r="O38" s="92"/>
      <c r="P38" s="46"/>
      <c r="Q38" s="46"/>
      <c r="R38" s="46"/>
      <c r="S38" s="46"/>
      <c r="T38" s="47"/>
      <c r="U38" s="301"/>
      <c r="V38" s="46"/>
      <c r="W38" s="46"/>
      <c r="X38" s="92"/>
      <c r="Y38" s="46"/>
      <c r="Z38" s="46"/>
      <c r="AA38" s="46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</row>
    <row r="39">
      <c r="A39" s="89"/>
      <c r="B39" s="5">
        <v>10044.0</v>
      </c>
      <c r="C39" s="5"/>
      <c r="D39" s="5"/>
      <c r="E39" s="90" t="s">
        <v>21</v>
      </c>
      <c r="F39" s="90" t="s">
        <v>2590</v>
      </c>
      <c r="G39" s="91">
        <v>2018.0</v>
      </c>
      <c r="H39" s="91" t="s">
        <v>786</v>
      </c>
      <c r="I39" s="91" t="s">
        <v>1840</v>
      </c>
      <c r="J39" s="91">
        <v>280.0</v>
      </c>
      <c r="K39" s="5" t="s">
        <v>105</v>
      </c>
      <c r="L39" s="91" t="s">
        <v>25</v>
      </c>
      <c r="M39" s="287" t="s">
        <v>4977</v>
      </c>
      <c r="N39" s="113"/>
      <c r="U39" s="301"/>
      <c r="V39" s="46"/>
    </row>
    <row r="40">
      <c r="A40" s="89"/>
      <c r="B40" s="5">
        <v>10045.0</v>
      </c>
      <c r="C40" s="5"/>
      <c r="D40" s="5"/>
      <c r="E40" s="90" t="s">
        <v>21</v>
      </c>
      <c r="F40" s="90" t="s">
        <v>2651</v>
      </c>
      <c r="G40" s="91">
        <v>2018.0</v>
      </c>
      <c r="H40" s="91" t="s">
        <v>786</v>
      </c>
      <c r="I40" s="91" t="s">
        <v>1840</v>
      </c>
      <c r="J40" s="91">
        <v>280.0</v>
      </c>
      <c r="K40" s="5" t="s">
        <v>105</v>
      </c>
      <c r="L40" s="5" t="s">
        <v>30</v>
      </c>
      <c r="M40" s="287" t="s">
        <v>4977</v>
      </c>
      <c r="N40" s="113"/>
    </row>
    <row r="41">
      <c r="A41" s="89"/>
      <c r="B41" s="5">
        <v>10046.0</v>
      </c>
      <c r="C41" s="5"/>
      <c r="D41" s="5"/>
      <c r="E41" s="90" t="s">
        <v>21</v>
      </c>
      <c r="F41" s="90" t="s">
        <v>2628</v>
      </c>
      <c r="G41" s="101">
        <v>2018.0</v>
      </c>
      <c r="H41" s="101" t="s">
        <v>305</v>
      </c>
      <c r="I41" s="101" t="s">
        <v>1840</v>
      </c>
      <c r="J41" s="101">
        <v>177.0</v>
      </c>
      <c r="K41" s="102" t="s">
        <v>2478</v>
      </c>
      <c r="L41" s="102" t="s">
        <v>25</v>
      </c>
      <c r="M41" s="287" t="s">
        <v>4977</v>
      </c>
      <c r="N41" s="113"/>
      <c r="O41" s="47"/>
      <c r="P41" s="297"/>
      <c r="R41" s="46"/>
      <c r="S41" s="307"/>
      <c r="T41" s="47"/>
      <c r="W41" s="47"/>
      <c r="X41" s="92"/>
      <c r="Y41" s="46"/>
      <c r="Z41" s="46"/>
      <c r="AA41" s="46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</row>
    <row r="42">
      <c r="A42" s="89"/>
      <c r="B42" s="5">
        <v>10047.0</v>
      </c>
      <c r="C42" s="5"/>
      <c r="D42" s="5"/>
      <c r="E42" s="90" t="s">
        <v>21</v>
      </c>
      <c r="F42" s="90" t="s">
        <v>2641</v>
      </c>
      <c r="G42" s="101">
        <v>2018.0</v>
      </c>
      <c r="H42" s="101" t="s">
        <v>954</v>
      </c>
      <c r="I42" s="101" t="s">
        <v>1840</v>
      </c>
      <c r="J42" s="101">
        <v>25.0</v>
      </c>
      <c r="K42" s="102" t="s">
        <v>2642</v>
      </c>
      <c r="L42" s="102" t="s">
        <v>862</v>
      </c>
      <c r="M42" s="287" t="s">
        <v>4977</v>
      </c>
      <c r="N42" s="113"/>
      <c r="O42" s="47"/>
      <c r="P42" s="297"/>
      <c r="Q42" s="46"/>
      <c r="R42" s="46"/>
      <c r="S42" s="307"/>
      <c r="T42" s="47"/>
      <c r="U42" s="301"/>
      <c r="V42" s="301"/>
      <c r="W42" s="47"/>
      <c r="X42" s="92"/>
      <c r="Y42" s="46"/>
      <c r="Z42" s="46"/>
      <c r="AA42" s="46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</row>
    <row r="43">
      <c r="A43" s="89"/>
      <c r="B43" s="5">
        <v>10048.0</v>
      </c>
      <c r="C43" s="5"/>
      <c r="D43" s="5"/>
      <c r="E43" s="90" t="s">
        <v>21</v>
      </c>
      <c r="F43" s="90" t="s">
        <v>2390</v>
      </c>
      <c r="G43" s="91">
        <v>2018.0</v>
      </c>
      <c r="H43" s="91" t="s">
        <v>1995</v>
      </c>
      <c r="I43" s="91" t="s">
        <v>1840</v>
      </c>
      <c r="J43" s="91">
        <v>268.0</v>
      </c>
      <c r="K43" s="5" t="s">
        <v>105</v>
      </c>
      <c r="L43" s="91" t="s">
        <v>25</v>
      </c>
      <c r="M43" s="287" t="s">
        <v>4977</v>
      </c>
      <c r="N43" s="300"/>
      <c r="P43" s="302"/>
      <c r="Q43" s="46"/>
      <c r="R43" s="46"/>
      <c r="S43" s="46"/>
      <c r="T43" s="47"/>
      <c r="U43" s="301"/>
      <c r="V43" s="301"/>
      <c r="W43" s="46"/>
      <c r="X43" s="92"/>
      <c r="Y43" s="46"/>
      <c r="Z43" s="46"/>
      <c r="AA43" s="46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</row>
    <row r="44">
      <c r="A44" s="89"/>
      <c r="B44" s="5">
        <v>10049.0</v>
      </c>
      <c r="C44" s="5"/>
      <c r="D44" s="5"/>
      <c r="E44" s="90" t="s">
        <v>21</v>
      </c>
      <c r="F44" s="90" t="s">
        <v>2391</v>
      </c>
      <c r="G44" s="91">
        <v>2018.0</v>
      </c>
      <c r="H44" s="91" t="s">
        <v>1995</v>
      </c>
      <c r="I44" s="91" t="s">
        <v>1840</v>
      </c>
      <c r="J44" s="91">
        <v>268.0</v>
      </c>
      <c r="K44" s="5" t="s">
        <v>105</v>
      </c>
      <c r="L44" s="91" t="s">
        <v>25</v>
      </c>
      <c r="M44" s="287" t="s">
        <v>4977</v>
      </c>
      <c r="N44" s="300"/>
      <c r="P44" s="302"/>
      <c r="Q44" s="46"/>
      <c r="R44" s="46"/>
      <c r="S44" s="46"/>
      <c r="T44" s="47"/>
      <c r="U44" s="301"/>
      <c r="V44" s="92"/>
      <c r="W44" s="46"/>
      <c r="X44" s="92"/>
      <c r="Y44" s="46"/>
      <c r="Z44" s="46"/>
      <c r="AA44" s="46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</row>
    <row r="45">
      <c r="A45" s="89"/>
      <c r="B45" s="5">
        <v>10050.0</v>
      </c>
      <c r="C45" s="5"/>
      <c r="D45" s="5"/>
      <c r="E45" s="90" t="s">
        <v>21</v>
      </c>
      <c r="F45" s="90" t="s">
        <v>2475</v>
      </c>
      <c r="G45" s="91">
        <v>2018.0</v>
      </c>
      <c r="H45" s="91" t="s">
        <v>786</v>
      </c>
      <c r="I45" s="91" t="s">
        <v>1840</v>
      </c>
      <c r="J45" s="91">
        <v>3.0</v>
      </c>
      <c r="K45" s="91" t="s">
        <v>901</v>
      </c>
      <c r="L45" s="91" t="s">
        <v>30</v>
      </c>
      <c r="M45" s="287" t="s">
        <v>4977</v>
      </c>
      <c r="N45" s="300"/>
      <c r="P45" s="302"/>
      <c r="Q45" s="46"/>
      <c r="R45" s="46"/>
      <c r="S45" s="46"/>
      <c r="T45" s="301"/>
      <c r="U45" s="301"/>
      <c r="V45" s="92"/>
      <c r="W45" s="46"/>
      <c r="X45" s="92"/>
      <c r="Y45" s="46"/>
      <c r="Z45" s="46"/>
      <c r="AA45" s="46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>
      <c r="A46" s="89"/>
      <c r="B46" s="5">
        <v>10051.0</v>
      </c>
      <c r="C46" s="5"/>
      <c r="D46" s="5"/>
      <c r="E46" s="90" t="s">
        <v>21</v>
      </c>
      <c r="F46" s="90" t="s">
        <v>1812</v>
      </c>
      <c r="G46" s="91">
        <v>2019.0</v>
      </c>
      <c r="H46" s="91" t="s">
        <v>786</v>
      </c>
      <c r="I46" s="91" t="s">
        <v>1813</v>
      </c>
      <c r="J46" s="91">
        <v>135.0</v>
      </c>
      <c r="K46" s="91" t="s">
        <v>898</v>
      </c>
      <c r="L46" s="91" t="s">
        <v>666</v>
      </c>
      <c r="M46" s="287" t="s">
        <v>4977</v>
      </c>
      <c r="N46" s="113"/>
      <c r="O46" s="47"/>
      <c r="P46" s="297"/>
      <c r="R46" s="307"/>
      <c r="S46" s="307"/>
      <c r="T46" s="301"/>
      <c r="V46" s="92"/>
      <c r="W46" s="46"/>
      <c r="X46" s="92"/>
      <c r="Y46" s="46"/>
      <c r="Z46" s="46"/>
      <c r="AA46" s="46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>
      <c r="A47" s="89"/>
      <c r="B47" s="5">
        <v>10052.0</v>
      </c>
      <c r="C47" s="5"/>
      <c r="D47" s="5"/>
      <c r="E47" s="90" t="s">
        <v>21</v>
      </c>
      <c r="F47" s="90" t="s">
        <v>2446</v>
      </c>
      <c r="G47" s="106">
        <v>2018.0</v>
      </c>
      <c r="H47" s="106" t="s">
        <v>786</v>
      </c>
      <c r="I47" s="106" t="s">
        <v>2447</v>
      </c>
      <c r="J47" s="106">
        <v>66.0</v>
      </c>
      <c r="K47" s="106" t="s">
        <v>2069</v>
      </c>
      <c r="L47" s="106" t="s">
        <v>30</v>
      </c>
      <c r="M47" s="287" t="s">
        <v>4977</v>
      </c>
      <c r="N47" s="300"/>
      <c r="P47" s="306"/>
      <c r="Q47" s="6"/>
      <c r="R47" s="6"/>
      <c r="S47" s="6"/>
      <c r="T47" s="7"/>
      <c r="U47" s="299"/>
      <c r="W47" s="6"/>
      <c r="Y47" s="6"/>
      <c r="Z47" s="6"/>
      <c r="AA47" s="6"/>
    </row>
    <row r="48">
      <c r="A48" s="89"/>
      <c r="B48" s="5">
        <v>10053.0</v>
      </c>
      <c r="C48" s="5"/>
      <c r="D48" s="5"/>
      <c r="E48" s="90" t="s">
        <v>21</v>
      </c>
      <c r="F48" s="90" t="s">
        <v>2505</v>
      </c>
      <c r="G48" s="101">
        <v>2018.0</v>
      </c>
      <c r="H48" s="101" t="s">
        <v>119</v>
      </c>
      <c r="I48" s="101" t="s">
        <v>1840</v>
      </c>
      <c r="J48" s="101">
        <v>177.0</v>
      </c>
      <c r="K48" s="5" t="s">
        <v>105</v>
      </c>
      <c r="L48" s="102" t="s">
        <v>25</v>
      </c>
      <c r="M48" s="287" t="s">
        <v>4977</v>
      </c>
      <c r="N48" s="113"/>
      <c r="O48" s="47"/>
      <c r="P48" s="297"/>
      <c r="R48" s="307"/>
      <c r="S48" s="307"/>
      <c r="T48" s="47"/>
      <c r="U48" s="301"/>
      <c r="V48" s="301"/>
      <c r="W48" s="47"/>
      <c r="X48" s="92"/>
      <c r="Y48" s="46"/>
      <c r="Z48" s="46"/>
      <c r="AA48" s="46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</row>
    <row r="49">
      <c r="A49" s="89"/>
      <c r="B49" s="5">
        <v>10054.0</v>
      </c>
      <c r="C49" s="5"/>
      <c r="D49" s="5"/>
      <c r="E49" s="90" t="s">
        <v>21</v>
      </c>
      <c r="F49" s="90" t="s">
        <v>2067</v>
      </c>
      <c r="G49" s="106">
        <v>2018.0</v>
      </c>
      <c r="H49" s="106" t="s">
        <v>786</v>
      </c>
      <c r="I49" s="106" t="s">
        <v>2068</v>
      </c>
      <c r="J49" s="106">
        <v>32.0</v>
      </c>
      <c r="K49" s="106" t="s">
        <v>2069</v>
      </c>
      <c r="L49" s="106" t="s">
        <v>25</v>
      </c>
      <c r="M49" s="287" t="s">
        <v>4977</v>
      </c>
      <c r="N49" s="300"/>
      <c r="O49" s="7"/>
      <c r="P49" s="306"/>
      <c r="R49" s="6"/>
      <c r="S49" s="6"/>
      <c r="T49" s="7"/>
      <c r="U49" s="260"/>
      <c r="V49" s="6"/>
      <c r="W49" s="6"/>
      <c r="Y49" s="6"/>
      <c r="Z49" s="6"/>
      <c r="AA49" s="6"/>
    </row>
    <row r="50">
      <c r="A50" s="89"/>
      <c r="B50" s="5">
        <v>10055.0</v>
      </c>
      <c r="C50" s="5"/>
      <c r="D50" s="5"/>
      <c r="E50" s="90" t="s">
        <v>16</v>
      </c>
      <c r="F50" s="90" t="s">
        <v>2771</v>
      </c>
      <c r="G50" s="106">
        <v>2018.0</v>
      </c>
      <c r="H50" s="106" t="s">
        <v>119</v>
      </c>
      <c r="I50" s="106" t="s">
        <v>2730</v>
      </c>
      <c r="J50" s="106">
        <v>180.0</v>
      </c>
      <c r="K50" s="5" t="s">
        <v>105</v>
      </c>
      <c r="L50" s="106" t="s">
        <v>60</v>
      </c>
      <c r="M50" s="287" t="s">
        <v>4977</v>
      </c>
      <c r="N50" s="300"/>
      <c r="P50" s="306"/>
      <c r="Q50" s="6"/>
      <c r="R50" s="6"/>
      <c r="S50" s="6"/>
      <c r="T50" s="7"/>
      <c r="U50" s="299"/>
      <c r="W50" s="6"/>
      <c r="Y50" s="6"/>
      <c r="Z50" s="6"/>
      <c r="AA50" s="6"/>
    </row>
    <row r="51">
      <c r="A51" s="89"/>
      <c r="B51" s="5">
        <v>10056.0</v>
      </c>
      <c r="C51" s="5"/>
      <c r="D51" s="5"/>
      <c r="E51" s="90" t="s">
        <v>21</v>
      </c>
      <c r="F51" s="90" t="s">
        <v>2435</v>
      </c>
      <c r="G51" s="91">
        <v>2018.0</v>
      </c>
      <c r="H51" s="91" t="s">
        <v>305</v>
      </c>
      <c r="I51" s="91" t="s">
        <v>1840</v>
      </c>
      <c r="J51" s="91">
        <v>177.0</v>
      </c>
      <c r="K51" s="5" t="s">
        <v>105</v>
      </c>
      <c r="L51" s="91" t="s">
        <v>72</v>
      </c>
      <c r="M51" s="287" t="s">
        <v>4977</v>
      </c>
      <c r="N51" s="300"/>
      <c r="P51" s="306"/>
      <c r="Q51" s="6"/>
      <c r="R51" s="6"/>
      <c r="S51" s="6"/>
      <c r="T51" s="7"/>
      <c r="U51" s="299"/>
      <c r="W51" s="6"/>
      <c r="Y51" s="6"/>
      <c r="Z51" s="6"/>
      <c r="AA51" s="6"/>
    </row>
    <row r="52">
      <c r="A52" s="89"/>
      <c r="B52" s="5">
        <v>10057.0</v>
      </c>
      <c r="C52" s="5"/>
      <c r="D52" s="5"/>
      <c r="E52" s="90" t="s">
        <v>21</v>
      </c>
      <c r="F52" s="90" t="s">
        <v>2591</v>
      </c>
      <c r="G52" s="91">
        <v>2018.0</v>
      </c>
      <c r="H52" s="91" t="s">
        <v>305</v>
      </c>
      <c r="I52" s="91" t="s">
        <v>1840</v>
      </c>
      <c r="J52" s="91">
        <v>177.0</v>
      </c>
      <c r="K52" s="91" t="s">
        <v>1811</v>
      </c>
      <c r="L52" s="91" t="s">
        <v>25</v>
      </c>
      <c r="M52" s="287" t="s">
        <v>4977</v>
      </c>
      <c r="N52" s="300"/>
      <c r="P52" s="302"/>
      <c r="Q52" s="46"/>
      <c r="R52" s="46"/>
      <c r="S52" s="46"/>
      <c r="T52" s="47"/>
      <c r="U52" s="301"/>
      <c r="V52" s="92"/>
      <c r="W52" s="46"/>
      <c r="X52" s="92"/>
      <c r="Y52" s="46"/>
      <c r="Z52" s="46"/>
      <c r="AA52" s="46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</row>
    <row r="53">
      <c r="A53" s="89"/>
      <c r="B53" s="5">
        <v>10058.0</v>
      </c>
      <c r="C53" s="5"/>
      <c r="D53" s="5"/>
      <c r="E53" s="90" t="s">
        <v>21</v>
      </c>
      <c r="F53" s="90" t="s">
        <v>2593</v>
      </c>
      <c r="G53" s="91">
        <v>2018.0</v>
      </c>
      <c r="H53" s="91" t="s">
        <v>119</v>
      </c>
      <c r="I53" s="91" t="s">
        <v>1840</v>
      </c>
      <c r="J53" s="91">
        <v>177.0</v>
      </c>
      <c r="K53" s="5" t="s">
        <v>105</v>
      </c>
      <c r="L53" s="91" t="s">
        <v>30</v>
      </c>
      <c r="M53" s="287" t="s">
        <v>4977</v>
      </c>
      <c r="N53" s="300"/>
      <c r="O53" s="47"/>
      <c r="P53" s="302"/>
      <c r="R53" s="46"/>
      <c r="S53" s="46"/>
      <c r="T53" s="308"/>
      <c r="V53" s="46"/>
      <c r="W53" s="46"/>
      <c r="X53" s="92"/>
      <c r="Y53" s="46"/>
      <c r="Z53" s="46"/>
      <c r="AA53" s="46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</row>
    <row r="54">
      <c r="A54" s="89"/>
      <c r="B54" s="5">
        <v>10059.0</v>
      </c>
      <c r="C54" s="5"/>
      <c r="D54" s="5"/>
      <c r="E54" s="90" t="s">
        <v>21</v>
      </c>
      <c r="F54" s="90" t="s">
        <v>2540</v>
      </c>
      <c r="G54" s="91">
        <v>2018.0</v>
      </c>
      <c r="H54" s="91" t="s">
        <v>786</v>
      </c>
      <c r="I54" s="91" t="s">
        <v>1976</v>
      </c>
      <c r="J54" s="91">
        <v>78.0</v>
      </c>
      <c r="K54" s="5" t="s">
        <v>105</v>
      </c>
      <c r="L54" s="91" t="s">
        <v>30</v>
      </c>
      <c r="M54" s="287" t="s">
        <v>4977</v>
      </c>
      <c r="N54" s="300"/>
      <c r="O54" s="91"/>
      <c r="P54" s="46"/>
      <c r="Q54" s="46"/>
      <c r="R54" s="46"/>
      <c r="S54" s="46"/>
      <c r="T54" s="47"/>
      <c r="U54" s="301"/>
      <c r="V54" s="46"/>
      <c r="W54" s="46"/>
      <c r="X54" s="92"/>
      <c r="Y54" s="46"/>
      <c r="Z54" s="46"/>
      <c r="AA54" s="46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</row>
    <row r="55">
      <c r="A55" s="89"/>
      <c r="B55" s="5">
        <v>10060.0</v>
      </c>
      <c r="C55" s="5"/>
      <c r="D55" s="5"/>
      <c r="E55" s="90" t="s">
        <v>21</v>
      </c>
      <c r="F55" s="90" t="s">
        <v>2541</v>
      </c>
      <c r="G55" s="91">
        <v>2018.0</v>
      </c>
      <c r="H55" s="91" t="s">
        <v>786</v>
      </c>
      <c r="I55" s="91" t="s">
        <v>1976</v>
      </c>
      <c r="J55" s="91">
        <v>78.0</v>
      </c>
      <c r="K55" s="5" t="s">
        <v>105</v>
      </c>
      <c r="L55" s="91" t="s">
        <v>30</v>
      </c>
      <c r="M55" s="287" t="s">
        <v>4977</v>
      </c>
      <c r="N55" s="300"/>
      <c r="O55" s="91"/>
      <c r="P55" s="46"/>
      <c r="Q55" s="46"/>
      <c r="R55" s="46"/>
      <c r="S55" s="46"/>
      <c r="T55" s="47"/>
      <c r="U55" s="301"/>
      <c r="V55" s="46"/>
      <c r="W55" s="46"/>
      <c r="X55" s="92"/>
      <c r="Y55" s="46"/>
      <c r="Z55" s="46"/>
      <c r="AA55" s="46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</row>
    <row r="56">
      <c r="A56" s="89"/>
      <c r="B56" s="5">
        <v>10061.0</v>
      </c>
      <c r="C56" s="91"/>
      <c r="D56" s="91"/>
      <c r="E56" s="125" t="s">
        <v>21</v>
      </c>
      <c r="F56" s="125" t="s">
        <v>2070</v>
      </c>
      <c r="G56" s="101">
        <v>2018.0</v>
      </c>
      <c r="H56" s="101" t="s">
        <v>119</v>
      </c>
      <c r="I56" s="101" t="s">
        <v>1976</v>
      </c>
      <c r="J56" s="101">
        <v>198.0</v>
      </c>
      <c r="K56" s="5" t="s">
        <v>105</v>
      </c>
      <c r="L56" s="102" t="s">
        <v>25</v>
      </c>
      <c r="M56" s="287" t="s">
        <v>4977</v>
      </c>
      <c r="N56" s="113"/>
      <c r="O56" s="47"/>
      <c r="P56" s="297"/>
      <c r="R56" s="46"/>
      <c r="S56" s="307"/>
      <c r="T56" s="47"/>
      <c r="U56" s="301"/>
      <c r="V56" s="301"/>
      <c r="W56" s="47"/>
      <c r="X56" s="92"/>
      <c r="Y56" s="46"/>
      <c r="Z56" s="46"/>
      <c r="AA56" s="46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</row>
    <row r="57">
      <c r="A57" s="309"/>
      <c r="B57" s="310">
        <v>10062.0</v>
      </c>
      <c r="C57" s="310"/>
      <c r="D57" s="310"/>
      <c r="E57" s="311" t="s">
        <v>21</v>
      </c>
      <c r="F57" s="311" t="s">
        <v>2476</v>
      </c>
      <c r="G57" s="310">
        <v>2018.0</v>
      </c>
      <c r="H57" s="310" t="s">
        <v>1995</v>
      </c>
      <c r="I57" s="310" t="s">
        <v>1976</v>
      </c>
      <c r="J57" s="310">
        <v>250.0</v>
      </c>
      <c r="K57" s="5" t="s">
        <v>105</v>
      </c>
      <c r="L57" s="310" t="s">
        <v>30</v>
      </c>
      <c r="M57" s="312" t="s">
        <v>4977</v>
      </c>
      <c r="N57" s="313"/>
      <c r="O57" s="314"/>
      <c r="P57" s="315"/>
      <c r="Q57" s="313"/>
      <c r="R57" s="313"/>
      <c r="S57" s="313"/>
      <c r="T57" s="316"/>
      <c r="U57" s="317"/>
      <c r="V57" s="314"/>
      <c r="W57" s="313"/>
      <c r="X57" s="314"/>
      <c r="Y57" s="313"/>
      <c r="Z57" s="313"/>
      <c r="AA57" s="313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  <c r="AL57" s="314"/>
      <c r="AM57" s="314"/>
      <c r="AN57" s="314"/>
    </row>
    <row r="58">
      <c r="A58" s="89"/>
      <c r="B58" s="5">
        <v>10063.0</v>
      </c>
      <c r="C58" s="5"/>
      <c r="D58" s="5"/>
      <c r="E58" s="90" t="s">
        <v>21</v>
      </c>
      <c r="F58" s="90" t="s">
        <v>2506</v>
      </c>
      <c r="G58" s="106">
        <v>2018.0</v>
      </c>
      <c r="H58" s="106" t="s">
        <v>119</v>
      </c>
      <c r="I58" s="106" t="s">
        <v>1976</v>
      </c>
      <c r="J58" s="106">
        <v>198.0</v>
      </c>
      <c r="K58" s="106" t="s">
        <v>2507</v>
      </c>
      <c r="L58" s="106" t="s">
        <v>25</v>
      </c>
      <c r="M58" s="287" t="s">
        <v>4977</v>
      </c>
      <c r="N58" s="300"/>
      <c r="P58" s="306"/>
      <c r="Q58" s="6"/>
      <c r="R58" s="6"/>
      <c r="S58" s="6"/>
      <c r="T58" s="299"/>
      <c r="W58" s="6"/>
      <c r="Y58" s="6"/>
      <c r="Z58" s="6"/>
      <c r="AA58" s="6"/>
    </row>
    <row r="59">
      <c r="A59" s="89"/>
      <c r="B59" s="5">
        <v>10064.0</v>
      </c>
      <c r="C59" s="5"/>
      <c r="D59" s="5"/>
      <c r="E59" s="90" t="s">
        <v>21</v>
      </c>
      <c r="F59" s="90" t="s">
        <v>2477</v>
      </c>
      <c r="G59" s="141">
        <v>2018.0</v>
      </c>
      <c r="H59" s="141" t="s">
        <v>305</v>
      </c>
      <c r="I59" s="141" t="s">
        <v>1976</v>
      </c>
      <c r="J59" s="141">
        <v>198.0</v>
      </c>
      <c r="K59" s="142" t="s">
        <v>2478</v>
      </c>
      <c r="L59" s="142" t="s">
        <v>862</v>
      </c>
      <c r="M59" s="287" t="s">
        <v>4977</v>
      </c>
      <c r="N59" s="113"/>
      <c r="O59" s="7"/>
      <c r="P59" s="306"/>
      <c r="Q59" s="297"/>
      <c r="R59" s="6"/>
      <c r="S59" s="298"/>
      <c r="T59" s="7"/>
      <c r="U59" s="299"/>
      <c r="V59" s="299"/>
      <c r="W59" s="7"/>
      <c r="Y59" s="6"/>
      <c r="Z59" s="6"/>
      <c r="AA59" s="6"/>
    </row>
    <row r="60">
      <c r="A60" s="89"/>
      <c r="B60" s="5">
        <v>10065.0</v>
      </c>
      <c r="C60" s="5"/>
      <c r="D60" s="5"/>
      <c r="E60" s="90" t="s">
        <v>21</v>
      </c>
      <c r="F60" s="90" t="s">
        <v>2542</v>
      </c>
      <c r="G60" s="101">
        <v>2018.0</v>
      </c>
      <c r="H60" s="101" t="s">
        <v>786</v>
      </c>
      <c r="I60" s="101" t="s">
        <v>1976</v>
      </c>
      <c r="J60" s="101">
        <v>78.0</v>
      </c>
      <c r="K60" s="5" t="s">
        <v>105</v>
      </c>
      <c r="L60" s="102" t="s">
        <v>814</v>
      </c>
      <c r="M60" s="287" t="s">
        <v>4977</v>
      </c>
      <c r="N60" s="113"/>
      <c r="O60" s="47"/>
      <c r="Q60" s="46"/>
      <c r="R60" s="301"/>
      <c r="S60" s="307"/>
      <c r="T60" s="47"/>
      <c r="U60" s="301"/>
      <c r="V60" s="301"/>
      <c r="W60" s="301"/>
      <c r="X60" s="92"/>
      <c r="Y60" s="46"/>
      <c r="Z60" s="46"/>
      <c r="AA60" s="46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</row>
    <row r="61">
      <c r="A61" s="89"/>
      <c r="B61" s="5">
        <v>10066.0</v>
      </c>
      <c r="C61" s="5"/>
      <c r="D61" s="5"/>
      <c r="E61" s="90" t="s">
        <v>16</v>
      </c>
      <c r="F61" s="90" t="s">
        <v>2687</v>
      </c>
      <c r="G61" s="106">
        <v>2018.0</v>
      </c>
      <c r="H61" s="106" t="s">
        <v>786</v>
      </c>
      <c r="I61" s="106" t="s">
        <v>2688</v>
      </c>
      <c r="J61" s="106">
        <v>25.0</v>
      </c>
      <c r="K61" s="106" t="s">
        <v>2689</v>
      </c>
      <c r="L61" s="106" t="s">
        <v>63</v>
      </c>
      <c r="M61" s="287" t="s">
        <v>4977</v>
      </c>
      <c r="N61" s="300"/>
      <c r="P61" s="306"/>
      <c r="Q61" s="6"/>
      <c r="R61" s="6"/>
      <c r="S61" s="6"/>
      <c r="T61" s="299"/>
      <c r="W61" s="6"/>
      <c r="Y61" s="6"/>
      <c r="Z61" s="6"/>
      <c r="AA61" s="6"/>
    </row>
    <row r="62">
      <c r="A62" s="89"/>
      <c r="B62" s="5">
        <v>10067.0</v>
      </c>
      <c r="C62" s="5"/>
      <c r="D62" s="5"/>
      <c r="E62" s="90" t="s">
        <v>21</v>
      </c>
      <c r="F62" s="90" t="s">
        <v>2491</v>
      </c>
      <c r="G62" s="101">
        <v>2018.0</v>
      </c>
      <c r="H62" s="101" t="s">
        <v>119</v>
      </c>
      <c r="I62" s="101" t="s">
        <v>1840</v>
      </c>
      <c r="J62" s="101">
        <v>177.0</v>
      </c>
      <c r="K62" s="5" t="s">
        <v>105</v>
      </c>
      <c r="L62" s="102" t="s">
        <v>25</v>
      </c>
      <c r="M62" s="287" t="s">
        <v>4977</v>
      </c>
      <c r="N62" s="113"/>
      <c r="O62" s="47"/>
      <c r="P62" s="297"/>
      <c r="R62" s="307"/>
      <c r="S62" s="307"/>
      <c r="T62" s="47"/>
      <c r="U62" s="301"/>
      <c r="V62" s="301"/>
      <c r="W62" s="47"/>
      <c r="X62" s="92"/>
      <c r="Y62" s="46"/>
      <c r="Z62" s="46"/>
      <c r="AA62" s="46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</row>
    <row r="63">
      <c r="A63" s="89"/>
      <c r="B63" s="5">
        <v>10068.0</v>
      </c>
      <c r="C63" s="5"/>
      <c r="D63" s="5"/>
      <c r="E63" s="90" t="s">
        <v>21</v>
      </c>
      <c r="F63" s="90" t="s">
        <v>2405</v>
      </c>
      <c r="G63" s="91">
        <v>2018.0</v>
      </c>
      <c r="H63" s="91" t="s">
        <v>1995</v>
      </c>
      <c r="I63" s="91" t="s">
        <v>1840</v>
      </c>
      <c r="J63" s="91">
        <v>268.0</v>
      </c>
      <c r="K63" s="5" t="s">
        <v>105</v>
      </c>
      <c r="L63" s="91" t="s">
        <v>25</v>
      </c>
      <c r="M63" s="287" t="s">
        <v>4977</v>
      </c>
      <c r="N63" s="300"/>
      <c r="P63" s="302"/>
      <c r="Q63" s="46"/>
      <c r="R63" s="46"/>
      <c r="S63" s="46"/>
      <c r="T63" s="301"/>
      <c r="V63" s="92"/>
      <c r="W63" s="46"/>
      <c r="X63" s="92"/>
      <c r="Y63" s="46"/>
      <c r="Z63" s="46"/>
      <c r="AA63" s="46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</row>
    <row r="64">
      <c r="A64" s="89"/>
      <c r="B64" s="5">
        <v>10069.0</v>
      </c>
      <c r="C64" s="5"/>
      <c r="D64" s="5"/>
      <c r="E64" s="90" t="s">
        <v>21</v>
      </c>
      <c r="F64" s="90" t="s">
        <v>1678</v>
      </c>
      <c r="G64" s="101">
        <v>2020.0</v>
      </c>
      <c r="H64" s="101" t="s">
        <v>884</v>
      </c>
      <c r="I64" s="101" t="s">
        <v>893</v>
      </c>
      <c r="J64" s="101">
        <v>261.0</v>
      </c>
      <c r="K64" s="102" t="s">
        <v>1063</v>
      </c>
      <c r="L64" s="91" t="s">
        <v>30</v>
      </c>
      <c r="M64" s="287" t="s">
        <v>4164</v>
      </c>
      <c r="N64" s="113"/>
      <c r="O64" s="47"/>
      <c r="P64" s="297"/>
      <c r="R64" s="46"/>
      <c r="S64" s="307"/>
      <c r="T64" s="47"/>
      <c r="U64" s="301"/>
      <c r="V64" s="301"/>
      <c r="W64" s="47"/>
      <c r="X64" s="92"/>
      <c r="Y64" s="46"/>
      <c r="Z64" s="46"/>
      <c r="AA64" s="46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</row>
    <row r="65">
      <c r="A65" s="89"/>
      <c r="B65" s="5">
        <v>10070.0</v>
      </c>
      <c r="C65" s="5"/>
      <c r="D65" s="5"/>
      <c r="E65" s="90" t="s">
        <v>21</v>
      </c>
      <c r="F65" s="90" t="s">
        <v>1594</v>
      </c>
      <c r="G65" s="91">
        <v>2020.0</v>
      </c>
      <c r="H65" s="91" t="s">
        <v>884</v>
      </c>
      <c r="I65" s="91" t="s">
        <v>893</v>
      </c>
      <c r="J65" s="91">
        <v>261.0</v>
      </c>
      <c r="K65" s="5" t="s">
        <v>105</v>
      </c>
      <c r="L65" s="91" t="s">
        <v>30</v>
      </c>
      <c r="M65" s="287" t="s">
        <v>4164</v>
      </c>
      <c r="N65" s="113"/>
      <c r="O65" s="92"/>
      <c r="P65" s="92"/>
      <c r="Q65" s="92"/>
      <c r="R65" s="92"/>
      <c r="S65" s="46"/>
      <c r="T65" s="47"/>
      <c r="U65" s="308"/>
      <c r="V65" s="92"/>
      <c r="W65" s="92"/>
      <c r="X65" s="92"/>
      <c r="Y65" s="46"/>
      <c r="Z65" s="46"/>
      <c r="AA65" s="46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</row>
    <row r="66">
      <c r="A66" s="89"/>
      <c r="B66" s="5">
        <v>10071.0</v>
      </c>
      <c r="C66" s="5"/>
      <c r="D66" s="5"/>
      <c r="E66" s="90" t="s">
        <v>21</v>
      </c>
      <c r="F66" s="90" t="s">
        <v>1698</v>
      </c>
      <c r="G66" s="101">
        <v>2020.0</v>
      </c>
      <c r="H66" s="101" t="s">
        <v>786</v>
      </c>
      <c r="I66" s="101" t="s">
        <v>895</v>
      </c>
      <c r="J66" s="101">
        <v>307.0</v>
      </c>
      <c r="K66" s="5" t="s">
        <v>105</v>
      </c>
      <c r="L66" s="91" t="s">
        <v>30</v>
      </c>
      <c r="M66" s="287" t="s">
        <v>4164</v>
      </c>
      <c r="N66" s="300"/>
      <c r="O66" s="7"/>
      <c r="P66" s="297"/>
      <c r="R66" s="298"/>
      <c r="S66" s="298"/>
      <c r="T66" s="7"/>
      <c r="U66" s="301"/>
      <c r="V66" s="301"/>
      <c r="W66" s="7"/>
      <c r="Y66" s="6"/>
      <c r="Z66" s="6"/>
      <c r="AA66" s="6"/>
    </row>
    <row r="67">
      <c r="A67" s="89"/>
      <c r="B67" s="5">
        <v>10072.0</v>
      </c>
      <c r="C67" s="5"/>
      <c r="D67" s="5"/>
      <c r="E67" s="90" t="s">
        <v>21</v>
      </c>
      <c r="F67" s="90" t="s">
        <v>1586</v>
      </c>
      <c r="G67" s="106">
        <v>2020.0</v>
      </c>
      <c r="H67" s="106" t="s">
        <v>786</v>
      </c>
      <c r="I67" s="106" t="s">
        <v>895</v>
      </c>
      <c r="J67" s="106">
        <v>1.0</v>
      </c>
      <c r="K67" s="106" t="s">
        <v>901</v>
      </c>
      <c r="L67" s="106" t="s">
        <v>30</v>
      </c>
      <c r="M67" s="287" t="s">
        <v>4164</v>
      </c>
      <c r="N67" s="113"/>
      <c r="O67" s="92"/>
      <c r="S67" s="6"/>
      <c r="T67" s="7"/>
      <c r="U67" s="308"/>
      <c r="V67" s="92"/>
      <c r="Y67" s="6"/>
      <c r="Z67" s="6"/>
      <c r="AA67" s="6"/>
    </row>
    <row r="68">
      <c r="A68" s="89"/>
      <c r="B68" s="5">
        <v>10073.0</v>
      </c>
      <c r="C68" s="5"/>
      <c r="D68" s="5"/>
      <c r="E68" s="90" t="s">
        <v>161</v>
      </c>
      <c r="F68" s="90" t="s">
        <v>2930</v>
      </c>
      <c r="G68" s="91">
        <v>2019.0</v>
      </c>
      <c r="H68" s="91" t="s">
        <v>786</v>
      </c>
      <c r="I68" s="91" t="s">
        <v>2247</v>
      </c>
      <c r="J68" s="91">
        <v>250.0</v>
      </c>
      <c r="K68" s="5" t="s">
        <v>105</v>
      </c>
      <c r="L68" s="91" t="s">
        <v>25</v>
      </c>
      <c r="M68" s="287" t="s">
        <v>4977</v>
      </c>
      <c r="N68" s="300"/>
      <c r="P68" s="306"/>
      <c r="Q68" s="6"/>
      <c r="R68" s="6"/>
      <c r="S68" s="6"/>
      <c r="T68" s="7"/>
      <c r="U68" s="299"/>
      <c r="W68" s="6"/>
      <c r="Y68" s="6"/>
      <c r="Z68" s="6"/>
      <c r="AA68" s="6"/>
    </row>
    <row r="69">
      <c r="A69" s="89"/>
      <c r="B69" s="5">
        <v>10074.0</v>
      </c>
      <c r="C69" s="5"/>
      <c r="D69" s="5"/>
      <c r="E69" s="90" t="s">
        <v>21</v>
      </c>
      <c r="F69" s="90" t="s">
        <v>2931</v>
      </c>
      <c r="G69" s="91">
        <v>2019.0</v>
      </c>
      <c r="H69" s="91" t="s">
        <v>786</v>
      </c>
      <c r="I69" s="91" t="s">
        <v>2247</v>
      </c>
      <c r="J69" s="91">
        <v>250.0</v>
      </c>
      <c r="K69" s="5" t="s">
        <v>105</v>
      </c>
      <c r="L69" s="91" t="s">
        <v>25</v>
      </c>
      <c r="M69" s="287" t="s">
        <v>4977</v>
      </c>
      <c r="N69" s="300"/>
      <c r="P69" s="306"/>
      <c r="Q69" s="6"/>
      <c r="R69" s="6"/>
      <c r="S69" s="6"/>
      <c r="T69" s="7"/>
      <c r="U69" s="299"/>
      <c r="W69" s="6"/>
      <c r="Y69" s="6"/>
      <c r="Z69" s="6"/>
      <c r="AA69" s="6"/>
    </row>
    <row r="70">
      <c r="A70" s="89"/>
      <c r="B70" s="5">
        <v>10075.0</v>
      </c>
      <c r="C70" s="5"/>
      <c r="D70" s="5"/>
      <c r="E70" s="90" t="s">
        <v>21</v>
      </c>
      <c r="F70" s="90" t="s">
        <v>2406</v>
      </c>
      <c r="G70" s="101">
        <v>2019.0</v>
      </c>
      <c r="H70" s="101" t="s">
        <v>1852</v>
      </c>
      <c r="I70" s="101" t="s">
        <v>2247</v>
      </c>
      <c r="J70" s="101">
        <v>201.0</v>
      </c>
      <c r="K70" s="102" t="s">
        <v>2407</v>
      </c>
      <c r="L70" s="91" t="s">
        <v>30</v>
      </c>
      <c r="M70" s="287" t="s">
        <v>4977</v>
      </c>
      <c r="N70" s="113"/>
      <c r="O70" s="7"/>
      <c r="P70" s="297"/>
      <c r="R70" s="298"/>
      <c r="S70" s="298"/>
      <c r="T70" s="7"/>
      <c r="U70" s="299"/>
      <c r="V70" s="299"/>
      <c r="W70" s="7"/>
      <c r="Y70" s="6"/>
      <c r="Z70" s="6"/>
      <c r="AA70" s="6"/>
    </row>
    <row r="71">
      <c r="A71" s="89"/>
      <c r="B71" s="5">
        <v>10076.0</v>
      </c>
      <c r="C71" s="5"/>
      <c r="D71" s="5"/>
      <c r="E71" s="90" t="s">
        <v>21</v>
      </c>
      <c r="F71" s="90" t="s">
        <v>2246</v>
      </c>
      <c r="G71" s="91">
        <v>2019.0</v>
      </c>
      <c r="H71" s="91" t="s">
        <v>786</v>
      </c>
      <c r="I71" s="91" t="s">
        <v>2247</v>
      </c>
      <c r="J71" s="91">
        <v>250.0</v>
      </c>
      <c r="K71" s="5" t="s">
        <v>105</v>
      </c>
      <c r="L71" s="91" t="s">
        <v>30</v>
      </c>
      <c r="M71" s="287" t="s">
        <v>4977</v>
      </c>
      <c r="N71" s="300"/>
      <c r="P71" s="302"/>
      <c r="Q71" s="46"/>
      <c r="R71" s="46"/>
      <c r="S71" s="46"/>
      <c r="T71" s="301"/>
      <c r="V71" s="92"/>
      <c r="W71" s="46"/>
      <c r="X71" s="92"/>
      <c r="Y71" s="46"/>
      <c r="Z71" s="46"/>
      <c r="AA71" s="46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</row>
    <row r="72">
      <c r="A72" s="89"/>
      <c r="B72" s="5">
        <v>10077.0</v>
      </c>
      <c r="C72" s="5"/>
      <c r="D72" s="5"/>
      <c r="E72" s="90" t="s">
        <v>21</v>
      </c>
      <c r="F72" s="90" t="s">
        <v>2248</v>
      </c>
      <c r="G72" s="91">
        <v>2019.0</v>
      </c>
      <c r="H72" s="91" t="s">
        <v>786</v>
      </c>
      <c r="I72" s="91" t="s">
        <v>2247</v>
      </c>
      <c r="J72" s="91">
        <v>250.0</v>
      </c>
      <c r="K72" s="5" t="s">
        <v>105</v>
      </c>
      <c r="L72" s="91" t="s">
        <v>30</v>
      </c>
      <c r="M72" s="287" t="s">
        <v>4977</v>
      </c>
      <c r="N72" s="300"/>
      <c r="P72" s="302"/>
      <c r="Q72" s="46"/>
      <c r="R72" s="46"/>
      <c r="S72" s="46"/>
      <c r="T72" s="301"/>
      <c r="V72" s="92"/>
      <c r="W72" s="46"/>
      <c r="X72" s="92"/>
      <c r="Y72" s="46"/>
      <c r="Z72" s="46"/>
      <c r="AA72" s="46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</row>
    <row r="73">
      <c r="A73" s="89"/>
      <c r="B73" s="5">
        <v>10078.0</v>
      </c>
      <c r="C73" s="5"/>
      <c r="D73" s="5"/>
      <c r="E73" s="90" t="s">
        <v>21</v>
      </c>
      <c r="F73" s="90" t="s">
        <v>2249</v>
      </c>
      <c r="G73" s="91">
        <v>2019.0</v>
      </c>
      <c r="H73" s="91" t="s">
        <v>786</v>
      </c>
      <c r="I73" s="91" t="s">
        <v>2247</v>
      </c>
      <c r="J73" s="91">
        <v>250.0</v>
      </c>
      <c r="K73" s="5" t="s">
        <v>105</v>
      </c>
      <c r="L73" s="91" t="s">
        <v>30</v>
      </c>
      <c r="M73" s="287" t="s">
        <v>4977</v>
      </c>
      <c r="N73" s="300"/>
      <c r="P73" s="302"/>
      <c r="Q73" s="46"/>
      <c r="R73" s="46"/>
      <c r="S73" s="46"/>
      <c r="T73" s="301"/>
      <c r="V73" s="92"/>
      <c r="W73" s="46"/>
      <c r="X73" s="92"/>
      <c r="Y73" s="46"/>
      <c r="Z73" s="46"/>
      <c r="AA73" s="46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</row>
    <row r="74">
      <c r="A74" s="89"/>
      <c r="B74" s="5">
        <v>10079.0</v>
      </c>
      <c r="C74" s="5"/>
      <c r="D74" s="5"/>
      <c r="E74" s="90" t="s">
        <v>21</v>
      </c>
      <c r="F74" s="90" t="s">
        <v>2772</v>
      </c>
      <c r="G74" s="106">
        <v>2019.0</v>
      </c>
      <c r="H74" s="106" t="s">
        <v>956</v>
      </c>
      <c r="I74" s="106" t="s">
        <v>2773</v>
      </c>
      <c r="J74" s="106">
        <v>625.0</v>
      </c>
      <c r="K74" s="5" t="s">
        <v>105</v>
      </c>
      <c r="L74" s="106" t="s">
        <v>25</v>
      </c>
      <c r="M74" s="287" t="s">
        <v>4977</v>
      </c>
      <c r="N74" s="113"/>
      <c r="O74" s="7"/>
      <c r="P74" s="297"/>
      <c r="R74" s="298"/>
      <c r="S74" s="298"/>
      <c r="T74" s="7"/>
      <c r="U74" s="299"/>
      <c r="V74" s="299"/>
      <c r="W74" s="7"/>
      <c r="Y74" s="6"/>
      <c r="Z74" s="6"/>
      <c r="AA74" s="6"/>
    </row>
    <row r="75">
      <c r="A75" s="89"/>
      <c r="B75" s="5">
        <v>10080.0</v>
      </c>
      <c r="C75" s="5"/>
      <c r="D75" s="5"/>
      <c r="E75" s="90" t="s">
        <v>21</v>
      </c>
      <c r="F75" s="90" t="s">
        <v>2685</v>
      </c>
      <c r="G75" s="106">
        <v>2019.0</v>
      </c>
      <c r="H75" s="106" t="s">
        <v>956</v>
      </c>
      <c r="I75" s="106" t="s">
        <v>2686</v>
      </c>
      <c r="J75" s="106">
        <v>134.0</v>
      </c>
      <c r="K75" s="5" t="s">
        <v>105</v>
      </c>
      <c r="L75" s="106" t="s">
        <v>25</v>
      </c>
      <c r="M75" s="287" t="s">
        <v>4977</v>
      </c>
      <c r="N75" s="113"/>
      <c r="O75" s="7"/>
      <c r="P75" s="297"/>
      <c r="R75" s="298"/>
      <c r="S75" s="298"/>
      <c r="T75" s="7"/>
      <c r="U75" s="299"/>
      <c r="V75" s="299"/>
      <c r="W75" s="7"/>
      <c r="Y75" s="6"/>
      <c r="Z75" s="6"/>
      <c r="AA75" s="6"/>
    </row>
    <row r="76">
      <c r="A76" s="89"/>
      <c r="B76" s="5">
        <v>10081.0</v>
      </c>
      <c r="C76" s="5"/>
      <c r="D76" s="5"/>
      <c r="E76" s="90" t="s">
        <v>21</v>
      </c>
      <c r="F76" s="90" t="s">
        <v>2760</v>
      </c>
      <c r="G76" s="106">
        <v>2019.0</v>
      </c>
      <c r="H76" s="106" t="s">
        <v>956</v>
      </c>
      <c r="I76" s="106" t="s">
        <v>2686</v>
      </c>
      <c r="J76" s="106">
        <v>560.0</v>
      </c>
      <c r="K76" s="5" t="s">
        <v>105</v>
      </c>
      <c r="L76" s="106" t="s">
        <v>30</v>
      </c>
      <c r="M76" s="287" t="s">
        <v>4977</v>
      </c>
      <c r="N76" s="113"/>
      <c r="O76" s="7"/>
      <c r="P76" s="297"/>
      <c r="R76" s="298"/>
      <c r="S76" s="298"/>
      <c r="T76" s="7"/>
      <c r="U76" s="299"/>
      <c r="V76" s="299"/>
      <c r="W76" s="7"/>
      <c r="Y76" s="6"/>
      <c r="Z76" s="6"/>
      <c r="AA76" s="6"/>
    </row>
    <row r="77">
      <c r="A77" s="89"/>
      <c r="B77" s="5">
        <v>10082.0</v>
      </c>
      <c r="C77" s="5"/>
      <c r="D77" s="5"/>
      <c r="E77" s="90" t="s">
        <v>161</v>
      </c>
      <c r="F77" s="90" t="s">
        <v>2479</v>
      </c>
      <c r="G77" s="106">
        <v>2019.0</v>
      </c>
      <c r="H77" s="106" t="s">
        <v>1099</v>
      </c>
      <c r="I77" s="106" t="s">
        <v>1817</v>
      </c>
      <c r="J77" s="106">
        <v>9.0</v>
      </c>
      <c r="K77" s="106" t="s">
        <v>1746</v>
      </c>
      <c r="L77" s="106" t="s">
        <v>30</v>
      </c>
      <c r="M77" s="287" t="s">
        <v>4977</v>
      </c>
      <c r="N77" s="113"/>
      <c r="O77" s="7"/>
      <c r="P77" s="297"/>
      <c r="R77" s="298"/>
      <c r="S77" s="298"/>
      <c r="T77" s="299"/>
      <c r="U77" s="299"/>
      <c r="V77" s="299"/>
      <c r="W77" s="7"/>
      <c r="Y77" s="6"/>
      <c r="Z77" s="6"/>
      <c r="AA77" s="6"/>
    </row>
    <row r="78">
      <c r="A78" s="89"/>
      <c r="B78" s="5">
        <v>10083.0</v>
      </c>
      <c r="C78" s="5"/>
      <c r="D78" s="5"/>
      <c r="E78" s="90" t="s">
        <v>21</v>
      </c>
      <c r="F78" s="90" t="s">
        <v>2333</v>
      </c>
      <c r="G78" s="91">
        <v>2019.0</v>
      </c>
      <c r="H78" s="91" t="s">
        <v>956</v>
      </c>
      <c r="I78" s="91" t="s">
        <v>1817</v>
      </c>
      <c r="J78" s="91">
        <v>546.0</v>
      </c>
      <c r="K78" s="91" t="s">
        <v>1731</v>
      </c>
      <c r="L78" s="91" t="s">
        <v>30</v>
      </c>
      <c r="M78" s="287" t="s">
        <v>4977</v>
      </c>
      <c r="N78" s="113"/>
      <c r="O78" s="7"/>
      <c r="P78" s="297"/>
      <c r="R78" s="298"/>
      <c r="S78" s="298"/>
      <c r="T78" s="299"/>
      <c r="U78" s="299"/>
      <c r="V78" s="299"/>
      <c r="W78" s="7"/>
      <c r="Y78" s="6"/>
      <c r="Z78" s="6"/>
      <c r="AA78" s="6"/>
    </row>
    <row r="79">
      <c r="A79" s="89"/>
      <c r="B79" s="5">
        <v>10084.0</v>
      </c>
      <c r="C79" s="5"/>
      <c r="D79" s="5"/>
      <c r="E79" s="90" t="s">
        <v>21</v>
      </c>
      <c r="F79" s="90" t="s">
        <v>1814</v>
      </c>
      <c r="G79" s="91">
        <v>2019.0</v>
      </c>
      <c r="H79" s="91" t="s">
        <v>1098</v>
      </c>
      <c r="I79" s="91" t="s">
        <v>1815</v>
      </c>
      <c r="J79" s="91">
        <v>13.0</v>
      </c>
      <c r="K79" s="5" t="s">
        <v>105</v>
      </c>
      <c r="L79" s="91" t="s">
        <v>25</v>
      </c>
      <c r="M79" s="287" t="s">
        <v>4977</v>
      </c>
      <c r="N79" s="113"/>
      <c r="O79" s="47"/>
      <c r="P79" s="297"/>
      <c r="R79" s="307"/>
      <c r="S79" s="307"/>
      <c r="T79" s="47"/>
      <c r="U79" s="301"/>
      <c r="V79" s="301"/>
      <c r="W79" s="46"/>
      <c r="X79" s="92"/>
      <c r="Y79" s="46"/>
      <c r="Z79" s="46"/>
      <c r="AA79" s="46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</row>
    <row r="80">
      <c r="A80" s="89"/>
      <c r="B80" s="5">
        <v>10085.0</v>
      </c>
      <c r="C80" s="5"/>
      <c r="D80" s="5"/>
      <c r="E80" s="90" t="s">
        <v>21</v>
      </c>
      <c r="F80" s="90" t="s">
        <v>2334</v>
      </c>
      <c r="G80" s="106">
        <v>2019.0</v>
      </c>
      <c r="H80" s="106" t="s">
        <v>884</v>
      </c>
      <c r="I80" s="106" t="s">
        <v>1817</v>
      </c>
      <c r="J80" s="106">
        <v>70.0</v>
      </c>
      <c r="K80" s="106" t="s">
        <v>857</v>
      </c>
      <c r="L80" s="106" t="s">
        <v>30</v>
      </c>
      <c r="M80" s="287" t="s">
        <v>4977</v>
      </c>
      <c r="N80" s="300"/>
      <c r="P80" s="6"/>
      <c r="Q80" s="6"/>
      <c r="R80" s="6"/>
      <c r="S80" s="6"/>
      <c r="T80" s="7"/>
      <c r="U80" s="299"/>
      <c r="V80" s="6"/>
      <c r="W80" s="6"/>
      <c r="Y80" s="6"/>
      <c r="Z80" s="6"/>
      <c r="AA80" s="6"/>
    </row>
    <row r="81">
      <c r="A81" s="89"/>
      <c r="B81" s="5">
        <v>10086.0</v>
      </c>
      <c r="C81" s="5"/>
      <c r="D81" s="5"/>
      <c r="E81" s="90" t="s">
        <v>21</v>
      </c>
      <c r="F81" s="90" t="s">
        <v>1816</v>
      </c>
      <c r="G81" s="106">
        <v>2019.0</v>
      </c>
      <c r="H81" s="106" t="s">
        <v>884</v>
      </c>
      <c r="I81" s="106" t="s">
        <v>1817</v>
      </c>
      <c r="J81" s="106">
        <v>260.0</v>
      </c>
      <c r="K81" s="5" t="s">
        <v>105</v>
      </c>
      <c r="L81" s="106" t="s">
        <v>25</v>
      </c>
      <c r="M81" s="287" t="s">
        <v>4977</v>
      </c>
      <c r="N81" s="113"/>
      <c r="O81" s="7"/>
      <c r="P81" s="297"/>
      <c r="R81" s="298"/>
      <c r="S81" s="298"/>
      <c r="T81" s="7"/>
      <c r="U81" s="299"/>
      <c r="V81" s="299"/>
      <c r="W81" s="7"/>
      <c r="Y81" s="6"/>
      <c r="Z81" s="6"/>
      <c r="AA81" s="6"/>
    </row>
    <row r="82">
      <c r="A82" s="89"/>
      <c r="B82" s="5">
        <v>10087.0</v>
      </c>
      <c r="C82" s="5"/>
      <c r="D82" s="5"/>
      <c r="E82" s="90" t="s">
        <v>21</v>
      </c>
      <c r="F82" s="90" t="s">
        <v>1818</v>
      </c>
      <c r="G82" s="91">
        <v>2019.0</v>
      </c>
      <c r="H82" s="91" t="s">
        <v>1099</v>
      </c>
      <c r="I82" s="91" t="s">
        <v>1815</v>
      </c>
      <c r="J82" s="91">
        <v>1.0</v>
      </c>
      <c r="K82" s="91" t="s">
        <v>1819</v>
      </c>
      <c r="L82" s="91" t="s">
        <v>25</v>
      </c>
      <c r="M82" s="287" t="s">
        <v>4977</v>
      </c>
      <c r="N82" s="113"/>
      <c r="O82" s="47"/>
      <c r="P82" s="297"/>
      <c r="R82" s="307"/>
      <c r="S82" s="307"/>
      <c r="T82" s="47"/>
      <c r="U82" s="301"/>
      <c r="V82" s="301"/>
      <c r="W82" s="46"/>
      <c r="X82" s="92"/>
      <c r="Y82" s="46"/>
      <c r="Z82" s="46"/>
      <c r="AA82" s="46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</row>
    <row r="83">
      <c r="A83" s="89"/>
      <c r="B83" s="5">
        <v>10088.0</v>
      </c>
      <c r="C83" s="5"/>
      <c r="D83" s="5"/>
      <c r="E83" s="90" t="s">
        <v>21</v>
      </c>
      <c r="F83" s="90" t="s">
        <v>2335</v>
      </c>
      <c r="G83" s="91">
        <v>2019.0</v>
      </c>
      <c r="H83" s="91" t="s">
        <v>1099</v>
      </c>
      <c r="I83" s="91" t="s">
        <v>1815</v>
      </c>
      <c r="J83" s="91">
        <v>9.0</v>
      </c>
      <c r="K83" s="91" t="s">
        <v>2336</v>
      </c>
      <c r="L83" s="91" t="s">
        <v>30</v>
      </c>
      <c r="M83" s="287" t="s">
        <v>4977</v>
      </c>
      <c r="N83" s="113"/>
      <c r="O83" s="7"/>
      <c r="P83" s="297"/>
      <c r="R83" s="298"/>
      <c r="S83" s="298"/>
      <c r="T83" s="7"/>
      <c r="U83" s="299"/>
      <c r="V83" s="299"/>
      <c r="W83" s="6"/>
      <c r="Y83" s="6"/>
      <c r="Z83" s="6"/>
      <c r="AA83" s="6"/>
    </row>
    <row r="84">
      <c r="A84" s="89"/>
      <c r="B84" s="5">
        <v>10089.0</v>
      </c>
      <c r="C84" s="5"/>
      <c r="D84" s="5"/>
      <c r="E84" s="90" t="s">
        <v>21</v>
      </c>
      <c r="F84" s="90" t="s">
        <v>2337</v>
      </c>
      <c r="G84" s="91">
        <v>2019.0</v>
      </c>
      <c r="H84" s="91" t="s">
        <v>853</v>
      </c>
      <c r="I84" s="91" t="s">
        <v>1817</v>
      </c>
      <c r="J84" s="91">
        <v>70.0</v>
      </c>
      <c r="K84" s="91" t="s">
        <v>2338</v>
      </c>
      <c r="L84" s="91" t="s">
        <v>30</v>
      </c>
      <c r="M84" s="287" t="s">
        <v>4977</v>
      </c>
      <c r="N84" s="113"/>
      <c r="O84" s="47"/>
      <c r="P84" s="297"/>
      <c r="R84" s="307"/>
      <c r="S84" s="307"/>
      <c r="T84" s="301"/>
      <c r="U84" s="301"/>
      <c r="V84" s="301"/>
      <c r="W84" s="47"/>
      <c r="X84" s="92"/>
      <c r="Y84" s="46"/>
      <c r="Z84" s="46"/>
      <c r="AA84" s="46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</row>
    <row r="85">
      <c r="A85" s="89"/>
      <c r="B85" s="5">
        <v>10090.0</v>
      </c>
      <c r="C85" s="5"/>
      <c r="D85" s="5"/>
      <c r="E85" s="90" t="s">
        <v>21</v>
      </c>
      <c r="F85" s="90" t="s">
        <v>1944</v>
      </c>
      <c r="G85" s="106">
        <v>2019.0</v>
      </c>
      <c r="H85" s="106" t="s">
        <v>884</v>
      </c>
      <c r="I85" s="106" t="s">
        <v>1945</v>
      </c>
      <c r="J85" s="106">
        <v>12.0</v>
      </c>
      <c r="K85" s="106" t="s">
        <v>1946</v>
      </c>
      <c r="L85" s="106" t="s">
        <v>30</v>
      </c>
      <c r="M85" s="287" t="s">
        <v>4977</v>
      </c>
      <c r="N85" s="113"/>
      <c r="O85" s="7"/>
      <c r="P85" s="297"/>
      <c r="R85" s="298"/>
      <c r="S85" s="298"/>
      <c r="T85" s="7"/>
      <c r="U85" s="299"/>
      <c r="V85" s="299"/>
      <c r="W85" s="7"/>
      <c r="Y85" s="6"/>
      <c r="Z85" s="6"/>
      <c r="AA85" s="6"/>
    </row>
    <row r="86">
      <c r="A86" s="89"/>
      <c r="B86" s="5">
        <v>10091.0</v>
      </c>
      <c r="C86" s="5"/>
      <c r="D86" s="5"/>
      <c r="E86" s="90" t="s">
        <v>21</v>
      </c>
      <c r="F86" s="90" t="s">
        <v>2932</v>
      </c>
      <c r="G86" s="106">
        <v>2019.0</v>
      </c>
      <c r="H86" s="106" t="s">
        <v>956</v>
      </c>
      <c r="I86" s="106" t="s">
        <v>1945</v>
      </c>
      <c r="J86" s="106">
        <v>191.0</v>
      </c>
      <c r="K86" s="106" t="s">
        <v>2720</v>
      </c>
      <c r="L86" s="106" t="s">
        <v>25</v>
      </c>
      <c r="M86" s="287" t="s">
        <v>4977</v>
      </c>
      <c r="N86" s="113"/>
      <c r="O86" s="7"/>
      <c r="P86" s="297"/>
      <c r="R86" s="298"/>
      <c r="S86" s="298"/>
      <c r="T86" s="7"/>
      <c r="U86" s="299"/>
      <c r="V86" s="299"/>
      <c r="W86" s="7"/>
      <c r="Y86" s="6"/>
      <c r="Z86" s="6"/>
      <c r="AA86" s="6"/>
    </row>
    <row r="87">
      <c r="A87" s="89"/>
      <c r="B87" s="5">
        <v>10092.0</v>
      </c>
      <c r="C87" s="5"/>
      <c r="D87" s="5"/>
      <c r="E87" s="90" t="s">
        <v>21</v>
      </c>
      <c r="F87" s="90" t="s">
        <v>2927</v>
      </c>
      <c r="G87" s="91">
        <v>2019.0</v>
      </c>
      <c r="H87" s="91" t="s">
        <v>786</v>
      </c>
      <c r="I87" s="91" t="s">
        <v>1945</v>
      </c>
      <c r="J87" s="91">
        <v>222.0</v>
      </c>
      <c r="K87" s="91" t="s">
        <v>1837</v>
      </c>
      <c r="L87" s="91" t="s">
        <v>30</v>
      </c>
      <c r="M87" s="287" t="s">
        <v>4977</v>
      </c>
      <c r="N87" s="113"/>
      <c r="O87" s="47"/>
      <c r="P87" s="297"/>
      <c r="R87" s="307"/>
      <c r="S87" s="307"/>
      <c r="T87" s="301"/>
      <c r="U87" s="301"/>
      <c r="V87" s="301"/>
      <c r="W87" s="47"/>
      <c r="X87" s="92"/>
      <c r="Y87" s="46"/>
      <c r="Z87" s="46"/>
      <c r="AA87" s="46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</row>
    <row r="88">
      <c r="A88" s="89"/>
      <c r="B88" s="5">
        <v>10093.0</v>
      </c>
      <c r="C88" s="5"/>
      <c r="D88" s="5"/>
      <c r="E88" s="90" t="s">
        <v>21</v>
      </c>
      <c r="F88" s="90" t="s">
        <v>2774</v>
      </c>
      <c r="G88" s="91">
        <v>2019.0</v>
      </c>
      <c r="H88" s="91" t="s">
        <v>1099</v>
      </c>
      <c r="I88" s="91" t="s">
        <v>1840</v>
      </c>
      <c r="J88" s="91">
        <v>134.0</v>
      </c>
      <c r="K88" s="5" t="s">
        <v>105</v>
      </c>
      <c r="L88" s="91" t="s">
        <v>25</v>
      </c>
      <c r="M88" s="287" t="s">
        <v>4977</v>
      </c>
      <c r="N88" s="113"/>
      <c r="O88" s="7"/>
      <c r="P88" s="297"/>
      <c r="R88" s="298"/>
      <c r="S88" s="298"/>
      <c r="T88" s="7"/>
      <c r="U88" s="299"/>
      <c r="V88" s="299"/>
      <c r="W88" s="6"/>
      <c r="Y88" s="6"/>
      <c r="Z88" s="6"/>
      <c r="AA88" s="6"/>
    </row>
    <row r="89">
      <c r="A89" s="89"/>
      <c r="B89" s="5">
        <v>10094.0</v>
      </c>
      <c r="C89" s="5"/>
      <c r="D89" s="5"/>
      <c r="E89" s="90" t="s">
        <v>21</v>
      </c>
      <c r="F89" s="90" t="s">
        <v>2339</v>
      </c>
      <c r="G89" s="91">
        <v>2019.0</v>
      </c>
      <c r="H89" s="91" t="s">
        <v>884</v>
      </c>
      <c r="I89" s="91" t="s">
        <v>1840</v>
      </c>
      <c r="J89" s="91">
        <v>25.0</v>
      </c>
      <c r="K89" s="91" t="s">
        <v>1946</v>
      </c>
      <c r="L89" s="91" t="s">
        <v>30</v>
      </c>
      <c r="M89" s="287" t="s">
        <v>4977</v>
      </c>
      <c r="N89" s="300"/>
      <c r="P89" s="306"/>
      <c r="Q89" s="6"/>
      <c r="R89" s="6"/>
      <c r="S89" s="6"/>
      <c r="T89" s="299"/>
      <c r="W89" s="6"/>
      <c r="Y89" s="6"/>
      <c r="Z89" s="6"/>
      <c r="AA89" s="6"/>
    </row>
    <row r="90">
      <c r="A90" s="89"/>
      <c r="B90" s="5">
        <v>10095.0</v>
      </c>
      <c r="C90" s="5"/>
      <c r="D90" s="5"/>
      <c r="E90" s="90" t="s">
        <v>21</v>
      </c>
      <c r="F90" s="90" t="s">
        <v>2677</v>
      </c>
      <c r="G90" s="106">
        <v>2019.0</v>
      </c>
      <c r="H90" s="106" t="s">
        <v>956</v>
      </c>
      <c r="I90" s="106" t="s">
        <v>2678</v>
      </c>
      <c r="J90" s="106">
        <v>72.0</v>
      </c>
      <c r="K90" s="5" t="s">
        <v>105</v>
      </c>
      <c r="L90" s="106" t="s">
        <v>72</v>
      </c>
      <c r="M90" s="287" t="s">
        <v>4977</v>
      </c>
      <c r="N90" s="113"/>
      <c r="O90" s="7"/>
      <c r="P90" s="297"/>
      <c r="R90" s="298"/>
      <c r="S90" s="298"/>
      <c r="T90" s="7"/>
      <c r="U90" s="299"/>
      <c r="V90" s="299"/>
      <c r="W90" s="7"/>
      <c r="Y90" s="6"/>
      <c r="Z90" s="6"/>
      <c r="AA90" s="6"/>
    </row>
    <row r="91">
      <c r="A91" s="89"/>
      <c r="B91" s="5">
        <v>10096.0</v>
      </c>
      <c r="C91" s="5"/>
      <c r="D91" s="5"/>
      <c r="E91" s="90" t="s">
        <v>21</v>
      </c>
      <c r="F91" s="90" t="s">
        <v>2775</v>
      </c>
      <c r="G91" s="139">
        <v>2019.0</v>
      </c>
      <c r="H91" s="139" t="s">
        <v>884</v>
      </c>
      <c r="I91" s="139" t="s">
        <v>2691</v>
      </c>
      <c r="J91" s="139">
        <v>231.0</v>
      </c>
      <c r="K91" s="5" t="s">
        <v>105</v>
      </c>
      <c r="L91" s="139" t="s">
        <v>30</v>
      </c>
      <c r="M91" s="287" t="s">
        <v>4977</v>
      </c>
      <c r="N91" s="113"/>
      <c r="O91" s="7"/>
      <c r="P91" s="297"/>
      <c r="R91" s="298"/>
      <c r="S91" s="298"/>
      <c r="T91" s="7"/>
      <c r="U91" s="299"/>
      <c r="V91" s="299"/>
      <c r="W91" s="7"/>
      <c r="Y91" s="6"/>
      <c r="Z91" s="6"/>
      <c r="AA91" s="6"/>
    </row>
    <row r="92">
      <c r="A92" s="89"/>
      <c r="B92" s="5">
        <v>10097.0</v>
      </c>
      <c r="C92" s="5"/>
      <c r="D92" s="5"/>
      <c r="E92" s="90" t="s">
        <v>21</v>
      </c>
      <c r="F92" s="90" t="s">
        <v>3031</v>
      </c>
      <c r="G92" s="91">
        <v>2019.0</v>
      </c>
      <c r="H92" s="91" t="s">
        <v>1830</v>
      </c>
      <c r="I92" s="91" t="s">
        <v>2691</v>
      </c>
      <c r="J92" s="91">
        <v>206.0</v>
      </c>
      <c r="K92" s="91" t="s">
        <v>3032</v>
      </c>
      <c r="L92" s="91" t="s">
        <v>30</v>
      </c>
      <c r="M92" s="287" t="s">
        <v>4977</v>
      </c>
      <c r="N92" s="113"/>
      <c r="O92" s="7"/>
      <c r="P92" s="297"/>
      <c r="R92" s="298"/>
      <c r="S92" s="298"/>
      <c r="T92" s="7"/>
      <c r="U92" s="299"/>
      <c r="V92" s="299"/>
      <c r="W92" s="6"/>
      <c r="Y92" s="6"/>
      <c r="Z92" s="6"/>
      <c r="AA92" s="6"/>
    </row>
    <row r="93">
      <c r="A93" s="89"/>
      <c r="B93" s="5">
        <v>10098.0</v>
      </c>
      <c r="C93" s="5"/>
      <c r="D93" s="5"/>
      <c r="E93" s="5" t="s">
        <v>21</v>
      </c>
      <c r="F93" s="90" t="s">
        <v>2303</v>
      </c>
      <c r="G93" s="106">
        <v>2019.0</v>
      </c>
      <c r="H93" s="106" t="s">
        <v>884</v>
      </c>
      <c r="I93" s="106" t="s">
        <v>2247</v>
      </c>
      <c r="J93" s="106">
        <v>229.0</v>
      </c>
      <c r="K93" s="106" t="s">
        <v>886</v>
      </c>
      <c r="L93" s="106" t="s">
        <v>30</v>
      </c>
      <c r="M93" s="287" t="s">
        <v>4977</v>
      </c>
      <c r="N93" s="300"/>
      <c r="P93" s="6"/>
      <c r="Q93" s="6"/>
      <c r="R93" s="6"/>
      <c r="S93" s="6"/>
      <c r="T93" s="7"/>
      <c r="U93" s="299"/>
      <c r="V93" s="6"/>
      <c r="W93" s="6"/>
      <c r="Y93" s="6"/>
      <c r="Z93" s="6"/>
      <c r="AA93" s="6"/>
    </row>
    <row r="94">
      <c r="A94" s="89"/>
      <c r="B94" s="5">
        <v>10099.0</v>
      </c>
      <c r="C94" s="5"/>
      <c r="D94" s="5"/>
      <c r="E94" s="90" t="s">
        <v>21</v>
      </c>
      <c r="F94" s="90" t="s">
        <v>2891</v>
      </c>
      <c r="G94" s="101">
        <v>2019.0</v>
      </c>
      <c r="H94" s="101" t="s">
        <v>1852</v>
      </c>
      <c r="I94" s="101" t="s">
        <v>2247</v>
      </c>
      <c r="J94" s="101">
        <v>201.0</v>
      </c>
      <c r="K94" s="102" t="s">
        <v>898</v>
      </c>
      <c r="L94" s="102" t="s">
        <v>25</v>
      </c>
      <c r="M94" s="287" t="s">
        <v>4977</v>
      </c>
      <c r="N94" s="113"/>
      <c r="O94" s="7"/>
      <c r="P94" s="297"/>
      <c r="R94" s="298"/>
      <c r="S94" s="298"/>
      <c r="T94" s="7"/>
      <c r="U94" s="299"/>
      <c r="V94" s="299"/>
      <c r="W94" s="7"/>
      <c r="Y94" s="6"/>
      <c r="Z94" s="6"/>
      <c r="AA94" s="6"/>
    </row>
    <row r="95">
      <c r="A95" s="89"/>
      <c r="B95" s="5">
        <v>10100.0</v>
      </c>
      <c r="C95" s="5"/>
      <c r="D95" s="5"/>
      <c r="E95" s="90" t="s">
        <v>16</v>
      </c>
      <c r="F95" s="90" t="s">
        <v>1970</v>
      </c>
      <c r="G95" s="91">
        <v>2019.0</v>
      </c>
      <c r="H95" s="91" t="s">
        <v>884</v>
      </c>
      <c r="I95" s="91" t="s">
        <v>1840</v>
      </c>
      <c r="J95" s="91">
        <v>44.0</v>
      </c>
      <c r="K95" s="91" t="s">
        <v>851</v>
      </c>
      <c r="L95" s="91" t="s">
        <v>63</v>
      </c>
      <c r="M95" s="287" t="s">
        <v>4977</v>
      </c>
      <c r="N95" s="300"/>
      <c r="P95" s="306"/>
      <c r="Q95" s="6"/>
      <c r="R95" s="6"/>
      <c r="S95" s="6"/>
      <c r="T95" s="7"/>
      <c r="U95" s="299"/>
      <c r="W95" s="6"/>
      <c r="Y95" s="6"/>
      <c r="Z95" s="6"/>
      <c r="AA95" s="6"/>
    </row>
    <row r="96">
      <c r="A96" s="89"/>
      <c r="B96" s="5">
        <v>10101.0</v>
      </c>
      <c r="C96" s="5"/>
      <c r="D96" s="5"/>
      <c r="E96" s="90" t="s">
        <v>161</v>
      </c>
      <c r="F96" s="90" t="s">
        <v>2690</v>
      </c>
      <c r="G96" s="91">
        <v>2019.0</v>
      </c>
      <c r="H96" s="91" t="s">
        <v>1995</v>
      </c>
      <c r="I96" s="91" t="s">
        <v>2691</v>
      </c>
      <c r="J96" s="91">
        <v>206.0</v>
      </c>
      <c r="K96" s="5" t="s">
        <v>105</v>
      </c>
      <c r="L96" s="91" t="s">
        <v>72</v>
      </c>
      <c r="M96" s="287" t="s">
        <v>4977</v>
      </c>
      <c r="N96" s="113"/>
      <c r="O96" s="7"/>
      <c r="P96" s="297"/>
      <c r="R96" s="298"/>
      <c r="S96" s="298"/>
      <c r="T96" s="7"/>
      <c r="U96" s="299"/>
      <c r="V96" s="299"/>
      <c r="W96" s="6"/>
      <c r="Y96" s="6"/>
      <c r="Z96" s="6"/>
      <c r="AA96" s="6"/>
    </row>
    <row r="97">
      <c r="A97" s="89"/>
      <c r="B97" s="5">
        <v>10102.0</v>
      </c>
      <c r="C97" s="5"/>
      <c r="D97" s="5"/>
      <c r="E97" s="90" t="s">
        <v>21</v>
      </c>
      <c r="F97" s="90" t="s">
        <v>2692</v>
      </c>
      <c r="G97" s="106">
        <v>2019.0</v>
      </c>
      <c r="H97" s="106" t="s">
        <v>956</v>
      </c>
      <c r="I97" s="106" t="s">
        <v>2693</v>
      </c>
      <c r="J97" s="106">
        <v>111.0</v>
      </c>
      <c r="K97" s="5" t="s">
        <v>105</v>
      </c>
      <c r="L97" s="106" t="s">
        <v>25</v>
      </c>
      <c r="M97" s="287" t="s">
        <v>4977</v>
      </c>
      <c r="N97" s="13"/>
      <c r="O97" s="7"/>
      <c r="P97" s="297"/>
      <c r="R97" s="298"/>
      <c r="S97" s="298"/>
      <c r="T97" s="7"/>
      <c r="U97" s="299"/>
      <c r="V97" s="299"/>
      <c r="W97" s="7"/>
      <c r="Y97" s="6"/>
      <c r="Z97" s="6"/>
      <c r="AA97" s="6"/>
    </row>
    <row r="98">
      <c r="A98" s="89"/>
      <c r="B98" s="5">
        <v>10103.0</v>
      </c>
      <c r="C98" s="5"/>
      <c r="D98" s="5"/>
      <c r="E98" s="90" t="s">
        <v>21</v>
      </c>
      <c r="F98" s="90" t="s">
        <v>2694</v>
      </c>
      <c r="G98" s="106">
        <v>2019.0</v>
      </c>
      <c r="H98" s="106" t="s">
        <v>956</v>
      </c>
      <c r="I98" s="106" t="s">
        <v>2693</v>
      </c>
      <c r="J98" s="106">
        <v>111.0</v>
      </c>
      <c r="K98" s="5" t="s">
        <v>105</v>
      </c>
      <c r="L98" s="106" t="s">
        <v>25</v>
      </c>
      <c r="M98" s="287" t="s">
        <v>4977</v>
      </c>
      <c r="N98" s="113"/>
    </row>
    <row r="99">
      <c r="A99" s="89"/>
      <c r="B99" s="5">
        <v>10104.0</v>
      </c>
      <c r="C99" s="5"/>
      <c r="D99" s="5"/>
      <c r="E99" s="90" t="s">
        <v>21</v>
      </c>
      <c r="F99" s="90" t="s">
        <v>2695</v>
      </c>
      <c r="G99" s="101">
        <v>2019.0</v>
      </c>
      <c r="H99" s="101" t="s">
        <v>1852</v>
      </c>
      <c r="I99" s="101" t="s">
        <v>2691</v>
      </c>
      <c r="J99" s="101">
        <v>206.0</v>
      </c>
      <c r="K99" s="102" t="s">
        <v>898</v>
      </c>
      <c r="L99" s="102" t="s">
        <v>72</v>
      </c>
      <c r="M99" s="287" t="s">
        <v>4977</v>
      </c>
      <c r="N99" s="113"/>
      <c r="O99" s="47"/>
      <c r="P99" s="297"/>
      <c r="R99" s="307"/>
      <c r="S99" s="307"/>
      <c r="T99" s="47"/>
      <c r="U99" s="301"/>
      <c r="V99" s="301"/>
      <c r="W99" s="47"/>
      <c r="X99" s="92"/>
      <c r="Y99" s="46"/>
      <c r="Z99" s="46"/>
      <c r="AA99" s="46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</row>
    <row r="100">
      <c r="A100" s="89"/>
      <c r="B100" s="5">
        <v>10105.0</v>
      </c>
      <c r="C100" s="5"/>
      <c r="D100" s="5"/>
      <c r="E100" s="90" t="s">
        <v>21</v>
      </c>
      <c r="F100" s="90" t="s">
        <v>2892</v>
      </c>
      <c r="G100" s="91">
        <v>2019.0</v>
      </c>
      <c r="H100" s="91" t="s">
        <v>853</v>
      </c>
      <c r="I100" s="91" t="s">
        <v>2691</v>
      </c>
      <c r="J100" s="91">
        <v>231.0</v>
      </c>
      <c r="K100" s="91" t="s">
        <v>886</v>
      </c>
      <c r="L100" s="91" t="s">
        <v>30</v>
      </c>
      <c r="M100" s="287" t="s">
        <v>4977</v>
      </c>
      <c r="N100" s="300"/>
      <c r="P100" s="302"/>
      <c r="Q100" s="46"/>
      <c r="R100" s="46"/>
      <c r="S100" s="46"/>
      <c r="T100" s="301"/>
      <c r="V100" s="92"/>
      <c r="W100" s="46"/>
      <c r="X100" s="92"/>
      <c r="Y100" s="46"/>
      <c r="Z100" s="46"/>
      <c r="AA100" s="46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</row>
    <row r="101">
      <c r="A101" s="89"/>
      <c r="B101" s="5">
        <v>10106.0</v>
      </c>
      <c r="C101" s="5"/>
      <c r="D101" s="5"/>
      <c r="E101" s="90" t="s">
        <v>21</v>
      </c>
      <c r="F101" s="90" t="s">
        <v>2776</v>
      </c>
      <c r="G101" s="106">
        <v>2019.0</v>
      </c>
      <c r="H101" s="106" t="s">
        <v>956</v>
      </c>
      <c r="I101" s="106" t="s">
        <v>2691</v>
      </c>
      <c r="J101" s="106">
        <v>265.0</v>
      </c>
      <c r="K101" s="5" t="s">
        <v>105</v>
      </c>
      <c r="L101" s="106" t="s">
        <v>30</v>
      </c>
      <c r="M101" s="287" t="s">
        <v>4977</v>
      </c>
      <c r="N101" s="113"/>
      <c r="O101" s="7"/>
      <c r="P101" s="297"/>
      <c r="R101" s="298"/>
      <c r="S101" s="298"/>
      <c r="T101" s="7"/>
      <c r="U101" s="299"/>
      <c r="V101" s="299"/>
      <c r="W101" s="7"/>
      <c r="Y101" s="6"/>
      <c r="Z101" s="6"/>
      <c r="AA101" s="6"/>
    </row>
    <row r="102">
      <c r="A102" s="89"/>
      <c r="B102" s="5">
        <v>10107.0</v>
      </c>
      <c r="C102" s="5"/>
      <c r="D102" s="5"/>
      <c r="E102" s="90" t="s">
        <v>21</v>
      </c>
      <c r="F102" s="90" t="s">
        <v>2768</v>
      </c>
      <c r="G102" s="106">
        <v>2019.0</v>
      </c>
      <c r="H102" s="106" t="s">
        <v>2769</v>
      </c>
      <c r="I102" s="106" t="s">
        <v>1449</v>
      </c>
      <c r="J102" s="106">
        <v>596.0</v>
      </c>
      <c r="K102" s="5" t="s">
        <v>105</v>
      </c>
      <c r="L102" s="106" t="s">
        <v>30</v>
      </c>
      <c r="M102" s="287" t="s">
        <v>4977</v>
      </c>
      <c r="N102" s="300"/>
      <c r="P102" s="306"/>
      <c r="Q102" s="6"/>
      <c r="R102" s="6"/>
      <c r="S102" s="6"/>
      <c r="T102" s="7"/>
      <c r="U102" s="299"/>
      <c r="W102" s="6"/>
      <c r="Y102" s="6"/>
      <c r="Z102" s="6"/>
      <c r="AA102" s="6"/>
    </row>
    <row r="103">
      <c r="A103" s="89"/>
      <c r="B103" s="5">
        <v>10108.0</v>
      </c>
      <c r="C103" s="5"/>
      <c r="D103" s="5"/>
      <c r="E103" s="90" t="s">
        <v>21</v>
      </c>
      <c r="F103" s="90" t="s">
        <v>2893</v>
      </c>
      <c r="G103" s="91">
        <v>2019.0</v>
      </c>
      <c r="H103" s="91" t="s">
        <v>786</v>
      </c>
      <c r="I103" s="91" t="s">
        <v>1449</v>
      </c>
      <c r="J103" s="91">
        <v>259.0</v>
      </c>
      <c r="K103" s="5" t="s">
        <v>105</v>
      </c>
      <c r="L103" s="91" t="s">
        <v>25</v>
      </c>
      <c r="M103" s="287" t="s">
        <v>4977</v>
      </c>
      <c r="N103" s="300"/>
      <c r="P103" s="302"/>
      <c r="Q103" s="46"/>
      <c r="R103" s="46"/>
      <c r="S103" s="46"/>
      <c r="T103" s="301"/>
      <c r="V103" s="92"/>
      <c r="W103" s="46"/>
      <c r="X103" s="92"/>
      <c r="Y103" s="46"/>
      <c r="Z103" s="46"/>
      <c r="AA103" s="46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</row>
    <row r="104">
      <c r="A104" s="89"/>
      <c r="B104" s="5">
        <v>10109.0</v>
      </c>
      <c r="C104" s="5"/>
      <c r="D104" s="5"/>
      <c r="E104" s="90" t="s">
        <v>21</v>
      </c>
      <c r="F104" s="90" t="s">
        <v>2894</v>
      </c>
      <c r="G104" s="191">
        <v>2019.0</v>
      </c>
      <c r="H104" s="191" t="s">
        <v>853</v>
      </c>
      <c r="I104" s="191" t="s">
        <v>2393</v>
      </c>
      <c r="J104" s="191">
        <v>223.0</v>
      </c>
      <c r="K104" s="5" t="s">
        <v>105</v>
      </c>
      <c r="L104" s="191" t="s">
        <v>25</v>
      </c>
      <c r="M104" s="287" t="s">
        <v>4977</v>
      </c>
      <c r="N104" s="113"/>
      <c r="O104" s="7"/>
      <c r="P104" s="297"/>
      <c r="R104" s="298"/>
      <c r="S104" s="298"/>
      <c r="T104" s="299"/>
      <c r="U104" s="299"/>
      <c r="V104" s="299"/>
      <c r="W104" s="7"/>
      <c r="Y104" s="6"/>
      <c r="Z104" s="6"/>
      <c r="AA104" s="6"/>
    </row>
    <row r="105">
      <c r="A105" s="89"/>
      <c r="B105" s="5">
        <v>10110.0</v>
      </c>
      <c r="C105" s="5"/>
      <c r="D105" s="5"/>
      <c r="E105" s="90" t="s">
        <v>21</v>
      </c>
      <c r="F105" s="90" t="s">
        <v>2392</v>
      </c>
      <c r="G105" s="99">
        <v>2019.0</v>
      </c>
      <c r="H105" s="99" t="s">
        <v>786</v>
      </c>
      <c r="I105" s="99" t="s">
        <v>2393</v>
      </c>
      <c r="J105" s="99">
        <v>259.0</v>
      </c>
      <c r="K105" s="5" t="s">
        <v>105</v>
      </c>
      <c r="L105" s="99" t="s">
        <v>30</v>
      </c>
      <c r="M105" s="287" t="s">
        <v>4977</v>
      </c>
      <c r="N105" s="113"/>
      <c r="O105" s="7"/>
      <c r="P105" s="297"/>
      <c r="R105" s="298"/>
      <c r="S105" s="298"/>
      <c r="T105" s="299"/>
      <c r="U105" s="299"/>
      <c r="V105" s="299"/>
      <c r="W105" s="7"/>
      <c r="Y105" s="6"/>
      <c r="Z105" s="6"/>
      <c r="AA105" s="6"/>
    </row>
    <row r="106">
      <c r="A106" s="89"/>
      <c r="B106" s="5">
        <v>10111.0</v>
      </c>
      <c r="C106" s="5"/>
      <c r="D106" s="5"/>
      <c r="E106" s="90" t="s">
        <v>21</v>
      </c>
      <c r="F106" s="90" t="s">
        <v>2198</v>
      </c>
      <c r="G106" s="91">
        <v>2019.0</v>
      </c>
      <c r="H106" s="91" t="s">
        <v>956</v>
      </c>
      <c r="I106" s="91" t="s">
        <v>2199</v>
      </c>
      <c r="J106" s="199">
        <v>165.0</v>
      </c>
      <c r="K106" s="5" t="s">
        <v>105</v>
      </c>
      <c r="L106" s="91" t="s">
        <v>25</v>
      </c>
      <c r="M106" s="287" t="s">
        <v>4977</v>
      </c>
      <c r="N106" s="300"/>
      <c r="P106" s="302"/>
      <c r="Q106" s="46"/>
      <c r="R106" s="46"/>
      <c r="S106" s="46"/>
      <c r="T106" s="301"/>
      <c r="V106" s="92"/>
      <c r="W106" s="46"/>
      <c r="X106" s="92"/>
      <c r="Y106" s="46"/>
      <c r="Z106" s="46"/>
      <c r="AA106" s="46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</row>
    <row r="107">
      <c r="A107" s="89"/>
      <c r="B107" s="5">
        <v>10112.0</v>
      </c>
      <c r="C107" s="5"/>
      <c r="D107" s="5"/>
      <c r="E107" s="90" t="s">
        <v>21</v>
      </c>
      <c r="F107" s="90" t="s">
        <v>1820</v>
      </c>
      <c r="G107" s="106">
        <v>2019.0</v>
      </c>
      <c r="H107" s="106" t="s">
        <v>956</v>
      </c>
      <c r="I107" s="106" t="s">
        <v>1821</v>
      </c>
      <c r="J107" s="106">
        <v>112.0</v>
      </c>
      <c r="K107" s="5" t="s">
        <v>105</v>
      </c>
      <c r="L107" s="106" t="s">
        <v>30</v>
      </c>
      <c r="M107" s="287" t="s">
        <v>4977</v>
      </c>
      <c r="N107" s="113"/>
      <c r="O107" s="7"/>
      <c r="P107" s="297"/>
      <c r="R107" s="298"/>
      <c r="S107" s="298"/>
      <c r="T107" s="7"/>
      <c r="U107" s="299"/>
      <c r="V107" s="299"/>
      <c r="W107" s="7"/>
      <c r="Y107" s="6"/>
      <c r="Z107" s="6"/>
      <c r="AA107" s="6"/>
    </row>
    <row r="108">
      <c r="A108" s="89"/>
      <c r="B108" s="5">
        <v>10113.0</v>
      </c>
      <c r="C108" s="5"/>
      <c r="D108" s="5"/>
      <c r="E108" s="90" t="s">
        <v>21</v>
      </c>
      <c r="F108" s="90" t="s">
        <v>2177</v>
      </c>
      <c r="G108" s="106">
        <v>2019.0</v>
      </c>
      <c r="H108" s="106" t="s">
        <v>1852</v>
      </c>
      <c r="I108" s="106" t="s">
        <v>1823</v>
      </c>
      <c r="J108" s="106">
        <v>87.0</v>
      </c>
      <c r="K108" s="106" t="s">
        <v>2178</v>
      </c>
      <c r="L108" s="106" t="s">
        <v>30</v>
      </c>
      <c r="M108" s="287" t="s">
        <v>4977</v>
      </c>
      <c r="N108" s="300"/>
      <c r="O108" s="7"/>
      <c r="P108" s="306"/>
      <c r="R108" s="6"/>
      <c r="S108" s="6"/>
      <c r="T108" s="7"/>
      <c r="U108" s="260"/>
      <c r="V108" s="6"/>
      <c r="W108" s="6"/>
      <c r="Y108" s="6"/>
      <c r="Z108" s="6"/>
      <c r="AA108" s="6"/>
    </row>
    <row r="109">
      <c r="A109" s="89"/>
      <c r="B109" s="5">
        <v>10114.0</v>
      </c>
      <c r="C109" s="5"/>
      <c r="D109" s="5"/>
      <c r="E109" s="90" t="s">
        <v>21</v>
      </c>
      <c r="F109" s="90" t="s">
        <v>2777</v>
      </c>
      <c r="G109" s="91">
        <v>2019.0</v>
      </c>
      <c r="H109" s="91" t="s">
        <v>1099</v>
      </c>
      <c r="I109" s="91" t="s">
        <v>1823</v>
      </c>
      <c r="J109" s="91">
        <v>20.0</v>
      </c>
      <c r="K109" s="5" t="s">
        <v>105</v>
      </c>
      <c r="L109" s="91" t="s">
        <v>25</v>
      </c>
      <c r="M109" s="287" t="s">
        <v>4977</v>
      </c>
      <c r="N109" s="113"/>
      <c r="O109" s="47"/>
      <c r="P109" s="297"/>
      <c r="R109" s="307"/>
      <c r="S109" s="307"/>
      <c r="T109" s="301"/>
      <c r="V109" s="301"/>
      <c r="W109" s="46"/>
      <c r="X109" s="92"/>
      <c r="Y109" s="46"/>
      <c r="Z109" s="46"/>
      <c r="AA109" s="46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</row>
    <row r="110">
      <c r="A110" s="89"/>
      <c r="B110" s="5">
        <v>10115.0</v>
      </c>
      <c r="C110" s="5"/>
      <c r="D110" s="5"/>
      <c r="E110" s="90" t="s">
        <v>21</v>
      </c>
      <c r="F110" s="90" t="s">
        <v>2696</v>
      </c>
      <c r="G110" s="141">
        <v>2019.0</v>
      </c>
      <c r="H110" s="141" t="s">
        <v>884</v>
      </c>
      <c r="I110" s="141" t="s">
        <v>2697</v>
      </c>
      <c r="J110" s="141">
        <v>238.0</v>
      </c>
      <c r="K110" s="142" t="s">
        <v>2698</v>
      </c>
      <c r="L110" s="142" t="s">
        <v>862</v>
      </c>
      <c r="M110" s="287" t="s">
        <v>4977</v>
      </c>
      <c r="N110" s="113"/>
      <c r="O110" s="7"/>
      <c r="P110" s="297"/>
      <c r="R110" s="298"/>
      <c r="S110" s="298"/>
      <c r="T110" s="7"/>
      <c r="U110" s="299"/>
      <c r="V110" s="299"/>
      <c r="W110" s="7"/>
      <c r="Y110" s="6"/>
      <c r="Z110" s="6"/>
      <c r="AA110" s="6"/>
    </row>
    <row r="111">
      <c r="A111" s="89"/>
      <c r="B111" s="5">
        <v>10116.0</v>
      </c>
      <c r="C111" s="5"/>
      <c r="D111" s="5"/>
      <c r="E111" s="90" t="s">
        <v>21</v>
      </c>
      <c r="F111" s="90" t="s">
        <v>2699</v>
      </c>
      <c r="G111" s="101">
        <v>2019.0</v>
      </c>
      <c r="H111" s="101" t="s">
        <v>786</v>
      </c>
      <c r="I111" s="101" t="s">
        <v>2697</v>
      </c>
      <c r="J111" s="101">
        <v>273.0</v>
      </c>
      <c r="K111" s="102" t="s">
        <v>1495</v>
      </c>
      <c r="L111" s="102" t="s">
        <v>25</v>
      </c>
      <c r="M111" s="287" t="s">
        <v>4977</v>
      </c>
      <c r="N111" s="113"/>
      <c r="O111" s="7"/>
      <c r="P111" s="297"/>
      <c r="R111" s="298"/>
      <c r="S111" s="298"/>
      <c r="T111" s="7"/>
      <c r="U111" s="299"/>
      <c r="V111" s="299"/>
      <c r="W111" s="7"/>
      <c r="Y111" s="6"/>
      <c r="Z111" s="6"/>
      <c r="AA111" s="6"/>
    </row>
    <row r="112">
      <c r="A112" s="89"/>
      <c r="B112" s="5">
        <v>10117.0</v>
      </c>
      <c r="C112" s="5"/>
      <c r="D112" s="5"/>
      <c r="E112" s="90" t="s">
        <v>16</v>
      </c>
      <c r="F112" s="90" t="s">
        <v>2679</v>
      </c>
      <c r="G112" s="106">
        <v>2019.0</v>
      </c>
      <c r="H112" s="106" t="s">
        <v>956</v>
      </c>
      <c r="I112" s="106" t="s">
        <v>1449</v>
      </c>
      <c r="J112" s="106">
        <v>555.0</v>
      </c>
      <c r="K112" s="106" t="s">
        <v>2680</v>
      </c>
      <c r="L112" s="106" t="s">
        <v>60</v>
      </c>
      <c r="M112" s="287" t="s">
        <v>4977</v>
      </c>
      <c r="N112" s="300"/>
      <c r="P112" s="306"/>
      <c r="Q112" s="6"/>
      <c r="R112" s="6"/>
      <c r="S112" s="6"/>
      <c r="T112" s="299"/>
      <c r="W112" s="6"/>
      <c r="Y112" s="6"/>
      <c r="Z112" s="6"/>
      <c r="AA112" s="6"/>
    </row>
    <row r="113">
      <c r="A113" s="89"/>
      <c r="B113" s="5">
        <v>10118.0</v>
      </c>
      <c r="C113" s="5"/>
      <c r="D113" s="5"/>
      <c r="E113" s="90" t="s">
        <v>21</v>
      </c>
      <c r="F113" s="90" t="s">
        <v>2700</v>
      </c>
      <c r="G113" s="141">
        <v>2019.0</v>
      </c>
      <c r="H113" s="141" t="s">
        <v>1852</v>
      </c>
      <c r="I113" s="141" t="s">
        <v>2701</v>
      </c>
      <c r="J113" s="141">
        <v>299.0</v>
      </c>
      <c r="K113" s="142" t="s">
        <v>2702</v>
      </c>
      <c r="L113" s="142" t="s">
        <v>72</v>
      </c>
      <c r="M113" s="287" t="s">
        <v>4977</v>
      </c>
      <c r="N113" s="113"/>
      <c r="O113" s="7"/>
      <c r="P113" s="297"/>
      <c r="R113" s="298"/>
      <c r="S113" s="298"/>
      <c r="T113" s="7"/>
      <c r="U113" s="299"/>
      <c r="V113" s="299"/>
      <c r="W113" s="7"/>
      <c r="Y113" s="6"/>
      <c r="Z113" s="6"/>
      <c r="AA113" s="6"/>
    </row>
    <row r="114">
      <c r="A114" s="89"/>
      <c r="B114" s="5">
        <v>10119.0</v>
      </c>
      <c r="C114" s="5"/>
      <c r="D114" s="5"/>
      <c r="E114" s="90" t="s">
        <v>21</v>
      </c>
      <c r="F114" s="90" t="s">
        <v>1718</v>
      </c>
      <c r="G114" s="5">
        <v>2020.0</v>
      </c>
      <c r="H114" s="5" t="s">
        <v>884</v>
      </c>
      <c r="I114" s="5" t="s">
        <v>880</v>
      </c>
      <c r="J114" s="5">
        <v>263.0</v>
      </c>
      <c r="K114" s="212" t="s">
        <v>1719</v>
      </c>
      <c r="L114" s="5" t="s">
        <v>25</v>
      </c>
      <c r="M114" s="287" t="s">
        <v>4164</v>
      </c>
      <c r="N114" s="300"/>
      <c r="P114" s="6"/>
      <c r="Q114" s="6"/>
      <c r="R114" s="6"/>
      <c r="S114" s="6"/>
      <c r="T114" s="7"/>
      <c r="U114" s="299"/>
      <c r="V114" s="6"/>
      <c r="W114" s="6"/>
      <c r="Y114" s="6"/>
      <c r="Z114" s="6"/>
      <c r="AA114" s="6"/>
    </row>
    <row r="115">
      <c r="A115" s="89"/>
      <c r="B115" s="5">
        <v>10120.0</v>
      </c>
      <c r="C115" s="5"/>
      <c r="D115" s="5"/>
      <c r="E115" s="90" t="s">
        <v>16</v>
      </c>
      <c r="F115" s="90" t="s">
        <v>2703</v>
      </c>
      <c r="G115" s="106">
        <v>2019.0</v>
      </c>
      <c r="H115" s="106" t="s">
        <v>2704</v>
      </c>
      <c r="I115" s="106" t="s">
        <v>1449</v>
      </c>
      <c r="J115" s="106">
        <v>91.0</v>
      </c>
      <c r="K115" s="106" t="s">
        <v>1047</v>
      </c>
      <c r="L115" s="106" t="s">
        <v>2705</v>
      </c>
      <c r="M115" s="287" t="s">
        <v>4977</v>
      </c>
      <c r="N115" s="300"/>
      <c r="P115" s="306"/>
      <c r="Q115" s="6"/>
      <c r="R115" s="6"/>
      <c r="S115" s="6"/>
      <c r="T115" s="7"/>
      <c r="U115" s="299"/>
      <c r="W115" s="6"/>
      <c r="Y115" s="6"/>
      <c r="Z115" s="6"/>
      <c r="AA115" s="6"/>
    </row>
    <row r="116">
      <c r="A116" s="89"/>
      <c r="B116" s="5">
        <v>10121.0</v>
      </c>
      <c r="C116" s="5"/>
      <c r="D116" s="5"/>
      <c r="E116" s="90" t="s">
        <v>21</v>
      </c>
      <c r="F116" s="90" t="s">
        <v>2778</v>
      </c>
      <c r="G116" s="91">
        <v>2019.0</v>
      </c>
      <c r="H116" s="91" t="s">
        <v>884</v>
      </c>
      <c r="I116" s="91" t="s">
        <v>2779</v>
      </c>
      <c r="J116" s="91">
        <v>280.0</v>
      </c>
      <c r="K116" s="5" t="s">
        <v>105</v>
      </c>
      <c r="L116" s="91" t="s">
        <v>25</v>
      </c>
      <c r="M116" s="287" t="s">
        <v>4977</v>
      </c>
      <c r="N116" s="113"/>
      <c r="O116" s="47"/>
      <c r="P116" s="297"/>
      <c r="R116" s="307"/>
      <c r="S116" s="307"/>
      <c r="T116" s="47"/>
      <c r="U116" s="301"/>
      <c r="V116" s="301"/>
      <c r="W116" s="47"/>
      <c r="X116" s="92"/>
      <c r="Y116" s="46"/>
      <c r="Z116" s="46"/>
      <c r="AA116" s="46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</row>
    <row r="117">
      <c r="A117" s="89"/>
      <c r="B117" s="5">
        <v>10122.0</v>
      </c>
      <c r="C117" s="5"/>
      <c r="D117" s="5"/>
      <c r="E117" s="90" t="s">
        <v>21</v>
      </c>
      <c r="F117" s="90" t="s">
        <v>2780</v>
      </c>
      <c r="G117" s="91">
        <v>2019.0</v>
      </c>
      <c r="H117" s="91" t="s">
        <v>1099</v>
      </c>
      <c r="I117" s="91" t="s">
        <v>1449</v>
      </c>
      <c r="J117" s="91">
        <v>175.0</v>
      </c>
      <c r="K117" s="5" t="s">
        <v>105</v>
      </c>
      <c r="L117" s="91" t="s">
        <v>25</v>
      </c>
      <c r="M117" s="287" t="s">
        <v>4977</v>
      </c>
      <c r="N117" s="113"/>
      <c r="O117" s="7"/>
      <c r="P117" s="297"/>
      <c r="R117" s="298"/>
      <c r="S117" s="298"/>
      <c r="T117" s="7"/>
      <c r="U117" s="299"/>
      <c r="V117" s="299"/>
      <c r="W117" s="6"/>
      <c r="Y117" s="6"/>
      <c r="Z117" s="6"/>
      <c r="AA117" s="6"/>
    </row>
    <row r="118">
      <c r="A118" s="89"/>
      <c r="B118" s="5">
        <v>10123.0</v>
      </c>
      <c r="C118" s="5"/>
      <c r="D118" s="5"/>
      <c r="E118" s="90" t="s">
        <v>16</v>
      </c>
      <c r="F118" s="90" t="s">
        <v>2706</v>
      </c>
      <c r="G118" s="106">
        <v>2019.0</v>
      </c>
      <c r="H118" s="106" t="s">
        <v>884</v>
      </c>
      <c r="I118" s="106" t="s">
        <v>1449</v>
      </c>
      <c r="J118" s="106">
        <v>223.0</v>
      </c>
      <c r="K118" s="106" t="s">
        <v>851</v>
      </c>
      <c r="L118" s="106" t="s">
        <v>63</v>
      </c>
      <c r="M118" s="287" t="s">
        <v>4977</v>
      </c>
      <c r="N118" s="300"/>
      <c r="P118" s="306"/>
      <c r="R118" s="6"/>
      <c r="S118" s="6"/>
      <c r="T118" s="299"/>
      <c r="W118" s="6"/>
      <c r="Y118" s="6"/>
      <c r="Z118" s="6"/>
      <c r="AA118" s="6"/>
    </row>
    <row r="119">
      <c r="A119" s="89"/>
      <c r="B119" s="5">
        <v>10124.0</v>
      </c>
      <c r="C119" s="5"/>
      <c r="D119" s="5"/>
      <c r="E119" s="90" t="s">
        <v>16</v>
      </c>
      <c r="F119" s="90" t="s">
        <v>2707</v>
      </c>
      <c r="G119" s="106">
        <v>2019.0</v>
      </c>
      <c r="H119" s="106" t="s">
        <v>956</v>
      </c>
      <c r="I119" s="106" t="s">
        <v>1449</v>
      </c>
      <c r="J119" s="106">
        <v>294.0</v>
      </c>
      <c r="K119" s="106" t="s">
        <v>2708</v>
      </c>
      <c r="L119" s="106" t="s">
        <v>63</v>
      </c>
      <c r="M119" s="287" t="s">
        <v>4977</v>
      </c>
      <c r="N119" s="300"/>
      <c r="P119" s="306"/>
      <c r="Q119" s="6"/>
      <c r="R119" s="6"/>
      <c r="S119" s="6"/>
      <c r="T119" s="7"/>
      <c r="U119" s="299"/>
      <c r="W119" s="6"/>
      <c r="Y119" s="6"/>
      <c r="Z119" s="6"/>
      <c r="AA119" s="6"/>
    </row>
    <row r="120">
      <c r="A120" s="89"/>
      <c r="B120" s="5">
        <v>10125.0</v>
      </c>
      <c r="C120" s="5"/>
      <c r="D120" s="5"/>
      <c r="E120" s="90" t="s">
        <v>16</v>
      </c>
      <c r="F120" s="90" t="s">
        <v>2709</v>
      </c>
      <c r="G120" s="91">
        <v>2019.0</v>
      </c>
      <c r="H120" s="91" t="s">
        <v>786</v>
      </c>
      <c r="I120" s="91" t="s">
        <v>1449</v>
      </c>
      <c r="J120" s="91">
        <v>5.0</v>
      </c>
      <c r="K120" s="91" t="s">
        <v>901</v>
      </c>
      <c r="L120" s="91" t="s">
        <v>60</v>
      </c>
      <c r="M120" s="287" t="s">
        <v>4977</v>
      </c>
      <c r="N120" s="300"/>
      <c r="O120" s="302"/>
      <c r="P120" s="302"/>
      <c r="Q120" s="46"/>
      <c r="R120" s="46"/>
      <c r="S120" s="46"/>
      <c r="T120" s="301"/>
      <c r="V120" s="92"/>
      <c r="W120" s="46"/>
      <c r="X120" s="92"/>
      <c r="Y120" s="46"/>
      <c r="Z120" s="46"/>
      <c r="AA120" s="46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</row>
    <row r="121">
      <c r="A121" s="89"/>
      <c r="B121" s="5">
        <v>10126.0</v>
      </c>
      <c r="C121" s="5"/>
      <c r="D121" s="5"/>
      <c r="E121" s="90" t="s">
        <v>21</v>
      </c>
      <c r="F121" s="90" t="s">
        <v>2781</v>
      </c>
      <c r="G121" s="91">
        <v>2019.0</v>
      </c>
      <c r="H121" s="91" t="s">
        <v>1847</v>
      </c>
      <c r="I121" s="91" t="s">
        <v>1449</v>
      </c>
      <c r="J121" s="91">
        <v>79.0</v>
      </c>
      <c r="K121" s="91" t="s">
        <v>1499</v>
      </c>
      <c r="L121" s="91" t="s">
        <v>25</v>
      </c>
      <c r="M121" s="287" t="s">
        <v>4977</v>
      </c>
      <c r="N121" s="300"/>
      <c r="P121" s="306"/>
      <c r="Q121" s="6"/>
      <c r="R121" s="6"/>
      <c r="S121" s="6"/>
      <c r="T121" s="299"/>
      <c r="W121" s="6"/>
      <c r="Y121" s="6"/>
      <c r="Z121" s="6"/>
      <c r="AA121" s="6"/>
    </row>
    <row r="122">
      <c r="A122" s="89"/>
      <c r="B122" s="5">
        <v>10127.0</v>
      </c>
      <c r="C122" s="5"/>
      <c r="D122" s="5"/>
      <c r="E122" s="90" t="s">
        <v>21</v>
      </c>
      <c r="F122" s="90" t="s">
        <v>2250</v>
      </c>
      <c r="G122" s="91">
        <v>2019.0</v>
      </c>
      <c r="H122" s="91" t="s">
        <v>884</v>
      </c>
      <c r="I122" s="91" t="s">
        <v>1449</v>
      </c>
      <c r="J122" s="91">
        <v>223.0</v>
      </c>
      <c r="K122" s="91" t="s">
        <v>932</v>
      </c>
      <c r="L122" s="91" t="s">
        <v>30</v>
      </c>
      <c r="M122" s="287" t="s">
        <v>4977</v>
      </c>
      <c r="N122" s="300"/>
      <c r="P122" s="306"/>
      <c r="Q122" s="6"/>
      <c r="R122" s="6"/>
      <c r="S122" s="6"/>
      <c r="T122" s="7"/>
      <c r="U122" s="299"/>
      <c r="W122" s="6"/>
      <c r="Y122" s="6"/>
      <c r="Z122" s="6"/>
      <c r="AA122" s="6"/>
    </row>
    <row r="123">
      <c r="A123" s="89"/>
      <c r="B123" s="5">
        <v>10128.0</v>
      </c>
      <c r="C123" s="5"/>
      <c r="D123" s="5"/>
      <c r="E123" s="90" t="s">
        <v>16</v>
      </c>
      <c r="F123" s="90" t="s">
        <v>2681</v>
      </c>
      <c r="G123" s="106">
        <v>2019.0</v>
      </c>
      <c r="H123" s="106" t="s">
        <v>1852</v>
      </c>
      <c r="I123" s="106" t="s">
        <v>1449</v>
      </c>
      <c r="J123" s="106">
        <v>8.0</v>
      </c>
      <c r="K123" s="106" t="s">
        <v>1860</v>
      </c>
      <c r="L123" s="106" t="s">
        <v>63</v>
      </c>
      <c r="M123" s="287" t="s">
        <v>4977</v>
      </c>
      <c r="N123" s="300"/>
      <c r="P123" s="306"/>
      <c r="Q123" s="6"/>
      <c r="R123" s="6"/>
      <c r="S123" s="6"/>
      <c r="T123" s="7"/>
      <c r="U123" s="299"/>
      <c r="W123" s="6"/>
      <c r="Y123" s="6"/>
      <c r="Z123" s="6"/>
      <c r="AA123" s="6"/>
    </row>
    <row r="124">
      <c r="A124" s="89"/>
      <c r="B124" s="5">
        <v>10129.0</v>
      </c>
      <c r="C124" s="5"/>
      <c r="D124" s="5"/>
      <c r="E124" s="90" t="s">
        <v>16</v>
      </c>
      <c r="F124" s="90" t="s">
        <v>2682</v>
      </c>
      <c r="G124" s="106">
        <v>2019.0</v>
      </c>
      <c r="H124" s="106" t="s">
        <v>2683</v>
      </c>
      <c r="I124" s="106" t="s">
        <v>1823</v>
      </c>
      <c r="J124" s="106">
        <v>14.0</v>
      </c>
      <c r="K124" s="5" t="s">
        <v>105</v>
      </c>
      <c r="L124" s="106" t="s">
        <v>60</v>
      </c>
      <c r="M124" s="287" t="s">
        <v>4977</v>
      </c>
      <c r="N124" s="300"/>
      <c r="P124" s="306"/>
      <c r="Q124" s="6"/>
      <c r="R124" s="6"/>
      <c r="S124" s="6"/>
      <c r="T124" s="7"/>
      <c r="U124" s="299"/>
      <c r="W124" s="6"/>
      <c r="Y124" s="6"/>
      <c r="Z124" s="6"/>
      <c r="AA124" s="6"/>
    </row>
    <row r="125">
      <c r="A125" s="309"/>
      <c r="B125" s="310">
        <v>10130.0</v>
      </c>
      <c r="C125" s="310"/>
      <c r="D125" s="310"/>
      <c r="E125" s="311" t="s">
        <v>21</v>
      </c>
      <c r="F125" s="311" t="s">
        <v>2179</v>
      </c>
      <c r="G125" s="310">
        <v>2019.0</v>
      </c>
      <c r="H125" s="310" t="s">
        <v>1099</v>
      </c>
      <c r="I125" s="310" t="s">
        <v>1848</v>
      </c>
      <c r="J125" s="310">
        <v>161.0</v>
      </c>
      <c r="K125" s="5" t="s">
        <v>105</v>
      </c>
      <c r="L125" s="310" t="s">
        <v>25</v>
      </c>
      <c r="M125" s="312" t="s">
        <v>4977</v>
      </c>
      <c r="N125" s="314"/>
      <c r="O125" s="316"/>
      <c r="P125" s="318"/>
      <c r="Q125" s="314"/>
      <c r="R125" s="319"/>
      <c r="S125" s="319"/>
      <c r="T125" s="317"/>
      <c r="U125" s="314"/>
      <c r="V125" s="317"/>
      <c r="W125" s="316"/>
      <c r="X125" s="314"/>
      <c r="Y125" s="313"/>
      <c r="Z125" s="313"/>
      <c r="AA125" s="313"/>
      <c r="AB125" s="314"/>
      <c r="AC125" s="314"/>
      <c r="AD125" s="314"/>
      <c r="AE125" s="314"/>
      <c r="AF125" s="314"/>
      <c r="AG125" s="314"/>
      <c r="AH125" s="314"/>
      <c r="AI125" s="314"/>
      <c r="AJ125" s="314"/>
      <c r="AK125" s="314"/>
      <c r="AL125" s="314"/>
      <c r="AM125" s="314"/>
      <c r="AN125" s="314"/>
    </row>
    <row r="126">
      <c r="A126" s="309"/>
      <c r="B126" s="310">
        <v>10131.0</v>
      </c>
      <c r="C126" s="310"/>
      <c r="D126" s="310"/>
      <c r="E126" s="311" t="s">
        <v>21</v>
      </c>
      <c r="F126" s="311" t="s">
        <v>2180</v>
      </c>
      <c r="G126" s="310">
        <v>2019.0</v>
      </c>
      <c r="H126" s="310" t="s">
        <v>1099</v>
      </c>
      <c r="I126" s="310" t="s">
        <v>1848</v>
      </c>
      <c r="J126" s="310">
        <v>161.0</v>
      </c>
      <c r="K126" s="5" t="s">
        <v>105</v>
      </c>
      <c r="L126" s="310" t="s">
        <v>25</v>
      </c>
      <c r="M126" s="312" t="s">
        <v>4977</v>
      </c>
      <c r="N126" s="314"/>
      <c r="O126" s="316"/>
      <c r="P126" s="318"/>
      <c r="Q126" s="314"/>
      <c r="R126" s="319"/>
      <c r="S126" s="319"/>
      <c r="T126" s="317"/>
      <c r="U126" s="314"/>
      <c r="V126" s="317"/>
      <c r="W126" s="316"/>
      <c r="X126" s="314"/>
      <c r="Y126" s="313"/>
      <c r="Z126" s="313"/>
      <c r="AA126" s="313"/>
      <c r="AB126" s="314"/>
      <c r="AC126" s="314"/>
      <c r="AD126" s="314"/>
      <c r="AE126" s="314"/>
      <c r="AF126" s="314"/>
      <c r="AG126" s="314"/>
      <c r="AH126" s="314"/>
      <c r="AI126" s="314"/>
      <c r="AJ126" s="314"/>
      <c r="AK126" s="314"/>
      <c r="AL126" s="314"/>
      <c r="AM126" s="314"/>
      <c r="AN126" s="314"/>
    </row>
    <row r="127">
      <c r="A127" s="89"/>
      <c r="B127" s="5">
        <v>10132.0</v>
      </c>
      <c r="C127" s="5"/>
      <c r="D127" s="5"/>
      <c r="E127" s="90" t="s">
        <v>161</v>
      </c>
      <c r="F127" s="90" t="s">
        <v>2770</v>
      </c>
      <c r="G127" s="101">
        <v>2019.0</v>
      </c>
      <c r="H127" s="101" t="s">
        <v>786</v>
      </c>
      <c r="I127" s="101" t="s">
        <v>2697</v>
      </c>
      <c r="J127" s="101">
        <v>273.0</v>
      </c>
      <c r="K127" s="102" t="s">
        <v>851</v>
      </c>
      <c r="L127" s="102" t="s">
        <v>25</v>
      </c>
      <c r="M127" s="287" t="s">
        <v>4977</v>
      </c>
      <c r="N127" s="113"/>
      <c r="O127" s="7"/>
      <c r="P127" s="297"/>
      <c r="R127" s="298"/>
      <c r="S127" s="298"/>
      <c r="T127" s="7"/>
      <c r="U127" s="299"/>
      <c r="V127" s="299"/>
      <c r="W127" s="7"/>
      <c r="Y127" s="6"/>
      <c r="Z127" s="6"/>
      <c r="AA127" s="6"/>
    </row>
    <row r="128">
      <c r="A128" s="89"/>
      <c r="B128" s="5">
        <v>10133.0</v>
      </c>
      <c r="C128" s="5"/>
      <c r="D128" s="5"/>
      <c r="E128" s="90" t="s">
        <v>161</v>
      </c>
      <c r="F128" s="90" t="s">
        <v>2895</v>
      </c>
      <c r="G128" s="91">
        <v>2019.0</v>
      </c>
      <c r="H128" s="91" t="s">
        <v>1649</v>
      </c>
      <c r="I128" s="91" t="s">
        <v>1972</v>
      </c>
      <c r="J128" s="91">
        <v>99.0</v>
      </c>
      <c r="K128" s="91" t="s">
        <v>1495</v>
      </c>
      <c r="L128" s="91" t="s">
        <v>30</v>
      </c>
      <c r="M128" s="287" t="s">
        <v>4977</v>
      </c>
      <c r="N128" s="113"/>
      <c r="O128" s="7"/>
      <c r="P128" s="297"/>
      <c r="R128" s="298"/>
      <c r="S128" s="298"/>
      <c r="T128" s="7"/>
      <c r="U128" s="299"/>
      <c r="V128" s="299"/>
      <c r="W128" s="7"/>
      <c r="Y128" s="6"/>
      <c r="Z128" s="6"/>
      <c r="AA128" s="6"/>
    </row>
    <row r="129">
      <c r="A129" s="309"/>
      <c r="B129" s="310">
        <v>10134.0</v>
      </c>
      <c r="C129" s="310"/>
      <c r="D129" s="310"/>
      <c r="E129" s="311" t="s">
        <v>161</v>
      </c>
      <c r="F129" s="311" t="s">
        <v>2933</v>
      </c>
      <c r="G129" s="310">
        <v>2019.0</v>
      </c>
      <c r="H129" s="310" t="s">
        <v>1649</v>
      </c>
      <c r="I129" s="310" t="s">
        <v>1972</v>
      </c>
      <c r="J129" s="310">
        <v>14.0</v>
      </c>
      <c r="K129" s="310" t="s">
        <v>2783</v>
      </c>
      <c r="L129" s="310" t="s">
        <v>25</v>
      </c>
      <c r="M129" s="312" t="s">
        <v>4977</v>
      </c>
      <c r="N129" s="314"/>
      <c r="O129" s="316"/>
      <c r="P129" s="318"/>
      <c r="Q129" s="314"/>
      <c r="R129" s="319"/>
      <c r="S129" s="319"/>
      <c r="T129" s="316"/>
      <c r="U129" s="317"/>
      <c r="V129" s="317"/>
      <c r="W129" s="313"/>
      <c r="X129" s="314"/>
      <c r="Y129" s="313"/>
      <c r="Z129" s="313"/>
      <c r="AA129" s="313"/>
      <c r="AB129" s="314"/>
      <c r="AC129" s="314"/>
      <c r="AD129" s="314"/>
      <c r="AE129" s="314"/>
      <c r="AF129" s="314"/>
      <c r="AG129" s="314"/>
      <c r="AH129" s="314"/>
      <c r="AI129" s="314"/>
      <c r="AJ129" s="314"/>
      <c r="AK129" s="314"/>
      <c r="AL129" s="314"/>
      <c r="AM129" s="314"/>
      <c r="AN129" s="314"/>
    </row>
    <row r="130">
      <c r="A130" s="309"/>
      <c r="B130" s="310">
        <v>10135.0</v>
      </c>
      <c r="C130" s="310"/>
      <c r="D130" s="310"/>
      <c r="E130" s="311" t="s">
        <v>21</v>
      </c>
      <c r="F130" s="311" t="s">
        <v>2508</v>
      </c>
      <c r="G130" s="320">
        <v>2019.0</v>
      </c>
      <c r="H130" s="320" t="s">
        <v>1852</v>
      </c>
      <c r="I130" s="320" t="s">
        <v>1848</v>
      </c>
      <c r="J130" s="320">
        <v>259.0</v>
      </c>
      <c r="K130" s="321" t="s">
        <v>2178</v>
      </c>
      <c r="L130" s="310" t="s">
        <v>30</v>
      </c>
      <c r="M130" s="312" t="s">
        <v>4977</v>
      </c>
      <c r="N130" s="314"/>
      <c r="O130" s="316"/>
      <c r="P130" s="318"/>
      <c r="Q130" s="314"/>
      <c r="R130" s="313"/>
      <c r="S130" s="319"/>
      <c r="T130" s="316"/>
      <c r="U130" s="317"/>
      <c r="V130" s="317"/>
      <c r="W130" s="316"/>
      <c r="X130" s="314"/>
      <c r="Y130" s="313"/>
      <c r="Z130" s="313"/>
      <c r="AA130" s="313"/>
      <c r="AB130" s="314"/>
      <c r="AC130" s="314"/>
      <c r="AD130" s="314"/>
      <c r="AE130" s="314"/>
      <c r="AF130" s="314"/>
      <c r="AG130" s="314"/>
      <c r="AH130" s="314"/>
      <c r="AI130" s="314"/>
      <c r="AJ130" s="314"/>
      <c r="AK130" s="314"/>
      <c r="AL130" s="314"/>
      <c r="AM130" s="314"/>
      <c r="AN130" s="314"/>
    </row>
    <row r="131">
      <c r="A131" s="89"/>
      <c r="B131" s="5">
        <v>10136.0</v>
      </c>
      <c r="C131" s="5"/>
      <c r="D131" s="5"/>
      <c r="E131" s="90" t="s">
        <v>21</v>
      </c>
      <c r="F131" s="90" t="s">
        <v>2448</v>
      </c>
      <c r="G131" s="91">
        <v>2019.0</v>
      </c>
      <c r="H131" s="91" t="s">
        <v>884</v>
      </c>
      <c r="I131" s="91" t="s">
        <v>1848</v>
      </c>
      <c r="J131" s="126">
        <v>274.0</v>
      </c>
      <c r="K131" s="5" t="s">
        <v>105</v>
      </c>
      <c r="L131" s="91" t="s">
        <v>30</v>
      </c>
      <c r="M131" s="287" t="s">
        <v>4977</v>
      </c>
      <c r="N131" s="113"/>
      <c r="O131" s="7"/>
      <c r="P131" s="297"/>
      <c r="R131" s="298"/>
      <c r="S131" s="298"/>
      <c r="T131" s="7"/>
      <c r="U131" s="299"/>
      <c r="V131" s="299"/>
      <c r="W131" s="7"/>
      <c r="Y131" s="6"/>
      <c r="Z131" s="6"/>
      <c r="AA131" s="6"/>
    </row>
    <row r="132">
      <c r="A132" s="89"/>
      <c r="B132" s="5">
        <v>10137.0</v>
      </c>
      <c r="C132" s="5"/>
      <c r="D132" s="5"/>
      <c r="E132" s="90" t="s">
        <v>21</v>
      </c>
      <c r="F132" s="90" t="s">
        <v>2509</v>
      </c>
      <c r="G132" s="101">
        <v>2019.0</v>
      </c>
      <c r="H132" s="101" t="s">
        <v>956</v>
      </c>
      <c r="I132" s="101" t="s">
        <v>2510</v>
      </c>
      <c r="J132" s="101">
        <v>165.0</v>
      </c>
      <c r="K132" s="5" t="s">
        <v>105</v>
      </c>
      <c r="L132" s="91" t="s">
        <v>30</v>
      </c>
      <c r="M132" s="287" t="s">
        <v>4977</v>
      </c>
      <c r="N132" s="113"/>
      <c r="O132" s="47"/>
      <c r="P132" s="297"/>
      <c r="R132" s="46"/>
      <c r="S132" s="307"/>
      <c r="T132" s="47"/>
      <c r="U132" s="301"/>
      <c r="V132" s="301"/>
      <c r="W132" s="47"/>
      <c r="X132" s="92"/>
      <c r="Y132" s="46"/>
      <c r="Z132" s="46"/>
      <c r="AA132" s="46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</row>
    <row r="133">
      <c r="A133" s="89"/>
      <c r="B133" s="5">
        <v>10138.0</v>
      </c>
      <c r="C133" s="5"/>
      <c r="D133" s="5"/>
      <c r="E133" s="90" t="s">
        <v>21</v>
      </c>
      <c r="F133" s="90" t="s">
        <v>2511</v>
      </c>
      <c r="G133" s="101">
        <v>2019.0</v>
      </c>
      <c r="H133" s="101" t="s">
        <v>956</v>
      </c>
      <c r="I133" s="101" t="s">
        <v>2510</v>
      </c>
      <c r="J133" s="101">
        <v>165.0</v>
      </c>
      <c r="K133" s="5" t="s">
        <v>105</v>
      </c>
      <c r="L133" s="91" t="s">
        <v>30</v>
      </c>
      <c r="M133" s="287" t="s">
        <v>4977</v>
      </c>
      <c r="N133" s="113"/>
      <c r="O133" s="47"/>
      <c r="P133" s="297"/>
      <c r="T133" s="47"/>
    </row>
    <row r="134">
      <c r="A134" s="89"/>
      <c r="B134" s="5">
        <v>10139.0</v>
      </c>
      <c r="C134" s="5"/>
      <c r="D134" s="5"/>
      <c r="E134" s="90" t="s">
        <v>21</v>
      </c>
      <c r="F134" s="90" t="s">
        <v>2251</v>
      </c>
      <c r="G134" s="106">
        <v>2019.0</v>
      </c>
      <c r="H134" s="106" t="s">
        <v>2252</v>
      </c>
      <c r="I134" s="106" t="s">
        <v>1848</v>
      </c>
      <c r="J134" s="106">
        <v>259.0</v>
      </c>
      <c r="K134" s="106" t="s">
        <v>2253</v>
      </c>
      <c r="L134" s="106" t="s">
        <v>25</v>
      </c>
      <c r="M134" s="287" t="s">
        <v>4977</v>
      </c>
      <c r="N134" s="300"/>
      <c r="O134" s="7"/>
      <c r="P134" s="306"/>
      <c r="R134" s="6"/>
      <c r="S134" s="6"/>
      <c r="T134" s="7"/>
      <c r="U134" s="260"/>
      <c r="V134" s="6"/>
      <c r="W134" s="6"/>
      <c r="Y134" s="6"/>
      <c r="Z134" s="6"/>
      <c r="AA134" s="6"/>
    </row>
    <row r="135">
      <c r="A135" s="89"/>
      <c r="B135" s="5">
        <v>10140.0</v>
      </c>
      <c r="C135" s="5"/>
      <c r="D135" s="5"/>
      <c r="E135" s="90" t="s">
        <v>21</v>
      </c>
      <c r="F135" s="90" t="s">
        <v>2449</v>
      </c>
      <c r="G135" s="91">
        <v>2019.0</v>
      </c>
      <c r="H135" s="91" t="s">
        <v>884</v>
      </c>
      <c r="I135" s="91" t="s">
        <v>1848</v>
      </c>
      <c r="J135" s="126">
        <v>274.0</v>
      </c>
      <c r="K135" s="5" t="s">
        <v>105</v>
      </c>
      <c r="L135" s="91" t="s">
        <v>30</v>
      </c>
      <c r="M135" s="287" t="s">
        <v>4977</v>
      </c>
      <c r="N135" s="113"/>
      <c r="O135" s="7"/>
      <c r="P135" s="297"/>
    </row>
    <row r="136">
      <c r="A136" s="89"/>
      <c r="B136" s="5">
        <v>10141.0</v>
      </c>
      <c r="C136" s="5"/>
      <c r="D136" s="5"/>
      <c r="E136" s="90" t="s">
        <v>21</v>
      </c>
      <c r="F136" s="90" t="s">
        <v>2078</v>
      </c>
      <c r="G136" s="91">
        <v>2019.0</v>
      </c>
      <c r="H136" s="91" t="s">
        <v>884</v>
      </c>
      <c r="I136" s="91" t="s">
        <v>1848</v>
      </c>
      <c r="J136" s="91">
        <v>274.0</v>
      </c>
      <c r="K136" s="5" t="s">
        <v>105</v>
      </c>
      <c r="L136" s="91" t="s">
        <v>25</v>
      </c>
      <c r="M136" s="287" t="s">
        <v>4977</v>
      </c>
      <c r="N136" s="113"/>
      <c r="O136" s="47"/>
      <c r="P136" s="297"/>
      <c r="Q136" s="47"/>
      <c r="R136" s="307"/>
      <c r="S136" s="307"/>
      <c r="T136" s="47"/>
      <c r="U136" s="301"/>
      <c r="V136" s="301"/>
      <c r="W136" s="47"/>
      <c r="X136" s="92"/>
      <c r="Y136" s="46"/>
      <c r="Z136" s="46"/>
      <c r="AA136" s="46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</row>
    <row r="137">
      <c r="A137" s="309"/>
      <c r="B137" s="310">
        <v>10142.0</v>
      </c>
      <c r="C137" s="310"/>
      <c r="D137" s="310"/>
      <c r="E137" s="311" t="s">
        <v>21</v>
      </c>
      <c r="F137" s="311" t="s">
        <v>2782</v>
      </c>
      <c r="G137" s="310">
        <v>2019.0</v>
      </c>
      <c r="H137" s="310" t="s">
        <v>1649</v>
      </c>
      <c r="I137" s="310" t="s">
        <v>1972</v>
      </c>
      <c r="J137" s="310">
        <v>14.0</v>
      </c>
      <c r="K137" s="310" t="s">
        <v>2783</v>
      </c>
      <c r="L137" s="310" t="s">
        <v>30</v>
      </c>
      <c r="M137" s="312" t="s">
        <v>4977</v>
      </c>
      <c r="N137" s="314"/>
      <c r="O137" s="316"/>
      <c r="P137" s="318"/>
      <c r="Q137" s="314"/>
      <c r="R137" s="319"/>
      <c r="S137" s="319"/>
      <c r="T137" s="316"/>
      <c r="U137" s="317"/>
      <c r="V137" s="317"/>
      <c r="W137" s="313"/>
      <c r="X137" s="314"/>
      <c r="Y137" s="313"/>
      <c r="Z137" s="313"/>
      <c r="AA137" s="313"/>
      <c r="AB137" s="314"/>
      <c r="AC137" s="314"/>
      <c r="AD137" s="314"/>
      <c r="AE137" s="314"/>
      <c r="AF137" s="314"/>
      <c r="AG137" s="314"/>
      <c r="AH137" s="314"/>
      <c r="AI137" s="314"/>
      <c r="AJ137" s="314"/>
      <c r="AK137" s="314"/>
      <c r="AL137" s="314"/>
      <c r="AM137" s="314"/>
      <c r="AN137" s="314"/>
    </row>
    <row r="138">
      <c r="A138" s="309"/>
      <c r="B138" s="310">
        <v>10143.0</v>
      </c>
      <c r="C138" s="310"/>
      <c r="D138" s="310"/>
      <c r="E138" s="311" t="s">
        <v>21</v>
      </c>
      <c r="F138" s="311" t="s">
        <v>2784</v>
      </c>
      <c r="G138" s="310">
        <v>2019.0</v>
      </c>
      <c r="H138" s="310" t="s">
        <v>1649</v>
      </c>
      <c r="I138" s="310" t="s">
        <v>1972</v>
      </c>
      <c r="J138" s="310">
        <v>14.0</v>
      </c>
      <c r="K138" s="310" t="s">
        <v>898</v>
      </c>
      <c r="L138" s="310" t="s">
        <v>25</v>
      </c>
      <c r="M138" s="312" t="s">
        <v>4977</v>
      </c>
      <c r="N138" s="314"/>
      <c r="O138" s="316"/>
      <c r="P138" s="318"/>
      <c r="Q138" s="314"/>
      <c r="R138" s="319"/>
      <c r="S138" s="319"/>
      <c r="T138" s="316"/>
      <c r="U138" s="317"/>
      <c r="V138" s="317"/>
      <c r="W138" s="316"/>
      <c r="X138" s="314"/>
      <c r="Y138" s="313"/>
      <c r="Z138" s="313"/>
      <c r="AA138" s="313"/>
      <c r="AB138" s="314"/>
      <c r="AC138" s="314"/>
      <c r="AD138" s="314"/>
      <c r="AE138" s="314"/>
      <c r="AF138" s="314"/>
      <c r="AG138" s="314"/>
      <c r="AH138" s="314"/>
      <c r="AI138" s="314"/>
      <c r="AJ138" s="314"/>
      <c r="AK138" s="314"/>
      <c r="AL138" s="314"/>
      <c r="AM138" s="314"/>
      <c r="AN138" s="314"/>
    </row>
    <row r="139">
      <c r="A139" s="309"/>
      <c r="B139" s="310">
        <v>10144.0</v>
      </c>
      <c r="C139" s="310"/>
      <c r="D139" s="310"/>
      <c r="E139" s="311" t="s">
        <v>21</v>
      </c>
      <c r="F139" s="311" t="s">
        <v>2079</v>
      </c>
      <c r="G139" s="310">
        <v>2019.0</v>
      </c>
      <c r="H139" s="310" t="s">
        <v>1649</v>
      </c>
      <c r="I139" s="310" t="s">
        <v>1972</v>
      </c>
      <c r="J139" s="310">
        <v>14.0</v>
      </c>
      <c r="K139" s="310" t="s">
        <v>173</v>
      </c>
      <c r="L139" s="310" t="s">
        <v>30</v>
      </c>
      <c r="M139" s="312" t="s">
        <v>4977</v>
      </c>
      <c r="N139" s="314"/>
      <c r="O139" s="316"/>
      <c r="P139" s="318"/>
      <c r="Q139" s="314"/>
      <c r="R139" s="319"/>
      <c r="S139" s="319"/>
      <c r="T139" s="316"/>
      <c r="U139" s="317"/>
      <c r="V139" s="317"/>
      <c r="W139" s="313"/>
      <c r="X139" s="314"/>
      <c r="Y139" s="313"/>
      <c r="Z139" s="313"/>
      <c r="AA139" s="313"/>
      <c r="AB139" s="314"/>
      <c r="AC139" s="314"/>
      <c r="AD139" s="314"/>
      <c r="AE139" s="314"/>
      <c r="AF139" s="314"/>
      <c r="AG139" s="314"/>
      <c r="AH139" s="314"/>
      <c r="AI139" s="314"/>
      <c r="AJ139" s="314"/>
      <c r="AK139" s="314"/>
      <c r="AL139" s="314"/>
      <c r="AM139" s="314"/>
      <c r="AN139" s="314"/>
    </row>
    <row r="140">
      <c r="A140" s="309"/>
      <c r="B140" s="310">
        <v>10145.0</v>
      </c>
      <c r="C140" s="310"/>
      <c r="D140" s="310"/>
      <c r="E140" s="311" t="s">
        <v>21</v>
      </c>
      <c r="F140" s="311" t="s">
        <v>1971</v>
      </c>
      <c r="G140" s="310">
        <v>2019.0</v>
      </c>
      <c r="H140" s="310" t="s">
        <v>1649</v>
      </c>
      <c r="I140" s="310" t="s">
        <v>1972</v>
      </c>
      <c r="J140" s="310">
        <v>14.0</v>
      </c>
      <c r="K140" s="310" t="s">
        <v>898</v>
      </c>
      <c r="L140" s="310" t="s">
        <v>30</v>
      </c>
      <c r="M140" s="312" t="s">
        <v>4977</v>
      </c>
      <c r="N140" s="314"/>
      <c r="O140" s="316"/>
      <c r="P140" s="318"/>
      <c r="Q140" s="314"/>
      <c r="R140" s="319"/>
      <c r="S140" s="319"/>
      <c r="T140" s="316"/>
      <c r="U140" s="317"/>
      <c r="V140" s="317"/>
      <c r="W140" s="316"/>
      <c r="X140" s="314"/>
      <c r="Y140" s="313"/>
      <c r="Z140" s="313"/>
      <c r="AA140" s="313"/>
      <c r="AB140" s="314"/>
      <c r="AC140" s="314"/>
      <c r="AD140" s="314"/>
      <c r="AE140" s="314"/>
      <c r="AF140" s="314"/>
      <c r="AG140" s="314"/>
      <c r="AH140" s="314"/>
      <c r="AI140" s="314"/>
      <c r="AJ140" s="314"/>
      <c r="AK140" s="314"/>
      <c r="AL140" s="314"/>
      <c r="AM140" s="314"/>
      <c r="AN140" s="314"/>
    </row>
    <row r="141">
      <c r="A141" s="89"/>
      <c r="B141" s="5">
        <v>10146.0</v>
      </c>
      <c r="C141" s="5"/>
      <c r="D141" s="5"/>
      <c r="E141" s="90" t="s">
        <v>21</v>
      </c>
      <c r="F141" s="90" t="s">
        <v>2080</v>
      </c>
      <c r="G141" s="91">
        <v>2019.0</v>
      </c>
      <c r="H141" s="91" t="s">
        <v>884</v>
      </c>
      <c r="I141" s="91" t="s">
        <v>1848</v>
      </c>
      <c r="J141" s="91">
        <v>274.0</v>
      </c>
      <c r="K141" s="5" t="s">
        <v>105</v>
      </c>
      <c r="L141" s="91" t="s">
        <v>25</v>
      </c>
      <c r="M141" s="287" t="s">
        <v>4977</v>
      </c>
      <c r="N141" s="113"/>
      <c r="O141" s="7"/>
      <c r="P141" s="297"/>
    </row>
    <row r="142">
      <c r="A142" s="89"/>
      <c r="B142" s="5">
        <v>10147.0</v>
      </c>
      <c r="C142" s="5"/>
      <c r="D142" s="5"/>
      <c r="E142" s="90" t="s">
        <v>16</v>
      </c>
      <c r="F142" s="90" t="s">
        <v>2896</v>
      </c>
      <c r="G142" s="91">
        <v>2019.0</v>
      </c>
      <c r="H142" s="91" t="s">
        <v>1852</v>
      </c>
      <c r="I142" s="91" t="s">
        <v>1848</v>
      </c>
      <c r="J142" s="91">
        <v>297.0</v>
      </c>
      <c r="K142" s="5" t="s">
        <v>105</v>
      </c>
      <c r="L142" s="91" t="s">
        <v>60</v>
      </c>
      <c r="M142" s="287" t="s">
        <v>4977</v>
      </c>
      <c r="N142" s="300"/>
      <c r="P142" s="306"/>
      <c r="Q142" s="6"/>
      <c r="R142" s="6"/>
      <c r="S142" s="6"/>
      <c r="T142" s="7"/>
      <c r="U142" s="299"/>
      <c r="W142" s="6"/>
      <c r="Y142" s="6"/>
      <c r="Z142" s="6"/>
      <c r="AA142" s="6"/>
    </row>
    <row r="143">
      <c r="A143" s="89"/>
      <c r="B143" s="5">
        <v>10148.0</v>
      </c>
      <c r="C143" s="5"/>
      <c r="D143" s="5"/>
      <c r="E143" s="90" t="s">
        <v>21</v>
      </c>
      <c r="F143" s="90" t="s">
        <v>2549</v>
      </c>
      <c r="G143" s="106">
        <v>2019.0</v>
      </c>
      <c r="H143" s="106" t="s">
        <v>1852</v>
      </c>
      <c r="I143" s="106" t="s">
        <v>2550</v>
      </c>
      <c r="J143" s="195">
        <v>259.0</v>
      </c>
      <c r="K143" s="106" t="s">
        <v>2178</v>
      </c>
      <c r="L143" s="106" t="s">
        <v>30</v>
      </c>
      <c r="M143" s="287" t="s">
        <v>4977</v>
      </c>
      <c r="N143" s="300"/>
      <c r="P143" s="306"/>
      <c r="Q143" s="6"/>
      <c r="R143" s="6"/>
      <c r="S143" s="6"/>
      <c r="T143" s="7"/>
      <c r="U143" s="299"/>
      <c r="W143" s="6"/>
      <c r="Y143" s="6"/>
      <c r="Z143" s="6"/>
      <c r="AA143" s="6"/>
    </row>
    <row r="144">
      <c r="A144" s="89"/>
      <c r="B144" s="5">
        <v>10149.0</v>
      </c>
      <c r="C144" s="5"/>
      <c r="D144" s="5"/>
      <c r="E144" s="90" t="s">
        <v>21</v>
      </c>
      <c r="F144" s="90" t="s">
        <v>2551</v>
      </c>
      <c r="G144" s="106">
        <v>2019.0</v>
      </c>
      <c r="H144" s="106" t="s">
        <v>1852</v>
      </c>
      <c r="I144" s="106" t="s">
        <v>2550</v>
      </c>
      <c r="J144" s="195">
        <v>259.0</v>
      </c>
      <c r="K144" s="106" t="s">
        <v>2178</v>
      </c>
      <c r="L144" s="106" t="s">
        <v>30</v>
      </c>
      <c r="M144" s="287" t="s">
        <v>4977</v>
      </c>
      <c r="N144" s="113"/>
      <c r="P144" s="306"/>
      <c r="T144" s="7"/>
    </row>
    <row r="145">
      <c r="A145" s="89"/>
      <c r="B145" s="5">
        <v>10150.0</v>
      </c>
      <c r="C145" s="5"/>
      <c r="D145" s="5"/>
      <c r="E145" s="90" t="s">
        <v>21</v>
      </c>
      <c r="F145" s="90" t="s">
        <v>2552</v>
      </c>
      <c r="G145" s="106">
        <v>2019.0</v>
      </c>
      <c r="H145" s="106" t="s">
        <v>1852</v>
      </c>
      <c r="I145" s="106" t="s">
        <v>2550</v>
      </c>
      <c r="J145" s="195">
        <v>259.0</v>
      </c>
      <c r="K145" s="106" t="s">
        <v>2178</v>
      </c>
      <c r="L145" s="106" t="s">
        <v>30</v>
      </c>
      <c r="M145" s="287" t="s">
        <v>4977</v>
      </c>
      <c r="N145" s="113"/>
      <c r="P145" s="306"/>
      <c r="T145" s="7"/>
    </row>
    <row r="146">
      <c r="A146" s="89"/>
      <c r="B146" s="5">
        <v>10151.0</v>
      </c>
      <c r="C146" s="5"/>
      <c r="D146" s="5"/>
      <c r="E146" s="90" t="s">
        <v>16</v>
      </c>
      <c r="F146" s="90" t="s">
        <v>2934</v>
      </c>
      <c r="G146" s="106">
        <v>2019.0</v>
      </c>
      <c r="H146" s="106" t="s">
        <v>956</v>
      </c>
      <c r="I146" s="106" t="s">
        <v>1848</v>
      </c>
      <c r="J146" s="106">
        <v>550.0</v>
      </c>
      <c r="K146" s="106" t="s">
        <v>2680</v>
      </c>
      <c r="L146" s="106" t="s">
        <v>60</v>
      </c>
      <c r="M146" s="287" t="s">
        <v>4977</v>
      </c>
      <c r="N146" s="300"/>
      <c r="P146" s="306"/>
      <c r="Q146" s="6"/>
      <c r="R146" s="6"/>
      <c r="S146" s="6"/>
      <c r="T146" s="299"/>
      <c r="W146" s="6"/>
      <c r="Y146" s="6"/>
      <c r="Z146" s="6"/>
      <c r="AA146" s="6"/>
    </row>
    <row r="147">
      <c r="A147" s="89"/>
      <c r="B147" s="5">
        <v>10152.0</v>
      </c>
      <c r="C147" s="5"/>
      <c r="D147" s="5"/>
      <c r="E147" s="90" t="s">
        <v>21</v>
      </c>
      <c r="F147" s="90" t="s">
        <v>2519</v>
      </c>
      <c r="G147" s="91">
        <v>2019.0</v>
      </c>
      <c r="H147" s="91" t="s">
        <v>956</v>
      </c>
      <c r="I147" s="91" t="s">
        <v>1848</v>
      </c>
      <c r="J147" s="91">
        <v>165.0</v>
      </c>
      <c r="K147" s="5" t="s">
        <v>105</v>
      </c>
      <c r="L147" s="5" t="s">
        <v>30</v>
      </c>
      <c r="M147" s="287" t="s">
        <v>4977</v>
      </c>
      <c r="N147" s="113"/>
    </row>
    <row r="148">
      <c r="A148" s="89"/>
      <c r="B148" s="5">
        <v>10153.0</v>
      </c>
      <c r="C148" s="5"/>
      <c r="D148" s="5"/>
      <c r="E148" s="5" t="s">
        <v>21</v>
      </c>
      <c r="F148" s="5">
        <v>5.6963427E7</v>
      </c>
      <c r="G148" s="106">
        <v>2017.0</v>
      </c>
      <c r="H148" s="106" t="s">
        <v>119</v>
      </c>
      <c r="I148" s="189" t="s">
        <v>2302</v>
      </c>
      <c r="J148" s="106">
        <v>3.0</v>
      </c>
      <c r="K148" s="106" t="s">
        <v>2512</v>
      </c>
      <c r="L148" s="106" t="s">
        <v>72</v>
      </c>
      <c r="M148" s="287" t="s">
        <v>4977</v>
      </c>
      <c r="N148" s="300"/>
      <c r="O148" s="7"/>
      <c r="Q148" s="6"/>
      <c r="R148" s="6"/>
      <c r="S148" s="6"/>
      <c r="T148" s="299"/>
      <c r="V148" s="6"/>
      <c r="W148" s="6"/>
      <c r="Y148" s="6"/>
      <c r="Z148" s="6"/>
      <c r="AA148" s="6"/>
    </row>
    <row r="149">
      <c r="A149" s="89"/>
      <c r="B149" s="5">
        <v>10154.0</v>
      </c>
      <c r="C149" s="5"/>
      <c r="D149" s="5"/>
      <c r="E149" s="90" t="s">
        <v>21</v>
      </c>
      <c r="F149" s="90" t="s">
        <v>2181</v>
      </c>
      <c r="G149" s="106">
        <v>2019.0</v>
      </c>
      <c r="H149" s="106" t="s">
        <v>786</v>
      </c>
      <c r="I149" s="106" t="s">
        <v>1840</v>
      </c>
      <c r="J149" s="106">
        <v>75.0</v>
      </c>
      <c r="K149" s="106" t="s">
        <v>1495</v>
      </c>
      <c r="L149" s="106" t="s">
        <v>30</v>
      </c>
      <c r="M149" s="287" t="s">
        <v>4977</v>
      </c>
      <c r="N149" s="300"/>
      <c r="O149" s="7"/>
      <c r="Q149" s="6"/>
      <c r="R149" s="6"/>
      <c r="S149" s="6"/>
      <c r="T149" s="299"/>
      <c r="V149" s="6"/>
      <c r="W149" s="6"/>
      <c r="Y149" s="6"/>
      <c r="Z149" s="6"/>
      <c r="AA149" s="6"/>
    </row>
    <row r="150">
      <c r="A150" s="89"/>
      <c r="B150" s="5">
        <v>10155.0</v>
      </c>
      <c r="C150" s="5"/>
      <c r="D150" s="5"/>
      <c r="E150" s="90" t="s">
        <v>21</v>
      </c>
      <c r="F150" s="90" t="s">
        <v>1822</v>
      </c>
      <c r="G150" s="91">
        <v>2019.0</v>
      </c>
      <c r="H150" s="91" t="s">
        <v>786</v>
      </c>
      <c r="I150" s="91" t="s">
        <v>1823</v>
      </c>
      <c r="J150" s="91">
        <v>129.0</v>
      </c>
      <c r="K150" s="5" t="s">
        <v>105</v>
      </c>
      <c r="L150" s="91" t="s">
        <v>30</v>
      </c>
      <c r="M150" s="287" t="s">
        <v>4977</v>
      </c>
      <c r="N150" s="300"/>
      <c r="O150" s="7"/>
      <c r="Q150" s="6"/>
      <c r="R150" s="6"/>
      <c r="S150" s="6"/>
      <c r="T150" s="299"/>
      <c r="V150" s="6"/>
      <c r="W150" s="6"/>
      <c r="Y150" s="6"/>
      <c r="Z150" s="6"/>
      <c r="AA150" s="6"/>
    </row>
    <row r="151">
      <c r="A151" s="89"/>
      <c r="B151" s="5">
        <v>10156.0</v>
      </c>
      <c r="C151" s="5"/>
      <c r="D151" s="5"/>
      <c r="E151" s="5" t="s">
        <v>21</v>
      </c>
      <c r="F151" s="90" t="s">
        <v>2200</v>
      </c>
      <c r="G151" s="322">
        <v>2019.0</v>
      </c>
      <c r="H151" s="106" t="s">
        <v>1099</v>
      </c>
      <c r="I151" s="106" t="s">
        <v>1840</v>
      </c>
      <c r="J151" s="106">
        <v>10.0</v>
      </c>
      <c r="K151" s="106" t="s">
        <v>2201</v>
      </c>
      <c r="L151" s="106" t="s">
        <v>25</v>
      </c>
      <c r="M151" s="287" t="s">
        <v>4977</v>
      </c>
      <c r="N151" s="300"/>
      <c r="O151" s="7"/>
      <c r="Q151" s="6"/>
      <c r="R151" s="6"/>
      <c r="S151" s="6"/>
      <c r="T151" s="299"/>
      <c r="V151" s="6"/>
      <c r="W151" s="6"/>
      <c r="Y151" s="6"/>
      <c r="Z151" s="6"/>
      <c r="AA151" s="6"/>
    </row>
    <row r="152">
      <c r="A152" s="89"/>
      <c r="B152" s="5">
        <v>10157.0</v>
      </c>
      <c r="C152" s="5"/>
      <c r="D152" s="5"/>
      <c r="E152" s="90" t="s">
        <v>21</v>
      </c>
      <c r="F152" s="90" t="s">
        <v>2624</v>
      </c>
      <c r="G152" s="101">
        <v>2020.0</v>
      </c>
      <c r="H152" s="101" t="s">
        <v>786</v>
      </c>
      <c r="I152" s="101" t="s">
        <v>2209</v>
      </c>
      <c r="J152" s="101">
        <v>278.0</v>
      </c>
      <c r="K152" s="102" t="s">
        <v>1731</v>
      </c>
      <c r="L152" s="102" t="s">
        <v>25</v>
      </c>
      <c r="M152" s="287" t="s">
        <v>4977</v>
      </c>
      <c r="N152" s="113"/>
      <c r="O152" s="7"/>
      <c r="P152" s="297"/>
      <c r="R152" s="6"/>
      <c r="S152" s="298"/>
      <c r="T152" s="7"/>
      <c r="U152" s="299"/>
      <c r="V152" s="299"/>
      <c r="W152" s="7"/>
      <c r="Y152" s="6"/>
      <c r="Z152" s="6"/>
      <c r="AA152" s="6"/>
    </row>
    <row r="153">
      <c r="A153" s="89"/>
      <c r="B153" s="5">
        <v>10158.0</v>
      </c>
      <c r="C153" s="5"/>
      <c r="D153" s="5"/>
      <c r="E153" s="90" t="s">
        <v>66</v>
      </c>
      <c r="F153" s="90" t="s">
        <v>2543</v>
      </c>
      <c r="G153" s="91">
        <v>2020.0</v>
      </c>
      <c r="H153" s="91" t="s">
        <v>305</v>
      </c>
      <c r="I153" s="91" t="s">
        <v>2544</v>
      </c>
      <c r="J153" s="91">
        <v>180.0</v>
      </c>
      <c r="K153" s="91" t="s">
        <v>2204</v>
      </c>
      <c r="L153" s="91" t="s">
        <v>68</v>
      </c>
      <c r="M153" s="287" t="s">
        <v>4977</v>
      </c>
      <c r="N153" s="300"/>
      <c r="O153" s="7"/>
      <c r="P153" s="306"/>
      <c r="R153" s="6"/>
      <c r="S153" s="6"/>
      <c r="T153" s="7"/>
      <c r="U153" s="260"/>
      <c r="V153" s="6"/>
      <c r="W153" s="6"/>
      <c r="Y153" s="6"/>
      <c r="Z153" s="6"/>
      <c r="AA153" s="6"/>
    </row>
    <row r="154">
      <c r="A154" s="89"/>
      <c r="B154" s="5">
        <v>10159.0</v>
      </c>
      <c r="C154" s="5"/>
      <c r="D154" s="5"/>
      <c r="E154" s="90" t="s">
        <v>66</v>
      </c>
      <c r="F154" s="90" t="s">
        <v>2202</v>
      </c>
      <c r="G154" s="139">
        <v>2020.0</v>
      </c>
      <c r="H154" s="139" t="s">
        <v>305</v>
      </c>
      <c r="I154" s="139" t="s">
        <v>2203</v>
      </c>
      <c r="J154" s="139">
        <v>151.0</v>
      </c>
      <c r="K154" s="139" t="s">
        <v>2204</v>
      </c>
      <c r="L154" s="139" t="s">
        <v>467</v>
      </c>
      <c r="M154" s="287" t="s">
        <v>4977</v>
      </c>
      <c r="N154" s="300"/>
      <c r="O154" s="7"/>
      <c r="P154" s="306"/>
      <c r="R154" s="6"/>
      <c r="S154" s="6"/>
      <c r="T154" s="7"/>
      <c r="U154" s="260"/>
      <c r="V154" s="6"/>
      <c r="W154" s="6"/>
      <c r="Y154" s="6"/>
      <c r="Z154" s="6"/>
      <c r="AA154" s="6"/>
    </row>
    <row r="155">
      <c r="A155" s="89"/>
      <c r="B155" s="5">
        <v>10160.0</v>
      </c>
      <c r="C155" s="5"/>
      <c r="D155" s="5"/>
      <c r="E155" s="90" t="s">
        <v>16</v>
      </c>
      <c r="F155" s="90" t="s">
        <v>2753</v>
      </c>
      <c r="G155" s="106">
        <v>2020.0</v>
      </c>
      <c r="H155" s="106" t="s">
        <v>18</v>
      </c>
      <c r="I155" s="106" t="s">
        <v>1823</v>
      </c>
      <c r="J155" s="106">
        <v>50.0</v>
      </c>
      <c r="K155" s="5" t="s">
        <v>105</v>
      </c>
      <c r="L155" s="106" t="s">
        <v>20</v>
      </c>
      <c r="M155" s="287" t="s">
        <v>4977</v>
      </c>
      <c r="N155" s="300"/>
      <c r="P155" s="306"/>
      <c r="Q155" s="6"/>
      <c r="R155" s="6"/>
      <c r="S155" s="6"/>
      <c r="T155" s="7"/>
      <c r="U155" s="299"/>
      <c r="W155" s="6"/>
      <c r="Y155" s="6"/>
      <c r="Z155" s="6"/>
      <c r="AA155" s="6"/>
    </row>
    <row r="156">
      <c r="A156" s="89"/>
      <c r="B156" s="5">
        <v>10161.0</v>
      </c>
      <c r="C156" s="5"/>
      <c r="D156" s="5"/>
      <c r="E156" s="90" t="s">
        <v>66</v>
      </c>
      <c r="F156" s="90" t="s">
        <v>2254</v>
      </c>
      <c r="G156" s="106">
        <v>2020.0</v>
      </c>
      <c r="H156" s="106" t="s">
        <v>954</v>
      </c>
      <c r="I156" s="106" t="s">
        <v>1786</v>
      </c>
      <c r="J156" s="106">
        <v>2.0</v>
      </c>
      <c r="K156" s="106" t="s">
        <v>2255</v>
      </c>
      <c r="L156" s="106" t="s">
        <v>68</v>
      </c>
      <c r="M156" s="287" t="s">
        <v>4977</v>
      </c>
      <c r="N156" s="300"/>
      <c r="P156" s="6"/>
      <c r="Q156" s="6"/>
      <c r="R156" s="6"/>
      <c r="S156" s="6"/>
      <c r="T156" s="299"/>
      <c r="V156" s="6"/>
      <c r="W156" s="6"/>
      <c r="Y156" s="6"/>
      <c r="Z156" s="6"/>
      <c r="AA156" s="6"/>
    </row>
    <row r="157">
      <c r="A157" s="89"/>
      <c r="B157" s="5">
        <v>10162.0</v>
      </c>
      <c r="C157" s="5"/>
      <c r="D157" s="5"/>
      <c r="E157" s="90" t="s">
        <v>21</v>
      </c>
      <c r="F157" s="90" t="s">
        <v>1139</v>
      </c>
      <c r="G157" s="106">
        <v>2020.0</v>
      </c>
      <c r="H157" s="182" t="s">
        <v>1042</v>
      </c>
      <c r="I157" s="183" t="s">
        <v>880</v>
      </c>
      <c r="J157" s="189">
        <v>167.0</v>
      </c>
      <c r="K157" s="5" t="s">
        <v>105</v>
      </c>
      <c r="L157" s="182" t="s">
        <v>25</v>
      </c>
      <c r="M157" s="287" t="s">
        <v>4164</v>
      </c>
      <c r="N157" s="300"/>
      <c r="O157" s="7"/>
      <c r="Q157" s="6"/>
      <c r="R157" s="6"/>
      <c r="S157" s="6"/>
      <c r="T157" s="299"/>
      <c r="V157" s="6"/>
      <c r="W157" s="6"/>
      <c r="Y157" s="6"/>
      <c r="Z157" s="6"/>
      <c r="AA157" s="6"/>
    </row>
    <row r="158">
      <c r="A158" s="89"/>
      <c r="B158" s="5">
        <v>10163.0</v>
      </c>
      <c r="C158" s="5"/>
      <c r="D158" s="5"/>
      <c r="E158" s="90" t="s">
        <v>21</v>
      </c>
      <c r="F158" s="90" t="s">
        <v>3284</v>
      </c>
      <c r="G158" s="106">
        <v>2020.0</v>
      </c>
      <c r="H158" s="182" t="s">
        <v>865</v>
      </c>
      <c r="I158" s="183" t="s">
        <v>3285</v>
      </c>
      <c r="J158" s="202">
        <v>11.0</v>
      </c>
      <c r="K158" s="189" t="s">
        <v>3286</v>
      </c>
      <c r="L158" s="182" t="s">
        <v>25</v>
      </c>
      <c r="M158" s="287" t="s">
        <v>4164</v>
      </c>
      <c r="N158" s="300"/>
      <c r="O158" s="7"/>
      <c r="Q158" s="6"/>
      <c r="R158" s="6"/>
      <c r="S158" s="6"/>
      <c r="T158" s="299"/>
      <c r="V158" s="6"/>
      <c r="W158" s="6"/>
      <c r="Y158" s="6"/>
      <c r="Z158" s="6"/>
      <c r="AA158" s="6"/>
    </row>
    <row r="159">
      <c r="A159" s="89"/>
      <c r="B159" s="5">
        <v>10164.0</v>
      </c>
      <c r="C159" s="5"/>
      <c r="D159" s="5"/>
      <c r="E159" s="90" t="s">
        <v>21</v>
      </c>
      <c r="F159" s="90" t="s">
        <v>1531</v>
      </c>
      <c r="G159" s="106">
        <v>2020.0</v>
      </c>
      <c r="H159" s="182" t="s">
        <v>865</v>
      </c>
      <c r="I159" s="183" t="s">
        <v>895</v>
      </c>
      <c r="J159" s="106">
        <v>5.0</v>
      </c>
      <c r="K159" s="196" t="s">
        <v>1533</v>
      </c>
      <c r="L159" s="182" t="s">
        <v>25</v>
      </c>
      <c r="M159" s="287" t="s">
        <v>4164</v>
      </c>
      <c r="N159" s="300"/>
      <c r="O159" s="7"/>
      <c r="Q159" s="6"/>
      <c r="R159" s="6"/>
      <c r="S159" s="6"/>
      <c r="T159" s="299"/>
      <c r="V159" s="6"/>
      <c r="W159" s="6"/>
      <c r="Y159" s="6"/>
      <c r="Z159" s="6"/>
      <c r="AA159" s="6"/>
    </row>
    <row r="160">
      <c r="A160" s="89"/>
      <c r="B160" s="5">
        <v>10165.0</v>
      </c>
      <c r="C160" s="5"/>
      <c r="D160" s="5"/>
      <c r="E160" s="90" t="s">
        <v>21</v>
      </c>
      <c r="F160" s="90" t="s">
        <v>1370</v>
      </c>
      <c r="G160" s="91">
        <v>2020.0</v>
      </c>
      <c r="H160" s="103" t="s">
        <v>865</v>
      </c>
      <c r="I160" s="104" t="s">
        <v>895</v>
      </c>
      <c r="J160" s="91">
        <v>5.0</v>
      </c>
      <c r="K160" s="91" t="s">
        <v>869</v>
      </c>
      <c r="L160" s="103" t="s">
        <v>25</v>
      </c>
      <c r="M160" s="287" t="s">
        <v>4164</v>
      </c>
      <c r="N160" s="300"/>
      <c r="O160" s="7"/>
      <c r="Q160" s="6"/>
      <c r="R160" s="6"/>
      <c r="S160" s="6"/>
      <c r="T160" s="299"/>
      <c r="V160" s="6"/>
      <c r="W160" s="6"/>
      <c r="Y160" s="6"/>
      <c r="Z160" s="6"/>
      <c r="AA160" s="6"/>
    </row>
    <row r="161">
      <c r="A161" s="89"/>
      <c r="B161" s="5">
        <v>10166.0</v>
      </c>
      <c r="C161" s="5"/>
      <c r="D161" s="5"/>
      <c r="E161" s="90" t="s">
        <v>21</v>
      </c>
      <c r="F161" s="90" t="s">
        <v>1371</v>
      </c>
      <c r="G161" s="91">
        <v>2020.0</v>
      </c>
      <c r="H161" s="91" t="s">
        <v>865</v>
      </c>
      <c r="I161" s="91" t="s">
        <v>895</v>
      </c>
      <c r="J161" s="91">
        <v>5.0</v>
      </c>
      <c r="K161" s="91" t="s">
        <v>869</v>
      </c>
      <c r="L161" s="91" t="s">
        <v>25</v>
      </c>
      <c r="M161" s="287" t="s">
        <v>4164</v>
      </c>
      <c r="N161" s="113"/>
      <c r="O161" s="7"/>
    </row>
    <row r="162">
      <c r="A162" s="89"/>
      <c r="B162" s="5">
        <v>10167.0</v>
      </c>
      <c r="C162" s="5"/>
      <c r="D162" s="5"/>
      <c r="E162" s="90" t="s">
        <v>21</v>
      </c>
      <c r="F162" s="90" t="s">
        <v>1372</v>
      </c>
      <c r="G162" s="91">
        <v>2020.0</v>
      </c>
      <c r="H162" s="103" t="s">
        <v>1373</v>
      </c>
      <c r="I162" s="104" t="s">
        <v>895</v>
      </c>
      <c r="J162" s="91">
        <v>5.0</v>
      </c>
      <c r="K162" s="103" t="s">
        <v>869</v>
      </c>
      <c r="L162" s="91" t="s">
        <v>25</v>
      </c>
      <c r="M162" s="287" t="s">
        <v>4164</v>
      </c>
      <c r="N162" s="300"/>
      <c r="O162" s="7"/>
      <c r="Q162" s="6"/>
      <c r="R162" s="6"/>
      <c r="S162" s="6"/>
      <c r="T162" s="299"/>
      <c r="V162" s="6"/>
      <c r="W162" s="6"/>
      <c r="Y162" s="6"/>
      <c r="Z162" s="6"/>
      <c r="AA162" s="6"/>
    </row>
    <row r="163">
      <c r="A163" s="323"/>
      <c r="B163" s="91">
        <v>10168.0</v>
      </c>
      <c r="C163" s="5"/>
      <c r="D163" s="5"/>
      <c r="E163" s="90" t="s">
        <v>21</v>
      </c>
      <c r="F163" s="90" t="s">
        <v>3287</v>
      </c>
      <c r="G163" s="106">
        <v>2020.0</v>
      </c>
      <c r="H163" s="182" t="s">
        <v>3288</v>
      </c>
      <c r="I163" s="183" t="s">
        <v>895</v>
      </c>
      <c r="J163" s="106" t="s">
        <v>3290</v>
      </c>
      <c r="K163" s="106" t="s">
        <v>3291</v>
      </c>
      <c r="L163" s="182" t="s">
        <v>72</v>
      </c>
      <c r="M163" s="287" t="s">
        <v>4164</v>
      </c>
      <c r="N163" s="300"/>
      <c r="O163" s="7"/>
      <c r="Q163" s="6"/>
      <c r="R163" s="6"/>
      <c r="S163" s="6"/>
      <c r="T163" s="299"/>
      <c r="V163" s="6"/>
      <c r="W163" s="6"/>
      <c r="Y163" s="6"/>
      <c r="Z163" s="6"/>
      <c r="AA163" s="6"/>
    </row>
    <row r="164">
      <c r="A164" s="324"/>
      <c r="B164" s="91">
        <v>10169.0</v>
      </c>
      <c r="C164" s="5"/>
      <c r="D164" s="5"/>
      <c r="E164" s="90" t="s">
        <v>21</v>
      </c>
      <c r="F164" s="90" t="s">
        <v>3292</v>
      </c>
      <c r="G164" s="106">
        <v>2020.0</v>
      </c>
      <c r="H164" s="182" t="s">
        <v>3288</v>
      </c>
      <c r="I164" s="183" t="s">
        <v>895</v>
      </c>
      <c r="J164" s="106" t="s">
        <v>3290</v>
      </c>
      <c r="K164" s="106" t="s">
        <v>3291</v>
      </c>
      <c r="L164" s="182" t="s">
        <v>72</v>
      </c>
      <c r="M164" s="287" t="s">
        <v>4164</v>
      </c>
      <c r="N164" s="113"/>
      <c r="O164" s="7"/>
      <c r="T164" s="299"/>
    </row>
    <row r="165">
      <c r="A165" s="324"/>
      <c r="B165" s="91">
        <v>10170.0</v>
      </c>
      <c r="C165" s="5"/>
      <c r="D165" s="5"/>
      <c r="E165" s="90" t="s">
        <v>21</v>
      </c>
      <c r="F165" s="90" t="s">
        <v>3457</v>
      </c>
      <c r="G165" s="106">
        <v>2020.0</v>
      </c>
      <c r="H165" s="182" t="s">
        <v>3288</v>
      </c>
      <c r="I165" s="183" t="s">
        <v>880</v>
      </c>
      <c r="J165" s="106" t="s">
        <v>3459</v>
      </c>
      <c r="K165" s="106" t="s">
        <v>3291</v>
      </c>
      <c r="L165" s="182" t="s">
        <v>72</v>
      </c>
      <c r="M165" s="287" t="s">
        <v>4164</v>
      </c>
      <c r="N165" s="300"/>
      <c r="O165" s="7"/>
      <c r="Q165" s="6"/>
      <c r="R165" s="6"/>
      <c r="S165" s="6"/>
      <c r="T165" s="299"/>
      <c r="V165" s="6"/>
      <c r="W165" s="6"/>
      <c r="Y165" s="6"/>
      <c r="Z165" s="6"/>
      <c r="AA165" s="6"/>
    </row>
    <row r="166">
      <c r="A166" s="89"/>
      <c r="B166" s="5">
        <v>10171.0</v>
      </c>
      <c r="C166" s="5"/>
      <c r="D166" s="5"/>
      <c r="E166" s="90" t="s">
        <v>21</v>
      </c>
      <c r="F166" s="90" t="s">
        <v>833</v>
      </c>
      <c r="G166" s="106">
        <v>2020.0</v>
      </c>
      <c r="H166" s="182" t="s">
        <v>834</v>
      </c>
      <c r="I166" s="183" t="s">
        <v>835</v>
      </c>
      <c r="J166" s="106">
        <v>20.0</v>
      </c>
      <c r="K166" s="5" t="s">
        <v>105</v>
      </c>
      <c r="L166" s="182" t="s">
        <v>25</v>
      </c>
      <c r="M166" s="287" t="s">
        <v>4164</v>
      </c>
      <c r="N166" s="300"/>
      <c r="O166" s="7"/>
      <c r="P166" s="7"/>
      <c r="Q166" s="6"/>
      <c r="R166" s="6"/>
      <c r="S166" s="6"/>
      <c r="T166" s="7"/>
      <c r="U166" s="299"/>
      <c r="V166" s="6"/>
      <c r="W166" s="6"/>
      <c r="Y166" s="6"/>
      <c r="Z166" s="6"/>
      <c r="AA166" s="6"/>
    </row>
    <row r="167">
      <c r="A167" s="89"/>
      <c r="B167" s="5">
        <v>10172.0</v>
      </c>
      <c r="C167" s="5"/>
      <c r="D167" s="5"/>
      <c r="E167" s="90" t="s">
        <v>21</v>
      </c>
      <c r="F167" s="90" t="s">
        <v>3293</v>
      </c>
      <c r="G167" s="106">
        <v>2020.0</v>
      </c>
      <c r="H167" s="182" t="s">
        <v>3121</v>
      </c>
      <c r="I167" s="183" t="s">
        <v>880</v>
      </c>
      <c r="J167" s="106">
        <v>4.0</v>
      </c>
      <c r="K167" s="106" t="s">
        <v>1142</v>
      </c>
      <c r="L167" s="182" t="s">
        <v>25</v>
      </c>
      <c r="M167" s="287" t="s">
        <v>4164</v>
      </c>
      <c r="N167" s="300"/>
      <c r="O167" s="7"/>
      <c r="P167" s="7"/>
      <c r="Q167" s="6"/>
      <c r="R167" s="6"/>
      <c r="S167" s="6"/>
      <c r="T167" s="7"/>
      <c r="U167" s="299"/>
      <c r="V167" s="6"/>
      <c r="W167" s="6"/>
      <c r="Y167" s="6"/>
      <c r="Z167" s="6"/>
      <c r="AA167" s="6"/>
    </row>
    <row r="168">
      <c r="A168" s="89"/>
      <c r="B168" s="5">
        <v>10173.0</v>
      </c>
      <c r="C168" s="5"/>
      <c r="D168" s="5"/>
      <c r="E168" s="90" t="s">
        <v>21</v>
      </c>
      <c r="F168" s="90" t="s">
        <v>3294</v>
      </c>
      <c r="G168" s="106">
        <v>2020.0</v>
      </c>
      <c r="H168" s="182" t="s">
        <v>3121</v>
      </c>
      <c r="I168" s="183" t="s">
        <v>880</v>
      </c>
      <c r="J168" s="106">
        <v>4.0</v>
      </c>
      <c r="K168" s="106" t="s">
        <v>1142</v>
      </c>
      <c r="L168" s="182" t="s">
        <v>25</v>
      </c>
      <c r="M168" s="287" t="s">
        <v>4164</v>
      </c>
      <c r="N168" s="113"/>
      <c r="O168" s="7"/>
    </row>
    <row r="169">
      <c r="A169" s="323"/>
      <c r="B169" s="91">
        <v>10174.0</v>
      </c>
      <c r="C169" s="5"/>
      <c r="D169" s="5"/>
      <c r="E169" s="90" t="s">
        <v>21</v>
      </c>
      <c r="F169" s="90" t="s">
        <v>3087</v>
      </c>
      <c r="G169" s="106">
        <v>2020.0</v>
      </c>
      <c r="H169" s="182" t="s">
        <v>3088</v>
      </c>
      <c r="I169" s="183" t="s">
        <v>3089</v>
      </c>
      <c r="J169" s="106">
        <v>17.0</v>
      </c>
      <c r="K169" s="182" t="s">
        <v>839</v>
      </c>
      <c r="L169" s="106" t="s">
        <v>25</v>
      </c>
      <c r="M169" s="287" t="s">
        <v>4164</v>
      </c>
      <c r="N169" s="300"/>
      <c r="O169" s="7"/>
      <c r="P169" s="7"/>
      <c r="Q169" s="6"/>
      <c r="R169" s="6"/>
      <c r="S169" s="6"/>
      <c r="T169" s="7"/>
      <c r="U169" s="299"/>
      <c r="V169" s="6"/>
      <c r="W169" s="6"/>
      <c r="Y169" s="6"/>
      <c r="Z169" s="6"/>
      <c r="AA169" s="6"/>
    </row>
    <row r="170">
      <c r="A170" s="89"/>
      <c r="B170" s="5">
        <v>10175.0</v>
      </c>
      <c r="C170" s="5"/>
      <c r="D170" s="5"/>
      <c r="E170" s="90" t="s">
        <v>21</v>
      </c>
      <c r="F170" s="90" t="s">
        <v>3120</v>
      </c>
      <c r="G170" s="106">
        <v>2020.0</v>
      </c>
      <c r="H170" s="182" t="s">
        <v>3121</v>
      </c>
      <c r="I170" s="183" t="s">
        <v>895</v>
      </c>
      <c r="J170" s="106">
        <v>1.0</v>
      </c>
      <c r="K170" s="106" t="s">
        <v>1142</v>
      </c>
      <c r="L170" s="182" t="s">
        <v>72</v>
      </c>
      <c r="M170" s="287" t="s">
        <v>4164</v>
      </c>
      <c r="N170" s="300"/>
      <c r="O170" s="7"/>
      <c r="P170" s="7"/>
      <c r="Q170" s="6"/>
      <c r="R170" s="6"/>
      <c r="S170" s="6"/>
      <c r="T170" s="7"/>
      <c r="U170" s="299"/>
      <c r="V170" s="6"/>
      <c r="W170" s="6"/>
      <c r="Y170" s="6"/>
      <c r="Z170" s="6"/>
      <c r="AA170" s="6"/>
    </row>
    <row r="171">
      <c r="A171" s="89"/>
      <c r="B171" s="5">
        <v>10176.0</v>
      </c>
      <c r="C171" s="5"/>
      <c r="D171" s="5"/>
      <c r="E171" s="90" t="s">
        <v>21</v>
      </c>
      <c r="F171" s="90" t="s">
        <v>3295</v>
      </c>
      <c r="G171" s="106">
        <v>2020.0</v>
      </c>
      <c r="H171" s="182" t="s">
        <v>879</v>
      </c>
      <c r="I171" s="183" t="s">
        <v>950</v>
      </c>
      <c r="J171" s="106">
        <v>202.0</v>
      </c>
      <c r="K171" s="5" t="s">
        <v>105</v>
      </c>
      <c r="L171" s="182" t="s">
        <v>25</v>
      </c>
      <c r="M171" s="287" t="s">
        <v>4164</v>
      </c>
      <c r="N171" s="300"/>
      <c r="O171" s="7"/>
      <c r="P171" s="7"/>
      <c r="Q171" s="6"/>
      <c r="R171" s="6"/>
      <c r="S171" s="6"/>
      <c r="T171" s="299"/>
      <c r="V171" s="6"/>
      <c r="W171" s="6"/>
      <c r="Y171" s="6"/>
      <c r="Z171" s="6"/>
      <c r="AA171" s="6"/>
    </row>
    <row r="172">
      <c r="A172" s="89"/>
      <c r="B172" s="5">
        <v>10177.0</v>
      </c>
      <c r="C172" s="5"/>
      <c r="D172" s="5"/>
      <c r="E172" s="90" t="s">
        <v>21</v>
      </c>
      <c r="F172" s="90" t="s">
        <v>1624</v>
      </c>
      <c r="G172" s="106">
        <v>2020.0</v>
      </c>
      <c r="H172" s="182" t="s">
        <v>879</v>
      </c>
      <c r="I172" s="209" t="s">
        <v>895</v>
      </c>
      <c r="J172" s="106">
        <v>201.0</v>
      </c>
      <c r="K172" s="5" t="s">
        <v>105</v>
      </c>
      <c r="L172" s="182" t="s">
        <v>30</v>
      </c>
      <c r="M172" s="287" t="s">
        <v>4164</v>
      </c>
      <c r="N172" s="300"/>
      <c r="O172" s="7"/>
      <c r="P172" s="7"/>
      <c r="Q172" s="6"/>
      <c r="R172" s="6"/>
      <c r="S172" s="6"/>
      <c r="T172" s="7"/>
      <c r="U172" s="299"/>
      <c r="V172" s="6"/>
      <c r="W172" s="6"/>
      <c r="Y172" s="6"/>
      <c r="Z172" s="6"/>
      <c r="AA172" s="6"/>
    </row>
    <row r="173">
      <c r="A173" s="89"/>
      <c r="B173" s="5">
        <v>10178.0</v>
      </c>
      <c r="C173" s="5"/>
      <c r="D173" s="5"/>
      <c r="E173" s="90" t="s">
        <v>21</v>
      </c>
      <c r="F173" s="90" t="s">
        <v>1310</v>
      </c>
      <c r="G173" s="106">
        <v>2020.0</v>
      </c>
      <c r="H173" s="182" t="s">
        <v>879</v>
      </c>
      <c r="I173" s="183" t="s">
        <v>893</v>
      </c>
      <c r="J173" s="106">
        <v>201.0</v>
      </c>
      <c r="K173" s="182" t="s">
        <v>1311</v>
      </c>
      <c r="L173" s="106" t="s">
        <v>25</v>
      </c>
      <c r="M173" s="287" t="s">
        <v>4164</v>
      </c>
      <c r="N173" s="300"/>
      <c r="O173" s="7"/>
      <c r="P173" s="7"/>
      <c r="Q173" s="6"/>
      <c r="R173" s="6"/>
      <c r="S173" s="6"/>
      <c r="T173" s="299"/>
      <c r="V173" s="6"/>
      <c r="W173" s="6"/>
      <c r="Y173" s="6"/>
      <c r="Z173" s="6"/>
      <c r="AA173" s="6"/>
    </row>
    <row r="174">
      <c r="A174" s="89"/>
      <c r="B174" s="5">
        <v>10179.0</v>
      </c>
      <c r="C174" s="5"/>
      <c r="D174" s="5"/>
      <c r="E174" s="90" t="s">
        <v>21</v>
      </c>
      <c r="F174" s="90" t="s">
        <v>1534</v>
      </c>
      <c r="G174" s="106">
        <v>2020.0</v>
      </c>
      <c r="H174" s="182" t="s">
        <v>1535</v>
      </c>
      <c r="I174" s="183" t="s">
        <v>880</v>
      </c>
      <c r="J174" s="106" t="s">
        <v>1536</v>
      </c>
      <c r="K174" s="106" t="s">
        <v>1537</v>
      </c>
      <c r="L174" s="182" t="s">
        <v>30</v>
      </c>
      <c r="M174" s="287" t="s">
        <v>4164</v>
      </c>
      <c r="N174" s="300"/>
      <c r="O174" s="7"/>
      <c r="P174" s="7"/>
      <c r="Q174" s="6"/>
      <c r="R174" s="6"/>
      <c r="S174" s="6"/>
      <c r="T174" s="7"/>
      <c r="U174" s="299"/>
      <c r="V174" s="6"/>
      <c r="W174" s="6"/>
      <c r="Y174" s="6"/>
      <c r="Z174" s="6"/>
      <c r="AA174" s="6"/>
    </row>
    <row r="175">
      <c r="A175" s="89"/>
      <c r="B175" s="5">
        <v>10180.0</v>
      </c>
      <c r="C175" s="5"/>
      <c r="D175" s="5"/>
      <c r="E175" s="90" t="s">
        <v>21</v>
      </c>
      <c r="F175" s="90" t="s">
        <v>3296</v>
      </c>
      <c r="G175" s="5">
        <v>2020.0</v>
      </c>
      <c r="H175" s="5" t="s">
        <v>3149</v>
      </c>
      <c r="I175" s="5" t="s">
        <v>950</v>
      </c>
      <c r="J175" s="5" t="s">
        <v>3297</v>
      </c>
      <c r="K175" s="5" t="s">
        <v>1537</v>
      </c>
      <c r="L175" s="5" t="s">
        <v>3298</v>
      </c>
      <c r="M175" s="287" t="s">
        <v>4164</v>
      </c>
      <c r="N175" s="113"/>
      <c r="O175" s="7"/>
    </row>
    <row r="176">
      <c r="A176" s="89"/>
      <c r="B176" s="5">
        <v>10181.0</v>
      </c>
      <c r="C176" s="5"/>
      <c r="D176" s="5"/>
      <c r="E176" s="90" t="s">
        <v>21</v>
      </c>
      <c r="F176" s="90" t="s">
        <v>1631</v>
      </c>
      <c r="G176" s="5">
        <v>2020.0</v>
      </c>
      <c r="H176" s="5" t="s">
        <v>1621</v>
      </c>
      <c r="I176" s="5" t="s">
        <v>1060</v>
      </c>
      <c r="J176" s="5">
        <v>35.0</v>
      </c>
      <c r="K176" s="5" t="s">
        <v>1622</v>
      </c>
      <c r="L176" s="5" t="s">
        <v>30</v>
      </c>
      <c r="M176" s="287" t="s">
        <v>4164</v>
      </c>
      <c r="N176" s="113"/>
    </row>
    <row r="177">
      <c r="A177" s="89"/>
      <c r="B177" s="5">
        <v>10182.0</v>
      </c>
      <c r="C177" s="5"/>
      <c r="D177" s="5"/>
      <c r="E177" s="90" t="s">
        <v>21</v>
      </c>
      <c r="F177" s="90" t="s">
        <v>1632</v>
      </c>
      <c r="G177" s="5">
        <v>2020.0</v>
      </c>
      <c r="H177" s="5" t="s">
        <v>1621</v>
      </c>
      <c r="I177" s="5" t="s">
        <v>1060</v>
      </c>
      <c r="J177" s="5">
        <v>35.0</v>
      </c>
      <c r="K177" s="5" t="s">
        <v>1622</v>
      </c>
      <c r="L177" s="5" t="s">
        <v>30</v>
      </c>
      <c r="M177" s="287" t="s">
        <v>4164</v>
      </c>
      <c r="N177" s="113"/>
    </row>
    <row r="178">
      <c r="A178" s="89"/>
      <c r="B178" s="5">
        <v>10183.0</v>
      </c>
      <c r="C178" s="5"/>
      <c r="D178" s="5"/>
      <c r="E178" s="90" t="s">
        <v>21</v>
      </c>
      <c r="F178" s="90" t="s">
        <v>1633</v>
      </c>
      <c r="G178" s="5">
        <v>2020.0</v>
      </c>
      <c r="H178" s="5" t="s">
        <v>1621</v>
      </c>
      <c r="I178" s="5" t="s">
        <v>1060</v>
      </c>
      <c r="J178" s="5">
        <v>35.0</v>
      </c>
      <c r="K178" s="5" t="s">
        <v>1622</v>
      </c>
      <c r="L178" s="5" t="s">
        <v>30</v>
      </c>
      <c r="M178" s="287" t="s">
        <v>4164</v>
      </c>
      <c r="N178" s="113"/>
    </row>
    <row r="179">
      <c r="A179" s="89"/>
      <c r="B179" s="5">
        <v>10184.0</v>
      </c>
      <c r="C179" s="5"/>
      <c r="D179" s="5"/>
      <c r="E179" s="90" t="s">
        <v>21</v>
      </c>
      <c r="F179" s="90" t="s">
        <v>1634</v>
      </c>
      <c r="G179" s="5">
        <v>2020.0</v>
      </c>
      <c r="H179" s="5" t="s">
        <v>1621</v>
      </c>
      <c r="I179" s="5" t="s">
        <v>1060</v>
      </c>
      <c r="J179" s="5">
        <v>35.0</v>
      </c>
      <c r="K179" s="5" t="s">
        <v>1622</v>
      </c>
      <c r="L179" s="5" t="s">
        <v>30</v>
      </c>
      <c r="M179" s="287" t="s">
        <v>4164</v>
      </c>
      <c r="N179" s="113"/>
    </row>
    <row r="180">
      <c r="A180" s="89"/>
      <c r="B180" s="5">
        <v>10185.0</v>
      </c>
      <c r="C180" s="5"/>
      <c r="D180" s="5"/>
      <c r="E180" s="90" t="s">
        <v>21</v>
      </c>
      <c r="F180" s="90" t="s">
        <v>1635</v>
      </c>
      <c r="G180" s="5">
        <v>2020.0</v>
      </c>
      <c r="H180" s="5" t="s">
        <v>1621</v>
      </c>
      <c r="I180" s="5" t="s">
        <v>1060</v>
      </c>
      <c r="J180" s="5">
        <v>35.0</v>
      </c>
      <c r="K180" s="5" t="s">
        <v>1622</v>
      </c>
      <c r="L180" s="5" t="s">
        <v>30</v>
      </c>
      <c r="M180" s="287" t="s">
        <v>4164</v>
      </c>
      <c r="N180" s="113"/>
    </row>
    <row r="181">
      <c r="A181" s="89"/>
      <c r="B181" s="5">
        <v>10186.0</v>
      </c>
      <c r="C181" s="5"/>
      <c r="D181" s="5"/>
      <c r="E181" s="90" t="s">
        <v>21</v>
      </c>
      <c r="F181" s="90" t="s">
        <v>1636</v>
      </c>
      <c r="G181" s="5">
        <v>2020.0</v>
      </c>
      <c r="H181" s="5" t="s">
        <v>1621</v>
      </c>
      <c r="I181" s="5" t="s">
        <v>1060</v>
      </c>
      <c r="J181" s="5">
        <v>35.0</v>
      </c>
      <c r="K181" s="5" t="s">
        <v>1622</v>
      </c>
      <c r="L181" s="5" t="s">
        <v>30</v>
      </c>
      <c r="M181" s="287" t="s">
        <v>4164</v>
      </c>
      <c r="N181" s="113"/>
    </row>
    <row r="182">
      <c r="A182" s="89"/>
      <c r="B182" s="5">
        <v>10187.0</v>
      </c>
      <c r="C182" s="5"/>
      <c r="D182" s="5"/>
      <c r="E182" s="90" t="s">
        <v>21</v>
      </c>
      <c r="F182" s="90" t="s">
        <v>1637</v>
      </c>
      <c r="G182" s="91">
        <v>2020.0</v>
      </c>
      <c r="H182" s="91" t="s">
        <v>1621</v>
      </c>
      <c r="I182" s="91" t="s">
        <v>1060</v>
      </c>
      <c r="J182" s="91">
        <v>35.0</v>
      </c>
      <c r="K182" s="91" t="s">
        <v>1622</v>
      </c>
      <c r="L182" s="91" t="s">
        <v>30</v>
      </c>
      <c r="M182" s="287" t="s">
        <v>4164</v>
      </c>
      <c r="N182" s="113"/>
    </row>
    <row r="183">
      <c r="A183" s="89"/>
      <c r="B183" s="5">
        <v>10188.0</v>
      </c>
      <c r="C183" s="5"/>
      <c r="D183" s="5"/>
      <c r="E183" s="90" t="s">
        <v>21</v>
      </c>
      <c r="F183" s="90" t="s">
        <v>1638</v>
      </c>
      <c r="G183" s="91">
        <v>2020.0</v>
      </c>
      <c r="H183" s="91" t="s">
        <v>1621</v>
      </c>
      <c r="I183" s="91" t="s">
        <v>1060</v>
      </c>
      <c r="J183" s="91">
        <v>35.0</v>
      </c>
      <c r="K183" s="91" t="s">
        <v>1622</v>
      </c>
      <c r="L183" s="91" t="s">
        <v>30</v>
      </c>
      <c r="M183" s="287" t="s">
        <v>4164</v>
      </c>
      <c r="N183" s="113"/>
    </row>
    <row r="184">
      <c r="A184" s="89"/>
      <c r="B184" s="5">
        <v>10189.0</v>
      </c>
      <c r="C184" s="5"/>
      <c r="D184" s="5"/>
      <c r="E184" s="90" t="s">
        <v>21</v>
      </c>
      <c r="F184" s="90" t="s">
        <v>1639</v>
      </c>
      <c r="G184" s="91">
        <v>2020.0</v>
      </c>
      <c r="H184" s="91" t="s">
        <v>1621</v>
      </c>
      <c r="I184" s="91" t="s">
        <v>1060</v>
      </c>
      <c r="J184" s="91">
        <v>35.0</v>
      </c>
      <c r="K184" s="91" t="s">
        <v>1622</v>
      </c>
      <c r="L184" s="91" t="s">
        <v>30</v>
      </c>
      <c r="M184" s="287" t="s">
        <v>4164</v>
      </c>
      <c r="N184" s="113"/>
    </row>
    <row r="185">
      <c r="A185" s="89"/>
      <c r="B185" s="5">
        <v>10190.0</v>
      </c>
      <c r="C185" s="5"/>
      <c r="D185" s="5"/>
      <c r="E185" s="90" t="s">
        <v>16</v>
      </c>
      <c r="F185" s="90" t="s">
        <v>3460</v>
      </c>
      <c r="G185" s="91">
        <v>2020.0</v>
      </c>
      <c r="H185" s="91" t="s">
        <v>544</v>
      </c>
      <c r="I185" s="91" t="s">
        <v>24</v>
      </c>
      <c r="J185" s="91">
        <v>512.0</v>
      </c>
      <c r="K185" s="91" t="s">
        <v>3461</v>
      </c>
      <c r="L185" s="91" t="s">
        <v>2705</v>
      </c>
      <c r="M185" s="287" t="s">
        <v>4165</v>
      </c>
      <c r="N185" s="113"/>
    </row>
    <row r="186">
      <c r="A186" s="89"/>
      <c r="B186" s="5">
        <v>10191.0</v>
      </c>
      <c r="C186" s="5"/>
      <c r="D186" s="5"/>
      <c r="E186" s="90" t="s">
        <v>21</v>
      </c>
      <c r="F186" s="90" t="s">
        <v>3299</v>
      </c>
      <c r="G186" s="91">
        <v>2020.0</v>
      </c>
      <c r="H186" s="103" t="s">
        <v>1152</v>
      </c>
      <c r="I186" s="104" t="s">
        <v>854</v>
      </c>
      <c r="J186" s="91">
        <v>265.0</v>
      </c>
      <c r="K186" s="5" t="s">
        <v>105</v>
      </c>
      <c r="L186" s="103" t="s">
        <v>25</v>
      </c>
      <c r="M186" s="287" t="s">
        <v>4164</v>
      </c>
      <c r="N186" s="300"/>
      <c r="O186" s="7"/>
      <c r="Q186" s="6"/>
      <c r="R186" s="6"/>
      <c r="S186" s="6"/>
      <c r="T186" s="299"/>
      <c r="V186" s="6"/>
      <c r="W186" s="6"/>
      <c r="Y186" s="6"/>
      <c r="Z186" s="6"/>
      <c r="AA186" s="6"/>
    </row>
    <row r="187">
      <c r="A187" s="89"/>
      <c r="B187" s="5">
        <v>10192.0</v>
      </c>
      <c r="C187" s="5"/>
      <c r="D187" s="5"/>
      <c r="E187" s="90" t="s">
        <v>161</v>
      </c>
      <c r="F187" s="90" t="s">
        <v>1496</v>
      </c>
      <c r="G187" s="91">
        <v>2020.0</v>
      </c>
      <c r="H187" s="91" t="s">
        <v>884</v>
      </c>
      <c r="I187" s="91" t="s">
        <v>880</v>
      </c>
      <c r="J187" s="91">
        <v>263.0</v>
      </c>
      <c r="K187" s="91" t="s">
        <v>920</v>
      </c>
      <c r="L187" s="91" t="s">
        <v>25</v>
      </c>
      <c r="M187" s="287" t="s">
        <v>4164</v>
      </c>
      <c r="N187" s="300"/>
      <c r="P187" s="6"/>
      <c r="Q187" s="6"/>
      <c r="R187" s="6"/>
      <c r="S187" s="6"/>
      <c r="T187" s="299"/>
      <c r="V187" s="6"/>
      <c r="W187" s="6"/>
      <c r="Y187" s="6"/>
      <c r="Z187" s="6"/>
      <c r="AA187" s="6"/>
    </row>
    <row r="188">
      <c r="A188" s="323"/>
      <c r="B188" s="91">
        <v>10193.0</v>
      </c>
      <c r="C188" s="5"/>
      <c r="D188" s="5"/>
      <c r="E188" s="90" t="s">
        <v>21</v>
      </c>
      <c r="F188" s="90" t="s">
        <v>836</v>
      </c>
      <c r="G188" s="91">
        <v>2020.0</v>
      </c>
      <c r="H188" s="91" t="s">
        <v>837</v>
      </c>
      <c r="I188" s="91" t="s">
        <v>838</v>
      </c>
      <c r="J188" s="91">
        <v>10.0</v>
      </c>
      <c r="K188" s="91" t="s">
        <v>839</v>
      </c>
      <c r="L188" s="91" t="s">
        <v>25</v>
      </c>
      <c r="M188" s="287" t="s">
        <v>4164</v>
      </c>
      <c r="N188" s="113"/>
    </row>
    <row r="189">
      <c r="A189" s="324"/>
      <c r="B189" s="91">
        <v>10194.0</v>
      </c>
      <c r="C189" s="5"/>
      <c r="D189" s="5"/>
      <c r="E189" s="90" t="s">
        <v>161</v>
      </c>
      <c r="F189" s="90" t="s">
        <v>3300</v>
      </c>
      <c r="G189" s="91">
        <v>2020.0</v>
      </c>
      <c r="H189" s="91" t="s">
        <v>837</v>
      </c>
      <c r="I189" s="91" t="s">
        <v>838</v>
      </c>
      <c r="J189" s="91">
        <v>8.0</v>
      </c>
      <c r="K189" s="91" t="s">
        <v>842</v>
      </c>
      <c r="L189" s="91" t="s">
        <v>25</v>
      </c>
      <c r="M189" s="287" t="s">
        <v>4164</v>
      </c>
      <c r="N189" s="113"/>
    </row>
    <row r="190">
      <c r="A190" s="89"/>
      <c r="B190" s="5">
        <v>10195.0</v>
      </c>
      <c r="C190" s="5"/>
      <c r="D190" s="5"/>
      <c r="E190" s="90" t="s">
        <v>21</v>
      </c>
      <c r="F190" s="90" t="s">
        <v>1374</v>
      </c>
      <c r="G190" s="5">
        <v>2020.0</v>
      </c>
      <c r="H190" s="5" t="s">
        <v>837</v>
      </c>
      <c r="I190" s="5" t="s">
        <v>895</v>
      </c>
      <c r="J190" s="5">
        <v>1.0</v>
      </c>
      <c r="K190" s="5" t="s">
        <v>1375</v>
      </c>
      <c r="L190" s="5" t="s">
        <v>25</v>
      </c>
      <c r="M190" s="287" t="s">
        <v>4164</v>
      </c>
      <c r="N190" s="113"/>
    </row>
    <row r="191">
      <c r="A191" s="324"/>
      <c r="B191" s="91">
        <v>10196.0</v>
      </c>
      <c r="C191" s="5"/>
      <c r="D191" s="5"/>
      <c r="E191" s="90" t="s">
        <v>161</v>
      </c>
      <c r="F191" s="90" t="s">
        <v>840</v>
      </c>
      <c r="G191" s="5">
        <v>2020.0</v>
      </c>
      <c r="H191" s="5" t="s">
        <v>837</v>
      </c>
      <c r="I191" s="5" t="s">
        <v>1219</v>
      </c>
      <c r="J191" s="5">
        <v>6.0</v>
      </c>
      <c r="K191" s="5" t="s">
        <v>842</v>
      </c>
      <c r="L191" s="5" t="s">
        <v>30</v>
      </c>
      <c r="M191" s="287" t="s">
        <v>4164</v>
      </c>
      <c r="N191" s="113"/>
    </row>
    <row r="192">
      <c r="A192" s="324"/>
      <c r="B192" s="91">
        <v>10197.0</v>
      </c>
      <c r="C192" s="5"/>
      <c r="D192" s="5"/>
      <c r="E192" s="90" t="s">
        <v>161</v>
      </c>
      <c r="F192" s="90" t="s">
        <v>840</v>
      </c>
      <c r="G192" s="106">
        <v>2020.0</v>
      </c>
      <c r="H192" s="182" t="s">
        <v>837</v>
      </c>
      <c r="I192" s="183" t="s">
        <v>841</v>
      </c>
      <c r="J192" s="106">
        <v>6.0</v>
      </c>
      <c r="K192" s="182" t="s">
        <v>842</v>
      </c>
      <c r="L192" s="106" t="s">
        <v>25</v>
      </c>
      <c r="M192" s="287" t="s">
        <v>4164</v>
      </c>
      <c r="N192" s="300"/>
      <c r="O192" s="7"/>
      <c r="Q192" s="6"/>
      <c r="R192" s="6"/>
      <c r="S192" s="6"/>
      <c r="T192" s="299"/>
      <c r="V192" s="6"/>
      <c r="W192" s="6"/>
      <c r="Y192" s="6"/>
      <c r="Z192" s="6"/>
      <c r="AA192" s="6"/>
    </row>
    <row r="193">
      <c r="A193" s="324"/>
      <c r="B193" s="91">
        <v>10198.0</v>
      </c>
      <c r="C193" s="5"/>
      <c r="D193" s="5"/>
      <c r="E193" s="90" t="s">
        <v>161</v>
      </c>
      <c r="F193" s="90" t="s">
        <v>3122</v>
      </c>
      <c r="G193" s="106">
        <v>2020.0</v>
      </c>
      <c r="H193" s="182" t="s">
        <v>837</v>
      </c>
      <c r="I193" s="183" t="s">
        <v>3123</v>
      </c>
      <c r="J193" s="106">
        <v>8.0</v>
      </c>
      <c r="K193" s="106" t="s">
        <v>839</v>
      </c>
      <c r="L193" s="182" t="s">
        <v>25</v>
      </c>
      <c r="M193" s="287" t="s">
        <v>4164</v>
      </c>
      <c r="N193" s="300"/>
      <c r="O193" s="7"/>
      <c r="Q193" s="6"/>
      <c r="R193" s="6"/>
      <c r="S193" s="6"/>
      <c r="T193" s="299"/>
      <c r="V193" s="6"/>
      <c r="W193" s="6"/>
      <c r="Y193" s="6"/>
      <c r="Z193" s="6"/>
      <c r="AA193" s="6"/>
    </row>
    <row r="194">
      <c r="A194" s="324"/>
      <c r="B194" s="91">
        <v>10199.0</v>
      </c>
      <c r="C194" s="5"/>
      <c r="D194" s="5"/>
      <c r="E194" s="90" t="s">
        <v>161</v>
      </c>
      <c r="F194" s="90" t="s">
        <v>3124</v>
      </c>
      <c r="G194" s="106">
        <v>2020.0</v>
      </c>
      <c r="H194" s="182" t="s">
        <v>837</v>
      </c>
      <c r="I194" s="106" t="s">
        <v>959</v>
      </c>
      <c r="J194" s="106">
        <v>5.0</v>
      </c>
      <c r="K194" s="106" t="s">
        <v>839</v>
      </c>
      <c r="L194" s="106" t="s">
        <v>666</v>
      </c>
      <c r="M194" s="287" t="s">
        <v>4164</v>
      </c>
      <c r="N194" s="113"/>
    </row>
    <row r="195">
      <c r="A195" s="324"/>
      <c r="B195" s="91">
        <v>10200.0</v>
      </c>
      <c r="C195" s="5"/>
      <c r="D195" s="5"/>
      <c r="E195" s="90" t="s">
        <v>161</v>
      </c>
      <c r="F195" s="90" t="s">
        <v>3301</v>
      </c>
      <c r="G195" s="106">
        <v>2020.0</v>
      </c>
      <c r="H195" s="182" t="s">
        <v>837</v>
      </c>
      <c r="I195" s="106" t="s">
        <v>959</v>
      </c>
      <c r="J195" s="106">
        <v>5.0</v>
      </c>
      <c r="K195" s="106" t="s">
        <v>839</v>
      </c>
      <c r="L195" s="106" t="s">
        <v>72</v>
      </c>
      <c r="M195" s="287" t="s">
        <v>4164</v>
      </c>
      <c r="N195" s="113"/>
    </row>
    <row r="196">
      <c r="A196" s="89"/>
      <c r="B196" s="5">
        <v>10201.0</v>
      </c>
      <c r="C196" s="5"/>
      <c r="D196" s="5"/>
      <c r="E196" s="90" t="s">
        <v>161</v>
      </c>
      <c r="F196" s="90" t="s">
        <v>1140</v>
      </c>
      <c r="G196" s="106">
        <v>2020.0</v>
      </c>
      <c r="H196" s="182" t="s">
        <v>837</v>
      </c>
      <c r="I196" s="106" t="s">
        <v>1141</v>
      </c>
      <c r="J196" s="106">
        <v>1.0</v>
      </c>
      <c r="K196" s="106" t="s">
        <v>1142</v>
      </c>
      <c r="L196" s="106" t="s">
        <v>72</v>
      </c>
      <c r="M196" s="287" t="s">
        <v>4164</v>
      </c>
      <c r="N196" s="113"/>
    </row>
    <row r="197">
      <c r="A197" s="89"/>
      <c r="B197" s="5">
        <v>10202.0</v>
      </c>
      <c r="C197" s="5"/>
      <c r="D197" s="5"/>
      <c r="E197" s="90" t="s">
        <v>21</v>
      </c>
      <c r="F197" s="90" t="s">
        <v>3302</v>
      </c>
      <c r="G197" s="106">
        <v>2020.0</v>
      </c>
      <c r="H197" s="182" t="s">
        <v>1042</v>
      </c>
      <c r="I197" s="183" t="s">
        <v>950</v>
      </c>
      <c r="J197" s="106">
        <v>194.0</v>
      </c>
      <c r="K197" s="5" t="s">
        <v>105</v>
      </c>
      <c r="L197" s="182" t="s">
        <v>25</v>
      </c>
      <c r="M197" s="287" t="s">
        <v>4164</v>
      </c>
      <c r="N197" s="300"/>
      <c r="O197" s="7"/>
      <c r="Q197" s="6"/>
      <c r="R197" s="6"/>
      <c r="S197" s="6"/>
      <c r="T197" s="299"/>
      <c r="V197" s="6"/>
      <c r="W197" s="6"/>
      <c r="Y197" s="6"/>
      <c r="Z197" s="6"/>
      <c r="AA197" s="6"/>
    </row>
    <row r="198">
      <c r="A198" s="89"/>
      <c r="B198" s="5">
        <v>10203.0</v>
      </c>
      <c r="C198" s="5"/>
      <c r="D198" s="5"/>
      <c r="E198" s="90" t="s">
        <v>21</v>
      </c>
      <c r="F198" s="90" t="s">
        <v>3303</v>
      </c>
      <c r="G198" s="106">
        <v>2020.0</v>
      </c>
      <c r="H198" s="182" t="s">
        <v>1042</v>
      </c>
      <c r="I198" s="183" t="s">
        <v>950</v>
      </c>
      <c r="J198" s="106">
        <v>194.0</v>
      </c>
      <c r="K198" s="5" t="s">
        <v>105</v>
      </c>
      <c r="L198" s="182" t="s">
        <v>25</v>
      </c>
      <c r="M198" s="287" t="s">
        <v>4164</v>
      </c>
      <c r="N198" s="113"/>
      <c r="O198" s="7"/>
      <c r="T198" s="299"/>
    </row>
    <row r="199">
      <c r="A199" s="89"/>
      <c r="B199" s="5">
        <v>10204.0</v>
      </c>
      <c r="C199" s="5"/>
      <c r="D199" s="5"/>
      <c r="E199" s="90" t="s">
        <v>21</v>
      </c>
      <c r="F199" s="90" t="s">
        <v>3304</v>
      </c>
      <c r="G199" s="106">
        <v>2020.0</v>
      </c>
      <c r="H199" s="182" t="s">
        <v>1042</v>
      </c>
      <c r="I199" s="183" t="s">
        <v>950</v>
      </c>
      <c r="J199" s="106">
        <v>194.0</v>
      </c>
      <c r="K199" s="5" t="s">
        <v>105</v>
      </c>
      <c r="L199" s="182" t="s">
        <v>25</v>
      </c>
      <c r="M199" s="287" t="s">
        <v>4164</v>
      </c>
      <c r="N199" s="113"/>
      <c r="O199" s="7"/>
      <c r="T199" s="299"/>
    </row>
    <row r="200">
      <c r="A200" s="89"/>
      <c r="B200" s="5">
        <v>10205.0</v>
      </c>
      <c r="C200" s="5"/>
      <c r="D200" s="5"/>
      <c r="E200" s="90" t="s">
        <v>21</v>
      </c>
      <c r="F200" s="90" t="s">
        <v>1041</v>
      </c>
      <c r="G200" s="106">
        <v>2020.0</v>
      </c>
      <c r="H200" s="182" t="s">
        <v>1042</v>
      </c>
      <c r="I200" s="106" t="s">
        <v>835</v>
      </c>
      <c r="J200" s="106">
        <v>162.0</v>
      </c>
      <c r="K200" s="5" t="s">
        <v>105</v>
      </c>
      <c r="L200" s="106" t="s">
        <v>30</v>
      </c>
      <c r="M200" s="287" t="s">
        <v>4164</v>
      </c>
      <c r="N200" s="113"/>
      <c r="O200" s="7"/>
    </row>
    <row r="201">
      <c r="A201" s="89"/>
      <c r="B201" s="5">
        <v>10206.0</v>
      </c>
      <c r="C201" s="5"/>
      <c r="D201" s="5"/>
      <c r="E201" s="90" t="s">
        <v>21</v>
      </c>
      <c r="F201" s="90" t="s">
        <v>3305</v>
      </c>
      <c r="G201" s="106">
        <v>2020.0</v>
      </c>
      <c r="H201" s="182" t="s">
        <v>1042</v>
      </c>
      <c r="I201" s="183" t="s">
        <v>835</v>
      </c>
      <c r="J201" s="106">
        <v>162.0</v>
      </c>
      <c r="K201" s="5" t="s">
        <v>105</v>
      </c>
      <c r="L201" s="182" t="s">
        <v>25</v>
      </c>
      <c r="M201" s="287" t="s">
        <v>4164</v>
      </c>
      <c r="N201" s="300"/>
      <c r="O201" s="7"/>
      <c r="P201" s="7"/>
      <c r="Q201" s="6"/>
      <c r="R201" s="6"/>
      <c r="S201" s="6"/>
      <c r="T201" s="7"/>
      <c r="U201" s="299"/>
      <c r="V201" s="6"/>
      <c r="W201" s="6"/>
      <c r="Y201" s="6"/>
      <c r="Z201" s="6"/>
      <c r="AA201" s="6"/>
    </row>
    <row r="202">
      <c r="A202" s="89"/>
      <c r="B202" s="5">
        <v>10207.0</v>
      </c>
      <c r="C202" s="5"/>
      <c r="D202" s="5"/>
      <c r="E202" s="90" t="s">
        <v>21</v>
      </c>
      <c r="F202" s="90" t="s">
        <v>1043</v>
      </c>
      <c r="G202" s="106">
        <v>2020.0</v>
      </c>
      <c r="H202" s="182" t="s">
        <v>1042</v>
      </c>
      <c r="I202" s="183" t="s">
        <v>895</v>
      </c>
      <c r="J202" s="106">
        <v>158.0</v>
      </c>
      <c r="K202" s="5" t="s">
        <v>105</v>
      </c>
      <c r="L202" s="182" t="s">
        <v>25</v>
      </c>
      <c r="M202" s="287" t="s">
        <v>4164</v>
      </c>
      <c r="N202" s="300"/>
      <c r="O202" s="7"/>
      <c r="P202" s="7"/>
      <c r="Q202" s="6"/>
      <c r="R202" s="6"/>
      <c r="S202" s="6"/>
      <c r="T202" s="299"/>
      <c r="V202" s="6"/>
      <c r="W202" s="6"/>
      <c r="Y202" s="6"/>
      <c r="Z202" s="6"/>
      <c r="AA202" s="6"/>
    </row>
    <row r="203">
      <c r="A203" s="89"/>
      <c r="B203" s="5">
        <v>10208.0</v>
      </c>
      <c r="C203" s="5"/>
      <c r="D203" s="5"/>
      <c r="E203" s="90" t="s">
        <v>21</v>
      </c>
      <c r="F203" s="90" t="s">
        <v>1587</v>
      </c>
      <c r="G203" s="106">
        <v>2020.0</v>
      </c>
      <c r="H203" s="182" t="s">
        <v>1042</v>
      </c>
      <c r="I203" s="183" t="s">
        <v>895</v>
      </c>
      <c r="J203" s="106">
        <v>158.0</v>
      </c>
      <c r="K203" s="5" t="s">
        <v>105</v>
      </c>
      <c r="L203" s="182" t="s">
        <v>30</v>
      </c>
      <c r="M203" s="287" t="s">
        <v>4164</v>
      </c>
      <c r="N203" s="300"/>
      <c r="O203" s="7"/>
      <c r="Q203" s="6"/>
      <c r="R203" s="6"/>
      <c r="S203" s="6"/>
      <c r="T203" s="7"/>
      <c r="U203" s="299"/>
      <c r="V203" s="6"/>
      <c r="W203" s="6"/>
      <c r="Y203" s="6"/>
      <c r="Z203" s="6"/>
      <c r="AA203" s="6"/>
    </row>
    <row r="204">
      <c r="A204" s="89"/>
      <c r="B204" s="5">
        <v>10209.0</v>
      </c>
      <c r="C204" s="5"/>
      <c r="D204" s="5"/>
      <c r="E204" s="90" t="s">
        <v>21</v>
      </c>
      <c r="F204" s="90" t="s">
        <v>1588</v>
      </c>
      <c r="G204" s="106">
        <v>2020.0</v>
      </c>
      <c r="H204" s="182" t="s">
        <v>1042</v>
      </c>
      <c r="I204" s="183" t="s">
        <v>895</v>
      </c>
      <c r="J204" s="106">
        <v>158.0</v>
      </c>
      <c r="K204" s="5" t="s">
        <v>105</v>
      </c>
      <c r="L204" s="182" t="s">
        <v>30</v>
      </c>
      <c r="M204" s="287" t="s">
        <v>4164</v>
      </c>
      <c r="N204" s="113"/>
      <c r="O204" s="7"/>
      <c r="T204" s="7"/>
    </row>
    <row r="205">
      <c r="A205" s="324"/>
      <c r="B205" s="91">
        <v>10210.0</v>
      </c>
      <c r="C205" s="5"/>
      <c r="D205" s="5"/>
      <c r="E205" s="90" t="s">
        <v>21</v>
      </c>
      <c r="F205" s="90" t="s">
        <v>3090</v>
      </c>
      <c r="G205" s="106">
        <v>2020.0</v>
      </c>
      <c r="H205" s="182" t="s">
        <v>1042</v>
      </c>
      <c r="I205" s="183" t="s">
        <v>854</v>
      </c>
      <c r="J205" s="106">
        <v>145.0</v>
      </c>
      <c r="K205" s="5" t="s">
        <v>105</v>
      </c>
      <c r="L205" s="182" t="s">
        <v>763</v>
      </c>
      <c r="M205" s="287" t="s">
        <v>4164</v>
      </c>
      <c r="N205" s="300"/>
      <c r="O205" s="7"/>
      <c r="Q205" s="6"/>
      <c r="R205" s="6"/>
      <c r="S205" s="6"/>
      <c r="T205" s="299"/>
      <c r="V205" s="6"/>
      <c r="W205" s="6"/>
      <c r="Y205" s="6"/>
      <c r="Z205" s="6"/>
      <c r="AA205" s="6"/>
    </row>
    <row r="206">
      <c r="A206" s="324"/>
      <c r="B206" s="91">
        <v>10211.0</v>
      </c>
      <c r="C206" s="5"/>
      <c r="D206" s="5"/>
      <c r="E206" s="90" t="s">
        <v>21</v>
      </c>
      <c r="F206" s="90" t="s">
        <v>3306</v>
      </c>
      <c r="G206" s="106">
        <v>2020.0</v>
      </c>
      <c r="H206" s="182" t="s">
        <v>1042</v>
      </c>
      <c r="I206" s="183" t="s">
        <v>854</v>
      </c>
      <c r="J206" s="106">
        <v>145.0</v>
      </c>
      <c r="K206" s="5" t="s">
        <v>105</v>
      </c>
      <c r="L206" s="182" t="s">
        <v>25</v>
      </c>
      <c r="M206" s="287" t="s">
        <v>4164</v>
      </c>
      <c r="N206" s="300"/>
      <c r="O206" s="7"/>
      <c r="Q206" s="6"/>
      <c r="R206" s="6"/>
      <c r="S206" s="6"/>
      <c r="T206" s="299"/>
      <c r="V206" s="6"/>
      <c r="W206" s="6"/>
      <c r="Y206" s="6"/>
      <c r="Z206" s="6"/>
      <c r="AA206" s="6"/>
    </row>
    <row r="207">
      <c r="A207" s="89"/>
      <c r="B207" s="5">
        <v>10212.0</v>
      </c>
      <c r="C207" s="5"/>
      <c r="D207" s="5"/>
      <c r="E207" s="90" t="s">
        <v>21</v>
      </c>
      <c r="F207" s="90" t="s">
        <v>1497</v>
      </c>
      <c r="G207" s="106">
        <v>2020.0</v>
      </c>
      <c r="H207" s="182" t="s">
        <v>1498</v>
      </c>
      <c r="I207" s="183" t="s">
        <v>893</v>
      </c>
      <c r="J207" s="106">
        <v>1.0</v>
      </c>
      <c r="K207" s="196" t="s">
        <v>1499</v>
      </c>
      <c r="L207" s="182" t="s">
        <v>25</v>
      </c>
      <c r="M207" s="287" t="s">
        <v>4164</v>
      </c>
      <c r="N207" s="300"/>
      <c r="O207" s="7"/>
      <c r="Q207" s="6"/>
      <c r="R207" s="6"/>
      <c r="S207" s="6"/>
      <c r="T207" s="299"/>
      <c r="V207" s="6"/>
      <c r="W207" s="6"/>
      <c r="Y207" s="6"/>
      <c r="Z207" s="6"/>
      <c r="AA207" s="6"/>
    </row>
    <row r="208">
      <c r="A208" s="89"/>
      <c r="B208" s="5">
        <v>10213.0</v>
      </c>
      <c r="C208" s="5"/>
      <c r="D208" s="5"/>
      <c r="E208" s="90" t="s">
        <v>21</v>
      </c>
      <c r="F208" s="90" t="s">
        <v>1044</v>
      </c>
      <c r="G208" s="106">
        <v>2020.0</v>
      </c>
      <c r="H208" s="182" t="s">
        <v>1045</v>
      </c>
      <c r="I208" s="183" t="s">
        <v>1046</v>
      </c>
      <c r="J208" s="106">
        <v>5.0</v>
      </c>
      <c r="K208" s="203" t="s">
        <v>1047</v>
      </c>
      <c r="L208" s="182" t="s">
        <v>25</v>
      </c>
      <c r="M208" s="287" t="s">
        <v>4164</v>
      </c>
      <c r="N208" s="300"/>
      <c r="O208" s="7"/>
      <c r="Q208" s="6"/>
      <c r="R208" s="6"/>
      <c r="S208" s="6"/>
      <c r="T208" s="299"/>
      <c r="V208" s="6"/>
      <c r="W208" s="6"/>
      <c r="Y208" s="6"/>
      <c r="Z208" s="6"/>
      <c r="AA208" s="6"/>
    </row>
    <row r="209">
      <c r="A209" s="89"/>
      <c r="B209" s="5">
        <v>10214.0</v>
      </c>
      <c r="C209" s="5"/>
      <c r="D209" s="5"/>
      <c r="E209" s="90" t="s">
        <v>161</v>
      </c>
      <c r="F209" s="90" t="s">
        <v>3092</v>
      </c>
      <c r="G209" s="106">
        <v>2020.0</v>
      </c>
      <c r="H209" s="182" t="s">
        <v>3093</v>
      </c>
      <c r="I209" s="183" t="s">
        <v>835</v>
      </c>
      <c r="J209" s="106">
        <v>304.0</v>
      </c>
      <c r="K209" s="5" t="s">
        <v>105</v>
      </c>
      <c r="L209" s="182" t="s">
        <v>763</v>
      </c>
      <c r="M209" s="287" t="s">
        <v>4164</v>
      </c>
      <c r="N209" s="300"/>
      <c r="O209" s="7"/>
      <c r="Q209" s="6"/>
      <c r="R209" s="6"/>
      <c r="S209" s="6"/>
      <c r="T209" s="299"/>
      <c r="V209" s="6"/>
      <c r="W209" s="6"/>
      <c r="Y209" s="6"/>
      <c r="Z209" s="6"/>
      <c r="AA209" s="6"/>
    </row>
    <row r="210">
      <c r="A210" s="89"/>
      <c r="B210" s="5">
        <v>10215.0</v>
      </c>
      <c r="C210" s="5"/>
      <c r="D210" s="5"/>
      <c r="E210" s="90" t="s">
        <v>161</v>
      </c>
      <c r="F210" s="90" t="s">
        <v>3307</v>
      </c>
      <c r="G210" s="106">
        <v>2020.0</v>
      </c>
      <c r="H210" s="182" t="s">
        <v>3093</v>
      </c>
      <c r="I210" s="183" t="s">
        <v>854</v>
      </c>
      <c r="J210" s="106">
        <v>314.0</v>
      </c>
      <c r="K210" s="5" t="s">
        <v>105</v>
      </c>
      <c r="L210" s="182" t="s">
        <v>25</v>
      </c>
      <c r="M210" s="287" t="s">
        <v>4164</v>
      </c>
      <c r="N210" s="300"/>
      <c r="O210" s="7"/>
      <c r="P210" s="7"/>
      <c r="Q210" s="6"/>
      <c r="R210" s="6"/>
      <c r="S210" s="6"/>
      <c r="T210" s="299"/>
      <c r="V210" s="6"/>
      <c r="W210" s="6"/>
      <c r="Y210" s="6"/>
      <c r="Z210" s="6"/>
      <c r="AA210" s="6"/>
    </row>
    <row r="211">
      <c r="A211" s="89"/>
      <c r="B211" s="5">
        <v>10216.0</v>
      </c>
      <c r="C211" s="5"/>
      <c r="D211" s="5"/>
      <c r="E211" s="90" t="s">
        <v>161</v>
      </c>
      <c r="F211" s="90" t="s">
        <v>3308</v>
      </c>
      <c r="G211" s="106">
        <v>2020.0</v>
      </c>
      <c r="H211" s="182" t="s">
        <v>1144</v>
      </c>
      <c r="I211" s="183" t="s">
        <v>854</v>
      </c>
      <c r="J211" s="106">
        <v>248.0</v>
      </c>
      <c r="K211" s="5" t="s">
        <v>105</v>
      </c>
      <c r="L211" s="182" t="s">
        <v>25</v>
      </c>
      <c r="M211" s="287" t="s">
        <v>4164</v>
      </c>
      <c r="N211" s="300"/>
      <c r="O211" s="7"/>
      <c r="P211" s="7"/>
      <c r="Q211" s="6"/>
      <c r="R211" s="6"/>
      <c r="S211" s="6"/>
      <c r="T211" s="7"/>
      <c r="U211" s="299"/>
      <c r="V211" s="6"/>
      <c r="W211" s="6"/>
      <c r="Y211" s="6"/>
      <c r="Z211" s="6"/>
      <c r="AA211" s="6"/>
    </row>
    <row r="212">
      <c r="A212" s="324"/>
      <c r="B212" s="91">
        <v>10217.0</v>
      </c>
      <c r="C212" s="5"/>
      <c r="D212" s="5"/>
      <c r="E212" s="90" t="s">
        <v>161</v>
      </c>
      <c r="F212" s="90" t="s">
        <v>3309</v>
      </c>
      <c r="G212" s="106">
        <v>2020.0</v>
      </c>
      <c r="H212" s="182" t="s">
        <v>1144</v>
      </c>
      <c r="I212" s="183" t="s">
        <v>854</v>
      </c>
      <c r="J212" s="106">
        <v>248.0</v>
      </c>
      <c r="K212" s="5" t="s">
        <v>105</v>
      </c>
      <c r="L212" s="182" t="s">
        <v>25</v>
      </c>
      <c r="M212" s="287" t="s">
        <v>4164</v>
      </c>
      <c r="N212" s="300"/>
      <c r="O212" s="7"/>
      <c r="P212" s="7"/>
      <c r="Q212" s="6"/>
      <c r="R212" s="6"/>
      <c r="S212" s="6"/>
      <c r="T212" s="299"/>
      <c r="V212" s="6"/>
      <c r="W212" s="6"/>
      <c r="Y212" s="6"/>
      <c r="Z212" s="6"/>
      <c r="AA212" s="6"/>
    </row>
    <row r="213">
      <c r="A213" s="89"/>
      <c r="B213" s="5">
        <v>10218.0</v>
      </c>
      <c r="C213" s="5"/>
      <c r="D213" s="5"/>
      <c r="E213" s="90" t="s">
        <v>21</v>
      </c>
      <c r="F213" s="90" t="s">
        <v>3125</v>
      </c>
      <c r="G213" s="106">
        <v>2020.0</v>
      </c>
      <c r="H213" s="182" t="s">
        <v>1144</v>
      </c>
      <c r="I213" s="183" t="s">
        <v>835</v>
      </c>
      <c r="J213" s="106">
        <v>261.0</v>
      </c>
      <c r="K213" s="5" t="s">
        <v>105</v>
      </c>
      <c r="L213" s="182" t="s">
        <v>25</v>
      </c>
      <c r="M213" s="287" t="s">
        <v>4164</v>
      </c>
      <c r="N213" s="300"/>
      <c r="O213" s="7"/>
      <c r="P213" s="7"/>
      <c r="Q213" s="6"/>
      <c r="R213" s="6"/>
      <c r="S213" s="6"/>
      <c r="T213" s="299"/>
      <c r="V213" s="6"/>
      <c r="W213" s="6"/>
      <c r="Y213" s="6"/>
      <c r="Z213" s="6"/>
      <c r="AA213" s="6"/>
    </row>
    <row r="214">
      <c r="A214" s="89"/>
      <c r="B214" s="5">
        <v>10219.0</v>
      </c>
      <c r="C214" s="5"/>
      <c r="D214" s="5"/>
      <c r="E214" s="90" t="s">
        <v>21</v>
      </c>
      <c r="F214" s="90" t="s">
        <v>3126</v>
      </c>
      <c r="G214" s="106">
        <v>2020.0</v>
      </c>
      <c r="H214" s="182" t="s">
        <v>1144</v>
      </c>
      <c r="I214" s="183" t="s">
        <v>835</v>
      </c>
      <c r="J214" s="106">
        <v>261.0</v>
      </c>
      <c r="K214" s="5" t="s">
        <v>105</v>
      </c>
      <c r="L214" s="182" t="s">
        <v>25</v>
      </c>
      <c r="M214" s="287" t="s">
        <v>4164</v>
      </c>
      <c r="N214" s="300"/>
      <c r="O214" s="7"/>
      <c r="P214" s="7"/>
      <c r="Q214" s="6"/>
      <c r="R214" s="6"/>
      <c r="S214" s="6"/>
      <c r="T214" s="299"/>
      <c r="U214" s="299"/>
      <c r="V214" s="6"/>
      <c r="W214" s="6"/>
      <c r="Y214" s="6"/>
      <c r="Z214" s="6"/>
      <c r="AA214" s="6"/>
    </row>
    <row r="215">
      <c r="A215" s="89"/>
      <c r="B215" s="5">
        <v>10220.0</v>
      </c>
      <c r="C215" s="5"/>
      <c r="D215" s="5"/>
      <c r="E215" s="90" t="s">
        <v>21</v>
      </c>
      <c r="F215" s="90" t="s">
        <v>3311</v>
      </c>
      <c r="G215" s="106">
        <v>2020.0</v>
      </c>
      <c r="H215" s="182" t="s">
        <v>1144</v>
      </c>
      <c r="I215" s="183" t="s">
        <v>950</v>
      </c>
      <c r="J215" s="106">
        <v>295.0</v>
      </c>
      <c r="K215" s="5" t="s">
        <v>105</v>
      </c>
      <c r="L215" s="182" t="s">
        <v>25</v>
      </c>
      <c r="M215" s="287" t="s">
        <v>4164</v>
      </c>
      <c r="N215" s="300"/>
      <c r="O215" s="7"/>
      <c r="P215" s="7"/>
      <c r="Q215" s="6"/>
      <c r="R215" s="6"/>
      <c r="S215" s="6"/>
      <c r="T215" s="299"/>
      <c r="V215" s="6"/>
      <c r="W215" s="6"/>
      <c r="Y215" s="6"/>
      <c r="Z215" s="6"/>
      <c r="AA215" s="6"/>
    </row>
    <row r="216">
      <c r="A216" s="89"/>
      <c r="B216" s="5">
        <v>10221.0</v>
      </c>
      <c r="C216" s="5"/>
      <c r="D216" s="5"/>
      <c r="E216" s="90" t="s">
        <v>21</v>
      </c>
      <c r="F216" s="90" t="s">
        <v>1569</v>
      </c>
      <c r="G216" s="106">
        <v>2020.0</v>
      </c>
      <c r="H216" s="182" t="s">
        <v>1144</v>
      </c>
      <c r="I216" s="183" t="s">
        <v>895</v>
      </c>
      <c r="J216" s="106">
        <v>258.0</v>
      </c>
      <c r="K216" s="5" t="s">
        <v>105</v>
      </c>
      <c r="L216" s="182" t="s">
        <v>30</v>
      </c>
      <c r="M216" s="287" t="s">
        <v>4164</v>
      </c>
      <c r="N216" s="300"/>
      <c r="O216" s="7"/>
      <c r="P216" s="7"/>
      <c r="Q216" s="6"/>
      <c r="R216" s="6"/>
      <c r="S216" s="6"/>
      <c r="T216" s="299"/>
      <c r="V216" s="6"/>
      <c r="W216" s="6"/>
      <c r="Y216" s="6"/>
      <c r="Z216" s="6"/>
      <c r="AA216" s="6"/>
    </row>
    <row r="217">
      <c r="A217" s="89"/>
      <c r="B217" s="5">
        <v>10222.0</v>
      </c>
      <c r="C217" s="5"/>
      <c r="D217" s="5"/>
      <c r="E217" s="90" t="s">
        <v>21</v>
      </c>
      <c r="F217" s="90" t="s">
        <v>1143</v>
      </c>
      <c r="G217" s="106">
        <v>2020.0</v>
      </c>
      <c r="H217" s="182" t="s">
        <v>1144</v>
      </c>
      <c r="I217" s="183" t="s">
        <v>895</v>
      </c>
      <c r="J217" s="106">
        <v>258.0</v>
      </c>
      <c r="K217" s="5" t="s">
        <v>105</v>
      </c>
      <c r="L217" s="106" t="s">
        <v>25</v>
      </c>
      <c r="M217" s="287" t="s">
        <v>4164</v>
      </c>
      <c r="N217" s="113"/>
      <c r="O217" s="7"/>
    </row>
    <row r="218">
      <c r="A218" s="89"/>
      <c r="B218" s="5">
        <v>10223.0</v>
      </c>
      <c r="C218" s="5"/>
      <c r="D218" s="5"/>
      <c r="E218" s="90" t="s">
        <v>21</v>
      </c>
      <c r="F218" s="90" t="s">
        <v>1570</v>
      </c>
      <c r="G218" s="106">
        <v>2020.0</v>
      </c>
      <c r="H218" s="182" t="s">
        <v>1144</v>
      </c>
      <c r="I218" s="183" t="s">
        <v>895</v>
      </c>
      <c r="J218" s="106">
        <v>258.0</v>
      </c>
      <c r="K218" s="5" t="s">
        <v>105</v>
      </c>
      <c r="L218" s="182" t="s">
        <v>30</v>
      </c>
      <c r="M218" s="287" t="s">
        <v>4164</v>
      </c>
      <c r="N218" s="300"/>
      <c r="O218" s="7"/>
      <c r="P218" s="7"/>
      <c r="Q218" s="6"/>
      <c r="R218" s="6"/>
      <c r="S218" s="6"/>
      <c r="T218" s="299"/>
      <c r="V218" s="6"/>
      <c r="W218" s="6"/>
      <c r="Y218" s="6"/>
      <c r="Z218" s="6"/>
      <c r="AA218" s="6"/>
    </row>
    <row r="219">
      <c r="A219" s="89"/>
      <c r="B219" s="5">
        <v>10224.0</v>
      </c>
      <c r="C219" s="5"/>
      <c r="D219" s="5"/>
      <c r="E219" s="90" t="s">
        <v>21</v>
      </c>
      <c r="F219" s="90" t="s">
        <v>1145</v>
      </c>
      <c r="G219" s="106">
        <v>2020.0</v>
      </c>
      <c r="H219" s="182" t="s">
        <v>1144</v>
      </c>
      <c r="I219" s="183" t="s">
        <v>895</v>
      </c>
      <c r="J219" s="106">
        <v>258.0</v>
      </c>
      <c r="K219" s="5" t="s">
        <v>105</v>
      </c>
      <c r="L219" s="106" t="s">
        <v>25</v>
      </c>
      <c r="M219" s="287" t="s">
        <v>4164</v>
      </c>
      <c r="N219" s="113"/>
      <c r="O219" s="7"/>
    </row>
    <row r="220">
      <c r="A220" s="324"/>
      <c r="B220" s="91">
        <v>10225.0</v>
      </c>
      <c r="C220" s="5"/>
      <c r="D220" s="5"/>
      <c r="E220" s="90" t="s">
        <v>21</v>
      </c>
      <c r="F220" s="90" t="s">
        <v>1312</v>
      </c>
      <c r="G220" s="106">
        <v>2020.0</v>
      </c>
      <c r="H220" s="182" t="s">
        <v>871</v>
      </c>
      <c r="I220" s="183" t="s">
        <v>880</v>
      </c>
      <c r="J220" s="106">
        <v>362.0</v>
      </c>
      <c r="K220" s="5" t="s">
        <v>105</v>
      </c>
      <c r="L220" s="182" t="s">
        <v>30</v>
      </c>
      <c r="M220" s="287" t="s">
        <v>4164</v>
      </c>
      <c r="N220" s="300"/>
      <c r="O220" s="7"/>
      <c r="P220" s="7"/>
      <c r="Q220" s="6"/>
      <c r="R220" s="6"/>
      <c r="S220" s="6"/>
      <c r="T220" s="7"/>
      <c r="U220" s="299"/>
      <c r="V220" s="6"/>
      <c r="W220" s="6"/>
      <c r="Y220" s="6"/>
      <c r="Z220" s="6"/>
      <c r="AA220" s="6"/>
    </row>
    <row r="221">
      <c r="A221" s="89"/>
      <c r="B221" s="5">
        <v>10226.0</v>
      </c>
      <c r="C221" s="5"/>
      <c r="D221" s="5"/>
      <c r="E221" s="90" t="s">
        <v>21</v>
      </c>
      <c r="F221" s="90" t="s">
        <v>3648</v>
      </c>
      <c r="G221" s="106">
        <v>2020.0</v>
      </c>
      <c r="H221" s="182" t="s">
        <v>3649</v>
      </c>
      <c r="I221" s="183" t="s">
        <v>3650</v>
      </c>
      <c r="J221" s="189" t="s">
        <v>3651</v>
      </c>
      <c r="K221" s="106" t="s">
        <v>675</v>
      </c>
      <c r="L221" s="182" t="s">
        <v>30</v>
      </c>
      <c r="M221" s="287" t="s">
        <v>4912</v>
      </c>
      <c r="N221" s="300"/>
      <c r="O221" s="7"/>
      <c r="P221" s="7"/>
      <c r="Q221" s="6"/>
      <c r="R221" s="6"/>
      <c r="S221" s="6"/>
      <c r="T221" s="299"/>
      <c r="V221" s="6"/>
      <c r="W221" s="6"/>
      <c r="Y221" s="6"/>
      <c r="Z221" s="6"/>
      <c r="AA221" s="6"/>
    </row>
    <row r="222">
      <c r="A222" s="89"/>
      <c r="B222" s="5">
        <v>10227.0</v>
      </c>
      <c r="C222" s="5"/>
      <c r="D222" s="5"/>
      <c r="E222" s="90" t="s">
        <v>21</v>
      </c>
      <c r="F222" s="90" t="s">
        <v>843</v>
      </c>
      <c r="G222" s="106">
        <v>2020.0</v>
      </c>
      <c r="H222" s="182" t="s">
        <v>844</v>
      </c>
      <c r="I222" s="183" t="s">
        <v>845</v>
      </c>
      <c r="J222" s="106">
        <v>398.0</v>
      </c>
      <c r="K222" s="106" t="s">
        <v>234</v>
      </c>
      <c r="L222" s="182" t="s">
        <v>72</v>
      </c>
      <c r="M222" s="287" t="s">
        <v>4164</v>
      </c>
      <c r="N222" s="300"/>
      <c r="O222" s="7"/>
      <c r="P222" s="7"/>
      <c r="Q222" s="6"/>
      <c r="R222" s="6"/>
      <c r="S222" s="6"/>
      <c r="T222" s="7"/>
      <c r="U222" s="299"/>
      <c r="V222" s="6"/>
      <c r="W222" s="6"/>
      <c r="Y222" s="6"/>
      <c r="Z222" s="6"/>
      <c r="AA222" s="6"/>
    </row>
    <row r="223">
      <c r="A223" s="89"/>
      <c r="B223" s="5">
        <v>10228.0</v>
      </c>
      <c r="C223" s="5"/>
      <c r="D223" s="5"/>
      <c r="E223" s="90" t="s">
        <v>21</v>
      </c>
      <c r="F223" s="90" t="s">
        <v>2710</v>
      </c>
      <c r="G223" s="91">
        <v>2019.0</v>
      </c>
      <c r="H223" s="103" t="s">
        <v>2711</v>
      </c>
      <c r="I223" s="104" t="s">
        <v>2712</v>
      </c>
      <c r="J223" s="91">
        <v>24.0</v>
      </c>
      <c r="K223" s="105" t="s">
        <v>2713</v>
      </c>
      <c r="L223" s="103" t="s">
        <v>30</v>
      </c>
      <c r="M223" s="287" t="s">
        <v>4977</v>
      </c>
      <c r="N223" s="300"/>
      <c r="O223" s="7"/>
      <c r="P223" s="7"/>
      <c r="Q223" s="6"/>
      <c r="R223" s="6"/>
      <c r="S223" s="6"/>
      <c r="T223" s="299"/>
      <c r="W223" s="6"/>
      <c r="Y223" s="6"/>
      <c r="Z223" s="6"/>
      <c r="AA223" s="6"/>
    </row>
    <row r="224">
      <c r="A224" s="89"/>
      <c r="B224" s="5">
        <v>10229.0</v>
      </c>
      <c r="C224" s="5"/>
      <c r="D224" s="5"/>
      <c r="E224" s="90" t="s">
        <v>161</v>
      </c>
      <c r="F224" s="90" t="s">
        <v>3127</v>
      </c>
      <c r="G224" s="106">
        <v>2019.0</v>
      </c>
      <c r="H224" s="182" t="s">
        <v>844</v>
      </c>
      <c r="I224" s="183" t="s">
        <v>847</v>
      </c>
      <c r="J224" s="106">
        <v>210.0</v>
      </c>
      <c r="K224" s="5" t="s">
        <v>105</v>
      </c>
      <c r="L224" s="182" t="s">
        <v>72</v>
      </c>
      <c r="M224" s="287" t="s">
        <v>4164</v>
      </c>
      <c r="N224" s="300"/>
      <c r="O224" s="7"/>
      <c r="P224" s="7"/>
      <c r="Q224" s="6"/>
      <c r="R224" s="6"/>
      <c r="S224" s="6"/>
      <c r="T224" s="299"/>
      <c r="V224" s="6"/>
      <c r="W224" s="6"/>
      <c r="Y224" s="6"/>
      <c r="Z224" s="6"/>
      <c r="AA224" s="6"/>
    </row>
    <row r="225">
      <c r="A225" s="89"/>
      <c r="B225" s="5">
        <v>10230.0</v>
      </c>
      <c r="C225" s="5"/>
      <c r="D225" s="5"/>
      <c r="E225" s="90" t="s">
        <v>161</v>
      </c>
      <c r="F225" s="90" t="s">
        <v>846</v>
      </c>
      <c r="G225" s="106">
        <v>2019.0</v>
      </c>
      <c r="H225" s="182" t="s">
        <v>844</v>
      </c>
      <c r="I225" s="183" t="s">
        <v>847</v>
      </c>
      <c r="J225" s="106">
        <v>210.0</v>
      </c>
      <c r="K225" s="5" t="s">
        <v>105</v>
      </c>
      <c r="L225" s="182" t="s">
        <v>25</v>
      </c>
      <c r="M225" s="287" t="s">
        <v>4164</v>
      </c>
      <c r="N225" s="300"/>
      <c r="O225" s="7"/>
      <c r="P225" s="7"/>
      <c r="Q225" s="6"/>
      <c r="R225" s="6"/>
      <c r="S225" s="6"/>
      <c r="T225" s="299"/>
      <c r="V225" s="6"/>
      <c r="W225" s="6"/>
      <c r="Y225" s="6"/>
      <c r="Z225" s="6"/>
      <c r="AA225" s="6"/>
    </row>
    <row r="226">
      <c r="A226" s="89"/>
      <c r="B226" s="5">
        <v>10231.0</v>
      </c>
      <c r="C226" s="5"/>
      <c r="D226" s="5"/>
      <c r="E226" s="90" t="s">
        <v>21</v>
      </c>
      <c r="F226" s="90" t="s">
        <v>1361</v>
      </c>
      <c r="G226" s="106">
        <v>2019.0</v>
      </c>
      <c r="H226" s="182" t="s">
        <v>1362</v>
      </c>
      <c r="I226" s="183" t="s">
        <v>1363</v>
      </c>
      <c r="J226" s="106">
        <v>101.0</v>
      </c>
      <c r="K226" s="196" t="s">
        <v>898</v>
      </c>
      <c r="L226" s="182" t="s">
        <v>25</v>
      </c>
      <c r="M226" s="287" t="s">
        <v>4164</v>
      </c>
      <c r="N226" s="300"/>
      <c r="O226" s="7"/>
      <c r="P226" s="7"/>
      <c r="Q226" s="6"/>
      <c r="R226" s="6"/>
      <c r="S226" s="6"/>
      <c r="T226" s="299"/>
      <c r="V226" s="6"/>
      <c r="W226" s="6"/>
      <c r="Y226" s="6"/>
      <c r="Z226" s="6"/>
      <c r="AA226" s="6"/>
    </row>
    <row r="227">
      <c r="A227" s="89"/>
      <c r="B227" s="5">
        <v>10232.0</v>
      </c>
      <c r="C227" s="5"/>
      <c r="D227" s="5"/>
      <c r="E227" s="90" t="s">
        <v>161</v>
      </c>
      <c r="F227" s="90" t="s">
        <v>1642</v>
      </c>
      <c r="G227" s="91">
        <v>2019.0</v>
      </c>
      <c r="H227" s="103" t="s">
        <v>844</v>
      </c>
      <c r="I227" s="104" t="s">
        <v>1643</v>
      </c>
      <c r="J227" s="91">
        <v>357.0</v>
      </c>
      <c r="K227" s="210" t="s">
        <v>898</v>
      </c>
      <c r="L227" s="103" t="s">
        <v>30</v>
      </c>
      <c r="M227" s="287" t="s">
        <v>4164</v>
      </c>
      <c r="N227" s="300"/>
      <c r="O227" s="7"/>
      <c r="P227" s="7"/>
      <c r="Q227" s="6"/>
      <c r="R227" s="6"/>
      <c r="S227" s="6"/>
      <c r="T227" s="299"/>
      <c r="V227" s="6"/>
      <c r="W227" s="6"/>
      <c r="Y227" s="6"/>
      <c r="Z227" s="6"/>
      <c r="AA227" s="6"/>
    </row>
    <row r="228">
      <c r="A228" s="89"/>
      <c r="B228" s="5">
        <v>10234.0</v>
      </c>
      <c r="C228" s="5"/>
      <c r="D228" s="5"/>
      <c r="E228" s="90" t="s">
        <v>21</v>
      </c>
      <c r="F228" s="90" t="s">
        <v>3312</v>
      </c>
      <c r="G228" s="106">
        <v>2020.0</v>
      </c>
      <c r="H228" s="182" t="s">
        <v>1362</v>
      </c>
      <c r="I228" s="183" t="s">
        <v>1053</v>
      </c>
      <c r="J228" s="106">
        <v>101.0</v>
      </c>
      <c r="K228" s="203" t="s">
        <v>898</v>
      </c>
      <c r="L228" s="182" t="s">
        <v>25</v>
      </c>
      <c r="M228" s="287" t="s">
        <v>4164</v>
      </c>
      <c r="N228" s="300"/>
      <c r="O228" s="7"/>
      <c r="P228" s="7"/>
      <c r="Q228" s="6"/>
      <c r="R228" s="6"/>
      <c r="S228" s="6"/>
      <c r="T228" s="299"/>
      <c r="V228" s="6"/>
      <c r="W228" s="6"/>
      <c r="Y228" s="6"/>
      <c r="Z228" s="6"/>
      <c r="AA228" s="6"/>
    </row>
    <row r="229">
      <c r="A229" s="89"/>
      <c r="B229" s="5">
        <v>10235.0</v>
      </c>
      <c r="C229" s="5"/>
      <c r="D229" s="5"/>
      <c r="E229" s="90" t="s">
        <v>21</v>
      </c>
      <c r="F229" s="90" t="s">
        <v>848</v>
      </c>
      <c r="G229" s="106">
        <v>2020.0</v>
      </c>
      <c r="H229" s="182" t="s">
        <v>849</v>
      </c>
      <c r="I229" s="183" t="s">
        <v>850</v>
      </c>
      <c r="J229" s="106">
        <v>1.0</v>
      </c>
      <c r="K229" s="196" t="s">
        <v>851</v>
      </c>
      <c r="L229" s="182" t="s">
        <v>25</v>
      </c>
      <c r="M229" s="287" t="s">
        <v>4164</v>
      </c>
      <c r="N229" s="300"/>
      <c r="O229" s="7"/>
      <c r="P229" s="7"/>
      <c r="Q229" s="6"/>
      <c r="R229" s="6"/>
      <c r="S229" s="6"/>
      <c r="T229" s="299"/>
      <c r="V229" s="6"/>
      <c r="W229" s="6"/>
      <c r="Y229" s="6"/>
      <c r="Z229" s="6"/>
      <c r="AA229" s="6"/>
    </row>
    <row r="230">
      <c r="A230" s="89"/>
      <c r="B230" s="5">
        <v>10236.0</v>
      </c>
      <c r="C230" s="5"/>
      <c r="D230" s="5"/>
      <c r="E230" s="90" t="s">
        <v>21</v>
      </c>
      <c r="F230" s="90" t="s">
        <v>3313</v>
      </c>
      <c r="G230" s="106">
        <v>2020.0</v>
      </c>
      <c r="H230" s="182" t="s">
        <v>853</v>
      </c>
      <c r="I230" s="183" t="s">
        <v>847</v>
      </c>
      <c r="J230" s="106">
        <v>1.0</v>
      </c>
      <c r="K230" s="5" t="s">
        <v>105</v>
      </c>
      <c r="L230" s="182" t="s">
        <v>25</v>
      </c>
      <c r="M230" s="287" t="s">
        <v>4164</v>
      </c>
      <c r="N230" s="300"/>
      <c r="O230" s="7"/>
      <c r="P230" s="7"/>
      <c r="Q230" s="6"/>
      <c r="R230" s="6"/>
      <c r="S230" s="6"/>
      <c r="T230" s="299"/>
      <c r="V230" s="6"/>
      <c r="W230" s="6"/>
      <c r="Y230" s="6"/>
      <c r="Z230" s="6"/>
      <c r="AA230" s="6"/>
    </row>
    <row r="231">
      <c r="A231" s="89"/>
      <c r="B231" s="5">
        <v>10237.0</v>
      </c>
      <c r="C231" s="5"/>
      <c r="D231" s="5"/>
      <c r="E231" s="90" t="s">
        <v>21</v>
      </c>
      <c r="F231" s="90" t="s">
        <v>3128</v>
      </c>
      <c r="G231" s="106">
        <v>2020.0</v>
      </c>
      <c r="H231" s="182" t="s">
        <v>853</v>
      </c>
      <c r="I231" s="183" t="s">
        <v>847</v>
      </c>
      <c r="J231" s="106">
        <v>1.0</v>
      </c>
      <c r="K231" s="5" t="s">
        <v>105</v>
      </c>
      <c r="L231" s="182" t="s">
        <v>72</v>
      </c>
      <c r="M231" s="287" t="s">
        <v>4164</v>
      </c>
      <c r="N231" s="300"/>
      <c r="O231" s="7"/>
      <c r="P231" s="7"/>
      <c r="Q231" s="6"/>
      <c r="R231" s="6"/>
      <c r="S231" s="6"/>
      <c r="T231" s="299"/>
      <c r="V231" s="6"/>
      <c r="W231" s="6"/>
      <c r="Y231" s="6"/>
      <c r="Z231" s="6"/>
      <c r="AA231" s="6"/>
    </row>
    <row r="232">
      <c r="A232" s="89"/>
      <c r="B232" s="5">
        <v>10238.0</v>
      </c>
      <c r="C232" s="5"/>
      <c r="D232" s="5"/>
      <c r="E232" s="90" t="s">
        <v>21</v>
      </c>
      <c r="F232" s="90" t="s">
        <v>3314</v>
      </c>
      <c r="G232" s="91">
        <v>2020.0</v>
      </c>
      <c r="H232" s="103" t="s">
        <v>853</v>
      </c>
      <c r="I232" s="104" t="s">
        <v>854</v>
      </c>
      <c r="J232" s="91">
        <v>265.0</v>
      </c>
      <c r="K232" s="5" t="s">
        <v>105</v>
      </c>
      <c r="L232" s="103" t="s">
        <v>25</v>
      </c>
      <c r="M232" s="287" t="s">
        <v>4164</v>
      </c>
      <c r="N232" s="300"/>
      <c r="O232" s="7"/>
      <c r="P232" s="7"/>
      <c r="Q232" s="6"/>
      <c r="R232" s="6"/>
      <c r="S232" s="6"/>
      <c r="T232" s="299"/>
      <c r="V232" s="6"/>
      <c r="W232" s="6"/>
      <c r="Y232" s="6"/>
      <c r="Z232" s="6"/>
      <c r="AA232" s="6"/>
    </row>
    <row r="233">
      <c r="A233" s="89"/>
      <c r="B233" s="5">
        <v>10239.0</v>
      </c>
      <c r="C233" s="5"/>
      <c r="D233" s="5"/>
      <c r="E233" s="90" t="s">
        <v>21</v>
      </c>
      <c r="F233" s="90" t="s">
        <v>3315</v>
      </c>
      <c r="G233" s="91">
        <v>2020.0</v>
      </c>
      <c r="H233" s="91" t="s">
        <v>853</v>
      </c>
      <c r="I233" s="91" t="s">
        <v>1385</v>
      </c>
      <c r="J233" s="91">
        <v>265.0</v>
      </c>
      <c r="K233" s="5" t="s">
        <v>105</v>
      </c>
      <c r="L233" s="91" t="s">
        <v>25</v>
      </c>
      <c r="M233" s="287" t="s">
        <v>4164</v>
      </c>
      <c r="N233" s="113"/>
      <c r="O233" s="7"/>
      <c r="Q233" s="297"/>
      <c r="R233" s="298"/>
      <c r="S233" s="298"/>
      <c r="T233" s="299"/>
      <c r="U233" s="299"/>
      <c r="V233" s="299"/>
      <c r="W233" s="7"/>
      <c r="Y233" s="6"/>
      <c r="Z233" s="6"/>
      <c r="AA233" s="6"/>
    </row>
    <row r="234">
      <c r="A234" s="89"/>
      <c r="B234" s="5">
        <v>10240.0</v>
      </c>
      <c r="C234" s="5"/>
      <c r="D234" s="5"/>
      <c r="E234" s="90" t="s">
        <v>21</v>
      </c>
      <c r="F234" s="90" t="s">
        <v>852</v>
      </c>
      <c r="G234" s="91">
        <v>2020.0</v>
      </c>
      <c r="H234" s="103" t="s">
        <v>853</v>
      </c>
      <c r="I234" s="104" t="s">
        <v>854</v>
      </c>
      <c r="J234" s="91">
        <v>222.0</v>
      </c>
      <c r="K234" s="5" t="s">
        <v>105</v>
      </c>
      <c r="L234" s="103" t="s">
        <v>25</v>
      </c>
      <c r="M234" s="287" t="s">
        <v>4164</v>
      </c>
      <c r="N234" s="300"/>
      <c r="O234" s="7"/>
      <c r="P234" s="7"/>
      <c r="Q234" s="6"/>
      <c r="R234" s="6"/>
      <c r="S234" s="6"/>
      <c r="T234" s="299"/>
      <c r="V234" s="6"/>
      <c r="W234" s="6"/>
      <c r="Y234" s="6"/>
      <c r="Z234" s="6"/>
      <c r="AA234" s="6"/>
    </row>
    <row r="235">
      <c r="A235" s="89"/>
      <c r="B235" s="5">
        <v>10241.0</v>
      </c>
      <c r="C235" s="5"/>
      <c r="D235" s="5"/>
      <c r="E235" s="90" t="s">
        <v>21</v>
      </c>
      <c r="F235" s="90" t="s">
        <v>855</v>
      </c>
      <c r="G235" s="106">
        <v>2020.0</v>
      </c>
      <c r="H235" s="182" t="s">
        <v>853</v>
      </c>
      <c r="I235" s="183" t="s">
        <v>856</v>
      </c>
      <c r="J235" s="195">
        <v>181.0</v>
      </c>
      <c r="K235" s="202" t="s">
        <v>857</v>
      </c>
      <c r="L235" s="182" t="s">
        <v>30</v>
      </c>
      <c r="M235" s="287" t="s">
        <v>4164</v>
      </c>
      <c r="N235" s="300"/>
      <c r="O235" s="7"/>
      <c r="P235" s="7"/>
      <c r="Q235" s="6"/>
      <c r="R235" s="6"/>
      <c r="S235" s="6"/>
      <c r="T235" s="299"/>
      <c r="V235" s="6"/>
      <c r="W235" s="6"/>
      <c r="Y235" s="6"/>
      <c r="Z235" s="6"/>
      <c r="AA235" s="6"/>
    </row>
    <row r="236">
      <c r="A236" s="89"/>
      <c r="B236" s="5">
        <v>10242.0</v>
      </c>
      <c r="C236" s="5"/>
      <c r="D236" s="5"/>
      <c r="E236" s="90" t="s">
        <v>21</v>
      </c>
      <c r="F236" s="90" t="s">
        <v>3316</v>
      </c>
      <c r="G236" s="91">
        <v>2020.0</v>
      </c>
      <c r="H236" s="103" t="s">
        <v>853</v>
      </c>
      <c r="I236" s="104" t="s">
        <v>3317</v>
      </c>
      <c r="J236" s="91">
        <v>220.0</v>
      </c>
      <c r="K236" s="204" t="s">
        <v>920</v>
      </c>
      <c r="L236" s="103" t="s">
        <v>25</v>
      </c>
      <c r="M236" s="287" t="s">
        <v>4164</v>
      </c>
      <c r="N236" s="300"/>
      <c r="O236" s="7"/>
      <c r="P236" s="7"/>
      <c r="Q236" s="6"/>
      <c r="R236" s="6"/>
      <c r="S236" s="6"/>
      <c r="T236" s="299"/>
      <c r="V236" s="6"/>
      <c r="W236" s="6"/>
      <c r="Y236" s="6"/>
      <c r="Z236" s="6"/>
      <c r="AA236" s="6"/>
    </row>
    <row r="237">
      <c r="A237" s="89"/>
      <c r="B237" s="5">
        <v>10243.0</v>
      </c>
      <c r="C237" s="5"/>
      <c r="D237" s="5"/>
      <c r="E237" s="90" t="s">
        <v>21</v>
      </c>
      <c r="F237" s="90" t="s">
        <v>858</v>
      </c>
      <c r="G237" s="91">
        <v>2020.0</v>
      </c>
      <c r="H237" s="103" t="s">
        <v>853</v>
      </c>
      <c r="I237" s="104" t="s">
        <v>859</v>
      </c>
      <c r="J237" s="91">
        <v>209.0</v>
      </c>
      <c r="K237" s="5" t="s">
        <v>105</v>
      </c>
      <c r="L237" s="103" t="s">
        <v>25</v>
      </c>
      <c r="M237" s="287" t="s">
        <v>4164</v>
      </c>
      <c r="N237" s="300"/>
      <c r="O237" s="7"/>
      <c r="Q237" s="6"/>
      <c r="R237" s="6"/>
      <c r="S237" s="6"/>
      <c r="T237" s="299"/>
      <c r="V237" s="6"/>
      <c r="W237" s="6"/>
      <c r="Y237" s="6"/>
      <c r="Z237" s="6"/>
      <c r="AA237" s="6"/>
    </row>
    <row r="238">
      <c r="A238" s="89"/>
      <c r="B238" s="5">
        <v>10244.0</v>
      </c>
      <c r="C238" s="5"/>
      <c r="D238" s="5"/>
      <c r="E238" s="90" t="s">
        <v>21</v>
      </c>
      <c r="F238" s="90" t="s">
        <v>860</v>
      </c>
      <c r="G238" s="91">
        <v>2020.0</v>
      </c>
      <c r="H238" s="103" t="s">
        <v>853</v>
      </c>
      <c r="I238" s="104" t="s">
        <v>859</v>
      </c>
      <c r="J238" s="91">
        <v>209.0</v>
      </c>
      <c r="K238" s="5" t="s">
        <v>105</v>
      </c>
      <c r="L238" s="103" t="s">
        <v>25</v>
      </c>
      <c r="M238" s="287" t="s">
        <v>4164</v>
      </c>
      <c r="N238" s="300"/>
      <c r="O238" s="7"/>
      <c r="Q238" s="6"/>
      <c r="R238" s="6"/>
      <c r="S238" s="6"/>
      <c r="T238" s="299"/>
      <c r="V238" s="6"/>
      <c r="W238" s="6"/>
      <c r="Y238" s="6"/>
      <c r="Z238" s="6"/>
      <c r="AA238" s="6"/>
    </row>
    <row r="239">
      <c r="A239" s="89"/>
      <c r="B239" s="5">
        <v>10245.0</v>
      </c>
      <c r="C239" s="5"/>
      <c r="D239" s="5"/>
      <c r="E239" s="90" t="s">
        <v>21</v>
      </c>
      <c r="F239" s="90" t="s">
        <v>861</v>
      </c>
      <c r="G239" s="91">
        <v>2020.0</v>
      </c>
      <c r="H239" s="103" t="s">
        <v>853</v>
      </c>
      <c r="I239" s="104" t="s">
        <v>859</v>
      </c>
      <c r="J239" s="91">
        <v>209.0</v>
      </c>
      <c r="K239" s="5" t="s">
        <v>105</v>
      </c>
      <c r="L239" s="103" t="s">
        <v>862</v>
      </c>
      <c r="M239" s="287" t="s">
        <v>4164</v>
      </c>
      <c r="N239" s="300"/>
      <c r="O239" s="7"/>
      <c r="Q239" s="6"/>
      <c r="R239" s="6"/>
      <c r="S239" s="6"/>
      <c r="T239" s="299"/>
      <c r="V239" s="6"/>
      <c r="W239" s="6"/>
      <c r="Y239" s="6"/>
      <c r="Z239" s="6"/>
      <c r="AA239" s="6"/>
    </row>
    <row r="240">
      <c r="A240" s="89"/>
      <c r="B240" s="5">
        <v>10246.0</v>
      </c>
      <c r="C240" s="5"/>
      <c r="D240" s="5"/>
      <c r="E240" s="90" t="s">
        <v>21</v>
      </c>
      <c r="F240" s="90" t="s">
        <v>863</v>
      </c>
      <c r="G240" s="91">
        <v>2020.0</v>
      </c>
      <c r="H240" s="103" t="s">
        <v>853</v>
      </c>
      <c r="I240" s="104" t="s">
        <v>859</v>
      </c>
      <c r="J240" s="91">
        <v>209.0</v>
      </c>
      <c r="K240" s="5" t="s">
        <v>105</v>
      </c>
      <c r="L240" s="103" t="s">
        <v>25</v>
      </c>
      <c r="M240" s="287" t="s">
        <v>4164</v>
      </c>
      <c r="N240" s="300"/>
      <c r="O240" s="7"/>
      <c r="Q240" s="6"/>
      <c r="R240" s="6"/>
      <c r="S240" s="6"/>
      <c r="T240" s="299"/>
      <c r="V240" s="6"/>
      <c r="W240" s="6"/>
      <c r="Y240" s="6"/>
      <c r="Z240" s="6"/>
      <c r="AA240" s="6"/>
    </row>
    <row r="241">
      <c r="A241" s="89"/>
      <c r="B241" s="5">
        <v>10247.0</v>
      </c>
      <c r="C241" s="5"/>
      <c r="D241" s="5"/>
      <c r="E241" s="90" t="s">
        <v>21</v>
      </c>
      <c r="F241" s="90" t="s">
        <v>1146</v>
      </c>
      <c r="G241" s="106">
        <v>2020.0</v>
      </c>
      <c r="H241" s="182" t="s">
        <v>1147</v>
      </c>
      <c r="I241" s="183" t="s">
        <v>880</v>
      </c>
      <c r="J241" s="106" t="s">
        <v>1148</v>
      </c>
      <c r="K241" s="106" t="s">
        <v>1149</v>
      </c>
      <c r="L241" s="182" t="s">
        <v>25</v>
      </c>
      <c r="M241" s="287" t="s">
        <v>4164</v>
      </c>
      <c r="N241" s="300"/>
      <c r="O241" s="7"/>
      <c r="Q241" s="6"/>
      <c r="R241" s="6"/>
      <c r="S241" s="6"/>
      <c r="T241" s="7"/>
      <c r="U241" s="325"/>
      <c r="V241" s="6"/>
      <c r="W241" s="6"/>
      <c r="Y241" s="6"/>
      <c r="Z241" s="6"/>
      <c r="AA241" s="6"/>
    </row>
    <row r="242">
      <c r="A242" s="89"/>
      <c r="B242" s="5">
        <v>10248.0</v>
      </c>
      <c r="C242" s="5"/>
      <c r="D242" s="5"/>
      <c r="E242" s="90" t="s">
        <v>21</v>
      </c>
      <c r="F242" s="90" t="s">
        <v>3094</v>
      </c>
      <c r="G242" s="106">
        <v>2020.0</v>
      </c>
      <c r="H242" s="182" t="s">
        <v>853</v>
      </c>
      <c r="I242" s="183" t="s">
        <v>3095</v>
      </c>
      <c r="J242" s="195">
        <v>269.0</v>
      </c>
      <c r="K242" s="196" t="s">
        <v>898</v>
      </c>
      <c r="L242" s="182" t="s">
        <v>25</v>
      </c>
      <c r="M242" s="287" t="s">
        <v>4164</v>
      </c>
      <c r="N242" s="300"/>
      <c r="O242" s="7"/>
      <c r="Q242" s="6"/>
      <c r="R242" s="6"/>
      <c r="S242" s="6"/>
      <c r="T242" s="7"/>
      <c r="U242" s="299"/>
      <c r="V242" s="6"/>
      <c r="W242" s="6"/>
      <c r="Y242" s="6"/>
      <c r="Z242" s="6"/>
      <c r="AA242" s="6"/>
    </row>
    <row r="243">
      <c r="A243" s="89"/>
      <c r="B243" s="5">
        <v>10249.0</v>
      </c>
      <c r="C243" s="5"/>
      <c r="D243" s="5"/>
      <c r="E243" s="90" t="s">
        <v>21</v>
      </c>
      <c r="F243" s="90" t="s">
        <v>3318</v>
      </c>
      <c r="G243" s="106">
        <v>2020.0</v>
      </c>
      <c r="H243" s="182" t="s">
        <v>865</v>
      </c>
      <c r="I243" s="183" t="s">
        <v>950</v>
      </c>
      <c r="J243" s="106">
        <v>6.0</v>
      </c>
      <c r="K243" s="106" t="s">
        <v>869</v>
      </c>
      <c r="L243" s="182" t="s">
        <v>25</v>
      </c>
      <c r="M243" s="287" t="s">
        <v>4164</v>
      </c>
      <c r="N243" s="300"/>
      <c r="O243" s="7"/>
      <c r="Q243" s="6"/>
      <c r="R243" s="6"/>
      <c r="S243" s="6"/>
      <c r="T243" s="299"/>
      <c r="V243" s="6"/>
      <c r="W243" s="6"/>
      <c r="Y243" s="6"/>
      <c r="Z243" s="6"/>
      <c r="AA243" s="6"/>
    </row>
    <row r="244">
      <c r="A244" s="89"/>
      <c r="B244" s="5">
        <v>10250.0</v>
      </c>
      <c r="C244" s="5"/>
      <c r="D244" s="5"/>
      <c r="E244" s="90" t="s">
        <v>21</v>
      </c>
      <c r="F244" s="90" t="s">
        <v>1048</v>
      </c>
      <c r="G244" s="106">
        <v>2020.0</v>
      </c>
      <c r="H244" s="182" t="s">
        <v>865</v>
      </c>
      <c r="I244" s="183" t="s">
        <v>950</v>
      </c>
      <c r="J244" s="106">
        <v>6.0</v>
      </c>
      <c r="K244" s="189" t="s">
        <v>869</v>
      </c>
      <c r="L244" s="182" t="s">
        <v>30</v>
      </c>
      <c r="M244" s="287" t="s">
        <v>4164</v>
      </c>
      <c r="N244" s="300"/>
      <c r="O244" s="7"/>
      <c r="Q244" s="6"/>
      <c r="R244" s="6"/>
      <c r="S244" s="6"/>
      <c r="T244" s="299"/>
      <c r="V244" s="6"/>
      <c r="W244" s="6"/>
      <c r="Y244" s="6"/>
      <c r="Z244" s="6"/>
      <c r="AA244" s="6"/>
    </row>
    <row r="245">
      <c r="A245" s="89"/>
      <c r="B245" s="5">
        <v>10251.0</v>
      </c>
      <c r="C245" s="5"/>
      <c r="D245" s="5"/>
      <c r="E245" s="90" t="s">
        <v>21</v>
      </c>
      <c r="F245" s="90" t="s">
        <v>3319</v>
      </c>
      <c r="G245" s="106">
        <v>2020.0</v>
      </c>
      <c r="H245" s="182" t="s">
        <v>1373</v>
      </c>
      <c r="I245" s="183" t="s">
        <v>950</v>
      </c>
      <c r="J245" s="106">
        <v>6.0</v>
      </c>
      <c r="K245" s="189" t="s">
        <v>869</v>
      </c>
      <c r="L245" s="182" t="s">
        <v>25</v>
      </c>
      <c r="M245" s="287" t="s">
        <v>4164</v>
      </c>
      <c r="N245" s="300"/>
      <c r="O245" s="7"/>
      <c r="P245" s="7"/>
      <c r="Q245" s="6"/>
      <c r="R245" s="6"/>
      <c r="S245" s="6"/>
      <c r="T245" s="299"/>
      <c r="V245" s="6"/>
      <c r="W245" s="6"/>
      <c r="Y245" s="6"/>
      <c r="Z245" s="6"/>
      <c r="AA245" s="6"/>
    </row>
    <row r="246">
      <c r="A246" s="89"/>
      <c r="B246" s="5">
        <v>10252.0</v>
      </c>
      <c r="C246" s="5"/>
      <c r="D246" s="5"/>
      <c r="E246" s="90" t="s">
        <v>21</v>
      </c>
      <c r="F246" s="90" t="s">
        <v>3320</v>
      </c>
      <c r="G246" s="106">
        <v>2020.0</v>
      </c>
      <c r="H246" s="182" t="s">
        <v>865</v>
      </c>
      <c r="I246" s="183" t="s">
        <v>1053</v>
      </c>
      <c r="J246" s="106">
        <v>6.0</v>
      </c>
      <c r="K246" s="202" t="s">
        <v>3321</v>
      </c>
      <c r="L246" s="182" t="s">
        <v>25</v>
      </c>
      <c r="M246" s="287" t="s">
        <v>4164</v>
      </c>
      <c r="N246" s="300"/>
      <c r="O246" s="7"/>
      <c r="P246" s="7"/>
      <c r="Q246" s="6"/>
      <c r="R246" s="6"/>
      <c r="S246" s="6"/>
      <c r="T246" s="299"/>
      <c r="V246" s="6"/>
      <c r="W246" s="6"/>
      <c r="Y246" s="6"/>
      <c r="Z246" s="6"/>
      <c r="AA246" s="6"/>
    </row>
    <row r="247">
      <c r="A247" s="89"/>
      <c r="B247" s="5">
        <v>10253.0</v>
      </c>
      <c r="C247" s="5"/>
      <c r="D247" s="5"/>
      <c r="E247" s="90" t="s">
        <v>21</v>
      </c>
      <c r="F247" s="90" t="s">
        <v>3322</v>
      </c>
      <c r="G247" s="106">
        <v>2020.0</v>
      </c>
      <c r="H247" s="182" t="s">
        <v>1373</v>
      </c>
      <c r="I247" s="183" t="s">
        <v>1053</v>
      </c>
      <c r="J247" s="106">
        <v>6.0</v>
      </c>
      <c r="K247" s="202" t="s">
        <v>3321</v>
      </c>
      <c r="L247" s="182" t="s">
        <v>25</v>
      </c>
      <c r="M247" s="287" t="s">
        <v>4164</v>
      </c>
      <c r="N247" s="300"/>
      <c r="O247" s="7"/>
      <c r="P247" s="7"/>
      <c r="Q247" s="6"/>
      <c r="R247" s="6"/>
      <c r="S247" s="6"/>
      <c r="T247" s="299"/>
      <c r="V247" s="6"/>
      <c r="W247" s="6"/>
      <c r="Y247" s="6"/>
      <c r="Z247" s="6"/>
      <c r="AA247" s="6"/>
    </row>
    <row r="248">
      <c r="A248" s="89"/>
      <c r="B248" s="5">
        <v>10254.0</v>
      </c>
      <c r="C248" s="5"/>
      <c r="D248" s="5"/>
      <c r="E248" s="90" t="s">
        <v>21</v>
      </c>
      <c r="F248" s="90" t="s">
        <v>3323</v>
      </c>
      <c r="G248" s="106">
        <v>2020.0</v>
      </c>
      <c r="H248" s="182" t="s">
        <v>853</v>
      </c>
      <c r="I248" s="183" t="s">
        <v>880</v>
      </c>
      <c r="J248" s="106">
        <v>263.0</v>
      </c>
      <c r="K248" s="5" t="s">
        <v>105</v>
      </c>
      <c r="L248" s="182" t="s">
        <v>72</v>
      </c>
      <c r="M248" s="287" t="s">
        <v>4164</v>
      </c>
      <c r="N248" s="300"/>
      <c r="O248" s="7"/>
      <c r="P248" s="7"/>
      <c r="Q248" s="6"/>
      <c r="R248" s="6"/>
      <c r="S248" s="6"/>
      <c r="T248" s="299"/>
      <c r="V248" s="6"/>
      <c r="W248" s="6"/>
      <c r="Y248" s="6"/>
      <c r="Z248" s="6"/>
      <c r="AA248" s="6"/>
    </row>
    <row r="249">
      <c r="A249" s="89"/>
      <c r="B249" s="5">
        <v>10255.0</v>
      </c>
      <c r="C249" s="5"/>
      <c r="D249" s="5"/>
      <c r="E249" s="90" t="s">
        <v>21</v>
      </c>
      <c r="F249" s="90" t="s">
        <v>864</v>
      </c>
      <c r="G249" s="106">
        <v>2020.0</v>
      </c>
      <c r="H249" s="182" t="s">
        <v>865</v>
      </c>
      <c r="I249" s="183" t="s">
        <v>866</v>
      </c>
      <c r="J249" s="106">
        <v>58.0</v>
      </c>
      <c r="K249" s="196" t="s">
        <v>867</v>
      </c>
      <c r="L249" s="182" t="s">
        <v>30</v>
      </c>
      <c r="M249" s="287" t="s">
        <v>4164</v>
      </c>
      <c r="N249" s="300"/>
      <c r="O249" s="7"/>
      <c r="P249" s="7"/>
      <c r="Q249" s="6"/>
      <c r="R249" s="6"/>
      <c r="S249" s="6"/>
      <c r="T249" s="299"/>
      <c r="V249" s="6"/>
      <c r="W249" s="6"/>
      <c r="Y249" s="6"/>
      <c r="Z249" s="6"/>
      <c r="AA249" s="6"/>
    </row>
    <row r="250">
      <c r="A250" s="89"/>
      <c r="B250" s="5">
        <v>10256.0</v>
      </c>
      <c r="C250" s="5"/>
      <c r="D250" s="5"/>
      <c r="E250" s="90" t="s">
        <v>21</v>
      </c>
      <c r="F250" s="90" t="s">
        <v>3129</v>
      </c>
      <c r="G250" s="106">
        <v>2020.0</v>
      </c>
      <c r="H250" s="182" t="s">
        <v>865</v>
      </c>
      <c r="I250" s="183" t="s">
        <v>3130</v>
      </c>
      <c r="J250" s="106">
        <v>15.0</v>
      </c>
      <c r="K250" s="196" t="s">
        <v>4978</v>
      </c>
      <c r="L250" s="182" t="s">
        <v>25</v>
      </c>
      <c r="M250" s="287" t="s">
        <v>4164</v>
      </c>
      <c r="N250" s="300"/>
      <c r="O250" s="7"/>
      <c r="P250" s="7"/>
      <c r="Q250" s="6"/>
      <c r="R250" s="6"/>
      <c r="S250" s="6"/>
      <c r="T250" s="7"/>
      <c r="U250" s="299"/>
      <c r="V250" s="6"/>
      <c r="W250" s="6"/>
      <c r="Y250" s="6"/>
      <c r="Z250" s="6"/>
      <c r="AA250" s="6"/>
    </row>
    <row r="251">
      <c r="A251" s="89"/>
      <c r="B251" s="5">
        <v>10257.0</v>
      </c>
      <c r="C251" s="5"/>
      <c r="D251" s="5"/>
      <c r="E251" s="90" t="s">
        <v>21</v>
      </c>
      <c r="F251" s="90" t="s">
        <v>3132</v>
      </c>
      <c r="G251" s="106">
        <v>2020.0</v>
      </c>
      <c r="H251" s="182" t="s">
        <v>865</v>
      </c>
      <c r="I251" s="183" t="s">
        <v>856</v>
      </c>
      <c r="J251" s="196">
        <v>93.0</v>
      </c>
      <c r="K251" s="189" t="s">
        <v>3133</v>
      </c>
      <c r="L251" s="182" t="s">
        <v>72</v>
      </c>
      <c r="M251" s="287" t="s">
        <v>4164</v>
      </c>
      <c r="N251" s="300"/>
      <c r="O251" s="7"/>
      <c r="P251" s="7"/>
      <c r="Q251" s="6"/>
      <c r="R251" s="6"/>
      <c r="S251" s="6"/>
      <c r="T251" s="299"/>
      <c r="V251" s="6"/>
      <c r="W251" s="6"/>
      <c r="Y251" s="6"/>
      <c r="Z251" s="6"/>
      <c r="AA251" s="6"/>
    </row>
    <row r="252">
      <c r="A252" s="89"/>
      <c r="B252" s="5">
        <v>10258.0</v>
      </c>
      <c r="C252" s="5"/>
      <c r="D252" s="5"/>
      <c r="E252" s="90" t="s">
        <v>21</v>
      </c>
      <c r="F252" s="90" t="s">
        <v>3324</v>
      </c>
      <c r="G252" s="106">
        <v>2020.0</v>
      </c>
      <c r="H252" s="182" t="s">
        <v>865</v>
      </c>
      <c r="I252" s="183" t="s">
        <v>835</v>
      </c>
      <c r="J252" s="106">
        <v>8.0</v>
      </c>
      <c r="K252" s="202" t="s">
        <v>867</v>
      </c>
      <c r="L252" s="182" t="s">
        <v>25</v>
      </c>
      <c r="M252" s="287" t="s">
        <v>4164</v>
      </c>
      <c r="N252" s="300"/>
      <c r="O252" s="7"/>
      <c r="P252" s="7"/>
      <c r="Q252" s="6"/>
      <c r="R252" s="6"/>
      <c r="S252" s="6"/>
      <c r="T252" s="299"/>
      <c r="U252" s="299"/>
      <c r="V252" s="6"/>
      <c r="W252" s="6"/>
      <c r="Y252" s="6"/>
      <c r="Z252" s="6"/>
      <c r="AA252" s="6"/>
    </row>
    <row r="253">
      <c r="A253" s="89"/>
      <c r="B253" s="5">
        <v>10259.0</v>
      </c>
      <c r="C253" s="5"/>
      <c r="D253" s="5"/>
      <c r="E253" s="90" t="s">
        <v>21</v>
      </c>
      <c r="F253" s="90" t="s">
        <v>1049</v>
      </c>
      <c r="G253" s="106">
        <v>2020.0</v>
      </c>
      <c r="H253" s="182" t="s">
        <v>865</v>
      </c>
      <c r="I253" s="183" t="s">
        <v>877</v>
      </c>
      <c r="J253" s="106">
        <v>8.0</v>
      </c>
      <c r="K253" s="202" t="s">
        <v>1050</v>
      </c>
      <c r="L253" s="182" t="s">
        <v>30</v>
      </c>
      <c r="M253" s="287" t="s">
        <v>4164</v>
      </c>
      <c r="N253" s="300"/>
      <c r="O253" s="7"/>
      <c r="P253" s="7"/>
      <c r="Q253" s="6"/>
      <c r="R253" s="6"/>
      <c r="S253" s="6"/>
      <c r="T253" s="299"/>
      <c r="V253" s="6"/>
      <c r="W253" s="6"/>
      <c r="Y253" s="6"/>
      <c r="Z253" s="6"/>
      <c r="AA253" s="6"/>
    </row>
    <row r="254">
      <c r="A254" s="89"/>
      <c r="B254" s="5">
        <v>10260.0</v>
      </c>
      <c r="C254" s="5"/>
      <c r="D254" s="5"/>
      <c r="E254" s="90" t="s">
        <v>21</v>
      </c>
      <c r="F254" s="90" t="s">
        <v>868</v>
      </c>
      <c r="G254" s="106">
        <v>2020.0</v>
      </c>
      <c r="H254" s="182" t="s">
        <v>865</v>
      </c>
      <c r="I254" s="183" t="s">
        <v>835</v>
      </c>
      <c r="J254" s="106">
        <v>8.0</v>
      </c>
      <c r="K254" s="106" t="s">
        <v>869</v>
      </c>
      <c r="L254" s="182" t="s">
        <v>30</v>
      </c>
      <c r="M254" s="287" t="s">
        <v>4164</v>
      </c>
      <c r="N254" s="300"/>
      <c r="O254" s="7"/>
      <c r="P254" s="7"/>
      <c r="Q254" s="6"/>
      <c r="R254" s="6"/>
      <c r="S254" s="6"/>
      <c r="T254" s="299"/>
      <c r="V254" s="6"/>
      <c r="W254" s="6"/>
      <c r="Y254" s="6"/>
      <c r="Z254" s="6"/>
      <c r="AA254" s="6"/>
    </row>
    <row r="255">
      <c r="A255" s="89"/>
      <c r="B255" s="5">
        <v>10261.0</v>
      </c>
      <c r="C255" s="5"/>
      <c r="D255" s="5"/>
      <c r="E255" s="90" t="s">
        <v>21</v>
      </c>
      <c r="F255" s="90" t="s">
        <v>3325</v>
      </c>
      <c r="G255" s="106">
        <v>2020.0</v>
      </c>
      <c r="H255" s="182" t="s">
        <v>865</v>
      </c>
      <c r="I255" s="183" t="s">
        <v>3326</v>
      </c>
      <c r="J255" s="106">
        <v>6.0</v>
      </c>
      <c r="K255" s="202" t="s">
        <v>3327</v>
      </c>
      <c r="L255" s="182" t="s">
        <v>25</v>
      </c>
      <c r="M255" s="287" t="s">
        <v>4164</v>
      </c>
      <c r="N255" s="300"/>
      <c r="O255" s="7"/>
      <c r="P255" s="7"/>
      <c r="Q255" s="6"/>
      <c r="R255" s="6"/>
      <c r="S255" s="6"/>
      <c r="T255" s="299"/>
      <c r="V255" s="6"/>
      <c r="W255" s="6"/>
      <c r="Y255" s="6"/>
      <c r="Z255" s="6"/>
      <c r="AA255" s="6"/>
    </row>
    <row r="256">
      <c r="A256" s="89"/>
      <c r="B256" s="5">
        <v>10262.0</v>
      </c>
      <c r="C256" s="5"/>
      <c r="D256" s="5"/>
      <c r="E256" s="90" t="s">
        <v>21</v>
      </c>
      <c r="F256" s="90" t="s">
        <v>1314</v>
      </c>
      <c r="G256" s="106">
        <v>2020.0</v>
      </c>
      <c r="H256" s="182" t="s">
        <v>1042</v>
      </c>
      <c r="I256" s="183" t="s">
        <v>880</v>
      </c>
      <c r="J256" s="106">
        <v>167.0</v>
      </c>
      <c r="K256" s="203" t="s">
        <v>874</v>
      </c>
      <c r="L256" s="182" t="s">
        <v>25</v>
      </c>
      <c r="M256" s="287" t="s">
        <v>4164</v>
      </c>
      <c r="N256" s="300"/>
      <c r="O256" s="7"/>
      <c r="P256" s="7"/>
      <c r="Q256" s="6"/>
      <c r="R256" s="6"/>
      <c r="S256" s="6"/>
      <c r="T256" s="299"/>
      <c r="V256" s="6"/>
      <c r="W256" s="6"/>
      <c r="Y256" s="6"/>
      <c r="Z256" s="6"/>
      <c r="AA256" s="6"/>
    </row>
    <row r="257">
      <c r="A257" s="89"/>
      <c r="B257" s="5">
        <v>10263.0</v>
      </c>
      <c r="C257" s="5"/>
      <c r="D257" s="5"/>
      <c r="E257" s="90" t="s">
        <v>21</v>
      </c>
      <c r="F257" s="90" t="s">
        <v>1150</v>
      </c>
      <c r="G257" s="106">
        <v>2020.0</v>
      </c>
      <c r="H257" s="182" t="s">
        <v>1042</v>
      </c>
      <c r="I257" s="183" t="s">
        <v>880</v>
      </c>
      <c r="J257" s="106">
        <v>167.0</v>
      </c>
      <c r="K257" s="5" t="s">
        <v>105</v>
      </c>
      <c r="L257" s="182" t="s">
        <v>25</v>
      </c>
      <c r="M257" s="287" t="s">
        <v>4164</v>
      </c>
      <c r="N257" s="300"/>
      <c r="O257" s="7"/>
      <c r="Q257" s="6"/>
      <c r="R257" s="6"/>
      <c r="S257" s="6"/>
      <c r="T257" s="299"/>
      <c r="V257" s="6"/>
      <c r="W257" s="6"/>
      <c r="Y257" s="6"/>
      <c r="Z257" s="6"/>
      <c r="AA257" s="6"/>
    </row>
    <row r="258">
      <c r="A258" s="89"/>
      <c r="B258" s="5">
        <v>10264.0</v>
      </c>
      <c r="C258" s="5"/>
      <c r="D258" s="5"/>
      <c r="E258" s="90" t="s">
        <v>21</v>
      </c>
      <c r="F258" s="90" t="s">
        <v>1051</v>
      </c>
      <c r="G258" s="106">
        <v>2020.0</v>
      </c>
      <c r="H258" s="182" t="s">
        <v>871</v>
      </c>
      <c r="I258" s="183" t="s">
        <v>950</v>
      </c>
      <c r="J258" s="106">
        <v>369.0</v>
      </c>
      <c r="K258" s="5" t="s">
        <v>105</v>
      </c>
      <c r="L258" s="182" t="s">
        <v>30</v>
      </c>
      <c r="M258" s="287" t="s">
        <v>4164</v>
      </c>
      <c r="N258" s="300"/>
      <c r="O258" s="7"/>
      <c r="Q258" s="6"/>
      <c r="R258" s="6"/>
      <c r="S258" s="6"/>
      <c r="T258" s="299"/>
      <c r="V258" s="6"/>
      <c r="W258" s="6"/>
      <c r="Y258" s="6"/>
      <c r="Z258" s="6"/>
      <c r="AA258" s="6"/>
    </row>
    <row r="259">
      <c r="A259" s="89"/>
      <c r="B259" s="5">
        <v>10265.0</v>
      </c>
      <c r="C259" s="5"/>
      <c r="D259" s="5"/>
      <c r="E259" s="90" t="s">
        <v>21</v>
      </c>
      <c r="F259" s="90" t="s">
        <v>3328</v>
      </c>
      <c r="G259" s="106">
        <v>2020.0</v>
      </c>
      <c r="H259" s="182" t="s">
        <v>871</v>
      </c>
      <c r="I259" s="183" t="s">
        <v>950</v>
      </c>
      <c r="J259" s="106">
        <v>369.0</v>
      </c>
      <c r="K259" s="5" t="s">
        <v>105</v>
      </c>
      <c r="L259" s="182" t="s">
        <v>25</v>
      </c>
      <c r="M259" s="287" t="s">
        <v>4164</v>
      </c>
      <c r="N259" s="300"/>
      <c r="O259" s="7"/>
      <c r="Q259" s="6"/>
      <c r="R259" s="6"/>
      <c r="S259" s="6"/>
      <c r="T259" s="299"/>
      <c r="V259" s="6"/>
      <c r="W259" s="6"/>
      <c r="Y259" s="6"/>
      <c r="Z259" s="6"/>
      <c r="AA259" s="6"/>
    </row>
    <row r="260">
      <c r="A260" s="89"/>
      <c r="B260" s="5">
        <v>10266.0</v>
      </c>
      <c r="C260" s="5"/>
      <c r="D260" s="5"/>
      <c r="E260" s="90" t="s">
        <v>21</v>
      </c>
      <c r="F260" s="90" t="s">
        <v>3134</v>
      </c>
      <c r="G260" s="106">
        <v>2020.0</v>
      </c>
      <c r="H260" s="182" t="s">
        <v>871</v>
      </c>
      <c r="I260" s="183" t="s">
        <v>950</v>
      </c>
      <c r="J260" s="106">
        <v>369.0</v>
      </c>
      <c r="K260" s="5" t="s">
        <v>105</v>
      </c>
      <c r="L260" s="182" t="s">
        <v>72</v>
      </c>
      <c r="M260" s="287" t="s">
        <v>4164</v>
      </c>
      <c r="N260" s="300"/>
      <c r="O260" s="7"/>
      <c r="Q260" s="6"/>
      <c r="R260" s="6"/>
      <c r="S260" s="6"/>
      <c r="T260" s="299"/>
      <c r="V260" s="6"/>
      <c r="W260" s="6"/>
      <c r="Y260" s="6"/>
      <c r="Z260" s="6"/>
      <c r="AA260" s="6"/>
    </row>
    <row r="261">
      <c r="A261" s="89"/>
      <c r="B261" s="5">
        <v>10267.0</v>
      </c>
      <c r="C261" s="5"/>
      <c r="D261" s="5"/>
      <c r="E261" s="90" t="s">
        <v>21</v>
      </c>
      <c r="F261" s="90" t="s">
        <v>1052</v>
      </c>
      <c r="G261" s="106">
        <v>2020.0</v>
      </c>
      <c r="H261" s="182" t="s">
        <v>871</v>
      </c>
      <c r="I261" s="183" t="s">
        <v>1053</v>
      </c>
      <c r="J261" s="106">
        <v>369.0</v>
      </c>
      <c r="K261" s="106" t="s">
        <v>874</v>
      </c>
      <c r="L261" s="182" t="s">
        <v>25</v>
      </c>
      <c r="M261" s="287" t="s">
        <v>4164</v>
      </c>
      <c r="N261" s="300"/>
      <c r="O261" s="7"/>
      <c r="Q261" s="6"/>
      <c r="R261" s="6"/>
      <c r="S261" s="6"/>
      <c r="T261" s="299"/>
      <c r="V261" s="6"/>
      <c r="W261" s="6"/>
      <c r="Y261" s="6"/>
      <c r="Z261" s="6"/>
      <c r="AA261" s="6"/>
    </row>
    <row r="262">
      <c r="A262" s="89"/>
      <c r="B262" s="5">
        <v>10268.0</v>
      </c>
      <c r="C262" s="5"/>
      <c r="D262" s="5"/>
      <c r="E262" s="90" t="s">
        <v>21</v>
      </c>
      <c r="F262" s="90" t="s">
        <v>1544</v>
      </c>
      <c r="G262" s="106">
        <v>2020.0</v>
      </c>
      <c r="H262" s="182" t="s">
        <v>1373</v>
      </c>
      <c r="I262" s="183" t="s">
        <v>880</v>
      </c>
      <c r="J262" s="106">
        <v>7.0</v>
      </c>
      <c r="K262" s="106" t="s">
        <v>869</v>
      </c>
      <c r="L262" s="182" t="s">
        <v>30</v>
      </c>
      <c r="M262" s="287" t="s">
        <v>4164</v>
      </c>
      <c r="N262" s="300"/>
      <c r="O262" s="7"/>
      <c r="Q262" s="6"/>
      <c r="R262" s="6"/>
      <c r="S262" s="6"/>
      <c r="T262" s="299"/>
      <c r="V262" s="6"/>
      <c r="W262" s="6"/>
      <c r="Y262" s="6"/>
      <c r="Z262" s="6"/>
      <c r="AA262" s="6"/>
    </row>
    <row r="263">
      <c r="A263" s="89"/>
      <c r="B263" s="5">
        <v>10269.0</v>
      </c>
      <c r="C263" s="5"/>
      <c r="D263" s="5"/>
      <c r="E263" s="90" t="s">
        <v>21</v>
      </c>
      <c r="F263" s="90" t="s">
        <v>1054</v>
      </c>
      <c r="G263" s="106">
        <v>2020.0</v>
      </c>
      <c r="H263" s="182" t="s">
        <v>865</v>
      </c>
      <c r="I263" s="183" t="s">
        <v>880</v>
      </c>
      <c r="J263" s="106">
        <v>7.0</v>
      </c>
      <c r="K263" s="189" t="s">
        <v>869</v>
      </c>
      <c r="L263" s="182" t="s">
        <v>25</v>
      </c>
      <c r="M263" s="287" t="s">
        <v>4164</v>
      </c>
      <c r="N263" s="300"/>
      <c r="O263" s="7"/>
      <c r="Q263" s="6"/>
      <c r="R263" s="6"/>
      <c r="S263" s="6"/>
      <c r="T263" s="299"/>
      <c r="V263" s="6"/>
      <c r="W263" s="6"/>
      <c r="Y263" s="6"/>
      <c r="Z263" s="6"/>
      <c r="AA263" s="6"/>
    </row>
    <row r="264">
      <c r="A264" s="89"/>
      <c r="B264" s="5">
        <v>10270.0</v>
      </c>
      <c r="C264" s="5"/>
      <c r="D264" s="5"/>
      <c r="E264" s="90" t="s">
        <v>21</v>
      </c>
      <c r="F264" s="90" t="s">
        <v>1055</v>
      </c>
      <c r="G264" s="106">
        <v>2020.0</v>
      </c>
      <c r="H264" s="182" t="s">
        <v>865</v>
      </c>
      <c r="I264" s="183" t="s">
        <v>854</v>
      </c>
      <c r="J264" s="106">
        <v>11.0</v>
      </c>
      <c r="K264" s="189" t="s">
        <v>869</v>
      </c>
      <c r="L264" s="182" t="s">
        <v>30</v>
      </c>
      <c r="M264" s="287" t="s">
        <v>4164</v>
      </c>
      <c r="N264" s="300"/>
      <c r="O264" s="7"/>
      <c r="Q264" s="6"/>
      <c r="R264" s="6"/>
      <c r="S264" s="6"/>
      <c r="T264" s="299"/>
      <c r="V264" s="6"/>
      <c r="W264" s="6"/>
      <c r="Y264" s="6"/>
      <c r="Z264" s="6"/>
      <c r="AA264" s="6"/>
    </row>
    <row r="265">
      <c r="A265" s="89"/>
      <c r="B265" s="5">
        <v>10271.0</v>
      </c>
      <c r="C265" s="5"/>
      <c r="D265" s="5"/>
      <c r="E265" s="90" t="s">
        <v>21</v>
      </c>
      <c r="F265" s="90" t="s">
        <v>1056</v>
      </c>
      <c r="G265" s="106">
        <v>2020.0</v>
      </c>
      <c r="H265" s="182" t="s">
        <v>865</v>
      </c>
      <c r="I265" s="183" t="s">
        <v>854</v>
      </c>
      <c r="J265" s="106">
        <v>11.0</v>
      </c>
      <c r="K265" s="189" t="s">
        <v>869</v>
      </c>
      <c r="L265" s="182" t="s">
        <v>30</v>
      </c>
      <c r="M265" s="287" t="s">
        <v>4164</v>
      </c>
      <c r="N265" s="300"/>
      <c r="O265" s="7"/>
      <c r="Q265" s="6"/>
      <c r="R265" s="6"/>
      <c r="S265" s="6"/>
      <c r="T265" s="299"/>
      <c r="V265" s="6"/>
      <c r="W265" s="6"/>
      <c r="Y265" s="6"/>
      <c r="Z265" s="6"/>
      <c r="AA265" s="6"/>
    </row>
    <row r="266">
      <c r="A266" s="89"/>
      <c r="B266" s="5">
        <v>10272.0</v>
      </c>
      <c r="C266" s="5"/>
      <c r="D266" s="5"/>
      <c r="E266" s="90" t="s">
        <v>21</v>
      </c>
      <c r="F266" s="90" t="s">
        <v>3135</v>
      </c>
      <c r="G266" s="106">
        <v>2020.0</v>
      </c>
      <c r="H266" s="182" t="s">
        <v>1373</v>
      </c>
      <c r="I266" s="183" t="s">
        <v>854</v>
      </c>
      <c r="J266" s="106">
        <v>11.0</v>
      </c>
      <c r="K266" s="189" t="s">
        <v>869</v>
      </c>
      <c r="L266" s="182" t="s">
        <v>72</v>
      </c>
      <c r="M266" s="287" t="s">
        <v>4164</v>
      </c>
      <c r="N266" s="300"/>
      <c r="O266" s="7"/>
      <c r="Q266" s="6"/>
      <c r="R266" s="6"/>
      <c r="S266" s="6"/>
      <c r="T266" s="299"/>
      <c r="V266" s="6"/>
      <c r="W266" s="6"/>
      <c r="Y266" s="6"/>
      <c r="Z266" s="6"/>
      <c r="AA266" s="6"/>
    </row>
    <row r="267">
      <c r="A267" s="89"/>
      <c r="B267" s="5">
        <v>10273.0</v>
      </c>
      <c r="C267" s="5"/>
      <c r="D267" s="5"/>
      <c r="E267" s="90" t="s">
        <v>21</v>
      </c>
      <c r="F267" s="90" t="s">
        <v>1500</v>
      </c>
      <c r="G267" s="106">
        <v>2020.0</v>
      </c>
      <c r="H267" s="182" t="s">
        <v>871</v>
      </c>
      <c r="I267" s="183" t="s">
        <v>895</v>
      </c>
      <c r="J267" s="106">
        <v>438.0</v>
      </c>
      <c r="K267" s="5" t="s">
        <v>105</v>
      </c>
      <c r="L267" s="182" t="s">
        <v>25</v>
      </c>
      <c r="M267" s="287" t="s">
        <v>4164</v>
      </c>
      <c r="N267" s="300"/>
      <c r="O267" s="7"/>
      <c r="P267" s="7"/>
      <c r="Q267" s="6"/>
      <c r="R267" s="6"/>
      <c r="S267" s="6"/>
      <c r="T267" s="299"/>
      <c r="V267" s="6"/>
      <c r="W267" s="6"/>
      <c r="Y267" s="6"/>
      <c r="Z267" s="6"/>
      <c r="AA267" s="6"/>
    </row>
    <row r="268">
      <c r="A268" s="89"/>
      <c r="B268" s="5">
        <v>10274.0</v>
      </c>
      <c r="C268" s="5"/>
      <c r="D268" s="5"/>
      <c r="E268" s="90" t="s">
        <v>21</v>
      </c>
      <c r="F268" s="90" t="s">
        <v>1376</v>
      </c>
      <c r="G268" s="106">
        <v>2020.0</v>
      </c>
      <c r="H268" s="182" t="s">
        <v>1377</v>
      </c>
      <c r="I268" s="183" t="s">
        <v>880</v>
      </c>
      <c r="J268" s="106">
        <v>362.0</v>
      </c>
      <c r="K268" s="5" t="s">
        <v>105</v>
      </c>
      <c r="L268" s="182" t="s">
        <v>30</v>
      </c>
      <c r="M268" s="287" t="s">
        <v>4164</v>
      </c>
      <c r="N268" s="300"/>
      <c r="O268" s="7"/>
      <c r="P268" s="7"/>
      <c r="Q268" s="6"/>
      <c r="R268" s="6"/>
      <c r="S268" s="6"/>
      <c r="T268" s="299"/>
      <c r="V268" s="6"/>
      <c r="W268" s="6"/>
      <c r="Y268" s="6"/>
      <c r="Z268" s="6"/>
      <c r="AA268" s="6"/>
    </row>
    <row r="269">
      <c r="A269" s="89"/>
      <c r="B269" s="5">
        <v>10275.0</v>
      </c>
      <c r="C269" s="5"/>
      <c r="D269" s="5"/>
      <c r="E269" s="90" t="s">
        <v>21</v>
      </c>
      <c r="F269" s="90" t="s">
        <v>870</v>
      </c>
      <c r="G269" s="106">
        <v>2020.0</v>
      </c>
      <c r="H269" s="182" t="s">
        <v>871</v>
      </c>
      <c r="I269" s="183" t="s">
        <v>835</v>
      </c>
      <c r="J269" s="106">
        <v>361.0</v>
      </c>
      <c r="K269" s="5" t="s">
        <v>105</v>
      </c>
      <c r="L269" s="182" t="s">
        <v>30</v>
      </c>
      <c r="M269" s="287" t="s">
        <v>4164</v>
      </c>
      <c r="N269" s="300"/>
      <c r="O269" s="7"/>
      <c r="P269" s="7"/>
      <c r="Q269" s="6"/>
      <c r="R269" s="6"/>
      <c r="S269" s="6"/>
      <c r="T269" s="299"/>
      <c r="V269" s="6"/>
      <c r="W269" s="6"/>
      <c r="Y269" s="6"/>
      <c r="Z269" s="6"/>
      <c r="AA269" s="6"/>
    </row>
    <row r="270">
      <c r="A270" s="89"/>
      <c r="B270" s="5">
        <v>10276.0</v>
      </c>
      <c r="C270" s="5"/>
      <c r="D270" s="5"/>
      <c r="E270" s="90" t="s">
        <v>21</v>
      </c>
      <c r="F270" s="90" t="s">
        <v>1057</v>
      </c>
      <c r="G270" s="106">
        <v>2020.0</v>
      </c>
      <c r="H270" s="182" t="s">
        <v>871</v>
      </c>
      <c r="I270" s="183" t="s">
        <v>854</v>
      </c>
      <c r="J270" s="106">
        <v>394.0</v>
      </c>
      <c r="K270" s="5" t="s">
        <v>105</v>
      </c>
      <c r="L270" s="182" t="s">
        <v>30</v>
      </c>
      <c r="M270" s="287" t="s">
        <v>4164</v>
      </c>
      <c r="N270" s="300"/>
      <c r="O270" s="7"/>
      <c r="P270" s="7"/>
      <c r="Q270" s="6"/>
      <c r="R270" s="6"/>
      <c r="S270" s="6"/>
      <c r="T270" s="299"/>
      <c r="V270" s="6"/>
      <c r="W270" s="6"/>
      <c r="Y270" s="6"/>
      <c r="Z270" s="6"/>
      <c r="AA270" s="6"/>
    </row>
    <row r="271">
      <c r="A271" s="89"/>
      <c r="B271" s="5">
        <v>10277.0</v>
      </c>
      <c r="C271" s="5"/>
      <c r="D271" s="5"/>
      <c r="E271" s="90" t="s">
        <v>21</v>
      </c>
      <c r="F271" s="90" t="s">
        <v>1058</v>
      </c>
      <c r="G271" s="106">
        <v>2020.0</v>
      </c>
      <c r="H271" s="182" t="s">
        <v>871</v>
      </c>
      <c r="I271" s="183" t="s">
        <v>854</v>
      </c>
      <c r="J271" s="106">
        <v>358.0</v>
      </c>
      <c r="K271" s="5" t="s">
        <v>105</v>
      </c>
      <c r="L271" s="182" t="s">
        <v>30</v>
      </c>
      <c r="M271" s="287" t="s">
        <v>4164</v>
      </c>
      <c r="N271" s="300"/>
      <c r="O271" s="7"/>
      <c r="P271" s="7"/>
      <c r="Q271" s="6"/>
      <c r="R271" s="6"/>
      <c r="S271" s="6"/>
      <c r="T271" s="299"/>
      <c r="V271" s="6"/>
      <c r="W271" s="6"/>
      <c r="Y271" s="6"/>
      <c r="Z271" s="6"/>
      <c r="AA271" s="6"/>
    </row>
    <row r="272">
      <c r="A272" s="89"/>
      <c r="B272" s="5">
        <v>10278.0</v>
      </c>
      <c r="C272" s="5"/>
      <c r="D272" s="5"/>
      <c r="E272" s="90" t="s">
        <v>21</v>
      </c>
      <c r="F272" s="90" t="s">
        <v>872</v>
      </c>
      <c r="G272" s="106">
        <v>2020.0</v>
      </c>
      <c r="H272" s="182" t="s">
        <v>871</v>
      </c>
      <c r="I272" s="183" t="s">
        <v>873</v>
      </c>
      <c r="J272" s="106">
        <v>362.0</v>
      </c>
      <c r="K272" s="106" t="s">
        <v>874</v>
      </c>
      <c r="L272" s="182" t="s">
        <v>25</v>
      </c>
      <c r="M272" s="287" t="s">
        <v>4164</v>
      </c>
      <c r="N272" s="300"/>
      <c r="O272" s="7"/>
      <c r="P272" s="7"/>
      <c r="Q272" s="6"/>
      <c r="R272" s="6"/>
      <c r="S272" s="6"/>
      <c r="T272" s="299"/>
      <c r="V272" s="6"/>
      <c r="W272" s="6"/>
      <c r="Y272" s="6"/>
      <c r="Z272" s="6"/>
      <c r="AA272" s="6"/>
    </row>
    <row r="273">
      <c r="A273" s="89"/>
      <c r="B273" s="5">
        <v>10279.0</v>
      </c>
      <c r="C273" s="5"/>
      <c r="D273" s="5"/>
      <c r="E273" s="90" t="s">
        <v>21</v>
      </c>
      <c r="F273" s="90" t="s">
        <v>3136</v>
      </c>
      <c r="G273" s="139">
        <v>2020.0</v>
      </c>
      <c r="H273" s="197" t="s">
        <v>876</v>
      </c>
      <c r="I273" s="198" t="s">
        <v>964</v>
      </c>
      <c r="J273" s="139">
        <v>383.0</v>
      </c>
      <c r="K273" s="5" t="s">
        <v>105</v>
      </c>
      <c r="L273" s="197" t="s">
        <v>25</v>
      </c>
      <c r="M273" s="287" t="s">
        <v>4164</v>
      </c>
      <c r="N273" s="300"/>
      <c r="O273" s="7"/>
      <c r="Q273" s="6"/>
      <c r="R273" s="6"/>
      <c r="S273" s="6"/>
      <c r="T273" s="299"/>
      <c r="V273" s="6"/>
      <c r="W273" s="6"/>
      <c r="Y273" s="6"/>
      <c r="Z273" s="6"/>
      <c r="AA273" s="6"/>
    </row>
    <row r="274">
      <c r="A274" s="89"/>
      <c r="B274" s="5">
        <v>10280.0</v>
      </c>
      <c r="C274" s="5"/>
      <c r="D274" s="5"/>
      <c r="E274" s="90" t="s">
        <v>21</v>
      </c>
      <c r="F274" s="90" t="s">
        <v>1644</v>
      </c>
      <c r="G274" s="106">
        <v>2020.0</v>
      </c>
      <c r="H274" s="182" t="s">
        <v>876</v>
      </c>
      <c r="I274" s="183" t="s">
        <v>1645</v>
      </c>
      <c r="J274" s="5">
        <v>314.0</v>
      </c>
      <c r="K274" s="203" t="s">
        <v>889</v>
      </c>
      <c r="L274" s="182" t="s">
        <v>30</v>
      </c>
      <c r="M274" s="287" t="s">
        <v>4164</v>
      </c>
      <c r="N274" s="300"/>
      <c r="O274" s="7"/>
      <c r="Q274" s="6"/>
      <c r="R274" s="6"/>
      <c r="S274" s="6"/>
      <c r="T274" s="299"/>
      <c r="V274" s="6"/>
      <c r="W274" s="6"/>
      <c r="Y274" s="6"/>
      <c r="Z274" s="6"/>
      <c r="AA274" s="6"/>
    </row>
    <row r="275">
      <c r="A275" s="89"/>
      <c r="B275" s="5">
        <v>10281.0</v>
      </c>
      <c r="C275" s="5"/>
      <c r="D275" s="5"/>
      <c r="E275" s="90" t="s">
        <v>21</v>
      </c>
      <c r="F275" s="90" t="s">
        <v>3137</v>
      </c>
      <c r="G275" s="106">
        <v>2020.0</v>
      </c>
      <c r="H275" s="182" t="s">
        <v>876</v>
      </c>
      <c r="I275" s="183" t="s">
        <v>3138</v>
      </c>
      <c r="J275" s="5">
        <v>56.0</v>
      </c>
      <c r="K275" s="196" t="s">
        <v>898</v>
      </c>
      <c r="L275" s="182" t="s">
        <v>25</v>
      </c>
      <c r="M275" s="287" t="s">
        <v>4164</v>
      </c>
      <c r="N275" s="300"/>
      <c r="O275" s="7"/>
      <c r="Q275" s="6"/>
      <c r="R275" s="6"/>
      <c r="S275" s="6"/>
      <c r="T275" s="299"/>
      <c r="V275" s="6"/>
      <c r="W275" s="6"/>
      <c r="Y275" s="6"/>
      <c r="Z275" s="6"/>
      <c r="AA275" s="6"/>
    </row>
    <row r="276">
      <c r="A276" s="89"/>
      <c r="B276" s="5">
        <v>10282.0</v>
      </c>
      <c r="C276" s="5"/>
      <c r="D276" s="5"/>
      <c r="E276" s="90" t="s">
        <v>21</v>
      </c>
      <c r="F276" s="90" t="s">
        <v>1571</v>
      </c>
      <c r="G276" s="106">
        <v>2020.0</v>
      </c>
      <c r="H276" s="182" t="s">
        <v>876</v>
      </c>
      <c r="I276" s="183" t="s">
        <v>1572</v>
      </c>
      <c r="J276" s="5">
        <v>383.0</v>
      </c>
      <c r="K276" s="203" t="s">
        <v>1349</v>
      </c>
      <c r="L276" s="182" t="s">
        <v>30</v>
      </c>
      <c r="M276" s="287" t="s">
        <v>4164</v>
      </c>
      <c r="N276" s="300"/>
      <c r="O276" s="7"/>
      <c r="Q276" s="6"/>
      <c r="R276" s="6"/>
      <c r="S276" s="6"/>
      <c r="T276" s="299"/>
      <c r="V276" s="6"/>
      <c r="W276" s="6"/>
      <c r="Y276" s="6"/>
      <c r="Z276" s="6"/>
      <c r="AA276" s="6"/>
    </row>
    <row r="277">
      <c r="A277" s="89"/>
      <c r="B277" s="5">
        <v>10283.0</v>
      </c>
      <c r="C277" s="5"/>
      <c r="D277" s="5"/>
      <c r="E277" s="90" t="s">
        <v>21</v>
      </c>
      <c r="F277" s="90" t="s">
        <v>3139</v>
      </c>
      <c r="G277" s="106">
        <v>2020.0</v>
      </c>
      <c r="H277" s="182" t="s">
        <v>876</v>
      </c>
      <c r="I277" s="183" t="s">
        <v>3140</v>
      </c>
      <c r="J277" s="5">
        <v>383.0</v>
      </c>
      <c r="K277" s="106" t="s">
        <v>234</v>
      </c>
      <c r="L277" s="182" t="s">
        <v>25</v>
      </c>
      <c r="M277" s="287" t="s">
        <v>4164</v>
      </c>
      <c r="N277" s="300"/>
      <c r="O277" s="7"/>
      <c r="Q277" s="6"/>
      <c r="R277" s="6"/>
      <c r="S277" s="6"/>
      <c r="T277" s="299"/>
      <c r="V277" s="6"/>
      <c r="W277" s="6"/>
      <c r="Y277" s="6"/>
      <c r="Z277" s="6"/>
      <c r="AA277" s="6"/>
    </row>
    <row r="278">
      <c r="A278" s="89"/>
      <c r="B278" s="5">
        <v>10284.0</v>
      </c>
      <c r="C278" s="5"/>
      <c r="D278" s="5"/>
      <c r="E278" s="90" t="s">
        <v>21</v>
      </c>
      <c r="F278" s="90" t="s">
        <v>3329</v>
      </c>
      <c r="G278" s="106">
        <v>2020.0</v>
      </c>
      <c r="H278" s="182" t="s">
        <v>876</v>
      </c>
      <c r="I278" s="183" t="s">
        <v>835</v>
      </c>
      <c r="J278" s="5">
        <v>363.0</v>
      </c>
      <c r="K278" s="5" t="s">
        <v>105</v>
      </c>
      <c r="L278" s="182" t="s">
        <v>25</v>
      </c>
      <c r="M278" s="287" t="s">
        <v>4164</v>
      </c>
      <c r="N278" s="300"/>
      <c r="O278" s="7"/>
      <c r="Q278" s="6"/>
      <c r="R278" s="6"/>
      <c r="S278" s="6"/>
      <c r="T278" s="299"/>
      <c r="V278" s="6"/>
      <c r="W278" s="6"/>
      <c r="Y278" s="6"/>
      <c r="Z278" s="6"/>
      <c r="AA278" s="6"/>
    </row>
    <row r="279">
      <c r="A279" s="89"/>
      <c r="B279" s="5">
        <v>10285.0</v>
      </c>
      <c r="C279" s="5"/>
      <c r="D279" s="5"/>
      <c r="E279" s="90" t="s">
        <v>21</v>
      </c>
      <c r="F279" s="90" t="s">
        <v>875</v>
      </c>
      <c r="G279" s="106">
        <v>2020.0</v>
      </c>
      <c r="H279" s="182" t="s">
        <v>876</v>
      </c>
      <c r="I279" s="183" t="s">
        <v>877</v>
      </c>
      <c r="J279" s="5">
        <v>363.0</v>
      </c>
      <c r="K279" s="106" t="s">
        <v>234</v>
      </c>
      <c r="L279" s="182" t="s">
        <v>25</v>
      </c>
      <c r="M279" s="287" t="s">
        <v>4164</v>
      </c>
      <c r="N279" s="300"/>
      <c r="O279" s="7"/>
      <c r="Q279" s="6"/>
      <c r="R279" s="6"/>
      <c r="S279" s="6"/>
      <c r="T279" s="299"/>
      <c r="V279" s="6"/>
      <c r="W279" s="6"/>
      <c r="Y279" s="6"/>
      <c r="Z279" s="6"/>
      <c r="AA279" s="6"/>
    </row>
    <row r="280">
      <c r="A280" s="89"/>
      <c r="B280" s="5">
        <v>10286.0</v>
      </c>
      <c r="C280" s="5"/>
      <c r="D280" s="5"/>
      <c r="E280" s="90" t="s">
        <v>21</v>
      </c>
      <c r="F280" s="90" t="s">
        <v>1640</v>
      </c>
      <c r="G280" s="106">
        <v>2020.0</v>
      </c>
      <c r="H280" s="182" t="s">
        <v>876</v>
      </c>
      <c r="I280" s="183" t="s">
        <v>1319</v>
      </c>
      <c r="J280" s="5">
        <v>255.0</v>
      </c>
      <c r="K280" s="202" t="s">
        <v>889</v>
      </c>
      <c r="L280" s="182" t="s">
        <v>25</v>
      </c>
      <c r="M280" s="287" t="s">
        <v>4164</v>
      </c>
      <c r="N280" s="300"/>
      <c r="O280" s="7"/>
      <c r="Q280" s="6"/>
      <c r="R280" s="6"/>
      <c r="S280" s="6"/>
      <c r="T280" s="299"/>
      <c r="V280" s="6"/>
      <c r="W280" s="6"/>
      <c r="Y280" s="6"/>
      <c r="Z280" s="6"/>
      <c r="AA280" s="6"/>
    </row>
    <row r="281">
      <c r="A281" s="89"/>
      <c r="B281" s="5">
        <v>10287.0</v>
      </c>
      <c r="C281" s="5"/>
      <c r="D281" s="5"/>
      <c r="E281" s="90" t="s">
        <v>21</v>
      </c>
      <c r="F281" s="90" t="s">
        <v>1059</v>
      </c>
      <c r="G281" s="139">
        <v>2020.0</v>
      </c>
      <c r="H281" s="197" t="s">
        <v>876</v>
      </c>
      <c r="I281" s="198" t="s">
        <v>1060</v>
      </c>
      <c r="J281" s="139">
        <v>255.0</v>
      </c>
      <c r="K281" s="5" t="s">
        <v>105</v>
      </c>
      <c r="L281" s="197" t="s">
        <v>25</v>
      </c>
      <c r="M281" s="287" t="s">
        <v>4164</v>
      </c>
      <c r="N281" s="300"/>
      <c r="O281" s="7"/>
      <c r="Q281" s="6"/>
      <c r="R281" s="6"/>
      <c r="S281" s="6"/>
      <c r="T281" s="299"/>
      <c r="V281" s="6"/>
      <c r="W281" s="6"/>
      <c r="Y281" s="6"/>
      <c r="Z281" s="6"/>
      <c r="AA281" s="6"/>
    </row>
    <row r="282">
      <c r="A282" s="89"/>
      <c r="B282" s="5">
        <v>10288.0</v>
      </c>
      <c r="C282" s="5"/>
      <c r="D282" s="5"/>
      <c r="E282" s="90" t="s">
        <v>21</v>
      </c>
      <c r="F282" s="90" t="s">
        <v>3330</v>
      </c>
      <c r="G282" s="106">
        <v>2020.0</v>
      </c>
      <c r="H282" s="182" t="s">
        <v>876</v>
      </c>
      <c r="I282" s="183" t="s">
        <v>3331</v>
      </c>
      <c r="J282" s="5">
        <v>91.0</v>
      </c>
      <c r="K282" s="203" t="s">
        <v>898</v>
      </c>
      <c r="L282" s="182" t="s">
        <v>25</v>
      </c>
      <c r="M282" s="287" t="s">
        <v>4164</v>
      </c>
      <c r="N282" s="300"/>
      <c r="O282" s="7"/>
      <c r="Q282" s="6"/>
      <c r="R282" s="6"/>
      <c r="S282" s="6"/>
      <c r="T282" s="299"/>
      <c r="V282" s="6"/>
      <c r="W282" s="6"/>
      <c r="Y282" s="6"/>
      <c r="Z282" s="6"/>
      <c r="AA282" s="6"/>
    </row>
    <row r="283">
      <c r="A283" s="89"/>
      <c r="B283" s="5">
        <v>10289.0</v>
      </c>
      <c r="C283" s="5"/>
      <c r="D283" s="5"/>
      <c r="E283" s="90" t="s">
        <v>21</v>
      </c>
      <c r="F283" s="90" t="s">
        <v>3141</v>
      </c>
      <c r="G283" s="139">
        <v>2020.0</v>
      </c>
      <c r="H283" s="197" t="s">
        <v>905</v>
      </c>
      <c r="I283" s="198" t="s">
        <v>859</v>
      </c>
      <c r="J283" s="139">
        <v>398.0</v>
      </c>
      <c r="K283" s="5" t="s">
        <v>105</v>
      </c>
      <c r="L283" s="197" t="s">
        <v>72</v>
      </c>
      <c r="M283" s="287" t="s">
        <v>4164</v>
      </c>
      <c r="N283" s="300"/>
      <c r="O283" s="7"/>
      <c r="Q283" s="6"/>
      <c r="R283" s="6"/>
      <c r="S283" s="6"/>
      <c r="T283" s="299"/>
      <c r="V283" s="6"/>
      <c r="W283" s="6"/>
      <c r="Y283" s="6"/>
      <c r="Z283" s="6"/>
      <c r="AA283" s="6"/>
    </row>
    <row r="284">
      <c r="A284" s="89"/>
      <c r="B284" s="5">
        <v>10290.0</v>
      </c>
      <c r="C284" s="5"/>
      <c r="D284" s="5"/>
      <c r="E284" s="90" t="s">
        <v>21</v>
      </c>
      <c r="F284" s="90" t="s">
        <v>1573</v>
      </c>
      <c r="G284" s="106">
        <v>2020.0</v>
      </c>
      <c r="H284" s="182" t="s">
        <v>876</v>
      </c>
      <c r="I284" s="183" t="s">
        <v>845</v>
      </c>
      <c r="J284" s="5">
        <v>398.0</v>
      </c>
      <c r="K284" s="203" t="s">
        <v>889</v>
      </c>
      <c r="L284" s="182" t="s">
        <v>25</v>
      </c>
      <c r="M284" s="287" t="s">
        <v>4164</v>
      </c>
      <c r="N284" s="300"/>
      <c r="O284" s="7"/>
      <c r="Q284" s="6"/>
      <c r="R284" s="6"/>
      <c r="S284" s="6"/>
      <c r="T284" s="299"/>
      <c r="V284" s="6"/>
      <c r="W284" s="6"/>
      <c r="Y284" s="6"/>
      <c r="Z284" s="6"/>
      <c r="AA284" s="6"/>
    </row>
    <row r="285">
      <c r="A285" s="89"/>
      <c r="B285" s="5">
        <v>10291.0</v>
      </c>
      <c r="C285" s="5"/>
      <c r="D285" s="5"/>
      <c r="E285" s="90" t="s">
        <v>21</v>
      </c>
      <c r="F285" s="90" t="s">
        <v>3096</v>
      </c>
      <c r="G285" s="139">
        <v>2020.0</v>
      </c>
      <c r="H285" s="197" t="s">
        <v>1152</v>
      </c>
      <c r="I285" s="198" t="s">
        <v>835</v>
      </c>
      <c r="J285" s="139">
        <v>211.0</v>
      </c>
      <c r="K285" s="5" t="s">
        <v>105</v>
      </c>
      <c r="L285" s="197" t="s">
        <v>666</v>
      </c>
      <c r="M285" s="287" t="s">
        <v>4164</v>
      </c>
      <c r="N285" s="300"/>
      <c r="O285" s="7"/>
      <c r="Q285" s="6"/>
      <c r="R285" s="6"/>
      <c r="S285" s="6"/>
      <c r="T285" s="299"/>
      <c r="V285" s="6"/>
      <c r="W285" s="6"/>
      <c r="Y285" s="6"/>
      <c r="Z285" s="6"/>
      <c r="AA285" s="6"/>
    </row>
    <row r="286">
      <c r="A286" s="89"/>
      <c r="B286" s="5">
        <v>10292.0</v>
      </c>
      <c r="C286" s="5"/>
      <c r="D286" s="5"/>
      <c r="E286" s="90" t="s">
        <v>21</v>
      </c>
      <c r="F286" s="90" t="s">
        <v>1151</v>
      </c>
      <c r="G286" s="106">
        <v>2020.0</v>
      </c>
      <c r="H286" s="182" t="s">
        <v>1152</v>
      </c>
      <c r="I286" s="183" t="s">
        <v>877</v>
      </c>
      <c r="J286" s="5">
        <v>264.0</v>
      </c>
      <c r="K286" s="203" t="s">
        <v>1063</v>
      </c>
      <c r="L286" s="182" t="s">
        <v>30</v>
      </c>
      <c r="M286" s="287" t="s">
        <v>4164</v>
      </c>
      <c r="N286" s="300"/>
      <c r="O286" s="7"/>
      <c r="Q286" s="6"/>
      <c r="R286" s="6"/>
      <c r="S286" s="6"/>
      <c r="T286" s="299"/>
      <c r="V286" s="6"/>
      <c r="W286" s="6"/>
      <c r="Y286" s="6"/>
      <c r="Z286" s="6"/>
      <c r="AA286" s="6"/>
    </row>
    <row r="287">
      <c r="A287" s="89"/>
      <c r="B287" s="5">
        <v>10293.0</v>
      </c>
      <c r="C287" s="5"/>
      <c r="D287" s="5"/>
      <c r="E287" s="90" t="s">
        <v>21</v>
      </c>
      <c r="F287" s="90" t="s">
        <v>3142</v>
      </c>
      <c r="G287" s="106">
        <v>2020.0</v>
      </c>
      <c r="H287" s="182" t="s">
        <v>1152</v>
      </c>
      <c r="I287" s="183" t="s">
        <v>835</v>
      </c>
      <c r="J287" s="5">
        <v>264.0</v>
      </c>
      <c r="K287" s="5" t="s">
        <v>105</v>
      </c>
      <c r="L287" s="182" t="s">
        <v>25</v>
      </c>
      <c r="M287" s="287" t="s">
        <v>4164</v>
      </c>
      <c r="N287" s="300"/>
      <c r="O287" s="7"/>
      <c r="Q287" s="6"/>
      <c r="R287" s="6"/>
      <c r="S287" s="6"/>
      <c r="T287" s="299"/>
      <c r="V287" s="6"/>
      <c r="W287" s="6"/>
      <c r="Y287" s="6"/>
      <c r="Z287" s="6"/>
      <c r="AA287" s="6"/>
    </row>
    <row r="288">
      <c r="A288" s="89"/>
      <c r="B288" s="5">
        <v>10294.0</v>
      </c>
      <c r="C288" s="5"/>
      <c r="D288" s="5"/>
      <c r="E288" s="90" t="s">
        <v>21</v>
      </c>
      <c r="F288" s="90" t="s">
        <v>3143</v>
      </c>
      <c r="G288" s="106">
        <v>2020.0</v>
      </c>
      <c r="H288" s="182" t="s">
        <v>1161</v>
      </c>
      <c r="I288" s="183" t="s">
        <v>950</v>
      </c>
      <c r="J288" s="199" t="s">
        <v>3144</v>
      </c>
      <c r="K288" s="5" t="s">
        <v>3145</v>
      </c>
      <c r="L288" s="182" t="s">
        <v>25</v>
      </c>
      <c r="M288" s="287" t="s">
        <v>4164</v>
      </c>
      <c r="N288" s="300"/>
      <c r="O288" s="7"/>
      <c r="Q288" s="6"/>
      <c r="R288" s="6"/>
      <c r="S288" s="6"/>
      <c r="T288" s="299"/>
      <c r="V288" s="6"/>
      <c r="W288" s="6"/>
      <c r="Y288" s="6"/>
      <c r="Z288" s="6"/>
      <c r="AA288" s="6"/>
    </row>
    <row r="289">
      <c r="A289" s="89"/>
      <c r="B289" s="5">
        <v>10295.0</v>
      </c>
      <c r="C289" s="5"/>
      <c r="D289" s="5"/>
      <c r="E289" s="90" t="s">
        <v>21</v>
      </c>
      <c r="F289" s="90" t="s">
        <v>3146</v>
      </c>
      <c r="G289" s="106">
        <v>2020.0</v>
      </c>
      <c r="H289" s="182" t="s">
        <v>1535</v>
      </c>
      <c r="I289" s="183" t="s">
        <v>950</v>
      </c>
      <c r="J289" s="199" t="s">
        <v>3147</v>
      </c>
      <c r="K289" s="5" t="s">
        <v>1155</v>
      </c>
      <c r="L289" s="182" t="s">
        <v>25</v>
      </c>
      <c r="M289" s="287" t="s">
        <v>4164</v>
      </c>
      <c r="N289" s="300"/>
      <c r="O289" s="7"/>
      <c r="Q289" s="6"/>
      <c r="R289" s="6"/>
      <c r="S289" s="6"/>
      <c r="T289" s="299"/>
      <c r="V289" s="6"/>
      <c r="W289" s="6"/>
      <c r="Y289" s="6"/>
      <c r="Z289" s="6"/>
      <c r="AA289" s="6"/>
    </row>
    <row r="290">
      <c r="A290" s="89"/>
      <c r="B290" s="5">
        <v>10296.0</v>
      </c>
      <c r="C290" s="5"/>
      <c r="D290" s="5"/>
      <c r="E290" s="90" t="s">
        <v>21</v>
      </c>
      <c r="F290" s="90" t="s">
        <v>3148</v>
      </c>
      <c r="G290" s="106">
        <v>2020.0</v>
      </c>
      <c r="H290" s="182" t="s">
        <v>3149</v>
      </c>
      <c r="I290" s="183" t="s">
        <v>950</v>
      </c>
      <c r="J290" s="199" t="s">
        <v>3147</v>
      </c>
      <c r="K290" s="5" t="s">
        <v>1155</v>
      </c>
      <c r="L290" s="182" t="s">
        <v>25</v>
      </c>
      <c r="M290" s="287" t="s">
        <v>4164</v>
      </c>
      <c r="N290" s="300"/>
      <c r="O290" s="7"/>
      <c r="Q290" s="6"/>
      <c r="R290" s="6"/>
      <c r="S290" s="6"/>
      <c r="T290" s="299"/>
      <c r="V290" s="6"/>
      <c r="W290" s="6"/>
      <c r="Y290" s="6"/>
      <c r="Z290" s="6"/>
      <c r="AA290" s="6"/>
    </row>
    <row r="291">
      <c r="A291" s="89"/>
      <c r="B291" s="5">
        <v>10297.0</v>
      </c>
      <c r="C291" s="5"/>
      <c r="D291" s="5"/>
      <c r="E291" s="90" t="s">
        <v>21</v>
      </c>
      <c r="F291" s="90" t="s">
        <v>878</v>
      </c>
      <c r="G291" s="106">
        <v>2020.0</v>
      </c>
      <c r="H291" s="182" t="s">
        <v>879</v>
      </c>
      <c r="I291" s="183" t="s">
        <v>880</v>
      </c>
      <c r="J291" s="199" t="s">
        <v>881</v>
      </c>
      <c r="K291" s="199" t="s">
        <v>882</v>
      </c>
      <c r="L291" s="182" t="s">
        <v>25</v>
      </c>
      <c r="M291" s="287" t="s">
        <v>4164</v>
      </c>
      <c r="N291" s="300"/>
      <c r="O291" s="7"/>
      <c r="Q291" s="6"/>
      <c r="R291" s="6"/>
      <c r="S291" s="6"/>
      <c r="T291" s="299"/>
      <c r="V291" s="6"/>
      <c r="W291" s="6"/>
      <c r="Y291" s="6"/>
      <c r="Z291" s="6"/>
      <c r="AA291" s="6"/>
    </row>
    <row r="292">
      <c r="A292" s="89"/>
      <c r="B292" s="5">
        <v>10298.0</v>
      </c>
      <c r="C292" s="5"/>
      <c r="D292" s="5"/>
      <c r="E292" s="90" t="s">
        <v>21</v>
      </c>
      <c r="F292" s="90" t="s">
        <v>1315</v>
      </c>
      <c r="G292" s="106">
        <v>2020.0</v>
      </c>
      <c r="H292" s="182" t="s">
        <v>879</v>
      </c>
      <c r="I292" s="183" t="s">
        <v>895</v>
      </c>
      <c r="J292" s="5" t="s">
        <v>1316</v>
      </c>
      <c r="K292" s="202" t="s">
        <v>1317</v>
      </c>
      <c r="L292" s="182" t="s">
        <v>25</v>
      </c>
      <c r="M292" s="287" t="s">
        <v>4164</v>
      </c>
      <c r="N292" s="300"/>
      <c r="O292" s="7"/>
      <c r="Q292" s="6"/>
      <c r="R292" s="6"/>
      <c r="S292" s="6"/>
      <c r="T292" s="299"/>
      <c r="V292" s="6"/>
      <c r="W292" s="6"/>
      <c r="Y292" s="6"/>
      <c r="Z292" s="6"/>
      <c r="AA292" s="6"/>
    </row>
    <row r="293">
      <c r="A293" s="89"/>
      <c r="B293" s="5">
        <v>10299.0</v>
      </c>
      <c r="C293" s="5"/>
      <c r="D293" s="5"/>
      <c r="E293" s="90" t="s">
        <v>21</v>
      </c>
      <c r="F293" s="90" t="s">
        <v>1153</v>
      </c>
      <c r="G293" s="106">
        <v>2020.0</v>
      </c>
      <c r="H293" s="182" t="s">
        <v>879</v>
      </c>
      <c r="I293" s="183" t="s">
        <v>880</v>
      </c>
      <c r="J293" s="5" t="s">
        <v>1154</v>
      </c>
      <c r="K293" s="199" t="s">
        <v>1155</v>
      </c>
      <c r="L293" s="182" t="s">
        <v>25</v>
      </c>
      <c r="M293" s="287" t="s">
        <v>4164</v>
      </c>
      <c r="N293" s="300"/>
      <c r="O293" s="7"/>
      <c r="Q293" s="6"/>
      <c r="R293" s="6"/>
      <c r="S293" s="6"/>
      <c r="T293" s="299"/>
      <c r="V293" s="6"/>
      <c r="W293" s="6"/>
      <c r="Y293" s="6"/>
      <c r="Z293" s="6"/>
      <c r="AA293" s="6"/>
    </row>
    <row r="294">
      <c r="A294" s="89"/>
      <c r="B294" s="5">
        <v>10300.0</v>
      </c>
      <c r="C294" s="5"/>
      <c r="D294" s="5"/>
      <c r="E294" s="90" t="s">
        <v>21</v>
      </c>
      <c r="F294" s="90" t="s">
        <v>1625</v>
      </c>
      <c r="G294" s="106">
        <v>2020.0</v>
      </c>
      <c r="H294" s="182" t="s">
        <v>876</v>
      </c>
      <c r="I294" s="183" t="s">
        <v>1626</v>
      </c>
      <c r="J294" s="5">
        <v>334.0</v>
      </c>
      <c r="K294" s="203" t="s">
        <v>889</v>
      </c>
      <c r="L294" s="182" t="s">
        <v>30</v>
      </c>
      <c r="M294" s="287" t="s">
        <v>4164</v>
      </c>
      <c r="N294" s="300"/>
      <c r="O294" s="7"/>
      <c r="Q294" s="6"/>
      <c r="R294" s="6"/>
      <c r="S294" s="6"/>
      <c r="T294" s="299"/>
      <c r="V294" s="6"/>
      <c r="W294" s="6"/>
      <c r="Y294" s="6"/>
      <c r="Z294" s="6"/>
      <c r="AA294" s="6"/>
    </row>
    <row r="295">
      <c r="A295" s="89"/>
      <c r="B295" s="5">
        <v>10301.0</v>
      </c>
      <c r="C295" s="5"/>
      <c r="D295" s="5"/>
      <c r="E295" s="90" t="s">
        <v>21</v>
      </c>
      <c r="F295" s="90" t="s">
        <v>1583</v>
      </c>
      <c r="G295" s="106">
        <v>2020.0</v>
      </c>
      <c r="H295" s="182" t="s">
        <v>876</v>
      </c>
      <c r="I295" s="183" t="s">
        <v>1584</v>
      </c>
      <c r="J295" s="5">
        <v>120.0</v>
      </c>
      <c r="K295" s="203" t="s">
        <v>889</v>
      </c>
      <c r="L295" s="182" t="s">
        <v>30</v>
      </c>
      <c r="M295" s="287" t="s">
        <v>4164</v>
      </c>
      <c r="N295" s="300"/>
      <c r="O295" s="7"/>
      <c r="Q295" s="6"/>
      <c r="R295" s="6"/>
      <c r="S295" s="6"/>
      <c r="T295" s="299"/>
      <c r="V295" s="6"/>
      <c r="W295" s="6"/>
      <c r="Y295" s="6"/>
      <c r="Z295" s="6"/>
      <c r="AA295" s="6"/>
    </row>
    <row r="296">
      <c r="A296" s="89"/>
      <c r="B296" s="5">
        <v>10302.0</v>
      </c>
      <c r="C296" s="5"/>
      <c r="D296" s="5"/>
      <c r="E296" s="90" t="s">
        <v>21</v>
      </c>
      <c r="F296" s="90" t="s">
        <v>1156</v>
      </c>
      <c r="G296" s="99">
        <v>2020.0</v>
      </c>
      <c r="H296" s="99" t="s">
        <v>786</v>
      </c>
      <c r="I296" s="99" t="s">
        <v>891</v>
      </c>
      <c r="J296" s="99">
        <v>301.0</v>
      </c>
      <c r="K296" s="5" t="s">
        <v>105</v>
      </c>
      <c r="L296" s="99" t="s">
        <v>30</v>
      </c>
      <c r="M296" s="287" t="s">
        <v>4164</v>
      </c>
      <c r="N296" s="113"/>
      <c r="S296" s="6"/>
      <c r="T296" s="260"/>
      <c r="Y296" s="6"/>
      <c r="Z296" s="6"/>
      <c r="AA296" s="6"/>
    </row>
    <row r="297">
      <c r="A297" s="89"/>
      <c r="B297" s="5">
        <v>10303.0</v>
      </c>
      <c r="C297" s="5"/>
      <c r="D297" s="5"/>
      <c r="E297" s="90" t="s">
        <v>21</v>
      </c>
      <c r="F297" s="90" t="s">
        <v>1061</v>
      </c>
      <c r="G297" s="99">
        <v>2020.0</v>
      </c>
      <c r="H297" s="99" t="s">
        <v>884</v>
      </c>
      <c r="I297" s="99" t="s">
        <v>1062</v>
      </c>
      <c r="J297" s="99">
        <v>221.0</v>
      </c>
      <c r="K297" s="99" t="s">
        <v>1063</v>
      </c>
      <c r="L297" s="99" t="s">
        <v>30</v>
      </c>
      <c r="M297" s="287" t="s">
        <v>4164</v>
      </c>
      <c r="N297" s="113"/>
      <c r="S297" s="6"/>
      <c r="T297" s="260"/>
      <c r="Y297" s="6"/>
      <c r="Z297" s="6"/>
      <c r="AA297" s="6"/>
    </row>
    <row r="298">
      <c r="A298" s="89"/>
      <c r="B298" s="5">
        <v>10304.0</v>
      </c>
      <c r="C298" s="5"/>
      <c r="D298" s="5"/>
      <c r="E298" s="90" t="s">
        <v>16</v>
      </c>
      <c r="F298" s="90" t="s">
        <v>3150</v>
      </c>
      <c r="G298" s="106">
        <v>2020.0</v>
      </c>
      <c r="H298" s="106" t="s">
        <v>305</v>
      </c>
      <c r="I298" s="106" t="s">
        <v>1062</v>
      </c>
      <c r="J298" s="106">
        <v>175.0</v>
      </c>
      <c r="K298" s="106" t="s">
        <v>947</v>
      </c>
      <c r="L298" s="106" t="s">
        <v>20</v>
      </c>
      <c r="M298" s="287" t="s">
        <v>4164</v>
      </c>
      <c r="N298" s="113"/>
      <c r="O298" s="306"/>
      <c r="P298" s="6"/>
      <c r="Q298" s="6"/>
      <c r="R298" s="6"/>
      <c r="S298" s="6"/>
      <c r="T298" s="299"/>
      <c r="W298" s="6"/>
      <c r="Y298" s="6"/>
      <c r="Z298" s="6"/>
      <c r="AA298" s="6"/>
    </row>
    <row r="299">
      <c r="A299" s="324"/>
      <c r="B299" s="91">
        <v>10305.0</v>
      </c>
      <c r="C299" s="5"/>
      <c r="D299" s="5"/>
      <c r="E299" s="90" t="s">
        <v>21</v>
      </c>
      <c r="F299" s="90" t="s">
        <v>1617</v>
      </c>
      <c r="G299" s="200">
        <v>2020.0</v>
      </c>
      <c r="H299" s="200" t="s">
        <v>853</v>
      </c>
      <c r="I299" s="200" t="s">
        <v>1060</v>
      </c>
      <c r="J299" s="200">
        <v>298.0</v>
      </c>
      <c r="K299" s="200" t="s">
        <v>857</v>
      </c>
      <c r="L299" s="200" t="s">
        <v>30</v>
      </c>
      <c r="M299" s="287" t="s">
        <v>4164</v>
      </c>
      <c r="N299" s="13"/>
      <c r="O299" s="260"/>
      <c r="P299" s="7"/>
      <c r="Q299" s="297"/>
      <c r="R299" s="298"/>
      <c r="S299" s="298"/>
      <c r="T299" s="299"/>
      <c r="V299" s="299"/>
      <c r="W299" s="7"/>
      <c r="Y299" s="6"/>
      <c r="Z299" s="6"/>
      <c r="AA299" s="6"/>
    </row>
    <row r="300">
      <c r="A300" s="89"/>
      <c r="B300" s="5">
        <v>10306.0</v>
      </c>
      <c r="C300" s="5"/>
      <c r="D300" s="5"/>
      <c r="E300" s="90" t="s">
        <v>66</v>
      </c>
      <c r="F300" s="90" t="s">
        <v>883</v>
      </c>
      <c r="G300" s="99">
        <v>2020.0</v>
      </c>
      <c r="H300" s="99" t="s">
        <v>884</v>
      </c>
      <c r="I300" s="99" t="s">
        <v>885</v>
      </c>
      <c r="J300" s="99">
        <v>135.0</v>
      </c>
      <c r="K300" s="99" t="s">
        <v>886</v>
      </c>
      <c r="L300" s="99" t="s">
        <v>887</v>
      </c>
      <c r="M300" s="287" t="s">
        <v>4164</v>
      </c>
      <c r="N300" s="113"/>
      <c r="O300" s="306"/>
      <c r="P300" s="6"/>
      <c r="Q300" s="6"/>
      <c r="R300" s="6"/>
      <c r="S300" s="6"/>
      <c r="T300" s="299"/>
      <c r="W300" s="6"/>
      <c r="Y300" s="6"/>
      <c r="Z300" s="6"/>
      <c r="AA300" s="6"/>
    </row>
    <row r="301">
      <c r="A301" s="89"/>
      <c r="B301" s="5">
        <v>10307.0</v>
      </c>
      <c r="C301" s="5"/>
      <c r="D301" s="5"/>
      <c r="E301" s="90" t="s">
        <v>21</v>
      </c>
      <c r="F301" s="90" t="s">
        <v>1378</v>
      </c>
      <c r="G301" s="200">
        <v>2020.0</v>
      </c>
      <c r="H301" s="200" t="s">
        <v>853</v>
      </c>
      <c r="I301" s="200" t="s">
        <v>1319</v>
      </c>
      <c r="J301" s="200">
        <v>135.0</v>
      </c>
      <c r="K301" s="200" t="s">
        <v>1379</v>
      </c>
      <c r="L301" s="200" t="s">
        <v>25</v>
      </c>
      <c r="M301" s="287" t="s">
        <v>4164</v>
      </c>
      <c r="N301" s="13"/>
      <c r="O301" s="260"/>
      <c r="P301" s="7"/>
      <c r="Q301" s="297"/>
      <c r="R301" s="298"/>
      <c r="S301" s="298"/>
      <c r="T301" s="299"/>
      <c r="V301" s="299"/>
      <c r="W301" s="7"/>
      <c r="Y301" s="6"/>
      <c r="Z301" s="6"/>
      <c r="AA301" s="6"/>
    </row>
    <row r="302">
      <c r="A302" s="89"/>
      <c r="B302" s="5">
        <v>10308.0</v>
      </c>
      <c r="C302" s="5"/>
      <c r="D302" s="5"/>
      <c r="E302" s="90" t="s">
        <v>66</v>
      </c>
      <c r="F302" s="90" t="s">
        <v>1318</v>
      </c>
      <c r="G302" s="106">
        <v>2020.0</v>
      </c>
      <c r="H302" s="106" t="s">
        <v>954</v>
      </c>
      <c r="I302" s="106" t="s">
        <v>1319</v>
      </c>
      <c r="J302" s="106">
        <v>1.0</v>
      </c>
      <c r="K302" s="106" t="s">
        <v>1320</v>
      </c>
      <c r="L302" s="106" t="s">
        <v>244</v>
      </c>
      <c r="M302" s="287" t="s">
        <v>4164</v>
      </c>
      <c r="N302" s="300"/>
      <c r="P302" s="6"/>
      <c r="Q302" s="6"/>
      <c r="R302" s="6"/>
      <c r="S302" s="6"/>
      <c r="T302" s="299"/>
      <c r="V302" s="6"/>
      <c r="W302" s="6"/>
      <c r="Y302" s="6"/>
      <c r="Z302" s="6"/>
      <c r="AA302" s="6"/>
    </row>
    <row r="303">
      <c r="A303" s="89"/>
      <c r="B303" s="5">
        <v>10309.0</v>
      </c>
      <c r="C303" s="5"/>
      <c r="D303" s="5"/>
      <c r="E303" s="90" t="s">
        <v>21</v>
      </c>
      <c r="F303" s="5">
        <v>5.6552819E7</v>
      </c>
      <c r="G303" s="5">
        <v>2020.0</v>
      </c>
      <c r="H303" s="5" t="s">
        <v>786</v>
      </c>
      <c r="I303" s="5" t="s">
        <v>888</v>
      </c>
      <c r="J303" s="5">
        <v>205.0</v>
      </c>
      <c r="K303" s="5" t="s">
        <v>889</v>
      </c>
      <c r="L303" s="5" t="s">
        <v>25</v>
      </c>
      <c r="M303" s="287" t="s">
        <v>4164</v>
      </c>
      <c r="N303" s="300"/>
      <c r="P303" s="6"/>
      <c r="Q303" s="6"/>
      <c r="R303" s="6"/>
      <c r="S303" s="6"/>
      <c r="T303" s="6"/>
      <c r="U303" s="325"/>
      <c r="V303" s="6"/>
      <c r="W303" s="6"/>
      <c r="Y303" s="6"/>
      <c r="Z303" s="6"/>
      <c r="AA303" s="6"/>
    </row>
    <row r="304">
      <c r="A304" s="89"/>
      <c r="B304" s="5">
        <v>10310.0</v>
      </c>
      <c r="C304" s="5"/>
      <c r="D304" s="5"/>
      <c r="E304" s="90" t="s">
        <v>21</v>
      </c>
      <c r="F304" s="90" t="s">
        <v>1157</v>
      </c>
      <c r="G304" s="106">
        <v>2020.0</v>
      </c>
      <c r="H304" s="106" t="s">
        <v>786</v>
      </c>
      <c r="I304" s="106" t="s">
        <v>891</v>
      </c>
      <c r="J304" s="106">
        <v>301.0</v>
      </c>
      <c r="K304" s="106" t="s">
        <v>889</v>
      </c>
      <c r="L304" s="106" t="s">
        <v>25</v>
      </c>
      <c r="M304" s="287" t="s">
        <v>4164</v>
      </c>
      <c r="N304" s="113"/>
      <c r="S304" s="6"/>
      <c r="T304" s="260"/>
      <c r="X304" s="188"/>
      <c r="Y304" s="69"/>
      <c r="Z304" s="69"/>
      <c r="AA304" s="69"/>
    </row>
    <row r="305">
      <c r="A305" s="89"/>
      <c r="B305" s="5">
        <v>10311.0</v>
      </c>
      <c r="C305" s="5"/>
      <c r="D305" s="5"/>
      <c r="E305" s="90" t="s">
        <v>21</v>
      </c>
      <c r="F305" s="90" t="s">
        <v>1321</v>
      </c>
      <c r="G305" s="106">
        <v>2020.0</v>
      </c>
      <c r="H305" s="106" t="s">
        <v>884</v>
      </c>
      <c r="I305" s="106" t="s">
        <v>891</v>
      </c>
      <c r="J305" s="106" t="s">
        <v>1322</v>
      </c>
      <c r="K305" s="106" t="s">
        <v>1323</v>
      </c>
      <c r="L305" s="106" t="s">
        <v>862</v>
      </c>
      <c r="M305" s="287" t="s">
        <v>4164</v>
      </c>
      <c r="N305" s="113"/>
      <c r="S305" s="6"/>
      <c r="T305" s="260"/>
      <c r="X305" s="188"/>
      <c r="Y305" s="69"/>
      <c r="Z305" s="69"/>
      <c r="AA305" s="69"/>
    </row>
    <row r="306">
      <c r="A306" s="89"/>
      <c r="B306" s="5">
        <v>10312.0</v>
      </c>
      <c r="C306" s="5"/>
      <c r="D306" s="5"/>
      <c r="E306" s="90" t="s">
        <v>21</v>
      </c>
      <c r="F306" s="90" t="s">
        <v>890</v>
      </c>
      <c r="G306" s="106">
        <v>2020.0</v>
      </c>
      <c r="H306" s="106" t="s">
        <v>786</v>
      </c>
      <c r="I306" s="106" t="s">
        <v>891</v>
      </c>
      <c r="J306" s="106">
        <v>301.0</v>
      </c>
      <c r="K306" s="106" t="s">
        <v>889</v>
      </c>
      <c r="L306" s="106" t="s">
        <v>72</v>
      </c>
      <c r="M306" s="287" t="s">
        <v>4164</v>
      </c>
      <c r="N306" s="113"/>
      <c r="S306" s="6"/>
      <c r="T306" s="260"/>
      <c r="X306" s="188"/>
      <c r="Y306" s="69"/>
      <c r="Z306" s="69"/>
      <c r="AA306" s="69"/>
    </row>
    <row r="307">
      <c r="A307" s="89"/>
      <c r="B307" s="5">
        <v>10313.0</v>
      </c>
      <c r="C307" s="5"/>
      <c r="D307" s="5"/>
      <c r="E307" s="90" t="s">
        <v>21</v>
      </c>
      <c r="F307" s="90" t="s">
        <v>1574</v>
      </c>
      <c r="G307" s="141">
        <v>2020.0</v>
      </c>
      <c r="H307" s="141" t="s">
        <v>786</v>
      </c>
      <c r="I307" s="141" t="s">
        <v>891</v>
      </c>
      <c r="J307" s="141">
        <v>301.0</v>
      </c>
      <c r="K307" s="142" t="s">
        <v>889</v>
      </c>
      <c r="L307" s="106" t="s">
        <v>30</v>
      </c>
      <c r="M307" s="287" t="s">
        <v>4164</v>
      </c>
      <c r="N307" s="13"/>
      <c r="P307" s="7"/>
      <c r="Q307" s="297"/>
      <c r="R307" s="6"/>
      <c r="S307" s="298"/>
      <c r="T307" s="299"/>
      <c r="V307" s="299"/>
      <c r="W307" s="7"/>
      <c r="X307" s="188"/>
      <c r="Y307" s="69"/>
      <c r="Z307" s="69"/>
      <c r="AA307" s="69"/>
    </row>
    <row r="308">
      <c r="A308" s="324"/>
      <c r="B308" s="91">
        <v>10314.0</v>
      </c>
      <c r="C308" s="5"/>
      <c r="D308" s="5"/>
      <c r="E308" s="90" t="s">
        <v>21</v>
      </c>
      <c r="F308" s="90" t="s">
        <v>1545</v>
      </c>
      <c r="G308" s="139">
        <v>2020.0</v>
      </c>
      <c r="H308" s="139" t="s">
        <v>853</v>
      </c>
      <c r="I308" s="139" t="s">
        <v>1060</v>
      </c>
      <c r="J308" s="139">
        <v>298.0</v>
      </c>
      <c r="K308" s="139" t="s">
        <v>886</v>
      </c>
      <c r="L308" s="139" t="s">
        <v>30</v>
      </c>
      <c r="M308" s="287" t="s">
        <v>4164</v>
      </c>
      <c r="N308" s="13"/>
      <c r="O308" s="260"/>
      <c r="P308" s="7"/>
      <c r="Q308" s="297"/>
      <c r="R308" s="298"/>
      <c r="S308" s="298"/>
      <c r="T308" s="299"/>
      <c r="V308" s="299"/>
      <c r="W308" s="7"/>
      <c r="X308" s="188"/>
      <c r="Y308" s="326"/>
      <c r="Z308" s="327"/>
      <c r="AA308" s="327"/>
    </row>
    <row r="309">
      <c r="A309" s="89"/>
      <c r="B309" s="5">
        <v>10315.0</v>
      </c>
      <c r="C309" s="5"/>
      <c r="D309" s="5"/>
      <c r="E309" s="90" t="s">
        <v>66</v>
      </c>
      <c r="F309" s="90" t="s">
        <v>1380</v>
      </c>
      <c r="G309" s="91">
        <v>2020.0</v>
      </c>
      <c r="H309" s="91" t="s">
        <v>305</v>
      </c>
      <c r="I309" s="91" t="s">
        <v>1319</v>
      </c>
      <c r="J309" s="91">
        <v>92.0</v>
      </c>
      <c r="K309" s="5" t="s">
        <v>105</v>
      </c>
      <c r="L309" s="91" t="s">
        <v>68</v>
      </c>
      <c r="M309" s="287" t="s">
        <v>4164</v>
      </c>
      <c r="N309" s="300"/>
      <c r="O309" s="92"/>
      <c r="P309" s="46"/>
      <c r="Q309" s="46"/>
      <c r="R309" s="46"/>
      <c r="S309" s="46"/>
      <c r="T309" s="301"/>
      <c r="V309" s="46"/>
      <c r="W309" s="46"/>
      <c r="X309" s="188"/>
      <c r="Y309" s="328"/>
      <c r="Z309" s="329"/>
      <c r="AA309" s="330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</row>
    <row r="310">
      <c r="A310" s="89"/>
      <c r="B310" s="5">
        <v>10316.0</v>
      </c>
      <c r="C310" s="5"/>
      <c r="D310" s="5"/>
      <c r="E310" s="90" t="s">
        <v>66</v>
      </c>
      <c r="F310" s="90" t="s">
        <v>1324</v>
      </c>
      <c r="G310" s="106">
        <v>2020.0</v>
      </c>
      <c r="H310" s="106" t="s">
        <v>305</v>
      </c>
      <c r="I310" s="106" t="s">
        <v>1319</v>
      </c>
      <c r="J310" s="106" t="s">
        <v>1325</v>
      </c>
      <c r="K310" s="106" t="s">
        <v>1326</v>
      </c>
      <c r="L310" s="106" t="s">
        <v>68</v>
      </c>
      <c r="M310" s="287" t="s">
        <v>4164</v>
      </c>
      <c r="N310" s="300"/>
      <c r="P310" s="6"/>
      <c r="Q310" s="6"/>
      <c r="R310" s="6"/>
      <c r="S310" s="6"/>
      <c r="T310" s="299"/>
      <c r="V310" s="6"/>
      <c r="W310" s="6"/>
      <c r="X310" s="188"/>
      <c r="Y310" s="69"/>
      <c r="Z310" s="69"/>
      <c r="AA310" s="69"/>
    </row>
    <row r="311">
      <c r="A311" s="89"/>
      <c r="B311" s="5">
        <v>10317.0</v>
      </c>
      <c r="C311" s="5"/>
      <c r="D311" s="5"/>
      <c r="E311" s="90" t="s">
        <v>16</v>
      </c>
      <c r="F311" s="90" t="s">
        <v>3332</v>
      </c>
      <c r="G311" s="106">
        <v>2020.0</v>
      </c>
      <c r="H311" s="106" t="s">
        <v>3188</v>
      </c>
      <c r="I311" s="106" t="s">
        <v>885</v>
      </c>
      <c r="J311" s="106" t="s">
        <v>3333</v>
      </c>
      <c r="K311" s="106" t="s">
        <v>3334</v>
      </c>
      <c r="L311" s="106" t="s">
        <v>3335</v>
      </c>
      <c r="M311" s="287" t="s">
        <v>4164</v>
      </c>
      <c r="N311" s="113"/>
      <c r="O311" s="306"/>
      <c r="P311" s="6"/>
      <c r="Q311" s="6"/>
      <c r="R311" s="6"/>
      <c r="S311" s="6"/>
      <c r="T311" s="299"/>
      <c r="W311" s="6"/>
      <c r="Y311" s="6"/>
      <c r="Z311" s="6"/>
      <c r="AA311" s="6"/>
    </row>
    <row r="312">
      <c r="A312" s="89"/>
      <c r="B312" s="5">
        <v>10318.0</v>
      </c>
      <c r="C312" s="5"/>
      <c r="D312" s="5"/>
      <c r="E312" s="90" t="s">
        <v>16</v>
      </c>
      <c r="F312" s="90" t="s">
        <v>3336</v>
      </c>
      <c r="G312" s="106">
        <v>2020.0</v>
      </c>
      <c r="H312" s="106" t="s">
        <v>884</v>
      </c>
      <c r="I312" s="106" t="s">
        <v>885</v>
      </c>
      <c r="J312" s="106" t="s">
        <v>1771</v>
      </c>
      <c r="K312" s="106" t="s">
        <v>3337</v>
      </c>
      <c r="L312" s="106" t="s">
        <v>20</v>
      </c>
      <c r="M312" s="287" t="s">
        <v>4164</v>
      </c>
      <c r="N312" s="113"/>
      <c r="O312" s="306"/>
      <c r="P312" s="6"/>
      <c r="Q312" s="6"/>
      <c r="R312" s="6"/>
      <c r="S312" s="6"/>
      <c r="T312" s="299"/>
      <c r="W312" s="6"/>
      <c r="Y312" s="6"/>
      <c r="Z312" s="6"/>
      <c r="AA312" s="6"/>
    </row>
    <row r="313">
      <c r="A313" s="89"/>
      <c r="B313" s="5">
        <v>10319.0</v>
      </c>
      <c r="C313" s="5"/>
      <c r="D313" s="5"/>
      <c r="E313" s="90" t="s">
        <v>16</v>
      </c>
      <c r="F313" s="90" t="s">
        <v>3338</v>
      </c>
      <c r="G313" s="106">
        <v>2020.0</v>
      </c>
      <c r="H313" s="106" t="s">
        <v>884</v>
      </c>
      <c r="I313" s="106" t="s">
        <v>885</v>
      </c>
      <c r="J313" s="106" t="s">
        <v>1771</v>
      </c>
      <c r="K313" s="106" t="s">
        <v>1166</v>
      </c>
      <c r="L313" s="106" t="s">
        <v>20</v>
      </c>
      <c r="M313" s="287" t="s">
        <v>4164</v>
      </c>
      <c r="N313" s="113"/>
      <c r="O313" s="306"/>
      <c r="P313" s="6"/>
      <c r="Q313" s="6"/>
      <c r="R313" s="6"/>
      <c r="S313" s="6"/>
      <c r="T313" s="299"/>
      <c r="W313" s="6"/>
      <c r="Y313" s="6"/>
      <c r="Z313" s="6"/>
      <c r="AA313" s="6"/>
    </row>
    <row r="314">
      <c r="A314" s="89"/>
      <c r="B314" s="5">
        <v>10320.0</v>
      </c>
      <c r="C314" s="5"/>
      <c r="D314" s="5"/>
      <c r="E314" s="90" t="s">
        <v>16</v>
      </c>
      <c r="F314" s="90" t="s">
        <v>3151</v>
      </c>
      <c r="G314" s="106">
        <v>2020.0</v>
      </c>
      <c r="H314" s="106" t="s">
        <v>884</v>
      </c>
      <c r="I314" s="106" t="s">
        <v>885</v>
      </c>
      <c r="J314" s="106" t="s">
        <v>3152</v>
      </c>
      <c r="K314" s="106" t="s">
        <v>3153</v>
      </c>
      <c r="L314" s="106" t="s">
        <v>63</v>
      </c>
      <c r="M314" s="287" t="s">
        <v>4164</v>
      </c>
      <c r="N314" s="113"/>
      <c r="O314" s="306"/>
      <c r="P314" s="6"/>
      <c r="Q314" s="6"/>
      <c r="R314" s="6"/>
      <c r="S314" s="6"/>
      <c r="T314" s="299"/>
      <c r="W314" s="6"/>
      <c r="Y314" s="6"/>
      <c r="Z314" s="6"/>
      <c r="AA314" s="6"/>
    </row>
    <row r="315">
      <c r="A315" s="89"/>
      <c r="B315" s="5">
        <v>10321.0</v>
      </c>
      <c r="C315" s="5"/>
      <c r="D315" s="5"/>
      <c r="E315" s="90" t="s">
        <v>21</v>
      </c>
      <c r="F315" s="90" t="s">
        <v>3154</v>
      </c>
      <c r="G315" s="191">
        <v>2020.0</v>
      </c>
      <c r="H315" s="191" t="s">
        <v>853</v>
      </c>
      <c r="I315" s="191" t="s">
        <v>1229</v>
      </c>
      <c r="J315" s="191">
        <v>142.0</v>
      </c>
      <c r="K315" s="191" t="s">
        <v>898</v>
      </c>
      <c r="L315" s="191" t="s">
        <v>25</v>
      </c>
      <c r="M315" s="287" t="s">
        <v>4164</v>
      </c>
      <c r="N315" s="113"/>
      <c r="O315" s="260"/>
      <c r="P315" s="7"/>
      <c r="Q315" s="297"/>
      <c r="R315" s="298"/>
      <c r="S315" s="298"/>
      <c r="T315" s="299"/>
      <c r="V315" s="299"/>
      <c r="W315" s="7"/>
      <c r="Y315" s="6"/>
      <c r="Z315" s="6"/>
      <c r="AA315" s="6"/>
    </row>
    <row r="316">
      <c r="A316" s="89"/>
      <c r="B316" s="5">
        <v>10322.0</v>
      </c>
      <c r="C316" s="5"/>
      <c r="D316" s="5"/>
      <c r="E316" s="90" t="s">
        <v>21</v>
      </c>
      <c r="F316" s="90" t="s">
        <v>3155</v>
      </c>
      <c r="G316" s="200">
        <v>2020.0</v>
      </c>
      <c r="H316" s="200" t="s">
        <v>853</v>
      </c>
      <c r="I316" s="200" t="s">
        <v>1065</v>
      </c>
      <c r="J316" s="200">
        <v>242.0</v>
      </c>
      <c r="K316" s="200" t="s">
        <v>3156</v>
      </c>
      <c r="L316" s="200" t="s">
        <v>25</v>
      </c>
      <c r="M316" s="287" t="s">
        <v>4164</v>
      </c>
      <c r="N316" s="113"/>
      <c r="O316" s="260"/>
      <c r="P316" s="7"/>
      <c r="Q316" s="297"/>
      <c r="R316" s="298"/>
      <c r="S316" s="298"/>
      <c r="T316" s="299"/>
      <c r="V316" s="299"/>
      <c r="W316" s="7"/>
      <c r="Y316" s="6"/>
      <c r="Z316" s="6"/>
      <c r="AA316" s="6"/>
    </row>
    <row r="317">
      <c r="A317" s="89"/>
      <c r="B317" s="5">
        <v>10323.0</v>
      </c>
      <c r="C317" s="5"/>
      <c r="D317" s="5"/>
      <c r="E317" s="90" t="s">
        <v>21</v>
      </c>
      <c r="F317" s="90" t="s">
        <v>3157</v>
      </c>
      <c r="G317" s="99">
        <v>2020.0</v>
      </c>
      <c r="H317" s="99" t="s">
        <v>786</v>
      </c>
      <c r="I317" s="99" t="s">
        <v>1065</v>
      </c>
      <c r="J317" s="99">
        <v>310.0</v>
      </c>
      <c r="K317" s="5" t="s">
        <v>105</v>
      </c>
      <c r="L317" s="99" t="s">
        <v>25</v>
      </c>
      <c r="M317" s="287" t="s">
        <v>4164</v>
      </c>
      <c r="N317" s="300"/>
      <c r="P317" s="6"/>
      <c r="Q317" s="6"/>
      <c r="R317" s="6"/>
      <c r="S317" s="6"/>
      <c r="T317" s="299"/>
      <c r="V317" s="6"/>
      <c r="W317" s="6"/>
      <c r="Y317" s="6"/>
      <c r="Z317" s="6"/>
      <c r="AA317" s="6"/>
    </row>
    <row r="318">
      <c r="A318" s="89"/>
      <c r="B318" s="5">
        <v>10324.0</v>
      </c>
      <c r="C318" s="5"/>
      <c r="D318" s="5"/>
      <c r="E318" s="90" t="s">
        <v>21</v>
      </c>
      <c r="F318" s="90" t="s">
        <v>1064</v>
      </c>
      <c r="G318" s="200">
        <v>2020.0</v>
      </c>
      <c r="H318" s="200" t="s">
        <v>853</v>
      </c>
      <c r="I318" s="200" t="s">
        <v>1065</v>
      </c>
      <c r="J318" s="200">
        <v>242.0</v>
      </c>
      <c r="K318" s="200" t="s">
        <v>932</v>
      </c>
      <c r="L318" s="200" t="s">
        <v>30</v>
      </c>
      <c r="M318" s="287" t="s">
        <v>4164</v>
      </c>
      <c r="N318" s="13"/>
      <c r="O318" s="260"/>
      <c r="P318" s="7"/>
      <c r="Q318" s="297"/>
      <c r="R318" s="298"/>
      <c r="S318" s="298"/>
      <c r="T318" s="299"/>
      <c r="V318" s="299"/>
      <c r="W318" s="7"/>
      <c r="Y318" s="6"/>
      <c r="Z318" s="6"/>
      <c r="AA318" s="6"/>
    </row>
    <row r="319">
      <c r="A319" s="89"/>
      <c r="B319" s="5">
        <v>10325.0</v>
      </c>
      <c r="C319" s="5"/>
      <c r="D319" s="5"/>
      <c r="E319" s="90" t="s">
        <v>21</v>
      </c>
      <c r="F319" s="90" t="s">
        <v>1327</v>
      </c>
      <c r="G319" s="191">
        <v>2020.0</v>
      </c>
      <c r="H319" s="191" t="s">
        <v>853</v>
      </c>
      <c r="I319" s="191" t="s">
        <v>1328</v>
      </c>
      <c r="J319" s="191">
        <v>81.0</v>
      </c>
      <c r="K319" s="191" t="s">
        <v>857</v>
      </c>
      <c r="L319" s="191" t="s">
        <v>30</v>
      </c>
      <c r="M319" s="287" t="s">
        <v>4164</v>
      </c>
      <c r="N319" s="113"/>
      <c r="O319" s="260"/>
      <c r="P319" s="7"/>
      <c r="Q319" s="297"/>
      <c r="R319" s="298"/>
      <c r="S319" s="298"/>
      <c r="T319" s="299"/>
      <c r="V319" s="299"/>
      <c r="W319" s="7"/>
      <c r="Y319" s="6"/>
      <c r="Z319" s="6"/>
      <c r="AA319" s="6"/>
    </row>
    <row r="320">
      <c r="A320" s="89"/>
      <c r="B320" s="5">
        <v>10326.0</v>
      </c>
      <c r="C320" s="5"/>
      <c r="D320" s="5"/>
      <c r="E320" s="90" t="s">
        <v>21</v>
      </c>
      <c r="F320" s="90" t="s">
        <v>3158</v>
      </c>
      <c r="G320" s="106">
        <v>2020.0</v>
      </c>
      <c r="H320" s="106" t="s">
        <v>786</v>
      </c>
      <c r="I320" s="106" t="s">
        <v>1065</v>
      </c>
      <c r="J320" s="106">
        <v>310.0</v>
      </c>
      <c r="K320" s="106" t="s">
        <v>234</v>
      </c>
      <c r="L320" s="106" t="s">
        <v>25</v>
      </c>
      <c r="M320" s="287" t="s">
        <v>4164</v>
      </c>
      <c r="N320" s="300"/>
      <c r="P320" s="6"/>
      <c r="Q320" s="6"/>
      <c r="R320" s="6"/>
      <c r="S320" s="6"/>
      <c r="T320" s="299"/>
      <c r="V320" s="6"/>
      <c r="W320" s="6"/>
      <c r="Y320" s="6"/>
      <c r="Z320" s="6"/>
      <c r="AA320" s="6"/>
    </row>
    <row r="321">
      <c r="A321" s="89"/>
      <c r="B321" s="5">
        <v>10327.0</v>
      </c>
      <c r="C321" s="5"/>
      <c r="D321" s="5"/>
      <c r="E321" s="90" t="s">
        <v>21</v>
      </c>
      <c r="F321" s="90" t="s">
        <v>3159</v>
      </c>
      <c r="G321" s="99">
        <v>2020.0</v>
      </c>
      <c r="H321" s="99" t="s">
        <v>786</v>
      </c>
      <c r="I321" s="99" t="s">
        <v>1065</v>
      </c>
      <c r="J321" s="99">
        <v>310.0</v>
      </c>
      <c r="K321" s="5" t="s">
        <v>105</v>
      </c>
      <c r="L321" s="99" t="s">
        <v>25</v>
      </c>
      <c r="M321" s="287" t="s">
        <v>4164</v>
      </c>
      <c r="N321" s="300"/>
      <c r="P321" s="6"/>
      <c r="Q321" s="6"/>
      <c r="R321" s="6"/>
      <c r="S321" s="6"/>
      <c r="T321" s="299"/>
      <c r="V321" s="6"/>
      <c r="W321" s="6"/>
      <c r="Y321" s="6"/>
      <c r="Z321" s="6"/>
      <c r="AA321" s="6"/>
    </row>
    <row r="322">
      <c r="A322" s="89"/>
      <c r="B322" s="5">
        <v>10328.0</v>
      </c>
      <c r="C322" s="5"/>
      <c r="D322" s="5"/>
      <c r="E322" s="90" t="s">
        <v>16</v>
      </c>
      <c r="F322" s="90" t="s">
        <v>892</v>
      </c>
      <c r="G322" s="106">
        <v>2020.0</v>
      </c>
      <c r="H322" s="106" t="s">
        <v>18</v>
      </c>
      <c r="I322" s="106" t="s">
        <v>893</v>
      </c>
      <c r="J322" s="106">
        <v>41.0</v>
      </c>
      <c r="K322" s="5" t="s">
        <v>105</v>
      </c>
      <c r="L322" s="106" t="s">
        <v>20</v>
      </c>
      <c r="M322" s="287" t="s">
        <v>4164</v>
      </c>
      <c r="N322" s="300"/>
      <c r="O322" s="306"/>
      <c r="P322" s="6"/>
      <c r="Q322" s="6"/>
      <c r="R322" s="6"/>
      <c r="S322" s="6"/>
      <c r="T322" s="299"/>
      <c r="W322" s="6"/>
      <c r="Y322" s="6"/>
      <c r="Z322" s="6"/>
      <c r="AA322" s="6"/>
    </row>
    <row r="323">
      <c r="A323" s="89"/>
      <c r="B323" s="5">
        <v>10329.0</v>
      </c>
      <c r="C323" s="5"/>
      <c r="D323" s="5"/>
      <c r="E323" s="90" t="s">
        <v>16</v>
      </c>
      <c r="F323" s="90" t="s">
        <v>894</v>
      </c>
      <c r="G323" s="106">
        <v>2020.0</v>
      </c>
      <c r="H323" s="106" t="s">
        <v>18</v>
      </c>
      <c r="I323" s="106" t="s">
        <v>895</v>
      </c>
      <c r="J323" s="106">
        <v>91.0</v>
      </c>
      <c r="K323" s="5" t="s">
        <v>105</v>
      </c>
      <c r="L323" s="106" t="s">
        <v>20</v>
      </c>
      <c r="M323" s="287" t="s">
        <v>4164</v>
      </c>
      <c r="N323" s="113"/>
      <c r="O323" s="306"/>
      <c r="P323" s="6"/>
      <c r="Q323" s="6"/>
      <c r="R323" s="6"/>
      <c r="S323" s="6"/>
      <c r="T323" s="299"/>
      <c r="W323" s="6"/>
      <c r="Y323" s="6"/>
      <c r="Z323" s="6"/>
      <c r="AA323" s="6"/>
    </row>
    <row r="324">
      <c r="A324" s="89"/>
      <c r="B324" s="5">
        <v>10330.0</v>
      </c>
      <c r="C324" s="5"/>
      <c r="D324" s="5"/>
      <c r="E324" s="90" t="s">
        <v>21</v>
      </c>
      <c r="F324" s="90" t="s">
        <v>896</v>
      </c>
      <c r="G324" s="191">
        <v>2020.0</v>
      </c>
      <c r="H324" s="191" t="s">
        <v>853</v>
      </c>
      <c r="I324" s="191" t="s">
        <v>897</v>
      </c>
      <c r="J324" s="191">
        <v>128.0</v>
      </c>
      <c r="K324" s="191" t="s">
        <v>898</v>
      </c>
      <c r="L324" s="191" t="s">
        <v>30</v>
      </c>
      <c r="M324" s="287" t="s">
        <v>4164</v>
      </c>
      <c r="N324" s="113"/>
      <c r="O324" s="260"/>
      <c r="P324" s="7"/>
      <c r="Q324" s="297"/>
      <c r="R324" s="298"/>
      <c r="S324" s="298"/>
      <c r="T324" s="299"/>
      <c r="V324" s="299"/>
      <c r="W324" s="7"/>
      <c r="Y324" s="6"/>
      <c r="Z324" s="6"/>
      <c r="AA324" s="6"/>
    </row>
    <row r="325">
      <c r="A325" s="89"/>
      <c r="B325" s="5">
        <v>10331.0</v>
      </c>
      <c r="C325" s="5"/>
      <c r="D325" s="5"/>
      <c r="E325" s="90" t="s">
        <v>21</v>
      </c>
      <c r="F325" s="90" t="s">
        <v>1381</v>
      </c>
      <c r="G325" s="106">
        <v>2020.0</v>
      </c>
      <c r="H325" s="106" t="s">
        <v>786</v>
      </c>
      <c r="I325" s="106" t="s">
        <v>1109</v>
      </c>
      <c r="J325" s="106">
        <v>392.0</v>
      </c>
      <c r="K325" s="106" t="s">
        <v>1090</v>
      </c>
      <c r="L325" s="106" t="s">
        <v>30</v>
      </c>
      <c r="M325" s="287" t="s">
        <v>4164</v>
      </c>
      <c r="N325" s="113"/>
      <c r="S325" s="6"/>
      <c r="T325" s="260"/>
      <c r="Y325" s="6"/>
      <c r="Z325" s="6"/>
      <c r="AA325" s="6"/>
    </row>
    <row r="326">
      <c r="A326" s="89"/>
      <c r="B326" s="5">
        <v>10332.0</v>
      </c>
      <c r="C326" s="5"/>
      <c r="D326" s="5"/>
      <c r="E326" s="90" t="s">
        <v>21</v>
      </c>
      <c r="F326" s="90" t="s">
        <v>3339</v>
      </c>
      <c r="G326" s="99">
        <v>2020.0</v>
      </c>
      <c r="H326" s="99" t="s">
        <v>786</v>
      </c>
      <c r="I326" s="99" t="s">
        <v>1067</v>
      </c>
      <c r="J326" s="99">
        <v>312.0</v>
      </c>
      <c r="K326" s="5" t="s">
        <v>105</v>
      </c>
      <c r="L326" s="99" t="s">
        <v>25</v>
      </c>
      <c r="M326" s="287" t="s">
        <v>4164</v>
      </c>
      <c r="N326" s="300"/>
      <c r="P326" s="6"/>
      <c r="Q326" s="6"/>
      <c r="R326" s="6"/>
      <c r="S326" s="6"/>
      <c r="T326" s="299"/>
      <c r="V326" s="6"/>
      <c r="W326" s="6"/>
      <c r="Y326" s="6"/>
      <c r="Z326" s="6"/>
      <c r="AA326" s="6"/>
    </row>
    <row r="327">
      <c r="A327" s="89"/>
      <c r="B327" s="5">
        <v>10333.0</v>
      </c>
      <c r="C327" s="5"/>
      <c r="D327" s="5"/>
      <c r="E327" s="90" t="s">
        <v>21</v>
      </c>
      <c r="F327" s="90" t="s">
        <v>1066</v>
      </c>
      <c r="G327" s="106">
        <v>2020.0</v>
      </c>
      <c r="H327" s="106" t="s">
        <v>786</v>
      </c>
      <c r="I327" s="106" t="s">
        <v>1067</v>
      </c>
      <c r="J327" s="106">
        <v>312.0</v>
      </c>
      <c r="K327" s="106" t="s">
        <v>889</v>
      </c>
      <c r="L327" s="106" t="s">
        <v>25</v>
      </c>
      <c r="M327" s="287" t="s">
        <v>4164</v>
      </c>
      <c r="N327" s="300"/>
      <c r="P327" s="6"/>
      <c r="Q327" s="6"/>
      <c r="R327" s="6"/>
      <c r="S327" s="6"/>
      <c r="T327" s="299"/>
      <c r="V327" s="6"/>
      <c r="W327" s="6"/>
      <c r="Y327" s="6"/>
      <c r="Z327" s="6"/>
      <c r="AA327" s="6"/>
    </row>
    <row r="328">
      <c r="A328" s="89"/>
      <c r="B328" s="5">
        <v>10334.0</v>
      </c>
      <c r="C328" s="5"/>
      <c r="D328" s="5"/>
      <c r="E328" s="90" t="s">
        <v>21</v>
      </c>
      <c r="F328" s="90" t="s">
        <v>3340</v>
      </c>
      <c r="G328" s="99">
        <v>2020.0</v>
      </c>
      <c r="H328" s="99" t="s">
        <v>884</v>
      </c>
      <c r="I328" s="99" t="s">
        <v>1067</v>
      </c>
      <c r="J328" s="99">
        <v>239.0</v>
      </c>
      <c r="K328" s="5" t="s">
        <v>105</v>
      </c>
      <c r="L328" s="99" t="s">
        <v>25</v>
      </c>
      <c r="M328" s="287" t="s">
        <v>4164</v>
      </c>
      <c r="N328" s="300"/>
      <c r="P328" s="6"/>
      <c r="Q328" s="6"/>
      <c r="R328" s="6"/>
      <c r="S328" s="6"/>
      <c r="T328" s="299"/>
      <c r="V328" s="6"/>
      <c r="W328" s="6"/>
      <c r="Y328" s="6"/>
      <c r="Z328" s="6"/>
      <c r="AA328" s="6"/>
    </row>
    <row r="329">
      <c r="A329" s="89"/>
      <c r="B329" s="5">
        <v>10335.0</v>
      </c>
      <c r="C329" s="5"/>
      <c r="D329" s="5"/>
      <c r="E329" s="90" t="s">
        <v>16</v>
      </c>
      <c r="F329" s="90" t="s">
        <v>3160</v>
      </c>
      <c r="G329" s="106">
        <v>2020.0</v>
      </c>
      <c r="H329" s="106" t="s">
        <v>305</v>
      </c>
      <c r="I329" s="106" t="s">
        <v>1733</v>
      </c>
      <c r="J329" s="106">
        <v>174.0</v>
      </c>
      <c r="K329" s="106" t="s">
        <v>1770</v>
      </c>
      <c r="L329" s="106" t="s">
        <v>60</v>
      </c>
      <c r="M329" s="287" t="s">
        <v>4164</v>
      </c>
      <c r="N329" s="113"/>
      <c r="O329" s="306"/>
      <c r="P329" s="6"/>
      <c r="Q329" s="6"/>
      <c r="R329" s="6"/>
      <c r="S329" s="6"/>
      <c r="T329" s="299"/>
      <c r="W329" s="6"/>
      <c r="Y329" s="6"/>
      <c r="Z329" s="6"/>
      <c r="AA329" s="6"/>
    </row>
    <row r="330">
      <c r="A330" s="89"/>
      <c r="B330" s="5">
        <v>10336.0</v>
      </c>
      <c r="C330" s="5"/>
      <c r="D330" s="5"/>
      <c r="E330" s="90" t="s">
        <v>21</v>
      </c>
      <c r="F330" s="90" t="s">
        <v>3161</v>
      </c>
      <c r="G330" s="106">
        <v>2020.0</v>
      </c>
      <c r="H330" s="106" t="s">
        <v>786</v>
      </c>
      <c r="I330" s="106" t="s">
        <v>900</v>
      </c>
      <c r="J330" s="106">
        <v>331.0</v>
      </c>
      <c r="K330" s="106" t="s">
        <v>3162</v>
      </c>
      <c r="L330" s="106" t="s">
        <v>25</v>
      </c>
      <c r="M330" s="287" t="s">
        <v>4164</v>
      </c>
      <c r="N330" s="300"/>
      <c r="P330" s="6"/>
      <c r="Q330" s="6"/>
      <c r="R330" s="6"/>
      <c r="S330" s="6"/>
      <c r="T330" s="299"/>
      <c r="V330" s="6"/>
      <c r="W330" s="6"/>
      <c r="Y330" s="6"/>
      <c r="Z330" s="6"/>
      <c r="AA330" s="6"/>
    </row>
    <row r="331">
      <c r="A331" s="89"/>
      <c r="B331" s="5">
        <v>10337.0</v>
      </c>
      <c r="C331" s="5"/>
      <c r="D331" s="5"/>
      <c r="E331" s="90" t="s">
        <v>21</v>
      </c>
      <c r="F331" s="90" t="s">
        <v>899</v>
      </c>
      <c r="G331" s="106">
        <v>2020.0</v>
      </c>
      <c r="H331" s="106" t="s">
        <v>786</v>
      </c>
      <c r="I331" s="106" t="s">
        <v>900</v>
      </c>
      <c r="J331" s="106">
        <v>13.0</v>
      </c>
      <c r="K331" s="106" t="s">
        <v>901</v>
      </c>
      <c r="L331" s="106" t="s">
        <v>30</v>
      </c>
      <c r="M331" s="287" t="s">
        <v>4164</v>
      </c>
      <c r="N331" s="300"/>
      <c r="P331" s="6"/>
      <c r="Q331" s="6"/>
      <c r="R331" s="6"/>
      <c r="S331" s="6"/>
      <c r="T331" s="299"/>
      <c r="V331" s="6"/>
      <c r="W331" s="6"/>
      <c r="Y331" s="6"/>
      <c r="Z331" s="6"/>
      <c r="AA331" s="6"/>
    </row>
    <row r="332">
      <c r="A332" s="89"/>
      <c r="B332" s="5">
        <v>10338.0</v>
      </c>
      <c r="C332" s="5"/>
      <c r="D332" s="5"/>
      <c r="E332" s="90" t="s">
        <v>21</v>
      </c>
      <c r="F332" s="90" t="s">
        <v>1220</v>
      </c>
      <c r="G332" s="106">
        <v>2020.0</v>
      </c>
      <c r="H332" s="106" t="s">
        <v>786</v>
      </c>
      <c r="I332" s="106" t="s">
        <v>900</v>
      </c>
      <c r="J332" s="106">
        <v>331.0</v>
      </c>
      <c r="K332" s="106" t="s">
        <v>889</v>
      </c>
      <c r="L332" s="106" t="s">
        <v>25</v>
      </c>
      <c r="M332" s="287" t="s">
        <v>4164</v>
      </c>
      <c r="N332" s="300"/>
      <c r="P332" s="6"/>
      <c r="Q332" s="6"/>
      <c r="R332" s="6"/>
      <c r="S332" s="6"/>
      <c r="T332" s="299"/>
      <c r="V332" s="6"/>
      <c r="W332" s="6"/>
      <c r="Y332" s="6"/>
      <c r="Z332" s="6"/>
      <c r="AA332" s="6"/>
    </row>
    <row r="333">
      <c r="A333" s="89"/>
      <c r="B333" s="5">
        <v>10339.0</v>
      </c>
      <c r="C333" s="5"/>
      <c r="D333" s="5"/>
      <c r="E333" s="90" t="s">
        <v>21</v>
      </c>
      <c r="F333" s="90" t="s">
        <v>902</v>
      </c>
      <c r="G333" s="99">
        <v>2020.0</v>
      </c>
      <c r="H333" s="99" t="s">
        <v>884</v>
      </c>
      <c r="I333" s="99" t="s">
        <v>903</v>
      </c>
      <c r="J333" s="99">
        <v>266.0</v>
      </c>
      <c r="K333" s="99" t="s">
        <v>898</v>
      </c>
      <c r="L333" s="99" t="s">
        <v>30</v>
      </c>
      <c r="M333" s="287" t="s">
        <v>4164</v>
      </c>
      <c r="N333" s="113"/>
      <c r="S333" s="6"/>
      <c r="T333" s="260"/>
      <c r="Y333" s="6"/>
      <c r="Z333" s="6"/>
      <c r="AA333" s="6"/>
    </row>
    <row r="334">
      <c r="A334" s="89"/>
      <c r="B334" s="5">
        <v>10340.0</v>
      </c>
      <c r="C334" s="5"/>
      <c r="D334" s="5"/>
      <c r="E334" s="90" t="s">
        <v>21</v>
      </c>
      <c r="F334" s="90" t="s">
        <v>3341</v>
      </c>
      <c r="G334" s="106">
        <v>2020.0</v>
      </c>
      <c r="H334" s="106" t="s">
        <v>786</v>
      </c>
      <c r="I334" s="106" t="s">
        <v>903</v>
      </c>
      <c r="J334" s="106">
        <v>328.0</v>
      </c>
      <c r="K334" s="106" t="s">
        <v>889</v>
      </c>
      <c r="L334" s="106" t="s">
        <v>862</v>
      </c>
      <c r="M334" s="287" t="s">
        <v>4164</v>
      </c>
      <c r="N334" s="113"/>
      <c r="S334" s="6"/>
      <c r="T334" s="260"/>
      <c r="Y334" s="6"/>
      <c r="Z334" s="6"/>
      <c r="AA334" s="6"/>
    </row>
    <row r="335">
      <c r="A335" s="89"/>
      <c r="B335" s="5">
        <v>10341.0</v>
      </c>
      <c r="C335" s="5"/>
      <c r="D335" s="5"/>
      <c r="E335" s="90" t="s">
        <v>21</v>
      </c>
      <c r="F335" s="90" t="s">
        <v>1221</v>
      </c>
      <c r="G335" s="191">
        <v>2020.0</v>
      </c>
      <c r="H335" s="191" t="s">
        <v>853</v>
      </c>
      <c r="I335" s="191" t="s">
        <v>986</v>
      </c>
      <c r="J335" s="191">
        <v>67.0</v>
      </c>
      <c r="K335" s="191" t="s">
        <v>886</v>
      </c>
      <c r="L335" s="191" t="s">
        <v>30</v>
      </c>
      <c r="M335" s="287" t="s">
        <v>4164</v>
      </c>
      <c r="N335" s="113"/>
      <c r="O335" s="260"/>
      <c r="P335" s="7"/>
      <c r="Q335" s="297"/>
      <c r="R335" s="298"/>
      <c r="S335" s="298"/>
      <c r="T335" s="299"/>
      <c r="V335" s="299"/>
      <c r="W335" s="7"/>
      <c r="Y335" s="6"/>
      <c r="Z335" s="6"/>
      <c r="AA335" s="6"/>
    </row>
    <row r="336">
      <c r="A336" s="89"/>
      <c r="B336" s="5">
        <v>10342.0</v>
      </c>
      <c r="C336" s="5"/>
      <c r="D336" s="5"/>
      <c r="E336" s="90" t="s">
        <v>21</v>
      </c>
      <c r="F336" s="90" t="s">
        <v>2785</v>
      </c>
      <c r="G336" s="5">
        <v>2019.0</v>
      </c>
      <c r="H336" s="5" t="s">
        <v>956</v>
      </c>
      <c r="I336" s="5" t="s">
        <v>2722</v>
      </c>
      <c r="J336" s="5">
        <v>583.0</v>
      </c>
      <c r="K336" s="5" t="s">
        <v>105</v>
      </c>
      <c r="L336" s="5" t="s">
        <v>30</v>
      </c>
      <c r="M336" s="287" t="s">
        <v>4977</v>
      </c>
      <c r="N336" s="113"/>
    </row>
    <row r="337">
      <c r="A337" s="89"/>
      <c r="B337" s="5">
        <v>10343.0</v>
      </c>
      <c r="C337" s="5"/>
      <c r="D337" s="5"/>
      <c r="E337" s="90" t="s">
        <v>21</v>
      </c>
      <c r="F337" s="90" t="s">
        <v>1679</v>
      </c>
      <c r="G337" s="5">
        <v>2020.0</v>
      </c>
      <c r="H337" s="5" t="s">
        <v>305</v>
      </c>
      <c r="I337" s="5" t="s">
        <v>880</v>
      </c>
      <c r="J337" s="5">
        <v>153.0</v>
      </c>
      <c r="K337" s="5" t="s">
        <v>1680</v>
      </c>
      <c r="L337" s="5" t="s">
        <v>25</v>
      </c>
      <c r="M337" s="287" t="s">
        <v>4164</v>
      </c>
      <c r="N337" s="113"/>
    </row>
    <row r="338">
      <c r="A338" s="89"/>
      <c r="B338" s="5">
        <v>10344.0</v>
      </c>
      <c r="C338" s="5"/>
      <c r="D338" s="5"/>
      <c r="E338" s="90" t="s">
        <v>21</v>
      </c>
      <c r="F338" s="90" t="s">
        <v>3480</v>
      </c>
      <c r="G338" s="5">
        <v>2020.0</v>
      </c>
      <c r="H338" s="5" t="s">
        <v>23</v>
      </c>
      <c r="I338" s="5" t="s">
        <v>206</v>
      </c>
      <c r="J338" s="5">
        <v>200.0</v>
      </c>
      <c r="K338" s="5" t="s">
        <v>506</v>
      </c>
      <c r="L338" s="5" t="s">
        <v>72</v>
      </c>
      <c r="M338" s="287" t="s">
        <v>4165</v>
      </c>
      <c r="N338" s="113"/>
    </row>
    <row r="339">
      <c r="A339" s="323"/>
      <c r="B339" s="91">
        <v>10345.0</v>
      </c>
      <c r="C339" s="5"/>
      <c r="D339" s="5"/>
      <c r="E339" s="90" t="s">
        <v>21</v>
      </c>
      <c r="F339" s="90" t="s">
        <v>3481</v>
      </c>
      <c r="G339" s="106">
        <v>1997.0</v>
      </c>
      <c r="H339" s="106" t="s">
        <v>322</v>
      </c>
      <c r="I339" s="107" t="s">
        <v>4979</v>
      </c>
      <c r="J339" s="106">
        <v>139.0</v>
      </c>
      <c r="K339" s="5" t="s">
        <v>105</v>
      </c>
      <c r="L339" s="106" t="s">
        <v>763</v>
      </c>
      <c r="M339" s="287" t="s">
        <v>4912</v>
      </c>
      <c r="N339" s="300"/>
      <c r="P339" s="7"/>
      <c r="Q339" s="6"/>
      <c r="R339" s="6"/>
      <c r="S339" s="6"/>
      <c r="T339" s="299"/>
      <c r="V339" s="6"/>
      <c r="W339" s="6"/>
      <c r="Y339" s="6"/>
      <c r="Z339" s="6"/>
      <c r="AA339" s="6"/>
    </row>
    <row r="340">
      <c r="A340" s="323"/>
      <c r="B340" s="91">
        <v>10346.0</v>
      </c>
      <c r="C340" s="5"/>
      <c r="D340" s="5"/>
      <c r="E340" s="90" t="s">
        <v>21</v>
      </c>
      <c r="F340" s="90" t="s">
        <v>3462</v>
      </c>
      <c r="G340" s="106">
        <v>1995.0</v>
      </c>
      <c r="H340" s="106" t="s">
        <v>3463</v>
      </c>
      <c r="I340" s="107" t="s">
        <v>4979</v>
      </c>
      <c r="J340" s="106">
        <v>6.0</v>
      </c>
      <c r="K340" s="5" t="s">
        <v>105</v>
      </c>
      <c r="L340" s="106" t="s">
        <v>763</v>
      </c>
      <c r="M340" s="287" t="s">
        <v>4912</v>
      </c>
      <c r="N340" s="300"/>
      <c r="P340" s="7"/>
      <c r="Q340" s="6"/>
      <c r="R340" s="6"/>
      <c r="S340" s="6"/>
      <c r="T340" s="299"/>
      <c r="V340" s="6"/>
      <c r="W340" s="6"/>
      <c r="Y340" s="6"/>
      <c r="Z340" s="6"/>
      <c r="AA340" s="6"/>
    </row>
    <row r="341">
      <c r="A341" s="89"/>
      <c r="B341" s="5">
        <v>10347.0</v>
      </c>
      <c r="C341" s="5"/>
      <c r="D341" s="5"/>
      <c r="E341" s="90" t="s">
        <v>21</v>
      </c>
      <c r="F341" s="90" t="s">
        <v>2786</v>
      </c>
      <c r="G341" s="106">
        <v>1995.0</v>
      </c>
      <c r="H341" s="106" t="s">
        <v>2031</v>
      </c>
      <c r="I341" s="107" t="s">
        <v>2787</v>
      </c>
      <c r="J341" s="106">
        <v>274.0</v>
      </c>
      <c r="K341" s="5" t="s">
        <v>105</v>
      </c>
      <c r="L341" s="106" t="s">
        <v>72</v>
      </c>
      <c r="M341" s="287" t="s">
        <v>4977</v>
      </c>
      <c r="N341" s="300"/>
      <c r="P341" s="7"/>
      <c r="Q341" s="6"/>
      <c r="R341" s="6"/>
      <c r="S341" s="6"/>
      <c r="T341" s="299"/>
      <c r="V341" s="6"/>
      <c r="W341" s="6"/>
      <c r="Y341" s="6"/>
      <c r="Z341" s="6"/>
      <c r="AA341" s="6"/>
    </row>
    <row r="342">
      <c r="A342" s="89"/>
      <c r="B342" s="5">
        <v>10348.0</v>
      </c>
      <c r="C342" s="5"/>
      <c r="D342" s="5"/>
      <c r="E342" s="90" t="s">
        <v>21</v>
      </c>
      <c r="F342" s="90" t="s">
        <v>188</v>
      </c>
      <c r="G342" s="106">
        <v>1994.0</v>
      </c>
      <c r="H342" s="106" t="s">
        <v>189</v>
      </c>
      <c r="I342" s="107" t="s">
        <v>190</v>
      </c>
      <c r="J342" s="106">
        <v>15.0</v>
      </c>
      <c r="K342" s="5" t="s">
        <v>105</v>
      </c>
      <c r="L342" s="106" t="s">
        <v>25</v>
      </c>
      <c r="M342" s="287" t="s">
        <v>4912</v>
      </c>
      <c r="N342" s="300"/>
      <c r="P342" s="7"/>
      <c r="Q342" s="6"/>
      <c r="R342" s="6"/>
      <c r="S342" s="6"/>
      <c r="T342" s="299"/>
      <c r="V342" s="6"/>
      <c r="W342" s="6"/>
      <c r="Y342" s="6"/>
      <c r="Z342" s="6"/>
      <c r="AA342" s="6"/>
    </row>
    <row r="343">
      <c r="A343" s="89"/>
      <c r="B343" s="5">
        <v>10349.0</v>
      </c>
      <c r="C343" s="5"/>
      <c r="D343" s="5"/>
      <c r="E343" s="90" t="s">
        <v>21</v>
      </c>
      <c r="F343" s="90" t="s">
        <v>2714</v>
      </c>
      <c r="G343" s="106">
        <v>1996.0</v>
      </c>
      <c r="H343" s="106" t="s">
        <v>2715</v>
      </c>
      <c r="I343" s="107" t="s">
        <v>1826</v>
      </c>
      <c r="J343" s="106">
        <v>35.0</v>
      </c>
      <c r="K343" s="5" t="s">
        <v>105</v>
      </c>
      <c r="L343" s="106" t="s">
        <v>2716</v>
      </c>
      <c r="M343" s="287" t="s">
        <v>4977</v>
      </c>
      <c r="N343" s="300"/>
      <c r="P343" s="7"/>
      <c r="Q343" s="6"/>
      <c r="R343" s="6"/>
      <c r="S343" s="6"/>
      <c r="T343" s="299"/>
      <c r="V343" s="6"/>
      <c r="W343" s="6"/>
      <c r="Y343" s="6"/>
      <c r="Z343" s="6"/>
      <c r="AA343" s="6"/>
    </row>
    <row r="344">
      <c r="A344" s="89"/>
      <c r="B344" s="5">
        <v>10350.0</v>
      </c>
      <c r="C344" s="5"/>
      <c r="D344" s="5"/>
      <c r="E344" s="90" t="s">
        <v>21</v>
      </c>
      <c r="F344" s="90" t="s">
        <v>2897</v>
      </c>
      <c r="G344" s="106">
        <v>1996.0</v>
      </c>
      <c r="H344" s="106" t="s">
        <v>2898</v>
      </c>
      <c r="I344" s="107" t="s">
        <v>1950</v>
      </c>
      <c r="J344" s="106">
        <v>52.0</v>
      </c>
      <c r="K344" s="5" t="s">
        <v>105</v>
      </c>
      <c r="L344" s="106" t="s">
        <v>25</v>
      </c>
      <c r="M344" s="287" t="s">
        <v>4977</v>
      </c>
      <c r="N344" s="300"/>
      <c r="P344" s="7"/>
      <c r="Q344" s="6"/>
      <c r="R344" s="6"/>
      <c r="S344" s="6"/>
      <c r="T344" s="299"/>
      <c r="V344" s="6"/>
      <c r="W344" s="6"/>
      <c r="Y344" s="6"/>
      <c r="Z344" s="6"/>
      <c r="AA344" s="6"/>
    </row>
    <row r="345">
      <c r="A345" s="89"/>
      <c r="B345" s="5">
        <v>10351.0</v>
      </c>
      <c r="C345" s="5"/>
      <c r="D345" s="5"/>
      <c r="E345" s="90" t="s">
        <v>21</v>
      </c>
      <c r="F345" s="90" t="s">
        <v>3042</v>
      </c>
      <c r="G345" s="99">
        <v>1992.0</v>
      </c>
      <c r="H345" s="99" t="s">
        <v>1766</v>
      </c>
      <c r="I345" s="120" t="s">
        <v>1826</v>
      </c>
      <c r="J345" s="99">
        <v>201.0</v>
      </c>
      <c r="K345" s="5" t="s">
        <v>105</v>
      </c>
      <c r="L345" s="99" t="s">
        <v>25</v>
      </c>
      <c r="M345" s="287" t="s">
        <v>4977</v>
      </c>
      <c r="N345" s="300"/>
      <c r="P345" s="7"/>
      <c r="Q345" s="6"/>
      <c r="R345" s="6"/>
      <c r="S345" s="6"/>
      <c r="T345" s="299"/>
      <c r="V345" s="6"/>
      <c r="W345" s="6"/>
      <c r="Y345" s="6"/>
      <c r="Z345" s="6"/>
      <c r="AA345" s="6"/>
    </row>
    <row r="346">
      <c r="A346" s="89"/>
      <c r="B346" s="5">
        <v>10352.0</v>
      </c>
      <c r="C346" s="5"/>
      <c r="D346" s="5"/>
      <c r="E346" s="90" t="s">
        <v>21</v>
      </c>
      <c r="F346" s="90" t="s">
        <v>1824</v>
      </c>
      <c r="G346" s="106">
        <v>1994.0</v>
      </c>
      <c r="H346" s="106" t="s">
        <v>1825</v>
      </c>
      <c r="I346" s="107" t="s">
        <v>1826</v>
      </c>
      <c r="J346" s="5" t="s">
        <v>1827</v>
      </c>
      <c r="K346" s="106" t="s">
        <v>1828</v>
      </c>
      <c r="L346" s="106" t="s">
        <v>72</v>
      </c>
      <c r="M346" s="287" t="s">
        <v>4977</v>
      </c>
      <c r="N346" s="300"/>
      <c r="P346" s="7"/>
      <c r="Q346" s="6"/>
      <c r="R346" s="6"/>
      <c r="S346" s="6"/>
      <c r="T346" s="299"/>
      <c r="V346" s="6"/>
      <c r="W346" s="6"/>
      <c r="Y346" s="6"/>
      <c r="Z346" s="6"/>
      <c r="AA346" s="6"/>
    </row>
    <row r="347">
      <c r="A347" s="89"/>
      <c r="B347" s="5">
        <v>10353.0</v>
      </c>
      <c r="C347" s="5"/>
      <c r="D347" s="5"/>
      <c r="E347" s="90" t="s">
        <v>21</v>
      </c>
      <c r="F347" s="90" t="s">
        <v>3024</v>
      </c>
      <c r="G347" s="99">
        <v>1995.0</v>
      </c>
      <c r="H347" s="99" t="s">
        <v>1949</v>
      </c>
      <c r="I347" s="119" t="s">
        <v>1950</v>
      </c>
      <c r="J347" s="99">
        <v>167.0</v>
      </c>
      <c r="K347" s="5" t="s">
        <v>105</v>
      </c>
      <c r="L347" s="99" t="s">
        <v>72</v>
      </c>
      <c r="M347" s="287" t="s">
        <v>4977</v>
      </c>
      <c r="N347" s="300"/>
      <c r="P347" s="7"/>
      <c r="Q347" s="6"/>
      <c r="R347" s="6"/>
      <c r="S347" s="6"/>
      <c r="T347" s="299"/>
      <c r="V347" s="6"/>
      <c r="W347" s="6"/>
      <c r="Y347" s="6"/>
      <c r="Z347" s="6"/>
      <c r="AA347" s="6"/>
    </row>
    <row r="348">
      <c r="A348" s="89"/>
      <c r="B348" s="5">
        <v>10354.0</v>
      </c>
      <c r="C348" s="5"/>
      <c r="D348" s="5"/>
      <c r="E348" s="90" t="s">
        <v>21</v>
      </c>
      <c r="F348" s="90" t="s">
        <v>2788</v>
      </c>
      <c r="G348" s="106">
        <v>1995.0</v>
      </c>
      <c r="H348" s="106" t="s">
        <v>1995</v>
      </c>
      <c r="I348" s="107" t="s">
        <v>1950</v>
      </c>
      <c r="J348" s="106">
        <v>272.0</v>
      </c>
      <c r="K348" s="5" t="s">
        <v>105</v>
      </c>
      <c r="L348" s="106" t="s">
        <v>72</v>
      </c>
      <c r="M348" s="287" t="s">
        <v>4977</v>
      </c>
      <c r="N348" s="300"/>
      <c r="P348" s="7"/>
      <c r="Q348" s="6"/>
      <c r="R348" s="6"/>
      <c r="S348" s="6"/>
      <c r="T348" s="299"/>
      <c r="V348" s="6"/>
      <c r="W348" s="6"/>
      <c r="Y348" s="6"/>
      <c r="Z348" s="6"/>
      <c r="AA348" s="6"/>
    </row>
    <row r="349">
      <c r="A349" s="89"/>
      <c r="B349" s="5">
        <v>10355.0</v>
      </c>
      <c r="C349" s="5"/>
      <c r="D349" s="5"/>
      <c r="E349" s="90" t="s">
        <v>21</v>
      </c>
      <c r="F349" s="90" t="s">
        <v>2531</v>
      </c>
      <c r="G349" s="106">
        <v>1992.0</v>
      </c>
      <c r="H349" s="106" t="s">
        <v>1802</v>
      </c>
      <c r="I349" s="107" t="s">
        <v>2532</v>
      </c>
      <c r="J349" s="106" t="s">
        <v>2533</v>
      </c>
      <c r="K349" s="106" t="s">
        <v>2534</v>
      </c>
      <c r="L349" s="106" t="s">
        <v>30</v>
      </c>
      <c r="M349" s="287" t="s">
        <v>4977</v>
      </c>
      <c r="N349" s="300"/>
      <c r="P349" s="7"/>
      <c r="Q349" s="6"/>
      <c r="R349" s="6"/>
      <c r="S349" s="6"/>
      <c r="T349" s="299"/>
      <c r="V349" s="6"/>
      <c r="W349" s="6"/>
      <c r="Y349" s="6"/>
      <c r="Z349" s="6"/>
      <c r="AA349" s="6"/>
    </row>
    <row r="350">
      <c r="A350" s="89"/>
      <c r="B350" s="5">
        <v>10356.0</v>
      </c>
      <c r="C350" s="5"/>
      <c r="D350" s="5"/>
      <c r="E350" s="90" t="s">
        <v>21</v>
      </c>
      <c r="F350" s="90" t="s">
        <v>191</v>
      </c>
      <c r="G350" s="106">
        <v>1998.0</v>
      </c>
      <c r="H350" s="106" t="s">
        <v>192</v>
      </c>
      <c r="I350" s="107" t="s">
        <v>193</v>
      </c>
      <c r="J350" s="106">
        <v>314.0</v>
      </c>
      <c r="K350" s="5" t="s">
        <v>105</v>
      </c>
      <c r="L350" s="106" t="s">
        <v>25</v>
      </c>
      <c r="M350" s="287" t="s">
        <v>4912</v>
      </c>
      <c r="N350" s="300"/>
      <c r="P350" s="7"/>
      <c r="Q350" s="6"/>
      <c r="R350" s="6"/>
      <c r="S350" s="6"/>
      <c r="T350" s="299"/>
      <c r="V350" s="6"/>
      <c r="W350" s="6"/>
      <c r="Y350" s="6"/>
      <c r="Z350" s="6"/>
      <c r="AA350" s="6"/>
    </row>
    <row r="351">
      <c r="A351" s="89"/>
      <c r="B351" s="5">
        <v>10357.0</v>
      </c>
      <c r="C351" s="5"/>
      <c r="D351" s="5"/>
      <c r="E351" s="90" t="s">
        <v>21</v>
      </c>
      <c r="F351" s="90" t="s">
        <v>1948</v>
      </c>
      <c r="G351" s="5">
        <v>1995.0</v>
      </c>
      <c r="H351" s="5" t="s">
        <v>1949</v>
      </c>
      <c r="I351" s="5" t="s">
        <v>1950</v>
      </c>
      <c r="J351" s="5">
        <v>167.0</v>
      </c>
      <c r="K351" s="5" t="s">
        <v>105</v>
      </c>
      <c r="L351" s="5" t="s">
        <v>72</v>
      </c>
      <c r="M351" s="287" t="s">
        <v>4977</v>
      </c>
      <c r="N351" s="300"/>
    </row>
    <row r="352">
      <c r="A352" s="89"/>
      <c r="B352" s="5">
        <v>10358.0</v>
      </c>
      <c r="C352" s="5"/>
      <c r="D352" s="5"/>
      <c r="E352" s="90" t="s">
        <v>21</v>
      </c>
      <c r="F352" s="90" t="s">
        <v>904</v>
      </c>
      <c r="G352" s="106">
        <v>2012.0</v>
      </c>
      <c r="H352" s="106" t="s">
        <v>905</v>
      </c>
      <c r="I352" s="107" t="s">
        <v>906</v>
      </c>
      <c r="J352" s="106">
        <v>232.0</v>
      </c>
      <c r="K352" s="106" t="s">
        <v>907</v>
      </c>
      <c r="L352" s="106" t="s">
        <v>25</v>
      </c>
      <c r="M352" s="287" t="s">
        <v>4164</v>
      </c>
      <c r="N352" s="300"/>
      <c r="P352" s="7"/>
      <c r="Q352" s="6"/>
      <c r="R352" s="6"/>
      <c r="S352" s="6"/>
      <c r="T352" s="299"/>
      <c r="V352" s="6"/>
      <c r="W352" s="6"/>
      <c r="Y352" s="6"/>
      <c r="Z352" s="6"/>
      <c r="AA352" s="6"/>
    </row>
    <row r="353">
      <c r="A353" s="89"/>
      <c r="B353" s="5">
        <v>10359.0</v>
      </c>
      <c r="C353" s="5"/>
      <c r="D353" s="5"/>
      <c r="E353" s="90" t="s">
        <v>21</v>
      </c>
      <c r="F353" s="90" t="s">
        <v>2513</v>
      </c>
      <c r="G353" s="5">
        <v>2019.0</v>
      </c>
      <c r="H353" s="5" t="s">
        <v>1852</v>
      </c>
      <c r="I353" s="5" t="s">
        <v>1848</v>
      </c>
      <c r="J353" s="5">
        <v>9.0</v>
      </c>
      <c r="K353" s="5" t="s">
        <v>2514</v>
      </c>
      <c r="L353" s="5" t="s">
        <v>25</v>
      </c>
      <c r="M353" s="287" t="s">
        <v>4977</v>
      </c>
      <c r="N353" s="300"/>
    </row>
    <row r="354">
      <c r="A354" s="89"/>
      <c r="B354" s="5">
        <v>10360.0</v>
      </c>
      <c r="C354" s="5"/>
      <c r="D354" s="5"/>
      <c r="E354" s="90" t="s">
        <v>21</v>
      </c>
      <c r="F354" s="90" t="s">
        <v>1829</v>
      </c>
      <c r="G354" s="91">
        <v>2019.0</v>
      </c>
      <c r="H354" s="91" t="s">
        <v>1830</v>
      </c>
      <c r="I354" s="123" t="s">
        <v>1786</v>
      </c>
      <c r="J354" s="91">
        <v>2.0</v>
      </c>
      <c r="K354" s="91" t="s">
        <v>1770</v>
      </c>
      <c r="L354" s="91" t="s">
        <v>25</v>
      </c>
      <c r="M354" s="287" t="s">
        <v>4977</v>
      </c>
      <c r="N354" s="300"/>
      <c r="P354" s="7"/>
      <c r="Q354" s="6"/>
      <c r="R354" s="6"/>
      <c r="S354" s="6"/>
      <c r="T354" s="299"/>
      <c r="V354" s="6"/>
      <c r="W354" s="6"/>
      <c r="Y354" s="6"/>
      <c r="Z354" s="6"/>
      <c r="AA354" s="6"/>
    </row>
    <row r="355">
      <c r="A355" s="89"/>
      <c r="B355" s="5">
        <v>10361.0</v>
      </c>
      <c r="C355" s="5"/>
      <c r="D355" s="5"/>
      <c r="E355" s="90" t="s">
        <v>21</v>
      </c>
      <c r="F355" s="90" t="s">
        <v>1501</v>
      </c>
      <c r="G355" s="106">
        <v>2020.0</v>
      </c>
      <c r="H355" s="106" t="s">
        <v>1069</v>
      </c>
      <c r="I355" s="107" t="s">
        <v>895</v>
      </c>
      <c r="J355" s="106">
        <v>258.0</v>
      </c>
      <c r="K355" s="5" t="s">
        <v>105</v>
      </c>
      <c r="L355" s="106" t="s">
        <v>30</v>
      </c>
      <c r="M355" s="287" t="s">
        <v>4164</v>
      </c>
      <c r="N355" s="300"/>
      <c r="P355" s="7"/>
      <c r="Q355" s="6"/>
      <c r="R355" s="6"/>
      <c r="S355" s="6"/>
      <c r="T355" s="299"/>
      <c r="V355" s="6"/>
      <c r="W355" s="6"/>
      <c r="Y355" s="6"/>
      <c r="Z355" s="6"/>
      <c r="AA355" s="6"/>
    </row>
    <row r="356">
      <c r="A356" s="89"/>
      <c r="B356" s="5">
        <v>10362.0</v>
      </c>
      <c r="C356" s="5"/>
      <c r="D356" s="5"/>
      <c r="E356" s="90" t="s">
        <v>21</v>
      </c>
      <c r="F356" s="90" t="s">
        <v>1068</v>
      </c>
      <c r="G356" s="106">
        <v>2020.0</v>
      </c>
      <c r="H356" s="106" t="s">
        <v>1069</v>
      </c>
      <c r="I356" s="107" t="s">
        <v>895</v>
      </c>
      <c r="J356" s="106">
        <v>258.0</v>
      </c>
      <c r="K356" s="5" t="s">
        <v>105</v>
      </c>
      <c r="L356" s="106" t="s">
        <v>25</v>
      </c>
      <c r="M356" s="287" t="s">
        <v>4164</v>
      </c>
      <c r="N356" s="300"/>
      <c r="P356" s="7"/>
      <c r="Q356" s="6"/>
      <c r="R356" s="6"/>
      <c r="S356" s="6"/>
      <c r="T356" s="299"/>
      <c r="V356" s="6"/>
      <c r="W356" s="6"/>
      <c r="Y356" s="6"/>
      <c r="Z356" s="6"/>
      <c r="AA356" s="6"/>
    </row>
    <row r="357">
      <c r="A357" s="89"/>
      <c r="B357" s="5">
        <v>10363.0</v>
      </c>
      <c r="C357" s="5"/>
      <c r="D357" s="5"/>
      <c r="E357" s="90" t="s">
        <v>21</v>
      </c>
      <c r="F357" s="90" t="s">
        <v>1329</v>
      </c>
      <c r="G357" s="106">
        <v>2020.0</v>
      </c>
      <c r="H357" s="106" t="s">
        <v>909</v>
      </c>
      <c r="I357" s="107" t="s">
        <v>1330</v>
      </c>
      <c r="J357" s="106">
        <v>17.0</v>
      </c>
      <c r="K357" s="106" t="s">
        <v>1331</v>
      </c>
      <c r="L357" s="106" t="s">
        <v>30</v>
      </c>
      <c r="M357" s="287" t="s">
        <v>4164</v>
      </c>
      <c r="N357" s="300"/>
      <c r="P357" s="7"/>
      <c r="Q357" s="6"/>
      <c r="R357" s="6"/>
      <c r="S357" s="6"/>
      <c r="T357" s="299"/>
      <c r="V357" s="6"/>
      <c r="W357" s="6"/>
      <c r="Y357" s="6"/>
      <c r="Z357" s="6"/>
      <c r="AA357" s="6"/>
    </row>
    <row r="358">
      <c r="A358" s="89"/>
      <c r="B358" s="5">
        <v>10364.0</v>
      </c>
      <c r="C358" s="5"/>
      <c r="D358" s="5"/>
      <c r="E358" s="90" t="s">
        <v>21</v>
      </c>
      <c r="F358" s="90" t="s">
        <v>908</v>
      </c>
      <c r="G358" s="106">
        <v>2020.0</v>
      </c>
      <c r="H358" s="106" t="s">
        <v>909</v>
      </c>
      <c r="I358" s="107" t="s">
        <v>835</v>
      </c>
      <c r="J358" s="106">
        <v>8.0</v>
      </c>
      <c r="K358" s="106" t="s">
        <v>869</v>
      </c>
      <c r="L358" s="106" t="s">
        <v>30</v>
      </c>
      <c r="M358" s="287" t="s">
        <v>4164</v>
      </c>
      <c r="N358" s="300"/>
      <c r="P358" s="7"/>
      <c r="Q358" s="6"/>
      <c r="R358" s="6"/>
      <c r="S358" s="6"/>
      <c r="T358" s="299"/>
      <c r="V358" s="6"/>
      <c r="W358" s="6"/>
      <c r="Y358" s="6"/>
      <c r="Z358" s="6"/>
      <c r="AA358" s="6"/>
    </row>
    <row r="359">
      <c r="A359" s="89"/>
      <c r="B359" s="5">
        <v>10365.0</v>
      </c>
      <c r="C359" s="5"/>
      <c r="D359" s="5"/>
      <c r="E359" s="90" t="s">
        <v>21</v>
      </c>
      <c r="F359" s="90" t="s">
        <v>3163</v>
      </c>
      <c r="G359" s="106">
        <v>2020.0</v>
      </c>
      <c r="H359" s="106" t="s">
        <v>909</v>
      </c>
      <c r="I359" s="107" t="s">
        <v>927</v>
      </c>
      <c r="J359" s="106">
        <v>14.0</v>
      </c>
      <c r="K359" s="106" t="s">
        <v>869</v>
      </c>
      <c r="L359" s="106" t="s">
        <v>25</v>
      </c>
      <c r="M359" s="287" t="s">
        <v>4164</v>
      </c>
      <c r="N359" s="300"/>
      <c r="P359" s="7"/>
      <c r="Q359" s="6"/>
      <c r="R359" s="6"/>
      <c r="S359" s="6"/>
      <c r="T359" s="299"/>
      <c r="V359" s="6"/>
      <c r="W359" s="6"/>
      <c r="Y359" s="6"/>
      <c r="Z359" s="6"/>
      <c r="AA359" s="6"/>
    </row>
    <row r="360">
      <c r="A360" s="89"/>
      <c r="B360" s="5">
        <v>10366.0</v>
      </c>
      <c r="C360" s="5"/>
      <c r="D360" s="5"/>
      <c r="E360" s="90" t="s">
        <v>21</v>
      </c>
      <c r="F360" s="90" t="s">
        <v>194</v>
      </c>
      <c r="G360" s="106">
        <v>2020.0</v>
      </c>
      <c r="H360" s="106" t="s">
        <v>195</v>
      </c>
      <c r="I360" s="107" t="s">
        <v>196</v>
      </c>
      <c r="J360" s="106">
        <v>33.0</v>
      </c>
      <c r="K360" s="106" t="s">
        <v>197</v>
      </c>
      <c r="L360" s="106" t="s">
        <v>30</v>
      </c>
      <c r="M360" s="287" t="s">
        <v>4912</v>
      </c>
      <c r="N360" s="300"/>
      <c r="P360" s="7"/>
      <c r="Q360" s="6"/>
      <c r="R360" s="6"/>
      <c r="S360" s="6"/>
      <c r="T360" s="299"/>
      <c r="V360" s="6"/>
      <c r="W360" s="6"/>
      <c r="Y360" s="6"/>
      <c r="Z360" s="6"/>
      <c r="AA360" s="6"/>
    </row>
    <row r="361">
      <c r="A361" s="89"/>
      <c r="B361" s="5">
        <v>10367.0</v>
      </c>
      <c r="C361" s="5"/>
      <c r="D361" s="5"/>
      <c r="E361" s="90" t="s">
        <v>21</v>
      </c>
      <c r="F361" s="90" t="s">
        <v>910</v>
      </c>
      <c r="G361" s="106">
        <v>2020.0</v>
      </c>
      <c r="H361" s="106" t="s">
        <v>911</v>
      </c>
      <c r="I361" s="107" t="s">
        <v>912</v>
      </c>
      <c r="J361" s="106" t="s">
        <v>913</v>
      </c>
      <c r="K361" s="106" t="s">
        <v>914</v>
      </c>
      <c r="L361" s="106" t="s">
        <v>30</v>
      </c>
      <c r="M361" s="287" t="s">
        <v>4164</v>
      </c>
      <c r="N361" s="300"/>
      <c r="P361" s="7"/>
      <c r="Q361" s="6"/>
      <c r="R361" s="6"/>
      <c r="S361" s="6"/>
      <c r="T361" s="299"/>
      <c r="V361" s="6"/>
      <c r="W361" s="6"/>
      <c r="Y361" s="6"/>
      <c r="Z361" s="6"/>
      <c r="AA361" s="6"/>
    </row>
    <row r="362">
      <c r="A362" s="89"/>
      <c r="B362" s="5">
        <v>10368.0</v>
      </c>
      <c r="C362" s="5"/>
      <c r="D362" s="5"/>
      <c r="E362" s="90" t="s">
        <v>21</v>
      </c>
      <c r="F362" s="90" t="s">
        <v>3164</v>
      </c>
      <c r="G362" s="91">
        <v>2020.0</v>
      </c>
      <c r="H362" s="91" t="s">
        <v>1161</v>
      </c>
      <c r="I362" s="123" t="s">
        <v>1109</v>
      </c>
      <c r="J362" s="91">
        <v>220.0</v>
      </c>
      <c r="K362" s="5" t="s">
        <v>105</v>
      </c>
      <c r="L362" s="91" t="s">
        <v>25</v>
      </c>
      <c r="M362" s="287" t="s">
        <v>4164</v>
      </c>
      <c r="N362" s="300"/>
      <c r="P362" s="7"/>
      <c r="Q362" s="6"/>
      <c r="R362" s="6"/>
      <c r="S362" s="6"/>
      <c r="T362" s="299"/>
      <c r="V362" s="6"/>
      <c r="W362" s="6"/>
      <c r="Y362" s="6"/>
      <c r="Z362" s="6"/>
      <c r="AA362" s="6"/>
    </row>
    <row r="363">
      <c r="A363" s="89"/>
      <c r="B363" s="5">
        <v>10369.0</v>
      </c>
      <c r="C363" s="5"/>
      <c r="D363" s="5"/>
      <c r="E363" s="90" t="s">
        <v>21</v>
      </c>
      <c r="F363" s="90" t="s">
        <v>1382</v>
      </c>
      <c r="G363" s="106">
        <v>2020.0</v>
      </c>
      <c r="H363" s="106" t="s">
        <v>909</v>
      </c>
      <c r="I363" s="107" t="s">
        <v>950</v>
      </c>
      <c r="J363" s="106">
        <v>6.0</v>
      </c>
      <c r="K363" s="5" t="s">
        <v>105</v>
      </c>
      <c r="L363" s="106" t="s">
        <v>30</v>
      </c>
      <c r="M363" s="287" t="s">
        <v>4164</v>
      </c>
      <c r="N363" s="300"/>
      <c r="P363" s="7"/>
      <c r="Q363" s="6"/>
      <c r="R363" s="6"/>
      <c r="S363" s="6"/>
      <c r="T363" s="299"/>
      <c r="V363" s="6"/>
      <c r="W363" s="6"/>
      <c r="Y363" s="6"/>
      <c r="Z363" s="6"/>
      <c r="AA363" s="6"/>
    </row>
    <row r="364">
      <c r="A364" s="89"/>
      <c r="B364" s="5">
        <v>10370.0</v>
      </c>
      <c r="C364" s="5"/>
      <c r="D364" s="5"/>
      <c r="E364" s="90" t="s">
        <v>21</v>
      </c>
      <c r="F364" s="90" t="s">
        <v>673</v>
      </c>
      <c r="G364" s="106">
        <v>2020.0</v>
      </c>
      <c r="H364" s="106" t="s">
        <v>151</v>
      </c>
      <c r="I364" s="107" t="s">
        <v>36</v>
      </c>
      <c r="J364" s="195" t="s">
        <v>674</v>
      </c>
      <c r="K364" s="106" t="s">
        <v>675</v>
      </c>
      <c r="L364" s="106" t="s">
        <v>30</v>
      </c>
      <c r="M364" s="287" t="s">
        <v>4912</v>
      </c>
      <c r="N364" s="300"/>
      <c r="P364" s="7"/>
      <c r="Q364" s="6"/>
      <c r="R364" s="6"/>
      <c r="S364" s="6"/>
      <c r="T364" s="299"/>
      <c r="V364" s="6"/>
      <c r="W364" s="6"/>
      <c r="Y364" s="6"/>
      <c r="Z364" s="6"/>
      <c r="AA364" s="6"/>
    </row>
    <row r="365">
      <c r="A365" s="89"/>
      <c r="B365" s="5">
        <v>10371.0</v>
      </c>
      <c r="C365" s="5"/>
      <c r="D365" s="5"/>
      <c r="E365" s="90" t="s">
        <v>21</v>
      </c>
      <c r="F365" s="90" t="s">
        <v>3165</v>
      </c>
      <c r="G365" s="106">
        <v>2020.0</v>
      </c>
      <c r="H365" s="106" t="s">
        <v>909</v>
      </c>
      <c r="I365" s="107" t="s">
        <v>1330</v>
      </c>
      <c r="J365" s="195" t="s">
        <v>3166</v>
      </c>
      <c r="K365" s="106" t="s">
        <v>3167</v>
      </c>
      <c r="L365" s="106" t="s">
        <v>25</v>
      </c>
      <c r="M365" s="287" t="s">
        <v>4164</v>
      </c>
      <c r="N365" s="300"/>
      <c r="P365" s="7"/>
      <c r="Q365" s="6"/>
      <c r="R365" s="6"/>
      <c r="S365" s="6"/>
      <c r="T365" s="299"/>
      <c r="V365" s="6"/>
      <c r="W365" s="6"/>
      <c r="Y365" s="6"/>
      <c r="Z365" s="6"/>
      <c r="AA365" s="6"/>
    </row>
    <row r="366">
      <c r="A366" s="89"/>
      <c r="B366" s="5">
        <v>10372.0</v>
      </c>
      <c r="C366" s="5"/>
      <c r="D366" s="5"/>
      <c r="E366" s="90" t="s">
        <v>21</v>
      </c>
      <c r="F366" s="90" t="s">
        <v>2761</v>
      </c>
      <c r="G366" s="106">
        <v>2019.0</v>
      </c>
      <c r="H366" s="106" t="s">
        <v>2718</v>
      </c>
      <c r="I366" s="107" t="s">
        <v>1823</v>
      </c>
      <c r="J366" s="106">
        <v>561.0</v>
      </c>
      <c r="K366" s="5" t="s">
        <v>105</v>
      </c>
      <c r="L366" s="106" t="s">
        <v>25</v>
      </c>
      <c r="M366" s="287" t="s">
        <v>4977</v>
      </c>
      <c r="N366" s="300"/>
      <c r="P366" s="7"/>
      <c r="Q366" s="6"/>
      <c r="R366" s="6"/>
      <c r="S366" s="6"/>
      <c r="T366" s="299"/>
      <c r="V366" s="6"/>
      <c r="W366" s="6"/>
      <c r="Y366" s="6"/>
      <c r="Z366" s="6"/>
      <c r="AA366" s="6"/>
    </row>
    <row r="367">
      <c r="A367" s="89"/>
      <c r="B367" s="5">
        <v>10373.0</v>
      </c>
      <c r="C367" s="5"/>
      <c r="D367" s="5"/>
      <c r="E367" s="90" t="s">
        <v>21</v>
      </c>
      <c r="F367" s="90" t="s">
        <v>1158</v>
      </c>
      <c r="G367" s="106">
        <v>2020.0</v>
      </c>
      <c r="H367" s="106" t="s">
        <v>1159</v>
      </c>
      <c r="I367" s="107" t="s">
        <v>880</v>
      </c>
      <c r="J367" s="106">
        <v>5.0</v>
      </c>
      <c r="K367" s="106" t="s">
        <v>1160</v>
      </c>
      <c r="L367" s="106" t="s">
        <v>25</v>
      </c>
      <c r="M367" s="287" t="s">
        <v>4164</v>
      </c>
      <c r="N367" s="300"/>
      <c r="P367" s="7"/>
      <c r="Q367" s="6"/>
      <c r="R367" s="6"/>
      <c r="S367" s="6"/>
      <c r="T367" s="299"/>
      <c r="V367" s="6"/>
      <c r="W367" s="6"/>
      <c r="Y367" s="6"/>
      <c r="Z367" s="6"/>
      <c r="AA367" s="6"/>
    </row>
    <row r="368">
      <c r="A368" s="89"/>
      <c r="B368" s="5">
        <v>10374.0</v>
      </c>
      <c r="C368" s="5"/>
      <c r="D368" s="5"/>
      <c r="E368" s="90" t="s">
        <v>21</v>
      </c>
      <c r="F368" s="90" t="s">
        <v>915</v>
      </c>
      <c r="G368" s="106">
        <v>2020.0</v>
      </c>
      <c r="H368" s="106" t="s">
        <v>905</v>
      </c>
      <c r="I368" s="107" t="s">
        <v>859</v>
      </c>
      <c r="J368" s="106">
        <v>10.0</v>
      </c>
      <c r="K368" s="106" t="s">
        <v>901</v>
      </c>
      <c r="L368" s="106" t="s">
        <v>25</v>
      </c>
      <c r="M368" s="287" t="s">
        <v>4164</v>
      </c>
      <c r="N368" s="300"/>
      <c r="P368" s="7"/>
      <c r="Q368" s="6"/>
      <c r="R368" s="6"/>
      <c r="S368" s="6"/>
      <c r="T368" s="299"/>
      <c r="V368" s="6"/>
      <c r="W368" s="6"/>
      <c r="Y368" s="6"/>
      <c r="Z368" s="6"/>
      <c r="AA368" s="6"/>
    </row>
    <row r="369">
      <c r="A369" s="89"/>
      <c r="B369" s="5">
        <v>10375.0</v>
      </c>
      <c r="C369" s="5"/>
      <c r="D369" s="5"/>
      <c r="E369" s="90" t="s">
        <v>21</v>
      </c>
      <c r="F369" s="90" t="s">
        <v>3168</v>
      </c>
      <c r="G369" s="91">
        <v>2020.0</v>
      </c>
      <c r="H369" s="91" t="s">
        <v>905</v>
      </c>
      <c r="I369" s="123" t="s">
        <v>3130</v>
      </c>
      <c r="J369" s="91">
        <v>328.0</v>
      </c>
      <c r="K369" s="5" t="s">
        <v>105</v>
      </c>
      <c r="L369" s="91" t="s">
        <v>25</v>
      </c>
      <c r="M369" s="287" t="s">
        <v>4164</v>
      </c>
      <c r="N369" s="300"/>
      <c r="P369" s="7"/>
      <c r="Q369" s="6"/>
      <c r="R369" s="6"/>
      <c r="S369" s="6"/>
      <c r="T369" s="299"/>
      <c r="V369" s="6"/>
      <c r="W369" s="6"/>
      <c r="Y369" s="6"/>
      <c r="Z369" s="6"/>
      <c r="AA369" s="6"/>
    </row>
    <row r="370">
      <c r="A370" s="89"/>
      <c r="B370" s="5">
        <v>10376.0</v>
      </c>
      <c r="C370" s="5"/>
      <c r="D370" s="5"/>
      <c r="E370" s="90" t="s">
        <v>21</v>
      </c>
      <c r="F370" s="90" t="s">
        <v>3169</v>
      </c>
      <c r="G370" s="106">
        <v>2020.0</v>
      </c>
      <c r="H370" s="106" t="s">
        <v>905</v>
      </c>
      <c r="I370" s="107" t="s">
        <v>3170</v>
      </c>
      <c r="J370" s="106">
        <v>385.0</v>
      </c>
      <c r="K370" s="5" t="s">
        <v>105</v>
      </c>
      <c r="L370" s="106" t="s">
        <v>30</v>
      </c>
      <c r="M370" s="287" t="s">
        <v>4164</v>
      </c>
      <c r="N370" s="300"/>
      <c r="P370" s="7"/>
      <c r="Q370" s="6"/>
      <c r="R370" s="6"/>
      <c r="S370" s="6"/>
      <c r="T370" s="299"/>
      <c r="V370" s="6"/>
      <c r="W370" s="6"/>
      <c r="Y370" s="6"/>
      <c r="Z370" s="6"/>
      <c r="AA370" s="6"/>
    </row>
    <row r="371">
      <c r="A371" s="89"/>
      <c r="B371" s="5">
        <v>10377.0</v>
      </c>
      <c r="C371" s="5"/>
      <c r="D371" s="5"/>
      <c r="E371" s="90" t="s">
        <v>21</v>
      </c>
      <c r="F371" s="90" t="s">
        <v>3483</v>
      </c>
      <c r="G371" s="106">
        <v>2018.0</v>
      </c>
      <c r="H371" s="106" t="s">
        <v>3484</v>
      </c>
      <c r="I371" s="107" t="s">
        <v>689</v>
      </c>
      <c r="J371" s="106" t="s">
        <v>3485</v>
      </c>
      <c r="K371" s="5" t="s">
        <v>105</v>
      </c>
      <c r="L371" s="106" t="s">
        <v>25</v>
      </c>
      <c r="M371" s="287" t="s">
        <v>4912</v>
      </c>
      <c r="N371" s="300"/>
      <c r="P371" s="7"/>
      <c r="Q371" s="6"/>
      <c r="R371" s="6"/>
      <c r="S371" s="6"/>
      <c r="T371" s="299"/>
      <c r="V371" s="6"/>
      <c r="W371" s="6"/>
      <c r="Y371" s="6"/>
      <c r="Z371" s="6"/>
      <c r="AA371" s="6"/>
    </row>
    <row r="372">
      <c r="A372" s="89"/>
      <c r="B372" s="5">
        <v>10378.0</v>
      </c>
      <c r="C372" s="5"/>
      <c r="D372" s="5"/>
      <c r="E372" s="90" t="s">
        <v>21</v>
      </c>
      <c r="F372" s="90" t="s">
        <v>3342</v>
      </c>
      <c r="G372" s="106">
        <v>2020.0</v>
      </c>
      <c r="H372" s="106" t="s">
        <v>1069</v>
      </c>
      <c r="I372" s="107" t="s">
        <v>835</v>
      </c>
      <c r="J372" s="106">
        <v>261.0</v>
      </c>
      <c r="K372" s="5" t="s">
        <v>105</v>
      </c>
      <c r="L372" s="106" t="s">
        <v>30</v>
      </c>
      <c r="M372" s="287" t="s">
        <v>4164</v>
      </c>
      <c r="N372" s="300"/>
      <c r="P372" s="7"/>
      <c r="Q372" s="6"/>
      <c r="R372" s="6"/>
      <c r="S372" s="6"/>
      <c r="T372" s="299"/>
      <c r="V372" s="6"/>
      <c r="W372" s="6"/>
      <c r="Y372" s="6"/>
      <c r="Z372" s="6"/>
      <c r="AA372" s="6"/>
    </row>
    <row r="373">
      <c r="A373" s="89"/>
      <c r="B373" s="5">
        <v>10379.0</v>
      </c>
      <c r="C373" s="5"/>
      <c r="D373" s="5"/>
      <c r="E373" s="90" t="s">
        <v>66</v>
      </c>
      <c r="F373" s="90" t="s">
        <v>2594</v>
      </c>
      <c r="G373" s="139">
        <v>2003.0</v>
      </c>
      <c r="H373" s="139" t="s">
        <v>2595</v>
      </c>
      <c r="I373" s="140" t="s">
        <v>1823</v>
      </c>
      <c r="J373" s="139">
        <v>15.0</v>
      </c>
      <c r="K373" s="139" t="s">
        <v>2596</v>
      </c>
      <c r="L373" s="139" t="s">
        <v>68</v>
      </c>
      <c r="M373" s="287" t="s">
        <v>4977</v>
      </c>
      <c r="N373" s="331"/>
      <c r="P373" s="7"/>
      <c r="Q373" s="6"/>
      <c r="R373" s="6"/>
      <c r="S373" s="6"/>
      <c r="T373" s="299"/>
      <c r="V373" s="6"/>
      <c r="W373" s="6"/>
      <c r="Y373" s="6"/>
      <c r="Z373" s="6"/>
      <c r="AA373" s="6"/>
    </row>
    <row r="374">
      <c r="A374" s="89"/>
      <c r="B374" s="5">
        <v>10381.0</v>
      </c>
      <c r="C374" s="5"/>
      <c r="D374" s="5"/>
      <c r="E374" s="90" t="s">
        <v>66</v>
      </c>
      <c r="F374" s="90" t="s">
        <v>2592</v>
      </c>
      <c r="G374" s="139">
        <v>2013.0</v>
      </c>
      <c r="H374" s="139" t="s">
        <v>1858</v>
      </c>
      <c r="I374" s="140" t="s">
        <v>2487</v>
      </c>
      <c r="J374" s="110">
        <v>275.0</v>
      </c>
      <c r="K374" s="139" t="s">
        <v>1737</v>
      </c>
      <c r="L374" s="139" t="s">
        <v>244</v>
      </c>
      <c r="M374" s="287" t="s">
        <v>4977</v>
      </c>
      <c r="N374" s="300"/>
      <c r="P374" s="7"/>
      <c r="Q374" s="6"/>
      <c r="R374" s="7"/>
      <c r="S374" s="6"/>
      <c r="T374" s="299"/>
      <c r="V374" s="6"/>
      <c r="W374" s="6"/>
      <c r="Y374" s="6"/>
      <c r="Z374" s="6"/>
      <c r="AA374" s="6"/>
    </row>
    <row r="375">
      <c r="A375" s="89"/>
      <c r="B375" s="5">
        <v>10382.0</v>
      </c>
      <c r="C375" s="5"/>
      <c r="D375" s="5"/>
      <c r="E375" s="90" t="s">
        <v>66</v>
      </c>
      <c r="F375" s="90" t="s">
        <v>774</v>
      </c>
      <c r="G375" s="106">
        <v>2018.0</v>
      </c>
      <c r="H375" s="106" t="s">
        <v>151</v>
      </c>
      <c r="I375" s="107" t="s">
        <v>58</v>
      </c>
      <c r="J375" s="106" t="s">
        <v>775</v>
      </c>
      <c r="K375" s="106" t="s">
        <v>776</v>
      </c>
      <c r="L375" s="106" t="s">
        <v>68</v>
      </c>
      <c r="M375" s="287" t="s">
        <v>4912</v>
      </c>
      <c r="N375" s="300"/>
      <c r="P375" s="7"/>
      <c r="Q375" s="6"/>
      <c r="R375" s="7"/>
      <c r="S375" s="6"/>
      <c r="T375" s="299"/>
      <c r="V375" s="6"/>
      <c r="W375" s="6"/>
      <c r="Y375" s="6"/>
      <c r="Z375" s="6"/>
      <c r="AA375" s="6"/>
    </row>
    <row r="376">
      <c r="A376" s="323"/>
      <c r="B376" s="5">
        <v>10383.0</v>
      </c>
      <c r="C376" s="91"/>
      <c r="D376" s="91"/>
      <c r="E376" s="125" t="s">
        <v>66</v>
      </c>
      <c r="F376" s="125" t="s">
        <v>4159</v>
      </c>
      <c r="G376" s="91">
        <v>2020.0</v>
      </c>
      <c r="H376" s="91" t="s">
        <v>23</v>
      </c>
      <c r="I376" s="123" t="s">
        <v>4160</v>
      </c>
      <c r="J376" s="91" t="s">
        <v>4161</v>
      </c>
      <c r="K376" s="91" t="s">
        <v>154</v>
      </c>
      <c r="L376" s="91" t="s">
        <v>780</v>
      </c>
      <c r="M376" s="332" t="s">
        <v>4912</v>
      </c>
      <c r="N376" s="46"/>
      <c r="O376" s="92"/>
      <c r="P376" s="47"/>
      <c r="Q376" s="46"/>
      <c r="R376" s="47"/>
      <c r="S376" s="46"/>
      <c r="T376" s="301"/>
      <c r="U376" s="92"/>
      <c r="V376" s="46"/>
      <c r="W376" s="46"/>
      <c r="X376" s="92"/>
      <c r="Y376" s="6"/>
      <c r="Z376" s="6"/>
      <c r="AA376" s="6"/>
    </row>
    <row r="377">
      <c r="A377" s="89"/>
      <c r="B377" s="5">
        <v>10384.0</v>
      </c>
      <c r="C377" s="5"/>
      <c r="D377" s="5"/>
      <c r="E377" s="90" t="s">
        <v>66</v>
      </c>
      <c r="F377" s="90" t="s">
        <v>777</v>
      </c>
      <c r="G377" s="106">
        <v>2020.0</v>
      </c>
      <c r="H377" s="106" t="s">
        <v>413</v>
      </c>
      <c r="I377" s="107" t="s">
        <v>696</v>
      </c>
      <c r="J377" s="106" t="s">
        <v>778</v>
      </c>
      <c r="K377" s="106" t="s">
        <v>779</v>
      </c>
      <c r="L377" s="106" t="s">
        <v>780</v>
      </c>
      <c r="M377" s="287" t="s">
        <v>4912</v>
      </c>
      <c r="N377" s="300"/>
      <c r="P377" s="7"/>
      <c r="Q377" s="6"/>
      <c r="R377" s="7"/>
      <c r="S377" s="6"/>
      <c r="T377" s="299"/>
      <c r="V377" s="6"/>
      <c r="W377" s="6"/>
      <c r="Y377" s="6"/>
      <c r="Z377" s="6"/>
      <c r="AA377" s="6"/>
    </row>
    <row r="378">
      <c r="A378" s="89"/>
      <c r="B378" s="5">
        <v>10385.0</v>
      </c>
      <c r="C378" s="5"/>
      <c r="D378" s="5"/>
      <c r="E378" s="90" t="s">
        <v>21</v>
      </c>
      <c r="F378" s="90" t="s">
        <v>3343</v>
      </c>
      <c r="G378" s="5">
        <v>2020.0</v>
      </c>
      <c r="H378" s="5" t="s">
        <v>1069</v>
      </c>
      <c r="I378" s="5" t="s">
        <v>835</v>
      </c>
      <c r="J378" s="5">
        <v>261.0</v>
      </c>
      <c r="K378" s="5" t="s">
        <v>105</v>
      </c>
      <c r="L378" s="5" t="s">
        <v>30</v>
      </c>
      <c r="M378" s="287" t="s">
        <v>4164</v>
      </c>
      <c r="N378" s="331"/>
      <c r="P378" s="7"/>
      <c r="Q378" s="6"/>
      <c r="R378" s="6"/>
      <c r="S378" s="6"/>
      <c r="T378" s="299"/>
      <c r="V378" s="6"/>
      <c r="W378" s="6"/>
      <c r="Y378" s="6"/>
      <c r="Z378" s="6"/>
      <c r="AA378" s="6"/>
    </row>
    <row r="379">
      <c r="A379" s="89"/>
      <c r="B379" s="5">
        <v>10386.0</v>
      </c>
      <c r="C379" s="5"/>
      <c r="D379" s="5"/>
      <c r="E379" s="90" t="s">
        <v>66</v>
      </c>
      <c r="F379" s="90" t="s">
        <v>797</v>
      </c>
      <c r="G379" s="106">
        <v>2020.0</v>
      </c>
      <c r="H379" s="106" t="s">
        <v>544</v>
      </c>
      <c r="I379" s="107" t="s">
        <v>33</v>
      </c>
      <c r="J379" s="106" t="s">
        <v>798</v>
      </c>
      <c r="K379" s="106" t="s">
        <v>799</v>
      </c>
      <c r="L379" s="106" t="s">
        <v>68</v>
      </c>
      <c r="M379" s="287" t="s">
        <v>4912</v>
      </c>
      <c r="N379" s="300"/>
      <c r="P379" s="7"/>
      <c r="Q379" s="6"/>
      <c r="R379" s="6"/>
      <c r="S379" s="6"/>
      <c r="T379" s="299"/>
      <c r="V379" s="6"/>
      <c r="W379" s="6"/>
      <c r="Y379" s="6"/>
      <c r="Z379" s="6"/>
      <c r="AA379" s="6"/>
    </row>
    <row r="380">
      <c r="A380" s="89"/>
      <c r="B380" s="5">
        <v>10387.0</v>
      </c>
      <c r="C380" s="5"/>
      <c r="D380" s="5"/>
      <c r="E380" s="90" t="s">
        <v>66</v>
      </c>
      <c r="F380" s="90" t="s">
        <v>463</v>
      </c>
      <c r="G380" s="106">
        <v>2018.0</v>
      </c>
      <c r="H380" s="106" t="s">
        <v>464</v>
      </c>
      <c r="I380" s="107" t="s">
        <v>58</v>
      </c>
      <c r="J380" s="106" t="s">
        <v>465</v>
      </c>
      <c r="K380" s="106" t="s">
        <v>466</v>
      </c>
      <c r="L380" s="106" t="s">
        <v>467</v>
      </c>
      <c r="M380" s="287" t="s">
        <v>4912</v>
      </c>
      <c r="N380" s="300"/>
      <c r="P380" s="7"/>
      <c r="Q380" s="6"/>
      <c r="R380" s="6"/>
      <c r="S380" s="6"/>
      <c r="T380" s="299"/>
      <c r="V380" s="6"/>
      <c r="W380" s="6"/>
      <c r="Y380" s="6"/>
      <c r="Z380" s="6"/>
      <c r="AA380" s="6"/>
    </row>
    <row r="381">
      <c r="A381" s="89"/>
      <c r="B381" s="5">
        <v>10388.0</v>
      </c>
      <c r="C381" s="5"/>
      <c r="D381" s="5"/>
      <c r="E381" s="90" t="s">
        <v>66</v>
      </c>
      <c r="F381" s="90" t="s">
        <v>509</v>
      </c>
      <c r="G381" s="106">
        <v>2018.0</v>
      </c>
      <c r="H381" s="106" t="s">
        <v>510</v>
      </c>
      <c r="I381" s="107" t="s">
        <v>58</v>
      </c>
      <c r="J381" s="106" t="s">
        <v>511</v>
      </c>
      <c r="K381" s="106" t="s">
        <v>512</v>
      </c>
      <c r="L381" s="106" t="s">
        <v>467</v>
      </c>
      <c r="M381" s="287" t="s">
        <v>4912</v>
      </c>
      <c r="N381" s="300"/>
    </row>
    <row r="382">
      <c r="A382" s="309"/>
      <c r="B382" s="310">
        <v>10389.0</v>
      </c>
      <c r="C382" s="310"/>
      <c r="D382" s="310"/>
      <c r="E382" s="311" t="s">
        <v>21</v>
      </c>
      <c r="F382" s="311" t="s">
        <v>762</v>
      </c>
      <c r="G382" s="310">
        <v>1993.0</v>
      </c>
      <c r="H382" s="310" t="s">
        <v>234</v>
      </c>
      <c r="I382" s="310" t="s">
        <v>145</v>
      </c>
      <c r="J382" s="310">
        <v>279.0</v>
      </c>
      <c r="K382" s="5" t="s">
        <v>105</v>
      </c>
      <c r="L382" s="310" t="s">
        <v>763</v>
      </c>
      <c r="M382" s="312" t="s">
        <v>4912</v>
      </c>
      <c r="N382" s="313"/>
      <c r="O382" s="314"/>
      <c r="P382" s="316"/>
      <c r="Q382" s="313"/>
      <c r="R382" s="313"/>
      <c r="S382" s="313"/>
      <c r="T382" s="317"/>
      <c r="U382" s="314"/>
      <c r="V382" s="313"/>
      <c r="W382" s="313"/>
      <c r="X382" s="314"/>
      <c r="Y382" s="313"/>
      <c r="Z382" s="313"/>
      <c r="AA382" s="313"/>
      <c r="AB382" s="314"/>
      <c r="AC382" s="314"/>
      <c r="AD382" s="314"/>
      <c r="AE382" s="314"/>
      <c r="AF382" s="314"/>
      <c r="AG382" s="314"/>
      <c r="AH382" s="314"/>
      <c r="AI382" s="314"/>
      <c r="AJ382" s="314"/>
      <c r="AK382" s="314"/>
      <c r="AL382" s="314"/>
      <c r="AM382" s="314"/>
      <c r="AN382" s="314"/>
    </row>
    <row r="383">
      <c r="A383" s="89"/>
      <c r="B383" s="5">
        <v>10390.0</v>
      </c>
      <c r="C383" s="5"/>
      <c r="D383" s="5"/>
      <c r="E383" s="90" t="s">
        <v>21</v>
      </c>
      <c r="F383" s="90" t="s">
        <v>2928</v>
      </c>
      <c r="G383" s="5">
        <v>2019.0</v>
      </c>
      <c r="H383" s="5" t="s">
        <v>2718</v>
      </c>
      <c r="I383" s="5" t="s">
        <v>1449</v>
      </c>
      <c r="J383" s="5">
        <v>518.0</v>
      </c>
      <c r="K383" s="5" t="s">
        <v>105</v>
      </c>
      <c r="L383" s="5" t="s">
        <v>30</v>
      </c>
      <c r="M383" s="287" t="s">
        <v>4977</v>
      </c>
      <c r="N383" s="113"/>
      <c r="P383" s="7"/>
    </row>
    <row r="384">
      <c r="A384" s="89"/>
      <c r="B384" s="5">
        <v>10391.0</v>
      </c>
      <c r="C384" s="5"/>
      <c r="D384" s="5"/>
      <c r="E384" s="90" t="s">
        <v>21</v>
      </c>
      <c r="F384" s="90" t="s">
        <v>2789</v>
      </c>
      <c r="G384" s="5">
        <v>2019.0</v>
      </c>
      <c r="H384" s="5" t="s">
        <v>2718</v>
      </c>
      <c r="I384" s="5" t="s">
        <v>1449</v>
      </c>
      <c r="J384" s="5">
        <v>185.0</v>
      </c>
      <c r="K384" s="5" t="s">
        <v>105</v>
      </c>
      <c r="L384" s="5" t="s">
        <v>72</v>
      </c>
      <c r="M384" s="287" t="s">
        <v>4977</v>
      </c>
      <c r="N384" s="113"/>
      <c r="P384" s="7"/>
    </row>
    <row r="385">
      <c r="A385" s="89"/>
      <c r="B385" s="5">
        <v>10392.0</v>
      </c>
      <c r="C385" s="5"/>
      <c r="D385" s="5"/>
      <c r="E385" s="90" t="s">
        <v>21</v>
      </c>
      <c r="F385" s="90" t="s">
        <v>2935</v>
      </c>
      <c r="G385" s="5">
        <v>2019.0</v>
      </c>
      <c r="H385" s="5" t="s">
        <v>884</v>
      </c>
      <c r="I385" s="5" t="s">
        <v>1945</v>
      </c>
      <c r="J385" s="5">
        <v>17.0</v>
      </c>
      <c r="K385" s="5" t="s">
        <v>2936</v>
      </c>
      <c r="L385" s="5" t="s">
        <v>30</v>
      </c>
      <c r="M385" s="287" t="s">
        <v>4977</v>
      </c>
      <c r="N385" s="113"/>
      <c r="P385" s="7"/>
    </row>
    <row r="386">
      <c r="A386" s="89"/>
      <c r="B386" s="5">
        <v>10393.0</v>
      </c>
      <c r="C386" s="5"/>
      <c r="D386" s="5"/>
      <c r="E386" s="90" t="s">
        <v>21</v>
      </c>
      <c r="F386" s="90" t="s">
        <v>2762</v>
      </c>
      <c r="G386" s="5">
        <v>2019.0</v>
      </c>
      <c r="H386" s="5" t="s">
        <v>2718</v>
      </c>
      <c r="I386" s="5" t="s">
        <v>2722</v>
      </c>
      <c r="J386" s="5">
        <v>121.0</v>
      </c>
      <c r="K386" s="5" t="s">
        <v>105</v>
      </c>
      <c r="L386" s="5" t="s">
        <v>30</v>
      </c>
      <c r="M386" s="287" t="s">
        <v>4977</v>
      </c>
      <c r="N386" s="113"/>
      <c r="P386" s="7"/>
    </row>
    <row r="387">
      <c r="A387" s="89"/>
      <c r="B387" s="5">
        <v>10394.0</v>
      </c>
      <c r="C387" s="5"/>
      <c r="D387" s="5"/>
      <c r="E387" s="90" t="s">
        <v>21</v>
      </c>
      <c r="F387" s="90" t="s">
        <v>2717</v>
      </c>
      <c r="G387" s="5">
        <v>2019.0</v>
      </c>
      <c r="H387" s="5" t="s">
        <v>2718</v>
      </c>
      <c r="I387" s="5" t="s">
        <v>2719</v>
      </c>
      <c r="J387" s="5">
        <v>106.0</v>
      </c>
      <c r="K387" s="5" t="s">
        <v>2720</v>
      </c>
      <c r="L387" s="5" t="s">
        <v>72</v>
      </c>
      <c r="M387" s="287" t="s">
        <v>4977</v>
      </c>
      <c r="N387" s="113"/>
      <c r="P387" s="7"/>
    </row>
    <row r="388">
      <c r="A388" s="89"/>
      <c r="B388" s="5">
        <v>10395.0</v>
      </c>
      <c r="C388" s="5"/>
      <c r="D388" s="5"/>
      <c r="E388" s="90" t="s">
        <v>21</v>
      </c>
      <c r="F388" s="90" t="s">
        <v>2721</v>
      </c>
      <c r="G388" s="5">
        <v>2019.0</v>
      </c>
      <c r="H388" s="5" t="s">
        <v>2718</v>
      </c>
      <c r="I388" s="5" t="s">
        <v>2722</v>
      </c>
      <c r="J388" s="5">
        <v>145.0</v>
      </c>
      <c r="K388" s="5" t="s">
        <v>105</v>
      </c>
      <c r="L388" s="5" t="s">
        <v>25</v>
      </c>
      <c r="M388" s="287" t="s">
        <v>4977</v>
      </c>
      <c r="N388" s="113"/>
      <c r="P388" s="7"/>
    </row>
    <row r="389">
      <c r="A389" s="89"/>
      <c r="B389" s="5">
        <v>10396.0</v>
      </c>
      <c r="C389" s="5"/>
      <c r="D389" s="5"/>
      <c r="E389" s="90" t="s">
        <v>21</v>
      </c>
      <c r="F389" s="90" t="s">
        <v>3171</v>
      </c>
      <c r="G389" s="99">
        <v>2020.0</v>
      </c>
      <c r="H389" s="99" t="s">
        <v>786</v>
      </c>
      <c r="I389" s="99" t="s">
        <v>3172</v>
      </c>
      <c r="J389" s="99">
        <v>385.0</v>
      </c>
      <c r="K389" s="5" t="s">
        <v>105</v>
      </c>
      <c r="L389" s="99" t="s">
        <v>25</v>
      </c>
      <c r="M389" s="287" t="s">
        <v>4164</v>
      </c>
      <c r="N389" s="300"/>
      <c r="P389" s="6"/>
      <c r="Q389" s="6"/>
      <c r="R389" s="6"/>
      <c r="S389" s="6"/>
      <c r="T389" s="299"/>
      <c r="V389" s="6"/>
      <c r="W389" s="6"/>
      <c r="Y389" s="6"/>
      <c r="Z389" s="6"/>
      <c r="AA389" s="6"/>
    </row>
    <row r="390">
      <c r="A390" s="89"/>
      <c r="B390" s="5">
        <v>10397.0</v>
      </c>
      <c r="C390" s="5"/>
      <c r="D390" s="5"/>
      <c r="E390" s="90" t="s">
        <v>21</v>
      </c>
      <c r="F390" s="90" t="s">
        <v>916</v>
      </c>
      <c r="G390" s="200">
        <v>2020.0</v>
      </c>
      <c r="H390" s="200" t="s">
        <v>853</v>
      </c>
      <c r="I390" s="200" t="s">
        <v>917</v>
      </c>
      <c r="J390" s="200">
        <v>219.0</v>
      </c>
      <c r="K390" s="200" t="s">
        <v>898</v>
      </c>
      <c r="L390" s="200" t="s">
        <v>30</v>
      </c>
      <c r="M390" s="287" t="s">
        <v>4164</v>
      </c>
      <c r="N390" s="113"/>
      <c r="O390" s="260"/>
      <c r="P390" s="7"/>
      <c r="Q390" s="297"/>
      <c r="R390" s="298"/>
      <c r="S390" s="298"/>
      <c r="T390" s="299"/>
      <c r="V390" s="299"/>
      <c r="W390" s="7"/>
      <c r="Y390" s="6"/>
      <c r="Z390" s="6"/>
      <c r="AA390" s="6"/>
    </row>
    <row r="391">
      <c r="A391" s="89"/>
      <c r="B391" s="5">
        <v>10398.0</v>
      </c>
      <c r="C391" s="5"/>
      <c r="D391" s="5"/>
      <c r="E391" s="90" t="s">
        <v>21</v>
      </c>
      <c r="F391" s="90" t="s">
        <v>3173</v>
      </c>
      <c r="G391" s="200">
        <v>2020.0</v>
      </c>
      <c r="H391" s="200" t="s">
        <v>853</v>
      </c>
      <c r="I391" s="200" t="s">
        <v>3174</v>
      </c>
      <c r="J391" s="200">
        <v>246.0</v>
      </c>
      <c r="K391" s="200" t="s">
        <v>898</v>
      </c>
      <c r="L391" s="200" t="s">
        <v>25</v>
      </c>
      <c r="M391" s="287" t="s">
        <v>4164</v>
      </c>
      <c r="N391" s="13"/>
      <c r="O391" s="260"/>
      <c r="P391" s="7"/>
      <c r="Q391" s="297"/>
      <c r="R391" s="298"/>
      <c r="S391" s="298"/>
      <c r="T391" s="299"/>
      <c r="V391" s="299"/>
      <c r="W391" s="7"/>
      <c r="Y391" s="6"/>
      <c r="Z391" s="6"/>
      <c r="AA391" s="6"/>
    </row>
    <row r="392">
      <c r="A392" s="89"/>
      <c r="B392" s="5">
        <v>10399.0</v>
      </c>
      <c r="C392" s="5"/>
      <c r="D392" s="5"/>
      <c r="E392" s="90" t="s">
        <v>66</v>
      </c>
      <c r="F392" s="90" t="s">
        <v>1547</v>
      </c>
      <c r="G392" s="106">
        <v>2020.0</v>
      </c>
      <c r="H392" s="106" t="s">
        <v>954</v>
      </c>
      <c r="I392" s="106" t="s">
        <v>880</v>
      </c>
      <c r="J392" s="106">
        <v>44.0</v>
      </c>
      <c r="K392" s="106" t="s">
        <v>1548</v>
      </c>
      <c r="L392" s="106" t="s">
        <v>244</v>
      </c>
      <c r="M392" s="287" t="s">
        <v>4164</v>
      </c>
      <c r="N392" s="300"/>
      <c r="P392" s="6"/>
      <c r="Q392" s="6"/>
      <c r="R392" s="6"/>
      <c r="S392" s="6"/>
      <c r="T392" s="299"/>
      <c r="V392" s="6"/>
      <c r="W392" s="6"/>
      <c r="Y392" s="6"/>
      <c r="Z392" s="6"/>
      <c r="AA392" s="6"/>
    </row>
    <row r="393">
      <c r="A393" s="89"/>
      <c r="B393" s="5">
        <v>10400.0</v>
      </c>
      <c r="C393" s="5"/>
      <c r="D393" s="5"/>
      <c r="E393" s="90" t="s">
        <v>21</v>
      </c>
      <c r="F393" s="90" t="s">
        <v>1646</v>
      </c>
      <c r="G393" s="106">
        <v>2020.0</v>
      </c>
      <c r="H393" s="106" t="s">
        <v>905</v>
      </c>
      <c r="I393" s="106" t="s">
        <v>854</v>
      </c>
      <c r="J393" s="106">
        <v>343.0</v>
      </c>
      <c r="K393" s="106" t="s">
        <v>1647</v>
      </c>
      <c r="L393" s="106" t="s">
        <v>30</v>
      </c>
      <c r="M393" s="287" t="s">
        <v>4164</v>
      </c>
      <c r="N393" s="113"/>
      <c r="O393" s="306"/>
      <c r="P393" s="6"/>
      <c r="Q393" s="6"/>
      <c r="R393" s="6"/>
      <c r="S393" s="6"/>
      <c r="T393" s="299"/>
      <c r="W393" s="6"/>
      <c r="Y393" s="6"/>
      <c r="Z393" s="6"/>
      <c r="AA393" s="6"/>
    </row>
    <row r="394">
      <c r="A394" s="89"/>
      <c r="B394" s="5">
        <v>10401.0</v>
      </c>
      <c r="C394" s="5"/>
      <c r="D394" s="5"/>
      <c r="E394" s="90" t="s">
        <v>16</v>
      </c>
      <c r="F394" s="90" t="s">
        <v>3175</v>
      </c>
      <c r="G394" s="106">
        <v>2020.0</v>
      </c>
      <c r="H394" s="106" t="s">
        <v>90</v>
      </c>
      <c r="I394" s="106" t="s">
        <v>3176</v>
      </c>
      <c r="J394" s="106">
        <v>362.0</v>
      </c>
      <c r="K394" s="5" t="s">
        <v>105</v>
      </c>
      <c r="L394" s="106" t="s">
        <v>60</v>
      </c>
      <c r="M394" s="287" t="s">
        <v>4164</v>
      </c>
      <c r="N394" s="113"/>
      <c r="O394" s="306"/>
      <c r="P394" s="6"/>
      <c r="Q394" s="6"/>
      <c r="R394" s="6"/>
      <c r="S394" s="6"/>
      <c r="T394" s="299"/>
      <c r="W394" s="6"/>
      <c r="Y394" s="6"/>
      <c r="Z394" s="6"/>
      <c r="AA394" s="6"/>
    </row>
    <row r="395">
      <c r="A395" s="89"/>
      <c r="B395" s="5">
        <v>10402.0</v>
      </c>
      <c r="C395" s="5"/>
      <c r="D395" s="5"/>
      <c r="E395" s="90" t="s">
        <v>21</v>
      </c>
      <c r="F395" s="90" t="s">
        <v>1383</v>
      </c>
      <c r="G395" s="99">
        <v>2020.0</v>
      </c>
      <c r="H395" s="99" t="s">
        <v>119</v>
      </c>
      <c r="I395" s="99" t="s">
        <v>880</v>
      </c>
      <c r="J395" s="99">
        <v>303.0</v>
      </c>
      <c r="K395" s="5" t="s">
        <v>105</v>
      </c>
      <c r="L395" s="99" t="s">
        <v>25</v>
      </c>
      <c r="M395" s="287" t="s">
        <v>4164</v>
      </c>
      <c r="N395" s="113"/>
      <c r="O395" s="306"/>
      <c r="P395" s="6"/>
      <c r="Q395" s="6"/>
      <c r="R395" s="6"/>
      <c r="S395" s="6"/>
      <c r="T395" s="299"/>
      <c r="W395" s="6"/>
      <c r="Y395" s="6"/>
      <c r="Z395" s="6"/>
      <c r="AA395" s="6"/>
    </row>
    <row r="396">
      <c r="A396" s="89"/>
      <c r="B396" s="5">
        <v>10403.0</v>
      </c>
      <c r="C396" s="5"/>
      <c r="D396" s="5"/>
      <c r="E396" s="90" t="s">
        <v>21</v>
      </c>
      <c r="F396" s="5">
        <v>5.674714E7</v>
      </c>
      <c r="G396" s="5">
        <v>2020.0</v>
      </c>
      <c r="H396" s="90" t="s">
        <v>1161</v>
      </c>
      <c r="I396" s="99" t="s">
        <v>880</v>
      </c>
      <c r="J396" s="99">
        <v>204.0</v>
      </c>
      <c r="K396" s="5" t="s">
        <v>105</v>
      </c>
      <c r="L396" s="99" t="s">
        <v>25</v>
      </c>
      <c r="M396" s="287" t="s">
        <v>4164</v>
      </c>
      <c r="N396" s="113"/>
      <c r="P396" s="6"/>
      <c r="Q396" s="6"/>
      <c r="R396" s="6"/>
      <c r="S396" s="6"/>
      <c r="T396" s="299"/>
      <c r="V396" s="6"/>
      <c r="W396" s="6"/>
      <c r="Y396" s="6"/>
      <c r="Z396" s="6"/>
      <c r="AA396" s="6"/>
    </row>
    <row r="397">
      <c r="A397" s="324"/>
      <c r="B397" s="91">
        <v>10404.0</v>
      </c>
      <c r="C397" s="5"/>
      <c r="D397" s="5"/>
      <c r="E397" s="90" t="s">
        <v>16</v>
      </c>
      <c r="F397" s="90" t="s">
        <v>3177</v>
      </c>
      <c r="G397" s="106">
        <v>2020.0</v>
      </c>
      <c r="H397" s="106" t="s">
        <v>956</v>
      </c>
      <c r="I397" s="106" t="s">
        <v>873</v>
      </c>
      <c r="J397" s="106">
        <v>203.0</v>
      </c>
      <c r="K397" s="106" t="s">
        <v>3179</v>
      </c>
      <c r="L397" s="106" t="s">
        <v>60</v>
      </c>
      <c r="M397" s="287" t="s">
        <v>4164</v>
      </c>
      <c r="N397" s="113"/>
      <c r="O397" s="306"/>
      <c r="P397" s="6"/>
      <c r="Q397" s="6"/>
      <c r="R397" s="6"/>
      <c r="S397" s="6"/>
      <c r="T397" s="299"/>
      <c r="W397" s="6"/>
      <c r="Y397" s="6"/>
      <c r="Z397" s="6"/>
      <c r="AA397" s="6"/>
    </row>
    <row r="398">
      <c r="A398" s="89"/>
      <c r="B398" s="5">
        <v>10405.0</v>
      </c>
      <c r="C398" s="5"/>
      <c r="D398" s="5"/>
      <c r="E398" s="90" t="s">
        <v>21</v>
      </c>
      <c r="F398" s="90" t="s">
        <v>1070</v>
      </c>
      <c r="G398" s="106">
        <v>2020.0</v>
      </c>
      <c r="H398" s="106" t="s">
        <v>786</v>
      </c>
      <c r="I398" s="106" t="s">
        <v>1071</v>
      </c>
      <c r="J398" s="106">
        <v>308.0</v>
      </c>
      <c r="K398" s="106" t="s">
        <v>1072</v>
      </c>
      <c r="L398" s="106" t="s">
        <v>862</v>
      </c>
      <c r="M398" s="287" t="s">
        <v>4164</v>
      </c>
      <c r="N398" s="113"/>
      <c r="S398" s="6"/>
      <c r="T398" s="260"/>
      <c r="Y398" s="6"/>
      <c r="Z398" s="6"/>
      <c r="AA398" s="6"/>
    </row>
    <row r="399">
      <c r="A399" s="89"/>
      <c r="B399" s="5">
        <v>10406.0</v>
      </c>
      <c r="C399" s="5"/>
      <c r="D399" s="5"/>
      <c r="E399" s="90" t="s">
        <v>21</v>
      </c>
      <c r="F399" s="90" t="s">
        <v>1384</v>
      </c>
      <c r="G399" s="200">
        <v>2020.0</v>
      </c>
      <c r="H399" s="200" t="s">
        <v>853</v>
      </c>
      <c r="I399" s="200" t="s">
        <v>1385</v>
      </c>
      <c r="J399" s="200">
        <v>265.0</v>
      </c>
      <c r="K399" s="200" t="s">
        <v>920</v>
      </c>
      <c r="L399" s="200" t="s">
        <v>30</v>
      </c>
      <c r="M399" s="287" t="s">
        <v>4164</v>
      </c>
      <c r="N399" s="113"/>
      <c r="O399" s="260"/>
      <c r="P399" s="7"/>
      <c r="Q399" s="297"/>
      <c r="R399" s="298"/>
      <c r="S399" s="298"/>
      <c r="T399" s="299"/>
      <c r="V399" s="299"/>
      <c r="W399" s="7"/>
      <c r="Y399" s="6"/>
      <c r="Z399" s="6"/>
      <c r="AA399" s="6"/>
    </row>
    <row r="400">
      <c r="A400" s="89"/>
      <c r="B400" s="5">
        <v>10407.0</v>
      </c>
      <c r="C400" s="5"/>
      <c r="D400" s="5"/>
      <c r="E400" s="90" t="s">
        <v>21</v>
      </c>
      <c r="F400" s="90" t="s">
        <v>1538</v>
      </c>
      <c r="G400" s="99">
        <v>2020.0</v>
      </c>
      <c r="H400" s="99" t="s">
        <v>884</v>
      </c>
      <c r="I400" s="99" t="s">
        <v>859</v>
      </c>
      <c r="J400" s="99">
        <v>270.0</v>
      </c>
      <c r="K400" s="99" t="s">
        <v>1539</v>
      </c>
      <c r="L400" s="99" t="s">
        <v>30</v>
      </c>
      <c r="M400" s="287" t="s">
        <v>4164</v>
      </c>
      <c r="N400" s="113"/>
      <c r="S400" s="6"/>
      <c r="T400" s="260"/>
      <c r="Y400" s="6"/>
      <c r="Z400" s="6"/>
      <c r="AA400" s="6"/>
    </row>
    <row r="401">
      <c r="A401" s="89"/>
      <c r="B401" s="5">
        <v>10408.0</v>
      </c>
      <c r="C401" s="5"/>
      <c r="D401" s="5"/>
      <c r="E401" s="90" t="s">
        <v>21</v>
      </c>
      <c r="F401" s="90" t="s">
        <v>1386</v>
      </c>
      <c r="G401" s="106">
        <v>2020.0</v>
      </c>
      <c r="H401" s="106" t="s">
        <v>884</v>
      </c>
      <c r="I401" s="106" t="s">
        <v>1387</v>
      </c>
      <c r="J401" s="106">
        <v>270.0</v>
      </c>
      <c r="K401" s="106" t="s">
        <v>4980</v>
      </c>
      <c r="L401" s="106" t="s">
        <v>30</v>
      </c>
      <c r="M401" s="287" t="s">
        <v>4164</v>
      </c>
      <c r="N401" s="113"/>
      <c r="S401" s="6"/>
      <c r="T401" s="260"/>
      <c r="Y401" s="6"/>
      <c r="Z401" s="6"/>
      <c r="AA401" s="6"/>
    </row>
    <row r="402">
      <c r="A402" s="89"/>
      <c r="B402" s="5">
        <v>10409.0</v>
      </c>
      <c r="C402" s="5"/>
      <c r="D402" s="5"/>
      <c r="E402" s="90" t="s">
        <v>21</v>
      </c>
      <c r="F402" s="90" t="s">
        <v>1502</v>
      </c>
      <c r="G402" s="99">
        <v>2020.0</v>
      </c>
      <c r="H402" s="99" t="s">
        <v>1503</v>
      </c>
      <c r="I402" s="99" t="s">
        <v>1504</v>
      </c>
      <c r="J402" s="99">
        <v>209.0</v>
      </c>
      <c r="K402" s="99" t="s">
        <v>1505</v>
      </c>
      <c r="L402" s="99" t="s">
        <v>30</v>
      </c>
      <c r="M402" s="287" t="s">
        <v>4164</v>
      </c>
      <c r="N402" s="113"/>
      <c r="S402" s="6"/>
      <c r="T402" s="260"/>
      <c r="Y402" s="6"/>
      <c r="Z402" s="6"/>
      <c r="AA402" s="6"/>
    </row>
    <row r="403">
      <c r="A403" s="89"/>
      <c r="B403" s="5">
        <v>10410.0</v>
      </c>
      <c r="C403" s="5"/>
      <c r="D403" s="5"/>
      <c r="E403" s="90" t="s">
        <v>21</v>
      </c>
      <c r="F403" s="90" t="s">
        <v>1389</v>
      </c>
      <c r="G403" s="99">
        <v>2020.0</v>
      </c>
      <c r="H403" s="99" t="s">
        <v>884</v>
      </c>
      <c r="I403" s="99" t="s">
        <v>1390</v>
      </c>
      <c r="J403" s="99">
        <v>209.0</v>
      </c>
      <c r="K403" s="99" t="s">
        <v>1391</v>
      </c>
      <c r="L403" s="99" t="s">
        <v>30</v>
      </c>
      <c r="M403" s="287" t="s">
        <v>4164</v>
      </c>
      <c r="N403" s="113"/>
      <c r="S403" s="6"/>
      <c r="T403" s="260"/>
      <c r="Y403" s="6"/>
      <c r="Z403" s="6"/>
      <c r="AA403" s="6"/>
    </row>
    <row r="404">
      <c r="A404" s="89"/>
      <c r="B404" s="5">
        <v>10411.0</v>
      </c>
      <c r="C404" s="5"/>
      <c r="D404" s="5"/>
      <c r="E404" s="90" t="s">
        <v>21</v>
      </c>
      <c r="F404" s="90" t="s">
        <v>1575</v>
      </c>
      <c r="G404" s="106">
        <v>2020.0</v>
      </c>
      <c r="H404" s="106" t="s">
        <v>884</v>
      </c>
      <c r="I404" s="106" t="s">
        <v>845</v>
      </c>
      <c r="J404" s="106">
        <v>209.0</v>
      </c>
      <c r="K404" s="106" t="s">
        <v>1539</v>
      </c>
      <c r="L404" s="106" t="s">
        <v>30</v>
      </c>
      <c r="M404" s="287" t="s">
        <v>4164</v>
      </c>
      <c r="N404" s="113"/>
      <c r="S404" s="6"/>
      <c r="T404" s="260"/>
      <c r="Y404" s="6"/>
      <c r="Z404" s="6"/>
      <c r="AA404" s="6"/>
    </row>
    <row r="405">
      <c r="A405" s="89"/>
      <c r="B405" s="5">
        <v>10412.0</v>
      </c>
      <c r="C405" s="5"/>
      <c r="D405" s="5"/>
      <c r="E405" s="90" t="s">
        <v>21</v>
      </c>
      <c r="F405" s="90" t="s">
        <v>1681</v>
      </c>
      <c r="G405" s="106">
        <v>2020.0</v>
      </c>
      <c r="H405" s="106" t="s">
        <v>786</v>
      </c>
      <c r="I405" s="106" t="s">
        <v>859</v>
      </c>
      <c r="J405" s="106">
        <v>398.0</v>
      </c>
      <c r="K405" s="106" t="s">
        <v>1349</v>
      </c>
      <c r="L405" s="106" t="s">
        <v>30</v>
      </c>
      <c r="M405" s="287" t="s">
        <v>4164</v>
      </c>
      <c r="N405" s="113"/>
      <c r="S405" s="6"/>
      <c r="T405" s="260"/>
      <c r="Y405" s="6"/>
      <c r="Z405" s="6"/>
      <c r="AA405" s="6"/>
    </row>
    <row r="406">
      <c r="A406" s="89"/>
      <c r="B406" s="5">
        <v>10413.0</v>
      </c>
      <c r="C406" s="5"/>
      <c r="D406" s="5"/>
      <c r="E406" s="90" t="s">
        <v>21</v>
      </c>
      <c r="F406" s="90" t="s">
        <v>1506</v>
      </c>
      <c r="G406" s="99">
        <v>2020.0</v>
      </c>
      <c r="H406" s="99" t="s">
        <v>1503</v>
      </c>
      <c r="I406" s="99" t="s">
        <v>1504</v>
      </c>
      <c r="J406" s="99">
        <v>270.0</v>
      </c>
      <c r="K406" s="99" t="s">
        <v>1507</v>
      </c>
      <c r="L406" s="99" t="s">
        <v>30</v>
      </c>
      <c r="M406" s="287" t="s">
        <v>4164</v>
      </c>
      <c r="N406" s="113"/>
      <c r="S406" s="6"/>
      <c r="T406" s="260"/>
      <c r="Y406" s="6"/>
      <c r="Z406" s="6"/>
      <c r="AA406" s="6"/>
    </row>
    <row r="407">
      <c r="A407" s="324"/>
      <c r="B407" s="91">
        <v>10414.0</v>
      </c>
      <c r="C407" s="5"/>
      <c r="D407" s="5"/>
      <c r="E407" s="90" t="s">
        <v>21</v>
      </c>
      <c r="F407" s="90" t="s">
        <v>1508</v>
      </c>
      <c r="G407" s="106">
        <v>2020.0</v>
      </c>
      <c r="H407" s="106" t="s">
        <v>853</v>
      </c>
      <c r="I407" s="106" t="s">
        <v>859</v>
      </c>
      <c r="J407" s="106">
        <v>270.0</v>
      </c>
      <c r="K407" s="106" t="s">
        <v>932</v>
      </c>
      <c r="L407" s="106" t="s">
        <v>30</v>
      </c>
      <c r="M407" s="287" t="s">
        <v>4164</v>
      </c>
      <c r="N407" s="113"/>
      <c r="O407" s="260"/>
      <c r="P407" s="7"/>
      <c r="Q407" s="297"/>
      <c r="R407" s="298"/>
      <c r="S407" s="298"/>
      <c r="T407" s="299"/>
      <c r="V407" s="299"/>
      <c r="W407" s="7"/>
      <c r="Y407" s="6"/>
      <c r="Z407" s="6"/>
      <c r="AA407" s="6"/>
    </row>
    <row r="408">
      <c r="A408" s="324"/>
      <c r="B408" s="91">
        <v>10415.0</v>
      </c>
      <c r="C408" s="5"/>
      <c r="D408" s="5"/>
      <c r="E408" s="90" t="s">
        <v>21</v>
      </c>
      <c r="F408" s="90" t="s">
        <v>1510</v>
      </c>
      <c r="G408" s="106">
        <v>2020.0</v>
      </c>
      <c r="H408" s="106" t="s">
        <v>853</v>
      </c>
      <c r="I408" s="106" t="s">
        <v>859</v>
      </c>
      <c r="J408" s="106">
        <v>270.0</v>
      </c>
      <c r="K408" s="106" t="s">
        <v>932</v>
      </c>
      <c r="L408" s="106" t="s">
        <v>30</v>
      </c>
      <c r="M408" s="287" t="s">
        <v>4164</v>
      </c>
      <c r="N408" s="113"/>
      <c r="O408" s="260"/>
      <c r="P408" s="7"/>
      <c r="Q408" s="297"/>
      <c r="R408" s="298"/>
      <c r="S408" s="298"/>
      <c r="T408" s="299"/>
      <c r="V408" s="299"/>
      <c r="W408" s="7"/>
      <c r="Y408" s="6"/>
      <c r="Z408" s="6"/>
      <c r="AA408" s="6"/>
    </row>
    <row r="409">
      <c r="A409" s="324"/>
      <c r="B409" s="91">
        <v>10416.0</v>
      </c>
      <c r="C409" s="5"/>
      <c r="D409" s="5"/>
      <c r="E409" s="90" t="s">
        <v>21</v>
      </c>
      <c r="F409" s="90" t="s">
        <v>1511</v>
      </c>
      <c r="G409" s="106">
        <v>2020.0</v>
      </c>
      <c r="H409" s="106" t="s">
        <v>853</v>
      </c>
      <c r="I409" s="106" t="s">
        <v>845</v>
      </c>
      <c r="J409" s="106">
        <v>270.0</v>
      </c>
      <c r="K409" s="106" t="s">
        <v>1512</v>
      </c>
      <c r="L409" s="106" t="s">
        <v>30</v>
      </c>
      <c r="M409" s="287" t="s">
        <v>4164</v>
      </c>
      <c r="N409" s="113"/>
      <c r="O409" s="260"/>
      <c r="P409" s="7"/>
      <c r="Q409" s="297"/>
      <c r="R409" s="298"/>
      <c r="S409" s="298"/>
      <c r="T409" s="299"/>
      <c r="V409" s="299"/>
      <c r="W409" s="7"/>
      <c r="Y409" s="6"/>
      <c r="Z409" s="6"/>
      <c r="AA409" s="6"/>
    </row>
    <row r="410">
      <c r="A410" s="89"/>
      <c r="B410" s="5">
        <v>10417.0</v>
      </c>
      <c r="C410" s="5"/>
      <c r="D410" s="5"/>
      <c r="E410" s="90" t="s">
        <v>21</v>
      </c>
      <c r="F410" s="90" t="s">
        <v>1589</v>
      </c>
      <c r="G410" s="99">
        <v>2020.0</v>
      </c>
      <c r="H410" s="99" t="s">
        <v>884</v>
      </c>
      <c r="I410" s="99" t="s">
        <v>1390</v>
      </c>
      <c r="J410" s="99">
        <v>209.0</v>
      </c>
      <c r="K410" s="99" t="s">
        <v>1503</v>
      </c>
      <c r="L410" s="99" t="s">
        <v>30</v>
      </c>
      <c r="M410" s="287" t="s">
        <v>4164</v>
      </c>
      <c r="N410" s="113"/>
      <c r="S410" s="6"/>
      <c r="T410" s="260"/>
      <c r="Y410" s="6"/>
      <c r="Z410" s="6"/>
      <c r="AA410" s="6"/>
    </row>
    <row r="411">
      <c r="A411" s="89"/>
      <c r="B411" s="5">
        <v>10418.0</v>
      </c>
      <c r="C411" s="5"/>
      <c r="D411" s="5"/>
      <c r="E411" s="90" t="s">
        <v>16</v>
      </c>
      <c r="F411" s="90" t="s">
        <v>3180</v>
      </c>
      <c r="G411" s="106">
        <v>2020.0</v>
      </c>
      <c r="H411" s="106" t="s">
        <v>3181</v>
      </c>
      <c r="I411" s="106" t="s">
        <v>859</v>
      </c>
      <c r="J411" s="106" t="s">
        <v>3182</v>
      </c>
      <c r="K411" s="5" t="s">
        <v>105</v>
      </c>
      <c r="L411" s="106" t="s">
        <v>60</v>
      </c>
      <c r="M411" s="287" t="s">
        <v>4164</v>
      </c>
      <c r="N411" s="113"/>
      <c r="O411" s="306"/>
      <c r="P411" s="6"/>
      <c r="Q411" s="6"/>
      <c r="R411" s="6"/>
      <c r="S411" s="6"/>
      <c r="T411" s="299"/>
      <c r="W411" s="6"/>
      <c r="Y411" s="6"/>
      <c r="Z411" s="6"/>
      <c r="AA411" s="6"/>
    </row>
    <row r="412">
      <c r="A412" s="89"/>
      <c r="B412" s="5">
        <v>10419.0</v>
      </c>
      <c r="C412" s="5"/>
      <c r="D412" s="5"/>
      <c r="E412" s="90" t="s">
        <v>21</v>
      </c>
      <c r="F412" s="90" t="s">
        <v>1332</v>
      </c>
      <c r="G412" s="99">
        <v>2020.0</v>
      </c>
      <c r="H412" s="99" t="s">
        <v>884</v>
      </c>
      <c r="I412" s="99" t="s">
        <v>859</v>
      </c>
      <c r="J412" s="99">
        <v>209.0</v>
      </c>
      <c r="K412" s="5" t="s">
        <v>105</v>
      </c>
      <c r="L412" s="99" t="s">
        <v>30</v>
      </c>
      <c r="M412" s="287" t="s">
        <v>4164</v>
      </c>
      <c r="N412" s="113"/>
      <c r="S412" s="6"/>
      <c r="T412" s="260"/>
      <c r="Y412" s="6"/>
      <c r="Z412" s="6"/>
      <c r="AA412" s="6"/>
    </row>
    <row r="413">
      <c r="A413" s="89"/>
      <c r="B413" s="5">
        <v>10420.0</v>
      </c>
      <c r="C413" s="5"/>
      <c r="D413" s="5"/>
      <c r="E413" s="90" t="s">
        <v>16</v>
      </c>
      <c r="F413" s="90" t="s">
        <v>3183</v>
      </c>
      <c r="G413" s="99">
        <v>2020.0</v>
      </c>
      <c r="H413" s="99" t="s">
        <v>119</v>
      </c>
      <c r="I413" s="99" t="s">
        <v>854</v>
      </c>
      <c r="J413" s="99" t="s">
        <v>3184</v>
      </c>
      <c r="K413" s="99" t="s">
        <v>3185</v>
      </c>
      <c r="L413" s="99" t="s">
        <v>63</v>
      </c>
      <c r="M413" s="287" t="s">
        <v>4164</v>
      </c>
      <c r="N413" s="113"/>
      <c r="O413" s="306"/>
      <c r="P413" s="6"/>
      <c r="Q413" s="6"/>
      <c r="R413" s="6"/>
      <c r="S413" s="6"/>
      <c r="T413" s="299"/>
      <c r="W413" s="6"/>
      <c r="Y413" s="6"/>
      <c r="Z413" s="6"/>
      <c r="AA413" s="6"/>
    </row>
    <row r="414">
      <c r="A414" s="89"/>
      <c r="B414" s="5">
        <v>10421.0</v>
      </c>
      <c r="C414" s="5"/>
      <c r="D414" s="5"/>
      <c r="E414" s="90" t="s">
        <v>16</v>
      </c>
      <c r="F414" s="90" t="s">
        <v>3186</v>
      </c>
      <c r="G414" s="106">
        <v>2020.0</v>
      </c>
      <c r="H414" s="106" t="s">
        <v>956</v>
      </c>
      <c r="I414" s="106" t="s">
        <v>854</v>
      </c>
      <c r="J414" s="106">
        <v>204.0</v>
      </c>
      <c r="K414" s="106" t="s">
        <v>842</v>
      </c>
      <c r="L414" s="106" t="s">
        <v>63</v>
      </c>
      <c r="M414" s="287" t="s">
        <v>4164</v>
      </c>
      <c r="N414" s="113"/>
      <c r="O414" s="306"/>
      <c r="P414" s="6"/>
      <c r="Q414" s="6"/>
      <c r="R414" s="6"/>
      <c r="S414" s="6"/>
      <c r="T414" s="299"/>
      <c r="W414" s="6"/>
      <c r="Y414" s="6"/>
      <c r="Z414" s="6"/>
      <c r="AA414" s="6"/>
    </row>
    <row r="415">
      <c r="A415" s="89"/>
      <c r="B415" s="5">
        <v>10422.0</v>
      </c>
      <c r="C415" s="5"/>
      <c r="D415" s="5"/>
      <c r="E415" s="90" t="s">
        <v>16</v>
      </c>
      <c r="F415" s="90" t="s">
        <v>3187</v>
      </c>
      <c r="G415" s="106">
        <v>2020.0</v>
      </c>
      <c r="H415" s="106" t="s">
        <v>3188</v>
      </c>
      <c r="I415" s="106" t="s">
        <v>854</v>
      </c>
      <c r="J415" s="106">
        <v>214.0</v>
      </c>
      <c r="K415" s="106" t="s">
        <v>1311</v>
      </c>
      <c r="L415" s="106" t="s">
        <v>20</v>
      </c>
      <c r="M415" s="287" t="s">
        <v>4164</v>
      </c>
      <c r="N415" s="113"/>
      <c r="O415" s="306"/>
      <c r="P415" s="6"/>
      <c r="Q415" s="6"/>
      <c r="R415" s="6"/>
      <c r="S415" s="6"/>
      <c r="T415" s="299"/>
      <c r="W415" s="6"/>
      <c r="Y415" s="6"/>
      <c r="Z415" s="6"/>
      <c r="AA415" s="6"/>
    </row>
    <row r="416">
      <c r="A416" s="89"/>
      <c r="B416" s="5">
        <v>10423.0</v>
      </c>
      <c r="C416" s="5"/>
      <c r="D416" s="5"/>
      <c r="E416" s="90" t="s">
        <v>21</v>
      </c>
      <c r="F416" s="90" t="s">
        <v>3189</v>
      </c>
      <c r="G416" s="200">
        <v>2020.0</v>
      </c>
      <c r="H416" s="200" t="s">
        <v>853</v>
      </c>
      <c r="I416" s="200" t="s">
        <v>1330</v>
      </c>
      <c r="J416" s="200">
        <v>206.0</v>
      </c>
      <c r="K416" s="200" t="s">
        <v>932</v>
      </c>
      <c r="L416" s="200" t="s">
        <v>72</v>
      </c>
      <c r="M416" s="287" t="s">
        <v>4164</v>
      </c>
      <c r="N416" s="113"/>
      <c r="O416" s="260"/>
      <c r="P416" s="7"/>
      <c r="Q416" s="297"/>
      <c r="R416" s="298"/>
      <c r="S416" s="298"/>
      <c r="T416" s="299"/>
      <c r="V416" s="299"/>
      <c r="W416" s="7"/>
      <c r="Y416" s="6"/>
      <c r="Z416" s="6"/>
      <c r="AA416" s="6"/>
    </row>
    <row r="417">
      <c r="A417" s="89"/>
      <c r="B417" s="5">
        <v>10424.0</v>
      </c>
      <c r="C417" s="5"/>
      <c r="D417" s="5"/>
      <c r="E417" s="90" t="s">
        <v>21</v>
      </c>
      <c r="F417" s="90" t="s">
        <v>3190</v>
      </c>
      <c r="G417" s="99">
        <v>2020.0</v>
      </c>
      <c r="H417" s="99" t="s">
        <v>884</v>
      </c>
      <c r="I417" s="99" t="s">
        <v>1330</v>
      </c>
      <c r="J417" s="99">
        <v>206.0</v>
      </c>
      <c r="K417" s="5" t="s">
        <v>105</v>
      </c>
      <c r="L417" s="99" t="s">
        <v>25</v>
      </c>
      <c r="M417" s="287" t="s">
        <v>4164</v>
      </c>
      <c r="N417" s="113"/>
      <c r="P417" s="6"/>
      <c r="Q417" s="6"/>
      <c r="R417" s="6"/>
      <c r="S417" s="6"/>
      <c r="T417" s="299"/>
      <c r="V417" s="6"/>
      <c r="W417" s="6"/>
      <c r="Y417" s="6"/>
      <c r="Z417" s="6"/>
      <c r="AA417" s="6"/>
    </row>
    <row r="418">
      <c r="A418" s="89"/>
      <c r="B418" s="5">
        <v>10425.0</v>
      </c>
      <c r="C418" s="5"/>
      <c r="D418" s="5"/>
      <c r="E418" s="90" t="s">
        <v>21</v>
      </c>
      <c r="F418" s="90" t="s">
        <v>3191</v>
      </c>
      <c r="G418" s="99">
        <v>2020.0</v>
      </c>
      <c r="H418" s="99" t="s">
        <v>884</v>
      </c>
      <c r="I418" s="99" t="s">
        <v>1330</v>
      </c>
      <c r="J418" s="99">
        <v>206.0</v>
      </c>
      <c r="K418" s="5" t="s">
        <v>105</v>
      </c>
      <c r="L418" s="99" t="s">
        <v>25</v>
      </c>
      <c r="M418" s="287" t="s">
        <v>4164</v>
      </c>
      <c r="N418" s="113"/>
    </row>
    <row r="419">
      <c r="A419" s="89"/>
      <c r="B419" s="5">
        <v>10426.0</v>
      </c>
      <c r="C419" s="5"/>
      <c r="D419" s="5"/>
      <c r="E419" s="90" t="s">
        <v>21</v>
      </c>
      <c r="F419" s="90" t="s">
        <v>3192</v>
      </c>
      <c r="G419" s="191">
        <v>2020.0</v>
      </c>
      <c r="H419" s="191" t="s">
        <v>853</v>
      </c>
      <c r="I419" s="191" t="s">
        <v>3193</v>
      </c>
      <c r="J419" s="191">
        <v>144.0</v>
      </c>
      <c r="K419" s="191" t="s">
        <v>898</v>
      </c>
      <c r="L419" s="191" t="s">
        <v>25</v>
      </c>
      <c r="M419" s="287" t="s">
        <v>4164</v>
      </c>
      <c r="N419" s="113"/>
      <c r="O419" s="260"/>
      <c r="P419" s="7"/>
      <c r="Q419" s="297"/>
      <c r="R419" s="298"/>
      <c r="S419" s="298"/>
      <c r="T419" s="299"/>
      <c r="V419" s="299"/>
      <c r="W419" s="7"/>
      <c r="Y419" s="6"/>
      <c r="Z419" s="6"/>
      <c r="AA419" s="6"/>
    </row>
    <row r="420">
      <c r="A420" s="89"/>
      <c r="B420" s="5">
        <v>10427.0</v>
      </c>
      <c r="C420" s="5"/>
      <c r="D420" s="5"/>
      <c r="E420" s="90" t="s">
        <v>21</v>
      </c>
      <c r="F420" s="90" t="s">
        <v>3194</v>
      </c>
      <c r="G420" s="106">
        <v>2020.0</v>
      </c>
      <c r="H420" s="106" t="s">
        <v>786</v>
      </c>
      <c r="I420" s="106" t="s">
        <v>1438</v>
      </c>
      <c r="J420" s="106">
        <v>326.0</v>
      </c>
      <c r="K420" s="106" t="s">
        <v>3162</v>
      </c>
      <c r="L420" s="106" t="s">
        <v>72</v>
      </c>
      <c r="M420" s="287" t="s">
        <v>4164</v>
      </c>
      <c r="N420" s="113"/>
      <c r="P420" s="6"/>
      <c r="Q420" s="6"/>
      <c r="R420" s="6"/>
      <c r="S420" s="6"/>
      <c r="T420" s="299"/>
      <c r="V420" s="6"/>
      <c r="W420" s="6"/>
      <c r="Y420" s="6"/>
      <c r="Z420" s="6"/>
      <c r="AA420" s="6"/>
    </row>
    <row r="421">
      <c r="A421" s="89"/>
      <c r="B421" s="5">
        <v>10428.0</v>
      </c>
      <c r="C421" s="5"/>
      <c r="D421" s="5"/>
      <c r="E421" s="90" t="s">
        <v>21</v>
      </c>
      <c r="F421" s="90" t="s">
        <v>3097</v>
      </c>
      <c r="G421" s="99">
        <v>2020.0</v>
      </c>
      <c r="H421" s="99" t="s">
        <v>786</v>
      </c>
      <c r="I421" s="99" t="s">
        <v>1438</v>
      </c>
      <c r="J421" s="99">
        <v>326.0</v>
      </c>
      <c r="K421" s="5" t="s">
        <v>105</v>
      </c>
      <c r="L421" s="99" t="s">
        <v>25</v>
      </c>
      <c r="M421" s="287" t="s">
        <v>4164</v>
      </c>
      <c r="N421" s="113"/>
      <c r="P421" s="6"/>
      <c r="Q421" s="6"/>
      <c r="R421" s="6"/>
      <c r="S421" s="6"/>
      <c r="T421" s="299"/>
      <c r="V421" s="6"/>
      <c r="W421" s="6"/>
      <c r="Y421" s="6"/>
      <c r="Z421" s="6"/>
      <c r="AA421" s="6"/>
    </row>
    <row r="422">
      <c r="A422" s="89"/>
      <c r="B422" s="5">
        <v>10429.0</v>
      </c>
      <c r="C422" s="5"/>
      <c r="D422" s="5"/>
      <c r="E422" s="90" t="s">
        <v>21</v>
      </c>
      <c r="F422" s="90" t="s">
        <v>3344</v>
      </c>
      <c r="G422" s="106">
        <v>2020.0</v>
      </c>
      <c r="H422" s="106" t="s">
        <v>786</v>
      </c>
      <c r="I422" s="106" t="s">
        <v>3345</v>
      </c>
      <c r="J422" s="106">
        <v>305.0</v>
      </c>
      <c r="K422" s="106" t="s">
        <v>2639</v>
      </c>
      <c r="L422" s="106" t="s">
        <v>25</v>
      </c>
      <c r="M422" s="287" t="s">
        <v>4164</v>
      </c>
      <c r="N422" s="113"/>
      <c r="P422" s="6"/>
      <c r="Q422" s="6"/>
      <c r="R422" s="6"/>
      <c r="S422" s="6"/>
      <c r="T422" s="299"/>
      <c r="V422" s="6"/>
      <c r="W422" s="6"/>
      <c r="Y422" s="6"/>
      <c r="Z422" s="6"/>
      <c r="AA422" s="6"/>
    </row>
    <row r="423">
      <c r="A423" s="89"/>
      <c r="B423" s="5">
        <v>10430.0</v>
      </c>
      <c r="C423" s="5"/>
      <c r="D423" s="5"/>
      <c r="E423" s="90" t="s">
        <v>21</v>
      </c>
      <c r="F423" s="90" t="s">
        <v>3346</v>
      </c>
      <c r="G423" s="106">
        <v>2020.0</v>
      </c>
      <c r="H423" s="106" t="s">
        <v>786</v>
      </c>
      <c r="I423" s="106" t="s">
        <v>3345</v>
      </c>
      <c r="J423" s="106">
        <v>305.0</v>
      </c>
      <c r="K423" s="106" t="s">
        <v>2639</v>
      </c>
      <c r="L423" s="106" t="s">
        <v>25</v>
      </c>
      <c r="M423" s="287" t="s">
        <v>4164</v>
      </c>
      <c r="N423" s="113"/>
      <c r="P423" s="6"/>
      <c r="Q423" s="6"/>
      <c r="R423" s="6"/>
      <c r="S423" s="6"/>
      <c r="T423" s="299"/>
      <c r="V423" s="6"/>
      <c r="W423" s="6"/>
      <c r="Y423" s="6"/>
      <c r="Z423" s="6"/>
      <c r="AA423" s="6"/>
    </row>
    <row r="424">
      <c r="A424" s="89"/>
      <c r="B424" s="5">
        <v>10431.0</v>
      </c>
      <c r="C424" s="5"/>
      <c r="D424" s="5"/>
      <c r="E424" s="90" t="s">
        <v>16</v>
      </c>
      <c r="F424" s="90" t="s">
        <v>17</v>
      </c>
      <c r="G424" s="106">
        <v>2020.0</v>
      </c>
      <c r="H424" s="106" t="s">
        <v>18</v>
      </c>
      <c r="I424" s="106" t="s">
        <v>19</v>
      </c>
      <c r="J424" s="106">
        <v>95.0</v>
      </c>
      <c r="K424" s="5" t="s">
        <v>105</v>
      </c>
      <c r="L424" s="106" t="s">
        <v>20</v>
      </c>
      <c r="M424" s="287" t="s">
        <v>4912</v>
      </c>
      <c r="N424" s="300"/>
      <c r="O424" s="306"/>
      <c r="P424" s="6"/>
      <c r="Q424" s="6"/>
      <c r="R424" s="6"/>
      <c r="S424" s="6"/>
      <c r="T424" s="299"/>
      <c r="W424" s="6"/>
      <c r="Y424" s="6"/>
      <c r="Z424" s="6"/>
      <c r="AA424" s="6"/>
    </row>
    <row r="425">
      <c r="A425" s="89"/>
      <c r="B425" s="5">
        <v>10432.0</v>
      </c>
      <c r="C425" s="5"/>
      <c r="D425" s="5"/>
      <c r="E425" s="90" t="s">
        <v>21</v>
      </c>
      <c r="F425" s="90" t="s">
        <v>468</v>
      </c>
      <c r="G425" s="214">
        <v>2020.0</v>
      </c>
      <c r="H425" s="215" t="s">
        <v>469</v>
      </c>
      <c r="I425" s="215" t="s">
        <v>19</v>
      </c>
      <c r="J425" s="130" t="s">
        <v>470</v>
      </c>
      <c r="K425" s="5" t="s">
        <v>105</v>
      </c>
      <c r="L425" s="216" t="s">
        <v>25</v>
      </c>
      <c r="M425" s="287" t="s">
        <v>4912</v>
      </c>
      <c r="N425" s="300"/>
      <c r="P425" s="7"/>
      <c r="Q425" s="297"/>
      <c r="R425" s="298"/>
      <c r="S425" s="298"/>
      <c r="T425" s="299"/>
      <c r="V425" s="299"/>
      <c r="W425" s="6"/>
      <c r="Y425" s="6"/>
      <c r="Z425" s="6"/>
      <c r="AA425" s="6"/>
    </row>
    <row r="426">
      <c r="A426" s="89"/>
      <c r="B426" s="5">
        <v>10433.0</v>
      </c>
      <c r="C426" s="5"/>
      <c r="D426" s="5"/>
      <c r="E426" s="90" t="s">
        <v>21</v>
      </c>
      <c r="F426" s="90" t="s">
        <v>471</v>
      </c>
      <c r="G426" s="214">
        <v>2020.0</v>
      </c>
      <c r="H426" s="215" t="s">
        <v>469</v>
      </c>
      <c r="I426" s="215" t="s">
        <v>19</v>
      </c>
      <c r="J426" s="130" t="s">
        <v>470</v>
      </c>
      <c r="K426" s="5" t="s">
        <v>105</v>
      </c>
      <c r="L426" s="216" t="s">
        <v>25</v>
      </c>
      <c r="M426" s="287" t="s">
        <v>4912</v>
      </c>
      <c r="N426" s="300"/>
    </row>
    <row r="427">
      <c r="A427" s="89"/>
      <c r="B427" s="5">
        <v>10434.0</v>
      </c>
      <c r="C427" s="5"/>
      <c r="D427" s="5"/>
      <c r="E427" s="90" t="s">
        <v>21</v>
      </c>
      <c r="F427" s="90" t="s">
        <v>513</v>
      </c>
      <c r="G427" s="184">
        <v>2020.0</v>
      </c>
      <c r="H427" s="184" t="s">
        <v>514</v>
      </c>
      <c r="I427" s="184" t="s">
        <v>19</v>
      </c>
      <c r="J427" s="184" t="s">
        <v>317</v>
      </c>
      <c r="K427" s="5" t="s">
        <v>105</v>
      </c>
      <c r="L427" s="200" t="s">
        <v>30</v>
      </c>
      <c r="M427" s="287" t="s">
        <v>4165</v>
      </c>
      <c r="N427" s="113"/>
      <c r="P427" s="7"/>
      <c r="Q427" s="297"/>
      <c r="R427" s="298"/>
      <c r="S427" s="298"/>
      <c r="T427" s="299"/>
      <c r="V427" s="299"/>
      <c r="W427" s="7"/>
      <c r="Y427" s="6"/>
      <c r="Z427" s="6"/>
      <c r="AA427" s="6"/>
    </row>
    <row r="428">
      <c r="A428" s="89"/>
      <c r="B428" s="5">
        <v>10435.0</v>
      </c>
      <c r="C428" s="5"/>
      <c r="D428" s="5"/>
      <c r="E428" s="90" t="s">
        <v>21</v>
      </c>
      <c r="F428" s="90" t="s">
        <v>515</v>
      </c>
      <c r="G428" s="184">
        <v>2020.0</v>
      </c>
      <c r="H428" s="184" t="s">
        <v>514</v>
      </c>
      <c r="I428" s="184" t="s">
        <v>19</v>
      </c>
      <c r="J428" s="184" t="s">
        <v>317</v>
      </c>
      <c r="K428" s="5" t="s">
        <v>105</v>
      </c>
      <c r="L428" s="200" t="s">
        <v>30</v>
      </c>
      <c r="M428" s="287" t="s">
        <v>4165</v>
      </c>
      <c r="N428" s="113"/>
      <c r="P428" s="7"/>
      <c r="Q428" s="297"/>
      <c r="R428" s="298"/>
      <c r="S428" s="298"/>
      <c r="T428" s="299"/>
      <c r="V428" s="299"/>
      <c r="W428" s="7"/>
      <c r="Y428" s="6"/>
      <c r="Z428" s="6"/>
      <c r="AA428" s="6"/>
    </row>
    <row r="429">
      <c r="A429" s="89"/>
      <c r="B429" s="5">
        <v>10436.0</v>
      </c>
      <c r="C429" s="5"/>
      <c r="D429" s="5"/>
      <c r="E429" s="90" t="s">
        <v>21</v>
      </c>
      <c r="F429" s="90" t="s">
        <v>516</v>
      </c>
      <c r="G429" s="184">
        <v>2020.0</v>
      </c>
      <c r="H429" s="184" t="s">
        <v>514</v>
      </c>
      <c r="I429" s="184" t="s">
        <v>19</v>
      </c>
      <c r="J429" s="184" t="s">
        <v>317</v>
      </c>
      <c r="K429" s="5" t="s">
        <v>105</v>
      </c>
      <c r="L429" s="200" t="s">
        <v>30</v>
      </c>
      <c r="M429" s="287" t="s">
        <v>4165</v>
      </c>
      <c r="N429" s="113"/>
      <c r="P429" s="7"/>
      <c r="Q429" s="297"/>
      <c r="R429" s="298"/>
      <c r="S429" s="298"/>
      <c r="T429" s="299"/>
      <c r="V429" s="299"/>
      <c r="W429" s="7"/>
      <c r="Y429" s="6"/>
      <c r="Z429" s="6"/>
      <c r="AA429" s="6"/>
    </row>
    <row r="430">
      <c r="A430" s="89"/>
      <c r="B430" s="5">
        <v>10437.0</v>
      </c>
      <c r="C430" s="5"/>
      <c r="D430" s="5"/>
      <c r="E430" s="90" t="s">
        <v>21</v>
      </c>
      <c r="F430" s="90" t="s">
        <v>517</v>
      </c>
      <c r="G430" s="184">
        <v>2020.0</v>
      </c>
      <c r="H430" s="184" t="s">
        <v>172</v>
      </c>
      <c r="I430" s="184" t="s">
        <v>19</v>
      </c>
      <c r="J430" s="184" t="s">
        <v>470</v>
      </c>
      <c r="K430" s="5" t="s">
        <v>105</v>
      </c>
      <c r="L430" s="185" t="s">
        <v>30</v>
      </c>
      <c r="M430" s="287" t="s">
        <v>4165</v>
      </c>
      <c r="N430" s="113"/>
      <c r="P430" s="7"/>
      <c r="Q430" s="297"/>
      <c r="R430" s="298"/>
      <c r="S430" s="298"/>
      <c r="T430" s="299"/>
      <c r="V430" s="299"/>
      <c r="W430" s="7"/>
      <c r="Y430" s="6"/>
      <c r="Z430" s="6"/>
      <c r="AA430" s="6"/>
    </row>
    <row r="431">
      <c r="A431" s="89"/>
      <c r="B431" s="5">
        <v>10438.0</v>
      </c>
      <c r="C431" s="5"/>
      <c r="D431" s="5"/>
      <c r="E431" s="90" t="s">
        <v>21</v>
      </c>
      <c r="F431" s="90" t="s">
        <v>3652</v>
      </c>
      <c r="G431" s="5">
        <v>2020.0</v>
      </c>
      <c r="H431" s="5" t="s">
        <v>172</v>
      </c>
      <c r="I431" s="5" t="s">
        <v>19</v>
      </c>
      <c r="J431" s="5" t="s">
        <v>3653</v>
      </c>
      <c r="K431" s="5" t="s">
        <v>3654</v>
      </c>
      <c r="L431" s="5" t="s">
        <v>25</v>
      </c>
      <c r="M431" s="287" t="s">
        <v>4165</v>
      </c>
      <c r="N431" s="113"/>
    </row>
    <row r="432">
      <c r="A432" s="89"/>
      <c r="B432" s="5">
        <v>10439.0</v>
      </c>
      <c r="C432" s="5"/>
      <c r="D432" s="5"/>
      <c r="E432" s="90" t="s">
        <v>21</v>
      </c>
      <c r="F432" s="90" t="s">
        <v>794</v>
      </c>
      <c r="G432" s="134">
        <v>2020.0</v>
      </c>
      <c r="H432" s="134" t="s">
        <v>151</v>
      </c>
      <c r="I432" s="134" t="s">
        <v>659</v>
      </c>
      <c r="J432" s="134" t="s">
        <v>660</v>
      </c>
      <c r="K432" s="5" t="s">
        <v>105</v>
      </c>
      <c r="L432" s="99" t="s">
        <v>30</v>
      </c>
      <c r="M432" s="287" t="s">
        <v>4165</v>
      </c>
      <c r="N432" s="113"/>
      <c r="P432" s="7"/>
      <c r="Q432" s="297"/>
      <c r="R432" s="298"/>
      <c r="S432" s="298"/>
      <c r="T432" s="299"/>
      <c r="V432" s="299"/>
      <c r="W432" s="7"/>
      <c r="Y432" s="6"/>
      <c r="Z432" s="6"/>
      <c r="AA432" s="6"/>
    </row>
    <row r="433">
      <c r="A433" s="89"/>
      <c r="B433" s="5">
        <v>10440.0</v>
      </c>
      <c r="C433" s="5"/>
      <c r="D433" s="5"/>
      <c r="E433" s="90" t="s">
        <v>21</v>
      </c>
      <c r="F433" s="90" t="s">
        <v>22</v>
      </c>
      <c r="G433" s="184">
        <v>2020.0</v>
      </c>
      <c r="H433" s="184" t="s">
        <v>23</v>
      </c>
      <c r="I433" s="184" t="s">
        <v>24</v>
      </c>
      <c r="J433" s="184">
        <v>60.0</v>
      </c>
      <c r="K433" s="5" t="s">
        <v>105</v>
      </c>
      <c r="L433" s="185" t="s">
        <v>25</v>
      </c>
      <c r="M433" s="287" t="s">
        <v>4165</v>
      </c>
      <c r="N433" s="113"/>
      <c r="P433" s="7"/>
      <c r="Q433" s="297"/>
      <c r="R433" s="298"/>
      <c r="S433" s="298"/>
      <c r="T433" s="299"/>
      <c r="V433" s="299"/>
      <c r="W433" s="7"/>
      <c r="Y433" s="6"/>
      <c r="Z433" s="6"/>
      <c r="AA433" s="6"/>
    </row>
    <row r="434">
      <c r="A434" s="89"/>
      <c r="B434" s="5">
        <v>10441.0</v>
      </c>
      <c r="C434" s="5"/>
      <c r="D434" s="5"/>
      <c r="E434" s="90" t="s">
        <v>16</v>
      </c>
      <c r="F434" s="90" t="s">
        <v>3655</v>
      </c>
      <c r="G434" s="106">
        <v>2020.0</v>
      </c>
      <c r="H434" s="106" t="s">
        <v>23</v>
      </c>
      <c r="I434" s="106" t="s">
        <v>3656</v>
      </c>
      <c r="J434" s="106" t="s">
        <v>3657</v>
      </c>
      <c r="K434" s="106" t="s">
        <v>398</v>
      </c>
      <c r="L434" s="106" t="s">
        <v>20</v>
      </c>
      <c r="M434" s="287" t="s">
        <v>4165</v>
      </c>
      <c r="N434" s="300"/>
      <c r="O434" s="306"/>
      <c r="P434" s="6"/>
      <c r="Q434" s="6"/>
      <c r="R434" s="6"/>
      <c r="S434" s="6"/>
      <c r="T434" s="299"/>
      <c r="W434" s="6"/>
      <c r="Y434" s="6"/>
      <c r="Z434" s="6"/>
      <c r="AA434" s="6"/>
    </row>
    <row r="435">
      <c r="A435" s="89"/>
      <c r="B435" s="5">
        <v>10442.0</v>
      </c>
      <c r="C435" s="5"/>
      <c r="D435" s="5"/>
      <c r="E435" s="90" t="s">
        <v>21</v>
      </c>
      <c r="F435" s="90" t="s">
        <v>3486</v>
      </c>
      <c r="G435" s="184">
        <v>2020.0</v>
      </c>
      <c r="H435" s="184" t="s">
        <v>23</v>
      </c>
      <c r="I435" s="184" t="s">
        <v>3487</v>
      </c>
      <c r="J435" s="184">
        <v>186.0</v>
      </c>
      <c r="K435" s="5" t="s">
        <v>105</v>
      </c>
      <c r="L435" s="185" t="s">
        <v>25</v>
      </c>
      <c r="M435" s="287" t="s">
        <v>4165</v>
      </c>
      <c r="N435" s="113"/>
      <c r="P435" s="7"/>
      <c r="Q435" s="297"/>
      <c r="R435" s="298"/>
      <c r="S435" s="298"/>
      <c r="T435" s="299"/>
      <c r="V435" s="299"/>
      <c r="W435" s="7"/>
      <c r="Y435" s="6"/>
      <c r="Z435" s="6"/>
      <c r="AA435" s="6"/>
    </row>
    <row r="436">
      <c r="A436" s="89"/>
      <c r="B436" s="5">
        <v>10443.0</v>
      </c>
      <c r="C436" s="5"/>
      <c r="D436" s="5"/>
      <c r="E436" s="90" t="s">
        <v>16</v>
      </c>
      <c r="F436" s="90" t="s">
        <v>3465</v>
      </c>
      <c r="G436" s="99">
        <v>2020.0</v>
      </c>
      <c r="H436" s="99" t="s">
        <v>23</v>
      </c>
      <c r="I436" s="99" t="s">
        <v>3466</v>
      </c>
      <c r="J436" s="99">
        <v>186.0</v>
      </c>
      <c r="K436" s="5" t="s">
        <v>105</v>
      </c>
      <c r="L436" s="99" t="s">
        <v>60</v>
      </c>
      <c r="M436" s="287" t="s">
        <v>4165</v>
      </c>
      <c r="N436" s="300"/>
      <c r="O436" s="306"/>
      <c r="P436" s="6"/>
      <c r="Q436" s="6"/>
      <c r="R436" s="6"/>
      <c r="S436" s="6"/>
      <c r="T436" s="299"/>
      <c r="W436" s="6"/>
      <c r="Y436" s="6"/>
      <c r="Z436" s="6"/>
      <c r="AA436" s="6"/>
    </row>
    <row r="437">
      <c r="A437" s="89"/>
      <c r="B437" s="5">
        <v>10444.0</v>
      </c>
      <c r="C437" s="5"/>
      <c r="D437" s="5"/>
      <c r="E437" s="90" t="s">
        <v>21</v>
      </c>
      <c r="F437" s="90" t="s">
        <v>26</v>
      </c>
      <c r="G437" s="106">
        <v>2020.0</v>
      </c>
      <c r="H437" s="106" t="s">
        <v>27</v>
      </c>
      <c r="I437" s="106" t="s">
        <v>28</v>
      </c>
      <c r="J437" s="106">
        <v>99.0</v>
      </c>
      <c r="K437" s="106" t="s">
        <v>29</v>
      </c>
      <c r="L437" s="106" t="s">
        <v>30</v>
      </c>
      <c r="M437" s="287" t="s">
        <v>4165</v>
      </c>
      <c r="N437" s="113"/>
      <c r="O437" s="260"/>
      <c r="P437" s="7"/>
      <c r="Q437" s="297"/>
      <c r="R437" s="298"/>
      <c r="S437" s="298"/>
      <c r="T437" s="299"/>
      <c r="V437" s="299"/>
      <c r="W437" s="7"/>
      <c r="Y437" s="6"/>
      <c r="Z437" s="6"/>
      <c r="AA437" s="6"/>
    </row>
    <row r="438">
      <c r="A438" s="89"/>
      <c r="B438" s="5">
        <v>10445.0</v>
      </c>
      <c r="C438" s="5"/>
      <c r="D438" s="5"/>
      <c r="E438" s="90" t="s">
        <v>21</v>
      </c>
      <c r="F438" s="90" t="s">
        <v>31</v>
      </c>
      <c r="G438" s="191">
        <v>2020.0</v>
      </c>
      <c r="H438" s="191" t="s">
        <v>32</v>
      </c>
      <c r="I438" s="191" t="s">
        <v>33</v>
      </c>
      <c r="J438" s="191">
        <v>127.0</v>
      </c>
      <c r="K438" s="191" t="s">
        <v>34</v>
      </c>
      <c r="L438" s="191" t="s">
        <v>30</v>
      </c>
      <c r="M438" s="287" t="s">
        <v>4165</v>
      </c>
      <c r="N438" s="113"/>
      <c r="O438" s="260"/>
      <c r="P438" s="7"/>
      <c r="Q438" s="297"/>
      <c r="R438" s="298"/>
      <c r="S438" s="298"/>
      <c r="T438" s="299"/>
      <c r="V438" s="299"/>
      <c r="W438" s="7"/>
      <c r="Y438" s="6"/>
      <c r="Z438" s="6"/>
      <c r="AA438" s="6"/>
    </row>
    <row r="439">
      <c r="A439" s="89"/>
      <c r="B439" s="5">
        <v>10446.0</v>
      </c>
      <c r="C439" s="5"/>
      <c r="D439" s="5"/>
      <c r="E439" s="90" t="s">
        <v>21</v>
      </c>
      <c r="F439" s="90" t="s">
        <v>198</v>
      </c>
      <c r="G439" s="134">
        <v>2020.0</v>
      </c>
      <c r="H439" s="134" t="s">
        <v>23</v>
      </c>
      <c r="I439" s="134" t="s">
        <v>24</v>
      </c>
      <c r="J439" s="134" t="s">
        <v>199</v>
      </c>
      <c r="K439" s="135" t="s">
        <v>200</v>
      </c>
      <c r="L439" s="99" t="s">
        <v>30</v>
      </c>
      <c r="M439" s="287" t="s">
        <v>4165</v>
      </c>
      <c r="N439" s="113"/>
      <c r="P439" s="7"/>
      <c r="Q439" s="297"/>
      <c r="R439" s="298"/>
      <c r="S439" s="298"/>
      <c r="T439" s="299"/>
      <c r="V439" s="299"/>
      <c r="W439" s="7"/>
      <c r="Y439" s="6"/>
      <c r="Z439" s="6"/>
      <c r="AA439" s="6"/>
    </row>
    <row r="440">
      <c r="A440" s="89"/>
      <c r="B440" s="5">
        <v>10447.0</v>
      </c>
      <c r="C440" s="5"/>
      <c r="D440" s="5"/>
      <c r="E440" s="90" t="s">
        <v>21</v>
      </c>
      <c r="F440" s="90" t="s">
        <v>605</v>
      </c>
      <c r="G440" s="184">
        <v>2020.0</v>
      </c>
      <c r="H440" s="184" t="s">
        <v>23</v>
      </c>
      <c r="I440" s="184" t="s">
        <v>24</v>
      </c>
      <c r="J440" s="184">
        <v>60.0</v>
      </c>
      <c r="K440" s="5" t="s">
        <v>105</v>
      </c>
      <c r="L440" s="200" t="s">
        <v>30</v>
      </c>
      <c r="M440" s="287" t="s">
        <v>4165</v>
      </c>
      <c r="N440" s="113"/>
      <c r="P440" s="7"/>
      <c r="Q440" s="297"/>
      <c r="R440" s="298"/>
      <c r="S440" s="298"/>
      <c r="T440" s="299"/>
      <c r="V440" s="299"/>
      <c r="W440" s="7"/>
      <c r="Y440" s="6"/>
      <c r="Z440" s="6"/>
      <c r="AA440" s="6"/>
    </row>
    <row r="441">
      <c r="A441" s="89"/>
      <c r="B441" s="5">
        <v>10448.0</v>
      </c>
      <c r="C441" s="5"/>
      <c r="D441" s="5"/>
      <c r="E441" s="90" t="s">
        <v>16</v>
      </c>
      <c r="F441" s="90" t="s">
        <v>3658</v>
      </c>
      <c r="G441" s="106">
        <v>2020.0</v>
      </c>
      <c r="H441" s="106" t="s">
        <v>18</v>
      </c>
      <c r="I441" s="106" t="s">
        <v>19</v>
      </c>
      <c r="J441" s="106">
        <v>95.0</v>
      </c>
      <c r="K441" s="5" t="s">
        <v>105</v>
      </c>
      <c r="L441" s="106" t="s">
        <v>3659</v>
      </c>
      <c r="M441" s="287" t="s">
        <v>4165</v>
      </c>
      <c r="N441" s="300"/>
      <c r="O441" s="306"/>
      <c r="P441" s="6"/>
      <c r="Q441" s="6"/>
      <c r="R441" s="6"/>
      <c r="S441" s="6"/>
      <c r="T441" s="299"/>
      <c r="W441" s="6"/>
      <c r="Y441" s="6"/>
      <c r="Z441" s="6"/>
      <c r="AA441" s="6"/>
    </row>
    <row r="442">
      <c r="A442" s="89"/>
      <c r="B442" s="5">
        <v>10449.0</v>
      </c>
      <c r="C442" s="5"/>
      <c r="D442" s="5"/>
      <c r="E442" s="90" t="s">
        <v>16</v>
      </c>
      <c r="F442" s="90" t="s">
        <v>3488</v>
      </c>
      <c r="G442" s="106">
        <v>2020.0</v>
      </c>
      <c r="H442" s="106" t="s">
        <v>18</v>
      </c>
      <c r="I442" s="106" t="s">
        <v>19</v>
      </c>
      <c r="J442" s="106">
        <v>145.0</v>
      </c>
      <c r="K442" s="106" t="s">
        <v>3489</v>
      </c>
      <c r="L442" s="106" t="s">
        <v>63</v>
      </c>
      <c r="M442" s="287" t="s">
        <v>4165</v>
      </c>
      <c r="N442" s="300"/>
      <c r="O442" s="306"/>
      <c r="P442" s="6"/>
      <c r="Q442" s="6"/>
      <c r="R442" s="6"/>
      <c r="S442" s="6"/>
      <c r="T442" s="299"/>
      <c r="W442" s="6"/>
      <c r="Y442" s="6"/>
      <c r="Z442" s="6"/>
      <c r="AA442" s="6"/>
    </row>
    <row r="443">
      <c r="A443" s="89"/>
      <c r="B443" s="5">
        <v>10450.0</v>
      </c>
      <c r="C443" s="5"/>
      <c r="D443" s="5"/>
      <c r="E443" s="90" t="s">
        <v>16</v>
      </c>
      <c r="F443" s="90" t="s">
        <v>3490</v>
      </c>
      <c r="G443" s="106">
        <v>2020.0</v>
      </c>
      <c r="H443" s="106" t="s">
        <v>18</v>
      </c>
      <c r="I443" s="106" t="s">
        <v>19</v>
      </c>
      <c r="J443" s="106">
        <v>145.0</v>
      </c>
      <c r="K443" s="106" t="s">
        <v>3489</v>
      </c>
      <c r="L443" s="106" t="s">
        <v>2967</v>
      </c>
      <c r="M443" s="287" t="s">
        <v>4165</v>
      </c>
      <c r="N443" s="300"/>
      <c r="O443" s="306"/>
      <c r="P443" s="6"/>
      <c r="Q443" s="6"/>
      <c r="R443" s="6"/>
      <c r="S443" s="6"/>
      <c r="T443" s="299"/>
      <c r="W443" s="6"/>
      <c r="Y443" s="6"/>
      <c r="Z443" s="6"/>
      <c r="AA443" s="6"/>
    </row>
    <row r="444">
      <c r="A444" s="89"/>
      <c r="B444" s="5">
        <v>10451.0</v>
      </c>
      <c r="C444" s="5"/>
      <c r="D444" s="5"/>
      <c r="E444" s="90" t="s">
        <v>16</v>
      </c>
      <c r="F444" s="90" t="s">
        <v>3660</v>
      </c>
      <c r="G444" s="106">
        <v>2020.0</v>
      </c>
      <c r="H444" s="106" t="s">
        <v>18</v>
      </c>
      <c r="I444" s="106" t="s">
        <v>19</v>
      </c>
      <c r="J444" s="106">
        <v>45.0</v>
      </c>
      <c r="K444" s="5" t="s">
        <v>105</v>
      </c>
      <c r="L444" s="106" t="s">
        <v>20</v>
      </c>
      <c r="M444" s="287" t="s">
        <v>4165</v>
      </c>
      <c r="N444" s="300"/>
      <c r="O444" s="306"/>
      <c r="P444" s="6"/>
      <c r="Q444" s="6"/>
      <c r="R444" s="6"/>
      <c r="S444" s="6"/>
      <c r="T444" s="299"/>
      <c r="W444" s="6"/>
      <c r="Y444" s="6"/>
      <c r="Z444" s="6"/>
      <c r="AA444" s="6"/>
    </row>
    <row r="445">
      <c r="A445" s="89"/>
      <c r="B445" s="5">
        <v>10452.0</v>
      </c>
      <c r="C445" s="5"/>
      <c r="D445" s="5"/>
      <c r="E445" s="90" t="s">
        <v>16</v>
      </c>
      <c r="F445" s="90" t="s">
        <v>472</v>
      </c>
      <c r="G445" s="99">
        <v>2020.0</v>
      </c>
      <c r="H445" s="99" t="s">
        <v>473</v>
      </c>
      <c r="I445" s="99" t="s">
        <v>19</v>
      </c>
      <c r="J445" s="99" t="s">
        <v>474</v>
      </c>
      <c r="K445" s="5" t="s">
        <v>105</v>
      </c>
      <c r="L445" s="99" t="s">
        <v>20</v>
      </c>
      <c r="M445" s="287" t="s">
        <v>4165</v>
      </c>
      <c r="N445" s="300"/>
      <c r="O445" s="306"/>
      <c r="P445" s="6"/>
      <c r="Q445" s="6"/>
      <c r="R445" s="6"/>
      <c r="S445" s="6"/>
      <c r="T445" s="299"/>
      <c r="W445" s="6"/>
      <c r="Y445" s="6"/>
      <c r="Z445" s="6"/>
      <c r="AA445" s="6"/>
    </row>
    <row r="446">
      <c r="A446" s="89"/>
      <c r="B446" s="5">
        <v>10453.0</v>
      </c>
      <c r="C446" s="5"/>
      <c r="D446" s="5"/>
      <c r="E446" s="90" t="s">
        <v>16</v>
      </c>
      <c r="F446" s="90" t="s">
        <v>35</v>
      </c>
      <c r="G446" s="106">
        <v>2020.0</v>
      </c>
      <c r="H446" s="106" t="s">
        <v>18</v>
      </c>
      <c r="I446" s="106" t="s">
        <v>36</v>
      </c>
      <c r="J446" s="106">
        <v>30.0</v>
      </c>
      <c r="K446" s="5" t="s">
        <v>105</v>
      </c>
      <c r="L446" s="106" t="s">
        <v>20</v>
      </c>
      <c r="M446" s="287" t="s">
        <v>4165</v>
      </c>
      <c r="N446" s="300"/>
      <c r="O446" s="306"/>
      <c r="P446" s="6"/>
      <c r="Q446" s="6"/>
      <c r="R446" s="6"/>
      <c r="S446" s="6"/>
      <c r="T446" s="299"/>
      <c r="W446" s="6"/>
      <c r="Y446" s="6"/>
      <c r="Z446" s="6"/>
      <c r="AA446" s="6"/>
    </row>
    <row r="447">
      <c r="A447" s="89"/>
      <c r="B447" s="5">
        <v>10454.0</v>
      </c>
      <c r="C447" s="5"/>
      <c r="D447" s="5"/>
      <c r="E447" s="90" t="s">
        <v>16</v>
      </c>
      <c r="F447" s="90" t="s">
        <v>37</v>
      </c>
      <c r="G447" s="106">
        <v>2020.0</v>
      </c>
      <c r="H447" s="106" t="s">
        <v>18</v>
      </c>
      <c r="I447" s="106" t="s">
        <v>36</v>
      </c>
      <c r="J447" s="106">
        <v>80.0</v>
      </c>
      <c r="K447" s="5" t="s">
        <v>105</v>
      </c>
      <c r="L447" s="106" t="s">
        <v>20</v>
      </c>
      <c r="M447" s="287" t="s">
        <v>4165</v>
      </c>
      <c r="N447" s="300"/>
      <c r="O447" s="306"/>
      <c r="P447" s="6"/>
      <c r="Q447" s="6"/>
      <c r="R447" s="6"/>
      <c r="S447" s="6"/>
      <c r="T447" s="299"/>
      <c r="W447" s="6"/>
      <c r="Y447" s="6"/>
      <c r="Z447" s="6"/>
      <c r="AA447" s="6"/>
    </row>
    <row r="448">
      <c r="A448" s="89"/>
      <c r="B448" s="5">
        <v>10455.0</v>
      </c>
      <c r="C448" s="5"/>
      <c r="D448" s="5"/>
      <c r="E448" s="90" t="s">
        <v>16</v>
      </c>
      <c r="F448" s="90" t="s">
        <v>3467</v>
      </c>
      <c r="G448" s="106">
        <v>2020.0</v>
      </c>
      <c r="H448" s="106" t="s">
        <v>23</v>
      </c>
      <c r="I448" s="106" t="s">
        <v>24</v>
      </c>
      <c r="J448" s="106" t="s">
        <v>3468</v>
      </c>
      <c r="K448" s="106" t="s">
        <v>200</v>
      </c>
      <c r="L448" s="106" t="s">
        <v>60</v>
      </c>
      <c r="M448" s="287" t="s">
        <v>4165</v>
      </c>
      <c r="N448" s="300"/>
      <c r="O448" s="306"/>
      <c r="P448" s="6"/>
      <c r="Q448" s="6"/>
      <c r="R448" s="6"/>
      <c r="S448" s="6"/>
      <c r="T448" s="299"/>
      <c r="W448" s="6"/>
      <c r="Y448" s="6"/>
      <c r="Z448" s="6"/>
      <c r="AA448" s="6"/>
    </row>
    <row r="449">
      <c r="A449" s="89"/>
      <c r="B449" s="5">
        <v>10456.0</v>
      </c>
      <c r="C449" s="5"/>
      <c r="D449" s="5"/>
      <c r="E449" s="90" t="s">
        <v>21</v>
      </c>
      <c r="F449" s="90" t="s">
        <v>3195</v>
      </c>
      <c r="G449" s="191">
        <v>2020.0</v>
      </c>
      <c r="H449" s="191" t="s">
        <v>853</v>
      </c>
      <c r="I449" s="191" t="s">
        <v>3099</v>
      </c>
      <c r="J449" s="191">
        <v>113.0</v>
      </c>
      <c r="K449" s="191" t="s">
        <v>920</v>
      </c>
      <c r="L449" s="191" t="s">
        <v>25</v>
      </c>
      <c r="M449" s="287" t="s">
        <v>4164</v>
      </c>
      <c r="N449" s="113"/>
      <c r="O449" s="260"/>
      <c r="P449" s="7"/>
      <c r="Q449" s="297"/>
      <c r="R449" s="298"/>
      <c r="S449" s="298"/>
      <c r="T449" s="299"/>
      <c r="V449" s="299"/>
      <c r="W449" s="7"/>
      <c r="Y449" s="6"/>
      <c r="Z449" s="6"/>
      <c r="AA449" s="6"/>
    </row>
    <row r="450">
      <c r="A450" s="89"/>
      <c r="B450" s="5">
        <v>10457.0</v>
      </c>
      <c r="C450" s="5"/>
      <c r="D450" s="5"/>
      <c r="E450" s="90" t="s">
        <v>21</v>
      </c>
      <c r="F450" s="90" t="s">
        <v>3098</v>
      </c>
      <c r="G450" s="191">
        <v>2020.0</v>
      </c>
      <c r="H450" s="191" t="s">
        <v>853</v>
      </c>
      <c r="I450" s="191" t="s">
        <v>3099</v>
      </c>
      <c r="J450" s="191">
        <v>113.0</v>
      </c>
      <c r="K450" s="191" t="s">
        <v>920</v>
      </c>
      <c r="L450" s="191" t="s">
        <v>72</v>
      </c>
      <c r="M450" s="287" t="s">
        <v>4164</v>
      </c>
      <c r="N450" s="113"/>
      <c r="O450" s="260"/>
      <c r="P450" s="7"/>
      <c r="Q450" s="297"/>
      <c r="R450" s="298"/>
      <c r="S450" s="298"/>
      <c r="T450" s="299"/>
      <c r="V450" s="299"/>
      <c r="W450" s="47"/>
      <c r="X450" s="92"/>
      <c r="Y450" s="46"/>
      <c r="Z450" s="46"/>
      <c r="AA450" s="46"/>
      <c r="AB450" s="92"/>
      <c r="AC450" s="92"/>
      <c r="AD450" s="92"/>
      <c r="AE450" s="92"/>
    </row>
    <row r="451">
      <c r="A451" s="89"/>
      <c r="B451" s="5">
        <v>10458.0</v>
      </c>
      <c r="C451" s="5"/>
      <c r="D451" s="5"/>
      <c r="E451" s="90" t="s">
        <v>21</v>
      </c>
      <c r="F451" s="90" t="s">
        <v>3196</v>
      </c>
      <c r="G451" s="106">
        <v>2020.0</v>
      </c>
      <c r="H451" s="106" t="s">
        <v>786</v>
      </c>
      <c r="I451" s="106" t="s">
        <v>1412</v>
      </c>
      <c r="J451" s="106">
        <v>71.0</v>
      </c>
      <c r="K451" s="106" t="s">
        <v>3162</v>
      </c>
      <c r="L451" s="106" t="s">
        <v>72</v>
      </c>
      <c r="M451" s="287" t="s">
        <v>4164</v>
      </c>
      <c r="N451" s="300"/>
      <c r="P451" s="6"/>
      <c r="Q451" s="6"/>
      <c r="R451" s="6"/>
      <c r="S451" s="6"/>
      <c r="T451" s="299"/>
      <c r="V451" s="6"/>
      <c r="W451" s="46"/>
      <c r="X451" s="92"/>
      <c r="Y451" s="46"/>
      <c r="Z451" s="46"/>
      <c r="AA451" s="46"/>
      <c r="AB451" s="92"/>
      <c r="AC451" s="92"/>
      <c r="AD451" s="92"/>
      <c r="AE451" s="92"/>
    </row>
    <row r="452">
      <c r="A452" s="89"/>
      <c r="B452" s="5">
        <v>10459.0</v>
      </c>
      <c r="C452" s="5"/>
      <c r="D452" s="5"/>
      <c r="E452" s="90" t="s">
        <v>21</v>
      </c>
      <c r="F452" s="90" t="s">
        <v>3197</v>
      </c>
      <c r="G452" s="191">
        <v>2020.0</v>
      </c>
      <c r="H452" s="191" t="s">
        <v>853</v>
      </c>
      <c r="I452" s="191" t="s">
        <v>3198</v>
      </c>
      <c r="J452" s="191">
        <v>160.0</v>
      </c>
      <c r="K452" s="191" t="s">
        <v>898</v>
      </c>
      <c r="L452" s="191" t="s">
        <v>25</v>
      </c>
      <c r="M452" s="287" t="s">
        <v>4164</v>
      </c>
      <c r="N452" s="13"/>
      <c r="O452" s="260"/>
      <c r="P452" s="7"/>
      <c r="Q452" s="297"/>
      <c r="R452" s="298"/>
      <c r="S452" s="298"/>
      <c r="T452" s="299"/>
      <c r="V452" s="299"/>
      <c r="W452" s="47"/>
      <c r="X452" s="92"/>
      <c r="Y452" s="46"/>
      <c r="Z452" s="46"/>
      <c r="AA452" s="46"/>
      <c r="AB452" s="92"/>
      <c r="AC452" s="92"/>
      <c r="AD452" s="92"/>
      <c r="AE452" s="92"/>
    </row>
    <row r="453">
      <c r="A453" s="89"/>
      <c r="B453" s="5">
        <v>10460.0</v>
      </c>
      <c r="C453" s="5"/>
      <c r="D453" s="5"/>
      <c r="E453" s="90" t="s">
        <v>21</v>
      </c>
      <c r="F453" s="90" t="s">
        <v>3199</v>
      </c>
      <c r="G453" s="191">
        <v>2020.0</v>
      </c>
      <c r="H453" s="191" t="s">
        <v>853</v>
      </c>
      <c r="I453" s="191" t="s">
        <v>3200</v>
      </c>
      <c r="J453" s="191">
        <v>62.0</v>
      </c>
      <c r="K453" s="191" t="s">
        <v>884</v>
      </c>
      <c r="L453" s="191" t="s">
        <v>72</v>
      </c>
      <c r="M453" s="287" t="s">
        <v>4164</v>
      </c>
      <c r="N453" s="113"/>
      <c r="O453" s="260"/>
      <c r="P453" s="7"/>
      <c r="Q453" s="297"/>
      <c r="R453" s="298"/>
      <c r="S453" s="298"/>
      <c r="T453" s="299"/>
      <c r="V453" s="299"/>
      <c r="W453" s="47"/>
      <c r="X453" s="92"/>
      <c r="Y453" s="46"/>
      <c r="Z453" s="46"/>
      <c r="AA453" s="46"/>
      <c r="AB453" s="92"/>
      <c r="AC453" s="91"/>
      <c r="AD453" s="91"/>
      <c r="AE453" s="92"/>
    </row>
    <row r="454">
      <c r="A454" s="89"/>
      <c r="B454" s="5">
        <v>10461.0</v>
      </c>
      <c r="C454" s="5"/>
      <c r="D454" s="5"/>
      <c r="E454" s="90" t="s">
        <v>21</v>
      </c>
      <c r="F454" s="90" t="s">
        <v>1549</v>
      </c>
      <c r="G454" s="106">
        <v>2020.0</v>
      </c>
      <c r="H454" s="106" t="s">
        <v>786</v>
      </c>
      <c r="I454" s="106" t="s">
        <v>964</v>
      </c>
      <c r="J454" s="106">
        <v>383.0</v>
      </c>
      <c r="K454" s="106" t="s">
        <v>1349</v>
      </c>
      <c r="L454" s="106" t="s">
        <v>30</v>
      </c>
      <c r="M454" s="287" t="s">
        <v>4164</v>
      </c>
      <c r="N454" s="113"/>
      <c r="S454" s="6"/>
      <c r="T454" s="260"/>
      <c r="W454" s="92"/>
      <c r="X454" s="92"/>
      <c r="Y454" s="46"/>
      <c r="Z454" s="46"/>
      <c r="AA454" s="46"/>
      <c r="AB454" s="92"/>
      <c r="AC454" s="92"/>
      <c r="AD454" s="92"/>
      <c r="AE454" s="92"/>
    </row>
    <row r="455">
      <c r="A455" s="89"/>
      <c r="B455" s="5">
        <v>10462.0</v>
      </c>
      <c r="C455" s="5"/>
      <c r="D455" s="5"/>
      <c r="E455" s="90" t="s">
        <v>21</v>
      </c>
      <c r="F455" s="90" t="s">
        <v>1162</v>
      </c>
      <c r="G455" s="99">
        <v>2020.0</v>
      </c>
      <c r="H455" s="99" t="s">
        <v>786</v>
      </c>
      <c r="I455" s="99" t="s">
        <v>964</v>
      </c>
      <c r="J455" s="99">
        <v>383.0</v>
      </c>
      <c r="K455" s="99" t="s">
        <v>898</v>
      </c>
      <c r="L455" s="99" t="s">
        <v>25</v>
      </c>
      <c r="M455" s="287" t="s">
        <v>4164</v>
      </c>
      <c r="N455" s="300"/>
      <c r="P455" s="7"/>
      <c r="Q455" s="306"/>
      <c r="R455" s="6"/>
      <c r="S455" s="6"/>
      <c r="T455" s="260"/>
      <c r="V455" s="6"/>
      <c r="W455" s="46"/>
      <c r="X455" s="92"/>
      <c r="Y455" s="46"/>
      <c r="Z455" s="46"/>
      <c r="AA455" s="46"/>
      <c r="AB455" s="92"/>
      <c r="AC455" s="92"/>
      <c r="AD455" s="92"/>
      <c r="AE455" s="92"/>
    </row>
    <row r="456">
      <c r="A456" s="89"/>
      <c r="B456" s="5">
        <v>10463.0</v>
      </c>
      <c r="C456" s="5"/>
      <c r="D456" s="5"/>
      <c r="E456" s="90" t="s">
        <v>21</v>
      </c>
      <c r="F456" s="90" t="s">
        <v>1333</v>
      </c>
      <c r="G456" s="200">
        <v>2020.0</v>
      </c>
      <c r="H456" s="200" t="s">
        <v>853</v>
      </c>
      <c r="I456" s="200" t="s">
        <v>964</v>
      </c>
      <c r="J456" s="200">
        <v>272.0</v>
      </c>
      <c r="K456" s="200" t="s">
        <v>857</v>
      </c>
      <c r="L456" s="200" t="s">
        <v>30</v>
      </c>
      <c r="M456" s="287" t="s">
        <v>4164</v>
      </c>
      <c r="N456" s="13"/>
      <c r="O456" s="260"/>
      <c r="P456" s="7"/>
      <c r="Q456" s="297"/>
      <c r="R456" s="298"/>
      <c r="S456" s="298"/>
      <c r="T456" s="299"/>
      <c r="V456" s="299"/>
      <c r="W456" s="47"/>
      <c r="X456" s="92"/>
      <c r="Y456" s="46"/>
      <c r="Z456" s="46"/>
      <c r="AA456" s="46"/>
      <c r="AB456" s="92"/>
      <c r="AC456" s="92"/>
      <c r="AD456" s="92"/>
      <c r="AE456" s="92"/>
    </row>
    <row r="457">
      <c r="A457" s="89"/>
      <c r="B457" s="5">
        <v>10464.0</v>
      </c>
      <c r="C457" s="5"/>
      <c r="D457" s="5"/>
      <c r="E457" s="90" t="s">
        <v>66</v>
      </c>
      <c r="F457" s="90" t="s">
        <v>3347</v>
      </c>
      <c r="G457" s="99">
        <v>2020.0</v>
      </c>
      <c r="H457" s="99" t="s">
        <v>786</v>
      </c>
      <c r="I457" s="99" t="s">
        <v>950</v>
      </c>
      <c r="J457" s="99">
        <v>339.0</v>
      </c>
      <c r="K457" s="5" t="s">
        <v>105</v>
      </c>
      <c r="L457" s="99" t="s">
        <v>467</v>
      </c>
      <c r="M457" s="287" t="s">
        <v>4164</v>
      </c>
      <c r="N457" s="300"/>
      <c r="P457" s="7"/>
      <c r="Q457" s="306"/>
      <c r="R457" s="6"/>
      <c r="S457" s="6"/>
      <c r="T457" s="260"/>
      <c r="V457" s="6"/>
      <c r="W457" s="46"/>
      <c r="X457" s="92"/>
      <c r="Y457" s="46"/>
      <c r="Z457" s="46"/>
      <c r="AA457" s="46"/>
      <c r="AB457" s="92"/>
      <c r="AC457" s="92"/>
      <c r="AD457" s="92"/>
      <c r="AE457" s="92"/>
    </row>
    <row r="458">
      <c r="A458" s="89"/>
      <c r="B458" s="5">
        <v>10465.0</v>
      </c>
      <c r="C458" s="5"/>
      <c r="D458" s="5"/>
      <c r="E458" s="90" t="s">
        <v>21</v>
      </c>
      <c r="F458" s="90" t="s">
        <v>1392</v>
      </c>
      <c r="G458" s="200">
        <v>2020.0</v>
      </c>
      <c r="H458" s="200" t="s">
        <v>853</v>
      </c>
      <c r="I458" s="200" t="s">
        <v>950</v>
      </c>
      <c r="J458" s="200">
        <v>262.0</v>
      </c>
      <c r="K458" s="5" t="s">
        <v>105</v>
      </c>
      <c r="L458" s="200" t="s">
        <v>30</v>
      </c>
      <c r="M458" s="287" t="s">
        <v>4164</v>
      </c>
      <c r="N458" s="13"/>
      <c r="O458" s="260"/>
      <c r="P458" s="7"/>
      <c r="Q458" s="297"/>
      <c r="R458" s="298"/>
      <c r="S458" s="298"/>
      <c r="T458" s="299"/>
      <c r="V458" s="299"/>
      <c r="W458" s="47"/>
      <c r="X458" s="92"/>
      <c r="Y458" s="46"/>
      <c r="Z458" s="46"/>
      <c r="AA458" s="46"/>
      <c r="AB458" s="92"/>
      <c r="AC458" s="92"/>
      <c r="AD458" s="92"/>
      <c r="AE458" s="92"/>
    </row>
    <row r="459">
      <c r="A459" s="89"/>
      <c r="B459" s="5">
        <v>10466.0</v>
      </c>
      <c r="C459" s="5"/>
      <c r="D459" s="5"/>
      <c r="E459" s="90" t="s">
        <v>21</v>
      </c>
      <c r="F459" s="90" t="s">
        <v>1393</v>
      </c>
      <c r="G459" s="106">
        <v>2020.0</v>
      </c>
      <c r="H459" s="106" t="s">
        <v>119</v>
      </c>
      <c r="I459" s="106" t="s">
        <v>950</v>
      </c>
      <c r="J459" s="106">
        <v>302.0</v>
      </c>
      <c r="K459" s="106" t="s">
        <v>953</v>
      </c>
      <c r="L459" s="106" t="s">
        <v>30</v>
      </c>
      <c r="M459" s="287" t="s">
        <v>4164</v>
      </c>
      <c r="N459" s="113"/>
      <c r="O459" s="306"/>
      <c r="P459" s="6"/>
      <c r="Q459" s="6"/>
      <c r="R459" s="6"/>
      <c r="S459" s="6"/>
      <c r="T459" s="299"/>
      <c r="W459" s="46"/>
      <c r="X459" s="92"/>
      <c r="Y459" s="46"/>
      <c r="Z459" s="46"/>
      <c r="AA459" s="46"/>
      <c r="AB459" s="92"/>
      <c r="AC459" s="92"/>
      <c r="AD459" s="92"/>
      <c r="AE459" s="92"/>
    </row>
    <row r="460">
      <c r="A460" s="324"/>
      <c r="B460" s="91">
        <v>10467.0</v>
      </c>
      <c r="C460" s="5"/>
      <c r="D460" s="5"/>
      <c r="E460" s="90" t="s">
        <v>21</v>
      </c>
      <c r="F460" s="90" t="s">
        <v>1394</v>
      </c>
      <c r="G460" s="200">
        <v>2020.0</v>
      </c>
      <c r="H460" s="200" t="s">
        <v>853</v>
      </c>
      <c r="I460" s="200" t="s">
        <v>1046</v>
      </c>
      <c r="J460" s="200">
        <v>268.0</v>
      </c>
      <c r="K460" s="200" t="s">
        <v>857</v>
      </c>
      <c r="L460" s="200" t="s">
        <v>30</v>
      </c>
      <c r="M460" s="287" t="s">
        <v>4164</v>
      </c>
      <c r="N460" s="13"/>
      <c r="O460" s="260"/>
      <c r="P460" s="7"/>
      <c r="Q460" s="297"/>
      <c r="R460" s="298"/>
      <c r="S460" s="298"/>
      <c r="T460" s="299"/>
      <c r="V460" s="299"/>
      <c r="W460" s="47"/>
      <c r="X460" s="92"/>
      <c r="Y460" s="333"/>
      <c r="Z460" s="334"/>
      <c r="AA460" s="334"/>
      <c r="AB460" s="92"/>
      <c r="AC460" s="92"/>
      <c r="AD460" s="92"/>
      <c r="AE460" s="92"/>
    </row>
    <row r="461">
      <c r="A461" s="89"/>
      <c r="B461" s="5">
        <v>10468.0</v>
      </c>
      <c r="C461" s="5"/>
      <c r="D461" s="5"/>
      <c r="E461" s="90" t="s">
        <v>21</v>
      </c>
      <c r="F461" s="90" t="s">
        <v>918</v>
      </c>
      <c r="G461" s="200">
        <v>2020.0</v>
      </c>
      <c r="H461" s="200" t="s">
        <v>853</v>
      </c>
      <c r="I461" s="200" t="s">
        <v>919</v>
      </c>
      <c r="J461" s="200">
        <v>66.0</v>
      </c>
      <c r="K461" s="200" t="s">
        <v>920</v>
      </c>
      <c r="L461" s="200" t="s">
        <v>30</v>
      </c>
      <c r="M461" s="287" t="s">
        <v>4164</v>
      </c>
      <c r="N461" s="13"/>
      <c r="O461" s="260"/>
      <c r="P461" s="7"/>
      <c r="Q461" s="297"/>
      <c r="R461" s="298"/>
      <c r="S461" s="298"/>
      <c r="T461" s="299"/>
      <c r="V461" s="299"/>
      <c r="W461" s="47"/>
      <c r="X461" s="92"/>
      <c r="Y461" s="46"/>
      <c r="Z461" s="46"/>
      <c r="AA461" s="46"/>
      <c r="AB461" s="92"/>
      <c r="AC461" s="92"/>
      <c r="AD461" s="92"/>
      <c r="AE461" s="92"/>
    </row>
    <row r="462">
      <c r="A462" s="89"/>
      <c r="B462" s="5">
        <v>10469.0</v>
      </c>
      <c r="C462" s="5"/>
      <c r="D462" s="5"/>
      <c r="E462" s="90" t="s">
        <v>21</v>
      </c>
      <c r="F462" s="90" t="s">
        <v>1334</v>
      </c>
      <c r="G462" s="191">
        <v>2020.0</v>
      </c>
      <c r="H462" s="191" t="s">
        <v>853</v>
      </c>
      <c r="I462" s="191" t="s">
        <v>919</v>
      </c>
      <c r="J462" s="191">
        <v>66.0</v>
      </c>
      <c r="K462" s="191" t="s">
        <v>857</v>
      </c>
      <c r="L462" s="191" t="s">
        <v>25</v>
      </c>
      <c r="M462" s="287" t="s">
        <v>4164</v>
      </c>
      <c r="N462" s="13"/>
      <c r="O462" s="260"/>
      <c r="P462" s="7"/>
      <c r="Q462" s="297"/>
      <c r="R462" s="298"/>
      <c r="S462" s="298"/>
      <c r="T462" s="299"/>
      <c r="V462" s="299"/>
      <c r="W462" s="47"/>
      <c r="X462" s="92"/>
      <c r="Y462" s="335"/>
      <c r="Z462" s="46"/>
      <c r="AA462" s="336"/>
      <c r="AB462" s="92"/>
      <c r="AC462" s="92"/>
      <c r="AD462" s="92"/>
      <c r="AE462" s="92"/>
    </row>
    <row r="463">
      <c r="A463" s="89"/>
      <c r="B463" s="5">
        <v>10470.0</v>
      </c>
      <c r="C463" s="5"/>
      <c r="D463" s="5"/>
      <c r="E463" s="90" t="s">
        <v>21</v>
      </c>
      <c r="F463" s="90" t="s">
        <v>1163</v>
      </c>
      <c r="G463" s="191">
        <v>2020.0</v>
      </c>
      <c r="H463" s="191" t="s">
        <v>853</v>
      </c>
      <c r="I463" s="191" t="s">
        <v>835</v>
      </c>
      <c r="J463" s="191">
        <v>264.0</v>
      </c>
      <c r="K463" s="191" t="s">
        <v>886</v>
      </c>
      <c r="L463" s="191" t="s">
        <v>30</v>
      </c>
      <c r="M463" s="287" t="s">
        <v>4164</v>
      </c>
      <c r="N463" s="13"/>
      <c r="O463" s="260"/>
      <c r="P463" s="7"/>
      <c r="Q463" s="297"/>
      <c r="R463" s="298"/>
      <c r="S463" s="298"/>
      <c r="T463" s="299"/>
      <c r="V463" s="299"/>
      <c r="W463" s="47"/>
      <c r="X463" s="92"/>
      <c r="Y463" s="46"/>
      <c r="Z463" s="46"/>
      <c r="AA463" s="46"/>
      <c r="AB463" s="92"/>
      <c r="AC463" s="92"/>
      <c r="AD463" s="92"/>
      <c r="AE463" s="92"/>
    </row>
    <row r="464">
      <c r="A464" s="89"/>
      <c r="B464" s="5">
        <v>10471.0</v>
      </c>
      <c r="C464" s="5"/>
      <c r="D464" s="5"/>
      <c r="E464" s="90" t="s">
        <v>16</v>
      </c>
      <c r="F464" s="90" t="s">
        <v>3100</v>
      </c>
      <c r="G464" s="106">
        <v>2020.0</v>
      </c>
      <c r="H464" s="106" t="s">
        <v>956</v>
      </c>
      <c r="I464" s="106" t="s">
        <v>835</v>
      </c>
      <c r="J464" s="106">
        <v>204.0</v>
      </c>
      <c r="K464" s="106" t="s">
        <v>3101</v>
      </c>
      <c r="L464" s="106" t="s">
        <v>63</v>
      </c>
      <c r="M464" s="287" t="s">
        <v>4164</v>
      </c>
      <c r="N464" s="113"/>
      <c r="O464" s="306"/>
      <c r="P464" s="6"/>
      <c r="Q464" s="6"/>
      <c r="R464" s="6"/>
      <c r="S464" s="6"/>
      <c r="T464" s="299"/>
      <c r="W464" s="46"/>
      <c r="X464" s="92"/>
      <c r="Y464" s="46"/>
      <c r="Z464" s="46"/>
      <c r="AA464" s="46"/>
      <c r="AB464" s="92"/>
      <c r="AC464" s="92"/>
      <c r="AD464" s="92"/>
      <c r="AE464" s="92"/>
      <c r="AF464" s="92"/>
    </row>
    <row r="465">
      <c r="A465" s="89"/>
      <c r="B465" s="5">
        <v>10472.0</v>
      </c>
      <c r="C465" s="5"/>
      <c r="D465" s="5"/>
      <c r="E465" s="90" t="s">
        <v>21</v>
      </c>
      <c r="F465" s="90" t="s">
        <v>3201</v>
      </c>
      <c r="G465" s="99">
        <v>2020.0</v>
      </c>
      <c r="H465" s="99" t="s">
        <v>884</v>
      </c>
      <c r="I465" s="99" t="s">
        <v>835</v>
      </c>
      <c r="J465" s="99">
        <v>211.0</v>
      </c>
      <c r="K465" s="5" t="s">
        <v>105</v>
      </c>
      <c r="L465" s="99" t="s">
        <v>25</v>
      </c>
      <c r="M465" s="287" t="s">
        <v>4164</v>
      </c>
      <c r="N465" s="300"/>
      <c r="P465" s="6"/>
      <c r="Q465" s="6"/>
      <c r="R465" s="6"/>
      <c r="S465" s="6"/>
      <c r="T465" s="299"/>
      <c r="V465" s="6"/>
      <c r="W465" s="46"/>
      <c r="X465" s="92"/>
      <c r="Y465" s="46"/>
      <c r="Z465" s="46"/>
      <c r="AA465" s="46"/>
      <c r="AB465" s="92"/>
      <c r="AC465" s="92"/>
      <c r="AD465" s="92"/>
      <c r="AE465" s="92"/>
      <c r="AF465" s="92"/>
    </row>
    <row r="466">
      <c r="A466" s="89"/>
      <c r="B466" s="5">
        <v>10473.0</v>
      </c>
      <c r="C466" s="5"/>
      <c r="D466" s="5"/>
      <c r="E466" s="90" t="s">
        <v>21</v>
      </c>
      <c r="F466" s="90" t="s">
        <v>3202</v>
      </c>
      <c r="G466" s="200">
        <v>2020.0</v>
      </c>
      <c r="H466" s="200" t="s">
        <v>853</v>
      </c>
      <c r="I466" s="200" t="s">
        <v>835</v>
      </c>
      <c r="J466" s="200">
        <v>211.0</v>
      </c>
      <c r="K466" s="5" t="s">
        <v>105</v>
      </c>
      <c r="L466" s="200" t="s">
        <v>25</v>
      </c>
      <c r="M466" s="287" t="s">
        <v>4164</v>
      </c>
      <c r="N466" s="13"/>
      <c r="O466" s="260"/>
      <c r="P466" s="7"/>
      <c r="Q466" s="297"/>
      <c r="R466" s="298"/>
      <c r="S466" s="298"/>
      <c r="T466" s="299"/>
      <c r="V466" s="299"/>
      <c r="W466" s="7"/>
      <c r="Y466" s="46"/>
      <c r="Z466" s="46"/>
      <c r="AA466" s="46"/>
      <c r="AB466" s="92"/>
      <c r="AC466" s="337"/>
      <c r="AD466" s="92"/>
      <c r="AE466" s="92"/>
      <c r="AF466" s="92"/>
    </row>
    <row r="467">
      <c r="A467" s="89"/>
      <c r="B467" s="5">
        <v>10474.0</v>
      </c>
      <c r="C467" s="5"/>
      <c r="D467" s="5"/>
      <c r="E467" s="90" t="s">
        <v>21</v>
      </c>
      <c r="F467" s="90" t="s">
        <v>3203</v>
      </c>
      <c r="G467" s="191">
        <v>2020.0</v>
      </c>
      <c r="H467" s="191" t="s">
        <v>853</v>
      </c>
      <c r="I467" s="191" t="s">
        <v>3204</v>
      </c>
      <c r="J467" s="191">
        <v>105.0</v>
      </c>
      <c r="K467" s="191" t="s">
        <v>884</v>
      </c>
      <c r="L467" s="191" t="s">
        <v>30</v>
      </c>
      <c r="M467" s="287" t="s">
        <v>4164</v>
      </c>
      <c r="N467" s="113"/>
      <c r="O467" s="260"/>
      <c r="P467" s="7"/>
      <c r="Q467" s="297"/>
      <c r="R467" s="298"/>
      <c r="S467" s="298"/>
      <c r="T467" s="299"/>
      <c r="V467" s="299"/>
      <c r="W467" s="7"/>
      <c r="Y467" s="46"/>
      <c r="Z467" s="46"/>
      <c r="AA467" s="46"/>
      <c r="AB467" s="92"/>
      <c r="AC467" s="92"/>
      <c r="AD467" s="92"/>
      <c r="AE467" s="92"/>
      <c r="AF467" s="92"/>
    </row>
    <row r="468">
      <c r="A468" s="89"/>
      <c r="B468" s="5">
        <v>10475.0</v>
      </c>
      <c r="C468" s="5"/>
      <c r="D468" s="5"/>
      <c r="E468" s="90" t="s">
        <v>21</v>
      </c>
      <c r="F468" s="90" t="s">
        <v>3205</v>
      </c>
      <c r="G468" s="106">
        <v>2020.0</v>
      </c>
      <c r="H468" s="106" t="s">
        <v>884</v>
      </c>
      <c r="I468" s="106" t="s">
        <v>922</v>
      </c>
      <c r="J468" s="106">
        <v>297.0</v>
      </c>
      <c r="K468" s="5" t="s">
        <v>105</v>
      </c>
      <c r="L468" s="106" t="s">
        <v>25</v>
      </c>
      <c r="M468" s="287" t="s">
        <v>4164</v>
      </c>
      <c r="N468" s="300"/>
      <c r="P468" s="6"/>
      <c r="Q468" s="6"/>
      <c r="R468" s="6"/>
      <c r="S468" s="6"/>
      <c r="T468" s="299"/>
      <c r="V468" s="6"/>
      <c r="W468" s="6"/>
      <c r="Y468" s="46"/>
      <c r="Z468" s="46"/>
      <c r="AA468" s="46"/>
      <c r="AB468" s="92"/>
      <c r="AC468" s="92"/>
      <c r="AD468" s="92"/>
      <c r="AE468" s="92"/>
      <c r="AF468" s="92"/>
    </row>
    <row r="469">
      <c r="A469" s="89"/>
      <c r="B469" s="5">
        <v>10476.0</v>
      </c>
      <c r="C469" s="5"/>
      <c r="D469" s="5"/>
      <c r="E469" s="90" t="s">
        <v>21</v>
      </c>
      <c r="F469" s="90" t="s">
        <v>1396</v>
      </c>
      <c r="G469" s="191">
        <v>2020.0</v>
      </c>
      <c r="H469" s="191" t="s">
        <v>853</v>
      </c>
      <c r="I469" s="191" t="s">
        <v>922</v>
      </c>
      <c r="J469" s="191">
        <v>297.0</v>
      </c>
      <c r="K469" s="191" t="s">
        <v>886</v>
      </c>
      <c r="L469" s="191" t="s">
        <v>30</v>
      </c>
      <c r="M469" s="287" t="s">
        <v>4164</v>
      </c>
      <c r="N469" s="113"/>
      <c r="O469" s="260"/>
      <c r="P469" s="7"/>
      <c r="Q469" s="297"/>
      <c r="R469" s="298"/>
      <c r="S469" s="298"/>
      <c r="T469" s="299"/>
      <c r="V469" s="299"/>
      <c r="W469" s="7"/>
      <c r="Y469" s="333"/>
      <c r="Z469" s="333"/>
      <c r="AA469" s="333"/>
      <c r="AB469" s="92"/>
      <c r="AC469" s="92"/>
      <c r="AD469" s="92"/>
      <c r="AE469" s="92"/>
      <c r="AF469" s="92"/>
    </row>
    <row r="470">
      <c r="A470" s="89"/>
      <c r="B470" s="5">
        <v>10477.0</v>
      </c>
      <c r="C470" s="5"/>
      <c r="D470" s="5"/>
      <c r="E470" s="90" t="s">
        <v>21</v>
      </c>
      <c r="F470" s="90" t="s">
        <v>1397</v>
      </c>
      <c r="G470" s="106">
        <v>2020.0</v>
      </c>
      <c r="H470" s="106" t="s">
        <v>884</v>
      </c>
      <c r="I470" s="106" t="s">
        <v>982</v>
      </c>
      <c r="J470" s="106">
        <v>297.0</v>
      </c>
      <c r="K470" s="106" t="s">
        <v>898</v>
      </c>
      <c r="L470" s="106" t="s">
        <v>30</v>
      </c>
      <c r="M470" s="287" t="s">
        <v>4164</v>
      </c>
      <c r="N470" s="113"/>
      <c r="O470" s="306"/>
      <c r="P470" s="6"/>
      <c r="Q470" s="6"/>
      <c r="R470" s="6"/>
      <c r="S470" s="6"/>
      <c r="T470" s="299"/>
      <c r="W470" s="6"/>
      <c r="Y470" s="46"/>
      <c r="Z470" s="46"/>
      <c r="AA470" s="46"/>
      <c r="AB470" s="92"/>
      <c r="AC470" s="92"/>
      <c r="AD470" s="92"/>
      <c r="AE470" s="92"/>
      <c r="AF470" s="92"/>
    </row>
    <row r="471">
      <c r="A471" s="89"/>
      <c r="B471" s="5">
        <v>10478.0</v>
      </c>
      <c r="C471" s="5"/>
      <c r="D471" s="5"/>
      <c r="E471" s="90" t="s">
        <v>21</v>
      </c>
      <c r="F471" s="90" t="s">
        <v>1164</v>
      </c>
      <c r="G471" s="106">
        <v>2020.0</v>
      </c>
      <c r="H471" s="106" t="s">
        <v>884</v>
      </c>
      <c r="I471" s="106" t="s">
        <v>922</v>
      </c>
      <c r="J471" s="106" t="s">
        <v>1165</v>
      </c>
      <c r="K471" s="106" t="s">
        <v>1166</v>
      </c>
      <c r="L471" s="106" t="s">
        <v>30</v>
      </c>
      <c r="M471" s="287" t="s">
        <v>4164</v>
      </c>
      <c r="N471" s="113"/>
      <c r="Y471" s="338"/>
      <c r="Z471" s="339"/>
      <c r="AA471" s="340"/>
      <c r="AB471" s="92"/>
      <c r="AC471" s="92"/>
      <c r="AD471" s="92"/>
      <c r="AE471" s="92"/>
      <c r="AF471" s="92"/>
    </row>
    <row r="472">
      <c r="A472" s="89"/>
      <c r="B472" s="5">
        <v>10479.0</v>
      </c>
      <c r="C472" s="5"/>
      <c r="D472" s="5"/>
      <c r="E472" s="90" t="s">
        <v>21</v>
      </c>
      <c r="F472" s="90" t="s">
        <v>3348</v>
      </c>
      <c r="G472" s="106">
        <v>2020.0</v>
      </c>
      <c r="H472" s="106" t="s">
        <v>786</v>
      </c>
      <c r="I472" s="106" t="s">
        <v>922</v>
      </c>
      <c r="J472" s="106">
        <v>1.0</v>
      </c>
      <c r="K472" s="106" t="s">
        <v>3349</v>
      </c>
      <c r="L472" s="106" t="s">
        <v>25</v>
      </c>
      <c r="M472" s="287" t="s">
        <v>4164</v>
      </c>
      <c r="N472" s="113"/>
      <c r="P472" s="6"/>
      <c r="Q472" s="6"/>
      <c r="R472" s="6"/>
      <c r="S472" s="6"/>
      <c r="T472" s="299"/>
      <c r="V472" s="6"/>
      <c r="W472" s="6"/>
      <c r="Y472" s="46"/>
      <c r="Z472" s="46"/>
      <c r="AA472" s="46"/>
      <c r="AB472" s="92"/>
      <c r="AC472" s="92"/>
      <c r="AD472" s="92"/>
      <c r="AE472" s="92"/>
      <c r="AF472" s="92"/>
    </row>
    <row r="473">
      <c r="A473" s="89"/>
      <c r="B473" s="5">
        <v>10480.0</v>
      </c>
      <c r="C473" s="5"/>
      <c r="D473" s="5"/>
      <c r="E473" s="90" t="s">
        <v>21</v>
      </c>
      <c r="F473" s="90" t="s">
        <v>3350</v>
      </c>
      <c r="G473" s="191">
        <v>2020.0</v>
      </c>
      <c r="H473" s="191" t="s">
        <v>853</v>
      </c>
      <c r="I473" s="191" t="s">
        <v>3351</v>
      </c>
      <c r="J473" s="191">
        <v>132.0</v>
      </c>
      <c r="K473" s="191" t="s">
        <v>857</v>
      </c>
      <c r="L473" s="191" t="s">
        <v>30</v>
      </c>
      <c r="M473" s="287" t="s">
        <v>4164</v>
      </c>
      <c r="N473" s="113"/>
      <c r="O473" s="260"/>
      <c r="P473" s="7"/>
      <c r="Q473" s="297"/>
      <c r="R473" s="298"/>
      <c r="S473" s="298"/>
      <c r="T473" s="299"/>
      <c r="V473" s="299"/>
      <c r="W473" s="7"/>
      <c r="Y473" s="46"/>
      <c r="Z473" s="46"/>
      <c r="AA473" s="46"/>
      <c r="AB473" s="92"/>
      <c r="AC473" s="92"/>
      <c r="AD473" s="92"/>
      <c r="AE473" s="92"/>
      <c r="AF473" s="92"/>
    </row>
    <row r="474">
      <c r="A474" s="89"/>
      <c r="B474" s="5">
        <v>10481.0</v>
      </c>
      <c r="C474" s="5"/>
      <c r="D474" s="5"/>
      <c r="E474" s="90" t="s">
        <v>21</v>
      </c>
      <c r="F474" s="90" t="s">
        <v>1398</v>
      </c>
      <c r="G474" s="106">
        <v>2020.0</v>
      </c>
      <c r="H474" s="106" t="s">
        <v>786</v>
      </c>
      <c r="I474" s="106" t="s">
        <v>922</v>
      </c>
      <c r="J474" s="106">
        <v>124.0</v>
      </c>
      <c r="K474" s="106" t="s">
        <v>889</v>
      </c>
      <c r="L474" s="106" t="s">
        <v>862</v>
      </c>
      <c r="M474" s="287" t="s">
        <v>4164</v>
      </c>
      <c r="N474" s="113"/>
      <c r="S474" s="6"/>
      <c r="T474" s="260"/>
      <c r="Y474" s="46"/>
      <c r="Z474" s="46"/>
      <c r="AA474" s="46"/>
      <c r="AB474" s="92"/>
      <c r="AC474" s="92"/>
      <c r="AD474" s="92"/>
      <c r="AE474" s="92"/>
      <c r="AF474" s="92"/>
    </row>
    <row r="475">
      <c r="A475" s="89"/>
      <c r="B475" s="5">
        <v>10482.0</v>
      </c>
      <c r="C475" s="5"/>
      <c r="D475" s="5"/>
      <c r="E475" s="90" t="s">
        <v>21</v>
      </c>
      <c r="F475" s="90" t="s">
        <v>921</v>
      </c>
      <c r="G475" s="106">
        <v>2020.0</v>
      </c>
      <c r="H475" s="106" t="s">
        <v>786</v>
      </c>
      <c r="I475" s="106" t="s">
        <v>922</v>
      </c>
      <c r="J475" s="106">
        <v>124.0</v>
      </c>
      <c r="K475" s="5" t="s">
        <v>105</v>
      </c>
      <c r="L475" s="106" t="s">
        <v>862</v>
      </c>
      <c r="M475" s="287" t="s">
        <v>4164</v>
      </c>
      <c r="N475" s="113"/>
      <c r="S475" s="6"/>
      <c r="T475" s="260"/>
      <c r="Y475" s="46"/>
      <c r="Z475" s="46"/>
      <c r="AA475" s="46"/>
      <c r="AB475" s="92"/>
      <c r="AC475" s="92"/>
      <c r="AD475" s="92"/>
      <c r="AE475" s="92"/>
      <c r="AF475" s="92"/>
    </row>
    <row r="476">
      <c r="A476" s="89"/>
      <c r="B476" s="5">
        <v>10483.0</v>
      </c>
      <c r="C476" s="5"/>
      <c r="D476" s="5"/>
      <c r="E476" s="90" t="s">
        <v>21</v>
      </c>
      <c r="F476" s="90" t="s">
        <v>923</v>
      </c>
      <c r="G476" s="106">
        <v>2020.0</v>
      </c>
      <c r="H476" s="106" t="s">
        <v>786</v>
      </c>
      <c r="I476" s="106" t="s">
        <v>922</v>
      </c>
      <c r="J476" s="106">
        <v>124.0</v>
      </c>
      <c r="K476" s="5" t="s">
        <v>105</v>
      </c>
      <c r="L476" s="106" t="s">
        <v>862</v>
      </c>
      <c r="M476" s="287" t="s">
        <v>4164</v>
      </c>
      <c r="N476" s="113"/>
      <c r="Y476" s="92"/>
      <c r="Z476" s="92"/>
      <c r="AA476" s="92"/>
      <c r="AB476" s="92"/>
      <c r="AC476" s="92"/>
      <c r="AD476" s="92"/>
      <c r="AE476" s="92"/>
      <c r="AF476" s="92"/>
    </row>
    <row r="477">
      <c r="A477" s="89"/>
      <c r="B477" s="5">
        <v>10484.0</v>
      </c>
      <c r="C477" s="5"/>
      <c r="D477" s="5"/>
      <c r="E477" s="90" t="s">
        <v>21</v>
      </c>
      <c r="F477" s="90" t="s">
        <v>924</v>
      </c>
      <c r="G477" s="200">
        <v>2020.0</v>
      </c>
      <c r="H477" s="200" t="s">
        <v>786</v>
      </c>
      <c r="I477" s="200" t="s">
        <v>925</v>
      </c>
      <c r="J477" s="200">
        <v>333.0</v>
      </c>
      <c r="K477" s="200" t="s">
        <v>898</v>
      </c>
      <c r="L477" s="200" t="s">
        <v>862</v>
      </c>
      <c r="M477" s="287" t="s">
        <v>4164</v>
      </c>
      <c r="N477" s="113"/>
      <c r="S477" s="6"/>
      <c r="T477" s="260"/>
      <c r="Y477" s="46"/>
      <c r="Z477" s="46"/>
      <c r="AA477" s="46"/>
      <c r="AB477" s="92"/>
      <c r="AC477" s="92"/>
      <c r="AD477" s="92"/>
      <c r="AE477" s="92"/>
      <c r="AF477" s="92"/>
    </row>
    <row r="478">
      <c r="A478" s="89"/>
      <c r="B478" s="5">
        <v>10485.0</v>
      </c>
      <c r="C478" s="5"/>
      <c r="D478" s="5"/>
      <c r="E478" s="90" t="s">
        <v>21</v>
      </c>
      <c r="F478" s="90" t="s">
        <v>926</v>
      </c>
      <c r="G478" s="200">
        <v>2020.0</v>
      </c>
      <c r="H478" s="200" t="s">
        <v>786</v>
      </c>
      <c r="I478" s="200" t="s">
        <v>927</v>
      </c>
      <c r="J478" s="200">
        <v>332.0</v>
      </c>
      <c r="K478" s="5" t="s">
        <v>105</v>
      </c>
      <c r="L478" s="200" t="s">
        <v>862</v>
      </c>
      <c r="M478" s="287" t="s">
        <v>4164</v>
      </c>
      <c r="N478" s="113"/>
      <c r="S478" s="6"/>
      <c r="T478" s="260"/>
      <c r="Y478" s="46"/>
      <c r="Z478" s="46"/>
      <c r="AA478" s="46"/>
      <c r="AB478" s="92"/>
      <c r="AC478" s="92"/>
      <c r="AD478" s="92"/>
      <c r="AE478" s="92"/>
      <c r="AF478" s="92"/>
    </row>
    <row r="479">
      <c r="A479" s="89"/>
      <c r="B479" s="5">
        <v>10486.0</v>
      </c>
      <c r="C479" s="5"/>
      <c r="D479" s="5"/>
      <c r="E479" s="90" t="s">
        <v>21</v>
      </c>
      <c r="F479" s="90" t="s">
        <v>1335</v>
      </c>
      <c r="G479" s="191">
        <v>2020.0</v>
      </c>
      <c r="H479" s="191" t="s">
        <v>853</v>
      </c>
      <c r="I479" s="191" t="s">
        <v>1078</v>
      </c>
      <c r="J479" s="191">
        <v>300.0</v>
      </c>
      <c r="K479" s="191" t="s">
        <v>857</v>
      </c>
      <c r="L479" s="191" t="s">
        <v>30</v>
      </c>
      <c r="M479" s="287" t="s">
        <v>4164</v>
      </c>
      <c r="N479" s="113"/>
      <c r="O479" s="260"/>
      <c r="P479" s="7"/>
      <c r="Q479" s="297"/>
      <c r="R479" s="298"/>
      <c r="S479" s="298"/>
      <c r="T479" s="299"/>
      <c r="V479" s="299"/>
      <c r="W479" s="7"/>
      <c r="Y479" s="46"/>
      <c r="Z479" s="46"/>
      <c r="AA479" s="46"/>
      <c r="AB479" s="92"/>
      <c r="AC479" s="92"/>
      <c r="AD479" s="92"/>
      <c r="AE479" s="92"/>
      <c r="AF479" s="92"/>
    </row>
    <row r="480">
      <c r="A480" s="89"/>
      <c r="B480" s="5">
        <v>10487.0</v>
      </c>
      <c r="C480" s="5"/>
      <c r="D480" s="5"/>
      <c r="E480" s="90" t="s">
        <v>21</v>
      </c>
      <c r="F480" s="90" t="s">
        <v>3206</v>
      </c>
      <c r="G480" s="191">
        <v>2020.0</v>
      </c>
      <c r="H480" s="191" t="s">
        <v>853</v>
      </c>
      <c r="I480" s="191" t="s">
        <v>3207</v>
      </c>
      <c r="J480" s="191">
        <v>14.0</v>
      </c>
      <c r="K480" s="191" t="s">
        <v>884</v>
      </c>
      <c r="L480" s="191" t="s">
        <v>30</v>
      </c>
      <c r="M480" s="287" t="s">
        <v>4164</v>
      </c>
      <c r="N480" s="113"/>
      <c r="O480" s="260"/>
      <c r="P480" s="7"/>
      <c r="Q480" s="297"/>
      <c r="R480" s="298"/>
      <c r="S480" s="298"/>
      <c r="T480" s="299"/>
      <c r="V480" s="299"/>
      <c r="W480" s="7"/>
      <c r="Y480" s="46"/>
      <c r="Z480" s="46"/>
      <c r="AA480" s="46"/>
      <c r="AB480" s="92"/>
      <c r="AC480" s="92"/>
      <c r="AD480" s="92"/>
      <c r="AE480" s="92"/>
      <c r="AF480" s="92"/>
    </row>
    <row r="481">
      <c r="A481" s="89"/>
      <c r="B481" s="5">
        <v>10488.0</v>
      </c>
      <c r="C481" s="5"/>
      <c r="D481" s="5"/>
      <c r="E481" s="90" t="s">
        <v>21</v>
      </c>
      <c r="F481" s="90" t="s">
        <v>3352</v>
      </c>
      <c r="G481" s="191">
        <v>2020.0</v>
      </c>
      <c r="H481" s="191" t="s">
        <v>853</v>
      </c>
      <c r="I481" s="191" t="s">
        <v>997</v>
      </c>
      <c r="J481" s="191">
        <v>18.0</v>
      </c>
      <c r="K481" s="5" t="s">
        <v>105</v>
      </c>
      <c r="L481" s="191" t="s">
        <v>30</v>
      </c>
      <c r="M481" s="287" t="s">
        <v>4164</v>
      </c>
      <c r="N481" s="113"/>
      <c r="O481" s="260"/>
      <c r="P481" s="7"/>
      <c r="Q481" s="297"/>
      <c r="R481" s="298"/>
      <c r="S481" s="298"/>
      <c r="T481" s="299"/>
      <c r="V481" s="299"/>
      <c r="W481" s="7"/>
      <c r="Y481" s="46"/>
      <c r="Z481" s="46"/>
      <c r="AA481" s="46"/>
      <c r="AB481" s="92"/>
      <c r="AC481" s="91"/>
      <c r="AD481" s="91"/>
      <c r="AE481" s="92"/>
      <c r="AF481" s="92"/>
    </row>
    <row r="482">
      <c r="A482" s="89"/>
      <c r="B482" s="5">
        <v>10489.0</v>
      </c>
      <c r="C482" s="5"/>
      <c r="D482" s="5"/>
      <c r="E482" s="90" t="s">
        <v>21</v>
      </c>
      <c r="F482" s="90" t="s">
        <v>928</v>
      </c>
      <c r="G482" s="191">
        <v>2020.0</v>
      </c>
      <c r="H482" s="191" t="s">
        <v>853</v>
      </c>
      <c r="I482" s="191" t="s">
        <v>929</v>
      </c>
      <c r="J482" s="191">
        <v>169.0</v>
      </c>
      <c r="K482" s="191" t="s">
        <v>857</v>
      </c>
      <c r="L482" s="191" t="s">
        <v>30</v>
      </c>
      <c r="M482" s="287" t="s">
        <v>4164</v>
      </c>
      <c r="N482" s="113"/>
      <c r="O482" s="260"/>
      <c r="P482" s="7"/>
      <c r="Q482" s="297"/>
      <c r="R482" s="298"/>
      <c r="S482" s="298"/>
      <c r="T482" s="299"/>
      <c r="V482" s="299"/>
      <c r="W482" s="7"/>
      <c r="Y482" s="46"/>
      <c r="Z482" s="46"/>
      <c r="AA482" s="46"/>
      <c r="AB482" s="92"/>
      <c r="AC482" s="92"/>
      <c r="AD482" s="92"/>
      <c r="AE482" s="92"/>
      <c r="AF482" s="92"/>
    </row>
    <row r="483">
      <c r="A483" s="89"/>
      <c r="B483" s="5">
        <v>10490.0</v>
      </c>
      <c r="C483" s="5"/>
      <c r="D483" s="5"/>
      <c r="E483" s="90" t="s">
        <v>16</v>
      </c>
      <c r="F483" s="90" t="s">
        <v>3102</v>
      </c>
      <c r="G483" s="106">
        <v>2020.0</v>
      </c>
      <c r="H483" s="106" t="s">
        <v>305</v>
      </c>
      <c r="I483" s="106" t="s">
        <v>3103</v>
      </c>
      <c r="J483" s="106">
        <v>168.0</v>
      </c>
      <c r="K483" s="106" t="s">
        <v>1770</v>
      </c>
      <c r="L483" s="106" t="s">
        <v>60</v>
      </c>
      <c r="M483" s="287" t="s">
        <v>4164</v>
      </c>
      <c r="N483" s="113"/>
      <c r="O483" s="306"/>
      <c r="P483" s="6"/>
      <c r="Q483" s="6"/>
      <c r="R483" s="6"/>
      <c r="S483" s="6"/>
      <c r="T483" s="299"/>
      <c r="W483" s="6"/>
      <c r="Y483" s="46"/>
      <c r="Z483" s="46"/>
      <c r="AA483" s="46"/>
      <c r="AB483" s="92"/>
      <c r="AC483" s="92"/>
      <c r="AD483" s="92"/>
      <c r="AE483" s="92"/>
      <c r="AF483" s="92"/>
    </row>
    <row r="484">
      <c r="A484" s="89"/>
      <c r="B484" s="5">
        <v>10491.0</v>
      </c>
      <c r="C484" s="5"/>
      <c r="D484" s="5"/>
      <c r="E484" s="90" t="s">
        <v>21</v>
      </c>
      <c r="F484" s="90" t="s">
        <v>930</v>
      </c>
      <c r="G484" s="191">
        <v>2020.0</v>
      </c>
      <c r="H484" s="191" t="s">
        <v>853</v>
      </c>
      <c r="I484" s="191" t="s">
        <v>931</v>
      </c>
      <c r="J484" s="191">
        <v>139.0</v>
      </c>
      <c r="K484" s="191" t="s">
        <v>932</v>
      </c>
      <c r="L484" s="191" t="s">
        <v>30</v>
      </c>
      <c r="M484" s="287" t="s">
        <v>4164</v>
      </c>
      <c r="N484" s="113"/>
      <c r="O484" s="260"/>
      <c r="P484" s="7"/>
      <c r="Q484" s="297"/>
      <c r="R484" s="298"/>
      <c r="S484" s="298"/>
      <c r="T484" s="299"/>
      <c r="V484" s="299"/>
      <c r="W484" s="7"/>
      <c r="Y484" s="46"/>
      <c r="Z484" s="46"/>
      <c r="AA484" s="46"/>
      <c r="AB484" s="92"/>
      <c r="AC484" s="92"/>
      <c r="AD484" s="92"/>
      <c r="AE484" s="92"/>
      <c r="AF484" s="92"/>
    </row>
    <row r="485">
      <c r="A485" s="89"/>
      <c r="B485" s="5">
        <v>10492.0</v>
      </c>
      <c r="C485" s="5"/>
      <c r="D485" s="5"/>
      <c r="E485" s="90" t="s">
        <v>21</v>
      </c>
      <c r="F485" s="90" t="s">
        <v>1585</v>
      </c>
      <c r="G485" s="99">
        <v>2020.0</v>
      </c>
      <c r="H485" s="99" t="s">
        <v>119</v>
      </c>
      <c r="I485" s="99" t="s">
        <v>950</v>
      </c>
      <c r="J485" s="99">
        <v>302.0</v>
      </c>
      <c r="K485" s="5" t="s">
        <v>105</v>
      </c>
      <c r="L485" s="99" t="s">
        <v>30</v>
      </c>
      <c r="M485" s="287" t="s">
        <v>4164</v>
      </c>
      <c r="N485" s="113"/>
      <c r="O485" s="306"/>
      <c r="P485" s="6"/>
      <c r="Q485" s="6"/>
      <c r="R485" s="6"/>
      <c r="S485" s="6"/>
      <c r="T485" s="299"/>
      <c r="W485" s="6"/>
      <c r="Y485" s="6"/>
      <c r="Z485" s="6"/>
      <c r="AA485" s="6"/>
    </row>
    <row r="486">
      <c r="A486" s="89"/>
      <c r="B486" s="5">
        <v>10493.0</v>
      </c>
      <c r="C486" s="5"/>
      <c r="D486" s="5"/>
      <c r="E486" s="90" t="s">
        <v>149</v>
      </c>
      <c r="F486" s="90" t="s">
        <v>2609</v>
      </c>
      <c r="G486" s="106">
        <v>2019.0</v>
      </c>
      <c r="H486" s="106" t="s">
        <v>305</v>
      </c>
      <c r="I486" s="106" t="s">
        <v>1848</v>
      </c>
      <c r="J486" s="106">
        <v>168.0</v>
      </c>
      <c r="K486" s="106" t="s">
        <v>2610</v>
      </c>
      <c r="L486" s="106" t="s">
        <v>155</v>
      </c>
      <c r="M486" s="287" t="s">
        <v>4977</v>
      </c>
      <c r="N486" s="300"/>
      <c r="P486" s="6"/>
      <c r="Q486" s="6"/>
      <c r="R486" s="6"/>
      <c r="S486" s="6"/>
      <c r="T486" s="299"/>
      <c r="V486" s="6"/>
      <c r="W486" s="6"/>
      <c r="Y486" s="6"/>
      <c r="Z486" s="6"/>
      <c r="AA486" s="6"/>
    </row>
    <row r="487">
      <c r="A487" s="89"/>
      <c r="B487" s="5">
        <v>10494.0</v>
      </c>
      <c r="C487" s="5"/>
      <c r="D487" s="5"/>
      <c r="E487" s="90" t="s">
        <v>21</v>
      </c>
      <c r="F487" s="90" t="s">
        <v>2638</v>
      </c>
      <c r="G487" s="99">
        <v>2019.0</v>
      </c>
      <c r="H487" s="99" t="s">
        <v>786</v>
      </c>
      <c r="I487" s="99" t="s">
        <v>1848</v>
      </c>
      <c r="J487" s="99">
        <v>249.0</v>
      </c>
      <c r="K487" s="99" t="s">
        <v>2639</v>
      </c>
      <c r="L487" s="99" t="s">
        <v>30</v>
      </c>
      <c r="M487" s="287" t="s">
        <v>4977</v>
      </c>
      <c r="N487" s="300"/>
      <c r="P487" s="6"/>
      <c r="Q487" s="6"/>
      <c r="R487" s="6"/>
      <c r="S487" s="6"/>
      <c r="T487" s="299"/>
      <c r="V487" s="6"/>
      <c r="W487" s="6"/>
      <c r="Y487" s="6"/>
      <c r="Z487" s="6"/>
      <c r="AA487" s="6"/>
    </row>
    <row r="488">
      <c r="A488" s="89"/>
      <c r="B488" s="5">
        <v>10495.0</v>
      </c>
      <c r="C488" s="5"/>
      <c r="D488" s="5"/>
      <c r="E488" s="90" t="s">
        <v>21</v>
      </c>
      <c r="F488" s="90" t="s">
        <v>2626</v>
      </c>
      <c r="G488" s="106">
        <v>2019.0</v>
      </c>
      <c r="H488" s="106" t="s">
        <v>305</v>
      </c>
      <c r="I488" s="106" t="s">
        <v>1848</v>
      </c>
      <c r="J488" s="106">
        <v>168.0</v>
      </c>
      <c r="K488" s="106" t="s">
        <v>1981</v>
      </c>
      <c r="L488" s="106" t="s">
        <v>30</v>
      </c>
      <c r="M488" s="287" t="s">
        <v>4977</v>
      </c>
      <c r="N488" s="300"/>
      <c r="P488" s="6"/>
      <c r="Q488" s="6"/>
      <c r="R488" s="6"/>
      <c r="S488" s="6"/>
      <c r="T488" s="299"/>
      <c r="V488" s="6"/>
      <c r="W488" s="6"/>
      <c r="Y488" s="6"/>
      <c r="Z488" s="6"/>
      <c r="AA488" s="6"/>
    </row>
    <row r="489">
      <c r="A489" s="89"/>
      <c r="B489" s="5">
        <v>10496.0</v>
      </c>
      <c r="C489" s="5"/>
      <c r="D489" s="5"/>
      <c r="E489" s="90" t="s">
        <v>21</v>
      </c>
      <c r="F489" s="90" t="s">
        <v>2305</v>
      </c>
      <c r="G489" s="99">
        <v>2019.0</v>
      </c>
      <c r="H489" s="99" t="s">
        <v>786</v>
      </c>
      <c r="I489" s="99" t="s">
        <v>1848</v>
      </c>
      <c r="J489" s="99">
        <v>17.0</v>
      </c>
      <c r="K489" s="99" t="s">
        <v>901</v>
      </c>
      <c r="L489" s="99" t="s">
        <v>30</v>
      </c>
      <c r="M489" s="287" t="s">
        <v>4977</v>
      </c>
      <c r="N489" s="300"/>
      <c r="O489" s="306"/>
      <c r="P489" s="6"/>
      <c r="Q489" s="6"/>
      <c r="R489" s="6"/>
      <c r="S489" s="6"/>
      <c r="T489" s="299"/>
      <c r="W489" s="6"/>
      <c r="Y489" s="6"/>
      <c r="Z489" s="6"/>
      <c r="AA489" s="6"/>
    </row>
    <row r="490">
      <c r="A490" s="89"/>
      <c r="B490" s="5">
        <v>10497.0</v>
      </c>
      <c r="C490" s="5"/>
      <c r="D490" s="5"/>
      <c r="E490" s="90" t="s">
        <v>66</v>
      </c>
      <c r="F490" s="90" t="s">
        <v>2568</v>
      </c>
      <c r="G490" s="99">
        <v>2019.0</v>
      </c>
      <c r="H490" s="99" t="s">
        <v>786</v>
      </c>
      <c r="I490" s="99" t="s">
        <v>1848</v>
      </c>
      <c r="J490" s="99">
        <v>249.0</v>
      </c>
      <c r="K490" s="5" t="s">
        <v>105</v>
      </c>
      <c r="L490" s="99" t="s">
        <v>68</v>
      </c>
      <c r="M490" s="287" t="s">
        <v>4977</v>
      </c>
      <c r="N490" s="300"/>
      <c r="O490" s="306"/>
      <c r="P490" s="6"/>
      <c r="Q490" s="6"/>
      <c r="R490" s="6"/>
      <c r="S490" s="6"/>
      <c r="T490" s="299"/>
      <c r="W490" s="6"/>
      <c r="Y490" s="6"/>
      <c r="Z490" s="6"/>
      <c r="AA490" s="6"/>
    </row>
    <row r="491">
      <c r="A491" s="89"/>
      <c r="B491" s="5">
        <v>10498.0</v>
      </c>
      <c r="C491" s="5"/>
      <c r="D491" s="5"/>
      <c r="E491" s="90" t="s">
        <v>21</v>
      </c>
      <c r="F491" s="90" t="s">
        <v>2629</v>
      </c>
      <c r="G491" s="141">
        <v>2019.0</v>
      </c>
      <c r="H491" s="141" t="s">
        <v>119</v>
      </c>
      <c r="I491" s="141" t="s">
        <v>1848</v>
      </c>
      <c r="J491" s="141">
        <v>202.0</v>
      </c>
      <c r="K491" s="142" t="s">
        <v>2630</v>
      </c>
      <c r="L491" s="106" t="s">
        <v>30</v>
      </c>
      <c r="M491" s="287" t="s">
        <v>4977</v>
      </c>
      <c r="N491" s="300"/>
      <c r="P491" s="7"/>
      <c r="Q491" s="297"/>
      <c r="R491" s="6"/>
      <c r="S491" s="298"/>
      <c r="T491" s="299"/>
      <c r="V491" s="299"/>
      <c r="W491" s="7"/>
      <c r="Y491" s="6"/>
      <c r="Z491" s="6"/>
      <c r="AA491" s="6"/>
    </row>
    <row r="492">
      <c r="A492" s="309"/>
      <c r="B492" s="310">
        <v>10499.0</v>
      </c>
      <c r="C492" s="310"/>
      <c r="D492" s="310"/>
      <c r="E492" s="311" t="s">
        <v>21</v>
      </c>
      <c r="F492" s="311" t="s">
        <v>2520</v>
      </c>
      <c r="G492" s="310">
        <v>2019.0</v>
      </c>
      <c r="H492" s="310" t="s">
        <v>884</v>
      </c>
      <c r="I492" s="310" t="s">
        <v>1848</v>
      </c>
      <c r="J492" s="310">
        <v>219.0</v>
      </c>
      <c r="K492" s="310" t="s">
        <v>2521</v>
      </c>
      <c r="L492" s="310" t="s">
        <v>30</v>
      </c>
      <c r="M492" s="312" t="s">
        <v>4977</v>
      </c>
      <c r="N492" s="313"/>
      <c r="O492" s="315"/>
      <c r="P492" s="313"/>
      <c r="Q492" s="313"/>
      <c r="R492" s="313"/>
      <c r="S492" s="313"/>
      <c r="T492" s="317"/>
      <c r="U492" s="314"/>
      <c r="V492" s="314"/>
      <c r="W492" s="313"/>
      <c r="X492" s="314"/>
      <c r="Y492" s="313"/>
      <c r="Z492" s="313"/>
      <c r="AA492" s="313"/>
      <c r="AB492" s="314"/>
      <c r="AC492" s="314"/>
      <c r="AD492" s="314"/>
      <c r="AE492" s="314"/>
      <c r="AF492" s="314"/>
      <c r="AG492" s="314"/>
      <c r="AH492" s="314"/>
      <c r="AI492" s="314"/>
      <c r="AJ492" s="314"/>
      <c r="AK492" s="314"/>
      <c r="AL492" s="314"/>
      <c r="AM492" s="314"/>
      <c r="AN492" s="314"/>
    </row>
    <row r="493">
      <c r="A493" s="89"/>
      <c r="B493" s="5">
        <v>10500.0</v>
      </c>
      <c r="C493" s="5"/>
      <c r="D493" s="5"/>
      <c r="E493" s="90" t="s">
        <v>21</v>
      </c>
      <c r="F493" s="90" t="s">
        <v>2635</v>
      </c>
      <c r="G493" s="99">
        <v>2019.0</v>
      </c>
      <c r="H493" s="99" t="s">
        <v>305</v>
      </c>
      <c r="I493" s="99" t="s">
        <v>1848</v>
      </c>
      <c r="J493" s="99">
        <v>168.0</v>
      </c>
      <c r="K493" s="99" t="s">
        <v>2478</v>
      </c>
      <c r="L493" s="99" t="s">
        <v>30</v>
      </c>
      <c r="M493" s="287" t="s">
        <v>4977</v>
      </c>
      <c r="N493" s="300"/>
      <c r="P493" s="6"/>
      <c r="Q493" s="6"/>
      <c r="R493" s="6"/>
      <c r="S493" s="6"/>
      <c r="T493" s="299"/>
      <c r="V493" s="6"/>
      <c r="W493" s="6"/>
      <c r="Y493" s="6"/>
      <c r="Z493" s="6"/>
      <c r="AA493" s="6"/>
    </row>
    <row r="494">
      <c r="A494" s="89"/>
      <c r="B494" s="5">
        <v>10501.0</v>
      </c>
      <c r="C494" s="5"/>
      <c r="D494" s="5"/>
      <c r="E494" s="90" t="s">
        <v>21</v>
      </c>
      <c r="F494" s="90" t="s">
        <v>2443</v>
      </c>
      <c r="G494" s="99">
        <v>2019.0</v>
      </c>
      <c r="H494" s="99" t="s">
        <v>786</v>
      </c>
      <c r="I494" s="99" t="s">
        <v>1848</v>
      </c>
      <c r="J494" s="99">
        <v>249.0</v>
      </c>
      <c r="K494" s="5" t="s">
        <v>105</v>
      </c>
      <c r="L494" s="99" t="s">
        <v>25</v>
      </c>
      <c r="M494" s="287" t="s">
        <v>4977</v>
      </c>
      <c r="N494" s="300"/>
      <c r="P494" s="6"/>
      <c r="Q494" s="6"/>
      <c r="R494" s="6"/>
      <c r="S494" s="6"/>
      <c r="T494" s="299"/>
      <c r="V494" s="6"/>
      <c r="W494" s="6"/>
      <c r="Y494" s="6"/>
      <c r="Z494" s="6"/>
      <c r="AA494" s="6"/>
    </row>
    <row r="495">
      <c r="A495" s="89"/>
      <c r="B495" s="5">
        <v>10502.0</v>
      </c>
      <c r="C495" s="5"/>
      <c r="D495" s="5"/>
      <c r="E495" s="90" t="s">
        <v>21</v>
      </c>
      <c r="F495" s="90" t="s">
        <v>2394</v>
      </c>
      <c r="G495" s="128">
        <v>2019.0</v>
      </c>
      <c r="H495" s="129" t="s">
        <v>305</v>
      </c>
      <c r="I495" s="129" t="s">
        <v>1848</v>
      </c>
      <c r="J495" s="130">
        <v>7.0</v>
      </c>
      <c r="K495" s="129" t="s">
        <v>2395</v>
      </c>
      <c r="L495" s="129" t="s">
        <v>30</v>
      </c>
      <c r="M495" s="287" t="s">
        <v>4977</v>
      </c>
      <c r="N495" s="300"/>
      <c r="O495" s="341"/>
      <c r="P495" s="218"/>
      <c r="Q495" s="218"/>
      <c r="R495" s="218"/>
      <c r="S495" s="218"/>
      <c r="T495" s="342"/>
      <c r="V495" s="343"/>
      <c r="W495" s="218"/>
      <c r="X495" s="218"/>
      <c r="Y495" s="218"/>
      <c r="Z495" s="218"/>
      <c r="AA495" s="218"/>
      <c r="AB495" s="218"/>
      <c r="AC495" s="218"/>
      <c r="AD495" s="218"/>
      <c r="AE495" s="218"/>
      <c r="AF495" s="218"/>
      <c r="AG495" s="218"/>
      <c r="AH495" s="218"/>
      <c r="AI495" s="218"/>
      <c r="AJ495" s="218"/>
      <c r="AK495" s="218"/>
      <c r="AL495" s="218"/>
      <c r="AM495" s="218"/>
      <c r="AN495" s="218"/>
    </row>
    <row r="496">
      <c r="A496" s="89"/>
      <c r="B496" s="5">
        <v>10503.0</v>
      </c>
      <c r="C496" s="5"/>
      <c r="D496" s="5"/>
      <c r="E496" s="90" t="s">
        <v>21</v>
      </c>
      <c r="F496" s="90" t="s">
        <v>2480</v>
      </c>
      <c r="G496" s="134">
        <v>2019.0</v>
      </c>
      <c r="H496" s="134" t="s">
        <v>786</v>
      </c>
      <c r="I496" s="134" t="s">
        <v>1859</v>
      </c>
      <c r="J496" s="134">
        <v>288.0</v>
      </c>
      <c r="K496" s="135" t="s">
        <v>898</v>
      </c>
      <c r="L496" s="135" t="s">
        <v>25</v>
      </c>
      <c r="M496" s="287" t="s">
        <v>4977</v>
      </c>
      <c r="N496" s="113"/>
      <c r="P496" s="7"/>
      <c r="Q496" s="297"/>
      <c r="R496" s="298"/>
      <c r="S496" s="298"/>
      <c r="T496" s="299"/>
      <c r="V496" s="299"/>
      <c r="W496" s="7"/>
      <c r="Y496" s="6"/>
      <c r="Z496" s="6"/>
      <c r="AA496" s="6"/>
    </row>
    <row r="497">
      <c r="A497" s="89"/>
      <c r="B497" s="5">
        <v>10504.0</v>
      </c>
      <c r="C497" s="5"/>
      <c r="D497" s="5"/>
      <c r="E497" s="90" t="s">
        <v>21</v>
      </c>
      <c r="F497" s="90" t="s">
        <v>2763</v>
      </c>
      <c r="G497" s="106">
        <v>2019.0</v>
      </c>
      <c r="H497" s="106" t="s">
        <v>956</v>
      </c>
      <c r="I497" s="106" t="s">
        <v>2712</v>
      </c>
      <c r="J497" s="106">
        <v>56.0</v>
      </c>
      <c r="K497" s="106" t="s">
        <v>2720</v>
      </c>
      <c r="L497" s="106" t="s">
        <v>30</v>
      </c>
      <c r="M497" s="287" t="s">
        <v>4977</v>
      </c>
      <c r="N497" s="113"/>
      <c r="P497" s="7"/>
      <c r="Q497" s="297"/>
      <c r="R497" s="298"/>
      <c r="S497" s="298"/>
      <c r="T497" s="299"/>
      <c r="V497" s="299"/>
      <c r="W497" s="7"/>
      <c r="Y497" s="6"/>
      <c r="Z497" s="6"/>
      <c r="AA497" s="6"/>
    </row>
    <row r="498">
      <c r="A498" s="89"/>
      <c r="B498" s="5">
        <v>10505.0</v>
      </c>
      <c r="C498" s="5"/>
      <c r="D498" s="5"/>
      <c r="E498" s="90" t="s">
        <v>21</v>
      </c>
      <c r="F498" s="90" t="s">
        <v>2723</v>
      </c>
      <c r="G498" s="106">
        <v>2019.0</v>
      </c>
      <c r="H498" s="106" t="s">
        <v>853</v>
      </c>
      <c r="I498" s="106" t="s">
        <v>2724</v>
      </c>
      <c r="J498" s="106">
        <v>215.0</v>
      </c>
      <c r="K498" s="5" t="s">
        <v>105</v>
      </c>
      <c r="L498" s="106" t="s">
        <v>666</v>
      </c>
      <c r="M498" s="287" t="s">
        <v>4977</v>
      </c>
      <c r="N498" s="113"/>
      <c r="P498" s="7"/>
      <c r="Q498" s="297"/>
      <c r="R498" s="298"/>
      <c r="S498" s="298"/>
      <c r="T498" s="299"/>
      <c r="V498" s="299"/>
      <c r="W498" s="7"/>
      <c r="Y498" s="6"/>
      <c r="Z498" s="6"/>
      <c r="AA498" s="6"/>
    </row>
    <row r="499">
      <c r="A499" s="89"/>
      <c r="B499" s="5">
        <v>10506.0</v>
      </c>
      <c r="C499" s="5"/>
      <c r="D499" s="5"/>
      <c r="E499" s="90" t="s">
        <v>21</v>
      </c>
      <c r="F499" s="90" t="s">
        <v>2566</v>
      </c>
      <c r="G499" s="99">
        <v>2019.0</v>
      </c>
      <c r="H499" s="99" t="s">
        <v>305</v>
      </c>
      <c r="I499" s="99" t="s">
        <v>2430</v>
      </c>
      <c r="J499" s="99">
        <v>19.0</v>
      </c>
      <c r="K499" s="99" t="s">
        <v>2567</v>
      </c>
      <c r="L499" s="99" t="s">
        <v>30</v>
      </c>
      <c r="M499" s="287" t="s">
        <v>4977</v>
      </c>
      <c r="N499" s="113"/>
      <c r="P499" s="7"/>
      <c r="Q499" s="297"/>
      <c r="R499" s="298"/>
      <c r="S499" s="298"/>
      <c r="T499" s="299"/>
      <c r="V499" s="299"/>
      <c r="W499" s="7"/>
      <c r="Y499" s="6"/>
      <c r="Z499" s="6"/>
      <c r="AA499" s="6"/>
    </row>
    <row r="500">
      <c r="A500" s="89"/>
      <c r="B500" s="5">
        <v>10507.0</v>
      </c>
      <c r="C500" s="5"/>
      <c r="D500" s="5"/>
      <c r="E500" s="90" t="s">
        <v>21</v>
      </c>
      <c r="F500" s="90" t="s">
        <v>2684</v>
      </c>
      <c r="G500" s="99">
        <v>2019.0</v>
      </c>
      <c r="H500" s="99" t="s">
        <v>1099</v>
      </c>
      <c r="I500" s="99" t="s">
        <v>1836</v>
      </c>
      <c r="J500" s="99">
        <v>182.0</v>
      </c>
      <c r="K500" s="5" t="s">
        <v>105</v>
      </c>
      <c r="L500" s="99" t="s">
        <v>30</v>
      </c>
      <c r="M500" s="287" t="s">
        <v>4977</v>
      </c>
      <c r="N500" s="113"/>
      <c r="P500" s="7"/>
      <c r="Q500" s="297"/>
      <c r="R500" s="298"/>
      <c r="S500" s="298"/>
      <c r="T500" s="299"/>
      <c r="V500" s="299"/>
      <c r="W500" s="6"/>
      <c r="Y500" s="6"/>
      <c r="Z500" s="6"/>
      <c r="AA500" s="6"/>
    </row>
    <row r="501">
      <c r="A501" s="89"/>
      <c r="B501" s="5">
        <v>10508.0</v>
      </c>
      <c r="C501" s="5"/>
      <c r="D501" s="5"/>
      <c r="E501" s="90" t="s">
        <v>66</v>
      </c>
      <c r="F501" s="90" t="s">
        <v>1973</v>
      </c>
      <c r="G501" s="99">
        <v>1992.0</v>
      </c>
      <c r="H501" s="99" t="s">
        <v>1974</v>
      </c>
      <c r="I501" s="99" t="s">
        <v>1903</v>
      </c>
      <c r="J501" s="99">
        <v>362.0</v>
      </c>
      <c r="K501" s="5" t="s">
        <v>105</v>
      </c>
      <c r="L501" s="99" t="s">
        <v>467</v>
      </c>
      <c r="M501" s="287" t="s">
        <v>4977</v>
      </c>
      <c r="N501" s="300"/>
      <c r="P501" s="7"/>
      <c r="Q501" s="306"/>
      <c r="R501" s="6"/>
      <c r="S501" s="6"/>
      <c r="T501" s="260"/>
      <c r="V501" s="6"/>
      <c r="W501" s="6"/>
      <c r="Y501" s="6"/>
      <c r="Z501" s="6"/>
      <c r="AA501" s="6"/>
    </row>
    <row r="502">
      <c r="A502" s="89"/>
      <c r="B502" s="5">
        <v>10509.0</v>
      </c>
      <c r="C502" s="5"/>
      <c r="D502" s="5"/>
      <c r="E502" s="90" t="s">
        <v>21</v>
      </c>
      <c r="F502" s="90" t="s">
        <v>2899</v>
      </c>
      <c r="G502" s="99">
        <v>2019.0</v>
      </c>
      <c r="H502" s="99" t="s">
        <v>1099</v>
      </c>
      <c r="I502" s="99" t="s">
        <v>2445</v>
      </c>
      <c r="J502" s="99">
        <v>123.0</v>
      </c>
      <c r="K502" s="5" t="s">
        <v>105</v>
      </c>
      <c r="L502" s="99" t="s">
        <v>25</v>
      </c>
      <c r="M502" s="287" t="s">
        <v>4977</v>
      </c>
      <c r="N502" s="113"/>
      <c r="P502" s="7"/>
      <c r="Q502" s="297"/>
      <c r="R502" s="298"/>
      <c r="S502" s="298"/>
      <c r="T502" s="299"/>
      <c r="V502" s="299"/>
      <c r="W502" s="6"/>
      <c r="Y502" s="6"/>
      <c r="Z502" s="6"/>
      <c r="AA502" s="6"/>
    </row>
    <row r="503">
      <c r="A503" s="89"/>
      <c r="B503" s="5">
        <v>10510.0</v>
      </c>
      <c r="C503" s="5"/>
      <c r="D503" s="5"/>
      <c r="E503" s="90" t="s">
        <v>21</v>
      </c>
      <c r="F503" s="90" t="s">
        <v>2256</v>
      </c>
      <c r="G503" s="106">
        <v>2019.0</v>
      </c>
      <c r="H503" s="106" t="s">
        <v>1852</v>
      </c>
      <c r="I503" s="106" t="s">
        <v>1848</v>
      </c>
      <c r="J503" s="106">
        <v>297.0</v>
      </c>
      <c r="K503" s="106" t="s">
        <v>2257</v>
      </c>
      <c r="L503" s="106" t="s">
        <v>72</v>
      </c>
      <c r="M503" s="287" t="s">
        <v>4977</v>
      </c>
      <c r="N503" s="300"/>
      <c r="P503" s="7"/>
      <c r="Q503" s="306"/>
      <c r="R503" s="6"/>
      <c r="S503" s="6"/>
      <c r="T503" s="260"/>
      <c r="V503" s="6"/>
      <c r="W503" s="6"/>
      <c r="Y503" s="6"/>
      <c r="Z503" s="6"/>
      <c r="AA503" s="6"/>
    </row>
    <row r="504">
      <c r="A504" s="89"/>
      <c r="B504" s="5">
        <v>10511.0</v>
      </c>
      <c r="C504" s="5"/>
      <c r="D504" s="5"/>
      <c r="E504" s="90" t="s">
        <v>66</v>
      </c>
      <c r="F504" s="90" t="s">
        <v>2725</v>
      </c>
      <c r="G504" s="99">
        <v>2019.0</v>
      </c>
      <c r="H504" s="99" t="s">
        <v>786</v>
      </c>
      <c r="I504" s="99" t="s">
        <v>2686</v>
      </c>
      <c r="J504" s="99">
        <v>266.0</v>
      </c>
      <c r="K504" s="5" t="s">
        <v>105</v>
      </c>
      <c r="L504" s="99" t="s">
        <v>462</v>
      </c>
      <c r="M504" s="287" t="s">
        <v>4977</v>
      </c>
      <c r="N504" s="300"/>
      <c r="P504" s="6"/>
      <c r="Q504" s="6"/>
      <c r="R504" s="6"/>
      <c r="S504" s="6"/>
      <c r="T504" s="299"/>
      <c r="V504" s="6"/>
      <c r="W504" s="6"/>
      <c r="Y504" s="6"/>
      <c r="Z504" s="6"/>
      <c r="AA504" s="6"/>
    </row>
    <row r="505">
      <c r="A505" s="89"/>
      <c r="B505" s="5">
        <v>10512.0</v>
      </c>
      <c r="C505" s="5"/>
      <c r="D505" s="5"/>
      <c r="E505" s="90" t="s">
        <v>66</v>
      </c>
      <c r="F505" s="90" t="s">
        <v>2764</v>
      </c>
      <c r="G505" s="106">
        <v>2018.0</v>
      </c>
      <c r="H505" s="106" t="s">
        <v>786</v>
      </c>
      <c r="I505" s="106" t="s">
        <v>2447</v>
      </c>
      <c r="J505" s="106">
        <v>22.0</v>
      </c>
      <c r="K505" s="106" t="s">
        <v>2765</v>
      </c>
      <c r="L505" s="106" t="s">
        <v>467</v>
      </c>
      <c r="M505" s="287" t="s">
        <v>4977</v>
      </c>
      <c r="N505" s="300"/>
      <c r="P505" s="6"/>
      <c r="Q505" s="6"/>
      <c r="R505" s="6"/>
      <c r="S505" s="6"/>
      <c r="T505" s="299"/>
      <c r="V505" s="6"/>
      <c r="W505" s="6"/>
      <c r="Y505" s="6"/>
      <c r="Z505" s="6"/>
      <c r="AA505" s="6"/>
    </row>
    <row r="506">
      <c r="A506" s="89"/>
      <c r="B506" s="5">
        <v>10513.0</v>
      </c>
      <c r="C506" s="5"/>
      <c r="D506" s="5"/>
      <c r="E506" s="90" t="s">
        <v>66</v>
      </c>
      <c r="F506" s="90" t="s">
        <v>2790</v>
      </c>
      <c r="G506" s="99">
        <v>2018.0</v>
      </c>
      <c r="H506" s="99" t="s">
        <v>786</v>
      </c>
      <c r="I506" s="99" t="s">
        <v>2447</v>
      </c>
      <c r="J506" s="99">
        <v>66.0</v>
      </c>
      <c r="K506" s="5" t="s">
        <v>105</v>
      </c>
      <c r="L506" s="99" t="s">
        <v>467</v>
      </c>
      <c r="M506" s="287" t="s">
        <v>4977</v>
      </c>
      <c r="N506" s="300"/>
      <c r="P506" s="6"/>
      <c r="Q506" s="6"/>
      <c r="R506" s="6"/>
      <c r="S506" s="6"/>
      <c r="T506" s="299"/>
      <c r="V506" s="6"/>
      <c r="W506" s="6"/>
      <c r="Y506" s="6"/>
      <c r="Z506" s="6"/>
      <c r="AA506" s="6"/>
    </row>
    <row r="507">
      <c r="A507" s="89"/>
      <c r="B507" s="5">
        <v>10514.0</v>
      </c>
      <c r="C507" s="5"/>
      <c r="D507" s="5"/>
      <c r="E507" s="90" t="s">
        <v>66</v>
      </c>
      <c r="F507" s="90" t="s">
        <v>2726</v>
      </c>
      <c r="G507" s="106">
        <v>2018.0</v>
      </c>
      <c r="H507" s="106" t="s">
        <v>954</v>
      </c>
      <c r="I507" s="106" t="s">
        <v>2447</v>
      </c>
      <c r="J507" s="106">
        <v>132.0</v>
      </c>
      <c r="K507" s="5" t="s">
        <v>105</v>
      </c>
      <c r="L507" s="106" t="s">
        <v>462</v>
      </c>
      <c r="M507" s="287" t="s">
        <v>4977</v>
      </c>
      <c r="N507" s="300"/>
    </row>
    <row r="508">
      <c r="A508" s="89"/>
      <c r="B508" s="5">
        <v>10515.0</v>
      </c>
      <c r="C508" s="5"/>
      <c r="D508" s="5"/>
      <c r="E508" s="90" t="s">
        <v>66</v>
      </c>
      <c r="F508" s="90" t="s">
        <v>2791</v>
      </c>
      <c r="G508" s="106">
        <v>2018.0</v>
      </c>
      <c r="H508" s="106" t="s">
        <v>2683</v>
      </c>
      <c r="I508" s="106" t="s">
        <v>2447</v>
      </c>
      <c r="J508" s="106">
        <v>139.0</v>
      </c>
      <c r="K508" s="106" t="s">
        <v>2792</v>
      </c>
      <c r="L508" s="106" t="s">
        <v>68</v>
      </c>
      <c r="M508" s="287" t="s">
        <v>4977</v>
      </c>
      <c r="N508" s="300"/>
      <c r="P508" s="6"/>
      <c r="Q508" s="6"/>
      <c r="R508" s="6"/>
      <c r="S508" s="6"/>
      <c r="T508" s="299"/>
      <c r="V508" s="6"/>
      <c r="W508" s="6"/>
      <c r="Y508" s="6"/>
      <c r="Z508" s="6"/>
      <c r="AA508" s="6"/>
    </row>
    <row r="509">
      <c r="A509" s="89"/>
      <c r="B509" s="5">
        <v>10516.0</v>
      </c>
      <c r="C509" s="5"/>
      <c r="D509" s="5"/>
      <c r="E509" s="90" t="s">
        <v>21</v>
      </c>
      <c r="F509" s="90" t="s">
        <v>3208</v>
      </c>
      <c r="G509" s="106">
        <v>2018.0</v>
      </c>
      <c r="H509" s="106" t="s">
        <v>3209</v>
      </c>
      <c r="I509" s="106" t="s">
        <v>3210</v>
      </c>
      <c r="J509" s="106">
        <v>101.0</v>
      </c>
      <c r="K509" s="106" t="s">
        <v>955</v>
      </c>
      <c r="L509" s="106" t="s">
        <v>25</v>
      </c>
      <c r="M509" s="287" t="s">
        <v>4164</v>
      </c>
      <c r="N509" s="300"/>
      <c r="P509" s="6"/>
      <c r="Q509" s="6"/>
      <c r="R509" s="6"/>
      <c r="S509" s="6"/>
      <c r="T509" s="299"/>
      <c r="V509" s="6"/>
      <c r="W509" s="6"/>
      <c r="Y509" s="6"/>
      <c r="Z509" s="6"/>
      <c r="AA509" s="6"/>
    </row>
    <row r="510">
      <c r="A510" s="89"/>
      <c r="B510" s="5">
        <v>10517.0</v>
      </c>
      <c r="C510" s="5"/>
      <c r="D510" s="5"/>
      <c r="E510" s="90" t="s">
        <v>66</v>
      </c>
      <c r="F510" s="109">
        <v>6365547.0</v>
      </c>
      <c r="G510" s="106">
        <v>2019.0</v>
      </c>
      <c r="H510" s="106" t="s">
        <v>956</v>
      </c>
      <c r="I510" s="106" t="s">
        <v>2247</v>
      </c>
      <c r="J510" s="106">
        <v>68.0</v>
      </c>
      <c r="K510" s="5" t="s">
        <v>105</v>
      </c>
      <c r="L510" s="106" t="s">
        <v>467</v>
      </c>
      <c r="M510" s="287" t="s">
        <v>4977</v>
      </c>
      <c r="N510" s="300"/>
      <c r="P510" s="6"/>
      <c r="Q510" s="6"/>
      <c r="R510" s="6"/>
      <c r="S510" s="6"/>
      <c r="T510" s="299"/>
      <c r="V510" s="6"/>
      <c r="W510" s="6"/>
      <c r="Y510" s="6"/>
      <c r="Z510" s="6"/>
      <c r="AA510" s="6"/>
    </row>
    <row r="511">
      <c r="A511" s="89"/>
      <c r="B511" s="5">
        <v>10518.0</v>
      </c>
      <c r="C511" s="5"/>
      <c r="D511" s="5"/>
      <c r="E511" s="90" t="s">
        <v>66</v>
      </c>
      <c r="F511" s="90" t="s">
        <v>2759</v>
      </c>
      <c r="G511" s="106">
        <v>2019.0</v>
      </c>
      <c r="H511" s="106" t="s">
        <v>956</v>
      </c>
      <c r="I511" s="106" t="s">
        <v>2247</v>
      </c>
      <c r="J511" s="106">
        <v>68.0</v>
      </c>
      <c r="K511" s="5" t="s">
        <v>105</v>
      </c>
      <c r="L511" s="106" t="s">
        <v>244</v>
      </c>
      <c r="M511" s="287" t="s">
        <v>4977</v>
      </c>
      <c r="N511" s="300"/>
      <c r="P511" s="6"/>
      <c r="Q511" s="6"/>
      <c r="R511" s="6"/>
      <c r="S511" s="6"/>
      <c r="T511" s="299"/>
      <c r="V511" s="6"/>
      <c r="W511" s="6"/>
      <c r="Y511" s="6"/>
      <c r="Z511" s="6"/>
      <c r="AA511" s="6"/>
    </row>
    <row r="512">
      <c r="A512" s="89"/>
      <c r="B512" s="5">
        <v>10519.0</v>
      </c>
      <c r="C512" s="5"/>
      <c r="D512" s="5"/>
      <c r="E512" s="90" t="s">
        <v>66</v>
      </c>
      <c r="F512" s="90" t="s">
        <v>2727</v>
      </c>
      <c r="G512" s="99">
        <v>2018.0</v>
      </c>
      <c r="H512" s="99" t="s">
        <v>786</v>
      </c>
      <c r="I512" s="99" t="s">
        <v>2728</v>
      </c>
      <c r="J512" s="99">
        <v>181.0</v>
      </c>
      <c r="K512" s="5" t="s">
        <v>105</v>
      </c>
      <c r="L512" s="99" t="s">
        <v>462</v>
      </c>
      <c r="M512" s="287" t="s">
        <v>4977</v>
      </c>
      <c r="N512" s="300"/>
      <c r="P512" s="6"/>
      <c r="Q512" s="6"/>
      <c r="R512" s="6"/>
      <c r="S512" s="6"/>
      <c r="T512" s="299"/>
      <c r="V512" s="6"/>
      <c r="W512" s="6"/>
      <c r="Y512" s="6"/>
      <c r="Z512" s="6"/>
      <c r="AA512" s="6"/>
    </row>
    <row r="513">
      <c r="A513" s="89"/>
      <c r="B513" s="5">
        <v>10520.0</v>
      </c>
      <c r="C513" s="5"/>
      <c r="D513" s="5"/>
      <c r="E513" s="90" t="s">
        <v>66</v>
      </c>
      <c r="F513" s="90" t="s">
        <v>2793</v>
      </c>
      <c r="G513" s="106">
        <v>2018.0</v>
      </c>
      <c r="H513" s="106" t="s">
        <v>2683</v>
      </c>
      <c r="I513" s="106" t="s">
        <v>2728</v>
      </c>
      <c r="J513" s="106">
        <v>119.0</v>
      </c>
      <c r="K513" s="5" t="s">
        <v>105</v>
      </c>
      <c r="L513" s="106" t="s">
        <v>244</v>
      </c>
      <c r="M513" s="287" t="s">
        <v>4977</v>
      </c>
      <c r="N513" s="300"/>
      <c r="P513" s="6"/>
      <c r="Q513" s="6"/>
      <c r="R513" s="6"/>
      <c r="S513" s="6"/>
      <c r="T513" s="299"/>
      <c r="V513" s="6"/>
      <c r="W513" s="6"/>
      <c r="Y513" s="6"/>
      <c r="Z513" s="6"/>
      <c r="AA513" s="6"/>
    </row>
    <row r="514">
      <c r="A514" s="89"/>
      <c r="B514" s="5">
        <v>10521.0</v>
      </c>
      <c r="C514" s="5"/>
      <c r="D514" s="5"/>
      <c r="E514" s="90" t="s">
        <v>66</v>
      </c>
      <c r="F514" s="90" t="s">
        <v>1222</v>
      </c>
      <c r="G514" s="99">
        <v>2017.0</v>
      </c>
      <c r="H514" s="99" t="s">
        <v>1223</v>
      </c>
      <c r="I514" s="99" t="s">
        <v>982</v>
      </c>
      <c r="J514" s="99">
        <v>5.0</v>
      </c>
      <c r="K514" s="5" t="s">
        <v>105</v>
      </c>
      <c r="L514" s="99" t="s">
        <v>467</v>
      </c>
      <c r="M514" s="287" t="s">
        <v>4164</v>
      </c>
      <c r="N514" s="113"/>
      <c r="P514" s="6"/>
      <c r="Q514" s="6"/>
      <c r="R514" s="6"/>
      <c r="S514" s="6"/>
      <c r="T514" s="299"/>
      <c r="V514" s="6"/>
      <c r="W514" s="6"/>
      <c r="Y514" s="6"/>
      <c r="Z514" s="6"/>
      <c r="AA514" s="6"/>
    </row>
    <row r="515">
      <c r="A515" s="89"/>
      <c r="B515" s="5">
        <v>10522.0</v>
      </c>
      <c r="C515" s="5"/>
      <c r="D515" s="5"/>
      <c r="E515" s="90" t="s">
        <v>66</v>
      </c>
      <c r="F515" s="90" t="s">
        <v>1364</v>
      </c>
      <c r="G515" s="106">
        <v>2021.0</v>
      </c>
      <c r="H515" s="106" t="s">
        <v>1365</v>
      </c>
      <c r="I515" s="106" t="s">
        <v>1060</v>
      </c>
      <c r="J515" s="106" t="s">
        <v>1366</v>
      </c>
      <c r="K515" s="106" t="s">
        <v>1367</v>
      </c>
      <c r="L515" s="106" t="s">
        <v>244</v>
      </c>
      <c r="M515" s="287" t="s">
        <v>4164</v>
      </c>
      <c r="N515" s="113"/>
      <c r="P515" s="7"/>
      <c r="Q515" s="306"/>
      <c r="R515" s="6"/>
      <c r="S515" s="6"/>
      <c r="T515" s="6"/>
      <c r="U515" s="260"/>
      <c r="V515" s="6"/>
      <c r="W515" s="6"/>
      <c r="Y515" s="6"/>
      <c r="Z515" s="6"/>
      <c r="AA515" s="6"/>
    </row>
    <row r="516">
      <c r="A516" s="89"/>
      <c r="B516" s="5">
        <v>10523.0</v>
      </c>
      <c r="C516" s="5"/>
      <c r="D516" s="5"/>
      <c r="E516" s="90" t="s">
        <v>66</v>
      </c>
      <c r="F516" s="90" t="s">
        <v>1648</v>
      </c>
      <c r="G516" s="106">
        <v>2021.0</v>
      </c>
      <c r="H516" s="106" t="s">
        <v>1649</v>
      </c>
      <c r="I516" s="106" t="s">
        <v>1319</v>
      </c>
      <c r="J516" s="106">
        <v>6.0</v>
      </c>
      <c r="K516" s="106" t="s">
        <v>4177</v>
      </c>
      <c r="L516" s="106" t="s">
        <v>68</v>
      </c>
      <c r="M516" s="287" t="s">
        <v>4164</v>
      </c>
      <c r="N516" s="113"/>
      <c r="P516" s="6"/>
      <c r="Q516" s="6"/>
      <c r="R516" s="6"/>
      <c r="S516" s="6"/>
      <c r="T516" s="6"/>
      <c r="U516" s="299"/>
      <c r="V516" s="6"/>
      <c r="W516" s="6"/>
      <c r="Y516" s="6"/>
      <c r="Z516" s="6"/>
      <c r="AA516" s="6"/>
    </row>
    <row r="517">
      <c r="A517" s="89"/>
      <c r="B517" s="5">
        <v>10524.0</v>
      </c>
      <c r="C517" s="5"/>
      <c r="D517" s="5"/>
      <c r="E517" s="90" t="s">
        <v>16</v>
      </c>
      <c r="F517" s="90" t="s">
        <v>3104</v>
      </c>
      <c r="G517" s="106">
        <v>2021.0</v>
      </c>
      <c r="H517" s="106" t="s">
        <v>3105</v>
      </c>
      <c r="I517" s="106" t="s">
        <v>3106</v>
      </c>
      <c r="J517" s="106">
        <v>268.0</v>
      </c>
      <c r="K517" s="5" t="s">
        <v>105</v>
      </c>
      <c r="L517" s="106" t="s">
        <v>60</v>
      </c>
      <c r="M517" s="287" t="s">
        <v>4164</v>
      </c>
      <c r="N517" s="113"/>
      <c r="O517" s="306"/>
      <c r="P517" s="6"/>
      <c r="Q517" s="6"/>
      <c r="R517" s="6"/>
      <c r="S517" s="6"/>
      <c r="T517" s="6"/>
      <c r="U517" s="299"/>
      <c r="W517" s="6"/>
      <c r="Y517" s="6"/>
      <c r="Z517" s="6"/>
      <c r="AA517" s="6"/>
    </row>
    <row r="518">
      <c r="A518" s="89"/>
      <c r="B518" s="5">
        <v>10525.0</v>
      </c>
      <c r="C518" s="5"/>
      <c r="D518" s="5"/>
      <c r="E518" s="90" t="s">
        <v>66</v>
      </c>
      <c r="F518" s="90" t="s">
        <v>1399</v>
      </c>
      <c r="G518" s="99">
        <v>2021.0</v>
      </c>
      <c r="H518" s="99" t="s">
        <v>119</v>
      </c>
      <c r="I518" s="99" t="s">
        <v>1400</v>
      </c>
      <c r="J518" s="99">
        <v>259.0</v>
      </c>
      <c r="K518" s="99" t="s">
        <v>1075</v>
      </c>
      <c r="L518" s="99" t="s">
        <v>244</v>
      </c>
      <c r="M518" s="287" t="s">
        <v>4164</v>
      </c>
      <c r="N518" s="113"/>
      <c r="P518" s="7"/>
      <c r="Q518" s="306"/>
      <c r="R518" s="6"/>
      <c r="S518" s="6"/>
      <c r="T518" s="6"/>
      <c r="U518" s="260"/>
      <c r="V518" s="6"/>
      <c r="W518" s="6"/>
      <c r="Y518" s="6"/>
      <c r="Z518" s="6"/>
      <c r="AA518" s="6"/>
    </row>
    <row r="519">
      <c r="A519" s="89"/>
      <c r="B519" s="5">
        <v>10526.0</v>
      </c>
      <c r="C519" s="5"/>
      <c r="D519" s="5"/>
      <c r="E519" s="90" t="s">
        <v>66</v>
      </c>
      <c r="F519" s="90" t="s">
        <v>1550</v>
      </c>
      <c r="G519" s="99">
        <v>2021.0</v>
      </c>
      <c r="H519" s="99" t="s">
        <v>119</v>
      </c>
      <c r="I519" s="99" t="s">
        <v>946</v>
      </c>
      <c r="J519" s="99">
        <v>255.0</v>
      </c>
      <c r="K519" s="99" t="s">
        <v>1551</v>
      </c>
      <c r="L519" s="99" t="s">
        <v>68</v>
      </c>
      <c r="M519" s="287" t="s">
        <v>4164</v>
      </c>
      <c r="N519" s="113"/>
      <c r="P519" s="7"/>
      <c r="Q519" s="306"/>
      <c r="R519" s="6"/>
      <c r="S519" s="6"/>
      <c r="T519" s="6"/>
      <c r="U519" s="260"/>
      <c r="V519" s="6"/>
      <c r="W519" s="6"/>
      <c r="Y519" s="6"/>
      <c r="Z519" s="6"/>
      <c r="AA519" s="6"/>
    </row>
    <row r="520">
      <c r="A520" s="89"/>
      <c r="B520" s="5">
        <v>10527.0</v>
      </c>
      <c r="C520" s="5"/>
      <c r="D520" s="5"/>
      <c r="E520" s="90" t="s">
        <v>66</v>
      </c>
      <c r="F520" s="90" t="s">
        <v>1401</v>
      </c>
      <c r="G520" s="99">
        <v>2021.0</v>
      </c>
      <c r="H520" s="99" t="s">
        <v>119</v>
      </c>
      <c r="I520" s="99" t="s">
        <v>946</v>
      </c>
      <c r="J520" s="99">
        <v>255.0</v>
      </c>
      <c r="K520" s="5" t="s">
        <v>105</v>
      </c>
      <c r="L520" s="99" t="s">
        <v>244</v>
      </c>
      <c r="M520" s="287" t="s">
        <v>4164</v>
      </c>
      <c r="N520" s="113"/>
      <c r="P520" s="7"/>
      <c r="Q520" s="306"/>
      <c r="R520" s="6"/>
      <c r="S520" s="6"/>
      <c r="T520" s="6"/>
      <c r="U520" s="260"/>
      <c r="V520" s="6"/>
      <c r="W520" s="6"/>
      <c r="Y520" s="6"/>
      <c r="Z520" s="6"/>
      <c r="AA520" s="6"/>
    </row>
    <row r="521">
      <c r="A521" s="89"/>
      <c r="B521" s="5">
        <v>10528.0</v>
      </c>
      <c r="C521" s="5"/>
      <c r="D521" s="5"/>
      <c r="E521" s="90" t="s">
        <v>16</v>
      </c>
      <c r="F521" s="90" t="s">
        <v>3211</v>
      </c>
      <c r="G521" s="106">
        <v>2021.0</v>
      </c>
      <c r="H521" s="106" t="s">
        <v>945</v>
      </c>
      <c r="I521" s="106" t="s">
        <v>1553</v>
      </c>
      <c r="J521" s="106">
        <v>234.0</v>
      </c>
      <c r="K521" s="106" t="s">
        <v>3212</v>
      </c>
      <c r="L521" s="106" t="s">
        <v>20</v>
      </c>
      <c r="M521" s="287" t="s">
        <v>4164</v>
      </c>
      <c r="N521" s="113"/>
      <c r="O521" s="306"/>
      <c r="P521" s="6"/>
      <c r="Q521" s="6"/>
      <c r="R521" s="6"/>
      <c r="S521" s="6"/>
      <c r="T521" s="6"/>
      <c r="U521" s="299"/>
      <c r="W521" s="6"/>
      <c r="Y521" s="6"/>
      <c r="Z521" s="6"/>
      <c r="AA521" s="6"/>
    </row>
    <row r="522">
      <c r="A522" s="89"/>
      <c r="B522" s="5">
        <v>10529.0</v>
      </c>
      <c r="C522" s="5"/>
      <c r="D522" s="5"/>
      <c r="E522" s="90" t="s">
        <v>66</v>
      </c>
      <c r="F522" s="90" t="s">
        <v>1552</v>
      </c>
      <c r="G522" s="99">
        <v>2021.0</v>
      </c>
      <c r="H522" s="99" t="s">
        <v>119</v>
      </c>
      <c r="I522" s="99" t="s">
        <v>1553</v>
      </c>
      <c r="J522" s="99">
        <v>254.0</v>
      </c>
      <c r="K522" s="99" t="s">
        <v>1075</v>
      </c>
      <c r="L522" s="99" t="s">
        <v>244</v>
      </c>
      <c r="M522" s="287" t="s">
        <v>4164</v>
      </c>
      <c r="N522" s="113"/>
      <c r="P522" s="7"/>
      <c r="Q522" s="306"/>
      <c r="R522" s="6"/>
      <c r="S522" s="6"/>
      <c r="T522" s="6"/>
      <c r="U522" s="260"/>
      <c r="V522" s="6"/>
      <c r="W522" s="6"/>
      <c r="Y522" s="6"/>
      <c r="Z522" s="6"/>
      <c r="AA522" s="6"/>
    </row>
    <row r="523">
      <c r="A523" s="89"/>
      <c r="B523" s="5">
        <v>10530.0</v>
      </c>
      <c r="C523" s="5"/>
      <c r="D523" s="5"/>
      <c r="E523" s="90" t="s">
        <v>66</v>
      </c>
      <c r="F523" s="90" t="s">
        <v>1493</v>
      </c>
      <c r="G523" s="99">
        <v>2021.0</v>
      </c>
      <c r="H523" s="99" t="s">
        <v>119</v>
      </c>
      <c r="I523" s="99" t="s">
        <v>1403</v>
      </c>
      <c r="J523" s="99">
        <v>251.0</v>
      </c>
      <c r="K523" s="5" t="s">
        <v>105</v>
      </c>
      <c r="L523" s="99" t="s">
        <v>244</v>
      </c>
      <c r="M523" s="287" t="s">
        <v>4164</v>
      </c>
      <c r="N523" s="113"/>
      <c r="P523" s="7"/>
      <c r="Q523" s="306"/>
      <c r="R523" s="6"/>
      <c r="S523" s="6"/>
      <c r="T523" s="6"/>
      <c r="U523" s="260"/>
      <c r="V523" s="6"/>
      <c r="W523" s="6"/>
      <c r="Y523" s="6"/>
      <c r="Z523" s="6"/>
      <c r="AA523" s="6"/>
    </row>
    <row r="524">
      <c r="A524" s="89"/>
      <c r="B524" s="5">
        <v>10531.0</v>
      </c>
      <c r="C524" s="5"/>
      <c r="D524" s="5"/>
      <c r="E524" s="90" t="s">
        <v>66</v>
      </c>
      <c r="F524" s="90" t="s">
        <v>1402</v>
      </c>
      <c r="G524" s="99">
        <v>2021.0</v>
      </c>
      <c r="H524" s="99" t="s">
        <v>119</v>
      </c>
      <c r="I524" s="99" t="s">
        <v>1403</v>
      </c>
      <c r="J524" s="99" t="s">
        <v>1404</v>
      </c>
      <c r="K524" s="99" t="s">
        <v>1405</v>
      </c>
      <c r="L524" s="99" t="s">
        <v>467</v>
      </c>
      <c r="M524" s="287" t="s">
        <v>4164</v>
      </c>
      <c r="N524" s="113"/>
      <c r="P524" s="7"/>
      <c r="Q524" s="306"/>
      <c r="R524" s="6"/>
      <c r="S524" s="6"/>
      <c r="T524" s="6"/>
      <c r="U524" s="260"/>
      <c r="V524" s="6"/>
      <c r="W524" s="6"/>
      <c r="Y524" s="6"/>
      <c r="Z524" s="6"/>
      <c r="AA524" s="6"/>
    </row>
    <row r="525">
      <c r="A525" s="89"/>
      <c r="B525" s="5">
        <v>10532.0</v>
      </c>
      <c r="C525" s="5"/>
      <c r="D525" s="5"/>
      <c r="E525" s="90" t="s">
        <v>66</v>
      </c>
      <c r="F525" s="90" t="s">
        <v>1073</v>
      </c>
      <c r="G525" s="106">
        <v>2021.0</v>
      </c>
      <c r="H525" s="106" t="s">
        <v>119</v>
      </c>
      <c r="I525" s="106" t="s">
        <v>1074</v>
      </c>
      <c r="J525" s="106">
        <v>261.0</v>
      </c>
      <c r="K525" s="106" t="s">
        <v>1075</v>
      </c>
      <c r="L525" s="106" t="s">
        <v>244</v>
      </c>
      <c r="M525" s="287" t="s">
        <v>4164</v>
      </c>
      <c r="N525" s="113"/>
      <c r="P525" s="7"/>
      <c r="Q525" s="306"/>
      <c r="R525" s="6"/>
      <c r="S525" s="6"/>
      <c r="T525" s="6"/>
      <c r="U525" s="260"/>
      <c r="V525" s="6"/>
      <c r="W525" s="6"/>
      <c r="Y525" s="6"/>
      <c r="Z525" s="6"/>
      <c r="AA525" s="6"/>
    </row>
    <row r="526">
      <c r="A526" s="309"/>
      <c r="B526" s="310">
        <v>10533.0</v>
      </c>
      <c r="C526" s="310"/>
      <c r="D526" s="310"/>
      <c r="E526" s="311" t="s">
        <v>66</v>
      </c>
      <c r="F526" s="311" t="s">
        <v>1406</v>
      </c>
      <c r="G526" s="310">
        <v>2021.0</v>
      </c>
      <c r="H526" s="310" t="s">
        <v>119</v>
      </c>
      <c r="I526" s="310" t="s">
        <v>1407</v>
      </c>
      <c r="J526" s="310">
        <v>252.0</v>
      </c>
      <c r="K526" s="310" t="s">
        <v>1075</v>
      </c>
      <c r="L526" s="310" t="s">
        <v>244</v>
      </c>
      <c r="M526" s="312" t="s">
        <v>4164</v>
      </c>
      <c r="N526" s="314"/>
      <c r="O526" s="314"/>
      <c r="P526" s="316"/>
      <c r="Q526" s="315"/>
      <c r="R526" s="313"/>
      <c r="S526" s="313"/>
      <c r="T526" s="313"/>
      <c r="U526" s="344"/>
      <c r="V526" s="313"/>
      <c r="W526" s="313"/>
      <c r="X526" s="314"/>
      <c r="Y526" s="313"/>
      <c r="Z526" s="313"/>
      <c r="AA526" s="313"/>
      <c r="AB526" s="314"/>
      <c r="AC526" s="314"/>
      <c r="AD526" s="314"/>
      <c r="AE526" s="314"/>
      <c r="AF526" s="314"/>
      <c r="AG526" s="314"/>
      <c r="AH526" s="314"/>
      <c r="AI526" s="314"/>
      <c r="AJ526" s="314"/>
      <c r="AK526" s="314"/>
      <c r="AL526" s="314"/>
      <c r="AM526" s="314"/>
      <c r="AN526" s="314"/>
    </row>
    <row r="527">
      <c r="A527" s="89"/>
      <c r="B527" s="5">
        <v>10534.0</v>
      </c>
      <c r="C527" s="5"/>
      <c r="D527" s="5"/>
      <c r="E527" s="90" t="s">
        <v>21</v>
      </c>
      <c r="F527" s="90" t="s">
        <v>518</v>
      </c>
      <c r="G527" s="5">
        <v>1974.0</v>
      </c>
      <c r="H527" s="5" t="s">
        <v>62</v>
      </c>
      <c r="I527" s="5" t="s">
        <v>519</v>
      </c>
      <c r="J527" s="5">
        <v>456.0</v>
      </c>
      <c r="K527" s="5" t="s">
        <v>105</v>
      </c>
      <c r="L527" s="5" t="s">
        <v>520</v>
      </c>
      <c r="M527" s="287" t="s">
        <v>4165</v>
      </c>
      <c r="N527" s="113"/>
      <c r="O527" s="92"/>
    </row>
    <row r="528">
      <c r="A528" s="89"/>
      <c r="B528" s="5">
        <v>10535.0</v>
      </c>
      <c r="C528" s="5"/>
      <c r="D528" s="5"/>
      <c r="E528" s="90" t="s">
        <v>16</v>
      </c>
      <c r="F528" s="90" t="s">
        <v>3353</v>
      </c>
      <c r="G528" s="5">
        <v>2021.0</v>
      </c>
      <c r="H528" s="5" t="s">
        <v>90</v>
      </c>
      <c r="I528" s="5" t="s">
        <v>1403</v>
      </c>
      <c r="J528" s="5" t="s">
        <v>3354</v>
      </c>
      <c r="K528" s="172" t="s">
        <v>3355</v>
      </c>
      <c r="L528" s="5" t="s">
        <v>60</v>
      </c>
      <c r="M528" s="287" t="s">
        <v>4164</v>
      </c>
      <c r="N528" s="113"/>
      <c r="O528" s="136"/>
    </row>
    <row r="529">
      <c r="A529" s="89"/>
      <c r="B529" s="5">
        <v>10536.0</v>
      </c>
      <c r="C529" s="5"/>
      <c r="D529" s="5"/>
      <c r="E529" s="90" t="s">
        <v>16</v>
      </c>
      <c r="F529" s="90" t="s">
        <v>3213</v>
      </c>
      <c r="G529" s="5">
        <v>2021.0</v>
      </c>
      <c r="H529" s="5" t="s">
        <v>945</v>
      </c>
      <c r="I529" s="5" t="s">
        <v>3214</v>
      </c>
      <c r="J529" s="5">
        <v>207.0</v>
      </c>
      <c r="K529" s="5" t="s">
        <v>319</v>
      </c>
      <c r="L529" s="5" t="s">
        <v>20</v>
      </c>
      <c r="M529" s="287" t="s">
        <v>4164</v>
      </c>
      <c r="N529" s="331"/>
      <c r="O529" s="92"/>
    </row>
    <row r="530">
      <c r="A530" s="89"/>
      <c r="B530" s="5">
        <v>10537.0</v>
      </c>
      <c r="C530" s="5"/>
      <c r="D530" s="5"/>
      <c r="E530" s="90" t="s">
        <v>21</v>
      </c>
      <c r="F530" s="90" t="s">
        <v>2754</v>
      </c>
      <c r="G530" s="5">
        <v>2019.0</v>
      </c>
      <c r="H530" s="5" t="s">
        <v>905</v>
      </c>
      <c r="I530" s="5" t="s">
        <v>2755</v>
      </c>
      <c r="J530" s="5">
        <v>122.0</v>
      </c>
      <c r="K530" s="5" t="s">
        <v>105</v>
      </c>
      <c r="L530" s="5" t="s">
        <v>25</v>
      </c>
      <c r="M530" s="287" t="s">
        <v>4977</v>
      </c>
      <c r="N530" s="300"/>
      <c r="O530" s="92"/>
    </row>
    <row r="531">
      <c r="A531" s="89"/>
      <c r="B531" s="5">
        <v>10538.0</v>
      </c>
      <c r="C531" s="5"/>
      <c r="D531" s="5"/>
      <c r="E531" s="90" t="s">
        <v>16</v>
      </c>
      <c r="F531" s="90" t="s">
        <v>3215</v>
      </c>
      <c r="G531" s="5">
        <v>2005.0</v>
      </c>
      <c r="H531" s="5" t="s">
        <v>505</v>
      </c>
      <c r="I531" s="5" t="s">
        <v>1757</v>
      </c>
      <c r="J531" s="5">
        <v>27.0</v>
      </c>
      <c r="K531" s="5" t="s">
        <v>105</v>
      </c>
      <c r="L531" s="5" t="s">
        <v>63</v>
      </c>
      <c r="M531" s="287" t="s">
        <v>4164</v>
      </c>
      <c r="N531" s="113"/>
    </row>
    <row r="532">
      <c r="A532" s="89"/>
      <c r="B532" s="5">
        <v>10539.0</v>
      </c>
      <c r="C532" s="5"/>
      <c r="D532" s="5"/>
      <c r="E532" s="90" t="s">
        <v>66</v>
      </c>
      <c r="F532" s="90" t="s">
        <v>1336</v>
      </c>
      <c r="G532" s="5">
        <v>2006.0</v>
      </c>
      <c r="H532" s="5" t="s">
        <v>413</v>
      </c>
      <c r="I532" s="5" t="s">
        <v>1060</v>
      </c>
      <c r="J532" s="5">
        <v>105.0</v>
      </c>
      <c r="K532" s="5" t="s">
        <v>105</v>
      </c>
      <c r="L532" s="5" t="s">
        <v>467</v>
      </c>
      <c r="M532" s="287" t="s">
        <v>4164</v>
      </c>
      <c r="N532" s="113"/>
    </row>
    <row r="533">
      <c r="A533" s="89" t="s">
        <v>176</v>
      </c>
      <c r="B533" s="5">
        <v>10540.0</v>
      </c>
      <c r="C533" s="5"/>
      <c r="D533" s="5"/>
      <c r="E533" s="90" t="s">
        <v>21</v>
      </c>
      <c r="F533" s="90" t="s">
        <v>3356</v>
      </c>
      <c r="G533" s="5">
        <v>2011.0</v>
      </c>
      <c r="H533" s="5" t="s">
        <v>62</v>
      </c>
      <c r="I533" s="5" t="s">
        <v>3357</v>
      </c>
      <c r="J533" s="5">
        <v>200.0</v>
      </c>
      <c r="K533" s="5" t="s">
        <v>105</v>
      </c>
      <c r="L533" s="5" t="s">
        <v>25</v>
      </c>
      <c r="M533" s="287" t="s">
        <v>4164</v>
      </c>
      <c r="N533" s="113"/>
    </row>
    <row r="534">
      <c r="A534" s="89" t="s">
        <v>176</v>
      </c>
      <c r="B534" s="5">
        <v>10541.0</v>
      </c>
      <c r="C534" s="5"/>
      <c r="D534" s="5"/>
      <c r="E534" s="90" t="s">
        <v>21</v>
      </c>
      <c r="F534" s="90" t="s">
        <v>3358</v>
      </c>
      <c r="G534" s="5">
        <v>2011.0</v>
      </c>
      <c r="H534" s="5" t="s">
        <v>62</v>
      </c>
      <c r="I534" s="5" t="s">
        <v>3357</v>
      </c>
      <c r="J534" s="5">
        <v>200.0</v>
      </c>
      <c r="K534" s="5" t="s">
        <v>105</v>
      </c>
      <c r="L534" s="5" t="s">
        <v>25</v>
      </c>
      <c r="M534" s="287" t="s">
        <v>4164</v>
      </c>
      <c r="N534" s="113"/>
    </row>
    <row r="535">
      <c r="A535" s="89" t="s">
        <v>176</v>
      </c>
      <c r="B535" s="5">
        <v>10542.0</v>
      </c>
      <c r="C535" s="5"/>
      <c r="D535" s="5"/>
      <c r="E535" s="90" t="s">
        <v>21</v>
      </c>
      <c r="F535" s="90" t="s">
        <v>3359</v>
      </c>
      <c r="G535" s="5">
        <v>2011.0</v>
      </c>
      <c r="H535" s="5" t="s">
        <v>62</v>
      </c>
      <c r="I535" s="5" t="s">
        <v>3357</v>
      </c>
      <c r="J535" s="5">
        <v>200.0</v>
      </c>
      <c r="K535" s="5" t="s">
        <v>105</v>
      </c>
      <c r="L535" s="5" t="s">
        <v>25</v>
      </c>
      <c r="M535" s="287" t="s">
        <v>4164</v>
      </c>
      <c r="N535" s="113"/>
    </row>
    <row r="536">
      <c r="A536" s="89" t="s">
        <v>176</v>
      </c>
      <c r="B536" s="5">
        <v>10543.0</v>
      </c>
      <c r="C536" s="5"/>
      <c r="D536" s="5"/>
      <c r="E536" s="90" t="s">
        <v>21</v>
      </c>
      <c r="F536" s="90" t="s">
        <v>3360</v>
      </c>
      <c r="G536" s="5">
        <v>2011.0</v>
      </c>
      <c r="H536" s="5" t="s">
        <v>62</v>
      </c>
      <c r="I536" s="5" t="s">
        <v>3357</v>
      </c>
      <c r="J536" s="5">
        <v>200.0</v>
      </c>
      <c r="K536" s="5" t="s">
        <v>105</v>
      </c>
      <c r="L536" s="5" t="s">
        <v>25</v>
      </c>
      <c r="M536" s="287" t="s">
        <v>4164</v>
      </c>
      <c r="N536" s="113"/>
    </row>
    <row r="537">
      <c r="A537" s="89" t="s">
        <v>176</v>
      </c>
      <c r="B537" s="5">
        <v>10544.0</v>
      </c>
      <c r="C537" s="5"/>
      <c r="D537" s="5"/>
      <c r="E537" s="90" t="s">
        <v>21</v>
      </c>
      <c r="F537" s="90" t="s">
        <v>3361</v>
      </c>
      <c r="G537" s="5">
        <v>2011.0</v>
      </c>
      <c r="H537" s="5" t="s">
        <v>62</v>
      </c>
      <c r="I537" s="5" t="s">
        <v>3357</v>
      </c>
      <c r="J537" s="5">
        <v>200.0</v>
      </c>
      <c r="K537" s="5" t="s">
        <v>105</v>
      </c>
      <c r="L537" s="5" t="s">
        <v>25</v>
      </c>
      <c r="M537" s="287" t="s">
        <v>4164</v>
      </c>
      <c r="N537" s="113"/>
    </row>
    <row r="538">
      <c r="A538" s="89"/>
      <c r="B538" s="5">
        <v>10545.0</v>
      </c>
      <c r="C538" s="5"/>
      <c r="D538" s="5"/>
      <c r="E538" s="90" t="s">
        <v>21</v>
      </c>
      <c r="F538" s="90" t="s">
        <v>3362</v>
      </c>
      <c r="G538" s="5">
        <v>2011.0</v>
      </c>
      <c r="H538" s="5" t="s">
        <v>62</v>
      </c>
      <c r="I538" s="5" t="s">
        <v>3357</v>
      </c>
      <c r="J538" s="5">
        <v>200.0</v>
      </c>
      <c r="K538" s="5" t="s">
        <v>105</v>
      </c>
      <c r="L538" s="5" t="s">
        <v>25</v>
      </c>
      <c r="M538" s="287" t="s">
        <v>4164</v>
      </c>
      <c r="N538" s="113"/>
    </row>
    <row r="539">
      <c r="A539" s="89"/>
      <c r="B539" s="5">
        <v>10546.0</v>
      </c>
      <c r="C539" s="5"/>
      <c r="D539" s="5"/>
      <c r="E539" s="90" t="s">
        <v>21</v>
      </c>
      <c r="F539" s="90" t="s">
        <v>1651</v>
      </c>
      <c r="G539" s="5">
        <v>2013.0</v>
      </c>
      <c r="H539" s="5" t="s">
        <v>23</v>
      </c>
      <c r="I539" s="5" t="s">
        <v>1652</v>
      </c>
      <c r="J539" s="5">
        <v>154.0</v>
      </c>
      <c r="K539" s="5" t="s">
        <v>1653</v>
      </c>
      <c r="L539" s="5" t="s">
        <v>30</v>
      </c>
      <c r="M539" s="287" t="s">
        <v>4164</v>
      </c>
      <c r="N539" s="113"/>
    </row>
    <row r="540">
      <c r="A540" s="89"/>
      <c r="B540" s="5">
        <v>10547.0</v>
      </c>
      <c r="C540" s="5"/>
      <c r="D540" s="5"/>
      <c r="E540" s="90" t="s">
        <v>21</v>
      </c>
      <c r="F540" s="90" t="s">
        <v>1554</v>
      </c>
      <c r="G540" s="5">
        <v>2012.0</v>
      </c>
      <c r="H540" s="5" t="s">
        <v>1555</v>
      </c>
      <c r="I540" s="5" t="s">
        <v>1081</v>
      </c>
      <c r="J540" s="5">
        <v>138.0</v>
      </c>
      <c r="K540" s="5" t="s">
        <v>105</v>
      </c>
      <c r="L540" s="5" t="s">
        <v>25</v>
      </c>
      <c r="M540" s="287" t="s">
        <v>4164</v>
      </c>
      <c r="N540" s="113"/>
    </row>
    <row r="541">
      <c r="A541" s="89"/>
      <c r="B541" s="5">
        <v>10548.0</v>
      </c>
      <c r="C541" s="5"/>
      <c r="D541" s="5"/>
      <c r="E541" s="90" t="s">
        <v>66</v>
      </c>
      <c r="F541" s="90" t="s">
        <v>1685</v>
      </c>
      <c r="G541" s="5">
        <v>2013.0</v>
      </c>
      <c r="H541" s="5" t="s">
        <v>1077</v>
      </c>
      <c r="I541" s="5" t="s">
        <v>1686</v>
      </c>
      <c r="J541" s="5">
        <v>242.0</v>
      </c>
      <c r="K541" s="5" t="s">
        <v>3585</v>
      </c>
      <c r="L541" s="5" t="s">
        <v>1688</v>
      </c>
      <c r="M541" s="287" t="s">
        <v>4164</v>
      </c>
      <c r="N541" s="113"/>
    </row>
    <row r="542">
      <c r="A542" s="89"/>
      <c r="B542" s="5">
        <v>10549.0</v>
      </c>
      <c r="C542" s="5"/>
      <c r="D542" s="5"/>
      <c r="E542" s="90" t="s">
        <v>66</v>
      </c>
      <c r="F542" s="90" t="s">
        <v>1076</v>
      </c>
      <c r="G542" s="5">
        <v>2013.0</v>
      </c>
      <c r="H542" s="5" t="s">
        <v>1077</v>
      </c>
      <c r="I542" s="5" t="s">
        <v>1078</v>
      </c>
      <c r="J542" s="5">
        <v>64.0</v>
      </c>
      <c r="K542" s="5" t="s">
        <v>105</v>
      </c>
      <c r="L542" s="5" t="s">
        <v>68</v>
      </c>
      <c r="M542" s="287" t="s">
        <v>4164</v>
      </c>
      <c r="N542" s="113"/>
    </row>
    <row r="543">
      <c r="A543" s="89"/>
      <c r="B543" s="5">
        <v>10550.0</v>
      </c>
      <c r="C543" s="5"/>
      <c r="D543" s="5"/>
      <c r="E543" s="90" t="s">
        <v>66</v>
      </c>
      <c r="F543" s="90" t="s">
        <v>1079</v>
      </c>
      <c r="G543" s="5">
        <v>2013.0</v>
      </c>
      <c r="H543" s="5" t="s">
        <v>1077</v>
      </c>
      <c r="I543" s="5" t="s">
        <v>1078</v>
      </c>
      <c r="J543" s="5">
        <v>64.0</v>
      </c>
      <c r="K543" s="5" t="s">
        <v>105</v>
      </c>
      <c r="L543" s="5" t="s">
        <v>68</v>
      </c>
      <c r="M543" s="287" t="s">
        <v>4164</v>
      </c>
      <c r="N543" s="113"/>
    </row>
    <row r="544">
      <c r="A544" s="89" t="s">
        <v>176</v>
      </c>
      <c r="B544" s="5">
        <v>10551.0</v>
      </c>
      <c r="C544" s="5"/>
      <c r="D544" s="5"/>
      <c r="E544" s="90" t="s">
        <v>21</v>
      </c>
      <c r="F544" s="90" t="s">
        <v>3363</v>
      </c>
      <c r="G544" s="5">
        <v>2013.0</v>
      </c>
      <c r="H544" s="5" t="s">
        <v>237</v>
      </c>
      <c r="I544" s="5" t="s">
        <v>1081</v>
      </c>
      <c r="J544" s="5">
        <v>19.0</v>
      </c>
      <c r="K544" s="5" t="s">
        <v>105</v>
      </c>
      <c r="L544" s="5" t="s">
        <v>25</v>
      </c>
      <c r="M544" s="287" t="s">
        <v>4164</v>
      </c>
      <c r="N544" s="113"/>
    </row>
    <row r="545">
      <c r="A545" s="89" t="s">
        <v>176</v>
      </c>
      <c r="B545" s="5">
        <v>10552.0</v>
      </c>
      <c r="C545" s="5"/>
      <c r="D545" s="5"/>
      <c r="E545" s="90" t="s">
        <v>21</v>
      </c>
      <c r="F545" s="90" t="s">
        <v>3365</v>
      </c>
      <c r="G545" s="5">
        <v>2013.0</v>
      </c>
      <c r="H545" s="5" t="s">
        <v>237</v>
      </c>
      <c r="I545" s="5" t="s">
        <v>1081</v>
      </c>
      <c r="J545" s="5">
        <v>19.0</v>
      </c>
      <c r="K545" s="5" t="s">
        <v>105</v>
      </c>
      <c r="L545" s="5" t="s">
        <v>25</v>
      </c>
      <c r="M545" s="287" t="s">
        <v>4164</v>
      </c>
      <c r="N545" s="113"/>
    </row>
    <row r="546">
      <c r="A546" s="89" t="s">
        <v>176</v>
      </c>
      <c r="B546" s="5">
        <v>10553.0</v>
      </c>
      <c r="C546" s="5"/>
      <c r="D546" s="5"/>
      <c r="E546" s="90" t="s">
        <v>21</v>
      </c>
      <c r="F546" s="90" t="s">
        <v>3217</v>
      </c>
      <c r="G546" s="5">
        <v>2013.0</v>
      </c>
      <c r="H546" s="5" t="s">
        <v>237</v>
      </c>
      <c r="I546" s="5" t="s">
        <v>1081</v>
      </c>
      <c r="J546" s="5">
        <v>19.0</v>
      </c>
      <c r="K546" s="5" t="s">
        <v>105</v>
      </c>
      <c r="L546" s="5" t="s">
        <v>72</v>
      </c>
      <c r="M546" s="287" t="s">
        <v>4164</v>
      </c>
      <c r="N546" s="113"/>
    </row>
    <row r="547">
      <c r="A547" s="89" t="s">
        <v>176</v>
      </c>
      <c r="B547" s="5">
        <v>10554.0</v>
      </c>
      <c r="C547" s="5"/>
      <c r="D547" s="5"/>
      <c r="E547" s="90" t="s">
        <v>21</v>
      </c>
      <c r="F547" s="90" t="s">
        <v>3218</v>
      </c>
      <c r="G547" s="5">
        <v>2013.0</v>
      </c>
      <c r="H547" s="5" t="s">
        <v>237</v>
      </c>
      <c r="I547" s="5" t="s">
        <v>1081</v>
      </c>
      <c r="J547" s="5">
        <v>19.0</v>
      </c>
      <c r="K547" s="5" t="s">
        <v>105</v>
      </c>
      <c r="L547" s="5" t="s">
        <v>72</v>
      </c>
      <c r="M547" s="287" t="s">
        <v>4164</v>
      </c>
      <c r="N547" s="113"/>
    </row>
    <row r="548">
      <c r="A548" s="89" t="s">
        <v>176</v>
      </c>
      <c r="B548" s="5">
        <v>10555.0</v>
      </c>
      <c r="C548" s="5"/>
      <c r="D548" s="5"/>
      <c r="E548" s="90" t="s">
        <v>21</v>
      </c>
      <c r="F548" s="90" t="s">
        <v>3219</v>
      </c>
      <c r="G548" s="5">
        <v>2013.0</v>
      </c>
      <c r="H548" s="5" t="s">
        <v>237</v>
      </c>
      <c r="I548" s="5" t="s">
        <v>1081</v>
      </c>
      <c r="J548" s="5">
        <v>19.0</v>
      </c>
      <c r="K548" s="5" t="s">
        <v>105</v>
      </c>
      <c r="L548" s="5" t="s">
        <v>72</v>
      </c>
      <c r="M548" s="287" t="s">
        <v>4164</v>
      </c>
      <c r="N548" s="113"/>
    </row>
    <row r="549">
      <c r="A549" s="89" t="s">
        <v>176</v>
      </c>
      <c r="B549" s="5">
        <v>10556.0</v>
      </c>
      <c r="C549" s="5"/>
      <c r="D549" s="5"/>
      <c r="E549" s="90" t="s">
        <v>21</v>
      </c>
      <c r="F549" s="90" t="s">
        <v>3107</v>
      </c>
      <c r="G549" s="5">
        <v>2013.0</v>
      </c>
      <c r="H549" s="5" t="s">
        <v>237</v>
      </c>
      <c r="I549" s="5" t="s">
        <v>1081</v>
      </c>
      <c r="J549" s="5">
        <v>19.0</v>
      </c>
      <c r="K549" s="5" t="s">
        <v>105</v>
      </c>
      <c r="L549" s="5" t="s">
        <v>763</v>
      </c>
      <c r="M549" s="287" t="s">
        <v>4164</v>
      </c>
      <c r="N549" s="113"/>
    </row>
    <row r="550">
      <c r="A550" s="89" t="s">
        <v>176</v>
      </c>
      <c r="B550" s="5">
        <v>10557.0</v>
      </c>
      <c r="C550" s="5"/>
      <c r="D550" s="5"/>
      <c r="E550" s="90" t="s">
        <v>21</v>
      </c>
      <c r="F550" s="90" t="s">
        <v>3220</v>
      </c>
      <c r="G550" s="5">
        <v>2013.0</v>
      </c>
      <c r="H550" s="5" t="s">
        <v>237</v>
      </c>
      <c r="I550" s="5" t="s">
        <v>1081</v>
      </c>
      <c r="J550" s="5">
        <v>19.0</v>
      </c>
      <c r="K550" s="5" t="s">
        <v>105</v>
      </c>
      <c r="L550" s="5" t="s">
        <v>72</v>
      </c>
      <c r="M550" s="287" t="s">
        <v>4164</v>
      </c>
      <c r="N550" s="113"/>
    </row>
    <row r="551">
      <c r="A551" s="89" t="s">
        <v>176</v>
      </c>
      <c r="B551" s="5">
        <v>10558.0</v>
      </c>
      <c r="C551" s="5"/>
      <c r="D551" s="5"/>
      <c r="E551" s="90" t="s">
        <v>21</v>
      </c>
      <c r="F551" s="90" t="s">
        <v>1408</v>
      </c>
      <c r="G551" s="5">
        <v>2019.0</v>
      </c>
      <c r="H551" s="5" t="s">
        <v>954</v>
      </c>
      <c r="I551" s="5" t="s">
        <v>1409</v>
      </c>
      <c r="J551" s="5">
        <v>7.0</v>
      </c>
      <c r="K551" s="5" t="s">
        <v>105</v>
      </c>
      <c r="L551" s="5" t="s">
        <v>30</v>
      </c>
      <c r="M551" s="287" t="s">
        <v>4164</v>
      </c>
      <c r="N551" s="113"/>
    </row>
    <row r="552">
      <c r="A552" s="89" t="s">
        <v>176</v>
      </c>
      <c r="B552" s="5">
        <v>10559.0</v>
      </c>
      <c r="C552" s="5"/>
      <c r="D552" s="5"/>
      <c r="E552" s="90" t="s">
        <v>21</v>
      </c>
      <c r="F552" s="90" t="s">
        <v>3221</v>
      </c>
      <c r="G552" s="5">
        <v>2013.0</v>
      </c>
      <c r="H552" s="5" t="s">
        <v>237</v>
      </c>
      <c r="I552" s="5" t="s">
        <v>1081</v>
      </c>
      <c r="J552" s="5">
        <v>19.0</v>
      </c>
      <c r="K552" s="5" t="s">
        <v>105</v>
      </c>
      <c r="L552" s="5" t="s">
        <v>72</v>
      </c>
      <c r="M552" s="287" t="s">
        <v>4164</v>
      </c>
      <c r="N552" s="113"/>
    </row>
    <row r="553">
      <c r="A553" s="89" t="s">
        <v>176</v>
      </c>
      <c r="B553" s="5">
        <v>10560.0</v>
      </c>
      <c r="C553" s="5"/>
      <c r="D553" s="5"/>
      <c r="E553" s="90" t="s">
        <v>21</v>
      </c>
      <c r="F553" s="90" t="s">
        <v>3222</v>
      </c>
      <c r="G553" s="5">
        <v>2013.0</v>
      </c>
      <c r="H553" s="5" t="s">
        <v>237</v>
      </c>
      <c r="I553" s="5" t="s">
        <v>1081</v>
      </c>
      <c r="J553" s="5">
        <v>19.0</v>
      </c>
      <c r="K553" s="5" t="s">
        <v>105</v>
      </c>
      <c r="L553" s="5" t="s">
        <v>72</v>
      </c>
      <c r="M553" s="287" t="s">
        <v>4164</v>
      </c>
      <c r="N553" s="113"/>
    </row>
    <row r="554">
      <c r="A554" s="89" t="s">
        <v>176</v>
      </c>
      <c r="B554" s="5">
        <v>10561.0</v>
      </c>
      <c r="C554" s="5"/>
      <c r="D554" s="5"/>
      <c r="E554" s="90" t="s">
        <v>21</v>
      </c>
      <c r="F554" s="90" t="s">
        <v>3223</v>
      </c>
      <c r="G554" s="5">
        <v>2013.0</v>
      </c>
      <c r="H554" s="5" t="s">
        <v>237</v>
      </c>
      <c r="I554" s="5" t="s">
        <v>1081</v>
      </c>
      <c r="J554" s="5">
        <v>19.0</v>
      </c>
      <c r="K554" s="5" t="s">
        <v>105</v>
      </c>
      <c r="L554" s="5" t="s">
        <v>72</v>
      </c>
      <c r="M554" s="287" t="s">
        <v>4164</v>
      </c>
      <c r="N554" s="113"/>
    </row>
    <row r="555">
      <c r="A555" s="89" t="s">
        <v>176</v>
      </c>
      <c r="B555" s="5">
        <v>10562.0</v>
      </c>
      <c r="C555" s="5"/>
      <c r="D555" s="5"/>
      <c r="E555" s="90" t="s">
        <v>21</v>
      </c>
      <c r="F555" s="90" t="s">
        <v>3108</v>
      </c>
      <c r="G555" s="5">
        <v>2013.0</v>
      </c>
      <c r="H555" s="5" t="s">
        <v>237</v>
      </c>
      <c r="I555" s="5" t="s">
        <v>1081</v>
      </c>
      <c r="J555" s="5">
        <v>19.0</v>
      </c>
      <c r="K555" s="5" t="s">
        <v>105</v>
      </c>
      <c r="L555" s="5" t="s">
        <v>666</v>
      </c>
      <c r="M555" s="287" t="s">
        <v>4164</v>
      </c>
      <c r="N555" s="113"/>
    </row>
    <row r="556">
      <c r="A556" s="89" t="s">
        <v>176</v>
      </c>
      <c r="B556" s="5">
        <v>10563.0</v>
      </c>
      <c r="C556" s="5"/>
      <c r="D556" s="5"/>
      <c r="E556" s="90" t="s">
        <v>21</v>
      </c>
      <c r="F556" s="90" t="s">
        <v>3366</v>
      </c>
      <c r="G556" s="5">
        <v>2013.0</v>
      </c>
      <c r="H556" s="5" t="s">
        <v>237</v>
      </c>
      <c r="I556" s="5" t="s">
        <v>1081</v>
      </c>
      <c r="J556" s="5">
        <v>19.0</v>
      </c>
      <c r="K556" s="5" t="s">
        <v>105</v>
      </c>
      <c r="L556" s="5" t="s">
        <v>25</v>
      </c>
      <c r="M556" s="287" t="s">
        <v>4164</v>
      </c>
      <c r="N556" s="113"/>
    </row>
    <row r="557">
      <c r="A557" s="89" t="s">
        <v>176</v>
      </c>
      <c r="B557" s="5">
        <v>10564.0</v>
      </c>
      <c r="C557" s="5"/>
      <c r="D557" s="5"/>
      <c r="E557" s="90" t="s">
        <v>21</v>
      </c>
      <c r="F557" s="90" t="s">
        <v>1080</v>
      </c>
      <c r="G557" s="5">
        <v>2013.0</v>
      </c>
      <c r="H557" s="5" t="s">
        <v>237</v>
      </c>
      <c r="I557" s="5" t="s">
        <v>1081</v>
      </c>
      <c r="J557" s="5">
        <v>19.0</v>
      </c>
      <c r="K557" s="5" t="s">
        <v>105</v>
      </c>
      <c r="L557" s="5" t="s">
        <v>30</v>
      </c>
      <c r="M557" s="287" t="s">
        <v>4164</v>
      </c>
      <c r="N557" s="113"/>
    </row>
    <row r="558">
      <c r="A558" s="89" t="s">
        <v>176</v>
      </c>
      <c r="B558" s="5">
        <v>10565.0</v>
      </c>
      <c r="C558" s="5"/>
      <c r="D558" s="5"/>
      <c r="E558" s="90" t="s">
        <v>21</v>
      </c>
      <c r="F558" s="90" t="s">
        <v>1082</v>
      </c>
      <c r="G558" s="5">
        <v>2013.0</v>
      </c>
      <c r="H558" s="5" t="s">
        <v>237</v>
      </c>
      <c r="I558" s="5" t="s">
        <v>1081</v>
      </c>
      <c r="J558" s="5">
        <v>19.0</v>
      </c>
      <c r="K558" s="5" t="s">
        <v>105</v>
      </c>
      <c r="L558" s="5" t="s">
        <v>30</v>
      </c>
      <c r="M558" s="287" t="s">
        <v>4164</v>
      </c>
      <c r="N558" s="113"/>
    </row>
    <row r="559">
      <c r="A559" s="89" t="s">
        <v>176</v>
      </c>
      <c r="B559" s="5">
        <v>10566.0</v>
      </c>
      <c r="C559" s="5"/>
      <c r="D559" s="5"/>
      <c r="E559" s="90" t="s">
        <v>21</v>
      </c>
      <c r="F559" s="90" t="s">
        <v>1083</v>
      </c>
      <c r="G559" s="5">
        <v>2013.0</v>
      </c>
      <c r="H559" s="5" t="s">
        <v>237</v>
      </c>
      <c r="I559" s="5" t="s">
        <v>1081</v>
      </c>
      <c r="J559" s="5">
        <v>19.0</v>
      </c>
      <c r="K559" s="5" t="s">
        <v>105</v>
      </c>
      <c r="L559" s="5" t="s">
        <v>30</v>
      </c>
      <c r="M559" s="287" t="s">
        <v>4164</v>
      </c>
      <c r="N559" s="113"/>
    </row>
    <row r="560">
      <c r="A560" s="89" t="s">
        <v>176</v>
      </c>
      <c r="B560" s="5">
        <v>10567.0</v>
      </c>
      <c r="C560" s="5"/>
      <c r="D560" s="5"/>
      <c r="E560" s="90" t="s">
        <v>21</v>
      </c>
      <c r="F560" s="90" t="s">
        <v>3367</v>
      </c>
      <c r="G560" s="5">
        <v>2013.0</v>
      </c>
      <c r="H560" s="5" t="s">
        <v>237</v>
      </c>
      <c r="I560" s="5" t="s">
        <v>1081</v>
      </c>
      <c r="J560" s="5">
        <v>19.0</v>
      </c>
      <c r="K560" s="5" t="s">
        <v>105</v>
      </c>
      <c r="L560" s="5" t="s">
        <v>25</v>
      </c>
      <c r="M560" s="287" t="s">
        <v>4164</v>
      </c>
      <c r="N560" s="113"/>
    </row>
    <row r="561">
      <c r="A561" s="89" t="s">
        <v>176</v>
      </c>
      <c r="B561" s="5">
        <v>10568.0</v>
      </c>
      <c r="C561" s="5"/>
      <c r="D561" s="5"/>
      <c r="E561" s="90" t="s">
        <v>21</v>
      </c>
      <c r="F561" s="90" t="s">
        <v>3368</v>
      </c>
      <c r="G561" s="5">
        <v>2013.0</v>
      </c>
      <c r="H561" s="5" t="s">
        <v>237</v>
      </c>
      <c r="I561" s="5" t="s">
        <v>1081</v>
      </c>
      <c r="J561" s="5">
        <v>19.0</v>
      </c>
      <c r="K561" s="5" t="s">
        <v>105</v>
      </c>
      <c r="L561" s="5" t="s">
        <v>25</v>
      </c>
      <c r="M561" s="287" t="s">
        <v>4164</v>
      </c>
      <c r="N561" s="113"/>
    </row>
    <row r="562">
      <c r="A562" s="89" t="s">
        <v>176</v>
      </c>
      <c r="B562" s="5">
        <v>10569.0</v>
      </c>
      <c r="C562" s="5"/>
      <c r="D562" s="5"/>
      <c r="E562" s="90" t="s">
        <v>21</v>
      </c>
      <c r="F562" s="90" t="s">
        <v>3369</v>
      </c>
      <c r="G562" s="5">
        <v>2013.0</v>
      </c>
      <c r="H562" s="5" t="s">
        <v>237</v>
      </c>
      <c r="I562" s="5" t="s">
        <v>1081</v>
      </c>
      <c r="J562" s="5">
        <v>19.0</v>
      </c>
      <c r="K562" s="5" t="s">
        <v>105</v>
      </c>
      <c r="L562" s="5" t="s">
        <v>25</v>
      </c>
      <c r="M562" s="287" t="s">
        <v>4164</v>
      </c>
      <c r="N562" s="113"/>
    </row>
    <row r="563">
      <c r="A563" s="89" t="s">
        <v>176</v>
      </c>
      <c r="B563" s="5">
        <v>10570.0</v>
      </c>
      <c r="C563" s="5"/>
      <c r="D563" s="5"/>
      <c r="E563" s="90" t="s">
        <v>21</v>
      </c>
      <c r="F563" s="90" t="s">
        <v>3370</v>
      </c>
      <c r="G563" s="5">
        <v>2013.0</v>
      </c>
      <c r="H563" s="5" t="s">
        <v>237</v>
      </c>
      <c r="I563" s="5" t="s">
        <v>1081</v>
      </c>
      <c r="J563" s="5">
        <v>19.0</v>
      </c>
      <c r="K563" s="5" t="s">
        <v>105</v>
      </c>
      <c r="L563" s="5" t="s">
        <v>25</v>
      </c>
      <c r="M563" s="287" t="s">
        <v>4164</v>
      </c>
      <c r="N563" s="113"/>
    </row>
    <row r="564">
      <c r="A564" s="89" t="s">
        <v>176</v>
      </c>
      <c r="B564" s="5">
        <v>10571.0</v>
      </c>
      <c r="C564" s="5"/>
      <c r="D564" s="5"/>
      <c r="E564" s="90" t="s">
        <v>21</v>
      </c>
      <c r="F564" s="90" t="s">
        <v>3109</v>
      </c>
      <c r="G564" s="5">
        <v>2013.0</v>
      </c>
      <c r="H564" s="5" t="s">
        <v>237</v>
      </c>
      <c r="I564" s="5" t="s">
        <v>1081</v>
      </c>
      <c r="J564" s="5">
        <v>19.0</v>
      </c>
      <c r="K564" s="5" t="s">
        <v>105</v>
      </c>
      <c r="L564" s="5" t="s">
        <v>763</v>
      </c>
      <c r="M564" s="287" t="s">
        <v>4164</v>
      </c>
      <c r="N564" s="113"/>
    </row>
    <row r="565">
      <c r="A565" s="89" t="s">
        <v>176</v>
      </c>
      <c r="B565" s="5">
        <v>10572.0</v>
      </c>
      <c r="C565" s="5"/>
      <c r="D565" s="5"/>
      <c r="E565" s="90" t="s">
        <v>21</v>
      </c>
      <c r="F565" s="90" t="s">
        <v>800</v>
      </c>
      <c r="G565" s="5">
        <v>2020.0</v>
      </c>
      <c r="H565" s="5" t="s">
        <v>39</v>
      </c>
      <c r="I565" s="5" t="s">
        <v>659</v>
      </c>
      <c r="J565" s="5" t="s">
        <v>801</v>
      </c>
      <c r="K565" s="5" t="s">
        <v>173</v>
      </c>
      <c r="L565" s="5" t="s">
        <v>803</v>
      </c>
      <c r="M565" s="287" t="s">
        <v>4165</v>
      </c>
      <c r="N565" s="113"/>
    </row>
    <row r="566">
      <c r="A566" s="89"/>
      <c r="B566" s="5">
        <v>10573.0</v>
      </c>
      <c r="C566" s="5"/>
      <c r="D566" s="5"/>
      <c r="E566" s="90" t="s">
        <v>21</v>
      </c>
      <c r="F566" s="90" t="s">
        <v>406</v>
      </c>
      <c r="G566" s="5">
        <v>2018.0</v>
      </c>
      <c r="H566" s="5" t="s">
        <v>75</v>
      </c>
      <c r="I566" s="5" t="s">
        <v>407</v>
      </c>
      <c r="J566" s="5" t="s">
        <v>408</v>
      </c>
      <c r="K566" s="5" t="s">
        <v>298</v>
      </c>
      <c r="L566" s="5" t="s">
        <v>72</v>
      </c>
      <c r="M566" s="287" t="s">
        <v>4165</v>
      </c>
      <c r="N566" s="331"/>
    </row>
    <row r="567">
      <c r="A567" s="89"/>
      <c r="B567" s="5">
        <v>10574.0</v>
      </c>
      <c r="C567" s="5"/>
      <c r="D567" s="5"/>
      <c r="E567" s="90" t="s">
        <v>21</v>
      </c>
      <c r="F567" s="90" t="s">
        <v>201</v>
      </c>
      <c r="G567" s="5">
        <v>2019.0</v>
      </c>
      <c r="H567" s="5" t="s">
        <v>39</v>
      </c>
      <c r="I567" s="5" t="s">
        <v>36</v>
      </c>
      <c r="J567" s="5" t="s">
        <v>202</v>
      </c>
      <c r="K567" s="5" t="s">
        <v>203</v>
      </c>
      <c r="L567" s="5" t="s">
        <v>72</v>
      </c>
      <c r="M567" s="287" t="s">
        <v>4165</v>
      </c>
      <c r="N567" s="331"/>
    </row>
    <row r="568">
      <c r="A568" s="89"/>
      <c r="B568" s="5">
        <v>10575.0</v>
      </c>
      <c r="C568" s="5"/>
      <c r="D568" s="5"/>
      <c r="E568" s="90" t="s">
        <v>21</v>
      </c>
      <c r="F568" s="90" t="s">
        <v>204</v>
      </c>
      <c r="G568" s="5">
        <v>2019.0</v>
      </c>
      <c r="H568" s="5" t="s">
        <v>39</v>
      </c>
      <c r="I568" s="5" t="s">
        <v>36</v>
      </c>
      <c r="J568" s="5" t="s">
        <v>202</v>
      </c>
      <c r="K568" s="5" t="s">
        <v>203</v>
      </c>
      <c r="L568" s="5" t="s">
        <v>72</v>
      </c>
      <c r="M568" s="287" t="s">
        <v>4165</v>
      </c>
      <c r="N568" s="331"/>
    </row>
    <row r="569">
      <c r="A569" s="89"/>
      <c r="B569" s="5">
        <v>10576.0</v>
      </c>
      <c r="C569" s="5"/>
      <c r="D569" s="5"/>
      <c r="E569" s="90" t="s">
        <v>21</v>
      </c>
      <c r="F569" s="90" t="s">
        <v>409</v>
      </c>
      <c r="G569" s="5">
        <v>2019.0</v>
      </c>
      <c r="H569" s="5" t="s">
        <v>39</v>
      </c>
      <c r="I569" s="5" t="s">
        <v>36</v>
      </c>
      <c r="J569" s="5" t="s">
        <v>202</v>
      </c>
      <c r="K569" s="5" t="s">
        <v>203</v>
      </c>
      <c r="L569" s="5" t="s">
        <v>25</v>
      </c>
      <c r="M569" s="287" t="s">
        <v>4165</v>
      </c>
      <c r="N569" s="331"/>
    </row>
    <row r="570">
      <c r="A570" s="89"/>
      <c r="B570" s="5">
        <v>10577.0</v>
      </c>
      <c r="C570" s="5"/>
      <c r="D570" s="5"/>
      <c r="E570" s="90" t="s">
        <v>21</v>
      </c>
      <c r="F570" s="90" t="s">
        <v>410</v>
      </c>
      <c r="G570" s="5">
        <v>2019.0</v>
      </c>
      <c r="H570" s="5" t="s">
        <v>39</v>
      </c>
      <c r="I570" s="5" t="s">
        <v>36</v>
      </c>
      <c r="J570" s="5" t="s">
        <v>202</v>
      </c>
      <c r="K570" s="5" t="s">
        <v>203</v>
      </c>
      <c r="L570" s="5" t="s">
        <v>25</v>
      </c>
      <c r="M570" s="287" t="s">
        <v>4165</v>
      </c>
      <c r="N570" s="331"/>
    </row>
    <row r="571">
      <c r="A571" s="89"/>
      <c r="B571" s="5">
        <v>10578.0</v>
      </c>
      <c r="C571" s="5"/>
      <c r="D571" s="5"/>
      <c r="E571" s="90" t="s">
        <v>21</v>
      </c>
      <c r="F571" s="90" t="s">
        <v>411</v>
      </c>
      <c r="G571" s="5">
        <v>2019.0</v>
      </c>
      <c r="H571" s="5" t="s">
        <v>39</v>
      </c>
      <c r="I571" s="5" t="s">
        <v>36</v>
      </c>
      <c r="J571" s="5" t="s">
        <v>202</v>
      </c>
      <c r="K571" s="5" t="s">
        <v>203</v>
      </c>
      <c r="L571" s="5" t="s">
        <v>25</v>
      </c>
      <c r="M571" s="287" t="s">
        <v>4165</v>
      </c>
      <c r="N571" s="331"/>
    </row>
    <row r="572">
      <c r="A572" s="89"/>
      <c r="B572" s="5">
        <v>10579.0</v>
      </c>
      <c r="C572" s="5"/>
      <c r="D572" s="5"/>
      <c r="E572" s="90" t="s">
        <v>149</v>
      </c>
      <c r="F572" s="90" t="s">
        <v>643</v>
      </c>
      <c r="G572" s="5">
        <v>2019.0</v>
      </c>
      <c r="H572" s="5" t="s">
        <v>39</v>
      </c>
      <c r="I572" s="5" t="s">
        <v>36</v>
      </c>
      <c r="J572" s="5" t="s">
        <v>644</v>
      </c>
      <c r="K572" s="5" t="s">
        <v>645</v>
      </c>
      <c r="L572" s="5" t="s">
        <v>178</v>
      </c>
      <c r="M572" s="287" t="s">
        <v>4165</v>
      </c>
      <c r="N572" s="331"/>
    </row>
    <row r="573">
      <c r="A573" s="89"/>
      <c r="B573" s="5">
        <v>10580.0</v>
      </c>
      <c r="C573" s="5"/>
      <c r="D573" s="5"/>
      <c r="E573" s="90" t="s">
        <v>149</v>
      </c>
      <c r="F573" s="90" t="s">
        <v>646</v>
      </c>
      <c r="G573" s="5">
        <v>2019.0</v>
      </c>
      <c r="H573" s="5" t="s">
        <v>39</v>
      </c>
      <c r="I573" s="5" t="s">
        <v>36</v>
      </c>
      <c r="J573" s="5" t="s">
        <v>644</v>
      </c>
      <c r="K573" s="5" t="s">
        <v>645</v>
      </c>
      <c r="L573" s="5" t="s">
        <v>178</v>
      </c>
      <c r="M573" s="287" t="s">
        <v>4165</v>
      </c>
      <c r="N573" s="331"/>
    </row>
    <row r="574">
      <c r="A574" s="89"/>
      <c r="B574" s="5">
        <v>10581.0</v>
      </c>
      <c r="C574" s="5"/>
      <c r="D574" s="5"/>
      <c r="E574" s="90" t="s">
        <v>149</v>
      </c>
      <c r="F574" s="90" t="s">
        <v>647</v>
      </c>
      <c r="G574" s="5">
        <v>2019.0</v>
      </c>
      <c r="H574" s="5" t="s">
        <v>39</v>
      </c>
      <c r="I574" s="5" t="s">
        <v>36</v>
      </c>
      <c r="J574" s="5" t="s">
        <v>644</v>
      </c>
      <c r="K574" s="5" t="s">
        <v>645</v>
      </c>
      <c r="L574" s="5" t="s">
        <v>178</v>
      </c>
      <c r="M574" s="287" t="s">
        <v>4165</v>
      </c>
      <c r="N574" s="331"/>
    </row>
    <row r="575">
      <c r="A575" s="89"/>
      <c r="B575" s="5">
        <v>10582.0</v>
      </c>
      <c r="C575" s="5"/>
      <c r="D575" s="5"/>
      <c r="E575" s="90" t="s">
        <v>149</v>
      </c>
      <c r="F575" s="90" t="s">
        <v>648</v>
      </c>
      <c r="G575" s="5">
        <v>2019.0</v>
      </c>
      <c r="H575" s="5" t="s">
        <v>39</v>
      </c>
      <c r="I575" s="5" t="s">
        <v>36</v>
      </c>
      <c r="J575" s="5" t="s">
        <v>644</v>
      </c>
      <c r="K575" s="5" t="s">
        <v>645</v>
      </c>
      <c r="L575" s="5" t="s">
        <v>178</v>
      </c>
      <c r="M575" s="287" t="s">
        <v>4165</v>
      </c>
      <c r="N575" s="331"/>
    </row>
    <row r="576">
      <c r="A576" s="89"/>
      <c r="B576" s="5">
        <v>10583.0</v>
      </c>
      <c r="C576" s="5"/>
      <c r="D576" s="5"/>
      <c r="E576" s="90" t="s">
        <v>21</v>
      </c>
      <c r="F576" s="90" t="s">
        <v>640</v>
      </c>
      <c r="G576" s="5">
        <v>2019.0</v>
      </c>
      <c r="H576" s="5" t="s">
        <v>23</v>
      </c>
      <c r="I576" s="5" t="s">
        <v>641</v>
      </c>
      <c r="J576" s="5">
        <v>21.0</v>
      </c>
      <c r="K576" s="5" t="s">
        <v>71</v>
      </c>
      <c r="L576" s="5" t="s">
        <v>30</v>
      </c>
      <c r="M576" s="287" t="s">
        <v>4165</v>
      </c>
      <c r="N576" s="331"/>
    </row>
    <row r="577">
      <c r="A577" s="89"/>
      <c r="B577" s="5">
        <v>10584.0</v>
      </c>
      <c r="C577" s="5"/>
      <c r="D577" s="5"/>
      <c r="E577" s="90" t="s">
        <v>21</v>
      </c>
      <c r="F577" s="90" t="s">
        <v>642</v>
      </c>
      <c r="G577" s="5">
        <v>2019.0</v>
      </c>
      <c r="H577" s="5" t="s">
        <v>23</v>
      </c>
      <c r="I577" s="5" t="s">
        <v>641</v>
      </c>
      <c r="J577" s="5">
        <v>21.0</v>
      </c>
      <c r="K577" s="5" t="s">
        <v>71</v>
      </c>
      <c r="L577" s="5" t="s">
        <v>30</v>
      </c>
      <c r="M577" s="287" t="s">
        <v>4165</v>
      </c>
      <c r="N577" s="331"/>
    </row>
    <row r="578">
      <c r="A578" s="89"/>
      <c r="B578" s="5">
        <v>10585.0</v>
      </c>
      <c r="C578" s="5"/>
      <c r="D578" s="5"/>
      <c r="E578" s="90" t="s">
        <v>21</v>
      </c>
      <c r="F578" s="90" t="s">
        <v>38</v>
      </c>
      <c r="G578" s="5">
        <v>2019.0</v>
      </c>
      <c r="H578" s="5" t="s">
        <v>39</v>
      </c>
      <c r="I578" s="5" t="s">
        <v>24</v>
      </c>
      <c r="J578" s="5">
        <v>44.0</v>
      </c>
      <c r="K578" s="5" t="s">
        <v>40</v>
      </c>
      <c r="L578" s="5" t="s">
        <v>30</v>
      </c>
      <c r="M578" s="287" t="s">
        <v>4165</v>
      </c>
      <c r="N578" s="331"/>
    </row>
    <row r="579">
      <c r="A579" s="89"/>
      <c r="B579" s="5">
        <v>10586.0</v>
      </c>
      <c r="C579" s="5"/>
      <c r="D579" s="5"/>
      <c r="E579" s="90" t="s">
        <v>149</v>
      </c>
      <c r="F579" s="90" t="s">
        <v>649</v>
      </c>
      <c r="G579" s="5">
        <v>2019.0</v>
      </c>
      <c r="H579" s="5" t="s">
        <v>39</v>
      </c>
      <c r="I579" s="5" t="s">
        <v>36</v>
      </c>
      <c r="J579" s="5" t="s">
        <v>644</v>
      </c>
      <c r="K579" s="5" t="s">
        <v>645</v>
      </c>
      <c r="L579" s="5" t="s">
        <v>178</v>
      </c>
      <c r="M579" s="287" t="s">
        <v>4165</v>
      </c>
      <c r="N579" s="331"/>
    </row>
    <row r="580">
      <c r="A580" s="89"/>
      <c r="B580" s="5">
        <v>10587.0</v>
      </c>
      <c r="C580" s="5"/>
      <c r="D580" s="5"/>
      <c r="E580" s="90" t="s">
        <v>21</v>
      </c>
      <c r="F580" s="90" t="s">
        <v>292</v>
      </c>
      <c r="G580" s="5">
        <v>2019.0</v>
      </c>
      <c r="H580" s="5" t="s">
        <v>39</v>
      </c>
      <c r="I580" s="5" t="s">
        <v>36</v>
      </c>
      <c r="J580" s="5" t="s">
        <v>293</v>
      </c>
      <c r="K580" s="5" t="s">
        <v>294</v>
      </c>
      <c r="L580" s="5" t="s">
        <v>25</v>
      </c>
      <c r="M580" s="287" t="s">
        <v>4165</v>
      </c>
      <c r="N580" s="331"/>
    </row>
    <row r="581">
      <c r="A581" s="89"/>
      <c r="B581" s="5">
        <v>10588.0</v>
      </c>
      <c r="C581" s="5"/>
      <c r="D581" s="5"/>
      <c r="E581" s="90" t="s">
        <v>21</v>
      </c>
      <c r="F581" s="90" t="s">
        <v>521</v>
      </c>
      <c r="G581" s="5">
        <v>2019.0</v>
      </c>
      <c r="H581" s="5" t="s">
        <v>163</v>
      </c>
      <c r="I581" s="5" t="s">
        <v>297</v>
      </c>
      <c r="J581" s="5">
        <v>23.0</v>
      </c>
      <c r="K581" s="5" t="s">
        <v>105</v>
      </c>
      <c r="L581" s="5" t="s">
        <v>25</v>
      </c>
      <c r="M581" s="287" t="s">
        <v>4165</v>
      </c>
      <c r="N581" s="331"/>
    </row>
    <row r="582">
      <c r="A582" s="89"/>
      <c r="B582" s="5">
        <v>10589.0</v>
      </c>
      <c r="C582" s="5"/>
      <c r="D582" s="5"/>
      <c r="E582" s="90" t="s">
        <v>21</v>
      </c>
      <c r="F582" s="90" t="s">
        <v>295</v>
      </c>
      <c r="G582" s="5">
        <v>2019.0</v>
      </c>
      <c r="H582" s="5" t="s">
        <v>296</v>
      </c>
      <c r="I582" s="5" t="s">
        <v>297</v>
      </c>
      <c r="J582" s="5">
        <v>25.0</v>
      </c>
      <c r="K582" s="5" t="s">
        <v>298</v>
      </c>
      <c r="L582" s="5" t="s">
        <v>30</v>
      </c>
      <c r="M582" s="287" t="s">
        <v>4165</v>
      </c>
      <c r="N582" s="331"/>
    </row>
    <row r="583">
      <c r="A583" s="89"/>
      <c r="B583" s="5">
        <v>10590.0</v>
      </c>
      <c r="C583" s="5"/>
      <c r="D583" s="5"/>
      <c r="E583" s="90" t="s">
        <v>21</v>
      </c>
      <c r="F583" s="90" t="s">
        <v>41</v>
      </c>
      <c r="G583" s="5">
        <v>2020.0</v>
      </c>
      <c r="H583" s="5" t="s">
        <v>42</v>
      </c>
      <c r="I583" s="5" t="s">
        <v>43</v>
      </c>
      <c r="J583" s="5">
        <v>28.0</v>
      </c>
      <c r="K583" s="5" t="s">
        <v>44</v>
      </c>
      <c r="L583" s="5" t="s">
        <v>25</v>
      </c>
      <c r="M583" s="287" t="s">
        <v>4165</v>
      </c>
      <c r="N583" s="331"/>
    </row>
    <row r="584">
      <c r="A584" s="89"/>
      <c r="B584" s="5">
        <v>10591.0</v>
      </c>
      <c r="C584" s="5"/>
      <c r="D584" s="5"/>
      <c r="E584" s="90" t="s">
        <v>21</v>
      </c>
      <c r="F584" s="90" t="s">
        <v>205</v>
      </c>
      <c r="G584" s="5">
        <v>2020.0</v>
      </c>
      <c r="H584" s="5" t="s">
        <v>23</v>
      </c>
      <c r="I584" s="5" t="s">
        <v>206</v>
      </c>
      <c r="J584" s="5">
        <v>200.0</v>
      </c>
      <c r="K584" s="5" t="s">
        <v>105</v>
      </c>
      <c r="L584" s="5" t="s">
        <v>30</v>
      </c>
      <c r="M584" s="287" t="s">
        <v>4165</v>
      </c>
      <c r="N584" s="331"/>
    </row>
    <row r="585">
      <c r="A585" s="89" t="s">
        <v>176</v>
      </c>
      <c r="B585" s="5">
        <v>10592.0</v>
      </c>
      <c r="C585" s="5"/>
      <c r="D585" s="5"/>
      <c r="E585" s="90" t="s">
        <v>21</v>
      </c>
      <c r="F585" s="90" t="s">
        <v>45</v>
      </c>
      <c r="G585" s="5">
        <v>2020.0</v>
      </c>
      <c r="H585" s="5" t="s">
        <v>23</v>
      </c>
      <c r="I585" s="5" t="s">
        <v>46</v>
      </c>
      <c r="J585" s="5">
        <v>49.0</v>
      </c>
      <c r="K585" s="5" t="s">
        <v>105</v>
      </c>
      <c r="L585" s="5" t="s">
        <v>30</v>
      </c>
      <c r="M585" s="287" t="s">
        <v>4165</v>
      </c>
      <c r="N585" s="331"/>
    </row>
    <row r="586">
      <c r="A586" s="89" t="s">
        <v>176</v>
      </c>
      <c r="B586" s="5">
        <v>10593.0</v>
      </c>
      <c r="C586" s="5"/>
      <c r="D586" s="5"/>
      <c r="E586" s="90" t="s">
        <v>21</v>
      </c>
      <c r="F586" s="90" t="s">
        <v>47</v>
      </c>
      <c r="G586" s="5">
        <v>2020.0</v>
      </c>
      <c r="H586" s="5" t="s">
        <v>23</v>
      </c>
      <c r="I586" s="5" t="s">
        <v>46</v>
      </c>
      <c r="J586" s="5">
        <v>49.0</v>
      </c>
      <c r="K586" s="5" t="s">
        <v>105</v>
      </c>
      <c r="L586" s="5" t="s">
        <v>30</v>
      </c>
      <c r="M586" s="287" t="s">
        <v>4165</v>
      </c>
      <c r="N586" s="331"/>
    </row>
    <row r="587">
      <c r="A587" s="89" t="s">
        <v>176</v>
      </c>
      <c r="B587" s="5">
        <v>10594.0</v>
      </c>
      <c r="C587" s="5"/>
      <c r="D587" s="5"/>
      <c r="E587" s="90" t="s">
        <v>21</v>
      </c>
      <c r="F587" s="90" t="s">
        <v>3469</v>
      </c>
      <c r="G587" s="5">
        <v>2020.0</v>
      </c>
      <c r="H587" s="5" t="s">
        <v>39</v>
      </c>
      <c r="I587" s="5" t="s">
        <v>46</v>
      </c>
      <c r="J587" s="5">
        <v>24.0</v>
      </c>
      <c r="K587" s="5" t="s">
        <v>105</v>
      </c>
      <c r="L587" s="5" t="s">
        <v>30</v>
      </c>
      <c r="M587" s="287" t="s">
        <v>4165</v>
      </c>
      <c r="N587" s="331"/>
    </row>
    <row r="588">
      <c r="A588" s="89" t="s">
        <v>176</v>
      </c>
      <c r="B588" s="5">
        <v>10595.0</v>
      </c>
      <c r="C588" s="5"/>
      <c r="D588" s="5"/>
      <c r="E588" s="90" t="s">
        <v>21</v>
      </c>
      <c r="F588" s="90" t="s">
        <v>3491</v>
      </c>
      <c r="G588" s="5">
        <v>2020.0</v>
      </c>
      <c r="H588" s="5" t="s">
        <v>39</v>
      </c>
      <c r="I588" s="5" t="s">
        <v>46</v>
      </c>
      <c r="J588" s="5">
        <v>24.0</v>
      </c>
      <c r="K588" s="5" t="s">
        <v>105</v>
      </c>
      <c r="L588" s="5" t="s">
        <v>30</v>
      </c>
      <c r="M588" s="287" t="s">
        <v>4165</v>
      </c>
      <c r="N588" s="331"/>
    </row>
    <row r="589">
      <c r="A589" s="89" t="s">
        <v>176</v>
      </c>
      <c r="B589" s="5">
        <v>10596.0</v>
      </c>
      <c r="C589" s="5"/>
      <c r="D589" s="5"/>
      <c r="E589" s="90" t="s">
        <v>21</v>
      </c>
      <c r="F589" s="90" t="s">
        <v>3492</v>
      </c>
      <c r="G589" s="5">
        <v>2020.0</v>
      </c>
      <c r="H589" s="5" t="s">
        <v>39</v>
      </c>
      <c r="I589" s="5" t="s">
        <v>46</v>
      </c>
      <c r="J589" s="5">
        <v>24.0</v>
      </c>
      <c r="K589" s="5" t="s">
        <v>105</v>
      </c>
      <c r="L589" s="5" t="s">
        <v>30</v>
      </c>
      <c r="M589" s="287" t="s">
        <v>4165</v>
      </c>
      <c r="N589" s="331"/>
    </row>
    <row r="590">
      <c r="A590" s="89" t="s">
        <v>176</v>
      </c>
      <c r="B590" s="5">
        <v>10597.0</v>
      </c>
      <c r="C590" s="5"/>
      <c r="D590" s="5"/>
      <c r="E590" s="90" t="s">
        <v>21</v>
      </c>
      <c r="F590" s="90" t="s">
        <v>3469</v>
      </c>
      <c r="G590" s="5">
        <v>2020.0</v>
      </c>
      <c r="H590" s="5" t="s">
        <v>39</v>
      </c>
      <c r="I590" s="5" t="s">
        <v>46</v>
      </c>
      <c r="J590" s="5">
        <v>24.0</v>
      </c>
      <c r="K590" s="5" t="s">
        <v>105</v>
      </c>
      <c r="L590" s="5" t="s">
        <v>1138</v>
      </c>
      <c r="M590" s="287" t="s">
        <v>4165</v>
      </c>
      <c r="N590" s="331"/>
    </row>
    <row r="591">
      <c r="A591" s="89"/>
      <c r="B591" s="5">
        <v>10598.0</v>
      </c>
      <c r="C591" s="5"/>
      <c r="D591" s="5"/>
      <c r="E591" s="90" t="s">
        <v>21</v>
      </c>
      <c r="F591" s="90" t="s">
        <v>299</v>
      </c>
      <c r="G591" s="5">
        <v>2020.0</v>
      </c>
      <c r="H591" s="5" t="s">
        <v>151</v>
      </c>
      <c r="I591" s="5" t="s">
        <v>46</v>
      </c>
      <c r="J591" s="5">
        <v>11.0</v>
      </c>
      <c r="K591" s="5" t="s">
        <v>105</v>
      </c>
      <c r="L591" s="5" t="s">
        <v>30</v>
      </c>
      <c r="M591" s="287" t="s">
        <v>4165</v>
      </c>
      <c r="N591" s="331"/>
    </row>
    <row r="592">
      <c r="A592" s="89"/>
      <c r="B592" s="5">
        <v>10599.0</v>
      </c>
      <c r="C592" s="5"/>
      <c r="D592" s="5"/>
      <c r="E592" s="90" t="s">
        <v>21</v>
      </c>
      <c r="F592" s="90" t="s">
        <v>300</v>
      </c>
      <c r="G592" s="5">
        <v>2020.0</v>
      </c>
      <c r="H592" s="5" t="s">
        <v>151</v>
      </c>
      <c r="I592" s="5" t="s">
        <v>46</v>
      </c>
      <c r="J592" s="5">
        <v>11.0</v>
      </c>
      <c r="K592" s="5" t="s">
        <v>105</v>
      </c>
      <c r="L592" s="5" t="s">
        <v>30</v>
      </c>
      <c r="M592" s="287" t="s">
        <v>4165</v>
      </c>
      <c r="N592" s="331"/>
    </row>
    <row r="593">
      <c r="A593" s="89"/>
      <c r="B593" s="5">
        <v>10600.0</v>
      </c>
      <c r="C593" s="5"/>
      <c r="D593" s="5"/>
      <c r="E593" s="90" t="s">
        <v>21</v>
      </c>
      <c r="F593" s="90" t="s">
        <v>301</v>
      </c>
      <c r="G593" s="5">
        <v>2020.0</v>
      </c>
      <c r="H593" s="5" t="s">
        <v>151</v>
      </c>
      <c r="I593" s="5" t="s">
        <v>46</v>
      </c>
      <c r="J593" s="5">
        <v>11.0</v>
      </c>
      <c r="K593" s="5" t="s">
        <v>105</v>
      </c>
      <c r="L593" s="5" t="s">
        <v>30</v>
      </c>
      <c r="M593" s="287" t="s">
        <v>4165</v>
      </c>
      <c r="N593" s="331"/>
    </row>
    <row r="594">
      <c r="A594" s="89"/>
      <c r="B594" s="5">
        <v>10601.0</v>
      </c>
      <c r="C594" s="5"/>
      <c r="D594" s="5"/>
      <c r="E594" s="90" t="s">
        <v>21</v>
      </c>
      <c r="F594" s="90" t="s">
        <v>686</v>
      </c>
      <c r="G594" s="5">
        <v>2020.0</v>
      </c>
      <c r="H594" s="5" t="s">
        <v>23</v>
      </c>
      <c r="I594" s="5" t="s">
        <v>49</v>
      </c>
      <c r="J594" s="5">
        <v>150.0</v>
      </c>
      <c r="K594" s="5" t="s">
        <v>34</v>
      </c>
      <c r="L594" s="5" t="s">
        <v>30</v>
      </c>
      <c r="M594" s="287" t="s">
        <v>4165</v>
      </c>
      <c r="N594" s="331"/>
    </row>
    <row r="595">
      <c r="A595" s="89"/>
      <c r="B595" s="5">
        <v>10602.0</v>
      </c>
      <c r="C595" s="5"/>
      <c r="D595" s="5"/>
      <c r="E595" s="90" t="s">
        <v>21</v>
      </c>
      <c r="F595" s="90" t="s">
        <v>740</v>
      </c>
      <c r="G595" s="5">
        <v>2020.0</v>
      </c>
      <c r="H595" s="5" t="s">
        <v>23</v>
      </c>
      <c r="I595" s="5" t="s">
        <v>49</v>
      </c>
      <c r="J595" s="5">
        <v>150.0</v>
      </c>
      <c r="K595" s="5" t="s">
        <v>506</v>
      </c>
      <c r="L595" s="5" t="s">
        <v>30</v>
      </c>
      <c r="M595" s="287" t="s">
        <v>4165</v>
      </c>
      <c r="N595" s="331"/>
    </row>
    <row r="596">
      <c r="A596" s="89"/>
      <c r="B596" s="5">
        <v>10603.0</v>
      </c>
      <c r="C596" s="5"/>
      <c r="D596" s="5"/>
      <c r="E596" s="90" t="s">
        <v>21</v>
      </c>
      <c r="F596" s="90" t="s">
        <v>207</v>
      </c>
      <c r="G596" s="5">
        <v>2020.0</v>
      </c>
      <c r="H596" s="5" t="s">
        <v>151</v>
      </c>
      <c r="I596" s="5" t="s">
        <v>49</v>
      </c>
      <c r="J596" s="5" t="s">
        <v>208</v>
      </c>
      <c r="K596" s="5" t="s">
        <v>209</v>
      </c>
      <c r="L596" s="5" t="s">
        <v>30</v>
      </c>
      <c r="M596" s="287" t="s">
        <v>4165</v>
      </c>
      <c r="N596" s="331"/>
    </row>
    <row r="597">
      <c r="A597" s="89"/>
      <c r="B597" s="5">
        <v>10604.0</v>
      </c>
      <c r="C597" s="5"/>
      <c r="D597" s="5"/>
      <c r="E597" s="121" t="s">
        <v>21</v>
      </c>
      <c r="F597" s="122" t="s">
        <v>522</v>
      </c>
      <c r="G597" s="217">
        <v>2020.0</v>
      </c>
      <c r="H597" s="218" t="s">
        <v>23</v>
      </c>
      <c r="I597" s="218" t="s">
        <v>49</v>
      </c>
      <c r="J597" s="217">
        <v>150.0</v>
      </c>
      <c r="K597" s="5" t="s">
        <v>105</v>
      </c>
      <c r="L597" s="218" t="s">
        <v>30</v>
      </c>
      <c r="M597" s="287" t="s">
        <v>4165</v>
      </c>
      <c r="N597" s="331"/>
    </row>
    <row r="598">
      <c r="A598" s="89"/>
      <c r="B598" s="5">
        <v>10605.0</v>
      </c>
      <c r="C598" s="5"/>
      <c r="D598" s="5"/>
      <c r="E598" s="90" t="s">
        <v>21</v>
      </c>
      <c r="F598" s="90" t="s">
        <v>302</v>
      </c>
      <c r="G598" s="5">
        <v>2020.0</v>
      </c>
      <c r="H598" s="5" t="s">
        <v>303</v>
      </c>
      <c r="I598" s="5" t="s">
        <v>49</v>
      </c>
      <c r="J598" s="5">
        <v>112.0</v>
      </c>
      <c r="K598" s="5" t="s">
        <v>105</v>
      </c>
      <c r="L598" s="5" t="s">
        <v>30</v>
      </c>
      <c r="M598" s="287" t="s">
        <v>4165</v>
      </c>
      <c r="N598" s="331"/>
    </row>
    <row r="599">
      <c r="A599" s="89" t="s">
        <v>176</v>
      </c>
      <c r="B599" s="5">
        <v>10606.0</v>
      </c>
      <c r="C599" s="5"/>
      <c r="D599" s="5"/>
      <c r="E599" s="90" t="s">
        <v>21</v>
      </c>
      <c r="F599" s="90" t="s">
        <v>3493</v>
      </c>
      <c r="G599" s="5">
        <v>2020.0</v>
      </c>
      <c r="H599" s="5" t="s">
        <v>39</v>
      </c>
      <c r="I599" s="5" t="s">
        <v>49</v>
      </c>
      <c r="J599" s="5">
        <v>52.0</v>
      </c>
      <c r="K599" s="5" t="s">
        <v>105</v>
      </c>
      <c r="L599" s="5" t="s">
        <v>25</v>
      </c>
      <c r="M599" s="287" t="s">
        <v>4165</v>
      </c>
      <c r="N599" s="331"/>
    </row>
    <row r="600">
      <c r="A600" s="89" t="s">
        <v>176</v>
      </c>
      <c r="B600" s="5">
        <v>10607.0</v>
      </c>
      <c r="C600" s="5"/>
      <c r="D600" s="5"/>
      <c r="E600" s="90" t="s">
        <v>21</v>
      </c>
      <c r="F600" s="90" t="s">
        <v>3494</v>
      </c>
      <c r="G600" s="5">
        <v>2020.0</v>
      </c>
      <c r="H600" s="5" t="s">
        <v>39</v>
      </c>
      <c r="I600" s="5" t="s">
        <v>49</v>
      </c>
      <c r="J600" s="5">
        <v>52.0</v>
      </c>
      <c r="K600" s="5" t="s">
        <v>105</v>
      </c>
      <c r="L600" s="5" t="s">
        <v>25</v>
      </c>
      <c r="M600" s="287" t="s">
        <v>4165</v>
      </c>
      <c r="N600" s="331"/>
    </row>
    <row r="601">
      <c r="A601" s="89" t="s">
        <v>176</v>
      </c>
      <c r="B601" s="5">
        <v>10608.0</v>
      </c>
      <c r="C601" s="5"/>
      <c r="D601" s="5"/>
      <c r="E601" s="90" t="s">
        <v>21</v>
      </c>
      <c r="F601" s="90" t="s">
        <v>48</v>
      </c>
      <c r="G601" s="5">
        <v>2020.0</v>
      </c>
      <c r="H601" s="5" t="s">
        <v>39</v>
      </c>
      <c r="I601" s="5" t="s">
        <v>49</v>
      </c>
      <c r="J601" s="5">
        <v>52.0</v>
      </c>
      <c r="K601" s="5" t="s">
        <v>105</v>
      </c>
      <c r="L601" s="5" t="s">
        <v>30</v>
      </c>
      <c r="M601" s="287" t="s">
        <v>4165</v>
      </c>
      <c r="N601" s="331"/>
    </row>
    <row r="602">
      <c r="A602" s="89" t="s">
        <v>176</v>
      </c>
      <c r="B602" s="5">
        <v>10609.0</v>
      </c>
      <c r="C602" s="5"/>
      <c r="D602" s="5"/>
      <c r="E602" s="90" t="s">
        <v>21</v>
      </c>
      <c r="F602" s="90" t="s">
        <v>50</v>
      </c>
      <c r="G602" s="5">
        <v>2020.0</v>
      </c>
      <c r="H602" s="5" t="s">
        <v>39</v>
      </c>
      <c r="I602" s="5" t="s">
        <v>49</v>
      </c>
      <c r="J602" s="5">
        <v>52.0</v>
      </c>
      <c r="K602" s="5" t="s">
        <v>105</v>
      </c>
      <c r="L602" s="5" t="s">
        <v>30</v>
      </c>
      <c r="M602" s="287" t="s">
        <v>4165</v>
      </c>
      <c r="N602" s="331"/>
    </row>
    <row r="603">
      <c r="A603" s="89" t="s">
        <v>176</v>
      </c>
      <c r="B603" s="5">
        <v>10610.0</v>
      </c>
      <c r="C603" s="5"/>
      <c r="D603" s="5"/>
      <c r="E603" s="90" t="s">
        <v>21</v>
      </c>
      <c r="F603" s="90" t="s">
        <v>3495</v>
      </c>
      <c r="G603" s="5">
        <v>2020.0</v>
      </c>
      <c r="H603" s="5" t="s">
        <v>39</v>
      </c>
      <c r="I603" s="5" t="s">
        <v>49</v>
      </c>
      <c r="J603" s="5">
        <v>52.0</v>
      </c>
      <c r="K603" s="5" t="s">
        <v>105</v>
      </c>
      <c r="L603" s="5" t="s">
        <v>25</v>
      </c>
      <c r="M603" s="287" t="s">
        <v>4165</v>
      </c>
      <c r="N603" s="331"/>
    </row>
    <row r="604">
      <c r="A604" s="89" t="s">
        <v>176</v>
      </c>
      <c r="B604" s="5">
        <v>10611.0</v>
      </c>
      <c r="C604" s="5"/>
      <c r="D604" s="5"/>
      <c r="E604" s="90" t="s">
        <v>21</v>
      </c>
      <c r="F604" s="90" t="s">
        <v>51</v>
      </c>
      <c r="G604" s="5">
        <v>2020.0</v>
      </c>
      <c r="H604" s="5" t="s">
        <v>39</v>
      </c>
      <c r="I604" s="5" t="s">
        <v>49</v>
      </c>
      <c r="J604" s="5">
        <v>52.0</v>
      </c>
      <c r="K604" s="5" t="s">
        <v>105</v>
      </c>
      <c r="L604" s="5" t="s">
        <v>30</v>
      </c>
      <c r="M604" s="287" t="s">
        <v>4165</v>
      </c>
      <c r="N604" s="331"/>
    </row>
    <row r="605">
      <c r="A605" s="89" t="s">
        <v>176</v>
      </c>
      <c r="B605" s="5">
        <v>10612.0</v>
      </c>
      <c r="C605" s="5"/>
      <c r="D605" s="5"/>
      <c r="E605" s="90" t="s">
        <v>21</v>
      </c>
      <c r="F605" s="90" t="s">
        <v>52</v>
      </c>
      <c r="G605" s="5">
        <v>2020.0</v>
      </c>
      <c r="H605" s="5" t="s">
        <v>39</v>
      </c>
      <c r="I605" s="5" t="s">
        <v>49</v>
      </c>
      <c r="J605" s="5">
        <v>52.0</v>
      </c>
      <c r="K605" s="5" t="s">
        <v>105</v>
      </c>
      <c r="L605" s="5" t="s">
        <v>30</v>
      </c>
      <c r="M605" s="287" t="s">
        <v>4165</v>
      </c>
      <c r="N605" s="331"/>
    </row>
    <row r="606">
      <c r="A606" s="89" t="s">
        <v>176</v>
      </c>
      <c r="B606" s="5">
        <v>10613.0</v>
      </c>
      <c r="C606" s="5"/>
      <c r="D606" s="5"/>
      <c r="E606" s="90" t="s">
        <v>21</v>
      </c>
      <c r="F606" s="90" t="s">
        <v>53</v>
      </c>
      <c r="G606" s="5">
        <v>2020.0</v>
      </c>
      <c r="H606" s="5" t="s">
        <v>39</v>
      </c>
      <c r="I606" s="5" t="s">
        <v>49</v>
      </c>
      <c r="J606" s="5">
        <v>52.0</v>
      </c>
      <c r="K606" s="5" t="s">
        <v>105</v>
      </c>
      <c r="L606" s="5" t="s">
        <v>30</v>
      </c>
      <c r="M606" s="287" t="s">
        <v>4165</v>
      </c>
      <c r="N606" s="331"/>
    </row>
    <row r="607">
      <c r="A607" s="89" t="s">
        <v>176</v>
      </c>
      <c r="B607" s="5">
        <v>10614.0</v>
      </c>
      <c r="C607" s="5"/>
      <c r="D607" s="5"/>
      <c r="E607" s="90" t="s">
        <v>21</v>
      </c>
      <c r="F607" s="90" t="s">
        <v>54</v>
      </c>
      <c r="G607" s="5">
        <v>2020.0</v>
      </c>
      <c r="H607" s="5" t="s">
        <v>39</v>
      </c>
      <c r="I607" s="5" t="s">
        <v>49</v>
      </c>
      <c r="J607" s="5">
        <v>52.0</v>
      </c>
      <c r="K607" s="5" t="s">
        <v>105</v>
      </c>
      <c r="L607" s="5" t="s">
        <v>30</v>
      </c>
      <c r="M607" s="287" t="s">
        <v>4165</v>
      </c>
      <c r="N607" s="331"/>
    </row>
    <row r="608">
      <c r="A608" s="89"/>
      <c r="B608" s="5">
        <v>10615.0</v>
      </c>
      <c r="C608" s="5"/>
      <c r="D608" s="5"/>
      <c r="E608" s="90" t="s">
        <v>21</v>
      </c>
      <c r="F608" s="90" t="s">
        <v>687</v>
      </c>
      <c r="G608" s="5">
        <v>2020.0</v>
      </c>
      <c r="H608" s="5" t="s">
        <v>23</v>
      </c>
      <c r="I608" s="5" t="s">
        <v>49</v>
      </c>
      <c r="J608" s="5">
        <v>150.0</v>
      </c>
      <c r="K608" s="5" t="s">
        <v>34</v>
      </c>
      <c r="L608" s="5" t="s">
        <v>30</v>
      </c>
      <c r="M608" s="287" t="s">
        <v>4165</v>
      </c>
      <c r="N608" s="331"/>
    </row>
    <row r="609">
      <c r="A609" s="89"/>
      <c r="B609" s="5">
        <v>10616.0</v>
      </c>
      <c r="C609" s="5"/>
      <c r="D609" s="5"/>
      <c r="E609" s="90" t="s">
        <v>21</v>
      </c>
      <c r="F609" s="90" t="s">
        <v>210</v>
      </c>
      <c r="G609" s="5">
        <v>2020.0</v>
      </c>
      <c r="H609" s="5" t="s">
        <v>151</v>
      </c>
      <c r="I609" s="5" t="s">
        <v>49</v>
      </c>
      <c r="J609" s="5" t="s">
        <v>208</v>
      </c>
      <c r="K609" s="5" t="s">
        <v>209</v>
      </c>
      <c r="L609" s="5" t="s">
        <v>25</v>
      </c>
      <c r="M609" s="287" t="s">
        <v>4165</v>
      </c>
      <c r="N609" s="331"/>
    </row>
    <row r="610">
      <c r="A610" s="89"/>
      <c r="B610" s="5">
        <v>10617.0</v>
      </c>
      <c r="C610" s="5"/>
      <c r="D610" s="5"/>
      <c r="E610" s="90" t="s">
        <v>21</v>
      </c>
      <c r="F610" s="90" t="s">
        <v>523</v>
      </c>
      <c r="G610" s="5">
        <v>2020.0</v>
      </c>
      <c r="H610" s="5" t="s">
        <v>23</v>
      </c>
      <c r="I610" s="5" t="s">
        <v>49</v>
      </c>
      <c r="J610" s="5">
        <v>150.0</v>
      </c>
      <c r="K610" s="5" t="s">
        <v>105</v>
      </c>
      <c r="L610" s="5" t="s">
        <v>30</v>
      </c>
      <c r="M610" s="287" t="s">
        <v>4165</v>
      </c>
      <c r="N610" s="331"/>
    </row>
    <row r="611">
      <c r="A611" s="89"/>
      <c r="B611" s="5">
        <v>10618.0</v>
      </c>
      <c r="C611" s="5"/>
      <c r="D611" s="5"/>
      <c r="E611" s="90" t="s">
        <v>66</v>
      </c>
      <c r="F611" s="90" t="s">
        <v>504</v>
      </c>
      <c r="G611" s="5">
        <v>2019.0</v>
      </c>
      <c r="H611" s="5" t="s">
        <v>505</v>
      </c>
      <c r="I611" s="5" t="s">
        <v>297</v>
      </c>
      <c r="J611" s="5">
        <v>58.0</v>
      </c>
      <c r="K611" s="5" t="s">
        <v>506</v>
      </c>
      <c r="L611" s="5" t="s">
        <v>244</v>
      </c>
      <c r="M611" s="287" t="s">
        <v>4165</v>
      </c>
      <c r="N611" s="331"/>
    </row>
    <row r="612">
      <c r="A612" s="89"/>
      <c r="B612" s="5">
        <v>10619.0</v>
      </c>
      <c r="C612" s="5"/>
      <c r="D612" s="5"/>
      <c r="E612" s="90" t="s">
        <v>21</v>
      </c>
      <c r="F612" s="90" t="s">
        <v>3661</v>
      </c>
      <c r="G612" s="5">
        <v>2020.0</v>
      </c>
      <c r="H612" s="5" t="s">
        <v>42</v>
      </c>
      <c r="I612" s="5" t="s">
        <v>3497</v>
      </c>
      <c r="J612" s="5">
        <v>80.0</v>
      </c>
      <c r="K612" s="5" t="s">
        <v>1746</v>
      </c>
      <c r="L612" s="5" t="s">
        <v>25</v>
      </c>
      <c r="M612" s="287" t="s">
        <v>4165</v>
      </c>
      <c r="N612" s="331"/>
    </row>
    <row r="613">
      <c r="A613" s="89"/>
      <c r="B613" s="5">
        <v>10620.0</v>
      </c>
      <c r="C613" s="5"/>
      <c r="D613" s="5"/>
      <c r="E613" s="90" t="s">
        <v>16</v>
      </c>
      <c r="F613" s="90" t="s">
        <v>3496</v>
      </c>
      <c r="G613" s="5">
        <v>2020.0</v>
      </c>
      <c r="H613" s="5" t="s">
        <v>75</v>
      </c>
      <c r="I613" s="5" t="s">
        <v>3497</v>
      </c>
      <c r="J613" s="5" t="s">
        <v>3498</v>
      </c>
      <c r="K613" s="5" t="s">
        <v>3499</v>
      </c>
      <c r="L613" s="5" t="s">
        <v>60</v>
      </c>
      <c r="M613" s="287" t="s">
        <v>4165</v>
      </c>
      <c r="N613" s="331"/>
    </row>
    <row r="614">
      <c r="A614" s="89"/>
      <c r="B614" s="5">
        <v>10621.0</v>
      </c>
      <c r="C614" s="5"/>
      <c r="D614" s="5"/>
      <c r="E614" s="90" t="s">
        <v>16</v>
      </c>
      <c r="F614" s="90" t="s">
        <v>3662</v>
      </c>
      <c r="G614" s="5">
        <v>2020.0</v>
      </c>
      <c r="H614" s="5" t="s">
        <v>75</v>
      </c>
      <c r="I614" s="5" t="s">
        <v>206</v>
      </c>
      <c r="J614" s="5" t="s">
        <v>3663</v>
      </c>
      <c r="K614" s="5" t="s">
        <v>105</v>
      </c>
      <c r="L614" s="5" t="s">
        <v>20</v>
      </c>
      <c r="M614" s="287" t="s">
        <v>4165</v>
      </c>
      <c r="N614" s="331"/>
    </row>
    <row r="615">
      <c r="A615" s="89"/>
      <c r="B615" s="5">
        <v>10622.0</v>
      </c>
      <c r="C615" s="5"/>
      <c r="D615" s="5"/>
      <c r="E615" s="186" t="s">
        <v>16</v>
      </c>
      <c r="F615" s="90" t="s">
        <v>3664</v>
      </c>
      <c r="G615" s="5">
        <v>2020.0</v>
      </c>
      <c r="H615" s="5" t="s">
        <v>415</v>
      </c>
      <c r="I615" s="5" t="s">
        <v>46</v>
      </c>
      <c r="J615" s="5" t="s">
        <v>3665</v>
      </c>
      <c r="K615" s="5" t="s">
        <v>105</v>
      </c>
      <c r="L615" s="5" t="s">
        <v>20</v>
      </c>
      <c r="M615" s="287" t="s">
        <v>4165</v>
      </c>
      <c r="N615" s="331"/>
    </row>
    <row r="616">
      <c r="A616" s="89"/>
      <c r="B616" s="5">
        <v>10623.0</v>
      </c>
      <c r="C616" s="5"/>
      <c r="D616" s="5"/>
      <c r="E616" s="186" t="s">
        <v>16</v>
      </c>
      <c r="F616" s="90" t="s">
        <v>55</v>
      </c>
      <c r="G616" s="5">
        <v>2020.0</v>
      </c>
      <c r="H616" s="5" t="s">
        <v>23</v>
      </c>
      <c r="I616" s="5" t="s">
        <v>46</v>
      </c>
      <c r="J616" s="5">
        <v>49.0</v>
      </c>
      <c r="K616" s="5" t="s">
        <v>105</v>
      </c>
      <c r="L616" s="5" t="s">
        <v>20</v>
      </c>
      <c r="M616" s="287" t="s">
        <v>4165</v>
      </c>
      <c r="N616" s="331"/>
    </row>
    <row r="617">
      <c r="A617" s="89"/>
      <c r="B617" s="5">
        <v>10624.0</v>
      </c>
      <c r="C617" s="5"/>
      <c r="D617" s="5"/>
      <c r="E617" s="186" t="s">
        <v>16</v>
      </c>
      <c r="F617" s="90" t="s">
        <v>3500</v>
      </c>
      <c r="G617" s="5">
        <v>2020.0</v>
      </c>
      <c r="H617" s="5" t="s">
        <v>23</v>
      </c>
      <c r="I617" s="5" t="s">
        <v>46</v>
      </c>
      <c r="J617" s="5">
        <v>49.0</v>
      </c>
      <c r="K617" s="5" t="s">
        <v>105</v>
      </c>
      <c r="L617" s="5" t="s">
        <v>63</v>
      </c>
      <c r="M617" s="287" t="s">
        <v>4165</v>
      </c>
      <c r="N617" s="331"/>
    </row>
    <row r="618">
      <c r="A618" s="89"/>
      <c r="B618" s="5">
        <v>10625.0</v>
      </c>
      <c r="C618" s="5"/>
      <c r="D618" s="5"/>
      <c r="E618" s="186" t="s">
        <v>16</v>
      </c>
      <c r="F618" s="90" t="s">
        <v>3501</v>
      </c>
      <c r="G618" s="5">
        <v>2019.0</v>
      </c>
      <c r="H618" s="5" t="s">
        <v>505</v>
      </c>
      <c r="I618" s="5" t="s">
        <v>297</v>
      </c>
      <c r="J618" s="5">
        <v>58.0</v>
      </c>
      <c r="K618" s="5" t="s">
        <v>105</v>
      </c>
      <c r="L618" s="5" t="s">
        <v>63</v>
      </c>
      <c r="M618" s="287" t="s">
        <v>4165</v>
      </c>
      <c r="N618" s="331"/>
    </row>
    <row r="619">
      <c r="A619" s="89"/>
      <c r="B619" s="5">
        <v>10626.0</v>
      </c>
      <c r="C619" s="5"/>
      <c r="D619" s="5"/>
      <c r="E619" s="186" t="s">
        <v>16</v>
      </c>
      <c r="F619" s="90" t="s">
        <v>412</v>
      </c>
      <c r="G619" s="5">
        <v>2019.0</v>
      </c>
      <c r="H619" s="5" t="s">
        <v>413</v>
      </c>
      <c r="I619" s="5" t="s">
        <v>297</v>
      </c>
      <c r="J619" s="5">
        <v>85.0</v>
      </c>
      <c r="K619" s="5" t="s">
        <v>105</v>
      </c>
      <c r="L619" s="5" t="s">
        <v>20</v>
      </c>
      <c r="M619" s="287" t="s">
        <v>4165</v>
      </c>
      <c r="N619" s="331"/>
    </row>
    <row r="620">
      <c r="A620" s="89"/>
      <c r="B620" s="5">
        <v>10627.0</v>
      </c>
      <c r="C620" s="5"/>
      <c r="D620" s="5"/>
      <c r="E620" s="186" t="s">
        <v>16</v>
      </c>
      <c r="F620" s="90" t="s">
        <v>3502</v>
      </c>
      <c r="G620" s="5">
        <v>2019.0</v>
      </c>
      <c r="H620" s="5" t="s">
        <v>39</v>
      </c>
      <c r="I620" s="5" t="s">
        <v>297</v>
      </c>
      <c r="J620" s="5" t="s">
        <v>3503</v>
      </c>
      <c r="K620" s="5" t="s">
        <v>3504</v>
      </c>
      <c r="L620" s="5" t="s">
        <v>20</v>
      </c>
      <c r="M620" s="287" t="s">
        <v>4165</v>
      </c>
      <c r="N620" s="331"/>
    </row>
    <row r="621">
      <c r="A621" s="89"/>
      <c r="B621" s="5">
        <v>10628.0</v>
      </c>
      <c r="C621" s="5"/>
      <c r="D621" s="5"/>
      <c r="E621" s="186" t="s">
        <v>16</v>
      </c>
      <c r="F621" s="90" t="s">
        <v>3505</v>
      </c>
      <c r="G621" s="5">
        <v>2019.0</v>
      </c>
      <c r="H621" s="5" t="s">
        <v>505</v>
      </c>
      <c r="I621" s="110" t="s">
        <v>297</v>
      </c>
      <c r="J621" s="5" t="s">
        <v>3506</v>
      </c>
      <c r="K621" s="5" t="s">
        <v>3507</v>
      </c>
      <c r="L621" s="5" t="s">
        <v>60</v>
      </c>
      <c r="M621" s="287" t="s">
        <v>4165</v>
      </c>
      <c r="N621" s="331"/>
    </row>
    <row r="622">
      <c r="A622" s="89"/>
      <c r="B622" s="5">
        <v>10629.0</v>
      </c>
      <c r="C622" s="5"/>
      <c r="D622" s="5"/>
      <c r="E622" s="90" t="s">
        <v>16</v>
      </c>
      <c r="F622" s="90" t="s">
        <v>56</v>
      </c>
      <c r="G622" s="5">
        <v>2018.0</v>
      </c>
      <c r="H622" s="5" t="s">
        <v>57</v>
      </c>
      <c r="I622" s="5" t="s">
        <v>58</v>
      </c>
      <c r="J622" s="5">
        <v>700.0</v>
      </c>
      <c r="K622" s="5" t="s">
        <v>59</v>
      </c>
      <c r="L622" s="5" t="s">
        <v>60</v>
      </c>
      <c r="M622" s="287" t="s">
        <v>4165</v>
      </c>
      <c r="N622" s="331"/>
    </row>
    <row r="623">
      <c r="A623" s="89"/>
      <c r="B623" s="5">
        <v>10630.0</v>
      </c>
      <c r="C623" s="5"/>
      <c r="D623" s="5"/>
      <c r="E623" s="90" t="s">
        <v>16</v>
      </c>
      <c r="F623" s="90" t="s">
        <v>61</v>
      </c>
      <c r="G623" s="5">
        <v>2018.0</v>
      </c>
      <c r="H623" s="5" t="s">
        <v>62</v>
      </c>
      <c r="I623" s="110" t="s">
        <v>58</v>
      </c>
      <c r="J623" s="5">
        <v>700.0</v>
      </c>
      <c r="K623" s="5" t="s">
        <v>105</v>
      </c>
      <c r="L623" s="5" t="s">
        <v>63</v>
      </c>
      <c r="M623" s="287" t="s">
        <v>4165</v>
      </c>
      <c r="N623" s="331"/>
    </row>
    <row r="624">
      <c r="A624" s="89"/>
      <c r="B624" s="5">
        <v>10631.0</v>
      </c>
      <c r="C624" s="5"/>
      <c r="D624" s="5"/>
      <c r="E624" s="90" t="s">
        <v>16</v>
      </c>
      <c r="F624" s="90" t="s">
        <v>3666</v>
      </c>
      <c r="G624" s="5">
        <v>2018.0</v>
      </c>
      <c r="H624" s="5" t="s">
        <v>57</v>
      </c>
      <c r="I624" s="110" t="s">
        <v>58</v>
      </c>
      <c r="J624" s="5">
        <v>700.0</v>
      </c>
      <c r="K624" s="5" t="s">
        <v>105</v>
      </c>
      <c r="L624" s="5" t="s">
        <v>60</v>
      </c>
      <c r="M624" s="287" t="s">
        <v>4165</v>
      </c>
      <c r="N624" s="331"/>
    </row>
    <row r="625">
      <c r="A625" s="89"/>
      <c r="B625" s="5">
        <v>10632.0</v>
      </c>
      <c r="C625" s="5"/>
      <c r="D625" s="5"/>
      <c r="E625" s="90" t="s">
        <v>16</v>
      </c>
      <c r="F625" s="90" t="s">
        <v>524</v>
      </c>
      <c r="G625" s="5">
        <v>2018.0</v>
      </c>
      <c r="H625" s="5" t="s">
        <v>62</v>
      </c>
      <c r="I625" s="110" t="s">
        <v>58</v>
      </c>
      <c r="J625" s="5">
        <v>700.0</v>
      </c>
      <c r="K625" s="5" t="s">
        <v>105</v>
      </c>
      <c r="L625" s="5" t="s">
        <v>20</v>
      </c>
      <c r="M625" s="287" t="s">
        <v>4165</v>
      </c>
      <c r="N625" s="331"/>
    </row>
    <row r="626">
      <c r="A626" s="89"/>
      <c r="B626" s="5">
        <v>10633.0</v>
      </c>
      <c r="C626" s="5"/>
      <c r="D626" s="5"/>
      <c r="E626" s="90" t="s">
        <v>16</v>
      </c>
      <c r="F626" s="90" t="s">
        <v>525</v>
      </c>
      <c r="G626" s="5">
        <v>2018.0</v>
      </c>
      <c r="H626" s="5" t="s">
        <v>526</v>
      </c>
      <c r="I626" s="110" t="s">
        <v>58</v>
      </c>
      <c r="J626" s="5">
        <v>700.0</v>
      </c>
      <c r="K626" s="5" t="s">
        <v>105</v>
      </c>
      <c r="L626" s="5" t="s">
        <v>20</v>
      </c>
      <c r="M626" s="287" t="s">
        <v>4165</v>
      </c>
      <c r="N626" s="331"/>
    </row>
    <row r="627">
      <c r="A627" s="89"/>
      <c r="B627" s="5">
        <v>10634.0</v>
      </c>
      <c r="C627" s="5"/>
      <c r="D627" s="5"/>
      <c r="E627" s="90" t="s">
        <v>16</v>
      </c>
      <c r="F627" s="90" t="s">
        <v>527</v>
      </c>
      <c r="G627" s="5">
        <v>2018.0</v>
      </c>
      <c r="H627" s="5" t="s">
        <v>62</v>
      </c>
      <c r="I627" s="110" t="s">
        <v>58</v>
      </c>
      <c r="J627" s="5">
        <v>700.0</v>
      </c>
      <c r="K627" s="5" t="s">
        <v>105</v>
      </c>
      <c r="L627" s="5" t="s">
        <v>20</v>
      </c>
      <c r="M627" s="287" t="s">
        <v>4165</v>
      </c>
      <c r="N627" s="331"/>
    </row>
    <row r="628">
      <c r="A628" s="89"/>
      <c r="B628" s="5">
        <v>10635.0</v>
      </c>
      <c r="C628" s="5"/>
      <c r="D628" s="5"/>
      <c r="E628" s="90" t="s">
        <v>16</v>
      </c>
      <c r="F628" s="90" t="s">
        <v>3508</v>
      </c>
      <c r="G628" s="5">
        <v>2018.0</v>
      </c>
      <c r="H628" s="5" t="s">
        <v>39</v>
      </c>
      <c r="I628" s="5" t="s">
        <v>297</v>
      </c>
      <c r="J628" s="5" t="s">
        <v>3509</v>
      </c>
      <c r="K628" s="5" t="s">
        <v>661</v>
      </c>
      <c r="L628" s="5" t="s">
        <v>60</v>
      </c>
      <c r="M628" s="287" t="s">
        <v>4165</v>
      </c>
      <c r="N628" s="331"/>
    </row>
    <row r="629">
      <c r="A629" s="89"/>
      <c r="B629" s="5">
        <v>10636.0</v>
      </c>
      <c r="C629" s="5"/>
      <c r="D629" s="5"/>
      <c r="E629" s="90" t="s">
        <v>16</v>
      </c>
      <c r="F629" s="90" t="s">
        <v>3510</v>
      </c>
      <c r="G629" s="5">
        <v>2019.0</v>
      </c>
      <c r="H629" s="5" t="s">
        <v>789</v>
      </c>
      <c r="I629" s="5" t="s">
        <v>206</v>
      </c>
      <c r="J629" s="5" t="s">
        <v>3511</v>
      </c>
      <c r="K629" s="5" t="s">
        <v>105</v>
      </c>
      <c r="L629" s="5" t="s">
        <v>60</v>
      </c>
      <c r="M629" s="287" t="s">
        <v>4165</v>
      </c>
      <c r="N629" s="331"/>
    </row>
    <row r="630">
      <c r="A630" s="89"/>
      <c r="B630" s="5">
        <v>10637.0</v>
      </c>
      <c r="C630" s="5"/>
      <c r="D630" s="5"/>
      <c r="E630" s="90" t="s">
        <v>16</v>
      </c>
      <c r="F630" s="90" t="s">
        <v>3512</v>
      </c>
      <c r="G630" s="5">
        <v>2011.0</v>
      </c>
      <c r="H630" s="5" t="s">
        <v>62</v>
      </c>
      <c r="I630" s="5" t="s">
        <v>33</v>
      </c>
      <c r="J630" s="5">
        <v>100.0</v>
      </c>
      <c r="K630" s="5" t="s">
        <v>3513</v>
      </c>
      <c r="L630" s="5" t="s">
        <v>60</v>
      </c>
      <c r="M630" s="287" t="s">
        <v>4165</v>
      </c>
      <c r="N630" s="331"/>
    </row>
    <row r="631">
      <c r="A631" s="89"/>
      <c r="B631" s="5">
        <v>10638.0</v>
      </c>
      <c r="C631" s="5"/>
      <c r="D631" s="5"/>
      <c r="E631" s="90" t="s">
        <v>21</v>
      </c>
      <c r="F631" s="90" t="s">
        <v>3371</v>
      </c>
      <c r="G631" s="5">
        <v>2017.0</v>
      </c>
      <c r="H631" s="5" t="s">
        <v>905</v>
      </c>
      <c r="I631" s="5" t="s">
        <v>935</v>
      </c>
      <c r="J631" s="5">
        <v>212.0</v>
      </c>
      <c r="K631" s="5" t="s">
        <v>786</v>
      </c>
      <c r="L631" s="5" t="s">
        <v>25</v>
      </c>
      <c r="M631" s="287" t="s">
        <v>4164</v>
      </c>
      <c r="N631" s="113"/>
    </row>
    <row r="632">
      <c r="A632" s="89"/>
      <c r="B632" s="5">
        <v>10640.0</v>
      </c>
      <c r="C632" s="5"/>
      <c r="D632" s="5"/>
      <c r="E632" s="90" t="s">
        <v>21</v>
      </c>
      <c r="F632" s="90" t="s">
        <v>3372</v>
      </c>
      <c r="G632" s="5">
        <v>2017.0</v>
      </c>
      <c r="H632" s="5" t="s">
        <v>905</v>
      </c>
      <c r="I632" s="5" t="s">
        <v>935</v>
      </c>
      <c r="J632" s="5">
        <v>212.0</v>
      </c>
      <c r="K632" s="5" t="s">
        <v>786</v>
      </c>
      <c r="L632" s="5" t="s">
        <v>25</v>
      </c>
      <c r="M632" s="287" t="s">
        <v>4164</v>
      </c>
      <c r="N632" s="113"/>
    </row>
    <row r="633">
      <c r="A633" s="89"/>
      <c r="B633" s="5">
        <v>10641.0</v>
      </c>
      <c r="C633" s="5"/>
      <c r="D633" s="5"/>
      <c r="E633" s="90" t="s">
        <v>21</v>
      </c>
      <c r="F633" s="90" t="s">
        <v>3373</v>
      </c>
      <c r="G633" s="5">
        <v>2017.0</v>
      </c>
      <c r="H633" s="5" t="s">
        <v>905</v>
      </c>
      <c r="I633" s="5" t="s">
        <v>935</v>
      </c>
      <c r="J633" s="5">
        <v>212.0</v>
      </c>
      <c r="K633" s="5" t="s">
        <v>786</v>
      </c>
      <c r="L633" s="5" t="s">
        <v>25</v>
      </c>
      <c r="M633" s="287" t="s">
        <v>4164</v>
      </c>
      <c r="N633" s="113"/>
    </row>
    <row r="634">
      <c r="A634" s="89"/>
      <c r="B634" s="5">
        <v>10642.0</v>
      </c>
      <c r="C634" s="5"/>
      <c r="D634" s="5"/>
      <c r="E634" s="90" t="s">
        <v>21</v>
      </c>
      <c r="F634" s="90" t="s">
        <v>3374</v>
      </c>
      <c r="G634" s="5">
        <v>2017.0</v>
      </c>
      <c r="H634" s="5" t="s">
        <v>905</v>
      </c>
      <c r="I634" s="5" t="s">
        <v>935</v>
      </c>
      <c r="J634" s="5">
        <v>212.0</v>
      </c>
      <c r="K634" s="5" t="s">
        <v>786</v>
      </c>
      <c r="L634" s="5" t="s">
        <v>25</v>
      </c>
      <c r="M634" s="287" t="s">
        <v>4164</v>
      </c>
      <c r="N634" s="113"/>
    </row>
    <row r="635">
      <c r="A635" s="89"/>
      <c r="B635" s="5">
        <v>10643.0</v>
      </c>
      <c r="C635" s="5"/>
      <c r="D635" s="5"/>
      <c r="E635" s="90" t="s">
        <v>21</v>
      </c>
      <c r="F635" s="90" t="s">
        <v>3375</v>
      </c>
      <c r="G635" s="5">
        <v>2017.0</v>
      </c>
      <c r="H635" s="5" t="s">
        <v>905</v>
      </c>
      <c r="I635" s="5" t="s">
        <v>935</v>
      </c>
      <c r="J635" s="5">
        <v>212.0</v>
      </c>
      <c r="K635" s="5" t="s">
        <v>786</v>
      </c>
      <c r="L635" s="5" t="s">
        <v>25</v>
      </c>
      <c r="M635" s="287" t="s">
        <v>4164</v>
      </c>
      <c r="N635" s="113"/>
    </row>
    <row r="636">
      <c r="A636" s="89"/>
      <c r="B636" s="5">
        <v>10644.0</v>
      </c>
      <c r="C636" s="5"/>
      <c r="D636" s="5"/>
      <c r="E636" s="90" t="s">
        <v>21</v>
      </c>
      <c r="F636" s="90" t="s">
        <v>3376</v>
      </c>
      <c r="G636" s="5">
        <v>2017.0</v>
      </c>
      <c r="H636" s="5" t="s">
        <v>905</v>
      </c>
      <c r="I636" s="5" t="s">
        <v>935</v>
      </c>
      <c r="J636" s="5">
        <v>212.0</v>
      </c>
      <c r="K636" s="5" t="s">
        <v>786</v>
      </c>
      <c r="L636" s="5" t="s">
        <v>25</v>
      </c>
      <c r="M636" s="287" t="s">
        <v>4164</v>
      </c>
      <c r="N636" s="113"/>
    </row>
    <row r="637">
      <c r="A637" s="89"/>
      <c r="B637" s="5">
        <v>10645.0</v>
      </c>
      <c r="C637" s="5"/>
      <c r="D637" s="5"/>
      <c r="E637" s="90" t="s">
        <v>21</v>
      </c>
      <c r="F637" s="90" t="s">
        <v>3377</v>
      </c>
      <c r="G637" s="5">
        <v>2017.0</v>
      </c>
      <c r="H637" s="5" t="s">
        <v>905</v>
      </c>
      <c r="I637" s="5" t="s">
        <v>935</v>
      </c>
      <c r="J637" s="5">
        <v>212.0</v>
      </c>
      <c r="K637" s="5" t="s">
        <v>786</v>
      </c>
      <c r="L637" s="5" t="s">
        <v>25</v>
      </c>
      <c r="M637" s="287" t="s">
        <v>4164</v>
      </c>
      <c r="N637" s="113"/>
    </row>
    <row r="638">
      <c r="A638" s="89"/>
      <c r="B638" s="5">
        <v>10646.0</v>
      </c>
      <c r="C638" s="5"/>
      <c r="D638" s="5"/>
      <c r="E638" s="90" t="s">
        <v>21</v>
      </c>
      <c r="F638" s="90" t="s">
        <v>3224</v>
      </c>
      <c r="G638" s="5">
        <v>2017.0</v>
      </c>
      <c r="H638" s="5" t="s">
        <v>905</v>
      </c>
      <c r="I638" s="5" t="s">
        <v>935</v>
      </c>
      <c r="J638" s="5">
        <v>212.0</v>
      </c>
      <c r="K638" s="5" t="s">
        <v>786</v>
      </c>
      <c r="L638" s="5" t="s">
        <v>72</v>
      </c>
      <c r="M638" s="287" t="s">
        <v>4164</v>
      </c>
      <c r="N638" s="113"/>
    </row>
    <row r="639">
      <c r="A639" s="89"/>
      <c r="B639" s="5">
        <v>10647.0</v>
      </c>
      <c r="C639" s="5"/>
      <c r="D639" s="5"/>
      <c r="E639" s="90" t="s">
        <v>21</v>
      </c>
      <c r="F639" s="90" t="s">
        <v>3225</v>
      </c>
      <c r="G639" s="5">
        <v>2017.0</v>
      </c>
      <c r="H639" s="5" t="s">
        <v>905</v>
      </c>
      <c r="I639" s="5" t="s">
        <v>935</v>
      </c>
      <c r="J639" s="5">
        <v>212.0</v>
      </c>
      <c r="K639" s="5" t="s">
        <v>786</v>
      </c>
      <c r="L639" s="5" t="s">
        <v>72</v>
      </c>
      <c r="M639" s="287" t="s">
        <v>4164</v>
      </c>
      <c r="N639" s="113"/>
    </row>
    <row r="640">
      <c r="A640" s="89"/>
      <c r="B640" s="5">
        <v>10648.0</v>
      </c>
      <c r="C640" s="5"/>
      <c r="D640" s="5"/>
      <c r="E640" s="90" t="s">
        <v>21</v>
      </c>
      <c r="F640" s="90" t="s">
        <v>3226</v>
      </c>
      <c r="G640" s="5">
        <v>2017.0</v>
      </c>
      <c r="H640" s="5" t="s">
        <v>905</v>
      </c>
      <c r="I640" s="5" t="s">
        <v>935</v>
      </c>
      <c r="J640" s="5">
        <v>212.0</v>
      </c>
      <c r="K640" s="5" t="s">
        <v>786</v>
      </c>
      <c r="L640" s="5" t="s">
        <v>72</v>
      </c>
      <c r="M640" s="287" t="s">
        <v>4164</v>
      </c>
      <c r="N640" s="113"/>
    </row>
    <row r="641">
      <c r="A641" s="89"/>
      <c r="B641" s="5">
        <v>10649.0</v>
      </c>
      <c r="C641" s="5"/>
      <c r="D641" s="5"/>
      <c r="E641" s="90" t="s">
        <v>21</v>
      </c>
      <c r="F641" s="90" t="s">
        <v>3227</v>
      </c>
      <c r="G641" s="5">
        <v>2017.0</v>
      </c>
      <c r="H641" s="5" t="s">
        <v>905</v>
      </c>
      <c r="I641" s="5" t="s">
        <v>935</v>
      </c>
      <c r="J641" s="5">
        <v>212.0</v>
      </c>
      <c r="K641" s="5" t="s">
        <v>786</v>
      </c>
      <c r="L641" s="5" t="s">
        <v>72</v>
      </c>
      <c r="M641" s="287" t="s">
        <v>4164</v>
      </c>
      <c r="N641" s="113"/>
    </row>
    <row r="642">
      <c r="A642" s="89"/>
      <c r="B642" s="5">
        <v>10650.0</v>
      </c>
      <c r="C642" s="5"/>
      <c r="D642" s="5"/>
      <c r="E642" s="90" t="s">
        <v>21</v>
      </c>
      <c r="F642" s="90" t="s">
        <v>3228</v>
      </c>
      <c r="G642" s="5">
        <v>2017.0</v>
      </c>
      <c r="H642" s="5" t="s">
        <v>905</v>
      </c>
      <c r="I642" s="5" t="s">
        <v>935</v>
      </c>
      <c r="J642" s="5">
        <v>212.0</v>
      </c>
      <c r="K642" s="5" t="s">
        <v>786</v>
      </c>
      <c r="L642" s="5" t="s">
        <v>72</v>
      </c>
      <c r="M642" s="287" t="s">
        <v>4164</v>
      </c>
      <c r="N642" s="113"/>
    </row>
    <row r="643">
      <c r="A643" s="89"/>
      <c r="B643" s="5">
        <v>10651.0</v>
      </c>
      <c r="C643" s="5"/>
      <c r="D643" s="5"/>
      <c r="E643" s="90" t="s">
        <v>21</v>
      </c>
      <c r="F643" s="90" t="s">
        <v>3229</v>
      </c>
      <c r="G643" s="5">
        <v>2017.0</v>
      </c>
      <c r="H643" s="5" t="s">
        <v>905</v>
      </c>
      <c r="I643" s="5" t="s">
        <v>935</v>
      </c>
      <c r="J643" s="5">
        <v>212.0</v>
      </c>
      <c r="K643" s="5" t="s">
        <v>786</v>
      </c>
      <c r="L643" s="5" t="s">
        <v>72</v>
      </c>
      <c r="M643" s="287" t="s">
        <v>4164</v>
      </c>
      <c r="N643" s="113"/>
    </row>
    <row r="644">
      <c r="A644" s="89"/>
      <c r="B644" s="5">
        <v>10652.0</v>
      </c>
      <c r="C644" s="5"/>
      <c r="D644" s="5"/>
      <c r="E644" s="90" t="s">
        <v>21</v>
      </c>
      <c r="F644" s="90" t="s">
        <v>3230</v>
      </c>
      <c r="G644" s="5">
        <v>2017.0</v>
      </c>
      <c r="H644" s="5" t="s">
        <v>905</v>
      </c>
      <c r="I644" s="5" t="s">
        <v>935</v>
      </c>
      <c r="J644" s="5">
        <v>212.0</v>
      </c>
      <c r="K644" s="5" t="s">
        <v>786</v>
      </c>
      <c r="L644" s="5" t="s">
        <v>72</v>
      </c>
      <c r="M644" s="287" t="s">
        <v>4164</v>
      </c>
      <c r="N644" s="113"/>
    </row>
    <row r="645">
      <c r="A645" s="89"/>
      <c r="B645" s="5">
        <v>10653.0</v>
      </c>
      <c r="C645" s="5"/>
      <c r="D645" s="5"/>
      <c r="E645" s="90" t="s">
        <v>21</v>
      </c>
      <c r="F645" s="90" t="s">
        <v>3231</v>
      </c>
      <c r="G645" s="5">
        <v>2017.0</v>
      </c>
      <c r="H645" s="5" t="s">
        <v>905</v>
      </c>
      <c r="I645" s="5" t="s">
        <v>935</v>
      </c>
      <c r="J645" s="5">
        <v>212.0</v>
      </c>
      <c r="K645" s="5" t="s">
        <v>786</v>
      </c>
      <c r="L645" s="5" t="s">
        <v>72</v>
      </c>
      <c r="M645" s="287" t="s">
        <v>4164</v>
      </c>
      <c r="N645" s="113"/>
    </row>
    <row r="646">
      <c r="A646" s="89"/>
      <c r="B646" s="5">
        <v>10654.0</v>
      </c>
      <c r="C646" s="5"/>
      <c r="D646" s="5"/>
      <c r="E646" s="90" t="s">
        <v>21</v>
      </c>
      <c r="F646" s="90" t="s">
        <v>3110</v>
      </c>
      <c r="G646" s="5">
        <v>2017.0</v>
      </c>
      <c r="H646" s="5" t="s">
        <v>905</v>
      </c>
      <c r="I646" s="5" t="s">
        <v>935</v>
      </c>
      <c r="J646" s="5">
        <v>212.0</v>
      </c>
      <c r="K646" s="5" t="s">
        <v>786</v>
      </c>
      <c r="L646" s="5" t="s">
        <v>666</v>
      </c>
      <c r="M646" s="287" t="s">
        <v>4164</v>
      </c>
      <c r="N646" s="113"/>
    </row>
    <row r="647">
      <c r="A647" s="89"/>
      <c r="B647" s="5">
        <v>10655.0</v>
      </c>
      <c r="C647" s="5"/>
      <c r="D647" s="5"/>
      <c r="E647" s="90" t="s">
        <v>21</v>
      </c>
      <c r="F647" s="90" t="s">
        <v>3111</v>
      </c>
      <c r="G647" s="5">
        <v>2017.0</v>
      </c>
      <c r="H647" s="5" t="s">
        <v>905</v>
      </c>
      <c r="I647" s="5" t="s">
        <v>935</v>
      </c>
      <c r="J647" s="5">
        <v>212.0</v>
      </c>
      <c r="K647" s="5" t="s">
        <v>786</v>
      </c>
      <c r="L647" s="5" t="s">
        <v>666</v>
      </c>
      <c r="M647" s="287" t="s">
        <v>4164</v>
      </c>
      <c r="N647" s="113"/>
    </row>
    <row r="648">
      <c r="A648" s="89"/>
      <c r="B648" s="5">
        <v>10656.0</v>
      </c>
      <c r="C648" s="5"/>
      <c r="D648" s="5"/>
      <c r="E648" s="90" t="s">
        <v>21</v>
      </c>
      <c r="F648" s="90" t="s">
        <v>3232</v>
      </c>
      <c r="G648" s="5">
        <v>2017.0</v>
      </c>
      <c r="H648" s="5" t="s">
        <v>905</v>
      </c>
      <c r="I648" s="5" t="s">
        <v>935</v>
      </c>
      <c r="J648" s="5">
        <v>212.0</v>
      </c>
      <c r="K648" s="5" t="s">
        <v>1085</v>
      </c>
      <c r="L648" s="5" t="s">
        <v>72</v>
      </c>
      <c r="M648" s="287" t="s">
        <v>4164</v>
      </c>
      <c r="N648" s="113"/>
    </row>
    <row r="649">
      <c r="A649" s="89"/>
      <c r="B649" s="5">
        <v>10657.0</v>
      </c>
      <c r="C649" s="5"/>
      <c r="D649" s="5"/>
      <c r="E649" s="90" t="s">
        <v>21</v>
      </c>
      <c r="F649" s="90" t="s">
        <v>1084</v>
      </c>
      <c r="G649" s="5">
        <v>2017.0</v>
      </c>
      <c r="H649" s="5" t="s">
        <v>905</v>
      </c>
      <c r="I649" s="5" t="s">
        <v>935</v>
      </c>
      <c r="J649" s="5">
        <v>212.0</v>
      </c>
      <c r="K649" s="5" t="s">
        <v>1085</v>
      </c>
      <c r="L649" s="5" t="s">
        <v>30</v>
      </c>
      <c r="M649" s="287" t="s">
        <v>4164</v>
      </c>
      <c r="N649" s="113"/>
    </row>
    <row r="650">
      <c r="A650" s="89"/>
      <c r="B650" s="5">
        <v>10658.0</v>
      </c>
      <c r="C650" s="5"/>
      <c r="D650" s="5"/>
      <c r="E650" s="90" t="s">
        <v>21</v>
      </c>
      <c r="F650" s="90" t="s">
        <v>933</v>
      </c>
      <c r="G650" s="5">
        <v>2017.0</v>
      </c>
      <c r="H650" s="5" t="s">
        <v>934</v>
      </c>
      <c r="I650" s="5" t="s">
        <v>935</v>
      </c>
      <c r="J650" s="5">
        <v>195.0</v>
      </c>
      <c r="K650" s="5" t="s">
        <v>169</v>
      </c>
      <c r="L650" s="5" t="s">
        <v>72</v>
      </c>
      <c r="M650" s="287" t="s">
        <v>4164</v>
      </c>
      <c r="N650" s="113"/>
    </row>
    <row r="651">
      <c r="A651" s="89"/>
      <c r="B651" s="5">
        <v>10659.0</v>
      </c>
      <c r="C651" s="5"/>
      <c r="D651" s="5"/>
      <c r="E651" s="90" t="s">
        <v>21</v>
      </c>
      <c r="F651" s="90" t="s">
        <v>936</v>
      </c>
      <c r="G651" s="5">
        <v>2017.0</v>
      </c>
      <c r="H651" s="5" t="s">
        <v>934</v>
      </c>
      <c r="I651" s="5" t="s">
        <v>935</v>
      </c>
      <c r="J651" s="5">
        <v>195.0</v>
      </c>
      <c r="K651" s="5" t="s">
        <v>169</v>
      </c>
      <c r="L651" s="5" t="s">
        <v>72</v>
      </c>
      <c r="M651" s="287" t="s">
        <v>4164</v>
      </c>
      <c r="N651" s="113"/>
    </row>
    <row r="652">
      <c r="A652" s="323"/>
      <c r="B652" s="91">
        <v>10660.0</v>
      </c>
      <c r="C652" s="5"/>
      <c r="D652" s="5"/>
      <c r="E652" s="90" t="s">
        <v>21</v>
      </c>
      <c r="F652" s="90" t="s">
        <v>937</v>
      </c>
      <c r="G652" s="5">
        <v>2017.0</v>
      </c>
      <c r="H652" s="5" t="s">
        <v>934</v>
      </c>
      <c r="I652" s="5" t="s">
        <v>938</v>
      </c>
      <c r="J652" s="5" t="s">
        <v>939</v>
      </c>
      <c r="K652" s="5" t="s">
        <v>940</v>
      </c>
      <c r="L652" s="5" t="s">
        <v>72</v>
      </c>
      <c r="M652" s="287" t="s">
        <v>4164</v>
      </c>
      <c r="N652" s="113"/>
    </row>
    <row r="653">
      <c r="A653" s="89"/>
      <c r="B653" s="5">
        <v>10661.0</v>
      </c>
      <c r="C653" s="5"/>
      <c r="D653" s="5"/>
      <c r="E653" s="90" t="s">
        <v>21</v>
      </c>
      <c r="F653" s="90" t="s">
        <v>1337</v>
      </c>
      <c r="G653" s="5">
        <v>2017.0</v>
      </c>
      <c r="H653" s="5" t="s">
        <v>65</v>
      </c>
      <c r="I653" s="5" t="s">
        <v>1338</v>
      </c>
      <c r="J653" s="5">
        <v>343.0</v>
      </c>
      <c r="K653" s="5" t="s">
        <v>105</v>
      </c>
      <c r="L653" s="5" t="s">
        <v>30</v>
      </c>
      <c r="M653" s="287" t="s">
        <v>4164</v>
      </c>
      <c r="N653" s="113"/>
    </row>
    <row r="654">
      <c r="A654" s="89"/>
      <c r="B654" s="5">
        <v>10662.0</v>
      </c>
      <c r="C654" s="5"/>
      <c r="D654" s="5"/>
      <c r="E654" s="90" t="s">
        <v>149</v>
      </c>
      <c r="F654" s="90" t="s">
        <v>1339</v>
      </c>
      <c r="G654" s="5">
        <v>2017.0</v>
      </c>
      <c r="H654" s="5" t="s">
        <v>954</v>
      </c>
      <c r="I654" s="5" t="s">
        <v>1340</v>
      </c>
      <c r="J654" s="5">
        <v>155.0</v>
      </c>
      <c r="K654" s="5" t="s">
        <v>105</v>
      </c>
      <c r="L654" s="5" t="s">
        <v>155</v>
      </c>
      <c r="M654" s="287" t="s">
        <v>4164</v>
      </c>
      <c r="N654" s="113"/>
    </row>
    <row r="655" ht="20.25" customHeight="1">
      <c r="A655" s="89"/>
      <c r="B655" s="5">
        <v>10663.0</v>
      </c>
      <c r="C655" s="5"/>
      <c r="D655" s="5"/>
      <c r="E655" s="90" t="s">
        <v>16</v>
      </c>
      <c r="F655" s="90" t="s">
        <v>3233</v>
      </c>
      <c r="G655" s="5">
        <v>2017.0</v>
      </c>
      <c r="H655" s="5" t="s">
        <v>954</v>
      </c>
      <c r="I655" s="110" t="s">
        <v>1340</v>
      </c>
      <c r="J655" s="5">
        <v>74.0</v>
      </c>
      <c r="K655" s="5" t="s">
        <v>105</v>
      </c>
      <c r="L655" s="5" t="s">
        <v>60</v>
      </c>
      <c r="M655" s="287" t="s">
        <v>4164</v>
      </c>
      <c r="N655" s="113"/>
    </row>
    <row r="656">
      <c r="A656" s="89"/>
      <c r="B656" s="5">
        <v>10664.0</v>
      </c>
      <c r="C656" s="5"/>
      <c r="D656" s="5"/>
      <c r="E656" s="90" t="s">
        <v>21</v>
      </c>
      <c r="F656" s="90" t="s">
        <v>3378</v>
      </c>
      <c r="G656" s="5">
        <v>2017.0</v>
      </c>
      <c r="H656" s="5" t="s">
        <v>65</v>
      </c>
      <c r="I656" s="110" t="s">
        <v>1340</v>
      </c>
      <c r="J656" s="5">
        <v>318.0</v>
      </c>
      <c r="K656" s="5" t="s">
        <v>105</v>
      </c>
      <c r="L656" s="5" t="s">
        <v>72</v>
      </c>
      <c r="M656" s="287" t="s">
        <v>4164</v>
      </c>
      <c r="N656" s="113"/>
    </row>
    <row r="657">
      <c r="A657" s="89"/>
      <c r="B657" s="5">
        <v>10665.0</v>
      </c>
      <c r="C657" s="5"/>
      <c r="D657" s="5"/>
      <c r="E657" s="90" t="s">
        <v>21</v>
      </c>
      <c r="F657" s="90" t="s">
        <v>3379</v>
      </c>
      <c r="G657" s="5">
        <v>2017.0</v>
      </c>
      <c r="H657" s="5" t="s">
        <v>65</v>
      </c>
      <c r="I657" s="110" t="s">
        <v>1340</v>
      </c>
      <c r="J657" s="5">
        <v>318.0</v>
      </c>
      <c r="K657" s="5" t="s">
        <v>105</v>
      </c>
      <c r="L657" s="5" t="s">
        <v>72</v>
      </c>
      <c r="M657" s="287" t="s">
        <v>4164</v>
      </c>
      <c r="N657" s="113"/>
    </row>
    <row r="658">
      <c r="A658" s="89"/>
      <c r="B658" s="5">
        <v>10667.0</v>
      </c>
      <c r="C658" s="5"/>
      <c r="D658" s="5"/>
      <c r="E658" s="90" t="s">
        <v>21</v>
      </c>
      <c r="F658" s="90" t="s">
        <v>3380</v>
      </c>
      <c r="G658" s="5">
        <v>2017.0</v>
      </c>
      <c r="H658" s="5" t="s">
        <v>65</v>
      </c>
      <c r="I658" s="110" t="s">
        <v>1340</v>
      </c>
      <c r="J658" s="5">
        <v>318.0</v>
      </c>
      <c r="K658" s="5" t="s">
        <v>105</v>
      </c>
      <c r="L658" s="5" t="s">
        <v>72</v>
      </c>
      <c r="M658" s="287" t="s">
        <v>4164</v>
      </c>
      <c r="N658" s="113"/>
    </row>
    <row r="659">
      <c r="A659" s="89"/>
      <c r="B659" s="5">
        <v>10668.0</v>
      </c>
      <c r="C659" s="5"/>
      <c r="D659" s="5"/>
      <c r="E659" s="90" t="s">
        <v>21</v>
      </c>
      <c r="F659" s="90" t="s">
        <v>1410</v>
      </c>
      <c r="G659" s="5">
        <v>2017.0</v>
      </c>
      <c r="H659" s="5" t="s">
        <v>1171</v>
      </c>
      <c r="I659" s="110" t="s">
        <v>1340</v>
      </c>
      <c r="J659" s="5">
        <v>168.0</v>
      </c>
      <c r="K659" s="5" t="s">
        <v>105</v>
      </c>
      <c r="L659" s="5" t="s">
        <v>30</v>
      </c>
      <c r="M659" s="287" t="s">
        <v>4164</v>
      </c>
      <c r="N659" s="113"/>
    </row>
    <row r="660">
      <c r="A660" s="89"/>
      <c r="B660" s="5">
        <v>10669.0</v>
      </c>
      <c r="C660" s="5"/>
      <c r="D660" s="5"/>
      <c r="E660" s="90" t="s">
        <v>21</v>
      </c>
      <c r="F660" s="90" t="s">
        <v>1341</v>
      </c>
      <c r="G660" s="5">
        <v>2017.0</v>
      </c>
      <c r="H660" s="5" t="s">
        <v>65</v>
      </c>
      <c r="I660" s="110" t="s">
        <v>1168</v>
      </c>
      <c r="J660" s="5">
        <v>345.0</v>
      </c>
      <c r="K660" s="5" t="s">
        <v>105</v>
      </c>
      <c r="L660" s="5" t="s">
        <v>25</v>
      </c>
      <c r="M660" s="287" t="s">
        <v>4164</v>
      </c>
      <c r="N660" s="113"/>
    </row>
    <row r="661">
      <c r="A661" s="89"/>
      <c r="B661" s="5">
        <v>10670.0</v>
      </c>
      <c r="C661" s="5"/>
      <c r="D661" s="5"/>
      <c r="E661" s="90" t="s">
        <v>21</v>
      </c>
      <c r="F661" s="90" t="s">
        <v>1342</v>
      </c>
      <c r="G661" s="5">
        <v>2017.0</v>
      </c>
      <c r="H661" s="5" t="s">
        <v>65</v>
      </c>
      <c r="I661" s="110" t="s">
        <v>1168</v>
      </c>
      <c r="J661" s="5">
        <v>345.0</v>
      </c>
      <c r="K661" s="5" t="s">
        <v>105</v>
      </c>
      <c r="L661" s="5" t="s">
        <v>25</v>
      </c>
      <c r="M661" s="287" t="s">
        <v>4164</v>
      </c>
      <c r="N661" s="113"/>
    </row>
    <row r="662">
      <c r="A662" s="89"/>
      <c r="B662" s="5">
        <v>10671.0</v>
      </c>
      <c r="C662" s="5"/>
      <c r="D662" s="5"/>
      <c r="E662" s="90" t="s">
        <v>21</v>
      </c>
      <c r="F662" s="90" t="s">
        <v>1167</v>
      </c>
      <c r="G662" s="5">
        <v>2017.0</v>
      </c>
      <c r="H662" s="5" t="s">
        <v>65</v>
      </c>
      <c r="I662" s="110" t="s">
        <v>1168</v>
      </c>
      <c r="J662" s="5">
        <v>345.0</v>
      </c>
      <c r="K662" s="5" t="s">
        <v>105</v>
      </c>
      <c r="L662" s="5" t="s">
        <v>72</v>
      </c>
      <c r="M662" s="287" t="s">
        <v>4164</v>
      </c>
      <c r="N662" s="113"/>
    </row>
    <row r="663">
      <c r="A663" s="89"/>
      <c r="B663" s="5">
        <v>10672.0</v>
      </c>
      <c r="C663" s="5"/>
      <c r="D663" s="5"/>
      <c r="E663" s="90" t="s">
        <v>21</v>
      </c>
      <c r="F663" s="90" t="s">
        <v>1169</v>
      </c>
      <c r="G663" s="5">
        <v>2017.0</v>
      </c>
      <c r="H663" s="5" t="s">
        <v>65</v>
      </c>
      <c r="I663" s="110" t="s">
        <v>1168</v>
      </c>
      <c r="J663" s="5">
        <v>345.0</v>
      </c>
      <c r="K663" s="5" t="s">
        <v>105</v>
      </c>
      <c r="L663" s="5" t="s">
        <v>72</v>
      </c>
      <c r="M663" s="287" t="s">
        <v>4164</v>
      </c>
      <c r="N663" s="113"/>
    </row>
    <row r="664">
      <c r="A664" s="89"/>
      <c r="B664" s="5">
        <v>10673.0</v>
      </c>
      <c r="C664" s="5"/>
      <c r="D664" s="5"/>
      <c r="E664" s="90" t="s">
        <v>21</v>
      </c>
      <c r="F664" s="90" t="s">
        <v>1170</v>
      </c>
      <c r="G664" s="5">
        <v>2017.0</v>
      </c>
      <c r="H664" s="5" t="s">
        <v>1171</v>
      </c>
      <c r="I664" s="110" t="s">
        <v>1168</v>
      </c>
      <c r="J664" s="5">
        <v>345.0</v>
      </c>
      <c r="K664" s="5" t="s">
        <v>105</v>
      </c>
      <c r="L664" s="5" t="s">
        <v>72</v>
      </c>
      <c r="M664" s="287" t="s">
        <v>4164</v>
      </c>
      <c r="N664" s="113"/>
    </row>
    <row r="665">
      <c r="A665" s="89"/>
      <c r="B665" s="5">
        <v>10674.0</v>
      </c>
      <c r="C665" s="5"/>
      <c r="D665" s="5"/>
      <c r="E665" s="90" t="s">
        <v>21</v>
      </c>
      <c r="F665" s="90" t="s">
        <v>1343</v>
      </c>
      <c r="G665" s="5">
        <v>2017.0</v>
      </c>
      <c r="H665" s="5" t="s">
        <v>1171</v>
      </c>
      <c r="I665" s="110" t="s">
        <v>1168</v>
      </c>
      <c r="J665" s="5">
        <v>345.0</v>
      </c>
      <c r="K665" s="5" t="s">
        <v>105</v>
      </c>
      <c r="L665" s="5" t="s">
        <v>25</v>
      </c>
      <c r="M665" s="287" t="s">
        <v>4164</v>
      </c>
      <c r="N665" s="113"/>
    </row>
    <row r="666">
      <c r="A666" s="89"/>
      <c r="B666" s="5">
        <v>10677.0</v>
      </c>
      <c r="C666" s="5"/>
      <c r="D666" s="5"/>
      <c r="E666" s="90" t="s">
        <v>21</v>
      </c>
      <c r="F666" s="90" t="s">
        <v>1344</v>
      </c>
      <c r="G666" s="5">
        <v>2017.0</v>
      </c>
      <c r="H666" s="110" t="s">
        <v>1171</v>
      </c>
      <c r="I666" s="110" t="s">
        <v>1168</v>
      </c>
      <c r="J666" s="5">
        <v>345.0</v>
      </c>
      <c r="K666" s="5" t="s">
        <v>105</v>
      </c>
      <c r="L666" s="5" t="s">
        <v>25</v>
      </c>
      <c r="M666" s="287" t="s">
        <v>4164</v>
      </c>
      <c r="N666" s="113"/>
    </row>
    <row r="667">
      <c r="A667" s="89"/>
      <c r="B667" s="5">
        <v>10678.0</v>
      </c>
      <c r="C667" s="5"/>
      <c r="D667" s="5"/>
      <c r="E667" s="90" t="s">
        <v>21</v>
      </c>
      <c r="F667" s="90" t="s">
        <v>1345</v>
      </c>
      <c r="G667" s="5">
        <v>2017.0</v>
      </c>
      <c r="H667" s="110" t="s">
        <v>1171</v>
      </c>
      <c r="I667" s="110" t="s">
        <v>1168</v>
      </c>
      <c r="J667" s="5">
        <v>345.0</v>
      </c>
      <c r="K667" s="5" t="s">
        <v>105</v>
      </c>
      <c r="L667" s="5" t="s">
        <v>25</v>
      </c>
      <c r="M667" s="287" t="s">
        <v>4164</v>
      </c>
      <c r="N667" s="113"/>
    </row>
    <row r="668">
      <c r="A668" s="89"/>
      <c r="B668" s="5">
        <v>10679.0</v>
      </c>
      <c r="C668" s="5"/>
      <c r="D668" s="5"/>
      <c r="E668" s="90" t="s">
        <v>21</v>
      </c>
      <c r="F668" s="90" t="s">
        <v>1411</v>
      </c>
      <c r="G668" s="5">
        <v>2017.0</v>
      </c>
      <c r="H668" s="5" t="s">
        <v>1077</v>
      </c>
      <c r="I668" s="5" t="s">
        <v>1412</v>
      </c>
      <c r="J668" s="5">
        <v>124.0</v>
      </c>
      <c r="K668" s="5" t="s">
        <v>105</v>
      </c>
      <c r="L668" s="5" t="s">
        <v>30</v>
      </c>
      <c r="M668" s="287" t="s">
        <v>4164</v>
      </c>
      <c r="N668" s="113"/>
    </row>
    <row r="669">
      <c r="A669" s="89"/>
      <c r="B669" s="5">
        <v>10680.0</v>
      </c>
      <c r="C669" s="5"/>
      <c r="D669" s="5"/>
      <c r="E669" s="90" t="s">
        <v>66</v>
      </c>
      <c r="F669" s="90" t="s">
        <v>3381</v>
      </c>
      <c r="G669" s="5">
        <v>2018.0</v>
      </c>
      <c r="H669" s="5" t="s">
        <v>119</v>
      </c>
      <c r="I669" s="5" t="s">
        <v>3382</v>
      </c>
      <c r="J669" s="5">
        <v>308.0</v>
      </c>
      <c r="K669" s="5" t="s">
        <v>105</v>
      </c>
      <c r="L669" s="5" t="s">
        <v>244</v>
      </c>
      <c r="M669" s="287" t="s">
        <v>4164</v>
      </c>
      <c r="N669" s="113"/>
    </row>
    <row r="670">
      <c r="A670" s="89"/>
      <c r="B670" s="5">
        <v>10681.0</v>
      </c>
      <c r="C670" s="5"/>
      <c r="D670" s="5"/>
      <c r="E670" s="90" t="s">
        <v>161</v>
      </c>
      <c r="F670" s="90" t="s">
        <v>1691</v>
      </c>
      <c r="G670" s="5">
        <v>2018.0</v>
      </c>
      <c r="H670" s="5" t="s">
        <v>1077</v>
      </c>
      <c r="I670" s="5" t="s">
        <v>1561</v>
      </c>
      <c r="J670" s="5">
        <v>139.0</v>
      </c>
      <c r="K670" s="5" t="s">
        <v>105</v>
      </c>
      <c r="L670" s="5" t="s">
        <v>30</v>
      </c>
      <c r="M670" s="287" t="s">
        <v>4164</v>
      </c>
      <c r="N670" s="113"/>
    </row>
    <row r="671">
      <c r="A671" s="89"/>
      <c r="B671" s="5">
        <v>10682.0</v>
      </c>
      <c r="C671" s="5"/>
      <c r="D671" s="5"/>
      <c r="E671" s="90" t="s">
        <v>21</v>
      </c>
      <c r="F671" s="90" t="s">
        <v>1513</v>
      </c>
      <c r="G671" s="5">
        <v>2018.0</v>
      </c>
      <c r="H671" s="5" t="s">
        <v>1171</v>
      </c>
      <c r="I671" s="5" t="s">
        <v>1087</v>
      </c>
      <c r="J671" s="5">
        <v>167.0</v>
      </c>
      <c r="K671" s="5" t="s">
        <v>105</v>
      </c>
      <c r="L671" s="5" t="s">
        <v>25</v>
      </c>
      <c r="M671" s="287" t="s">
        <v>4164</v>
      </c>
      <c r="N671" s="113"/>
    </row>
    <row r="672">
      <c r="A672" s="89"/>
      <c r="B672" s="5">
        <v>10683.0</v>
      </c>
      <c r="C672" s="5"/>
      <c r="D672" s="5"/>
      <c r="E672" s="90" t="s">
        <v>161</v>
      </c>
      <c r="F672" s="90" t="s">
        <v>1556</v>
      </c>
      <c r="G672" s="5">
        <v>2018.0</v>
      </c>
      <c r="H672" s="5" t="s">
        <v>65</v>
      </c>
      <c r="I672" s="5" t="s">
        <v>1087</v>
      </c>
      <c r="J672" s="5">
        <v>317.0</v>
      </c>
      <c r="K672" s="5" t="s">
        <v>1096</v>
      </c>
      <c r="L672" s="5" t="s">
        <v>25</v>
      </c>
      <c r="M672" s="287" t="s">
        <v>4164</v>
      </c>
      <c r="N672" s="113"/>
    </row>
    <row r="673">
      <c r="A673" s="89"/>
      <c r="B673" s="5">
        <v>10684.0</v>
      </c>
      <c r="C673" s="5"/>
      <c r="D673" s="5"/>
      <c r="E673" s="90" t="s">
        <v>21</v>
      </c>
      <c r="F673" s="90" t="s">
        <v>1413</v>
      </c>
      <c r="G673" s="5">
        <v>2018.0</v>
      </c>
      <c r="H673" s="5" t="s">
        <v>905</v>
      </c>
      <c r="I673" s="5" t="s">
        <v>1087</v>
      </c>
      <c r="J673" s="5">
        <v>212.0</v>
      </c>
      <c r="K673" s="5" t="s">
        <v>105</v>
      </c>
      <c r="L673" s="5" t="s">
        <v>25</v>
      </c>
      <c r="M673" s="287" t="s">
        <v>4164</v>
      </c>
      <c r="N673" s="113"/>
    </row>
    <row r="674">
      <c r="A674" s="89"/>
      <c r="B674" s="5">
        <v>10685.0</v>
      </c>
      <c r="C674" s="5"/>
      <c r="D674" s="5"/>
      <c r="E674" s="90" t="s">
        <v>21</v>
      </c>
      <c r="F674" s="90" t="s">
        <v>1414</v>
      </c>
      <c r="G674" s="5">
        <v>2018.0</v>
      </c>
      <c r="H674" s="5" t="s">
        <v>905</v>
      </c>
      <c r="I674" s="5" t="s">
        <v>1087</v>
      </c>
      <c r="J674" s="5">
        <v>212.0</v>
      </c>
      <c r="K674" s="5" t="s">
        <v>105</v>
      </c>
      <c r="L674" s="5" t="s">
        <v>25</v>
      </c>
      <c r="M674" s="287" t="s">
        <v>4164</v>
      </c>
      <c r="N674" s="113"/>
    </row>
    <row r="675">
      <c r="A675" s="89"/>
      <c r="B675" s="5">
        <v>10686.0</v>
      </c>
      <c r="C675" s="5"/>
      <c r="D675" s="5"/>
      <c r="E675" s="90" t="s">
        <v>21</v>
      </c>
      <c r="F675" s="90" t="s">
        <v>1415</v>
      </c>
      <c r="G675" s="5">
        <v>2018.0</v>
      </c>
      <c r="H675" s="5" t="s">
        <v>905</v>
      </c>
      <c r="I675" s="5" t="s">
        <v>1087</v>
      </c>
      <c r="J675" s="5">
        <v>212.0</v>
      </c>
      <c r="K675" s="5" t="s">
        <v>105</v>
      </c>
      <c r="L675" s="5" t="s">
        <v>25</v>
      </c>
      <c r="M675" s="287" t="s">
        <v>4164</v>
      </c>
      <c r="N675" s="113"/>
    </row>
    <row r="676">
      <c r="A676" s="89"/>
      <c r="B676" s="5">
        <v>10687.0</v>
      </c>
      <c r="C676" s="5"/>
      <c r="D676" s="5"/>
      <c r="E676" s="90" t="s">
        <v>21</v>
      </c>
      <c r="F676" s="90" t="s">
        <v>1416</v>
      </c>
      <c r="G676" s="5">
        <v>2018.0</v>
      </c>
      <c r="H676" s="5" t="s">
        <v>905</v>
      </c>
      <c r="I676" s="5" t="s">
        <v>1087</v>
      </c>
      <c r="J676" s="5">
        <v>212.0</v>
      </c>
      <c r="K676" s="5" t="s">
        <v>105</v>
      </c>
      <c r="L676" s="5" t="s">
        <v>25</v>
      </c>
      <c r="M676" s="287" t="s">
        <v>4164</v>
      </c>
      <c r="N676" s="113"/>
    </row>
    <row r="677">
      <c r="A677" s="89"/>
      <c r="B677" s="5">
        <v>10688.0</v>
      </c>
      <c r="C677" s="5"/>
      <c r="D677" s="5"/>
      <c r="E677" s="90" t="s">
        <v>21</v>
      </c>
      <c r="F677" s="90" t="s">
        <v>1086</v>
      </c>
      <c r="G677" s="5">
        <v>2018.0</v>
      </c>
      <c r="H677" s="5" t="s">
        <v>905</v>
      </c>
      <c r="I677" s="5" t="s">
        <v>1087</v>
      </c>
      <c r="J677" s="5">
        <v>212.0</v>
      </c>
      <c r="K677" s="5" t="s">
        <v>105</v>
      </c>
      <c r="L677" s="5" t="s">
        <v>72</v>
      </c>
      <c r="M677" s="287" t="s">
        <v>4164</v>
      </c>
      <c r="N677" s="113"/>
    </row>
    <row r="678">
      <c r="A678" s="89"/>
      <c r="B678" s="5">
        <v>10689.0</v>
      </c>
      <c r="C678" s="5"/>
      <c r="D678" s="5"/>
      <c r="E678" s="90" t="s">
        <v>21</v>
      </c>
      <c r="F678" s="90" t="s">
        <v>1346</v>
      </c>
      <c r="G678" s="5">
        <v>2018.0</v>
      </c>
      <c r="H678" s="5" t="s">
        <v>1347</v>
      </c>
      <c r="I678" s="5" t="s">
        <v>847</v>
      </c>
      <c r="J678" s="5">
        <v>49.0</v>
      </c>
      <c r="K678" s="5" t="s">
        <v>105</v>
      </c>
      <c r="L678" s="5" t="s">
        <v>30</v>
      </c>
      <c r="M678" s="287" t="s">
        <v>4164</v>
      </c>
      <c r="N678" s="113"/>
    </row>
    <row r="679">
      <c r="A679" s="89"/>
      <c r="B679" s="5">
        <v>10690.0</v>
      </c>
      <c r="C679" s="5"/>
      <c r="D679" s="5"/>
      <c r="E679" s="90" t="s">
        <v>21</v>
      </c>
      <c r="F679" s="90" t="s">
        <v>3383</v>
      </c>
      <c r="G679" s="5">
        <v>2018.0</v>
      </c>
      <c r="H679" s="5" t="s">
        <v>1347</v>
      </c>
      <c r="I679" s="5" t="s">
        <v>847</v>
      </c>
      <c r="J679" s="5">
        <v>49.0</v>
      </c>
      <c r="K679" s="5" t="s">
        <v>105</v>
      </c>
      <c r="L679" s="5" t="s">
        <v>25</v>
      </c>
      <c r="M679" s="287" t="s">
        <v>4164</v>
      </c>
      <c r="N679" s="113"/>
    </row>
    <row r="680">
      <c r="A680" s="89"/>
      <c r="B680" s="5">
        <v>10691.0</v>
      </c>
      <c r="C680" s="5"/>
      <c r="D680" s="5"/>
      <c r="E680" s="90" t="s">
        <v>21</v>
      </c>
      <c r="F680" s="90" t="s">
        <v>1172</v>
      </c>
      <c r="G680" s="5">
        <v>2019.0</v>
      </c>
      <c r="H680" s="5" t="s">
        <v>1173</v>
      </c>
      <c r="I680" s="5" t="s">
        <v>847</v>
      </c>
      <c r="J680" s="5">
        <v>39.0</v>
      </c>
      <c r="K680" s="5" t="s">
        <v>105</v>
      </c>
      <c r="L680" s="5" t="s">
        <v>30</v>
      </c>
      <c r="M680" s="287" t="s">
        <v>4164</v>
      </c>
      <c r="N680" s="113"/>
    </row>
    <row r="681">
      <c r="A681" s="89"/>
      <c r="B681" s="5">
        <v>10692.0</v>
      </c>
      <c r="C681" s="5"/>
      <c r="D681" s="5"/>
      <c r="E681" s="90" t="s">
        <v>21</v>
      </c>
      <c r="F681" s="90" t="s">
        <v>3384</v>
      </c>
      <c r="G681" s="5">
        <v>2019.0</v>
      </c>
      <c r="H681" s="5" t="s">
        <v>3149</v>
      </c>
      <c r="I681" s="5" t="s">
        <v>847</v>
      </c>
      <c r="J681" s="5">
        <v>1.0</v>
      </c>
      <c r="K681" s="5" t="s">
        <v>3385</v>
      </c>
      <c r="L681" s="5" t="s">
        <v>25</v>
      </c>
      <c r="M681" s="287" t="s">
        <v>4164</v>
      </c>
      <c r="N681" s="113"/>
    </row>
    <row r="682">
      <c r="A682" s="89"/>
      <c r="B682" s="5">
        <v>10693.0</v>
      </c>
      <c r="C682" s="5"/>
      <c r="D682" s="5"/>
      <c r="E682" s="90" t="s">
        <v>16</v>
      </c>
      <c r="F682" s="90" t="s">
        <v>3112</v>
      </c>
      <c r="G682" s="5">
        <v>2019.0</v>
      </c>
      <c r="H682" s="5" t="s">
        <v>3113</v>
      </c>
      <c r="I682" s="5" t="s">
        <v>3114</v>
      </c>
      <c r="J682" s="5" t="s">
        <v>3115</v>
      </c>
      <c r="K682" s="5" t="s">
        <v>3116</v>
      </c>
      <c r="L682" s="5" t="s">
        <v>63</v>
      </c>
      <c r="M682" s="287" t="s">
        <v>4164</v>
      </c>
      <c r="N682" s="113"/>
    </row>
    <row r="683">
      <c r="A683" s="89"/>
      <c r="B683" s="5">
        <v>10694.0</v>
      </c>
      <c r="C683" s="5"/>
      <c r="D683" s="5"/>
      <c r="E683" s="90" t="s">
        <v>161</v>
      </c>
      <c r="F683" s="90" t="s">
        <v>1417</v>
      </c>
      <c r="G683" s="5">
        <v>2019.0</v>
      </c>
      <c r="H683" s="5" t="s">
        <v>1418</v>
      </c>
      <c r="I683" s="5" t="s">
        <v>1419</v>
      </c>
      <c r="J683" s="5" t="s">
        <v>1420</v>
      </c>
      <c r="K683" s="5" t="s">
        <v>1421</v>
      </c>
      <c r="L683" s="5" t="s">
        <v>30</v>
      </c>
      <c r="M683" s="287" t="s">
        <v>4164</v>
      </c>
      <c r="N683" s="113"/>
    </row>
    <row r="684">
      <c r="A684" s="89"/>
      <c r="B684" s="5">
        <v>10695.0</v>
      </c>
      <c r="C684" s="5"/>
      <c r="D684" s="5"/>
      <c r="E684" s="90" t="s">
        <v>21</v>
      </c>
      <c r="F684" s="90" t="s">
        <v>1174</v>
      </c>
      <c r="G684" s="5">
        <v>2019.0</v>
      </c>
      <c r="H684" s="5" t="s">
        <v>905</v>
      </c>
      <c r="I684" s="5" t="s">
        <v>1175</v>
      </c>
      <c r="J684" s="5">
        <v>323.0</v>
      </c>
      <c r="K684" s="5" t="s">
        <v>105</v>
      </c>
      <c r="L684" s="5" t="s">
        <v>30</v>
      </c>
      <c r="M684" s="287" t="s">
        <v>4164</v>
      </c>
      <c r="N684" s="113"/>
    </row>
    <row r="685">
      <c r="A685" s="89"/>
      <c r="B685" s="5">
        <v>10696.0</v>
      </c>
      <c r="C685" s="5"/>
      <c r="D685" s="5"/>
      <c r="E685" s="90" t="s">
        <v>21</v>
      </c>
      <c r="F685" s="90" t="s">
        <v>1176</v>
      </c>
      <c r="G685" s="5">
        <v>2019.0</v>
      </c>
      <c r="H685" s="5" t="s">
        <v>905</v>
      </c>
      <c r="I685" s="5" t="s">
        <v>1175</v>
      </c>
      <c r="J685" s="5">
        <v>323.0</v>
      </c>
      <c r="K685" s="5" t="s">
        <v>105</v>
      </c>
      <c r="L685" s="5" t="s">
        <v>30</v>
      </c>
      <c r="M685" s="287" t="s">
        <v>4164</v>
      </c>
      <c r="N685" s="113"/>
    </row>
    <row r="686">
      <c r="A686" s="89"/>
      <c r="B686" s="5">
        <v>10697.0</v>
      </c>
      <c r="C686" s="5"/>
      <c r="D686" s="5"/>
      <c r="E686" s="90" t="s">
        <v>21</v>
      </c>
      <c r="F686" s="90" t="s">
        <v>1177</v>
      </c>
      <c r="G686" s="5">
        <v>2019.0</v>
      </c>
      <c r="H686" s="5" t="s">
        <v>905</v>
      </c>
      <c r="I686" s="5" t="s">
        <v>1175</v>
      </c>
      <c r="J686" s="5">
        <v>323.0</v>
      </c>
      <c r="K686" s="5" t="s">
        <v>105</v>
      </c>
      <c r="L686" s="5" t="s">
        <v>30</v>
      </c>
      <c r="M686" s="287" t="s">
        <v>4164</v>
      </c>
      <c r="N686" s="113"/>
    </row>
    <row r="687">
      <c r="A687" s="89"/>
      <c r="B687" s="5">
        <v>10698.0</v>
      </c>
      <c r="C687" s="5"/>
      <c r="D687" s="5"/>
      <c r="E687" s="90" t="s">
        <v>21</v>
      </c>
      <c r="F687" s="90" t="s">
        <v>1178</v>
      </c>
      <c r="G687" s="5">
        <v>2019.0</v>
      </c>
      <c r="H687" s="5" t="s">
        <v>905</v>
      </c>
      <c r="I687" s="5" t="s">
        <v>1175</v>
      </c>
      <c r="J687" s="5">
        <v>323.0</v>
      </c>
      <c r="K687" s="5" t="s">
        <v>105</v>
      </c>
      <c r="L687" s="5" t="s">
        <v>30</v>
      </c>
      <c r="M687" s="287" t="s">
        <v>4164</v>
      </c>
      <c r="N687" s="113"/>
    </row>
    <row r="688">
      <c r="A688" s="89"/>
      <c r="B688" s="5">
        <v>10699.0</v>
      </c>
      <c r="C688" s="5"/>
      <c r="D688" s="5"/>
      <c r="E688" s="90" t="s">
        <v>21</v>
      </c>
      <c r="F688" s="90" t="s">
        <v>1179</v>
      </c>
      <c r="G688" s="5">
        <v>2019.0</v>
      </c>
      <c r="H688" s="5" t="s">
        <v>905</v>
      </c>
      <c r="I688" s="5" t="s">
        <v>1175</v>
      </c>
      <c r="J688" s="5">
        <v>323.0</v>
      </c>
      <c r="K688" s="5" t="s">
        <v>105</v>
      </c>
      <c r="L688" s="5" t="s">
        <v>30</v>
      </c>
      <c r="M688" s="287" t="s">
        <v>4164</v>
      </c>
      <c r="N688" s="113"/>
    </row>
    <row r="689">
      <c r="A689" s="89"/>
      <c r="B689" s="5">
        <v>10700.0</v>
      </c>
      <c r="C689" s="5"/>
      <c r="D689" s="5"/>
      <c r="E689" s="90" t="s">
        <v>16</v>
      </c>
      <c r="F689" s="90" t="s">
        <v>3117</v>
      </c>
      <c r="G689" s="5">
        <v>2019.0</v>
      </c>
      <c r="H689" s="5" t="s">
        <v>905</v>
      </c>
      <c r="I689" s="5" t="s">
        <v>3118</v>
      </c>
      <c r="J689" s="5">
        <v>302.0</v>
      </c>
      <c r="K689" s="5" t="s">
        <v>105</v>
      </c>
      <c r="L689" s="5" t="s">
        <v>60</v>
      </c>
      <c r="M689" s="287" t="s">
        <v>4164</v>
      </c>
      <c r="N689" s="113"/>
    </row>
    <row r="690">
      <c r="A690" s="89"/>
      <c r="B690" s="5">
        <v>10701.0</v>
      </c>
      <c r="C690" s="5"/>
      <c r="D690" s="5"/>
      <c r="E690" s="90" t="s">
        <v>21</v>
      </c>
      <c r="F690" s="90" t="s">
        <v>1088</v>
      </c>
      <c r="G690" s="5">
        <v>2019.0</v>
      </c>
      <c r="H690" s="5" t="s">
        <v>905</v>
      </c>
      <c r="I690" s="5" t="s">
        <v>1089</v>
      </c>
      <c r="J690" s="5">
        <v>353.0</v>
      </c>
      <c r="K690" s="5" t="s">
        <v>1090</v>
      </c>
      <c r="L690" s="5" t="s">
        <v>25</v>
      </c>
      <c r="M690" s="287" t="s">
        <v>4164</v>
      </c>
      <c r="N690" s="113"/>
    </row>
    <row r="691">
      <c r="A691" s="89"/>
      <c r="B691" s="5">
        <v>10702.0</v>
      </c>
      <c r="C691" s="5"/>
      <c r="D691" s="5"/>
      <c r="E691" s="90" t="s">
        <v>21</v>
      </c>
      <c r="F691" s="90" t="s">
        <v>3386</v>
      </c>
      <c r="G691" s="5">
        <v>2019.0</v>
      </c>
      <c r="H691" s="5" t="s">
        <v>3387</v>
      </c>
      <c r="I691" s="110" t="s">
        <v>1089</v>
      </c>
      <c r="J691" s="5">
        <v>329.0</v>
      </c>
      <c r="K691" s="5" t="s">
        <v>105</v>
      </c>
      <c r="L691" s="5" t="s">
        <v>25</v>
      </c>
      <c r="M691" s="287" t="s">
        <v>4164</v>
      </c>
      <c r="N691" s="113"/>
    </row>
    <row r="692">
      <c r="A692" s="89"/>
      <c r="B692" s="5">
        <v>10703.0</v>
      </c>
      <c r="C692" s="5"/>
      <c r="D692" s="5"/>
      <c r="E692" s="90" t="s">
        <v>21</v>
      </c>
      <c r="F692" s="90" t="s">
        <v>1180</v>
      </c>
      <c r="G692" s="5">
        <v>2019.0</v>
      </c>
      <c r="H692" s="5" t="s">
        <v>905</v>
      </c>
      <c r="I692" s="110" t="s">
        <v>1089</v>
      </c>
      <c r="J692" s="5">
        <v>353.0</v>
      </c>
      <c r="K692" s="5" t="s">
        <v>105</v>
      </c>
      <c r="L692" s="5" t="s">
        <v>30</v>
      </c>
      <c r="M692" s="287" t="s">
        <v>4164</v>
      </c>
      <c r="N692" s="113"/>
    </row>
    <row r="693">
      <c r="A693" s="89"/>
      <c r="B693" s="5">
        <v>10704.0</v>
      </c>
      <c r="C693" s="5"/>
      <c r="D693" s="5"/>
      <c r="E693" s="90" t="s">
        <v>21</v>
      </c>
      <c r="F693" s="90" t="s">
        <v>3388</v>
      </c>
      <c r="G693" s="5">
        <v>2019.0</v>
      </c>
      <c r="H693" s="5" t="s">
        <v>905</v>
      </c>
      <c r="I693" s="5" t="s">
        <v>1092</v>
      </c>
      <c r="J693" s="5">
        <v>343.0</v>
      </c>
      <c r="K693" s="5" t="s">
        <v>105</v>
      </c>
      <c r="L693" s="5" t="s">
        <v>25</v>
      </c>
      <c r="M693" s="287" t="s">
        <v>4164</v>
      </c>
      <c r="N693" s="113"/>
    </row>
    <row r="694">
      <c r="A694" s="89"/>
      <c r="B694" s="5">
        <v>10705.0</v>
      </c>
      <c r="C694" s="5"/>
      <c r="D694" s="5"/>
      <c r="E694" s="90" t="s">
        <v>161</v>
      </c>
      <c r="F694" s="90" t="s">
        <v>3389</v>
      </c>
      <c r="G694" s="5">
        <v>2019.0</v>
      </c>
      <c r="H694" s="5" t="s">
        <v>2012</v>
      </c>
      <c r="I694" s="5" t="s">
        <v>1092</v>
      </c>
      <c r="J694" s="5">
        <v>163.0</v>
      </c>
      <c r="K694" s="5" t="s">
        <v>105</v>
      </c>
      <c r="L694" s="5" t="s">
        <v>25</v>
      </c>
      <c r="M694" s="287" t="s">
        <v>4164</v>
      </c>
      <c r="N694" s="113"/>
    </row>
    <row r="695">
      <c r="A695" s="89"/>
      <c r="B695" s="5">
        <v>10706.0</v>
      </c>
      <c r="C695" s="5"/>
      <c r="D695" s="5"/>
      <c r="E695" s="90" t="s">
        <v>21</v>
      </c>
      <c r="F695" s="90" t="s">
        <v>3234</v>
      </c>
      <c r="G695" s="5">
        <v>2019.0</v>
      </c>
      <c r="H695" s="5" t="s">
        <v>905</v>
      </c>
      <c r="I695" s="5" t="s">
        <v>1092</v>
      </c>
      <c r="J695" s="5">
        <v>343.0</v>
      </c>
      <c r="K695" s="5" t="s">
        <v>105</v>
      </c>
      <c r="L695" s="5" t="s">
        <v>666</v>
      </c>
      <c r="M695" s="287" t="s">
        <v>4164</v>
      </c>
      <c r="N695" s="113"/>
    </row>
    <row r="696">
      <c r="A696" s="89"/>
      <c r="B696" s="5">
        <v>10707.0</v>
      </c>
      <c r="C696" s="5"/>
      <c r="D696" s="5"/>
      <c r="E696" s="90" t="s">
        <v>21</v>
      </c>
      <c r="F696" s="90" t="s">
        <v>2652</v>
      </c>
      <c r="G696" s="5">
        <v>2019.0</v>
      </c>
      <c r="H696" s="5" t="s">
        <v>2012</v>
      </c>
      <c r="I696" s="5" t="s">
        <v>1848</v>
      </c>
      <c r="J696" s="5">
        <v>168.0</v>
      </c>
      <c r="K696" s="5" t="s">
        <v>2653</v>
      </c>
      <c r="L696" s="5" t="s">
        <v>30</v>
      </c>
      <c r="M696" s="287" t="s">
        <v>4977</v>
      </c>
      <c r="N696" s="300"/>
    </row>
    <row r="697">
      <c r="A697" s="89"/>
      <c r="B697" s="5">
        <v>10708.0</v>
      </c>
      <c r="C697" s="5"/>
      <c r="D697" s="5"/>
      <c r="E697" s="90" t="s">
        <v>21</v>
      </c>
      <c r="F697" s="90" t="s">
        <v>2900</v>
      </c>
      <c r="G697" s="5">
        <v>2019.0</v>
      </c>
      <c r="H697" s="5" t="s">
        <v>956</v>
      </c>
      <c r="I697" s="5" t="s">
        <v>1786</v>
      </c>
      <c r="J697" s="5">
        <v>699.0</v>
      </c>
      <c r="K697" s="5" t="s">
        <v>105</v>
      </c>
      <c r="L697" s="5" t="s">
        <v>25</v>
      </c>
      <c r="M697" s="287" t="s">
        <v>4977</v>
      </c>
      <c r="N697" s="300"/>
    </row>
    <row r="698">
      <c r="A698" s="89"/>
      <c r="B698" s="5">
        <v>10709.0</v>
      </c>
      <c r="C698" s="5"/>
      <c r="D698" s="5"/>
      <c r="E698" s="90" t="s">
        <v>21</v>
      </c>
      <c r="F698" s="90" t="s">
        <v>2615</v>
      </c>
      <c r="G698" s="5">
        <v>2019.0</v>
      </c>
      <c r="H698" s="5" t="s">
        <v>905</v>
      </c>
      <c r="I698" s="5" t="s">
        <v>1786</v>
      </c>
      <c r="J698" s="5">
        <v>248.0</v>
      </c>
      <c r="K698" s="5" t="s">
        <v>105</v>
      </c>
      <c r="L698" s="5" t="s">
        <v>30</v>
      </c>
      <c r="M698" s="287" t="s">
        <v>4977</v>
      </c>
      <c r="N698" s="300"/>
    </row>
    <row r="699">
      <c r="A699" s="89"/>
      <c r="B699" s="5">
        <v>10710.0</v>
      </c>
      <c r="C699" s="5"/>
      <c r="D699" s="5"/>
      <c r="E699" s="90" t="s">
        <v>21</v>
      </c>
      <c r="F699" s="90" t="s">
        <v>2616</v>
      </c>
      <c r="G699" s="5">
        <v>2019.0</v>
      </c>
      <c r="H699" s="5" t="s">
        <v>905</v>
      </c>
      <c r="I699" s="5" t="s">
        <v>1786</v>
      </c>
      <c r="J699" s="5">
        <v>248.0</v>
      </c>
      <c r="K699" s="5" t="s">
        <v>105</v>
      </c>
      <c r="L699" s="5" t="s">
        <v>30</v>
      </c>
      <c r="M699" s="287" t="s">
        <v>4977</v>
      </c>
      <c r="N699" s="300"/>
    </row>
    <row r="700">
      <c r="A700" s="89"/>
      <c r="B700" s="5">
        <v>10711.0</v>
      </c>
      <c r="C700" s="5"/>
      <c r="D700" s="5"/>
      <c r="E700" s="90" t="s">
        <v>149</v>
      </c>
      <c r="F700" s="90" t="s">
        <v>2340</v>
      </c>
      <c r="G700" s="5">
        <v>2019.0</v>
      </c>
      <c r="H700" s="5" t="s">
        <v>905</v>
      </c>
      <c r="I700" s="5" t="s">
        <v>1786</v>
      </c>
      <c r="J700" s="5">
        <v>248.0</v>
      </c>
      <c r="K700" s="5" t="s">
        <v>105</v>
      </c>
      <c r="L700" s="5" t="s">
        <v>178</v>
      </c>
      <c r="M700" s="287" t="s">
        <v>4977</v>
      </c>
      <c r="N700" s="300"/>
    </row>
    <row r="701">
      <c r="A701" s="89"/>
      <c r="B701" s="5">
        <v>10712.0</v>
      </c>
      <c r="C701" s="5"/>
      <c r="D701" s="5"/>
      <c r="E701" s="90" t="s">
        <v>21</v>
      </c>
      <c r="F701" s="90" t="s">
        <v>2926</v>
      </c>
      <c r="G701" s="5">
        <v>2019.0</v>
      </c>
      <c r="H701" s="5" t="s">
        <v>905</v>
      </c>
      <c r="I701" s="5" t="s">
        <v>1786</v>
      </c>
      <c r="J701" s="5">
        <v>2.0</v>
      </c>
      <c r="K701" s="5" t="s">
        <v>2087</v>
      </c>
      <c r="L701" s="5" t="s">
        <v>25</v>
      </c>
      <c r="M701" s="287" t="s">
        <v>4977</v>
      </c>
      <c r="N701" s="300"/>
    </row>
    <row r="702">
      <c r="A702" s="89"/>
      <c r="B702" s="5">
        <v>10713.0</v>
      </c>
      <c r="C702" s="5"/>
      <c r="D702" s="5"/>
      <c r="E702" s="90" t="s">
        <v>21</v>
      </c>
      <c r="F702" s="90" t="s">
        <v>2729</v>
      </c>
      <c r="G702" s="5">
        <v>2018.0</v>
      </c>
      <c r="H702" s="5" t="s">
        <v>2012</v>
      </c>
      <c r="I702" s="5" t="s">
        <v>2730</v>
      </c>
      <c r="J702" s="5">
        <v>180.0</v>
      </c>
      <c r="K702" s="5" t="s">
        <v>1811</v>
      </c>
      <c r="L702" s="5" t="s">
        <v>72</v>
      </c>
      <c r="M702" s="287" t="s">
        <v>4977</v>
      </c>
      <c r="N702" s="300"/>
    </row>
    <row r="703">
      <c r="A703" s="89"/>
      <c r="B703" s="5">
        <v>10714.0</v>
      </c>
      <c r="C703" s="5"/>
      <c r="D703" s="5"/>
      <c r="E703" s="90" t="s">
        <v>21</v>
      </c>
      <c r="F703" s="90" t="s">
        <v>2794</v>
      </c>
      <c r="G703" s="5">
        <v>2019.0</v>
      </c>
      <c r="H703" s="5" t="s">
        <v>956</v>
      </c>
      <c r="I703" s="5" t="s">
        <v>2206</v>
      </c>
      <c r="J703" s="5">
        <v>102.0</v>
      </c>
      <c r="K703" s="5" t="s">
        <v>105</v>
      </c>
      <c r="L703" s="5" t="s">
        <v>30</v>
      </c>
      <c r="M703" s="287" t="s">
        <v>4977</v>
      </c>
      <c r="N703" s="300"/>
    </row>
    <row r="704">
      <c r="A704" s="89"/>
      <c r="B704" s="5">
        <v>10715.0</v>
      </c>
      <c r="C704" s="5"/>
      <c r="D704" s="5"/>
      <c r="E704" s="90" t="s">
        <v>21</v>
      </c>
      <c r="F704" s="90" t="s">
        <v>2795</v>
      </c>
      <c r="G704" s="5">
        <v>2019.0</v>
      </c>
      <c r="H704" s="5" t="s">
        <v>956</v>
      </c>
      <c r="I704" s="110" t="s">
        <v>2206</v>
      </c>
      <c r="J704" s="5">
        <v>270.0</v>
      </c>
      <c r="K704" s="5" t="s">
        <v>105</v>
      </c>
      <c r="L704" s="5" t="s">
        <v>30</v>
      </c>
      <c r="M704" s="287" t="s">
        <v>4977</v>
      </c>
      <c r="N704" s="300"/>
    </row>
    <row r="705">
      <c r="A705" s="89"/>
      <c r="B705" s="5">
        <v>10716.0</v>
      </c>
      <c r="C705" s="5"/>
      <c r="D705" s="5"/>
      <c r="E705" s="90" t="s">
        <v>21</v>
      </c>
      <c r="F705" s="90" t="s">
        <v>2205</v>
      </c>
      <c r="G705" s="5">
        <v>2019.0</v>
      </c>
      <c r="H705" s="5" t="s">
        <v>1161</v>
      </c>
      <c r="I705" s="110" t="s">
        <v>2206</v>
      </c>
      <c r="J705" s="5">
        <v>245.0</v>
      </c>
      <c r="K705" s="5" t="s">
        <v>857</v>
      </c>
      <c r="L705" s="5" t="s">
        <v>30</v>
      </c>
      <c r="M705" s="287" t="s">
        <v>4977</v>
      </c>
      <c r="N705" s="300"/>
    </row>
    <row r="706">
      <c r="A706" s="89"/>
      <c r="B706" s="5">
        <v>10717.0</v>
      </c>
      <c r="C706" s="5"/>
      <c r="D706" s="5"/>
      <c r="E706" s="90" t="s">
        <v>21</v>
      </c>
      <c r="F706" s="90" t="s">
        <v>2937</v>
      </c>
      <c r="G706" s="5">
        <v>2019.0</v>
      </c>
      <c r="H706" s="5" t="s">
        <v>1161</v>
      </c>
      <c r="I706" s="110" t="s">
        <v>2206</v>
      </c>
      <c r="J706" s="5">
        <v>245.0</v>
      </c>
      <c r="K706" s="5" t="s">
        <v>105</v>
      </c>
      <c r="L706" s="5" t="s">
        <v>72</v>
      </c>
      <c r="M706" s="287" t="s">
        <v>4977</v>
      </c>
      <c r="N706" s="300"/>
    </row>
    <row r="707">
      <c r="A707" s="89"/>
      <c r="B707" s="5">
        <v>10718.0</v>
      </c>
      <c r="C707" s="5"/>
      <c r="D707" s="5"/>
      <c r="E707" s="90" t="s">
        <v>21</v>
      </c>
      <c r="F707" s="90" t="s">
        <v>2796</v>
      </c>
      <c r="G707" s="5">
        <v>2019.0</v>
      </c>
      <c r="H707" s="5" t="s">
        <v>909</v>
      </c>
      <c r="I707" s="110" t="s">
        <v>2206</v>
      </c>
      <c r="J707" s="5">
        <v>187.0</v>
      </c>
      <c r="K707" s="5" t="s">
        <v>105</v>
      </c>
      <c r="L707" s="5" t="s">
        <v>30</v>
      </c>
      <c r="M707" s="287" t="s">
        <v>4977</v>
      </c>
      <c r="N707" s="300"/>
    </row>
    <row r="708">
      <c r="A708" s="89"/>
      <c r="B708" s="5">
        <v>10719.0</v>
      </c>
      <c r="C708" s="5"/>
      <c r="D708" s="5"/>
      <c r="E708" s="90" t="s">
        <v>161</v>
      </c>
      <c r="F708" s="90" t="s">
        <v>2797</v>
      </c>
      <c r="G708" s="5">
        <v>2019.0</v>
      </c>
      <c r="H708" s="5" t="s">
        <v>956</v>
      </c>
      <c r="I708" s="110" t="s">
        <v>2206</v>
      </c>
      <c r="J708" s="5">
        <v>226.0</v>
      </c>
      <c r="K708" s="5" t="s">
        <v>105</v>
      </c>
      <c r="L708" s="5" t="s">
        <v>30</v>
      </c>
      <c r="M708" s="287" t="s">
        <v>4977</v>
      </c>
      <c r="N708" s="300"/>
    </row>
    <row r="709">
      <c r="A709" s="89"/>
      <c r="B709" s="5">
        <v>10720.0</v>
      </c>
      <c r="C709" s="5"/>
      <c r="D709" s="5"/>
      <c r="E709" s="90" t="s">
        <v>21</v>
      </c>
      <c r="F709" s="90" t="s">
        <v>2901</v>
      </c>
      <c r="G709" s="5">
        <v>2019.0</v>
      </c>
      <c r="H709" s="5" t="s">
        <v>1077</v>
      </c>
      <c r="I709" s="110" t="s">
        <v>2206</v>
      </c>
      <c r="J709" s="5">
        <v>97.0</v>
      </c>
      <c r="K709" s="5" t="s">
        <v>105</v>
      </c>
      <c r="L709" s="5" t="s">
        <v>30</v>
      </c>
      <c r="M709" s="287" t="s">
        <v>4977</v>
      </c>
      <c r="N709" s="300"/>
    </row>
    <row r="710">
      <c r="A710" s="89"/>
      <c r="B710" s="5">
        <v>10721.0</v>
      </c>
      <c r="C710" s="5"/>
      <c r="D710" s="5"/>
      <c r="E710" s="90" t="s">
        <v>161</v>
      </c>
      <c r="F710" s="90" t="s">
        <v>2766</v>
      </c>
      <c r="G710" s="5">
        <v>2019.0</v>
      </c>
      <c r="H710" s="5" t="s">
        <v>956</v>
      </c>
      <c r="I710" s="5" t="s">
        <v>2719</v>
      </c>
      <c r="J710" s="5">
        <v>199.0</v>
      </c>
      <c r="K710" s="5" t="s">
        <v>105</v>
      </c>
      <c r="L710" s="5" t="s">
        <v>30</v>
      </c>
      <c r="M710" s="287" t="s">
        <v>4977</v>
      </c>
      <c r="N710" s="300"/>
    </row>
    <row r="711">
      <c r="A711" s="89"/>
      <c r="B711" s="5">
        <v>10722.0</v>
      </c>
      <c r="C711" s="5"/>
      <c r="D711" s="5"/>
      <c r="E711" s="90" t="s">
        <v>21</v>
      </c>
      <c r="F711" s="90" t="s">
        <v>2767</v>
      </c>
      <c r="G711" s="5">
        <v>2019.0</v>
      </c>
      <c r="H711" s="5" t="s">
        <v>909</v>
      </c>
      <c r="I711" s="5" t="s">
        <v>1990</v>
      </c>
      <c r="J711" s="5">
        <v>193.0</v>
      </c>
      <c r="K711" s="5" t="s">
        <v>105</v>
      </c>
      <c r="L711" s="5" t="s">
        <v>25</v>
      </c>
      <c r="M711" s="287" t="s">
        <v>4977</v>
      </c>
      <c r="N711" s="300"/>
    </row>
    <row r="712">
      <c r="A712" s="89"/>
      <c r="B712" s="5">
        <v>10723.0</v>
      </c>
      <c r="C712" s="5"/>
      <c r="D712" s="5"/>
      <c r="E712" s="90" t="s">
        <v>21</v>
      </c>
      <c r="F712" s="90" t="s">
        <v>2731</v>
      </c>
      <c r="G712" s="5">
        <v>2019.0</v>
      </c>
      <c r="H712" s="5" t="s">
        <v>909</v>
      </c>
      <c r="I712" s="5" t="s">
        <v>1990</v>
      </c>
      <c r="J712" s="5">
        <v>193.0</v>
      </c>
      <c r="K712" s="5" t="s">
        <v>2732</v>
      </c>
      <c r="L712" s="5" t="s">
        <v>72</v>
      </c>
      <c r="M712" s="287" t="s">
        <v>4977</v>
      </c>
      <c r="N712" s="300"/>
    </row>
    <row r="713">
      <c r="A713" s="89"/>
      <c r="B713" s="5">
        <v>10724.0</v>
      </c>
      <c r="C713" s="5"/>
      <c r="D713" s="5"/>
      <c r="E713" s="90" t="s">
        <v>21</v>
      </c>
      <c r="F713" s="90" t="s">
        <v>2798</v>
      </c>
      <c r="G713" s="5">
        <v>2019.0</v>
      </c>
      <c r="H713" s="5" t="s">
        <v>956</v>
      </c>
      <c r="I713" s="5" t="s">
        <v>1990</v>
      </c>
      <c r="J713" s="5">
        <v>215.0</v>
      </c>
      <c r="K713" s="5" t="s">
        <v>105</v>
      </c>
      <c r="L713" s="5" t="s">
        <v>30</v>
      </c>
      <c r="M713" s="287" t="s">
        <v>4977</v>
      </c>
      <c r="N713" s="300"/>
    </row>
    <row r="714">
      <c r="A714" s="89"/>
      <c r="B714" s="5">
        <v>10725.0</v>
      </c>
      <c r="C714" s="5"/>
      <c r="D714" s="5"/>
      <c r="E714" s="90" t="s">
        <v>16</v>
      </c>
      <c r="F714" s="90" t="s">
        <v>2799</v>
      </c>
      <c r="G714" s="5">
        <v>2019.0</v>
      </c>
      <c r="H714" s="5" t="s">
        <v>1161</v>
      </c>
      <c r="I714" s="5" t="s">
        <v>2302</v>
      </c>
      <c r="J714" s="5">
        <v>79.0</v>
      </c>
      <c r="K714" s="5" t="s">
        <v>874</v>
      </c>
      <c r="L714" s="5" t="s">
        <v>60</v>
      </c>
      <c r="M714" s="287" t="s">
        <v>4977</v>
      </c>
      <c r="N714" s="300"/>
    </row>
    <row r="715">
      <c r="A715" s="89"/>
      <c r="B715" s="5">
        <v>10726.0</v>
      </c>
      <c r="C715" s="5"/>
      <c r="D715" s="5"/>
      <c r="E715" s="90" t="s">
        <v>21</v>
      </c>
      <c r="F715" s="90" t="s">
        <v>2902</v>
      </c>
      <c r="G715" s="5">
        <v>2019.0</v>
      </c>
      <c r="H715" s="5" t="s">
        <v>1161</v>
      </c>
      <c r="I715" s="5" t="s">
        <v>1976</v>
      </c>
      <c r="J715" s="5">
        <v>182.0</v>
      </c>
      <c r="K715" s="5" t="s">
        <v>920</v>
      </c>
      <c r="L715" s="5" t="s">
        <v>25</v>
      </c>
      <c r="M715" s="287" t="s">
        <v>4977</v>
      </c>
      <c r="N715" s="300"/>
    </row>
    <row r="716">
      <c r="A716" s="89"/>
      <c r="B716" s="5">
        <v>10727.0</v>
      </c>
      <c r="C716" s="5"/>
      <c r="D716" s="5"/>
      <c r="E716" s="90" t="s">
        <v>21</v>
      </c>
      <c r="F716" s="90" t="s">
        <v>1654</v>
      </c>
      <c r="G716" s="5">
        <v>2019.0</v>
      </c>
      <c r="H716" s="5" t="s">
        <v>1655</v>
      </c>
      <c r="I716" s="5" t="s">
        <v>1340</v>
      </c>
      <c r="J716" s="5">
        <v>9.0</v>
      </c>
      <c r="K716" s="5" t="s">
        <v>4267</v>
      </c>
      <c r="L716" s="5" t="s">
        <v>30</v>
      </c>
      <c r="M716" s="287" t="s">
        <v>4164</v>
      </c>
      <c r="N716" s="113"/>
    </row>
    <row r="717">
      <c r="A717" s="89"/>
      <c r="B717" s="5">
        <v>10728.0</v>
      </c>
      <c r="C717" s="5"/>
      <c r="D717" s="5"/>
      <c r="E717" s="90" t="s">
        <v>21</v>
      </c>
      <c r="F717" s="90" t="s">
        <v>1422</v>
      </c>
      <c r="G717" s="5">
        <v>2019.0</v>
      </c>
      <c r="H717" s="5" t="s">
        <v>65</v>
      </c>
      <c r="I717" s="5" t="s">
        <v>1092</v>
      </c>
      <c r="J717" s="5">
        <v>313.0</v>
      </c>
      <c r="K717" s="5" t="s">
        <v>105</v>
      </c>
      <c r="L717" s="5" t="s">
        <v>30</v>
      </c>
      <c r="M717" s="287" t="s">
        <v>4164</v>
      </c>
      <c r="N717" s="113"/>
    </row>
    <row r="718">
      <c r="A718" s="89"/>
      <c r="B718" s="5">
        <v>10729.0</v>
      </c>
      <c r="C718" s="5"/>
      <c r="D718" s="5"/>
      <c r="E718" s="90" t="s">
        <v>21</v>
      </c>
      <c r="F718" s="90" t="s">
        <v>1423</v>
      </c>
      <c r="G718" s="5">
        <v>2019.0</v>
      </c>
      <c r="H718" s="5" t="s">
        <v>65</v>
      </c>
      <c r="I718" s="5" t="s">
        <v>1092</v>
      </c>
      <c r="J718" s="5">
        <v>313.0</v>
      </c>
      <c r="K718" s="5" t="s">
        <v>105</v>
      </c>
      <c r="L718" s="5" t="s">
        <v>30</v>
      </c>
      <c r="M718" s="287" t="s">
        <v>4164</v>
      </c>
      <c r="N718" s="113"/>
    </row>
    <row r="719">
      <c r="A719" s="89"/>
      <c r="B719" s="5">
        <v>10730.0</v>
      </c>
      <c r="C719" s="5"/>
      <c r="D719" s="5"/>
      <c r="E719" s="90" t="s">
        <v>21</v>
      </c>
      <c r="F719" s="90" t="s">
        <v>1091</v>
      </c>
      <c r="G719" s="5">
        <v>2019.0</v>
      </c>
      <c r="H719" s="5" t="s">
        <v>905</v>
      </c>
      <c r="I719" s="5" t="s">
        <v>1092</v>
      </c>
      <c r="J719" s="5">
        <v>343.0</v>
      </c>
      <c r="K719" s="5" t="s">
        <v>105</v>
      </c>
      <c r="L719" s="5" t="s">
        <v>25</v>
      </c>
      <c r="M719" s="287" t="s">
        <v>4164</v>
      </c>
      <c r="N719" s="113"/>
    </row>
    <row r="720">
      <c r="A720" s="89"/>
      <c r="B720" s="5">
        <v>10731.0</v>
      </c>
      <c r="C720" s="5"/>
      <c r="D720" s="5"/>
      <c r="E720" s="90" t="s">
        <v>21</v>
      </c>
      <c r="F720" s="90" t="s">
        <v>1093</v>
      </c>
      <c r="G720" s="5">
        <v>2019.0</v>
      </c>
      <c r="H720" s="5" t="s">
        <v>905</v>
      </c>
      <c r="I720" s="5" t="s">
        <v>1092</v>
      </c>
      <c r="J720" s="5">
        <v>343.0</v>
      </c>
      <c r="K720" s="5" t="s">
        <v>105</v>
      </c>
      <c r="L720" s="5" t="s">
        <v>25</v>
      </c>
      <c r="M720" s="287" t="s">
        <v>4164</v>
      </c>
      <c r="N720" s="113"/>
    </row>
    <row r="721">
      <c r="A721" s="89"/>
      <c r="B721" s="5">
        <v>10732.0</v>
      </c>
      <c r="C721" s="5"/>
      <c r="D721" s="5"/>
      <c r="E721" s="90" t="s">
        <v>21</v>
      </c>
      <c r="F721" s="90" t="s">
        <v>1700</v>
      </c>
      <c r="G721" s="5">
        <v>2019.0</v>
      </c>
      <c r="H721" s="5" t="s">
        <v>1077</v>
      </c>
      <c r="I721" s="5" t="s">
        <v>1201</v>
      </c>
      <c r="J721" s="5">
        <v>113.0</v>
      </c>
      <c r="K721" s="5" t="s">
        <v>1701</v>
      </c>
      <c r="L721" s="5" t="s">
        <v>25</v>
      </c>
      <c r="M721" s="287" t="s">
        <v>4164</v>
      </c>
      <c r="N721" s="113"/>
    </row>
    <row r="722">
      <c r="A722" s="89"/>
      <c r="B722" s="5">
        <v>10733.0</v>
      </c>
      <c r="C722" s="5"/>
      <c r="D722" s="5"/>
      <c r="E722" s="90" t="s">
        <v>161</v>
      </c>
      <c r="F722" s="90" t="s">
        <v>1514</v>
      </c>
      <c r="G722" s="5">
        <v>2019.0</v>
      </c>
      <c r="H722" s="5" t="s">
        <v>905</v>
      </c>
      <c r="I722" s="110" t="s">
        <v>1201</v>
      </c>
      <c r="J722" s="5">
        <v>301.0</v>
      </c>
      <c r="K722" s="5" t="s">
        <v>105</v>
      </c>
      <c r="L722" s="5" t="s">
        <v>25</v>
      </c>
      <c r="M722" s="287" t="s">
        <v>4164</v>
      </c>
      <c r="N722" s="113"/>
    </row>
    <row r="723">
      <c r="A723" s="89"/>
      <c r="B723" s="5">
        <v>10734.0</v>
      </c>
      <c r="C723" s="5"/>
      <c r="D723" s="5"/>
      <c r="E723" s="90" t="s">
        <v>21</v>
      </c>
      <c r="F723" s="90" t="s">
        <v>1557</v>
      </c>
      <c r="G723" s="5">
        <v>2019.0</v>
      </c>
      <c r="H723" s="5" t="s">
        <v>65</v>
      </c>
      <c r="I723" s="5" t="s">
        <v>1201</v>
      </c>
      <c r="J723" s="5">
        <v>302.0</v>
      </c>
      <c r="K723" s="5" t="s">
        <v>953</v>
      </c>
      <c r="L723" s="5" t="s">
        <v>30</v>
      </c>
      <c r="M723" s="287" t="s">
        <v>4164</v>
      </c>
      <c r="N723" s="113"/>
    </row>
    <row r="724">
      <c r="A724" s="89"/>
      <c r="B724" s="5">
        <v>10735.0</v>
      </c>
      <c r="C724" s="5"/>
      <c r="D724" s="5"/>
      <c r="E724" s="90" t="s">
        <v>21</v>
      </c>
      <c r="F724" s="90" t="s">
        <v>1576</v>
      </c>
      <c r="G724" s="5">
        <v>2019.0</v>
      </c>
      <c r="H724" s="5" t="s">
        <v>65</v>
      </c>
      <c r="I724" s="110" t="s">
        <v>1201</v>
      </c>
      <c r="J724" s="5">
        <v>302.0</v>
      </c>
      <c r="K724" s="5" t="s">
        <v>105</v>
      </c>
      <c r="L724" s="5" t="s">
        <v>30</v>
      </c>
      <c r="M724" s="287" t="s">
        <v>4164</v>
      </c>
      <c r="N724" s="113"/>
    </row>
    <row r="725">
      <c r="A725" s="89"/>
      <c r="B725" s="5">
        <v>10736.0</v>
      </c>
      <c r="C725" s="5"/>
      <c r="D725" s="5"/>
      <c r="E725" s="90" t="s">
        <v>21</v>
      </c>
      <c r="F725" s="90" t="s">
        <v>1577</v>
      </c>
      <c r="G725" s="5">
        <v>2019.0</v>
      </c>
      <c r="H725" s="5" t="s">
        <v>65</v>
      </c>
      <c r="I725" s="110" t="s">
        <v>1201</v>
      </c>
      <c r="J725" s="5">
        <v>302.0</v>
      </c>
      <c r="K725" s="5" t="s">
        <v>105</v>
      </c>
      <c r="L725" s="5" t="s">
        <v>30</v>
      </c>
      <c r="M725" s="287" t="s">
        <v>4164</v>
      </c>
      <c r="N725" s="113"/>
    </row>
    <row r="726">
      <c r="A726" s="89"/>
      <c r="B726" s="5">
        <v>10737.0</v>
      </c>
      <c r="C726" s="5"/>
      <c r="D726" s="5"/>
      <c r="E726" s="90" t="s">
        <v>21</v>
      </c>
      <c r="F726" s="90" t="s">
        <v>1578</v>
      </c>
      <c r="G726" s="5">
        <v>2019.0</v>
      </c>
      <c r="H726" s="5" t="s">
        <v>65</v>
      </c>
      <c r="I726" s="110" t="s">
        <v>1201</v>
      </c>
      <c r="J726" s="5">
        <v>302.0</v>
      </c>
      <c r="K726" s="5" t="s">
        <v>105</v>
      </c>
      <c r="L726" s="5" t="s">
        <v>30</v>
      </c>
      <c r="M726" s="287" t="s">
        <v>4164</v>
      </c>
      <c r="N726" s="113"/>
    </row>
    <row r="727">
      <c r="A727" s="89"/>
      <c r="B727" s="5">
        <v>10738.0</v>
      </c>
      <c r="C727" s="5"/>
      <c r="D727" s="5"/>
      <c r="E727" s="90" t="s">
        <v>21</v>
      </c>
      <c r="F727" s="90" t="s">
        <v>1579</v>
      </c>
      <c r="G727" s="5">
        <v>2019.0</v>
      </c>
      <c r="H727" s="5" t="s">
        <v>65</v>
      </c>
      <c r="I727" s="110" t="s">
        <v>1201</v>
      </c>
      <c r="J727" s="5">
        <v>302.0</v>
      </c>
      <c r="K727" s="5" t="s">
        <v>105</v>
      </c>
      <c r="L727" s="5" t="s">
        <v>30</v>
      </c>
      <c r="M727" s="287" t="s">
        <v>4164</v>
      </c>
      <c r="N727" s="113"/>
    </row>
    <row r="728">
      <c r="A728" s="89"/>
      <c r="B728" s="5">
        <v>10739.0</v>
      </c>
      <c r="C728" s="5"/>
      <c r="D728" s="5"/>
      <c r="E728" s="90" t="s">
        <v>21</v>
      </c>
      <c r="F728" s="90" t="s">
        <v>3390</v>
      </c>
      <c r="G728" s="5">
        <v>2020.0</v>
      </c>
      <c r="H728" s="5" t="s">
        <v>1161</v>
      </c>
      <c r="I728" s="5" t="s">
        <v>1201</v>
      </c>
      <c r="J728" s="5" t="s">
        <v>3391</v>
      </c>
      <c r="K728" s="5" t="s">
        <v>3392</v>
      </c>
      <c r="L728" s="5" t="s">
        <v>25</v>
      </c>
      <c r="M728" s="287" t="s">
        <v>4164</v>
      </c>
      <c r="N728" s="113"/>
    </row>
    <row r="729">
      <c r="A729" s="89"/>
      <c r="B729" s="5">
        <v>10740.0</v>
      </c>
      <c r="C729" s="5"/>
      <c r="D729" s="5"/>
      <c r="E729" s="90" t="s">
        <v>21</v>
      </c>
      <c r="F729" s="90" t="s">
        <v>1348</v>
      </c>
      <c r="G729" s="5">
        <v>2020.0</v>
      </c>
      <c r="H729" s="5" t="s">
        <v>905</v>
      </c>
      <c r="I729" s="5" t="s">
        <v>1201</v>
      </c>
      <c r="J729" s="5">
        <v>266.0</v>
      </c>
      <c r="K729" s="5" t="s">
        <v>1349</v>
      </c>
      <c r="L729" s="5" t="s">
        <v>30</v>
      </c>
      <c r="M729" s="287" t="s">
        <v>4164</v>
      </c>
      <c r="N729" s="113"/>
    </row>
    <row r="730">
      <c r="A730" s="89"/>
      <c r="B730" s="5">
        <v>10741.0</v>
      </c>
      <c r="C730" s="5"/>
      <c r="D730" s="5"/>
      <c r="E730" s="90" t="s">
        <v>21</v>
      </c>
      <c r="F730" s="90" t="s">
        <v>2436</v>
      </c>
      <c r="G730" s="5">
        <v>2019.0</v>
      </c>
      <c r="H730" s="5" t="s">
        <v>905</v>
      </c>
      <c r="I730" s="5" t="s">
        <v>2437</v>
      </c>
      <c r="J730" s="5">
        <v>263.0</v>
      </c>
      <c r="K730" s="5" t="s">
        <v>898</v>
      </c>
      <c r="L730" s="5" t="s">
        <v>30</v>
      </c>
      <c r="M730" s="287" t="s">
        <v>4977</v>
      </c>
      <c r="N730" s="300"/>
    </row>
    <row r="731">
      <c r="A731" s="89"/>
      <c r="B731" s="5">
        <v>10742.0</v>
      </c>
      <c r="C731" s="5"/>
      <c r="D731" s="5"/>
      <c r="E731" s="90" t="s">
        <v>21</v>
      </c>
      <c r="F731" s="90" t="s">
        <v>1831</v>
      </c>
      <c r="G731" s="5">
        <v>2019.0</v>
      </c>
      <c r="H731" s="5" t="s">
        <v>1161</v>
      </c>
      <c r="I731" s="5" t="s">
        <v>1832</v>
      </c>
      <c r="J731" s="5">
        <v>259.0</v>
      </c>
      <c r="K731" s="5" t="s">
        <v>898</v>
      </c>
      <c r="L731" s="5" t="s">
        <v>25</v>
      </c>
      <c r="M731" s="287" t="s">
        <v>4977</v>
      </c>
      <c r="N731" s="300"/>
    </row>
    <row r="732">
      <c r="A732" s="89"/>
      <c r="B732" s="5">
        <v>10743.0</v>
      </c>
      <c r="C732" s="5"/>
      <c r="D732" s="5"/>
      <c r="E732" s="90" t="s">
        <v>21</v>
      </c>
      <c r="F732" s="90" t="s">
        <v>1833</v>
      </c>
      <c r="G732" s="5">
        <v>2019.0</v>
      </c>
      <c r="H732" s="5" t="s">
        <v>1161</v>
      </c>
      <c r="I732" s="5" t="s">
        <v>1832</v>
      </c>
      <c r="J732" s="5">
        <v>259.0</v>
      </c>
      <c r="K732" s="5" t="s">
        <v>898</v>
      </c>
      <c r="L732" s="5" t="s">
        <v>25</v>
      </c>
      <c r="M732" s="287" t="s">
        <v>4977</v>
      </c>
      <c r="N732" s="300"/>
    </row>
    <row r="733">
      <c r="A733" s="89"/>
      <c r="B733" s="5">
        <v>10744.0</v>
      </c>
      <c r="C733" s="5"/>
      <c r="D733" s="5"/>
      <c r="E733" s="90" t="s">
        <v>21</v>
      </c>
      <c r="F733" s="90" t="s">
        <v>2733</v>
      </c>
      <c r="G733" s="5">
        <v>2019.0</v>
      </c>
      <c r="H733" s="5" t="s">
        <v>911</v>
      </c>
      <c r="I733" s="5" t="s">
        <v>2734</v>
      </c>
      <c r="J733" s="5">
        <v>95.0</v>
      </c>
      <c r="K733" s="5" t="s">
        <v>105</v>
      </c>
      <c r="L733" s="5" t="s">
        <v>25</v>
      </c>
      <c r="M733" s="287" t="s">
        <v>4977</v>
      </c>
      <c r="N733" s="300"/>
    </row>
    <row r="734">
      <c r="A734" s="89"/>
      <c r="B734" s="5">
        <v>10745.0</v>
      </c>
      <c r="C734" s="5"/>
      <c r="D734" s="5"/>
      <c r="E734" s="90" t="s">
        <v>21</v>
      </c>
      <c r="F734" s="90" t="s">
        <v>2735</v>
      </c>
      <c r="G734" s="5">
        <v>2019.0</v>
      </c>
      <c r="H734" s="5" t="s">
        <v>911</v>
      </c>
      <c r="I734" s="5" t="s">
        <v>2734</v>
      </c>
      <c r="J734" s="5">
        <v>77.0</v>
      </c>
      <c r="K734" s="5" t="s">
        <v>105</v>
      </c>
      <c r="L734" s="5" t="s">
        <v>25</v>
      </c>
      <c r="M734" s="287" t="s">
        <v>4977</v>
      </c>
      <c r="N734" s="300"/>
    </row>
    <row r="735">
      <c r="A735" s="89"/>
      <c r="B735" s="5">
        <v>10746.0</v>
      </c>
      <c r="C735" s="5"/>
      <c r="D735" s="5"/>
      <c r="E735" s="90" t="s">
        <v>21</v>
      </c>
      <c r="F735" s="90" t="s">
        <v>2800</v>
      </c>
      <c r="G735" s="5">
        <v>2019.0</v>
      </c>
      <c r="H735" s="5" t="s">
        <v>911</v>
      </c>
      <c r="I735" s="5" t="s">
        <v>2734</v>
      </c>
      <c r="J735" s="5">
        <v>77.0</v>
      </c>
      <c r="K735" s="5" t="s">
        <v>2783</v>
      </c>
      <c r="L735" s="5" t="s">
        <v>30</v>
      </c>
      <c r="M735" s="287" t="s">
        <v>4977</v>
      </c>
      <c r="N735" s="300"/>
    </row>
    <row r="736">
      <c r="A736" s="89"/>
      <c r="B736" s="5">
        <v>10747.0</v>
      </c>
      <c r="C736" s="5"/>
      <c r="D736" s="5"/>
      <c r="E736" s="90" t="s">
        <v>21</v>
      </c>
      <c r="F736" s="90" t="s">
        <v>2903</v>
      </c>
      <c r="G736" s="5">
        <v>2019.0</v>
      </c>
      <c r="H736" s="5" t="s">
        <v>911</v>
      </c>
      <c r="I736" s="5" t="s">
        <v>2734</v>
      </c>
      <c r="J736" s="5">
        <v>95.0</v>
      </c>
      <c r="K736" s="5" t="s">
        <v>2904</v>
      </c>
      <c r="L736" s="5" t="s">
        <v>30</v>
      </c>
      <c r="M736" s="287" t="s">
        <v>4977</v>
      </c>
      <c r="N736" s="300"/>
    </row>
    <row r="737">
      <c r="A737" s="89"/>
      <c r="B737" s="5">
        <v>10748.0</v>
      </c>
      <c r="C737" s="5"/>
      <c r="D737" s="5"/>
      <c r="E737" s="90" t="s">
        <v>21</v>
      </c>
      <c r="F737" s="90" t="s">
        <v>2801</v>
      </c>
      <c r="G737" s="5">
        <v>2019.0</v>
      </c>
      <c r="H737" s="5" t="s">
        <v>2802</v>
      </c>
      <c r="I737" s="5" t="s">
        <v>2734</v>
      </c>
      <c r="J737" s="5">
        <v>111.0</v>
      </c>
      <c r="K737" s="5" t="s">
        <v>2792</v>
      </c>
      <c r="L737" s="5" t="s">
        <v>25</v>
      </c>
      <c r="M737" s="287" t="s">
        <v>4977</v>
      </c>
      <c r="N737" s="300"/>
    </row>
    <row r="738">
      <c r="A738" s="89"/>
      <c r="B738" s="5">
        <v>10749.0</v>
      </c>
      <c r="C738" s="5"/>
      <c r="D738" s="5"/>
      <c r="E738" s="90" t="s">
        <v>21</v>
      </c>
      <c r="F738" s="90" t="s">
        <v>2803</v>
      </c>
      <c r="G738" s="5">
        <v>2019.0</v>
      </c>
      <c r="H738" s="5" t="s">
        <v>2718</v>
      </c>
      <c r="I738" s="5" t="s">
        <v>2734</v>
      </c>
      <c r="J738" s="5">
        <v>257.0</v>
      </c>
      <c r="K738" s="5" t="s">
        <v>105</v>
      </c>
      <c r="L738" s="5" t="s">
        <v>30</v>
      </c>
      <c r="M738" s="287" t="s">
        <v>4977</v>
      </c>
      <c r="N738" s="300"/>
    </row>
    <row r="739">
      <c r="A739" s="89"/>
      <c r="B739" s="5">
        <v>10750.0</v>
      </c>
      <c r="C739" s="5"/>
      <c r="D739" s="5"/>
      <c r="E739" s="90" t="s">
        <v>21</v>
      </c>
      <c r="F739" s="90" t="s">
        <v>2736</v>
      </c>
      <c r="G739" s="5">
        <v>2019.0</v>
      </c>
      <c r="H739" s="5" t="s">
        <v>909</v>
      </c>
      <c r="I739" s="5" t="s">
        <v>2734</v>
      </c>
      <c r="J739" s="5">
        <v>165.0</v>
      </c>
      <c r="K739" s="5" t="s">
        <v>105</v>
      </c>
      <c r="L739" s="5" t="s">
        <v>25</v>
      </c>
      <c r="M739" s="287" t="s">
        <v>4977</v>
      </c>
      <c r="N739" s="300"/>
    </row>
    <row r="740">
      <c r="A740" s="89"/>
      <c r="B740" s="5">
        <v>10751.0</v>
      </c>
      <c r="C740" s="5"/>
      <c r="D740" s="5"/>
      <c r="E740" s="90" t="s">
        <v>21</v>
      </c>
      <c r="F740" s="90" t="s">
        <v>2804</v>
      </c>
      <c r="G740" s="5">
        <v>2019.0</v>
      </c>
      <c r="H740" s="5" t="s">
        <v>911</v>
      </c>
      <c r="I740" s="5" t="s">
        <v>2734</v>
      </c>
      <c r="J740" s="5">
        <v>77.0</v>
      </c>
      <c r="K740" s="5" t="s">
        <v>105</v>
      </c>
      <c r="L740" s="5" t="s">
        <v>30</v>
      </c>
      <c r="M740" s="287" t="s">
        <v>4977</v>
      </c>
      <c r="N740" s="300"/>
    </row>
    <row r="741">
      <c r="A741" s="89"/>
      <c r="B741" s="5">
        <v>10752.0</v>
      </c>
      <c r="C741" s="5"/>
      <c r="D741" s="5"/>
      <c r="E741" s="90" t="s">
        <v>21</v>
      </c>
      <c r="F741" s="90" t="s">
        <v>2737</v>
      </c>
      <c r="G741" s="5">
        <v>2019.0</v>
      </c>
      <c r="H741" s="5" t="s">
        <v>911</v>
      </c>
      <c r="I741" s="5" t="s">
        <v>2734</v>
      </c>
      <c r="J741" s="5">
        <v>95.0</v>
      </c>
      <c r="K741" s="5" t="s">
        <v>2409</v>
      </c>
      <c r="L741" s="5" t="s">
        <v>25</v>
      </c>
      <c r="M741" s="287" t="s">
        <v>4977</v>
      </c>
      <c r="N741" s="300"/>
    </row>
    <row r="742">
      <c r="A742" s="89"/>
      <c r="B742" s="5">
        <v>10753.0</v>
      </c>
      <c r="C742" s="5"/>
      <c r="D742" s="5"/>
      <c r="E742" s="90" t="s">
        <v>21</v>
      </c>
      <c r="F742" s="90" t="s">
        <v>2738</v>
      </c>
      <c r="G742" s="5">
        <v>2019.0</v>
      </c>
      <c r="H742" s="5" t="s">
        <v>909</v>
      </c>
      <c r="I742" s="5" t="s">
        <v>1836</v>
      </c>
      <c r="J742" s="5">
        <v>182.0</v>
      </c>
      <c r="K742" s="5" t="s">
        <v>105</v>
      </c>
      <c r="L742" s="5" t="s">
        <v>25</v>
      </c>
      <c r="M742" s="287" t="s">
        <v>4977</v>
      </c>
      <c r="N742" s="300"/>
    </row>
    <row r="743">
      <c r="A743" s="89"/>
      <c r="B743" s="5">
        <v>10754.0</v>
      </c>
      <c r="C743" s="5"/>
      <c r="D743" s="5"/>
      <c r="E743" s="90" t="s">
        <v>21</v>
      </c>
      <c r="F743" s="90" t="s">
        <v>2739</v>
      </c>
      <c r="G743" s="5">
        <v>2019.0</v>
      </c>
      <c r="H743" s="5" t="s">
        <v>909</v>
      </c>
      <c r="I743" s="5" t="s">
        <v>1836</v>
      </c>
      <c r="J743" s="5">
        <v>182.0</v>
      </c>
      <c r="K743" s="5" t="s">
        <v>105</v>
      </c>
      <c r="L743" s="5" t="s">
        <v>25</v>
      </c>
      <c r="M743" s="287" t="s">
        <v>4977</v>
      </c>
      <c r="N743" s="300"/>
    </row>
    <row r="744">
      <c r="A744" s="89"/>
      <c r="B744" s="5">
        <v>10755.0</v>
      </c>
      <c r="C744" s="5"/>
      <c r="D744" s="5"/>
      <c r="E744" s="90" t="s">
        <v>21</v>
      </c>
      <c r="F744" s="90" t="s">
        <v>2740</v>
      </c>
      <c r="G744" s="5">
        <v>2019.0</v>
      </c>
      <c r="H744" s="5" t="s">
        <v>956</v>
      </c>
      <c r="I744" s="5" t="s">
        <v>1836</v>
      </c>
      <c r="J744" s="5">
        <v>107.0</v>
      </c>
      <c r="K744" s="5" t="s">
        <v>105</v>
      </c>
      <c r="L744" s="5" t="s">
        <v>25</v>
      </c>
      <c r="M744" s="287" t="s">
        <v>4977</v>
      </c>
      <c r="N744" s="300"/>
    </row>
    <row r="745">
      <c r="A745" s="89"/>
      <c r="B745" s="5">
        <v>10756.0</v>
      </c>
      <c r="C745" s="5"/>
      <c r="D745" s="5"/>
      <c r="E745" s="90" t="s">
        <v>21</v>
      </c>
      <c r="F745" s="90" t="s">
        <v>2805</v>
      </c>
      <c r="G745" s="5">
        <v>2019.0</v>
      </c>
      <c r="H745" s="5" t="s">
        <v>956</v>
      </c>
      <c r="I745" s="5" t="s">
        <v>1990</v>
      </c>
      <c r="J745" s="5">
        <v>548.0</v>
      </c>
      <c r="K745" s="5" t="s">
        <v>105</v>
      </c>
      <c r="L745" s="5" t="s">
        <v>30</v>
      </c>
      <c r="M745" s="287" t="s">
        <v>4977</v>
      </c>
      <c r="N745" s="300"/>
    </row>
    <row r="746">
      <c r="A746" s="89"/>
      <c r="B746" s="5">
        <v>10757.0</v>
      </c>
      <c r="C746" s="5"/>
      <c r="D746" s="5"/>
      <c r="E746" s="90" t="s">
        <v>21</v>
      </c>
      <c r="F746" s="90" t="s">
        <v>2938</v>
      </c>
      <c r="G746" s="5">
        <v>2019.0</v>
      </c>
      <c r="H746" s="5" t="s">
        <v>1161</v>
      </c>
      <c r="I746" s="5" t="s">
        <v>2939</v>
      </c>
      <c r="J746" s="5">
        <v>235.0</v>
      </c>
      <c r="K746" s="5" t="s">
        <v>857</v>
      </c>
      <c r="L746" s="5" t="s">
        <v>30</v>
      </c>
      <c r="M746" s="287" t="s">
        <v>4977</v>
      </c>
      <c r="N746" s="300"/>
    </row>
    <row r="747">
      <c r="A747" s="89"/>
      <c r="B747" s="5">
        <v>10758.0</v>
      </c>
      <c r="C747" s="5"/>
      <c r="D747" s="5"/>
      <c r="E747" s="90" t="s">
        <v>21</v>
      </c>
      <c r="F747" s="90" t="s">
        <v>2207</v>
      </c>
      <c r="G747" s="5">
        <v>2019.0</v>
      </c>
      <c r="H747" s="5" t="s">
        <v>905</v>
      </c>
      <c r="I747" s="5" t="s">
        <v>1786</v>
      </c>
      <c r="J747" s="5">
        <v>2.0</v>
      </c>
      <c r="K747" s="5" t="s">
        <v>2087</v>
      </c>
      <c r="L747" s="5" t="s">
        <v>30</v>
      </c>
      <c r="M747" s="287" t="s">
        <v>4977</v>
      </c>
      <c r="N747" s="300"/>
    </row>
    <row r="748">
      <c r="A748" s="89"/>
      <c r="B748" s="5">
        <v>10759.0</v>
      </c>
      <c r="C748" s="5"/>
      <c r="D748" s="5"/>
      <c r="E748" s="90" t="s">
        <v>21</v>
      </c>
      <c r="F748" s="90" t="s">
        <v>2208</v>
      </c>
      <c r="G748" s="5">
        <v>2019.0</v>
      </c>
      <c r="H748" s="5" t="s">
        <v>905</v>
      </c>
      <c r="I748" s="5" t="s">
        <v>1786</v>
      </c>
      <c r="J748" s="5">
        <v>2.0</v>
      </c>
      <c r="K748" s="5" t="s">
        <v>2087</v>
      </c>
      <c r="L748" s="5" t="s">
        <v>30</v>
      </c>
      <c r="M748" s="287" t="s">
        <v>4977</v>
      </c>
      <c r="N748" s="300"/>
    </row>
    <row r="749">
      <c r="A749" s="89"/>
      <c r="B749" s="5">
        <v>10760.0</v>
      </c>
      <c r="C749" s="5"/>
      <c r="D749" s="5"/>
      <c r="E749" s="90" t="s">
        <v>21</v>
      </c>
      <c r="F749" s="90" t="s">
        <v>2258</v>
      </c>
      <c r="G749" s="5">
        <v>2019.0</v>
      </c>
      <c r="H749" s="5" t="s">
        <v>1161</v>
      </c>
      <c r="I749" s="5" t="s">
        <v>1786</v>
      </c>
      <c r="J749" s="5">
        <v>209.0</v>
      </c>
      <c r="K749" s="5" t="s">
        <v>932</v>
      </c>
      <c r="L749" s="5" t="s">
        <v>25</v>
      </c>
      <c r="M749" s="287" t="s">
        <v>4977</v>
      </c>
      <c r="N749" s="300"/>
    </row>
    <row r="750">
      <c r="A750" s="89"/>
      <c r="B750" s="5">
        <v>10761.0</v>
      </c>
      <c r="C750" s="5"/>
      <c r="D750" s="5"/>
      <c r="E750" s="90" t="s">
        <v>21</v>
      </c>
      <c r="F750" s="90" t="s">
        <v>2940</v>
      </c>
      <c r="G750" s="5">
        <v>2019.0</v>
      </c>
      <c r="H750" s="5" t="s">
        <v>956</v>
      </c>
      <c r="I750" s="5" t="s">
        <v>1786</v>
      </c>
      <c r="J750" s="5">
        <v>664.0</v>
      </c>
      <c r="K750" s="5" t="s">
        <v>105</v>
      </c>
      <c r="L750" s="5" t="s">
        <v>25</v>
      </c>
      <c r="M750" s="287" t="s">
        <v>4977</v>
      </c>
      <c r="N750" s="300"/>
    </row>
    <row r="751">
      <c r="A751" s="89"/>
      <c r="B751" s="5">
        <v>10762.0</v>
      </c>
      <c r="C751" s="5"/>
      <c r="D751" s="5"/>
      <c r="E751" s="90" t="s">
        <v>21</v>
      </c>
      <c r="F751" s="90" t="s">
        <v>2941</v>
      </c>
      <c r="G751" s="5">
        <v>2019.0</v>
      </c>
      <c r="H751" s="5" t="s">
        <v>956</v>
      </c>
      <c r="I751" s="5" t="s">
        <v>1786</v>
      </c>
      <c r="J751" s="5">
        <v>169.0</v>
      </c>
      <c r="K751" s="5" t="s">
        <v>105</v>
      </c>
      <c r="L751" s="5" t="s">
        <v>25</v>
      </c>
      <c r="M751" s="287" t="s">
        <v>4977</v>
      </c>
      <c r="N751" s="300"/>
    </row>
    <row r="752">
      <c r="A752" s="89"/>
      <c r="B752" s="5">
        <v>10763.0</v>
      </c>
      <c r="C752" s="5"/>
      <c r="D752" s="5"/>
      <c r="E752" s="90" t="s">
        <v>149</v>
      </c>
      <c r="F752" s="90" t="s">
        <v>2408</v>
      </c>
      <c r="G752" s="5">
        <v>2019.0</v>
      </c>
      <c r="H752" s="5" t="s">
        <v>911</v>
      </c>
      <c r="I752" s="5" t="s">
        <v>1786</v>
      </c>
      <c r="J752" s="5">
        <v>1.0</v>
      </c>
      <c r="K752" s="5" t="s">
        <v>2409</v>
      </c>
      <c r="L752" s="5" t="s">
        <v>155</v>
      </c>
      <c r="M752" s="287" t="s">
        <v>4977</v>
      </c>
      <c r="N752" s="300"/>
    </row>
    <row r="753">
      <c r="A753" s="89"/>
      <c r="B753" s="5">
        <v>10764.0</v>
      </c>
      <c r="C753" s="5"/>
      <c r="D753" s="5"/>
      <c r="E753" s="90" t="s">
        <v>21</v>
      </c>
      <c r="F753" s="90" t="s">
        <v>2942</v>
      </c>
      <c r="G753" s="5">
        <v>2019.0</v>
      </c>
      <c r="H753" s="5" t="s">
        <v>956</v>
      </c>
      <c r="I753" s="5" t="s">
        <v>1786</v>
      </c>
      <c r="J753" s="5">
        <v>292.0</v>
      </c>
      <c r="K753" s="5" t="s">
        <v>105</v>
      </c>
      <c r="L753" s="5" t="s">
        <v>25</v>
      </c>
      <c r="M753" s="287" t="s">
        <v>4977</v>
      </c>
      <c r="N753" s="300"/>
    </row>
    <row r="754">
      <c r="A754" s="89"/>
      <c r="B754" s="5">
        <v>10765.0</v>
      </c>
      <c r="C754" s="5"/>
      <c r="D754" s="5"/>
      <c r="E754" s="90" t="s">
        <v>21</v>
      </c>
      <c r="F754" s="90" t="s">
        <v>2943</v>
      </c>
      <c r="G754" s="5">
        <v>2019.0</v>
      </c>
      <c r="H754" s="5" t="s">
        <v>956</v>
      </c>
      <c r="I754" s="5" t="s">
        <v>1786</v>
      </c>
      <c r="J754" s="5">
        <v>271.0</v>
      </c>
      <c r="K754" s="5" t="s">
        <v>105</v>
      </c>
      <c r="L754" s="5" t="s">
        <v>25</v>
      </c>
      <c r="M754" s="287" t="s">
        <v>4977</v>
      </c>
      <c r="N754" s="300"/>
    </row>
    <row r="755">
      <c r="A755" s="89"/>
      <c r="B755" s="5">
        <v>10766.0</v>
      </c>
      <c r="C755" s="5"/>
      <c r="D755" s="5"/>
      <c r="E755" s="90" t="s">
        <v>21</v>
      </c>
      <c r="F755" s="90" t="s">
        <v>2410</v>
      </c>
      <c r="G755" s="5">
        <v>2019.0</v>
      </c>
      <c r="H755" s="5" t="s">
        <v>1852</v>
      </c>
      <c r="I755" s="5" t="s">
        <v>1786</v>
      </c>
      <c r="J755" s="5">
        <v>296.0</v>
      </c>
      <c r="K755" s="5" t="s">
        <v>898</v>
      </c>
      <c r="L755" s="5" t="s">
        <v>30</v>
      </c>
      <c r="M755" s="287" t="s">
        <v>4977</v>
      </c>
      <c r="N755" s="300"/>
    </row>
    <row r="756">
      <c r="A756" s="89"/>
      <c r="B756" s="5">
        <v>10767.0</v>
      </c>
      <c r="C756" s="5"/>
      <c r="D756" s="5"/>
      <c r="E756" s="90" t="s">
        <v>21</v>
      </c>
      <c r="F756" s="90" t="s">
        <v>2944</v>
      </c>
      <c r="G756" s="5">
        <v>2019.0</v>
      </c>
      <c r="H756" s="5" t="s">
        <v>956</v>
      </c>
      <c r="I756" s="5" t="s">
        <v>1786</v>
      </c>
      <c r="J756" s="5">
        <v>271.0</v>
      </c>
      <c r="K756" s="5" t="s">
        <v>947</v>
      </c>
      <c r="L756" s="5" t="s">
        <v>498</v>
      </c>
      <c r="M756" s="287" t="s">
        <v>4977</v>
      </c>
      <c r="N756" s="300"/>
    </row>
    <row r="757">
      <c r="A757" s="89"/>
      <c r="B757" s="5">
        <v>10768.0</v>
      </c>
      <c r="C757" s="5"/>
      <c r="D757" s="5"/>
      <c r="E757" s="90" t="s">
        <v>21</v>
      </c>
      <c r="F757" s="90" t="s">
        <v>1834</v>
      </c>
      <c r="G757" s="5">
        <v>2019.0</v>
      </c>
      <c r="H757" s="5" t="s">
        <v>1835</v>
      </c>
      <c r="I757" s="5" t="s">
        <v>1836</v>
      </c>
      <c r="J757" s="5">
        <v>73.0</v>
      </c>
      <c r="K757" s="5" t="s">
        <v>1837</v>
      </c>
      <c r="L757" s="5" t="s">
        <v>30</v>
      </c>
      <c r="M757" s="287" t="s">
        <v>4977</v>
      </c>
      <c r="N757" s="300"/>
    </row>
    <row r="758">
      <c r="A758" s="89"/>
      <c r="B758" s="5">
        <v>10769.0</v>
      </c>
      <c r="C758" s="5"/>
      <c r="D758" s="5"/>
      <c r="E758" s="90" t="s">
        <v>21</v>
      </c>
      <c r="F758" s="90" t="s">
        <v>1975</v>
      </c>
      <c r="G758" s="5">
        <v>2019.0</v>
      </c>
      <c r="H758" s="5" t="s">
        <v>1161</v>
      </c>
      <c r="I758" s="5" t="s">
        <v>1976</v>
      </c>
      <c r="J758" s="5">
        <v>182.0</v>
      </c>
      <c r="K758" s="5" t="s">
        <v>932</v>
      </c>
      <c r="L758" s="5" t="s">
        <v>30</v>
      </c>
      <c r="M758" s="287" t="s">
        <v>4977</v>
      </c>
      <c r="N758" s="300"/>
    </row>
    <row r="759">
      <c r="A759" s="89"/>
      <c r="B759" s="5">
        <v>10770.0</v>
      </c>
      <c r="C759" s="5"/>
      <c r="D759" s="5"/>
      <c r="E759" s="90" t="s">
        <v>21</v>
      </c>
      <c r="F759" s="90" t="s">
        <v>1838</v>
      </c>
      <c r="G759" s="5">
        <v>2019.0</v>
      </c>
      <c r="H759" s="5" t="s">
        <v>1161</v>
      </c>
      <c r="I759" s="5" t="s">
        <v>1832</v>
      </c>
      <c r="J759" s="5">
        <v>259.0</v>
      </c>
      <c r="K759" s="5" t="s">
        <v>898</v>
      </c>
      <c r="L759" s="5" t="s">
        <v>25</v>
      </c>
      <c r="M759" s="287" t="s">
        <v>4977</v>
      </c>
      <c r="N759" s="300"/>
    </row>
    <row r="760">
      <c r="A760" s="89"/>
      <c r="B760" s="5">
        <v>10771.0</v>
      </c>
      <c r="C760" s="5"/>
      <c r="D760" s="5"/>
      <c r="E760" s="90" t="s">
        <v>16</v>
      </c>
      <c r="F760" s="186" t="s">
        <v>3235</v>
      </c>
      <c r="G760" s="5">
        <v>2020.0</v>
      </c>
      <c r="H760" s="5" t="s">
        <v>3236</v>
      </c>
      <c r="I760" s="5" t="s">
        <v>895</v>
      </c>
      <c r="J760" s="5" t="s">
        <v>3237</v>
      </c>
      <c r="K760" s="5" t="s">
        <v>3238</v>
      </c>
      <c r="L760" s="5" t="s">
        <v>20</v>
      </c>
      <c r="M760" s="287" t="s">
        <v>4164</v>
      </c>
      <c r="N760" s="113"/>
    </row>
    <row r="761">
      <c r="A761" s="89"/>
      <c r="B761" s="5">
        <v>10772.0</v>
      </c>
      <c r="C761" s="5"/>
      <c r="D761" s="5"/>
      <c r="E761" s="90" t="s">
        <v>16</v>
      </c>
      <c r="F761" s="90" t="s">
        <v>3239</v>
      </c>
      <c r="G761" s="5">
        <v>2020.0</v>
      </c>
      <c r="H761" s="5" t="s">
        <v>3236</v>
      </c>
      <c r="I761" s="5" t="s">
        <v>895</v>
      </c>
      <c r="J761" s="5">
        <v>91.0</v>
      </c>
      <c r="K761" s="5" t="s">
        <v>105</v>
      </c>
      <c r="L761" s="5" t="s">
        <v>20</v>
      </c>
      <c r="M761" s="287" t="s">
        <v>4164</v>
      </c>
      <c r="N761" s="113"/>
    </row>
    <row r="762">
      <c r="A762" s="89"/>
      <c r="B762" s="5">
        <v>10773.0</v>
      </c>
      <c r="C762" s="5"/>
      <c r="D762" s="5"/>
      <c r="E762" s="90" t="s">
        <v>16</v>
      </c>
      <c r="F762" s="90" t="s">
        <v>3240</v>
      </c>
      <c r="G762" s="5">
        <v>2020.0</v>
      </c>
      <c r="H762" s="5" t="s">
        <v>3149</v>
      </c>
      <c r="I762" s="5" t="s">
        <v>895</v>
      </c>
      <c r="J762" s="5">
        <v>201.0</v>
      </c>
      <c r="K762" s="5" t="s">
        <v>1311</v>
      </c>
      <c r="L762" s="5" t="s">
        <v>60</v>
      </c>
      <c r="M762" s="287" t="s">
        <v>4164</v>
      </c>
      <c r="N762" s="113"/>
    </row>
    <row r="763">
      <c r="A763" s="89"/>
      <c r="B763" s="5">
        <v>10774.0</v>
      </c>
      <c r="C763" s="5"/>
      <c r="D763" s="5"/>
      <c r="E763" s="90" t="s">
        <v>16</v>
      </c>
      <c r="F763" s="90" t="s">
        <v>3241</v>
      </c>
      <c r="G763" s="5">
        <v>2020.0</v>
      </c>
      <c r="H763" s="5" t="s">
        <v>3149</v>
      </c>
      <c r="I763" s="5" t="s">
        <v>895</v>
      </c>
      <c r="J763" s="5">
        <v>201.0</v>
      </c>
      <c r="K763" s="5" t="s">
        <v>3242</v>
      </c>
      <c r="L763" s="5" t="s">
        <v>63</v>
      </c>
      <c r="M763" s="287" t="s">
        <v>4164</v>
      </c>
      <c r="N763" s="113"/>
    </row>
    <row r="764">
      <c r="A764" s="89"/>
      <c r="B764" s="5">
        <v>10775.0</v>
      </c>
      <c r="C764" s="5"/>
      <c r="D764" s="5"/>
      <c r="E764" s="90" t="s">
        <v>16</v>
      </c>
      <c r="F764" s="90" t="s">
        <v>3243</v>
      </c>
      <c r="G764" s="5">
        <v>2020.0</v>
      </c>
      <c r="H764" s="5" t="s">
        <v>3244</v>
      </c>
      <c r="I764" s="5" t="s">
        <v>895</v>
      </c>
      <c r="J764" s="5">
        <v>141.0</v>
      </c>
      <c r="K764" s="5" t="s">
        <v>105</v>
      </c>
      <c r="L764" s="5" t="s">
        <v>60</v>
      </c>
      <c r="M764" s="287" t="s">
        <v>4164</v>
      </c>
      <c r="N764" s="113"/>
    </row>
    <row r="765">
      <c r="A765" s="89"/>
      <c r="B765" s="5">
        <v>10776.0</v>
      </c>
      <c r="C765" s="5"/>
      <c r="D765" s="5"/>
      <c r="E765" s="90" t="s">
        <v>16</v>
      </c>
      <c r="F765" s="90" t="s">
        <v>3393</v>
      </c>
      <c r="G765" s="5">
        <v>2020.0</v>
      </c>
      <c r="H765" s="5" t="s">
        <v>956</v>
      </c>
      <c r="I765" s="5" t="s">
        <v>895</v>
      </c>
      <c r="J765" s="5" t="s">
        <v>3394</v>
      </c>
      <c r="K765" s="5" t="s">
        <v>105</v>
      </c>
      <c r="L765" s="5" t="s">
        <v>20</v>
      </c>
      <c r="M765" s="287" t="s">
        <v>4164</v>
      </c>
      <c r="N765" s="113"/>
    </row>
    <row r="766">
      <c r="A766" s="89"/>
      <c r="B766" s="5">
        <v>10777.0</v>
      </c>
      <c r="C766" s="5"/>
      <c r="D766" s="5"/>
      <c r="E766" s="90" t="s">
        <v>21</v>
      </c>
      <c r="F766" s="90" t="s">
        <v>2806</v>
      </c>
      <c r="G766" s="5">
        <v>2019.0</v>
      </c>
      <c r="H766" s="5" t="s">
        <v>2012</v>
      </c>
      <c r="I766" s="5" t="s">
        <v>2722</v>
      </c>
      <c r="J766" s="5">
        <v>180.0</v>
      </c>
      <c r="K766" s="5" t="s">
        <v>105</v>
      </c>
      <c r="L766" s="5" t="s">
        <v>25</v>
      </c>
      <c r="M766" s="287" t="s">
        <v>4977</v>
      </c>
      <c r="N766" s="300"/>
    </row>
    <row r="767">
      <c r="A767" s="89" t="s">
        <v>176</v>
      </c>
      <c r="B767" s="5">
        <v>10778.0</v>
      </c>
      <c r="C767" s="5"/>
      <c r="D767" s="5"/>
      <c r="E767" s="90" t="s">
        <v>21</v>
      </c>
      <c r="F767" s="90" t="s">
        <v>2807</v>
      </c>
      <c r="G767" s="5">
        <v>2019.0</v>
      </c>
      <c r="H767" s="5" t="s">
        <v>2012</v>
      </c>
      <c r="I767" s="5" t="s">
        <v>2722</v>
      </c>
      <c r="J767" s="5">
        <v>180.0</v>
      </c>
      <c r="K767" s="5" t="s">
        <v>105</v>
      </c>
      <c r="L767" s="5" t="s">
        <v>25</v>
      </c>
      <c r="M767" s="287" t="s">
        <v>4977</v>
      </c>
      <c r="N767" s="300"/>
    </row>
    <row r="768">
      <c r="A768" s="89" t="s">
        <v>176</v>
      </c>
      <c r="B768" s="5">
        <v>10779.0</v>
      </c>
      <c r="C768" s="5"/>
      <c r="D768" s="5"/>
      <c r="E768" s="90" t="s">
        <v>21</v>
      </c>
      <c r="F768" s="90" t="s">
        <v>2945</v>
      </c>
      <c r="G768" s="5">
        <v>2019.0</v>
      </c>
      <c r="H768" s="5" t="s">
        <v>2012</v>
      </c>
      <c r="I768" s="5" t="s">
        <v>2722</v>
      </c>
      <c r="J768" s="5">
        <v>180.0</v>
      </c>
      <c r="K768" s="5" t="s">
        <v>2478</v>
      </c>
      <c r="L768" s="5" t="s">
        <v>25</v>
      </c>
      <c r="M768" s="287" t="s">
        <v>4977</v>
      </c>
      <c r="N768" s="300"/>
    </row>
    <row r="769">
      <c r="A769" s="89" t="s">
        <v>176</v>
      </c>
      <c r="B769" s="5">
        <v>10780.0</v>
      </c>
      <c r="C769" s="5"/>
      <c r="D769" s="5"/>
      <c r="E769" s="90" t="s">
        <v>21</v>
      </c>
      <c r="F769" s="90" t="s">
        <v>2808</v>
      </c>
      <c r="G769" s="5">
        <v>2019.0</v>
      </c>
      <c r="H769" s="5" t="s">
        <v>2012</v>
      </c>
      <c r="I769" s="5" t="s">
        <v>2722</v>
      </c>
      <c r="J769" s="5">
        <v>180.0</v>
      </c>
      <c r="K769" s="110" t="s">
        <v>2478</v>
      </c>
      <c r="L769" s="5" t="s">
        <v>666</v>
      </c>
      <c r="M769" s="287" t="s">
        <v>4977</v>
      </c>
      <c r="N769" s="300"/>
    </row>
    <row r="770">
      <c r="A770" s="89" t="s">
        <v>176</v>
      </c>
      <c r="B770" s="5">
        <v>10781.0</v>
      </c>
      <c r="C770" s="5"/>
      <c r="D770" s="5"/>
      <c r="E770" s="90" t="s">
        <v>21</v>
      </c>
      <c r="F770" s="90" t="s">
        <v>2946</v>
      </c>
      <c r="G770" s="5">
        <v>2019.0</v>
      </c>
      <c r="H770" s="5" t="s">
        <v>2012</v>
      </c>
      <c r="I770" s="5" t="s">
        <v>2722</v>
      </c>
      <c r="J770" s="5">
        <v>180.0</v>
      </c>
      <c r="K770" s="110" t="s">
        <v>2478</v>
      </c>
      <c r="L770" s="5" t="s">
        <v>25</v>
      </c>
      <c r="M770" s="287" t="s">
        <v>4977</v>
      </c>
      <c r="N770" s="300"/>
    </row>
    <row r="771">
      <c r="A771" s="89" t="s">
        <v>176</v>
      </c>
      <c r="B771" s="5">
        <v>10782.0</v>
      </c>
      <c r="C771" s="5"/>
      <c r="D771" s="5"/>
      <c r="E771" s="90" t="s">
        <v>21</v>
      </c>
      <c r="F771" s="90" t="s">
        <v>2947</v>
      </c>
      <c r="G771" s="5">
        <v>2019.0</v>
      </c>
      <c r="H771" s="5" t="s">
        <v>2012</v>
      </c>
      <c r="I771" s="5" t="s">
        <v>2722</v>
      </c>
      <c r="J771" s="5">
        <v>180.0</v>
      </c>
      <c r="K771" s="110" t="s">
        <v>2478</v>
      </c>
      <c r="L771" s="5" t="s">
        <v>25</v>
      </c>
      <c r="M771" s="287" t="s">
        <v>4977</v>
      </c>
      <c r="N771" s="300"/>
    </row>
    <row r="772">
      <c r="A772" s="89" t="s">
        <v>176</v>
      </c>
      <c r="B772" s="5">
        <v>10783.0</v>
      </c>
      <c r="C772" s="5"/>
      <c r="D772" s="5"/>
      <c r="E772" s="90" t="s">
        <v>21</v>
      </c>
      <c r="F772" s="90" t="s">
        <v>2948</v>
      </c>
      <c r="G772" s="5">
        <v>2019.0</v>
      </c>
      <c r="H772" s="5" t="s">
        <v>2012</v>
      </c>
      <c r="I772" s="5" t="s">
        <v>2722</v>
      </c>
      <c r="J772" s="5">
        <v>180.0</v>
      </c>
      <c r="K772" s="110" t="s">
        <v>2478</v>
      </c>
      <c r="L772" s="5" t="s">
        <v>25</v>
      </c>
      <c r="M772" s="287" t="s">
        <v>4977</v>
      </c>
      <c r="N772" s="300"/>
    </row>
    <row r="773">
      <c r="A773" s="89" t="s">
        <v>176</v>
      </c>
      <c r="B773" s="5">
        <v>10784.0</v>
      </c>
      <c r="C773" s="5"/>
      <c r="D773" s="5"/>
      <c r="E773" s="90" t="s">
        <v>21</v>
      </c>
      <c r="F773" s="90" t="s">
        <v>2949</v>
      </c>
      <c r="G773" s="5">
        <v>2019.0</v>
      </c>
      <c r="H773" s="5" t="s">
        <v>2012</v>
      </c>
      <c r="I773" s="5" t="s">
        <v>2722</v>
      </c>
      <c r="J773" s="5">
        <v>180.0</v>
      </c>
      <c r="K773" s="110" t="s">
        <v>2478</v>
      </c>
      <c r="L773" s="5" t="s">
        <v>25</v>
      </c>
      <c r="M773" s="287" t="s">
        <v>4977</v>
      </c>
      <c r="N773" s="300"/>
    </row>
    <row r="774">
      <c r="A774" s="89"/>
      <c r="B774" s="5">
        <v>10785.0</v>
      </c>
      <c r="C774" s="5"/>
      <c r="D774" s="5"/>
      <c r="E774" s="90" t="s">
        <v>21</v>
      </c>
      <c r="F774" s="90" t="s">
        <v>2809</v>
      </c>
      <c r="G774" s="5">
        <v>2019.0</v>
      </c>
      <c r="H774" s="5" t="s">
        <v>1161</v>
      </c>
      <c r="I774" s="5" t="s">
        <v>2722</v>
      </c>
      <c r="J774" s="5">
        <v>211.0</v>
      </c>
      <c r="K774" s="5" t="s">
        <v>105</v>
      </c>
      <c r="L774" s="5" t="s">
        <v>30</v>
      </c>
      <c r="M774" s="287" t="s">
        <v>4977</v>
      </c>
      <c r="N774" s="300"/>
    </row>
    <row r="775">
      <c r="A775" s="89"/>
      <c r="B775" s="5">
        <v>10786.0</v>
      </c>
      <c r="C775" s="5"/>
      <c r="D775" s="5"/>
      <c r="E775" s="90" t="s">
        <v>21</v>
      </c>
      <c r="F775" s="90" t="s">
        <v>2741</v>
      </c>
      <c r="G775" s="5">
        <v>2019.0</v>
      </c>
      <c r="H775" s="5" t="s">
        <v>1161</v>
      </c>
      <c r="I775" s="5" t="s">
        <v>2722</v>
      </c>
      <c r="J775" s="5">
        <v>211.0</v>
      </c>
      <c r="K775" s="5" t="s">
        <v>105</v>
      </c>
      <c r="L775" s="5" t="s">
        <v>25</v>
      </c>
      <c r="M775" s="287" t="s">
        <v>4977</v>
      </c>
      <c r="N775" s="300"/>
    </row>
    <row r="776">
      <c r="A776" s="89"/>
      <c r="B776" s="5">
        <v>10787.0</v>
      </c>
      <c r="C776" s="5"/>
      <c r="D776" s="5"/>
      <c r="E776" s="90" t="s">
        <v>21</v>
      </c>
      <c r="F776" s="90" t="s">
        <v>2810</v>
      </c>
      <c r="G776" s="5">
        <v>2019.0</v>
      </c>
      <c r="H776" s="5" t="s">
        <v>1161</v>
      </c>
      <c r="I776" s="5" t="s">
        <v>2722</v>
      </c>
      <c r="J776" s="5">
        <v>211.0</v>
      </c>
      <c r="K776" s="5" t="s">
        <v>898</v>
      </c>
      <c r="L776" s="5" t="s">
        <v>25</v>
      </c>
      <c r="M776" s="287" t="s">
        <v>4977</v>
      </c>
      <c r="N776" s="300"/>
    </row>
    <row r="777">
      <c r="A777" s="89"/>
      <c r="B777" s="5">
        <v>10788.0</v>
      </c>
      <c r="C777" s="5"/>
      <c r="D777" s="5"/>
      <c r="E777" s="90" t="s">
        <v>21</v>
      </c>
      <c r="F777" s="90" t="s">
        <v>2742</v>
      </c>
      <c r="G777" s="5">
        <v>2019.0</v>
      </c>
      <c r="H777" s="5" t="s">
        <v>1161</v>
      </c>
      <c r="I777" s="5" t="s">
        <v>2722</v>
      </c>
      <c r="J777" s="5">
        <v>211.0</v>
      </c>
      <c r="K777" s="5" t="s">
        <v>105</v>
      </c>
      <c r="L777" s="5" t="s">
        <v>72</v>
      </c>
      <c r="M777" s="287" t="s">
        <v>4977</v>
      </c>
      <c r="N777" s="300"/>
    </row>
    <row r="778">
      <c r="A778" s="89"/>
      <c r="B778" s="5">
        <v>10789.0</v>
      </c>
      <c r="C778" s="5"/>
      <c r="D778" s="5"/>
      <c r="E778" s="90" t="s">
        <v>21</v>
      </c>
      <c r="F778" s="90" t="s">
        <v>2811</v>
      </c>
      <c r="G778" s="5">
        <v>2019.0</v>
      </c>
      <c r="H778" s="5" t="s">
        <v>956</v>
      </c>
      <c r="I778" s="5" t="s">
        <v>2722</v>
      </c>
      <c r="J778" s="5">
        <v>295.0</v>
      </c>
      <c r="K778" s="5" t="s">
        <v>105</v>
      </c>
      <c r="L778" s="5" t="s">
        <v>30</v>
      </c>
      <c r="M778" s="287" t="s">
        <v>4977</v>
      </c>
      <c r="N778" s="300"/>
    </row>
    <row r="779">
      <c r="A779" s="89"/>
      <c r="B779" s="5">
        <v>10790.0</v>
      </c>
      <c r="C779" s="5"/>
      <c r="D779" s="5"/>
      <c r="E779" s="90" t="s">
        <v>21</v>
      </c>
      <c r="F779" s="90" t="s">
        <v>2812</v>
      </c>
      <c r="G779" s="5">
        <v>2019.0</v>
      </c>
      <c r="H779" s="5" t="s">
        <v>1852</v>
      </c>
      <c r="I779" s="5" t="s">
        <v>2722</v>
      </c>
      <c r="J779" s="5">
        <v>295.0</v>
      </c>
      <c r="K779" s="5" t="s">
        <v>2257</v>
      </c>
      <c r="L779" s="5" t="s">
        <v>72</v>
      </c>
      <c r="M779" s="287" t="s">
        <v>4977</v>
      </c>
      <c r="N779" s="300"/>
    </row>
    <row r="780">
      <c r="A780" s="89"/>
      <c r="B780" s="5">
        <v>10791.0</v>
      </c>
      <c r="C780" s="5"/>
      <c r="D780" s="5"/>
      <c r="E780" s="90" t="s">
        <v>21</v>
      </c>
      <c r="F780" s="90" t="s">
        <v>2813</v>
      </c>
      <c r="G780" s="5">
        <v>2019.0</v>
      </c>
      <c r="H780" s="5" t="s">
        <v>1852</v>
      </c>
      <c r="I780" s="5" t="s">
        <v>2722</v>
      </c>
      <c r="J780" s="5">
        <v>295.0</v>
      </c>
      <c r="K780" s="5" t="s">
        <v>898</v>
      </c>
      <c r="L780" s="5" t="s">
        <v>25</v>
      </c>
      <c r="M780" s="287" t="s">
        <v>4977</v>
      </c>
      <c r="N780" s="300"/>
    </row>
    <row r="781">
      <c r="A781" s="89"/>
      <c r="B781" s="5">
        <v>10792.0</v>
      </c>
      <c r="C781" s="5"/>
      <c r="D781" s="5"/>
      <c r="E781" s="90" t="s">
        <v>21</v>
      </c>
      <c r="F781" s="90" t="s">
        <v>2743</v>
      </c>
      <c r="G781" s="5">
        <v>2019.0</v>
      </c>
      <c r="H781" s="5" t="s">
        <v>1077</v>
      </c>
      <c r="I781" s="5" t="s">
        <v>2722</v>
      </c>
      <c r="J781" s="5">
        <v>48.0</v>
      </c>
      <c r="K781" s="5" t="s">
        <v>105</v>
      </c>
      <c r="L781" s="5" t="s">
        <v>25</v>
      </c>
      <c r="M781" s="287" t="s">
        <v>4977</v>
      </c>
      <c r="N781" s="300"/>
    </row>
    <row r="782">
      <c r="A782" s="89"/>
      <c r="B782" s="5">
        <v>10793.0</v>
      </c>
      <c r="C782" s="5"/>
      <c r="D782" s="5"/>
      <c r="E782" s="90" t="s">
        <v>161</v>
      </c>
      <c r="F782" s="90" t="s">
        <v>2744</v>
      </c>
      <c r="G782" s="5">
        <v>2019.0</v>
      </c>
      <c r="H782" s="5" t="s">
        <v>905</v>
      </c>
      <c r="I782" s="5" t="s">
        <v>2722</v>
      </c>
      <c r="J782" s="5">
        <v>253.0</v>
      </c>
      <c r="K782" s="5" t="s">
        <v>898</v>
      </c>
      <c r="L782" s="5" t="s">
        <v>72</v>
      </c>
      <c r="M782" s="287" t="s">
        <v>4977</v>
      </c>
      <c r="N782" s="300"/>
    </row>
    <row r="783">
      <c r="A783" s="89"/>
      <c r="B783" s="5">
        <v>10794.0</v>
      </c>
      <c r="C783" s="5"/>
      <c r="D783" s="5"/>
      <c r="E783" s="90" t="s">
        <v>161</v>
      </c>
      <c r="F783" s="90" t="s">
        <v>2745</v>
      </c>
      <c r="G783" s="5">
        <v>2019.0</v>
      </c>
      <c r="H783" s="5" t="s">
        <v>905</v>
      </c>
      <c r="I783" s="5" t="s">
        <v>2722</v>
      </c>
      <c r="J783" s="5">
        <v>253.0</v>
      </c>
      <c r="K783" s="5" t="s">
        <v>105</v>
      </c>
      <c r="L783" s="5" t="s">
        <v>72</v>
      </c>
      <c r="M783" s="287" t="s">
        <v>4977</v>
      </c>
      <c r="N783" s="300"/>
    </row>
    <row r="784">
      <c r="A784" s="89"/>
      <c r="B784" s="5">
        <v>10795.0</v>
      </c>
      <c r="C784" s="5"/>
      <c r="D784" s="5"/>
      <c r="E784" s="90" t="s">
        <v>21</v>
      </c>
      <c r="F784" s="90" t="s">
        <v>2746</v>
      </c>
      <c r="G784" s="5">
        <v>2019.0</v>
      </c>
      <c r="H784" s="5" t="s">
        <v>909</v>
      </c>
      <c r="I784" s="5" t="s">
        <v>2722</v>
      </c>
      <c r="J784" s="5">
        <v>163.0</v>
      </c>
      <c r="K784" s="5" t="s">
        <v>105</v>
      </c>
      <c r="L784" s="5" t="s">
        <v>25</v>
      </c>
      <c r="M784" s="287" t="s">
        <v>4977</v>
      </c>
      <c r="N784" s="300"/>
    </row>
    <row r="785">
      <c r="A785" s="89"/>
      <c r="B785" s="5">
        <v>10796.0</v>
      </c>
      <c r="C785" s="5"/>
      <c r="D785" s="5"/>
      <c r="E785" s="90" t="s">
        <v>66</v>
      </c>
      <c r="F785" s="90" t="s">
        <v>2747</v>
      </c>
      <c r="G785" s="5">
        <v>2019.0</v>
      </c>
      <c r="H785" s="5" t="s">
        <v>956</v>
      </c>
      <c r="I785" s="5" t="s">
        <v>2722</v>
      </c>
      <c r="J785" s="5">
        <v>95.0</v>
      </c>
      <c r="K785" s="5" t="s">
        <v>105</v>
      </c>
      <c r="L785" s="5" t="s">
        <v>467</v>
      </c>
      <c r="M785" s="287" t="s">
        <v>4977</v>
      </c>
      <c r="N785" s="300"/>
    </row>
    <row r="786">
      <c r="A786" s="89"/>
      <c r="B786" s="5">
        <v>10797.0</v>
      </c>
      <c r="C786" s="5"/>
      <c r="D786" s="5"/>
      <c r="E786" s="90" t="s">
        <v>21</v>
      </c>
      <c r="F786" s="90" t="s">
        <v>3470</v>
      </c>
      <c r="G786" s="5">
        <v>2015.0</v>
      </c>
      <c r="H786" s="5" t="s">
        <v>83</v>
      </c>
      <c r="I786" s="5" t="s">
        <v>3471</v>
      </c>
      <c r="J786" s="5">
        <v>181.0</v>
      </c>
      <c r="K786" s="5" t="s">
        <v>105</v>
      </c>
      <c r="L786" s="5" t="s">
        <v>25</v>
      </c>
      <c r="M786" s="287" t="s">
        <v>4912</v>
      </c>
      <c r="N786" s="300"/>
    </row>
    <row r="787">
      <c r="A787" s="89"/>
      <c r="B787" s="5">
        <v>10798.0</v>
      </c>
      <c r="C787" s="5"/>
      <c r="D787" s="5"/>
      <c r="E787" s="90" t="s">
        <v>66</v>
      </c>
      <c r="F787" s="90" t="s">
        <v>3119</v>
      </c>
      <c r="G787" s="5">
        <v>2019.0</v>
      </c>
      <c r="H787" s="5" t="s">
        <v>956</v>
      </c>
      <c r="I787" s="5" t="s">
        <v>1972</v>
      </c>
      <c r="J787" s="5">
        <v>525.0</v>
      </c>
      <c r="K787" s="5" t="s">
        <v>105</v>
      </c>
      <c r="L787" s="5" t="s">
        <v>467</v>
      </c>
      <c r="M787" s="287" t="s">
        <v>4164</v>
      </c>
      <c r="N787" s="113"/>
    </row>
    <row r="788">
      <c r="A788" s="89"/>
      <c r="B788" s="5">
        <v>10799.0</v>
      </c>
      <c r="C788" s="5"/>
      <c r="D788" s="5"/>
      <c r="E788" s="90" t="s">
        <v>66</v>
      </c>
      <c r="F788" s="90" t="s">
        <v>1595</v>
      </c>
      <c r="G788" s="5">
        <v>2020.0</v>
      </c>
      <c r="H788" s="5" t="s">
        <v>905</v>
      </c>
      <c r="I788" s="5" t="s">
        <v>950</v>
      </c>
      <c r="J788" s="5">
        <v>339.0</v>
      </c>
      <c r="K788" s="5" t="s">
        <v>105</v>
      </c>
      <c r="L788" s="5" t="s">
        <v>68</v>
      </c>
      <c r="M788" s="287" t="s">
        <v>4164</v>
      </c>
      <c r="N788" s="113"/>
    </row>
    <row r="789">
      <c r="A789" s="89"/>
      <c r="B789" s="5">
        <v>10800.0</v>
      </c>
      <c r="C789" s="5"/>
      <c r="D789" s="5"/>
      <c r="E789" s="90" t="s">
        <v>66</v>
      </c>
      <c r="F789" s="90" t="s">
        <v>2341</v>
      </c>
      <c r="G789" s="5">
        <v>2017.0</v>
      </c>
      <c r="H789" s="5" t="s">
        <v>1069</v>
      </c>
      <c r="I789" s="5" t="s">
        <v>2302</v>
      </c>
      <c r="J789" s="5">
        <v>153.0</v>
      </c>
      <c r="K789" s="5" t="s">
        <v>105</v>
      </c>
      <c r="L789" s="5" t="s">
        <v>68</v>
      </c>
      <c r="M789" s="287" t="s">
        <v>4977</v>
      </c>
      <c r="N789" s="300"/>
    </row>
    <row r="790">
      <c r="A790" s="89"/>
      <c r="B790" s="5">
        <v>10801.0</v>
      </c>
      <c r="C790" s="5"/>
      <c r="D790" s="5"/>
      <c r="E790" s="90" t="s">
        <v>66</v>
      </c>
      <c r="F790" s="90" t="s">
        <v>2748</v>
      </c>
      <c r="G790" s="5">
        <v>2017.0</v>
      </c>
      <c r="H790" s="5" t="s">
        <v>319</v>
      </c>
      <c r="I790" s="5" t="s">
        <v>2749</v>
      </c>
      <c r="J790" s="5">
        <v>197.0</v>
      </c>
      <c r="K790" s="5" t="s">
        <v>2750</v>
      </c>
      <c r="L790" s="5" t="s">
        <v>462</v>
      </c>
      <c r="M790" s="287" t="s">
        <v>4977</v>
      </c>
      <c r="N790" s="300"/>
    </row>
    <row r="791">
      <c r="A791" s="89"/>
      <c r="B791" s="5">
        <v>10802.0</v>
      </c>
      <c r="C791" s="5"/>
      <c r="D791" s="5"/>
      <c r="E791" s="90" t="s">
        <v>66</v>
      </c>
      <c r="F791" s="90" t="s">
        <v>1839</v>
      </c>
      <c r="G791" s="5">
        <v>2019.0</v>
      </c>
      <c r="H791" s="5" t="s">
        <v>905</v>
      </c>
      <c r="I791" s="5" t="s">
        <v>1840</v>
      </c>
      <c r="J791" s="5">
        <v>75.0</v>
      </c>
      <c r="K791" s="5" t="s">
        <v>105</v>
      </c>
      <c r="L791" s="5" t="s">
        <v>68</v>
      </c>
      <c r="M791" s="287" t="s">
        <v>4977</v>
      </c>
      <c r="N791" s="300"/>
    </row>
    <row r="792">
      <c r="A792" s="89"/>
      <c r="B792" s="5">
        <v>10803.0</v>
      </c>
      <c r="C792" s="5"/>
      <c r="D792" s="5"/>
      <c r="E792" s="90" t="s">
        <v>66</v>
      </c>
      <c r="F792" s="90" t="s">
        <v>2814</v>
      </c>
      <c r="G792" s="5">
        <v>2019.0</v>
      </c>
      <c r="H792" s="5" t="s">
        <v>905</v>
      </c>
      <c r="I792" s="5" t="s">
        <v>1823</v>
      </c>
      <c r="J792" s="5">
        <v>2.0</v>
      </c>
      <c r="K792" s="5" t="s">
        <v>2815</v>
      </c>
      <c r="L792" s="5" t="s">
        <v>244</v>
      </c>
      <c r="M792" s="287" t="s">
        <v>4977</v>
      </c>
      <c r="N792" s="300"/>
    </row>
    <row r="793">
      <c r="A793" s="89"/>
      <c r="B793" s="5">
        <v>10804.0</v>
      </c>
      <c r="C793" s="5"/>
      <c r="D793" s="5"/>
      <c r="E793" s="90" t="s">
        <v>66</v>
      </c>
      <c r="F793" s="90" t="s">
        <v>2816</v>
      </c>
      <c r="G793" s="5">
        <v>2017.0</v>
      </c>
      <c r="H793" s="5" t="s">
        <v>319</v>
      </c>
      <c r="I793" s="5" t="s">
        <v>1810</v>
      </c>
      <c r="J793" s="5">
        <v>199.0</v>
      </c>
      <c r="K793" s="5" t="s">
        <v>105</v>
      </c>
      <c r="L793" s="5" t="s">
        <v>462</v>
      </c>
      <c r="M793" s="287" t="s">
        <v>4977</v>
      </c>
      <c r="N793" s="300"/>
    </row>
    <row r="794">
      <c r="A794" s="89"/>
      <c r="B794" s="5">
        <v>10805.0</v>
      </c>
      <c r="C794" s="5"/>
      <c r="D794" s="5"/>
      <c r="E794" s="90" t="s">
        <v>66</v>
      </c>
      <c r="F794" s="90" t="s">
        <v>2751</v>
      </c>
      <c r="G794" s="5">
        <v>2019.0</v>
      </c>
      <c r="H794" s="5" t="s">
        <v>905</v>
      </c>
      <c r="I794" s="5" t="s">
        <v>2678</v>
      </c>
      <c r="J794" s="5">
        <v>261.0</v>
      </c>
      <c r="K794" s="5" t="s">
        <v>105</v>
      </c>
      <c r="L794" s="5" t="s">
        <v>467</v>
      </c>
      <c r="M794" s="287" t="s">
        <v>4977</v>
      </c>
      <c r="N794" s="300"/>
    </row>
    <row r="795">
      <c r="A795" s="89"/>
      <c r="B795" s="5">
        <v>10806.0</v>
      </c>
      <c r="C795" s="5"/>
      <c r="D795" s="5"/>
      <c r="E795" s="90" t="s">
        <v>16</v>
      </c>
      <c r="F795" s="90" t="s">
        <v>3245</v>
      </c>
      <c r="G795" s="5">
        <v>2020.0</v>
      </c>
      <c r="H795" s="5" t="s">
        <v>909</v>
      </c>
      <c r="I795" s="110" t="s">
        <v>950</v>
      </c>
      <c r="J795" s="5">
        <v>6.0</v>
      </c>
      <c r="K795" s="5" t="s">
        <v>869</v>
      </c>
      <c r="L795" s="5" t="s">
        <v>63</v>
      </c>
      <c r="M795" s="287" t="s">
        <v>4164</v>
      </c>
      <c r="N795" s="113"/>
    </row>
    <row r="796">
      <c r="A796" s="89"/>
      <c r="B796" s="5">
        <v>10807.0</v>
      </c>
      <c r="C796" s="5"/>
      <c r="D796" s="5"/>
      <c r="E796" s="90" t="s">
        <v>149</v>
      </c>
      <c r="F796" s="90" t="s">
        <v>688</v>
      </c>
      <c r="G796" s="5">
        <v>2018.0</v>
      </c>
      <c r="H796" s="5" t="s">
        <v>151</v>
      </c>
      <c r="I796" s="5" t="s">
        <v>689</v>
      </c>
      <c r="J796" s="5" t="s">
        <v>690</v>
      </c>
      <c r="K796" s="5" t="s">
        <v>691</v>
      </c>
      <c r="L796" s="5" t="s">
        <v>692</v>
      </c>
      <c r="M796" s="287" t="s">
        <v>4912</v>
      </c>
      <c r="N796" s="300"/>
    </row>
    <row r="797">
      <c r="A797" s="89"/>
      <c r="B797" s="5">
        <v>10808.0</v>
      </c>
      <c r="C797" s="5"/>
      <c r="D797" s="5"/>
      <c r="E797" s="90" t="s">
        <v>21</v>
      </c>
      <c r="F797" s="90" t="s">
        <v>3395</v>
      </c>
      <c r="G797" s="5">
        <v>2011.0</v>
      </c>
      <c r="H797" s="5" t="s">
        <v>62</v>
      </c>
      <c r="I797" s="5" t="s">
        <v>3357</v>
      </c>
      <c r="J797" s="5">
        <v>200.0</v>
      </c>
      <c r="K797" s="5" t="s">
        <v>3396</v>
      </c>
      <c r="L797" s="5" t="s">
        <v>25</v>
      </c>
      <c r="M797" s="287" t="s">
        <v>4164</v>
      </c>
      <c r="N797" s="113"/>
    </row>
    <row r="798">
      <c r="A798" s="89"/>
      <c r="B798" s="5">
        <v>10809.0</v>
      </c>
      <c r="C798" s="5"/>
      <c r="D798" s="5"/>
      <c r="E798" s="90" t="s">
        <v>21</v>
      </c>
      <c r="F798" s="90" t="s">
        <v>3514</v>
      </c>
      <c r="G798" s="5">
        <v>2020.0</v>
      </c>
      <c r="H798" s="5" t="s">
        <v>39</v>
      </c>
      <c r="I798" s="5" t="s">
        <v>24</v>
      </c>
      <c r="J798" s="5">
        <v>18.0</v>
      </c>
      <c r="K798" s="5" t="s">
        <v>105</v>
      </c>
      <c r="L798" s="5" t="s">
        <v>25</v>
      </c>
      <c r="M798" s="287" t="s">
        <v>4912</v>
      </c>
      <c r="N798" s="300"/>
    </row>
    <row r="799">
      <c r="A799" s="89"/>
      <c r="B799" s="5">
        <v>10810.0</v>
      </c>
      <c r="C799" s="5"/>
      <c r="D799" s="5"/>
      <c r="E799" s="90" t="s">
        <v>149</v>
      </c>
      <c r="F799" s="90" t="s">
        <v>2535</v>
      </c>
      <c r="G799" s="5">
        <v>2003.0</v>
      </c>
      <c r="H799" s="5" t="s">
        <v>2536</v>
      </c>
      <c r="I799" s="5" t="s">
        <v>2272</v>
      </c>
      <c r="J799" s="5">
        <v>264.0</v>
      </c>
      <c r="K799" s="5" t="s">
        <v>105</v>
      </c>
      <c r="L799" s="5" t="s">
        <v>178</v>
      </c>
      <c r="M799" s="287" t="s">
        <v>4977</v>
      </c>
      <c r="N799" s="300"/>
    </row>
    <row r="800">
      <c r="A800" s="89"/>
      <c r="B800" s="5">
        <v>10811.0</v>
      </c>
      <c r="C800" s="5"/>
      <c r="D800" s="5"/>
      <c r="E800" s="90" t="s">
        <v>1451</v>
      </c>
      <c r="F800" s="90" t="s">
        <v>2950</v>
      </c>
      <c r="G800" s="5">
        <v>2017.0</v>
      </c>
      <c r="H800" s="5" t="s">
        <v>319</v>
      </c>
      <c r="I800" s="5" t="s">
        <v>2951</v>
      </c>
      <c r="J800" s="5">
        <v>179.0</v>
      </c>
      <c r="K800" s="5" t="s">
        <v>2952</v>
      </c>
      <c r="L800" s="5" t="s">
        <v>467</v>
      </c>
      <c r="M800" s="287" t="s">
        <v>4977</v>
      </c>
      <c r="N800" s="300"/>
    </row>
    <row r="801">
      <c r="A801" s="89"/>
      <c r="B801" s="5">
        <v>10812.0</v>
      </c>
      <c r="C801" s="5"/>
      <c r="D801" s="5"/>
      <c r="E801" s="90" t="s">
        <v>149</v>
      </c>
      <c r="F801" s="90" t="s">
        <v>1841</v>
      </c>
      <c r="G801" s="5">
        <v>2017.0</v>
      </c>
      <c r="H801" s="5" t="s">
        <v>1842</v>
      </c>
      <c r="I801" s="5" t="s">
        <v>1843</v>
      </c>
      <c r="J801" s="5">
        <v>138.0</v>
      </c>
      <c r="K801" s="5" t="s">
        <v>851</v>
      </c>
      <c r="L801" s="5" t="s">
        <v>155</v>
      </c>
      <c r="M801" s="287" t="s">
        <v>4977</v>
      </c>
      <c r="N801" s="300"/>
    </row>
    <row r="802">
      <c r="A802" s="89"/>
      <c r="B802" s="5">
        <v>10813.0</v>
      </c>
      <c r="C802" s="5"/>
      <c r="D802" s="5"/>
      <c r="E802" s="90" t="s">
        <v>16</v>
      </c>
      <c r="F802" s="90" t="s">
        <v>3246</v>
      </c>
      <c r="G802" s="5">
        <v>2020.0</v>
      </c>
      <c r="H802" s="5" t="s">
        <v>1069</v>
      </c>
      <c r="I802" s="5" t="s">
        <v>880</v>
      </c>
      <c r="J802" s="5">
        <v>266.0</v>
      </c>
      <c r="K802" s="5" t="s">
        <v>105</v>
      </c>
      <c r="L802" s="5" t="s">
        <v>2705</v>
      </c>
      <c r="M802" s="287" t="s">
        <v>4164</v>
      </c>
      <c r="N802" s="113"/>
    </row>
    <row r="803">
      <c r="A803" s="89"/>
      <c r="B803" s="5">
        <v>10814.0</v>
      </c>
      <c r="C803" s="5"/>
      <c r="D803" s="5"/>
      <c r="E803" s="90" t="s">
        <v>16</v>
      </c>
      <c r="F803" s="90" t="s">
        <v>3397</v>
      </c>
      <c r="G803" s="5">
        <v>2020.0</v>
      </c>
      <c r="H803" s="5" t="s">
        <v>1077</v>
      </c>
      <c r="I803" s="5" t="s">
        <v>854</v>
      </c>
      <c r="J803" s="5" t="s">
        <v>3398</v>
      </c>
      <c r="K803" s="5" t="s">
        <v>1731</v>
      </c>
      <c r="L803" s="5" t="s">
        <v>20</v>
      </c>
      <c r="M803" s="287" t="s">
        <v>4164</v>
      </c>
      <c r="N803" s="113"/>
    </row>
    <row r="804">
      <c r="A804" s="89"/>
      <c r="B804" s="5">
        <v>10815.0</v>
      </c>
      <c r="C804" s="5"/>
      <c r="D804" s="5"/>
      <c r="E804" s="90" t="s">
        <v>16</v>
      </c>
      <c r="F804" s="90" t="s">
        <v>941</v>
      </c>
      <c r="G804" s="5">
        <v>2020.0</v>
      </c>
      <c r="H804" s="5" t="s">
        <v>119</v>
      </c>
      <c r="I804" s="5" t="s">
        <v>895</v>
      </c>
      <c r="J804" s="5" t="s">
        <v>942</v>
      </c>
      <c r="K804" s="5" t="s">
        <v>943</v>
      </c>
      <c r="L804" s="5" t="s">
        <v>20</v>
      </c>
      <c r="M804" s="287" t="s">
        <v>4164</v>
      </c>
      <c r="N804" s="113"/>
    </row>
    <row r="805">
      <c r="A805" s="89"/>
      <c r="B805" s="5">
        <v>10816.0</v>
      </c>
      <c r="C805" s="5"/>
      <c r="D805" s="5"/>
      <c r="E805" s="90" t="s">
        <v>16</v>
      </c>
      <c r="F805" s="90" t="s">
        <v>944</v>
      </c>
      <c r="G805" s="5">
        <v>2021.0</v>
      </c>
      <c r="H805" s="5" t="s">
        <v>945</v>
      </c>
      <c r="I805" s="5" t="s">
        <v>946</v>
      </c>
      <c r="J805" s="5">
        <v>140.0</v>
      </c>
      <c r="K805" s="5" t="s">
        <v>947</v>
      </c>
      <c r="L805" s="5" t="s">
        <v>60</v>
      </c>
      <c r="M805" s="287" t="s">
        <v>4164</v>
      </c>
      <c r="N805" s="113"/>
    </row>
    <row r="806">
      <c r="A806" s="89"/>
      <c r="B806" s="5">
        <v>10817.0</v>
      </c>
      <c r="C806" s="5"/>
      <c r="D806" s="5"/>
      <c r="E806" s="90" t="s">
        <v>16</v>
      </c>
      <c r="F806" s="90" t="s">
        <v>3399</v>
      </c>
      <c r="G806" s="5">
        <v>2020.0</v>
      </c>
      <c r="H806" s="5" t="s">
        <v>3149</v>
      </c>
      <c r="I806" s="5" t="s">
        <v>880</v>
      </c>
      <c r="J806" s="5" t="s">
        <v>3400</v>
      </c>
      <c r="K806" s="5" t="s">
        <v>1155</v>
      </c>
      <c r="L806" s="5" t="s">
        <v>60</v>
      </c>
      <c r="M806" s="287" t="s">
        <v>4164</v>
      </c>
      <c r="N806" s="113"/>
    </row>
    <row r="807">
      <c r="A807" s="89"/>
      <c r="B807" s="5">
        <v>10818.0</v>
      </c>
      <c r="C807" s="5"/>
      <c r="D807" s="5"/>
      <c r="E807" s="90" t="s">
        <v>16</v>
      </c>
      <c r="F807" s="90" t="s">
        <v>3247</v>
      </c>
      <c r="G807" s="5">
        <v>2020.0</v>
      </c>
      <c r="H807" s="5" t="s">
        <v>119</v>
      </c>
      <c r="I807" s="5" t="s">
        <v>854</v>
      </c>
      <c r="J807" s="5" t="s">
        <v>3248</v>
      </c>
      <c r="K807" s="5" t="s">
        <v>3249</v>
      </c>
      <c r="L807" s="5" t="s">
        <v>60</v>
      </c>
      <c r="M807" s="287" t="s">
        <v>4164</v>
      </c>
      <c r="N807" s="113"/>
    </row>
    <row r="808">
      <c r="A808" s="89"/>
      <c r="B808" s="5">
        <v>10819.0</v>
      </c>
      <c r="C808" s="5"/>
      <c r="D808" s="5"/>
      <c r="E808" s="90" t="s">
        <v>21</v>
      </c>
      <c r="F808" s="90" t="s">
        <v>788</v>
      </c>
      <c r="G808" s="5">
        <v>2019.0</v>
      </c>
      <c r="H808" s="5" t="s">
        <v>789</v>
      </c>
      <c r="I808" s="5" t="s">
        <v>36</v>
      </c>
      <c r="J808" s="5">
        <v>100.0</v>
      </c>
      <c r="K808" s="5" t="s">
        <v>790</v>
      </c>
      <c r="L808" s="5" t="s">
        <v>30</v>
      </c>
      <c r="M808" s="287" t="s">
        <v>4912</v>
      </c>
      <c r="N808" s="300"/>
    </row>
    <row r="809">
      <c r="A809" s="89"/>
      <c r="B809" s="5">
        <v>10820.0</v>
      </c>
      <c r="C809" s="5"/>
      <c r="D809" s="5"/>
      <c r="E809" s="90" t="s">
        <v>21</v>
      </c>
      <c r="F809" s="90" t="s">
        <v>791</v>
      </c>
      <c r="G809" s="5">
        <v>2019.0</v>
      </c>
      <c r="H809" s="5" t="s">
        <v>789</v>
      </c>
      <c r="I809" s="5" t="s">
        <v>36</v>
      </c>
      <c r="J809" s="5">
        <v>100.0</v>
      </c>
      <c r="K809" s="5" t="s">
        <v>790</v>
      </c>
      <c r="L809" s="5" t="s">
        <v>30</v>
      </c>
      <c r="M809" s="287" t="s">
        <v>4912</v>
      </c>
      <c r="N809" s="300"/>
    </row>
    <row r="810">
      <c r="A810" s="89"/>
      <c r="B810" s="5">
        <v>10821.0</v>
      </c>
      <c r="C810" s="5"/>
      <c r="D810" s="5"/>
      <c r="E810" s="90" t="s">
        <v>21</v>
      </c>
      <c r="F810" s="90" t="s">
        <v>792</v>
      </c>
      <c r="G810" s="5">
        <v>2019.0</v>
      </c>
      <c r="H810" s="5" t="s">
        <v>789</v>
      </c>
      <c r="I810" s="5" t="s">
        <v>36</v>
      </c>
      <c r="J810" s="5">
        <v>100.0</v>
      </c>
      <c r="K810" s="5" t="s">
        <v>790</v>
      </c>
      <c r="L810" s="5" t="s">
        <v>30</v>
      </c>
      <c r="M810" s="287" t="s">
        <v>4912</v>
      </c>
      <c r="N810" s="300"/>
    </row>
    <row r="811">
      <c r="A811" s="89"/>
      <c r="B811" s="5">
        <v>10822.0</v>
      </c>
      <c r="C811" s="5"/>
      <c r="D811" s="5"/>
      <c r="E811" s="90" t="s">
        <v>21</v>
      </c>
      <c r="F811" s="90" t="s">
        <v>793</v>
      </c>
      <c r="G811" s="5">
        <v>2019.0</v>
      </c>
      <c r="H811" s="5" t="s">
        <v>789</v>
      </c>
      <c r="I811" s="5" t="s">
        <v>36</v>
      </c>
      <c r="J811" s="5">
        <v>100.0</v>
      </c>
      <c r="K811" s="5" t="s">
        <v>790</v>
      </c>
      <c r="L811" s="5" t="s">
        <v>30</v>
      </c>
      <c r="M811" s="287" t="s">
        <v>4912</v>
      </c>
      <c r="N811" s="300"/>
    </row>
    <row r="812">
      <c r="A812" s="89"/>
      <c r="B812" s="5">
        <v>10824.0</v>
      </c>
      <c r="C812" s="5"/>
      <c r="D812" s="5"/>
      <c r="E812" s="90" t="s">
        <v>21</v>
      </c>
      <c r="F812" s="90" t="s">
        <v>1689</v>
      </c>
      <c r="G812" s="5">
        <v>2020.0</v>
      </c>
      <c r="H812" s="5" t="s">
        <v>1161</v>
      </c>
      <c r="I812" s="5" t="s">
        <v>880</v>
      </c>
      <c r="J812" s="5">
        <v>204.0</v>
      </c>
      <c r="K812" s="5" t="s">
        <v>932</v>
      </c>
      <c r="L812" s="5" t="s">
        <v>30</v>
      </c>
      <c r="M812" s="287" t="s">
        <v>4164</v>
      </c>
      <c r="N812" s="113"/>
    </row>
    <row r="813">
      <c r="A813" s="89"/>
      <c r="B813" s="5">
        <v>10825.0</v>
      </c>
      <c r="C813" s="5"/>
      <c r="D813" s="5"/>
      <c r="E813" s="90" t="s">
        <v>21</v>
      </c>
      <c r="F813" s="90" t="s">
        <v>1692</v>
      </c>
      <c r="G813" s="5">
        <v>2020.0</v>
      </c>
      <c r="H813" s="5" t="s">
        <v>956</v>
      </c>
      <c r="I813" s="5" t="s">
        <v>880</v>
      </c>
      <c r="J813" s="5" t="s">
        <v>1693</v>
      </c>
      <c r="K813" s="5" t="s">
        <v>1694</v>
      </c>
      <c r="L813" s="5" t="s">
        <v>30</v>
      </c>
      <c r="M813" s="287" t="s">
        <v>4164</v>
      </c>
      <c r="N813" s="113"/>
    </row>
    <row r="814">
      <c r="A814" s="89"/>
      <c r="B814" s="5">
        <v>10826.0</v>
      </c>
      <c r="C814" s="5"/>
      <c r="D814" s="5"/>
      <c r="E814" s="90" t="s">
        <v>21</v>
      </c>
      <c r="F814" s="90" t="s">
        <v>1699</v>
      </c>
      <c r="G814" s="5">
        <v>2020.0</v>
      </c>
      <c r="H814" s="5" t="s">
        <v>905</v>
      </c>
      <c r="I814" s="5" t="s">
        <v>880</v>
      </c>
      <c r="J814" s="5">
        <v>325.0</v>
      </c>
      <c r="K814" s="5" t="s">
        <v>105</v>
      </c>
      <c r="L814" s="5" t="s">
        <v>30</v>
      </c>
      <c r="M814" s="287" t="s">
        <v>4164</v>
      </c>
      <c r="N814" s="113"/>
    </row>
    <row r="815">
      <c r="A815" s="89"/>
      <c r="B815" s="5">
        <v>10827.0</v>
      </c>
      <c r="C815" s="5"/>
      <c r="D815" s="5"/>
      <c r="E815" s="90" t="s">
        <v>21</v>
      </c>
      <c r="F815" s="90" t="s">
        <v>1704</v>
      </c>
      <c r="G815" s="5">
        <v>2020.0</v>
      </c>
      <c r="H815" s="5" t="s">
        <v>905</v>
      </c>
      <c r="I815" s="5" t="s">
        <v>880</v>
      </c>
      <c r="J815" s="5">
        <v>325.0</v>
      </c>
      <c r="K815" s="5" t="s">
        <v>1349</v>
      </c>
      <c r="L815" s="5" t="s">
        <v>30</v>
      </c>
      <c r="M815" s="287" t="s">
        <v>4164</v>
      </c>
      <c r="N815" s="113"/>
    </row>
    <row r="816">
      <c r="A816" s="89"/>
      <c r="B816" s="5">
        <v>10828.0</v>
      </c>
      <c r="C816" s="5"/>
      <c r="D816" s="5"/>
      <c r="E816" s="90" t="s">
        <v>21</v>
      </c>
      <c r="F816" s="90" t="s">
        <v>1657</v>
      </c>
      <c r="G816" s="5">
        <v>2020.0</v>
      </c>
      <c r="H816" s="5" t="s">
        <v>1161</v>
      </c>
      <c r="I816" s="5" t="s">
        <v>880</v>
      </c>
      <c r="J816" s="5">
        <v>263.0</v>
      </c>
      <c r="K816" s="5" t="s">
        <v>932</v>
      </c>
      <c r="L816" s="5" t="s">
        <v>30</v>
      </c>
      <c r="M816" s="287" t="s">
        <v>4164</v>
      </c>
      <c r="N816" s="113"/>
    </row>
    <row r="817">
      <c r="A817" s="89"/>
      <c r="B817" s="5">
        <v>10829.0</v>
      </c>
      <c r="C817" s="5"/>
      <c r="D817" s="5"/>
      <c r="E817" s="90" t="s">
        <v>21</v>
      </c>
      <c r="F817" s="90" t="s">
        <v>1618</v>
      </c>
      <c r="G817" s="5">
        <v>2020.0</v>
      </c>
      <c r="H817" s="5" t="s">
        <v>905</v>
      </c>
      <c r="I817" s="5" t="s">
        <v>1561</v>
      </c>
      <c r="J817" s="5">
        <v>13.0</v>
      </c>
      <c r="K817" s="5" t="s">
        <v>1619</v>
      </c>
      <c r="L817" s="5" t="s">
        <v>30</v>
      </c>
      <c r="M817" s="287" t="s">
        <v>4164</v>
      </c>
      <c r="N817" s="113"/>
    </row>
    <row r="818">
      <c r="A818" s="89"/>
      <c r="B818" s="5">
        <v>10830.0</v>
      </c>
      <c r="C818" s="5"/>
      <c r="D818" s="5"/>
      <c r="E818" s="90" t="s">
        <v>21</v>
      </c>
      <c r="F818" s="90" t="s">
        <v>1620</v>
      </c>
      <c r="G818" s="5">
        <v>2020.0</v>
      </c>
      <c r="H818" s="5" t="s">
        <v>1621</v>
      </c>
      <c r="I818" s="5" t="s">
        <v>1060</v>
      </c>
      <c r="J818" s="5">
        <v>35.0</v>
      </c>
      <c r="K818" s="5" t="s">
        <v>1622</v>
      </c>
      <c r="L818" s="5" t="s">
        <v>30</v>
      </c>
      <c r="M818" s="287" t="s">
        <v>4164</v>
      </c>
      <c r="N818" s="113"/>
    </row>
    <row r="819">
      <c r="A819" s="89"/>
      <c r="B819" s="5">
        <v>10831.0</v>
      </c>
      <c r="C819" s="5"/>
      <c r="D819" s="5"/>
      <c r="E819" s="90" t="s">
        <v>21</v>
      </c>
      <c r="F819" s="90" t="s">
        <v>1540</v>
      </c>
      <c r="G819" s="5">
        <v>2020.0</v>
      </c>
      <c r="H819" s="5" t="s">
        <v>905</v>
      </c>
      <c r="I819" s="5" t="s">
        <v>1060</v>
      </c>
      <c r="J819" s="5">
        <v>19.0</v>
      </c>
      <c r="K819" s="5" t="s">
        <v>1541</v>
      </c>
      <c r="L819" s="5" t="s">
        <v>30</v>
      </c>
      <c r="M819" s="287" t="s">
        <v>4164</v>
      </c>
      <c r="N819" s="113"/>
    </row>
    <row r="820">
      <c r="A820" s="89"/>
      <c r="B820" s="5">
        <v>10832.0</v>
      </c>
      <c r="C820" s="5"/>
      <c r="D820" s="5"/>
      <c r="E820" s="90" t="s">
        <v>21</v>
      </c>
      <c r="F820" s="90" t="s">
        <v>1542</v>
      </c>
      <c r="G820" s="5">
        <v>2020.0</v>
      </c>
      <c r="H820" s="5" t="s">
        <v>1161</v>
      </c>
      <c r="I820" s="5" t="s">
        <v>927</v>
      </c>
      <c r="J820" s="5">
        <v>216.0</v>
      </c>
      <c r="K820" s="5" t="s">
        <v>920</v>
      </c>
      <c r="L820" s="5" t="s">
        <v>30</v>
      </c>
      <c r="M820" s="287" t="s">
        <v>4164</v>
      </c>
      <c r="N820" s="113"/>
    </row>
    <row r="821">
      <c r="A821" s="89"/>
      <c r="B821" s="5">
        <v>10833.0</v>
      </c>
      <c r="C821" s="5"/>
      <c r="D821" s="5"/>
      <c r="E821" s="90" t="s">
        <v>21</v>
      </c>
      <c r="F821" s="90" t="s">
        <v>2597</v>
      </c>
      <c r="G821" s="5">
        <v>2017.0</v>
      </c>
      <c r="H821" s="5" t="s">
        <v>905</v>
      </c>
      <c r="I821" s="5" t="s">
        <v>2302</v>
      </c>
      <c r="J821" s="5">
        <v>16.0</v>
      </c>
      <c r="K821" s="5" t="s">
        <v>105</v>
      </c>
      <c r="L821" s="5" t="s">
        <v>30</v>
      </c>
      <c r="M821" s="287" t="s">
        <v>4977</v>
      </c>
      <c r="N821" s="113"/>
    </row>
    <row r="822">
      <c r="A822" s="89"/>
      <c r="B822" s="5">
        <v>10834.0</v>
      </c>
      <c r="C822" s="5"/>
      <c r="D822" s="5"/>
      <c r="E822" s="90" t="s">
        <v>21</v>
      </c>
      <c r="F822" s="90" t="s">
        <v>1596</v>
      </c>
      <c r="G822" s="5">
        <v>2020.0</v>
      </c>
      <c r="H822" s="5" t="s">
        <v>1161</v>
      </c>
      <c r="I822" s="5" t="s">
        <v>880</v>
      </c>
      <c r="J822" s="5">
        <v>204.0</v>
      </c>
      <c r="K822" s="5" t="s">
        <v>105</v>
      </c>
      <c r="L822" s="5" t="s">
        <v>30</v>
      </c>
      <c r="M822" s="287" t="s">
        <v>4164</v>
      </c>
      <c r="N822" s="113"/>
    </row>
    <row r="823">
      <c r="A823" s="89"/>
      <c r="B823" s="5">
        <v>10835.0</v>
      </c>
      <c r="C823" s="5"/>
      <c r="D823" s="5"/>
      <c r="E823" s="90" t="s">
        <v>21</v>
      </c>
      <c r="F823" s="90" t="s">
        <v>1515</v>
      </c>
      <c r="G823" s="5">
        <v>2020.0</v>
      </c>
      <c r="H823" s="5" t="s">
        <v>1161</v>
      </c>
      <c r="I823" s="5" t="s">
        <v>880</v>
      </c>
      <c r="J823" s="5">
        <v>263.0</v>
      </c>
      <c r="K823" s="5" t="s">
        <v>105</v>
      </c>
      <c r="L823" s="5" t="s">
        <v>30</v>
      </c>
      <c r="M823" s="287" t="s">
        <v>4164</v>
      </c>
      <c r="N823" s="113"/>
    </row>
    <row r="824">
      <c r="A824" s="89"/>
      <c r="B824" s="5">
        <v>10836.0</v>
      </c>
      <c r="C824" s="5"/>
      <c r="D824" s="5"/>
      <c r="E824" s="90" t="s">
        <v>21</v>
      </c>
      <c r="F824" s="90" t="s">
        <v>1623</v>
      </c>
      <c r="G824" s="5">
        <v>2020.0</v>
      </c>
      <c r="H824" s="5" t="s">
        <v>1621</v>
      </c>
      <c r="I824" s="5" t="s">
        <v>1060</v>
      </c>
      <c r="J824" s="5">
        <v>35.0</v>
      </c>
      <c r="K824" s="5" t="s">
        <v>1622</v>
      </c>
      <c r="L824" s="5" t="s">
        <v>30</v>
      </c>
      <c r="M824" s="287" t="s">
        <v>4164</v>
      </c>
      <c r="N824" s="113"/>
    </row>
    <row r="825">
      <c r="A825" s="89"/>
      <c r="B825" s="5">
        <v>10837.0</v>
      </c>
      <c r="C825" s="5"/>
      <c r="D825" s="5"/>
      <c r="E825" s="90" t="s">
        <v>21</v>
      </c>
      <c r="F825" s="90" t="s">
        <v>1590</v>
      </c>
      <c r="G825" s="5">
        <v>2020.0</v>
      </c>
      <c r="H825" s="5" t="s">
        <v>1591</v>
      </c>
      <c r="I825" s="5" t="s">
        <v>1060</v>
      </c>
      <c r="J825" s="5">
        <v>84.0</v>
      </c>
      <c r="K825" s="5" t="s">
        <v>105</v>
      </c>
      <c r="L825" s="5" t="s">
        <v>30</v>
      </c>
      <c r="M825" s="287" t="s">
        <v>4164</v>
      </c>
      <c r="N825" s="113"/>
    </row>
    <row r="826">
      <c r="A826" s="89"/>
      <c r="B826" s="5">
        <v>10838.0</v>
      </c>
      <c r="C826" s="5"/>
      <c r="D826" s="5"/>
      <c r="E826" s="90" t="s">
        <v>21</v>
      </c>
      <c r="F826" s="90" t="s">
        <v>1641</v>
      </c>
      <c r="G826" s="5">
        <v>2020.0</v>
      </c>
      <c r="H826" s="5" t="s">
        <v>905</v>
      </c>
      <c r="I826" s="5" t="s">
        <v>847</v>
      </c>
      <c r="J826" s="5">
        <v>124.0</v>
      </c>
      <c r="K826" s="5" t="s">
        <v>1090</v>
      </c>
      <c r="L826" s="5" t="s">
        <v>30</v>
      </c>
      <c r="M826" s="287" t="s">
        <v>4164</v>
      </c>
      <c r="N826" s="113"/>
    </row>
    <row r="827">
      <c r="A827" s="89"/>
      <c r="B827" s="5">
        <v>10839.0</v>
      </c>
      <c r="C827" s="5"/>
      <c r="D827" s="5"/>
      <c r="E827" s="90" t="s">
        <v>21</v>
      </c>
      <c r="F827" s="90" t="s">
        <v>1424</v>
      </c>
      <c r="G827" s="5">
        <v>2020.0</v>
      </c>
      <c r="H827" s="5" t="s">
        <v>1425</v>
      </c>
      <c r="I827" s="5" t="s">
        <v>847</v>
      </c>
      <c r="J827" s="5">
        <v>45.0</v>
      </c>
      <c r="K827" s="5" t="s">
        <v>1426</v>
      </c>
      <c r="L827" s="5" t="s">
        <v>30</v>
      </c>
      <c r="M827" s="287" t="s">
        <v>4164</v>
      </c>
      <c r="N827" s="113"/>
    </row>
    <row r="828">
      <c r="A828" s="89"/>
      <c r="B828" s="5">
        <v>10840.0</v>
      </c>
      <c r="C828" s="5"/>
      <c r="D828" s="5"/>
      <c r="E828" s="90" t="s">
        <v>21</v>
      </c>
      <c r="F828" s="90" t="s">
        <v>1558</v>
      </c>
      <c r="G828" s="5">
        <v>2020.0</v>
      </c>
      <c r="H828" s="5" t="s">
        <v>1161</v>
      </c>
      <c r="I828" s="5" t="s">
        <v>847</v>
      </c>
      <c r="J828" s="5">
        <v>297.0</v>
      </c>
      <c r="K828" s="5" t="s">
        <v>1559</v>
      </c>
      <c r="L828" s="5" t="s">
        <v>30</v>
      </c>
      <c r="M828" s="287" t="s">
        <v>4164</v>
      </c>
      <c r="N828" s="113"/>
    </row>
    <row r="829">
      <c r="A829" s="89"/>
      <c r="B829" s="5">
        <v>10841.0</v>
      </c>
      <c r="C829" s="5"/>
      <c r="D829" s="5"/>
      <c r="E829" s="90" t="s">
        <v>21</v>
      </c>
      <c r="F829" s="90" t="s">
        <v>1350</v>
      </c>
      <c r="G829" s="5">
        <v>2020.0</v>
      </c>
      <c r="H829" s="5" t="s">
        <v>1161</v>
      </c>
      <c r="I829" s="5" t="s">
        <v>847</v>
      </c>
      <c r="J829" s="5">
        <v>297.0</v>
      </c>
      <c r="K829" s="5" t="s">
        <v>898</v>
      </c>
      <c r="L829" s="5" t="s">
        <v>30</v>
      </c>
      <c r="M829" s="287" t="s">
        <v>4164</v>
      </c>
      <c r="N829" s="113"/>
    </row>
    <row r="830">
      <c r="A830" s="89"/>
      <c r="B830" s="5">
        <v>10842.0</v>
      </c>
      <c r="C830" s="5"/>
      <c r="D830" s="5"/>
      <c r="E830" s="90" t="s">
        <v>21</v>
      </c>
      <c r="F830" s="90" t="s">
        <v>1682</v>
      </c>
      <c r="G830" s="5">
        <v>2020.0</v>
      </c>
      <c r="H830" s="5" t="s">
        <v>905</v>
      </c>
      <c r="I830" s="5" t="s">
        <v>927</v>
      </c>
      <c r="J830" s="5">
        <v>332.0</v>
      </c>
      <c r="K830" s="5" t="s">
        <v>1349</v>
      </c>
      <c r="L830" s="5" t="s">
        <v>30</v>
      </c>
      <c r="M830" s="287" t="s">
        <v>4164</v>
      </c>
      <c r="N830" s="113"/>
    </row>
    <row r="831">
      <c r="A831" s="89"/>
      <c r="B831" s="5">
        <v>10843.0</v>
      </c>
      <c r="C831" s="5"/>
      <c r="D831" s="5"/>
      <c r="E831" s="90" t="s">
        <v>21</v>
      </c>
      <c r="F831" s="186" t="s">
        <v>1597</v>
      </c>
      <c r="G831" s="5">
        <v>2020.0</v>
      </c>
      <c r="H831" s="5" t="s">
        <v>905</v>
      </c>
      <c r="I831" s="5" t="s">
        <v>927</v>
      </c>
      <c r="J831" s="5">
        <v>332.0</v>
      </c>
      <c r="K831" s="5" t="s">
        <v>105</v>
      </c>
      <c r="L831" s="5" t="s">
        <v>30</v>
      </c>
      <c r="M831" s="287" t="s">
        <v>4164</v>
      </c>
      <c r="N831" s="113"/>
    </row>
    <row r="832">
      <c r="A832" s="89"/>
      <c r="B832" s="5">
        <v>10844.0</v>
      </c>
      <c r="C832" s="5"/>
      <c r="D832" s="5"/>
      <c r="E832" s="90" t="s">
        <v>21</v>
      </c>
      <c r="F832" s="90" t="s">
        <v>2658</v>
      </c>
      <c r="G832" s="5">
        <v>2020.0</v>
      </c>
      <c r="H832" s="5" t="s">
        <v>905</v>
      </c>
      <c r="I832" s="5" t="s">
        <v>2613</v>
      </c>
      <c r="J832" s="5">
        <v>278.0</v>
      </c>
      <c r="K832" s="5" t="s">
        <v>2614</v>
      </c>
      <c r="L832" s="5" t="s">
        <v>30</v>
      </c>
      <c r="M832" s="287" t="s">
        <v>4977</v>
      </c>
      <c r="N832" s="300"/>
    </row>
    <row r="833">
      <c r="A833" s="89"/>
      <c r="B833" s="5">
        <v>10845.0</v>
      </c>
      <c r="C833" s="5"/>
      <c r="D833" s="5"/>
      <c r="E833" s="90" t="s">
        <v>21</v>
      </c>
      <c r="F833" s="90" t="s">
        <v>2612</v>
      </c>
      <c r="G833" s="5">
        <v>2020.0</v>
      </c>
      <c r="H833" s="5" t="s">
        <v>905</v>
      </c>
      <c r="I833" s="5" t="s">
        <v>2613</v>
      </c>
      <c r="J833" s="5">
        <v>278.0</v>
      </c>
      <c r="K833" s="5" t="s">
        <v>2614</v>
      </c>
      <c r="L833" s="5" t="s">
        <v>25</v>
      </c>
      <c r="M833" s="287" t="s">
        <v>4977</v>
      </c>
      <c r="N833" s="300"/>
    </row>
    <row r="834">
      <c r="A834" s="89"/>
      <c r="B834" s="5">
        <v>10846.0</v>
      </c>
      <c r="C834" s="5"/>
      <c r="D834" s="5"/>
      <c r="E834" s="90" t="s">
        <v>21</v>
      </c>
      <c r="F834" s="90" t="s">
        <v>2643</v>
      </c>
      <c r="G834" s="5">
        <v>2020.0</v>
      </c>
      <c r="H834" s="5" t="s">
        <v>319</v>
      </c>
      <c r="I834" s="5" t="s">
        <v>2613</v>
      </c>
      <c r="J834" s="5">
        <v>153.0</v>
      </c>
      <c r="K834" s="5" t="s">
        <v>2204</v>
      </c>
      <c r="L834" s="5" t="s">
        <v>30</v>
      </c>
      <c r="M834" s="287" t="s">
        <v>4977</v>
      </c>
      <c r="N834" s="300"/>
    </row>
    <row r="835">
      <c r="A835" s="89"/>
      <c r="B835" s="5">
        <v>10847.0</v>
      </c>
      <c r="C835" s="5"/>
      <c r="D835" s="5"/>
      <c r="E835" s="90" t="s">
        <v>21</v>
      </c>
      <c r="F835" s="90" t="s">
        <v>2633</v>
      </c>
      <c r="G835" s="5">
        <v>2020.0</v>
      </c>
      <c r="H835" s="5" t="s">
        <v>319</v>
      </c>
      <c r="I835" s="5" t="s">
        <v>2613</v>
      </c>
      <c r="J835" s="5">
        <v>153.0</v>
      </c>
      <c r="K835" s="5" t="s">
        <v>2610</v>
      </c>
      <c r="L835" s="5" t="s">
        <v>30</v>
      </c>
      <c r="M835" s="287" t="s">
        <v>4977</v>
      </c>
      <c r="N835" s="300"/>
    </row>
    <row r="836">
      <c r="A836" s="89"/>
      <c r="B836" s="5">
        <v>10848.0</v>
      </c>
      <c r="C836" s="5"/>
      <c r="D836" s="5"/>
      <c r="E836" s="90" t="s">
        <v>21</v>
      </c>
      <c r="F836" s="90" t="s">
        <v>2411</v>
      </c>
      <c r="G836" s="5">
        <v>2019.0</v>
      </c>
      <c r="H836" s="5" t="s">
        <v>905</v>
      </c>
      <c r="I836" s="5" t="s">
        <v>1786</v>
      </c>
      <c r="J836" s="5">
        <v>248.0</v>
      </c>
      <c r="K836" s="5" t="s">
        <v>105</v>
      </c>
      <c r="L836" s="5" t="s">
        <v>25</v>
      </c>
      <c r="M836" s="287" t="s">
        <v>4977</v>
      </c>
      <c r="N836" s="300"/>
    </row>
    <row r="837">
      <c r="A837" s="89"/>
      <c r="B837" s="5">
        <v>10849.0</v>
      </c>
      <c r="C837" s="5"/>
      <c r="D837" s="5"/>
      <c r="E837" s="90" t="s">
        <v>21</v>
      </c>
      <c r="F837" s="90" t="s">
        <v>3515</v>
      </c>
      <c r="G837" s="5">
        <v>2020.0</v>
      </c>
      <c r="H837" s="5" t="s">
        <v>3516</v>
      </c>
      <c r="I837" s="5" t="s">
        <v>49</v>
      </c>
      <c r="J837" s="5">
        <v>173.0</v>
      </c>
      <c r="K837" s="5" t="s">
        <v>105</v>
      </c>
      <c r="L837" s="5" t="s">
        <v>25</v>
      </c>
      <c r="M837" s="287" t="s">
        <v>4912</v>
      </c>
      <c r="N837" s="113"/>
    </row>
    <row r="838">
      <c r="A838" s="89"/>
      <c r="B838" s="5">
        <v>10850.0</v>
      </c>
      <c r="C838" s="5"/>
      <c r="D838" s="5"/>
      <c r="E838" s="90" t="s">
        <v>66</v>
      </c>
      <c r="F838" s="90" t="s">
        <v>1677</v>
      </c>
      <c r="G838" s="5">
        <v>2020.0</v>
      </c>
      <c r="H838" s="5" t="s">
        <v>1161</v>
      </c>
      <c r="I838" s="5" t="s">
        <v>880</v>
      </c>
      <c r="J838" s="5">
        <v>204.0</v>
      </c>
      <c r="K838" s="5" t="s">
        <v>898</v>
      </c>
      <c r="L838" s="5" t="s">
        <v>244</v>
      </c>
      <c r="M838" s="287" t="s">
        <v>4164</v>
      </c>
      <c r="N838" s="331"/>
    </row>
    <row r="839">
      <c r="A839" s="89"/>
      <c r="B839" s="5">
        <v>10851.0</v>
      </c>
      <c r="C839" s="5"/>
      <c r="D839" s="5"/>
      <c r="E839" s="90" t="s">
        <v>66</v>
      </c>
      <c r="F839" s="90" t="s">
        <v>1695</v>
      </c>
      <c r="G839" s="5">
        <v>2020.0</v>
      </c>
      <c r="H839" s="5" t="s">
        <v>319</v>
      </c>
      <c r="I839" s="5" t="s">
        <v>880</v>
      </c>
      <c r="J839" s="5">
        <v>153.0</v>
      </c>
      <c r="K839" s="5" t="s">
        <v>1696</v>
      </c>
      <c r="L839" s="5" t="s">
        <v>244</v>
      </c>
      <c r="M839" s="287" t="s">
        <v>4164</v>
      </c>
      <c r="N839" s="331"/>
    </row>
    <row r="840">
      <c r="A840" s="89"/>
      <c r="B840" s="5">
        <v>10852.0</v>
      </c>
      <c r="C840" s="5"/>
      <c r="D840" s="5"/>
      <c r="E840" s="90" t="s">
        <v>66</v>
      </c>
      <c r="F840" s="90" t="s">
        <v>1494</v>
      </c>
      <c r="G840" s="5">
        <v>2020.0</v>
      </c>
      <c r="H840" s="5" t="s">
        <v>1161</v>
      </c>
      <c r="I840" s="5" t="s">
        <v>880</v>
      </c>
      <c r="J840" s="5">
        <v>204.0</v>
      </c>
      <c r="K840" s="5" t="s">
        <v>1495</v>
      </c>
      <c r="L840" s="5" t="s">
        <v>467</v>
      </c>
      <c r="M840" s="287" t="s">
        <v>4164</v>
      </c>
      <c r="N840" s="331"/>
    </row>
    <row r="841">
      <c r="A841" s="89"/>
      <c r="B841" s="5">
        <v>10853.0</v>
      </c>
      <c r="C841" s="5"/>
      <c r="D841" s="5"/>
      <c r="E841" s="90" t="s">
        <v>66</v>
      </c>
      <c r="F841" s="90" t="s">
        <v>761</v>
      </c>
      <c r="G841" s="5">
        <v>2018.0</v>
      </c>
      <c r="H841" s="5" t="s">
        <v>415</v>
      </c>
      <c r="I841" s="5" t="s">
        <v>407</v>
      </c>
      <c r="J841" s="5" t="s">
        <v>652</v>
      </c>
      <c r="K841" s="5" t="s">
        <v>105</v>
      </c>
      <c r="L841" s="5" t="s">
        <v>68</v>
      </c>
      <c r="M841" s="287" t="s">
        <v>4912</v>
      </c>
      <c r="N841" s="300"/>
    </row>
    <row r="842">
      <c r="A842" s="89"/>
      <c r="B842" s="5">
        <v>10856.0</v>
      </c>
      <c r="C842" s="5"/>
      <c r="D842" s="5"/>
      <c r="E842" s="90" t="s">
        <v>21</v>
      </c>
      <c r="F842" s="90" t="s">
        <v>2666</v>
      </c>
      <c r="G842" s="5">
        <v>2019.0</v>
      </c>
      <c r="H842" s="5" t="s">
        <v>1161</v>
      </c>
      <c r="I842" s="5" t="s">
        <v>1848</v>
      </c>
      <c r="J842" s="5">
        <v>219.0</v>
      </c>
      <c r="K842" s="5" t="s">
        <v>2667</v>
      </c>
      <c r="L842" s="5" t="s">
        <v>30</v>
      </c>
      <c r="M842" s="287" t="s">
        <v>4977</v>
      </c>
      <c r="N842" s="300"/>
    </row>
    <row r="843">
      <c r="A843" s="89"/>
      <c r="B843" s="5">
        <v>10857.0</v>
      </c>
      <c r="C843" s="5"/>
      <c r="D843" s="5"/>
      <c r="E843" s="90" t="s">
        <v>21</v>
      </c>
      <c r="F843" s="90" t="s">
        <v>2481</v>
      </c>
      <c r="G843" s="5">
        <v>2019.0</v>
      </c>
      <c r="H843" s="5" t="s">
        <v>1161</v>
      </c>
      <c r="I843" s="5" t="s">
        <v>1848</v>
      </c>
      <c r="J843" s="5">
        <v>219.0</v>
      </c>
      <c r="K843" s="5" t="s">
        <v>105</v>
      </c>
      <c r="L843" s="5" t="s">
        <v>30</v>
      </c>
      <c r="M843" s="287" t="s">
        <v>4977</v>
      </c>
      <c r="N843" s="300"/>
    </row>
    <row r="844">
      <c r="A844" s="89"/>
      <c r="B844" s="5">
        <v>10858.0</v>
      </c>
      <c r="C844" s="5"/>
      <c r="D844" s="5"/>
      <c r="E844" s="90" t="s">
        <v>21</v>
      </c>
      <c r="F844" s="90" t="s">
        <v>1560</v>
      </c>
      <c r="G844" s="5">
        <v>2020.0</v>
      </c>
      <c r="H844" s="5" t="s">
        <v>905</v>
      </c>
      <c r="I844" s="5" t="s">
        <v>1561</v>
      </c>
      <c r="J844" s="5">
        <v>18.0</v>
      </c>
      <c r="K844" s="5" t="s">
        <v>1562</v>
      </c>
      <c r="L844" s="5" t="s">
        <v>30</v>
      </c>
      <c r="M844" s="5" t="s">
        <v>4164</v>
      </c>
      <c r="N844" s="300"/>
    </row>
    <row r="845">
      <c r="A845" s="89"/>
      <c r="B845" s="5">
        <v>10859.0</v>
      </c>
      <c r="C845" s="5"/>
      <c r="D845" s="5"/>
      <c r="E845" s="90" t="s">
        <v>149</v>
      </c>
      <c r="F845" s="90" t="s">
        <v>795</v>
      </c>
      <c r="G845" s="5">
        <v>1993.0</v>
      </c>
      <c r="H845" s="5" t="s">
        <v>234</v>
      </c>
      <c r="I845" s="5" t="s">
        <v>145</v>
      </c>
      <c r="J845" s="5">
        <v>279.0</v>
      </c>
      <c r="K845" s="5" t="s">
        <v>105</v>
      </c>
      <c r="L845" s="5" t="s">
        <v>796</v>
      </c>
      <c r="M845" s="287" t="s">
        <v>4912</v>
      </c>
      <c r="N845" s="300"/>
    </row>
    <row r="846">
      <c r="A846" s="89"/>
      <c r="B846" s="5">
        <v>10860.0</v>
      </c>
      <c r="C846" s="5"/>
      <c r="D846" s="5"/>
      <c r="E846" s="90" t="s">
        <v>66</v>
      </c>
      <c r="F846" s="90" t="s">
        <v>653</v>
      </c>
      <c r="G846" s="5">
        <v>2018.0</v>
      </c>
      <c r="H846" s="5" t="s">
        <v>75</v>
      </c>
      <c r="I846" s="5" t="s">
        <v>407</v>
      </c>
      <c r="J846" s="5" t="s">
        <v>408</v>
      </c>
      <c r="K846" s="5" t="s">
        <v>105</v>
      </c>
      <c r="L846" s="5" t="s">
        <v>244</v>
      </c>
      <c r="M846" s="287" t="s">
        <v>4912</v>
      </c>
      <c r="N846" s="300"/>
    </row>
    <row r="847">
      <c r="A847" s="89"/>
      <c r="B847" s="5">
        <v>10861.0</v>
      </c>
      <c r="C847" s="5"/>
      <c r="D847" s="5"/>
      <c r="E847" s="90" t="s">
        <v>66</v>
      </c>
      <c r="F847" s="90" t="s">
        <v>654</v>
      </c>
      <c r="G847" s="5">
        <v>2018.0</v>
      </c>
      <c r="H847" s="5" t="s">
        <v>75</v>
      </c>
      <c r="I847" s="5" t="s">
        <v>407</v>
      </c>
      <c r="J847" s="5" t="s">
        <v>408</v>
      </c>
      <c r="K847" s="5" t="s">
        <v>105</v>
      </c>
      <c r="L847" s="5" t="s">
        <v>244</v>
      </c>
      <c r="M847" s="287" t="s">
        <v>4912</v>
      </c>
      <c r="N847" s="300"/>
    </row>
    <row r="848">
      <c r="A848" s="89"/>
      <c r="B848" s="5">
        <v>10862.0</v>
      </c>
      <c r="C848" s="5"/>
      <c r="D848" s="5"/>
      <c r="E848" s="90" t="s">
        <v>66</v>
      </c>
      <c r="F848" s="90" t="s">
        <v>753</v>
      </c>
      <c r="G848" s="5">
        <v>2010.0</v>
      </c>
      <c r="H848" s="5" t="s">
        <v>415</v>
      </c>
      <c r="I848" s="5" t="s">
        <v>754</v>
      </c>
      <c r="J848" s="5">
        <v>221.0</v>
      </c>
      <c r="K848" s="5" t="s">
        <v>755</v>
      </c>
      <c r="L848" s="5" t="s">
        <v>467</v>
      </c>
      <c r="M848" s="287" t="s">
        <v>4912</v>
      </c>
      <c r="N848" s="300"/>
    </row>
    <row r="849">
      <c r="A849" s="89"/>
      <c r="B849" s="5">
        <v>10863.0</v>
      </c>
      <c r="C849" s="5"/>
      <c r="D849" s="5"/>
      <c r="E849" s="90" t="s">
        <v>66</v>
      </c>
      <c r="F849" s="90" t="s">
        <v>739</v>
      </c>
      <c r="G849" s="5">
        <v>2018.0</v>
      </c>
      <c r="H849" s="5" t="s">
        <v>413</v>
      </c>
      <c r="I849" s="5" t="s">
        <v>58</v>
      </c>
      <c r="J849" s="5">
        <v>100.0</v>
      </c>
      <c r="K849" s="5" t="s">
        <v>105</v>
      </c>
      <c r="L849" s="5" t="s">
        <v>68</v>
      </c>
      <c r="M849" s="287" t="s">
        <v>4912</v>
      </c>
      <c r="N849" s="300"/>
    </row>
    <row r="850">
      <c r="A850" s="89"/>
      <c r="B850" s="5">
        <v>10865.0</v>
      </c>
      <c r="C850" s="5"/>
      <c r="D850" s="5"/>
      <c r="E850" s="90" t="s">
        <v>66</v>
      </c>
      <c r="F850" s="90" t="s">
        <v>741</v>
      </c>
      <c r="G850" s="5">
        <v>2018.0</v>
      </c>
      <c r="H850" s="5" t="s">
        <v>742</v>
      </c>
      <c r="I850" s="5" t="s">
        <v>58</v>
      </c>
      <c r="J850" s="5">
        <v>17.0</v>
      </c>
      <c r="K850" s="5" t="s">
        <v>743</v>
      </c>
      <c r="L850" s="5" t="s">
        <v>68</v>
      </c>
      <c r="M850" s="287" t="s">
        <v>4912</v>
      </c>
      <c r="N850" s="300"/>
    </row>
    <row r="851">
      <c r="A851" s="89"/>
      <c r="B851" s="5">
        <v>10866.0</v>
      </c>
      <c r="C851" s="5"/>
      <c r="D851" s="5"/>
      <c r="E851" s="90" t="s">
        <v>66</v>
      </c>
      <c r="F851" s="90" t="s">
        <v>765</v>
      </c>
      <c r="G851" s="5">
        <v>2018.0</v>
      </c>
      <c r="H851" s="5" t="s">
        <v>505</v>
      </c>
      <c r="I851" s="5" t="s">
        <v>58</v>
      </c>
      <c r="J851" s="5">
        <v>1.0</v>
      </c>
      <c r="K851" s="5" t="s">
        <v>506</v>
      </c>
      <c r="L851" s="5" t="s">
        <v>68</v>
      </c>
      <c r="M851" s="287" t="s">
        <v>4912</v>
      </c>
      <c r="N851" s="300"/>
    </row>
    <row r="852">
      <c r="A852" s="89" t="s">
        <v>176</v>
      </c>
      <c r="B852" s="5">
        <v>10867.0</v>
      </c>
      <c r="C852" s="5"/>
      <c r="D852" s="5"/>
      <c r="E852" s="90" t="s">
        <v>21</v>
      </c>
      <c r="F852" s="90" t="s">
        <v>781</v>
      </c>
      <c r="G852" s="5">
        <v>2000.0</v>
      </c>
      <c r="H852" s="5" t="s">
        <v>782</v>
      </c>
      <c r="I852" s="5" t="s">
        <v>783</v>
      </c>
      <c r="J852" s="5" t="s">
        <v>784</v>
      </c>
      <c r="K852" s="5" t="s">
        <v>785</v>
      </c>
      <c r="L852" s="5" t="s">
        <v>72</v>
      </c>
      <c r="M852" s="287" t="s">
        <v>4912</v>
      </c>
      <c r="N852" s="300"/>
    </row>
    <row r="853">
      <c r="A853" s="89" t="s">
        <v>176</v>
      </c>
      <c r="B853" s="5">
        <v>10868.0</v>
      </c>
      <c r="C853" s="5"/>
      <c r="D853" s="5"/>
      <c r="E853" s="90" t="s">
        <v>21</v>
      </c>
      <c r="F853" s="90" t="s">
        <v>528</v>
      </c>
      <c r="G853" s="5">
        <v>2016.0</v>
      </c>
      <c r="H853" s="5" t="s">
        <v>529</v>
      </c>
      <c r="I853" s="5" t="s">
        <v>297</v>
      </c>
      <c r="J853" s="5" t="s">
        <v>530</v>
      </c>
      <c r="K853" s="5" t="s">
        <v>105</v>
      </c>
      <c r="L853" s="5" t="s">
        <v>25</v>
      </c>
      <c r="M853" s="287" t="s">
        <v>4912</v>
      </c>
      <c r="N853" s="300"/>
    </row>
    <row r="854">
      <c r="A854" s="89" t="s">
        <v>176</v>
      </c>
      <c r="B854" s="5">
        <v>10869.0</v>
      </c>
      <c r="C854" s="5"/>
      <c r="D854" s="5"/>
      <c r="E854" s="90" t="s">
        <v>21</v>
      </c>
      <c r="F854" s="90" t="s">
        <v>475</v>
      </c>
      <c r="G854" s="5">
        <v>2018.0</v>
      </c>
      <c r="H854" s="5" t="s">
        <v>75</v>
      </c>
      <c r="I854" s="5" t="s">
        <v>43</v>
      </c>
      <c r="J854" s="5" t="s">
        <v>476</v>
      </c>
      <c r="K854" s="5" t="s">
        <v>477</v>
      </c>
      <c r="L854" s="5" t="s">
        <v>25</v>
      </c>
      <c r="M854" s="287" t="s">
        <v>4912</v>
      </c>
      <c r="N854" s="300"/>
    </row>
    <row r="855">
      <c r="A855" s="89" t="s">
        <v>176</v>
      </c>
      <c r="B855" s="5">
        <v>10870.0</v>
      </c>
      <c r="C855" s="5"/>
      <c r="D855" s="5"/>
      <c r="E855" s="90" t="s">
        <v>21</v>
      </c>
      <c r="F855" s="90" t="s">
        <v>414</v>
      </c>
      <c r="G855" s="5">
        <v>2018.0</v>
      </c>
      <c r="H855" s="5" t="s">
        <v>415</v>
      </c>
      <c r="I855" s="5" t="s">
        <v>43</v>
      </c>
      <c r="J855" s="5" t="s">
        <v>416</v>
      </c>
      <c r="K855" s="5" t="s">
        <v>417</v>
      </c>
      <c r="L855" s="5" t="s">
        <v>30</v>
      </c>
      <c r="M855" s="287" t="s">
        <v>4912</v>
      </c>
      <c r="N855" s="300"/>
    </row>
    <row r="856">
      <c r="A856" s="89" t="s">
        <v>176</v>
      </c>
      <c r="B856" s="5">
        <v>10871.0</v>
      </c>
      <c r="C856" s="5"/>
      <c r="D856" s="5"/>
      <c r="E856" s="90" t="s">
        <v>21</v>
      </c>
      <c r="F856" s="90" t="s">
        <v>693</v>
      </c>
      <c r="G856" s="5">
        <v>2018.0</v>
      </c>
      <c r="H856" s="5" t="s">
        <v>195</v>
      </c>
      <c r="I856" s="5" t="s">
        <v>694</v>
      </c>
      <c r="J856" s="5">
        <v>141.0</v>
      </c>
      <c r="K856" s="5" t="s">
        <v>169</v>
      </c>
      <c r="L856" s="5" t="s">
        <v>30</v>
      </c>
      <c r="M856" s="287" t="s">
        <v>4912</v>
      </c>
      <c r="N856" s="300"/>
    </row>
    <row r="857">
      <c r="A857" s="89" t="s">
        <v>176</v>
      </c>
      <c r="B857" s="5">
        <v>10872.0</v>
      </c>
      <c r="C857" s="5"/>
      <c r="D857" s="5"/>
      <c r="E857" s="90" t="s">
        <v>21</v>
      </c>
      <c r="F857" s="90" t="s">
        <v>531</v>
      </c>
      <c r="G857" s="5">
        <v>2018.0</v>
      </c>
      <c r="H857" s="5" t="s">
        <v>75</v>
      </c>
      <c r="I857" s="5" t="s">
        <v>58</v>
      </c>
      <c r="J857" s="5" t="s">
        <v>532</v>
      </c>
      <c r="K857" s="5" t="s">
        <v>533</v>
      </c>
      <c r="L857" s="5" t="s">
        <v>25</v>
      </c>
      <c r="M857" s="287" t="s">
        <v>4912</v>
      </c>
      <c r="N857" s="300"/>
    </row>
    <row r="858">
      <c r="A858" s="345" t="s">
        <v>176</v>
      </c>
      <c r="B858" s="5">
        <v>10873.0</v>
      </c>
      <c r="C858" s="111"/>
      <c r="D858" s="111"/>
      <c r="E858" s="115" t="s">
        <v>21</v>
      </c>
      <c r="F858" s="115" t="s">
        <v>1580</v>
      </c>
      <c r="G858" s="111">
        <v>2020.0</v>
      </c>
      <c r="H858" s="111" t="s">
        <v>65</v>
      </c>
      <c r="I858" s="111" t="s">
        <v>895</v>
      </c>
      <c r="J858" s="111">
        <v>301.0</v>
      </c>
      <c r="K858" s="111" t="s">
        <v>1096</v>
      </c>
      <c r="L858" s="111" t="s">
        <v>25</v>
      </c>
      <c r="M858" s="287" t="s">
        <v>4164</v>
      </c>
      <c r="N858" s="113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</row>
    <row r="859">
      <c r="A859" s="345" t="s">
        <v>176</v>
      </c>
      <c r="B859" s="5">
        <v>10874.0</v>
      </c>
      <c r="C859" s="111"/>
      <c r="D859" s="111"/>
      <c r="E859" s="115" t="s">
        <v>21</v>
      </c>
      <c r="F859" s="115" t="s">
        <v>1658</v>
      </c>
      <c r="G859" s="111">
        <v>2020.0</v>
      </c>
      <c r="H859" s="111" t="s">
        <v>65</v>
      </c>
      <c r="I859" s="111" t="s">
        <v>895</v>
      </c>
      <c r="J859" s="111">
        <v>301.0</v>
      </c>
      <c r="K859" s="5" t="s">
        <v>105</v>
      </c>
      <c r="L859" s="111" t="s">
        <v>30</v>
      </c>
      <c r="M859" s="287" t="s">
        <v>4164</v>
      </c>
      <c r="N859" s="113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</row>
    <row r="860">
      <c r="A860" s="345" t="s">
        <v>176</v>
      </c>
      <c r="B860" s="5">
        <v>10875.0</v>
      </c>
      <c r="C860" s="111"/>
      <c r="D860" s="111"/>
      <c r="E860" s="115" t="s">
        <v>21</v>
      </c>
      <c r="F860" s="115" t="s">
        <v>1659</v>
      </c>
      <c r="G860" s="111">
        <v>2020.0</v>
      </c>
      <c r="H860" s="111" t="s">
        <v>65</v>
      </c>
      <c r="I860" s="111" t="s">
        <v>895</v>
      </c>
      <c r="J860" s="111">
        <v>301.0</v>
      </c>
      <c r="K860" s="5" t="s">
        <v>105</v>
      </c>
      <c r="L860" s="111" t="s">
        <v>30</v>
      </c>
      <c r="M860" s="287" t="s">
        <v>4164</v>
      </c>
      <c r="N860" s="113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</row>
    <row r="861">
      <c r="A861" s="345" t="s">
        <v>176</v>
      </c>
      <c r="B861" s="5">
        <v>10876.0</v>
      </c>
      <c r="C861" s="111"/>
      <c r="D861" s="111"/>
      <c r="E861" s="115" t="s">
        <v>21</v>
      </c>
      <c r="F861" s="115" t="s">
        <v>1660</v>
      </c>
      <c r="G861" s="111">
        <v>2020.0</v>
      </c>
      <c r="H861" s="111" t="s">
        <v>65</v>
      </c>
      <c r="I861" s="111" t="s">
        <v>895</v>
      </c>
      <c r="J861" s="111">
        <v>301.0</v>
      </c>
      <c r="K861" s="5" t="s">
        <v>105</v>
      </c>
      <c r="L861" s="111" t="s">
        <v>30</v>
      </c>
      <c r="M861" s="287" t="s">
        <v>4164</v>
      </c>
      <c r="N861" s="113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</row>
    <row r="862">
      <c r="A862" s="345" t="s">
        <v>176</v>
      </c>
      <c r="B862" s="5">
        <v>10877.0</v>
      </c>
      <c r="C862" s="111"/>
      <c r="D862" s="111"/>
      <c r="E862" s="115" t="s">
        <v>21</v>
      </c>
      <c r="F862" s="115" t="s">
        <v>1661</v>
      </c>
      <c r="G862" s="111">
        <v>2020.0</v>
      </c>
      <c r="H862" s="111" t="s">
        <v>65</v>
      </c>
      <c r="I862" s="111" t="s">
        <v>895</v>
      </c>
      <c r="J862" s="111">
        <v>301.0</v>
      </c>
      <c r="K862" s="5" t="s">
        <v>105</v>
      </c>
      <c r="L862" s="111" t="s">
        <v>30</v>
      </c>
      <c r="M862" s="287" t="s">
        <v>4164</v>
      </c>
      <c r="N862" s="113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</row>
    <row r="863">
      <c r="A863" s="345" t="s">
        <v>176</v>
      </c>
      <c r="B863" s="5">
        <v>10878.0</v>
      </c>
      <c r="C863" s="111"/>
      <c r="D863" s="111"/>
      <c r="E863" s="115" t="s">
        <v>21</v>
      </c>
      <c r="F863" s="115" t="s">
        <v>1683</v>
      </c>
      <c r="G863" s="111">
        <v>2020.0</v>
      </c>
      <c r="H863" s="111" t="s">
        <v>65</v>
      </c>
      <c r="I863" s="111" t="s">
        <v>895</v>
      </c>
      <c r="J863" s="111">
        <v>301.0</v>
      </c>
      <c r="K863" s="111" t="s">
        <v>953</v>
      </c>
      <c r="L863" s="111" t="s">
        <v>30</v>
      </c>
      <c r="M863" s="287" t="s">
        <v>4164</v>
      </c>
      <c r="N863" s="113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</row>
    <row r="864">
      <c r="A864" s="345" t="s">
        <v>176</v>
      </c>
      <c r="B864" s="5">
        <v>10879.0</v>
      </c>
      <c r="C864" s="111"/>
      <c r="D864" s="111"/>
      <c r="E864" s="115" t="s">
        <v>21</v>
      </c>
      <c r="F864" s="115" t="s">
        <v>1662</v>
      </c>
      <c r="G864" s="111">
        <v>2020.0</v>
      </c>
      <c r="H864" s="111" t="s">
        <v>65</v>
      </c>
      <c r="I864" s="111" t="s">
        <v>895</v>
      </c>
      <c r="J864" s="111">
        <v>301.0</v>
      </c>
      <c r="K864" s="5" t="s">
        <v>105</v>
      </c>
      <c r="L864" s="111" t="s">
        <v>25</v>
      </c>
      <c r="M864" s="287" t="s">
        <v>4164</v>
      </c>
      <c r="N864" s="113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</row>
    <row r="865">
      <c r="A865" s="345" t="s">
        <v>176</v>
      </c>
      <c r="B865" s="5">
        <v>10880.0</v>
      </c>
      <c r="C865" s="111"/>
      <c r="D865" s="111"/>
      <c r="E865" s="115" t="s">
        <v>21</v>
      </c>
      <c r="F865" s="115" t="s">
        <v>1663</v>
      </c>
      <c r="G865" s="111">
        <v>2020.0</v>
      </c>
      <c r="H865" s="111" t="s">
        <v>65</v>
      </c>
      <c r="I865" s="111" t="s">
        <v>895</v>
      </c>
      <c r="J865" s="111">
        <v>301.0</v>
      </c>
      <c r="K865" s="5" t="s">
        <v>105</v>
      </c>
      <c r="L865" s="111" t="s">
        <v>25</v>
      </c>
      <c r="M865" s="287" t="s">
        <v>4164</v>
      </c>
      <c r="N865" s="113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</row>
    <row r="866">
      <c r="A866" s="345" t="s">
        <v>176</v>
      </c>
      <c r="B866" s="5">
        <v>10882.0</v>
      </c>
      <c r="C866" s="111"/>
      <c r="D866" s="111"/>
      <c r="E866" s="115" t="s">
        <v>21</v>
      </c>
      <c r="F866" s="115" t="s">
        <v>1664</v>
      </c>
      <c r="G866" s="111">
        <v>2020.0</v>
      </c>
      <c r="H866" s="111" t="s">
        <v>65</v>
      </c>
      <c r="I866" s="111" t="s">
        <v>895</v>
      </c>
      <c r="J866" s="111">
        <v>301.0</v>
      </c>
      <c r="K866" s="5" t="s">
        <v>105</v>
      </c>
      <c r="L866" s="111" t="s">
        <v>25</v>
      </c>
      <c r="M866" s="287" t="s">
        <v>4164</v>
      </c>
      <c r="N866" s="113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</row>
    <row r="867">
      <c r="A867" s="345" t="s">
        <v>176</v>
      </c>
      <c r="B867" s="5">
        <v>10883.0</v>
      </c>
      <c r="C867" s="111"/>
      <c r="D867" s="111"/>
      <c r="E867" s="115" t="s">
        <v>21</v>
      </c>
      <c r="F867" s="115" t="s">
        <v>1094</v>
      </c>
      <c r="G867" s="111">
        <v>2020.0</v>
      </c>
      <c r="H867" s="111" t="s">
        <v>65</v>
      </c>
      <c r="I867" s="111" t="s">
        <v>859</v>
      </c>
      <c r="J867" s="111">
        <v>313.0</v>
      </c>
      <c r="K867" s="111" t="s">
        <v>953</v>
      </c>
      <c r="L867" s="111" t="s">
        <v>25</v>
      </c>
      <c r="M867" s="287" t="s">
        <v>4164</v>
      </c>
      <c r="N867" s="113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</row>
    <row r="868">
      <c r="A868" s="345" t="s">
        <v>176</v>
      </c>
      <c r="B868" s="5">
        <v>10884.0</v>
      </c>
      <c r="C868" s="111"/>
      <c r="D868" s="111"/>
      <c r="E868" s="115" t="s">
        <v>21</v>
      </c>
      <c r="F868" s="115" t="s">
        <v>948</v>
      </c>
      <c r="G868" s="111">
        <v>2020.0</v>
      </c>
      <c r="H868" s="111" t="s">
        <v>65</v>
      </c>
      <c r="I868" s="111" t="s">
        <v>859</v>
      </c>
      <c r="J868" s="111">
        <v>313.0</v>
      </c>
      <c r="K868" s="5" t="s">
        <v>105</v>
      </c>
      <c r="L868" s="111" t="s">
        <v>25</v>
      </c>
      <c r="M868" s="287" t="s">
        <v>4164</v>
      </c>
      <c r="N868" s="113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</row>
    <row r="869">
      <c r="A869" s="345" t="s">
        <v>176</v>
      </c>
      <c r="B869" s="5">
        <v>10885.0</v>
      </c>
      <c r="C869" s="111"/>
      <c r="D869" s="111"/>
      <c r="E869" s="115" t="s">
        <v>21</v>
      </c>
      <c r="F869" s="115" t="s">
        <v>949</v>
      </c>
      <c r="G869" s="111">
        <v>2020.0</v>
      </c>
      <c r="H869" s="111" t="s">
        <v>945</v>
      </c>
      <c r="I869" s="111" t="s">
        <v>950</v>
      </c>
      <c r="J869" s="111">
        <v>6.0</v>
      </c>
      <c r="K869" s="111" t="s">
        <v>951</v>
      </c>
      <c r="L869" s="111" t="s">
        <v>25</v>
      </c>
      <c r="M869" s="287" t="s">
        <v>4164</v>
      </c>
      <c r="N869" s="113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</row>
    <row r="870">
      <c r="A870" s="345" t="s">
        <v>176</v>
      </c>
      <c r="B870" s="5">
        <v>10886.0</v>
      </c>
      <c r="C870" s="111"/>
      <c r="D870" s="111"/>
      <c r="E870" s="115" t="s">
        <v>21</v>
      </c>
      <c r="F870" s="115" t="s">
        <v>3517</v>
      </c>
      <c r="G870" s="111">
        <v>2020.0</v>
      </c>
      <c r="H870" s="111" t="s">
        <v>23</v>
      </c>
      <c r="I870" s="111" t="s">
        <v>3518</v>
      </c>
      <c r="J870" s="111">
        <v>148.0</v>
      </c>
      <c r="K870" s="111" t="s">
        <v>506</v>
      </c>
      <c r="L870" s="111" t="s">
        <v>25</v>
      </c>
      <c r="M870" s="287" t="s">
        <v>4912</v>
      </c>
      <c r="N870" s="300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</row>
    <row r="871">
      <c r="A871" s="345" t="s">
        <v>176</v>
      </c>
      <c r="B871" s="5">
        <v>10887.0</v>
      </c>
      <c r="C871" s="111"/>
      <c r="D871" s="111"/>
      <c r="E871" s="115" t="s">
        <v>21</v>
      </c>
      <c r="F871" s="115" t="s">
        <v>1427</v>
      </c>
      <c r="G871" s="111">
        <v>2020.0</v>
      </c>
      <c r="H871" s="111" t="s">
        <v>65</v>
      </c>
      <c r="I871" s="111" t="s">
        <v>950</v>
      </c>
      <c r="J871" s="111">
        <v>302.0</v>
      </c>
      <c r="K871" s="5" t="s">
        <v>105</v>
      </c>
      <c r="L871" s="111" t="s">
        <v>30</v>
      </c>
      <c r="M871" s="287" t="s">
        <v>4164</v>
      </c>
      <c r="N871" s="113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</row>
    <row r="872">
      <c r="A872" s="345" t="s">
        <v>176</v>
      </c>
      <c r="B872" s="5">
        <v>10888.0</v>
      </c>
      <c r="C872" s="111"/>
      <c r="D872" s="111"/>
      <c r="E872" s="115" t="s">
        <v>21</v>
      </c>
      <c r="F872" s="115" t="s">
        <v>1428</v>
      </c>
      <c r="G872" s="111">
        <v>2020.0</v>
      </c>
      <c r="H872" s="111" t="s">
        <v>65</v>
      </c>
      <c r="I872" s="111" t="s">
        <v>950</v>
      </c>
      <c r="J872" s="111">
        <v>302.0</v>
      </c>
      <c r="K872" s="5" t="s">
        <v>105</v>
      </c>
      <c r="L872" s="111" t="s">
        <v>30</v>
      </c>
      <c r="M872" s="287" t="s">
        <v>4164</v>
      </c>
      <c r="N872" s="113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</row>
    <row r="873">
      <c r="A873" s="345" t="s">
        <v>176</v>
      </c>
      <c r="B873" s="5">
        <v>10889.0</v>
      </c>
      <c r="C873" s="111"/>
      <c r="D873" s="111"/>
      <c r="E873" s="115" t="s">
        <v>21</v>
      </c>
      <c r="F873" s="115" t="s">
        <v>1429</v>
      </c>
      <c r="G873" s="111">
        <v>2020.0</v>
      </c>
      <c r="H873" s="111" t="s">
        <v>65</v>
      </c>
      <c r="I873" s="111" t="s">
        <v>950</v>
      </c>
      <c r="J873" s="111">
        <v>302.0</v>
      </c>
      <c r="K873" s="5" t="s">
        <v>105</v>
      </c>
      <c r="L873" s="111" t="s">
        <v>30</v>
      </c>
      <c r="M873" s="287" t="s">
        <v>4164</v>
      </c>
      <c r="N873" s="113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</row>
    <row r="874">
      <c r="A874" s="345" t="s">
        <v>176</v>
      </c>
      <c r="B874" s="5">
        <v>10890.0</v>
      </c>
      <c r="C874" s="111"/>
      <c r="D874" s="111"/>
      <c r="E874" s="115" t="s">
        <v>21</v>
      </c>
      <c r="F874" s="115" t="s">
        <v>1430</v>
      </c>
      <c r="G874" s="111">
        <v>2020.0</v>
      </c>
      <c r="H874" s="111" t="s">
        <v>65</v>
      </c>
      <c r="I874" s="111" t="s">
        <v>950</v>
      </c>
      <c r="J874" s="111">
        <v>302.0</v>
      </c>
      <c r="K874" s="5" t="s">
        <v>105</v>
      </c>
      <c r="L874" s="111" t="s">
        <v>30</v>
      </c>
      <c r="M874" s="287" t="s">
        <v>4164</v>
      </c>
      <c r="N874" s="113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</row>
    <row r="875">
      <c r="A875" s="345" t="s">
        <v>176</v>
      </c>
      <c r="B875" s="5">
        <v>10891.0</v>
      </c>
      <c r="C875" s="111"/>
      <c r="D875" s="111"/>
      <c r="E875" s="115" t="s">
        <v>21</v>
      </c>
      <c r="F875" s="115" t="s">
        <v>1431</v>
      </c>
      <c r="G875" s="111">
        <v>2020.0</v>
      </c>
      <c r="H875" s="111" t="s">
        <v>65</v>
      </c>
      <c r="I875" s="111" t="s">
        <v>950</v>
      </c>
      <c r="J875" s="111">
        <v>302.0</v>
      </c>
      <c r="K875" s="5" t="s">
        <v>105</v>
      </c>
      <c r="L875" s="111" t="s">
        <v>30</v>
      </c>
      <c r="M875" s="287" t="s">
        <v>4164</v>
      </c>
      <c r="N875" s="113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</row>
    <row r="876">
      <c r="A876" s="345" t="s">
        <v>176</v>
      </c>
      <c r="B876" s="5">
        <v>10892.0</v>
      </c>
      <c r="C876" s="111"/>
      <c r="D876" s="111"/>
      <c r="E876" s="115" t="s">
        <v>21</v>
      </c>
      <c r="F876" s="115" t="s">
        <v>1432</v>
      </c>
      <c r="G876" s="111">
        <v>2020.0</v>
      </c>
      <c r="H876" s="111" t="s">
        <v>65</v>
      </c>
      <c r="I876" s="111" t="s">
        <v>950</v>
      </c>
      <c r="J876" s="111">
        <v>302.0</v>
      </c>
      <c r="K876" s="5" t="s">
        <v>105</v>
      </c>
      <c r="L876" s="111" t="s">
        <v>30</v>
      </c>
      <c r="M876" s="287" t="s">
        <v>4164</v>
      </c>
      <c r="N876" s="113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</row>
    <row r="877">
      <c r="A877" s="345" t="s">
        <v>176</v>
      </c>
      <c r="B877" s="5">
        <v>10893.0</v>
      </c>
      <c r="C877" s="111"/>
      <c r="D877" s="111"/>
      <c r="E877" s="115" t="s">
        <v>21</v>
      </c>
      <c r="F877" s="115" t="s">
        <v>3401</v>
      </c>
      <c r="G877" s="111">
        <v>2020.0</v>
      </c>
      <c r="H877" s="111" t="s">
        <v>65</v>
      </c>
      <c r="I877" s="111" t="s">
        <v>950</v>
      </c>
      <c r="J877" s="111">
        <v>302.0</v>
      </c>
      <c r="K877" s="5" t="s">
        <v>105</v>
      </c>
      <c r="L877" s="111" t="s">
        <v>25</v>
      </c>
      <c r="M877" s="287" t="s">
        <v>4164</v>
      </c>
      <c r="N877" s="113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</row>
    <row r="878">
      <c r="A878" s="345" t="s">
        <v>176</v>
      </c>
      <c r="B878" s="5">
        <v>10894.0</v>
      </c>
      <c r="C878" s="111"/>
      <c r="D878" s="111"/>
      <c r="E878" s="115" t="s">
        <v>21</v>
      </c>
      <c r="F878" s="115" t="s">
        <v>3402</v>
      </c>
      <c r="G878" s="111">
        <v>2020.0</v>
      </c>
      <c r="H878" s="111" t="s">
        <v>65</v>
      </c>
      <c r="I878" s="111" t="s">
        <v>950</v>
      </c>
      <c r="J878" s="111">
        <v>302.0</v>
      </c>
      <c r="K878" s="5" t="s">
        <v>105</v>
      </c>
      <c r="L878" s="111" t="s">
        <v>25</v>
      </c>
      <c r="M878" s="287" t="s">
        <v>4164</v>
      </c>
      <c r="N878" s="113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</row>
    <row r="879">
      <c r="A879" s="345" t="s">
        <v>176</v>
      </c>
      <c r="B879" s="5">
        <v>10895.0</v>
      </c>
      <c r="C879" s="111"/>
      <c r="D879" s="111"/>
      <c r="E879" s="115" t="s">
        <v>21</v>
      </c>
      <c r="F879" s="115" t="s">
        <v>3403</v>
      </c>
      <c r="G879" s="111">
        <v>2020.0</v>
      </c>
      <c r="H879" s="111" t="s">
        <v>65</v>
      </c>
      <c r="I879" s="111" t="s">
        <v>950</v>
      </c>
      <c r="J879" s="111">
        <v>302.0</v>
      </c>
      <c r="K879" s="5" t="s">
        <v>105</v>
      </c>
      <c r="L879" s="111" t="s">
        <v>25</v>
      </c>
      <c r="M879" s="287" t="s">
        <v>4164</v>
      </c>
      <c r="N879" s="113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</row>
    <row r="880">
      <c r="A880" s="345" t="s">
        <v>176</v>
      </c>
      <c r="B880" s="5">
        <v>10896.0</v>
      </c>
      <c r="C880" s="111"/>
      <c r="D880" s="111"/>
      <c r="E880" s="115" t="s">
        <v>21</v>
      </c>
      <c r="F880" s="115" t="s">
        <v>3404</v>
      </c>
      <c r="G880" s="111">
        <v>2020.0</v>
      </c>
      <c r="H880" s="111" t="s">
        <v>65</v>
      </c>
      <c r="I880" s="111" t="s">
        <v>950</v>
      </c>
      <c r="J880" s="111">
        <v>302.0</v>
      </c>
      <c r="K880" s="5" t="s">
        <v>105</v>
      </c>
      <c r="L880" s="111" t="s">
        <v>25</v>
      </c>
      <c r="M880" s="287" t="s">
        <v>4164</v>
      </c>
      <c r="N880" s="113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</row>
    <row r="881">
      <c r="A881" s="345" t="s">
        <v>176</v>
      </c>
      <c r="B881" s="5">
        <v>10897.0</v>
      </c>
      <c r="C881" s="111"/>
      <c r="D881" s="111"/>
      <c r="E881" s="115" t="s">
        <v>21</v>
      </c>
      <c r="F881" s="115" t="s">
        <v>3405</v>
      </c>
      <c r="G881" s="111">
        <v>2020.0</v>
      </c>
      <c r="H881" s="111" t="s">
        <v>65</v>
      </c>
      <c r="I881" s="111" t="s">
        <v>950</v>
      </c>
      <c r="J881" s="111">
        <v>302.0</v>
      </c>
      <c r="K881" s="5" t="s">
        <v>105</v>
      </c>
      <c r="L881" s="111" t="s">
        <v>25</v>
      </c>
      <c r="M881" s="287" t="s">
        <v>4164</v>
      </c>
      <c r="N881" s="113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</row>
    <row r="882">
      <c r="A882" s="345" t="s">
        <v>176</v>
      </c>
      <c r="B882" s="5">
        <v>10898.0</v>
      </c>
      <c r="C882" s="111"/>
      <c r="D882" s="111"/>
      <c r="E882" s="115" t="s">
        <v>21</v>
      </c>
      <c r="F882" s="115" t="s">
        <v>3406</v>
      </c>
      <c r="G882" s="111">
        <v>2020.0</v>
      </c>
      <c r="H882" s="111" t="s">
        <v>65</v>
      </c>
      <c r="I882" s="111" t="s">
        <v>950</v>
      </c>
      <c r="J882" s="111">
        <v>302.0</v>
      </c>
      <c r="K882" s="5" t="s">
        <v>105</v>
      </c>
      <c r="L882" s="111" t="s">
        <v>25</v>
      </c>
      <c r="M882" s="287" t="s">
        <v>4164</v>
      </c>
      <c r="N882" s="113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</row>
    <row r="883">
      <c r="A883" s="345" t="s">
        <v>176</v>
      </c>
      <c r="B883" s="5">
        <v>10899.0</v>
      </c>
      <c r="C883" s="111"/>
      <c r="D883" s="111"/>
      <c r="E883" s="115" t="s">
        <v>21</v>
      </c>
      <c r="F883" s="115" t="s">
        <v>3407</v>
      </c>
      <c r="G883" s="111">
        <v>2020.0</v>
      </c>
      <c r="H883" s="111" t="s">
        <v>65</v>
      </c>
      <c r="I883" s="111" t="s">
        <v>950</v>
      </c>
      <c r="J883" s="111">
        <v>302.0</v>
      </c>
      <c r="K883" s="5" t="s">
        <v>105</v>
      </c>
      <c r="L883" s="111" t="s">
        <v>25</v>
      </c>
      <c r="M883" s="287" t="s">
        <v>4164</v>
      </c>
      <c r="N883" s="113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</row>
    <row r="884">
      <c r="A884" s="345" t="s">
        <v>176</v>
      </c>
      <c r="B884" s="5">
        <v>10900.0</v>
      </c>
      <c r="C884" s="111"/>
      <c r="D884" s="111"/>
      <c r="E884" s="115" t="s">
        <v>21</v>
      </c>
      <c r="F884" s="115" t="s">
        <v>3408</v>
      </c>
      <c r="G884" s="111">
        <v>2020.0</v>
      </c>
      <c r="H884" s="111" t="s">
        <v>65</v>
      </c>
      <c r="I884" s="111" t="s">
        <v>950</v>
      </c>
      <c r="J884" s="111">
        <v>302.0</v>
      </c>
      <c r="K884" s="5" t="s">
        <v>105</v>
      </c>
      <c r="L884" s="111" t="s">
        <v>25</v>
      </c>
      <c r="M884" s="287" t="s">
        <v>4164</v>
      </c>
      <c r="N884" s="113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</row>
    <row r="885">
      <c r="A885" s="345" t="s">
        <v>176</v>
      </c>
      <c r="B885" s="5">
        <v>10901.0</v>
      </c>
      <c r="C885" s="111"/>
      <c r="D885" s="111"/>
      <c r="E885" s="115" t="s">
        <v>21</v>
      </c>
      <c r="F885" s="115" t="s">
        <v>3409</v>
      </c>
      <c r="G885" s="111">
        <v>2020.0</v>
      </c>
      <c r="H885" s="111" t="s">
        <v>65</v>
      </c>
      <c r="I885" s="111" t="s">
        <v>950</v>
      </c>
      <c r="J885" s="111">
        <v>302.0</v>
      </c>
      <c r="K885" s="5" t="s">
        <v>105</v>
      </c>
      <c r="L885" s="111" t="s">
        <v>25</v>
      </c>
      <c r="M885" s="287" t="s">
        <v>4164</v>
      </c>
      <c r="N885" s="113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</row>
    <row r="886">
      <c r="A886" s="345" t="s">
        <v>176</v>
      </c>
      <c r="B886" s="5">
        <v>10902.0</v>
      </c>
      <c r="C886" s="111"/>
      <c r="D886" s="111"/>
      <c r="E886" s="115" t="s">
        <v>21</v>
      </c>
      <c r="F886" s="115" t="s">
        <v>3410</v>
      </c>
      <c r="G886" s="111">
        <v>2020.0</v>
      </c>
      <c r="H886" s="111" t="s">
        <v>65</v>
      </c>
      <c r="I886" s="111" t="s">
        <v>950</v>
      </c>
      <c r="J886" s="111">
        <v>302.0</v>
      </c>
      <c r="K886" s="5" t="s">
        <v>105</v>
      </c>
      <c r="L886" s="111" t="s">
        <v>72</v>
      </c>
      <c r="M886" s="287" t="s">
        <v>4164</v>
      </c>
      <c r="N886" s="113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</row>
    <row r="887">
      <c r="A887" s="345" t="s">
        <v>176</v>
      </c>
      <c r="B887" s="5">
        <v>10903.0</v>
      </c>
      <c r="C887" s="111"/>
      <c r="D887" s="111"/>
      <c r="E887" s="205" t="s">
        <v>21</v>
      </c>
      <c r="F887" s="206" t="s">
        <v>3411</v>
      </c>
      <c r="G887" s="131">
        <v>2020.0</v>
      </c>
      <c r="H887" s="207" t="s">
        <v>65</v>
      </c>
      <c r="I887" s="207" t="s">
        <v>950</v>
      </c>
      <c r="J887" s="208">
        <v>302.0</v>
      </c>
      <c r="K887" s="5" t="s">
        <v>105</v>
      </c>
      <c r="L887" s="207" t="s">
        <v>25</v>
      </c>
      <c r="M887" s="287" t="s">
        <v>4164</v>
      </c>
      <c r="N887" s="113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</row>
    <row r="888">
      <c r="A888" s="345" t="s">
        <v>176</v>
      </c>
      <c r="B888" s="5">
        <v>10904.0</v>
      </c>
      <c r="C888" s="111"/>
      <c r="D888" s="111"/>
      <c r="E888" s="205" t="s">
        <v>21</v>
      </c>
      <c r="F888" s="206" t="s">
        <v>952</v>
      </c>
      <c r="G888" s="208">
        <v>2020.0</v>
      </c>
      <c r="H888" s="207" t="s">
        <v>65</v>
      </c>
      <c r="I888" s="207" t="s">
        <v>950</v>
      </c>
      <c r="J888" s="208">
        <v>302.0</v>
      </c>
      <c r="K888" s="133" t="s">
        <v>953</v>
      </c>
      <c r="L888" s="207" t="s">
        <v>25</v>
      </c>
      <c r="M888" s="287" t="s">
        <v>4164</v>
      </c>
      <c r="N888" s="113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</row>
    <row r="889">
      <c r="A889" s="345" t="s">
        <v>176</v>
      </c>
      <c r="B889" s="5">
        <v>10905.0</v>
      </c>
      <c r="C889" s="111"/>
      <c r="D889" s="111"/>
      <c r="E889" s="115" t="s">
        <v>21</v>
      </c>
      <c r="F889" s="115" t="s">
        <v>2569</v>
      </c>
      <c r="G889" s="111">
        <v>2003.0</v>
      </c>
      <c r="H889" s="111" t="s">
        <v>2570</v>
      </c>
      <c r="I889" s="111" t="s">
        <v>2272</v>
      </c>
      <c r="J889" s="111">
        <v>264.0</v>
      </c>
      <c r="K889" s="5" t="s">
        <v>105</v>
      </c>
      <c r="L889" s="111" t="s">
        <v>25</v>
      </c>
      <c r="M889" s="287" t="s">
        <v>4977</v>
      </c>
      <c r="N889" s="300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</row>
    <row r="890">
      <c r="A890" s="345" t="s">
        <v>176</v>
      </c>
      <c r="B890" s="5">
        <v>10906.0</v>
      </c>
      <c r="C890" s="111"/>
      <c r="D890" s="111"/>
      <c r="E890" s="115" t="s">
        <v>21</v>
      </c>
      <c r="F890" s="115" t="s">
        <v>2571</v>
      </c>
      <c r="G890" s="111">
        <v>2003.0</v>
      </c>
      <c r="H890" s="111" t="s">
        <v>2570</v>
      </c>
      <c r="I890" s="111" t="s">
        <v>2272</v>
      </c>
      <c r="J890" s="111">
        <v>264.0</v>
      </c>
      <c r="K890" s="5" t="s">
        <v>105</v>
      </c>
      <c r="L890" s="111" t="s">
        <v>25</v>
      </c>
      <c r="M890" s="287" t="s">
        <v>4977</v>
      </c>
      <c r="N890" s="300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</row>
    <row r="891">
      <c r="A891" s="345" t="s">
        <v>176</v>
      </c>
      <c r="B891" s="5">
        <v>10907.0</v>
      </c>
      <c r="C891" s="111"/>
      <c r="D891" s="111"/>
      <c r="E891" s="115" t="s">
        <v>21</v>
      </c>
      <c r="F891" s="115" t="s">
        <v>2572</v>
      </c>
      <c r="G891" s="111">
        <v>2003.0</v>
      </c>
      <c r="H891" s="111" t="s">
        <v>2570</v>
      </c>
      <c r="I891" s="111" t="s">
        <v>2272</v>
      </c>
      <c r="J891" s="111">
        <v>264.0</v>
      </c>
      <c r="K891" s="5" t="s">
        <v>105</v>
      </c>
      <c r="L891" s="111" t="s">
        <v>25</v>
      </c>
      <c r="M891" s="287" t="s">
        <v>4977</v>
      </c>
      <c r="N891" s="300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</row>
    <row r="892">
      <c r="A892" s="345" t="s">
        <v>176</v>
      </c>
      <c r="B892" s="5">
        <v>10908.0</v>
      </c>
      <c r="C892" s="111"/>
      <c r="D892" s="111"/>
      <c r="E892" s="115" t="s">
        <v>21</v>
      </c>
      <c r="F892" s="115" t="s">
        <v>2573</v>
      </c>
      <c r="G892" s="111">
        <v>2003.0</v>
      </c>
      <c r="H892" s="111" t="s">
        <v>2570</v>
      </c>
      <c r="I892" s="111" t="s">
        <v>2272</v>
      </c>
      <c r="J892" s="111">
        <v>264.0</v>
      </c>
      <c r="K892" s="5" t="s">
        <v>105</v>
      </c>
      <c r="L892" s="111" t="s">
        <v>25</v>
      </c>
      <c r="M892" s="287" t="s">
        <v>4977</v>
      </c>
      <c r="N892" s="300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</row>
    <row r="893">
      <c r="A893" s="345" t="s">
        <v>176</v>
      </c>
      <c r="B893" s="5">
        <v>10909.0</v>
      </c>
      <c r="C893" s="111"/>
      <c r="D893" s="111"/>
      <c r="E893" s="115" t="s">
        <v>21</v>
      </c>
      <c r="F893" s="115" t="s">
        <v>1665</v>
      </c>
      <c r="G893" s="111">
        <v>2020.0</v>
      </c>
      <c r="H893" s="111" t="s">
        <v>65</v>
      </c>
      <c r="I893" s="111" t="s">
        <v>895</v>
      </c>
      <c r="J893" s="111">
        <v>301.0</v>
      </c>
      <c r="K893" s="5" t="s">
        <v>105</v>
      </c>
      <c r="L893" s="111" t="s">
        <v>30</v>
      </c>
      <c r="M893" s="287" t="s">
        <v>4164</v>
      </c>
      <c r="N893" s="113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</row>
    <row r="894">
      <c r="A894" s="345" t="s">
        <v>176</v>
      </c>
      <c r="B894" s="5">
        <v>10910.0</v>
      </c>
      <c r="C894" s="111"/>
      <c r="D894" s="111"/>
      <c r="E894" s="115" t="s">
        <v>21</v>
      </c>
      <c r="F894" s="115" t="s">
        <v>1666</v>
      </c>
      <c r="G894" s="111">
        <v>2020.0</v>
      </c>
      <c r="H894" s="111" t="s">
        <v>65</v>
      </c>
      <c r="I894" s="111" t="s">
        <v>895</v>
      </c>
      <c r="J894" s="111">
        <v>301.0</v>
      </c>
      <c r="K894" s="5" t="s">
        <v>105</v>
      </c>
      <c r="L894" s="111" t="s">
        <v>30</v>
      </c>
      <c r="M894" s="287" t="s">
        <v>4164</v>
      </c>
      <c r="N894" s="113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</row>
    <row r="895">
      <c r="A895" s="345" t="s">
        <v>176</v>
      </c>
      <c r="B895" s="5">
        <v>10911.0</v>
      </c>
      <c r="C895" s="111"/>
      <c r="D895" s="111"/>
      <c r="E895" s="115" t="s">
        <v>21</v>
      </c>
      <c r="F895" s="115" t="s">
        <v>1667</v>
      </c>
      <c r="G895" s="111">
        <v>2020.0</v>
      </c>
      <c r="H895" s="111" t="s">
        <v>65</v>
      </c>
      <c r="I895" s="111" t="s">
        <v>895</v>
      </c>
      <c r="J895" s="111">
        <v>301.0</v>
      </c>
      <c r="K895" s="5" t="s">
        <v>105</v>
      </c>
      <c r="L895" s="111" t="s">
        <v>30</v>
      </c>
      <c r="M895" s="287" t="s">
        <v>4164</v>
      </c>
      <c r="N895" s="113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</row>
    <row r="896">
      <c r="A896" s="345" t="s">
        <v>176</v>
      </c>
      <c r="B896" s="5">
        <v>10912.0</v>
      </c>
      <c r="C896" s="111"/>
      <c r="D896" s="111"/>
      <c r="E896" s="115" t="s">
        <v>21</v>
      </c>
      <c r="F896" s="115" t="s">
        <v>1668</v>
      </c>
      <c r="G896" s="111">
        <v>2020.0</v>
      </c>
      <c r="H896" s="111" t="s">
        <v>65</v>
      </c>
      <c r="I896" s="111" t="s">
        <v>895</v>
      </c>
      <c r="J896" s="111">
        <v>301.0</v>
      </c>
      <c r="K896" s="5" t="s">
        <v>105</v>
      </c>
      <c r="L896" s="111" t="s">
        <v>30</v>
      </c>
      <c r="M896" s="287" t="s">
        <v>4164</v>
      </c>
      <c r="N896" s="113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</row>
    <row r="897">
      <c r="A897" s="345" t="s">
        <v>176</v>
      </c>
      <c r="B897" s="5">
        <v>10913.0</v>
      </c>
      <c r="C897" s="111"/>
      <c r="D897" s="111"/>
      <c r="E897" s="115" t="s">
        <v>21</v>
      </c>
      <c r="F897" s="115" t="s">
        <v>1669</v>
      </c>
      <c r="G897" s="111">
        <v>2020.0</v>
      </c>
      <c r="H897" s="111" t="s">
        <v>65</v>
      </c>
      <c r="I897" s="111" t="s">
        <v>895</v>
      </c>
      <c r="J897" s="111">
        <v>301.0</v>
      </c>
      <c r="K897" s="5" t="s">
        <v>105</v>
      </c>
      <c r="L897" s="111" t="s">
        <v>30</v>
      </c>
      <c r="M897" s="287" t="s">
        <v>4164</v>
      </c>
      <c r="N897" s="113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</row>
    <row r="898">
      <c r="A898" s="346" t="s">
        <v>176</v>
      </c>
      <c r="B898" s="347">
        <v>10914.0</v>
      </c>
      <c r="C898" s="347"/>
      <c r="D898" s="347"/>
      <c r="E898" s="348" t="s">
        <v>66</v>
      </c>
      <c r="F898" s="348" t="s">
        <v>2659</v>
      </c>
      <c r="G898" s="347">
        <v>2013.0</v>
      </c>
      <c r="H898" s="347" t="s">
        <v>2660</v>
      </c>
      <c r="I898" s="347" t="s">
        <v>2487</v>
      </c>
      <c r="J898" s="347" t="s">
        <v>2661</v>
      </c>
      <c r="K898" s="347" t="s">
        <v>173</v>
      </c>
      <c r="L898" s="347" t="s">
        <v>2662</v>
      </c>
      <c r="M898" s="287" t="s">
        <v>4977</v>
      </c>
      <c r="N898" s="300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</row>
    <row r="899">
      <c r="A899" s="345" t="s">
        <v>176</v>
      </c>
      <c r="B899" s="5">
        <v>10916.0</v>
      </c>
      <c r="C899" s="111"/>
      <c r="D899" s="111"/>
      <c r="E899" s="115" t="s">
        <v>21</v>
      </c>
      <c r="F899" s="115" t="s">
        <v>1095</v>
      </c>
      <c r="G899" s="111">
        <v>2020.0</v>
      </c>
      <c r="H899" s="111" t="s">
        <v>65</v>
      </c>
      <c r="I899" s="111" t="s">
        <v>859</v>
      </c>
      <c r="J899" s="111">
        <v>313.0</v>
      </c>
      <c r="K899" s="111" t="s">
        <v>1096</v>
      </c>
      <c r="L899" s="111" t="s">
        <v>25</v>
      </c>
      <c r="M899" s="287" t="s">
        <v>4164</v>
      </c>
      <c r="N899" s="113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</row>
    <row r="900">
      <c r="A900" s="345" t="s">
        <v>176</v>
      </c>
      <c r="B900" s="91">
        <v>10917.0</v>
      </c>
      <c r="C900" s="111"/>
      <c r="D900" s="111"/>
      <c r="E900" s="115" t="s">
        <v>21</v>
      </c>
      <c r="F900" s="115" t="s">
        <v>1563</v>
      </c>
      <c r="G900" s="111">
        <v>2020.0</v>
      </c>
      <c r="H900" s="111" t="s">
        <v>65</v>
      </c>
      <c r="I900" s="111" t="s">
        <v>859</v>
      </c>
      <c r="J900" s="111">
        <v>313.0</v>
      </c>
      <c r="K900" s="111" t="s">
        <v>1096</v>
      </c>
      <c r="L900" s="111" t="s">
        <v>30</v>
      </c>
      <c r="M900" s="287" t="s">
        <v>4164</v>
      </c>
      <c r="N900" s="113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</row>
    <row r="901">
      <c r="A901" s="345" t="s">
        <v>176</v>
      </c>
      <c r="B901" s="5">
        <v>10918.0</v>
      </c>
      <c r="C901" s="111"/>
      <c r="D901" s="111"/>
      <c r="E901" s="115" t="s">
        <v>21</v>
      </c>
      <c r="F901" s="115" t="s">
        <v>1670</v>
      </c>
      <c r="G901" s="111">
        <v>2020.0</v>
      </c>
      <c r="H901" s="111" t="s">
        <v>65</v>
      </c>
      <c r="I901" s="111" t="s">
        <v>859</v>
      </c>
      <c r="J901" s="111">
        <v>313.0</v>
      </c>
      <c r="K901" s="111" t="s">
        <v>1671</v>
      </c>
      <c r="L901" s="111" t="s">
        <v>72</v>
      </c>
      <c r="M901" s="287" t="s">
        <v>4164</v>
      </c>
      <c r="N901" s="113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</row>
    <row r="902">
      <c r="A902" s="345" t="s">
        <v>176</v>
      </c>
      <c r="B902" s="91">
        <v>10919.0</v>
      </c>
      <c r="C902" s="111"/>
      <c r="D902" s="111"/>
      <c r="E902" s="115" t="s">
        <v>21</v>
      </c>
      <c r="F902" s="115" t="s">
        <v>1598</v>
      </c>
      <c r="G902" s="111">
        <v>2020.0</v>
      </c>
      <c r="H902" s="111" t="s">
        <v>65</v>
      </c>
      <c r="I902" s="111" t="s">
        <v>859</v>
      </c>
      <c r="J902" s="111">
        <v>313.0</v>
      </c>
      <c r="K902" s="111" t="s">
        <v>4981</v>
      </c>
      <c r="L902" s="111" t="s">
        <v>25</v>
      </c>
      <c r="M902" s="287" t="s">
        <v>4164</v>
      </c>
      <c r="N902" s="113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</row>
    <row r="903">
      <c r="A903" s="345" t="s">
        <v>176</v>
      </c>
      <c r="B903" s="5">
        <v>10920.0</v>
      </c>
      <c r="C903" s="111"/>
      <c r="D903" s="111"/>
      <c r="E903" s="115" t="s">
        <v>21</v>
      </c>
      <c r="F903" s="115" t="s">
        <v>64</v>
      </c>
      <c r="G903" s="111">
        <v>2020.0</v>
      </c>
      <c r="H903" s="111" t="s">
        <v>65</v>
      </c>
      <c r="I903" s="111" t="s">
        <v>24</v>
      </c>
      <c r="J903" s="111">
        <v>264.0</v>
      </c>
      <c r="K903" s="5" t="s">
        <v>105</v>
      </c>
      <c r="L903" s="111" t="s">
        <v>30</v>
      </c>
      <c r="M903" s="5" t="s">
        <v>4912</v>
      </c>
      <c r="N903" s="300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</row>
    <row r="904">
      <c r="A904" s="345" t="s">
        <v>176</v>
      </c>
      <c r="B904" s="5">
        <v>10923.0</v>
      </c>
      <c r="C904" s="111"/>
      <c r="D904" s="111"/>
      <c r="E904" s="115" t="s">
        <v>21</v>
      </c>
      <c r="F904" s="115" t="s">
        <v>3667</v>
      </c>
      <c r="G904" s="111">
        <v>2020.0</v>
      </c>
      <c r="H904" s="111" t="s">
        <v>39</v>
      </c>
      <c r="I904" s="111" t="s">
        <v>24</v>
      </c>
      <c r="J904" s="111">
        <v>18.0</v>
      </c>
      <c r="K904" s="5" t="s">
        <v>105</v>
      </c>
      <c r="L904" s="111" t="s">
        <v>30</v>
      </c>
      <c r="M904" s="287" t="s">
        <v>4912</v>
      </c>
      <c r="N904" s="300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</row>
    <row r="905">
      <c r="A905" s="345" t="s">
        <v>176</v>
      </c>
      <c r="B905" s="5">
        <v>10924.0</v>
      </c>
      <c r="C905" s="111"/>
      <c r="D905" s="111"/>
      <c r="E905" s="115" t="s">
        <v>21</v>
      </c>
      <c r="F905" s="115" t="s">
        <v>3668</v>
      </c>
      <c r="G905" s="111">
        <v>2020.0</v>
      </c>
      <c r="H905" s="111" t="s">
        <v>39</v>
      </c>
      <c r="I905" s="111" t="s">
        <v>24</v>
      </c>
      <c r="J905" s="111">
        <v>18.0</v>
      </c>
      <c r="K905" s="5" t="s">
        <v>105</v>
      </c>
      <c r="L905" s="111" t="s">
        <v>30</v>
      </c>
      <c r="M905" s="287" t="s">
        <v>4912</v>
      </c>
      <c r="N905" s="300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</row>
    <row r="906">
      <c r="A906" s="345" t="s">
        <v>176</v>
      </c>
      <c r="B906" s="5">
        <v>10925.0</v>
      </c>
      <c r="C906" s="111"/>
      <c r="D906" s="111"/>
      <c r="E906" s="115" t="s">
        <v>21</v>
      </c>
      <c r="F906" s="115" t="s">
        <v>3669</v>
      </c>
      <c r="G906" s="111">
        <v>2020.0</v>
      </c>
      <c r="H906" s="111" t="s">
        <v>39</v>
      </c>
      <c r="I906" s="111" t="s">
        <v>24</v>
      </c>
      <c r="J906" s="111">
        <v>18.0</v>
      </c>
      <c r="K906" s="5" t="s">
        <v>105</v>
      </c>
      <c r="L906" s="111" t="s">
        <v>30</v>
      </c>
      <c r="M906" s="287" t="s">
        <v>4912</v>
      </c>
      <c r="N906" s="300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</row>
    <row r="907">
      <c r="A907" s="345" t="s">
        <v>176</v>
      </c>
      <c r="B907" s="5">
        <v>10926.0</v>
      </c>
      <c r="C907" s="111"/>
      <c r="D907" s="111"/>
      <c r="E907" s="115" t="s">
        <v>21</v>
      </c>
      <c r="F907" s="115" t="s">
        <v>3670</v>
      </c>
      <c r="G907" s="111">
        <v>2020.0</v>
      </c>
      <c r="H907" s="111" t="s">
        <v>39</v>
      </c>
      <c r="I907" s="111" t="s">
        <v>24</v>
      </c>
      <c r="J907" s="111">
        <v>18.0</v>
      </c>
      <c r="K907" s="5" t="s">
        <v>105</v>
      </c>
      <c r="L907" s="111" t="s">
        <v>30</v>
      </c>
      <c r="M907" s="287" t="s">
        <v>4912</v>
      </c>
      <c r="N907" s="300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</row>
    <row r="908">
      <c r="A908" s="345" t="s">
        <v>176</v>
      </c>
      <c r="B908" s="5">
        <v>10927.0</v>
      </c>
      <c r="C908" s="111"/>
      <c r="D908" s="111"/>
      <c r="E908" s="115" t="s">
        <v>21</v>
      </c>
      <c r="F908" s="115" t="s">
        <v>3671</v>
      </c>
      <c r="G908" s="111">
        <v>2020.0</v>
      </c>
      <c r="H908" s="111" t="s">
        <v>39</v>
      </c>
      <c r="I908" s="111" t="s">
        <v>24</v>
      </c>
      <c r="J908" s="111">
        <v>18.0</v>
      </c>
      <c r="K908" s="5" t="s">
        <v>105</v>
      </c>
      <c r="L908" s="111" t="s">
        <v>30</v>
      </c>
      <c r="M908" s="287" t="s">
        <v>4912</v>
      </c>
      <c r="N908" s="300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</row>
    <row r="909">
      <c r="A909" s="345" t="s">
        <v>176</v>
      </c>
      <c r="B909" s="5">
        <v>10928.0</v>
      </c>
      <c r="C909" s="111"/>
      <c r="D909" s="111"/>
      <c r="E909" s="115" t="s">
        <v>21</v>
      </c>
      <c r="F909" s="115" t="s">
        <v>3672</v>
      </c>
      <c r="G909" s="111">
        <v>2020.0</v>
      </c>
      <c r="H909" s="111" t="s">
        <v>39</v>
      </c>
      <c r="I909" s="111" t="s">
        <v>24</v>
      </c>
      <c r="J909" s="111">
        <v>18.0</v>
      </c>
      <c r="K909" s="5" t="s">
        <v>105</v>
      </c>
      <c r="L909" s="111" t="s">
        <v>30</v>
      </c>
      <c r="M909" s="287" t="s">
        <v>4912</v>
      </c>
      <c r="N909" s="300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</row>
    <row r="910">
      <c r="A910" s="345" t="s">
        <v>176</v>
      </c>
      <c r="B910" s="5">
        <v>10929.0</v>
      </c>
      <c r="C910" s="111"/>
      <c r="D910" s="111"/>
      <c r="E910" s="115" t="s">
        <v>21</v>
      </c>
      <c r="F910" s="115" t="s">
        <v>3673</v>
      </c>
      <c r="G910" s="111">
        <v>2020.0</v>
      </c>
      <c r="H910" s="111" t="s">
        <v>39</v>
      </c>
      <c r="I910" s="111" t="s">
        <v>24</v>
      </c>
      <c r="J910" s="111">
        <v>18.0</v>
      </c>
      <c r="K910" s="5" t="s">
        <v>105</v>
      </c>
      <c r="L910" s="111" t="s">
        <v>30</v>
      </c>
      <c r="M910" s="287" t="s">
        <v>4912</v>
      </c>
      <c r="N910" s="300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</row>
    <row r="911">
      <c r="A911" s="345" t="s">
        <v>176</v>
      </c>
      <c r="B911" s="5">
        <v>10930.0</v>
      </c>
      <c r="C911" s="111"/>
      <c r="D911" s="111"/>
      <c r="E911" s="115" t="s">
        <v>21</v>
      </c>
      <c r="F911" s="115" t="s">
        <v>3674</v>
      </c>
      <c r="G911" s="111">
        <v>2020.0</v>
      </c>
      <c r="H911" s="111" t="s">
        <v>39</v>
      </c>
      <c r="I911" s="111" t="s">
        <v>24</v>
      </c>
      <c r="J911" s="111">
        <v>18.0</v>
      </c>
      <c r="K911" s="5" t="s">
        <v>105</v>
      </c>
      <c r="L911" s="111" t="s">
        <v>30</v>
      </c>
      <c r="M911" s="287" t="s">
        <v>4912</v>
      </c>
      <c r="N911" s="300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</row>
    <row r="912">
      <c r="A912" s="345" t="s">
        <v>176</v>
      </c>
      <c r="B912" s="5">
        <v>10931.0</v>
      </c>
      <c r="C912" s="111"/>
      <c r="D912" s="111"/>
      <c r="E912" s="115" t="s">
        <v>21</v>
      </c>
      <c r="F912" s="115" t="s">
        <v>3675</v>
      </c>
      <c r="G912" s="111">
        <v>2020.0</v>
      </c>
      <c r="H912" s="111" t="s">
        <v>39</v>
      </c>
      <c r="I912" s="111" t="s">
        <v>24</v>
      </c>
      <c r="J912" s="111">
        <v>18.0</v>
      </c>
      <c r="K912" s="5" t="s">
        <v>105</v>
      </c>
      <c r="L912" s="111" t="s">
        <v>30</v>
      </c>
      <c r="M912" s="287" t="s">
        <v>4912</v>
      </c>
      <c r="N912" s="300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</row>
    <row r="913">
      <c r="A913" s="345" t="s">
        <v>176</v>
      </c>
      <c r="B913" s="5">
        <v>10932.0</v>
      </c>
      <c r="C913" s="111"/>
      <c r="D913" s="111"/>
      <c r="E913" s="115" t="s">
        <v>21</v>
      </c>
      <c r="F913" s="115" t="s">
        <v>3676</v>
      </c>
      <c r="G913" s="111">
        <v>2020.0</v>
      </c>
      <c r="H913" s="111" t="s">
        <v>39</v>
      </c>
      <c r="I913" s="111" t="s">
        <v>24</v>
      </c>
      <c r="J913" s="111">
        <v>18.0</v>
      </c>
      <c r="K913" s="5" t="s">
        <v>105</v>
      </c>
      <c r="L913" s="111" t="s">
        <v>30</v>
      </c>
      <c r="M913" s="287" t="s">
        <v>4912</v>
      </c>
      <c r="N913" s="300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</row>
    <row r="914">
      <c r="A914" s="345" t="s">
        <v>176</v>
      </c>
      <c r="B914" s="5">
        <v>10933.0</v>
      </c>
      <c r="C914" s="111"/>
      <c r="D914" s="111"/>
      <c r="E914" s="115" t="s">
        <v>21</v>
      </c>
      <c r="F914" s="115" t="s">
        <v>3677</v>
      </c>
      <c r="G914" s="111">
        <v>2020.0</v>
      </c>
      <c r="H914" s="111" t="s">
        <v>39</v>
      </c>
      <c r="I914" s="111" t="s">
        <v>24</v>
      </c>
      <c r="J914" s="111">
        <v>18.0</v>
      </c>
      <c r="K914" s="5" t="s">
        <v>105</v>
      </c>
      <c r="L914" s="111" t="s">
        <v>30</v>
      </c>
      <c r="M914" s="287" t="s">
        <v>4912</v>
      </c>
      <c r="N914" s="300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</row>
    <row r="915">
      <c r="A915" s="345" t="s">
        <v>176</v>
      </c>
      <c r="B915" s="5">
        <v>10934.0</v>
      </c>
      <c r="C915" s="111"/>
      <c r="D915" s="111"/>
      <c r="E915" s="115" t="s">
        <v>21</v>
      </c>
      <c r="F915" s="5">
        <v>5.1717228E7</v>
      </c>
      <c r="G915" s="111">
        <v>2020.0</v>
      </c>
      <c r="H915" s="111" t="s">
        <v>39</v>
      </c>
      <c r="I915" s="111" t="s">
        <v>24</v>
      </c>
      <c r="J915" s="111">
        <v>18.0</v>
      </c>
      <c r="K915" s="5" t="s">
        <v>105</v>
      </c>
      <c r="L915" s="111" t="s">
        <v>30</v>
      </c>
      <c r="M915" s="287" t="s">
        <v>4912</v>
      </c>
      <c r="N915" s="300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</row>
    <row r="916">
      <c r="A916" s="345" t="s">
        <v>176</v>
      </c>
      <c r="B916" s="5">
        <v>10935.0</v>
      </c>
      <c r="C916" s="111"/>
      <c r="D916" s="111"/>
      <c r="E916" s="115" t="s">
        <v>21</v>
      </c>
      <c r="F916" s="115" t="s">
        <v>3678</v>
      </c>
      <c r="G916" s="111">
        <v>2020.0</v>
      </c>
      <c r="H916" s="111" t="s">
        <v>39</v>
      </c>
      <c r="I916" s="111" t="s">
        <v>24</v>
      </c>
      <c r="J916" s="111">
        <v>18.0</v>
      </c>
      <c r="K916" s="5" t="s">
        <v>105</v>
      </c>
      <c r="L916" s="111" t="s">
        <v>30</v>
      </c>
      <c r="M916" s="287" t="s">
        <v>4912</v>
      </c>
      <c r="N916" s="300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</row>
    <row r="917">
      <c r="A917" s="345" t="s">
        <v>176</v>
      </c>
      <c r="B917" s="5">
        <v>10936.0</v>
      </c>
      <c r="C917" s="111"/>
      <c r="D917" s="111"/>
      <c r="E917" s="115" t="s">
        <v>21</v>
      </c>
      <c r="F917" s="115" t="s">
        <v>3679</v>
      </c>
      <c r="G917" s="111">
        <v>2020.0</v>
      </c>
      <c r="H917" s="111" t="s">
        <v>39</v>
      </c>
      <c r="I917" s="111" t="s">
        <v>24</v>
      </c>
      <c r="J917" s="111">
        <v>18.0</v>
      </c>
      <c r="K917" s="5" t="s">
        <v>105</v>
      </c>
      <c r="L917" s="111" t="s">
        <v>30</v>
      </c>
      <c r="M917" s="287" t="s">
        <v>4912</v>
      </c>
      <c r="N917" s="300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</row>
    <row r="918">
      <c r="A918" s="345" t="s">
        <v>176</v>
      </c>
      <c r="B918" s="5">
        <v>10937.0</v>
      </c>
      <c r="C918" s="111"/>
      <c r="D918" s="111"/>
      <c r="E918" s="115" t="s">
        <v>21</v>
      </c>
      <c r="F918" s="115" t="s">
        <v>3519</v>
      </c>
      <c r="G918" s="111">
        <v>2020.0</v>
      </c>
      <c r="H918" s="111" t="s">
        <v>39</v>
      </c>
      <c r="I918" s="111" t="s">
        <v>24</v>
      </c>
      <c r="J918" s="111">
        <v>18.0</v>
      </c>
      <c r="K918" s="5" t="s">
        <v>105</v>
      </c>
      <c r="L918" s="111" t="s">
        <v>25</v>
      </c>
      <c r="M918" s="287" t="s">
        <v>4912</v>
      </c>
      <c r="N918" s="300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</row>
    <row r="919">
      <c r="A919" s="345" t="s">
        <v>176</v>
      </c>
      <c r="B919" s="5">
        <v>10938.0</v>
      </c>
      <c r="C919" s="111"/>
      <c r="D919" s="111"/>
      <c r="E919" s="115" t="s">
        <v>21</v>
      </c>
      <c r="F919" s="115" t="s">
        <v>3520</v>
      </c>
      <c r="G919" s="111">
        <v>2020.0</v>
      </c>
      <c r="H919" s="111" t="s">
        <v>39</v>
      </c>
      <c r="I919" s="111" t="s">
        <v>24</v>
      </c>
      <c r="J919" s="111">
        <v>18.0</v>
      </c>
      <c r="K919" s="5" t="s">
        <v>105</v>
      </c>
      <c r="L919" s="111" t="s">
        <v>25</v>
      </c>
      <c r="M919" s="287" t="s">
        <v>4912</v>
      </c>
      <c r="N919" s="300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</row>
    <row r="920">
      <c r="A920" s="345" t="s">
        <v>176</v>
      </c>
      <c r="B920" s="5">
        <v>10939.0</v>
      </c>
      <c r="C920" s="111"/>
      <c r="D920" s="111"/>
      <c r="E920" s="115" t="s">
        <v>21</v>
      </c>
      <c r="F920" s="115" t="s">
        <v>3521</v>
      </c>
      <c r="G920" s="111">
        <v>2020.0</v>
      </c>
      <c r="H920" s="111" t="s">
        <v>39</v>
      </c>
      <c r="I920" s="111" t="s">
        <v>24</v>
      </c>
      <c r="J920" s="111">
        <v>18.0</v>
      </c>
      <c r="K920" s="5" t="s">
        <v>105</v>
      </c>
      <c r="L920" s="111" t="s">
        <v>25</v>
      </c>
      <c r="M920" s="287" t="s">
        <v>4912</v>
      </c>
      <c r="N920" s="300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</row>
    <row r="921">
      <c r="A921" s="345" t="s">
        <v>176</v>
      </c>
      <c r="B921" s="5">
        <v>10940.0</v>
      </c>
      <c r="C921" s="111"/>
      <c r="D921" s="111"/>
      <c r="E921" s="115" t="s">
        <v>21</v>
      </c>
      <c r="F921" s="115" t="s">
        <v>3522</v>
      </c>
      <c r="G921" s="111">
        <v>2020.0</v>
      </c>
      <c r="H921" s="111" t="s">
        <v>39</v>
      </c>
      <c r="I921" s="111" t="s">
        <v>24</v>
      </c>
      <c r="J921" s="111">
        <v>18.0</v>
      </c>
      <c r="K921" s="5" t="s">
        <v>105</v>
      </c>
      <c r="L921" s="111" t="s">
        <v>25</v>
      </c>
      <c r="M921" s="287" t="s">
        <v>4912</v>
      </c>
      <c r="N921" s="300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</row>
    <row r="922">
      <c r="A922" s="345" t="s">
        <v>176</v>
      </c>
      <c r="B922" s="5">
        <v>10941.0</v>
      </c>
      <c r="C922" s="111"/>
      <c r="D922" s="111"/>
      <c r="E922" s="115" t="s">
        <v>21</v>
      </c>
      <c r="F922" s="115" t="s">
        <v>3523</v>
      </c>
      <c r="G922" s="111">
        <v>2020.0</v>
      </c>
      <c r="H922" s="111" t="s">
        <v>39</v>
      </c>
      <c r="I922" s="111" t="s">
        <v>24</v>
      </c>
      <c r="J922" s="111">
        <v>18.0</v>
      </c>
      <c r="K922" s="5" t="s">
        <v>105</v>
      </c>
      <c r="L922" s="111" t="s">
        <v>25</v>
      </c>
      <c r="M922" s="287" t="s">
        <v>4912</v>
      </c>
      <c r="N922" s="300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</row>
    <row r="923">
      <c r="A923" s="345" t="s">
        <v>176</v>
      </c>
      <c r="B923" s="5">
        <v>10942.0</v>
      </c>
      <c r="C923" s="111"/>
      <c r="D923" s="111"/>
      <c r="E923" s="115" t="s">
        <v>21</v>
      </c>
      <c r="F923" s="115" t="s">
        <v>3524</v>
      </c>
      <c r="G923" s="111">
        <v>2020.0</v>
      </c>
      <c r="H923" s="111" t="s">
        <v>39</v>
      </c>
      <c r="I923" s="111" t="s">
        <v>24</v>
      </c>
      <c r="J923" s="111">
        <v>18.0</v>
      </c>
      <c r="K923" s="5" t="s">
        <v>105</v>
      </c>
      <c r="L923" s="111" t="s">
        <v>25</v>
      </c>
      <c r="M923" s="287" t="s">
        <v>4912</v>
      </c>
      <c r="N923" s="300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</row>
    <row r="924">
      <c r="A924" s="345" t="s">
        <v>176</v>
      </c>
      <c r="B924" s="5">
        <v>10943.0</v>
      </c>
      <c r="C924" s="111"/>
      <c r="D924" s="111"/>
      <c r="E924" s="115" t="s">
        <v>21</v>
      </c>
      <c r="F924" s="115" t="s">
        <v>3525</v>
      </c>
      <c r="G924" s="111">
        <v>2020.0</v>
      </c>
      <c r="H924" s="111" t="s">
        <v>39</v>
      </c>
      <c r="I924" s="111" t="s">
        <v>24</v>
      </c>
      <c r="J924" s="111">
        <v>18.0</v>
      </c>
      <c r="K924" s="5" t="s">
        <v>105</v>
      </c>
      <c r="L924" s="111" t="s">
        <v>25</v>
      </c>
      <c r="M924" s="287" t="s">
        <v>4912</v>
      </c>
      <c r="N924" s="300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</row>
    <row r="925">
      <c r="A925" s="345" t="s">
        <v>176</v>
      </c>
      <c r="B925" s="5">
        <v>10944.0</v>
      </c>
      <c r="C925" s="111"/>
      <c r="D925" s="111"/>
      <c r="E925" s="115" t="s">
        <v>21</v>
      </c>
      <c r="F925" s="115" t="s">
        <v>3526</v>
      </c>
      <c r="G925" s="111">
        <v>2020.0</v>
      </c>
      <c r="H925" s="111" t="s">
        <v>39</v>
      </c>
      <c r="I925" s="111" t="s">
        <v>24</v>
      </c>
      <c r="J925" s="111">
        <v>18.0</v>
      </c>
      <c r="K925" s="5" t="s">
        <v>105</v>
      </c>
      <c r="L925" s="111" t="s">
        <v>25</v>
      </c>
      <c r="M925" s="287" t="s">
        <v>4912</v>
      </c>
      <c r="N925" s="300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</row>
    <row r="926">
      <c r="A926" s="345" t="s">
        <v>176</v>
      </c>
      <c r="B926" s="5">
        <v>10945.0</v>
      </c>
      <c r="C926" s="111"/>
      <c r="D926" s="111"/>
      <c r="E926" s="115" t="s">
        <v>21</v>
      </c>
      <c r="F926" s="115" t="s">
        <v>3527</v>
      </c>
      <c r="G926" s="111">
        <v>2020.0</v>
      </c>
      <c r="H926" s="111" t="s">
        <v>39</v>
      </c>
      <c r="I926" s="111" t="s">
        <v>24</v>
      </c>
      <c r="J926" s="111">
        <v>18.0</v>
      </c>
      <c r="K926" s="5" t="s">
        <v>105</v>
      </c>
      <c r="L926" s="111" t="s">
        <v>25</v>
      </c>
      <c r="M926" s="287" t="s">
        <v>4912</v>
      </c>
      <c r="N926" s="300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</row>
    <row r="927">
      <c r="A927" s="345" t="s">
        <v>176</v>
      </c>
      <c r="B927" s="5">
        <v>10946.0</v>
      </c>
      <c r="C927" s="111"/>
      <c r="D927" s="111"/>
      <c r="E927" s="115" t="s">
        <v>21</v>
      </c>
      <c r="F927" s="115" t="s">
        <v>3528</v>
      </c>
      <c r="G927" s="111">
        <v>2020.0</v>
      </c>
      <c r="H927" s="111" t="s">
        <v>39</v>
      </c>
      <c r="I927" s="111" t="s">
        <v>24</v>
      </c>
      <c r="J927" s="111">
        <v>18.0</v>
      </c>
      <c r="K927" s="5" t="s">
        <v>105</v>
      </c>
      <c r="L927" s="111" t="s">
        <v>25</v>
      </c>
      <c r="M927" s="287" t="s">
        <v>4912</v>
      </c>
      <c r="N927" s="300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</row>
    <row r="928">
      <c r="A928" s="345" t="s">
        <v>176</v>
      </c>
      <c r="B928" s="5">
        <v>10947.0</v>
      </c>
      <c r="C928" s="111"/>
      <c r="D928" s="111"/>
      <c r="E928" s="115" t="s">
        <v>21</v>
      </c>
      <c r="F928" s="115" t="s">
        <v>3529</v>
      </c>
      <c r="G928" s="111">
        <v>2020.0</v>
      </c>
      <c r="H928" s="111" t="s">
        <v>39</v>
      </c>
      <c r="I928" s="111" t="s">
        <v>24</v>
      </c>
      <c r="J928" s="111">
        <v>18.0</v>
      </c>
      <c r="K928" s="5" t="s">
        <v>105</v>
      </c>
      <c r="L928" s="111" t="s">
        <v>25</v>
      </c>
      <c r="M928" s="287" t="s">
        <v>4912</v>
      </c>
      <c r="N928" s="300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</row>
    <row r="929">
      <c r="A929" s="345" t="s">
        <v>176</v>
      </c>
      <c r="B929" s="5">
        <v>10948.0</v>
      </c>
      <c r="C929" s="111"/>
      <c r="D929" s="111"/>
      <c r="E929" s="115" t="s">
        <v>21</v>
      </c>
      <c r="F929" s="115" t="s">
        <v>3530</v>
      </c>
      <c r="G929" s="111">
        <v>2020.0</v>
      </c>
      <c r="H929" s="111" t="s">
        <v>39</v>
      </c>
      <c r="I929" s="111" t="s">
        <v>24</v>
      </c>
      <c r="J929" s="111">
        <v>18.0</v>
      </c>
      <c r="K929" s="5" t="s">
        <v>105</v>
      </c>
      <c r="L929" s="111" t="s">
        <v>25</v>
      </c>
      <c r="M929" s="287" t="s">
        <v>4912</v>
      </c>
      <c r="N929" s="300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</row>
    <row r="930">
      <c r="A930" s="345" t="s">
        <v>176</v>
      </c>
      <c r="B930" s="5">
        <v>10949.0</v>
      </c>
      <c r="C930" s="111"/>
      <c r="D930" s="111"/>
      <c r="E930" s="115" t="s">
        <v>21</v>
      </c>
      <c r="F930" s="115" t="s">
        <v>3472</v>
      </c>
      <c r="G930" s="111">
        <v>2020.0</v>
      </c>
      <c r="H930" s="111" t="s">
        <v>39</v>
      </c>
      <c r="I930" s="111" t="s">
        <v>24</v>
      </c>
      <c r="J930" s="111">
        <v>18.0</v>
      </c>
      <c r="K930" s="5" t="s">
        <v>105</v>
      </c>
      <c r="L930" s="111" t="s">
        <v>666</v>
      </c>
      <c r="M930" s="287" t="s">
        <v>4912</v>
      </c>
      <c r="N930" s="300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</row>
    <row r="931">
      <c r="A931" s="345" t="s">
        <v>176</v>
      </c>
      <c r="B931" s="5">
        <v>10950.0</v>
      </c>
      <c r="C931" s="111"/>
      <c r="D931" s="111"/>
      <c r="E931" s="115" t="s">
        <v>21</v>
      </c>
      <c r="F931" s="115" t="s">
        <v>3473</v>
      </c>
      <c r="G931" s="111">
        <v>2020.0</v>
      </c>
      <c r="H931" s="111" t="s">
        <v>39</v>
      </c>
      <c r="I931" s="111" t="s">
        <v>24</v>
      </c>
      <c r="J931" s="111">
        <v>18.0</v>
      </c>
      <c r="K931" s="5" t="s">
        <v>105</v>
      </c>
      <c r="L931" s="111" t="s">
        <v>1138</v>
      </c>
      <c r="M931" s="287" t="s">
        <v>4912</v>
      </c>
      <c r="N931" s="300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</row>
    <row r="932">
      <c r="A932" s="89" t="s">
        <v>1776</v>
      </c>
      <c r="B932" s="347">
        <v>10951.0</v>
      </c>
      <c r="C932" s="347"/>
      <c r="D932" s="347"/>
      <c r="E932" s="348" t="s">
        <v>21</v>
      </c>
      <c r="F932" s="348" t="s">
        <v>2515</v>
      </c>
      <c r="G932" s="347">
        <v>2016.0</v>
      </c>
      <c r="H932" s="347" t="s">
        <v>905</v>
      </c>
      <c r="I932" s="347" t="s">
        <v>2458</v>
      </c>
      <c r="J932" s="347">
        <v>6.0</v>
      </c>
      <c r="K932" s="5" t="s">
        <v>105</v>
      </c>
      <c r="L932" s="347" t="s">
        <v>30</v>
      </c>
      <c r="M932" s="287" t="s">
        <v>4977</v>
      </c>
      <c r="N932" s="300"/>
    </row>
    <row r="933">
      <c r="A933" s="346" t="s">
        <v>176</v>
      </c>
      <c r="B933" s="347">
        <v>10952.0</v>
      </c>
      <c r="C933" s="347"/>
      <c r="D933" s="347"/>
      <c r="E933" s="348" t="s">
        <v>21</v>
      </c>
      <c r="F933" s="348" t="s">
        <v>2663</v>
      </c>
      <c r="G933" s="347">
        <v>2016.0</v>
      </c>
      <c r="H933" s="347" t="s">
        <v>2664</v>
      </c>
      <c r="I933" s="347" t="s">
        <v>1795</v>
      </c>
      <c r="J933" s="347">
        <v>1.0</v>
      </c>
      <c r="K933" s="347" t="s">
        <v>2665</v>
      </c>
      <c r="L933" s="347" t="s">
        <v>72</v>
      </c>
      <c r="M933" s="287" t="s">
        <v>4977</v>
      </c>
      <c r="N933" s="113"/>
      <c r="O933" s="349"/>
      <c r="P933" s="349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</row>
    <row r="934">
      <c r="A934" s="345" t="s">
        <v>176</v>
      </c>
      <c r="B934" s="5">
        <v>10953.0</v>
      </c>
      <c r="C934" s="111"/>
      <c r="D934" s="111"/>
      <c r="E934" s="115" t="s">
        <v>21</v>
      </c>
      <c r="F934" s="115" t="s">
        <v>1705</v>
      </c>
      <c r="G934" s="111">
        <v>2021.0</v>
      </c>
      <c r="H934" s="111" t="s">
        <v>1706</v>
      </c>
      <c r="I934" s="111" t="s">
        <v>847</v>
      </c>
      <c r="J934" s="111" t="s">
        <v>1707</v>
      </c>
      <c r="K934" s="111" t="s">
        <v>1708</v>
      </c>
      <c r="L934" s="111" t="s">
        <v>72</v>
      </c>
      <c r="M934" s="287" t="s">
        <v>4164</v>
      </c>
      <c r="N934" s="113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</row>
    <row r="935">
      <c r="A935" s="309" t="s">
        <v>4982</v>
      </c>
      <c r="B935" s="310">
        <v>10954.0</v>
      </c>
      <c r="C935" s="310"/>
      <c r="D935" s="310"/>
      <c r="E935" s="311" t="s">
        <v>66</v>
      </c>
      <c r="F935" s="310">
        <v>4113785.0</v>
      </c>
      <c r="G935" s="310">
        <v>2020.0</v>
      </c>
      <c r="H935" s="310" t="s">
        <v>119</v>
      </c>
      <c r="I935" s="310" t="s">
        <v>927</v>
      </c>
      <c r="J935" s="310">
        <v>317.0</v>
      </c>
      <c r="K935" s="5" t="s">
        <v>105</v>
      </c>
      <c r="L935" s="310" t="s">
        <v>467</v>
      </c>
      <c r="M935" s="312" t="s">
        <v>4164</v>
      </c>
      <c r="N935" s="314"/>
      <c r="O935" s="314"/>
      <c r="P935" s="314"/>
      <c r="Q935" s="314"/>
      <c r="R935" s="314"/>
      <c r="S935" s="314"/>
      <c r="T935" s="314"/>
      <c r="U935" s="314"/>
      <c r="V935" s="314"/>
      <c r="W935" s="314"/>
      <c r="X935" s="314"/>
      <c r="Y935" s="314"/>
      <c r="Z935" s="314"/>
      <c r="AA935" s="314"/>
      <c r="AB935" s="314"/>
      <c r="AC935" s="314"/>
      <c r="AD935" s="314"/>
      <c r="AE935" s="314"/>
      <c r="AF935" s="314"/>
      <c r="AG935" s="314"/>
      <c r="AH935" s="314"/>
      <c r="AI935" s="314"/>
      <c r="AJ935" s="314"/>
      <c r="AK935" s="314"/>
      <c r="AL935" s="314"/>
      <c r="AM935" s="314"/>
      <c r="AN935" s="314"/>
    </row>
    <row r="936">
      <c r="A936" s="309" t="s">
        <v>4982</v>
      </c>
      <c r="B936" s="310">
        <v>10955.0</v>
      </c>
      <c r="C936" s="310"/>
      <c r="D936" s="310"/>
      <c r="E936" s="311" t="s">
        <v>66</v>
      </c>
      <c r="F936" s="310">
        <v>7035334.0</v>
      </c>
      <c r="G936" s="310">
        <v>2020.0</v>
      </c>
      <c r="H936" s="310" t="s">
        <v>119</v>
      </c>
      <c r="I936" s="310" t="s">
        <v>927</v>
      </c>
      <c r="J936" s="310">
        <v>317.0</v>
      </c>
      <c r="K936" s="5" t="s">
        <v>105</v>
      </c>
      <c r="L936" s="310" t="s">
        <v>961</v>
      </c>
      <c r="M936" s="312" t="s">
        <v>4164</v>
      </c>
      <c r="N936" s="314"/>
      <c r="O936" s="314"/>
      <c r="P936" s="314"/>
      <c r="Q936" s="314"/>
      <c r="R936" s="314"/>
      <c r="S936" s="314"/>
      <c r="T936" s="314"/>
      <c r="U936" s="314"/>
      <c r="V936" s="314"/>
      <c r="W936" s="314"/>
      <c r="X936" s="314"/>
      <c r="Y936" s="314"/>
      <c r="Z936" s="314"/>
      <c r="AA936" s="314"/>
      <c r="AB936" s="314"/>
      <c r="AC936" s="314"/>
      <c r="AD936" s="314"/>
      <c r="AE936" s="314"/>
      <c r="AF936" s="314"/>
      <c r="AG936" s="314"/>
      <c r="AH936" s="314"/>
      <c r="AI936" s="314"/>
      <c r="AJ936" s="314"/>
      <c r="AK936" s="314"/>
      <c r="AL936" s="314"/>
      <c r="AM936" s="314"/>
      <c r="AN936" s="314"/>
    </row>
    <row r="937">
      <c r="A937" s="309" t="s">
        <v>4982</v>
      </c>
      <c r="B937" s="310">
        <v>10956.0</v>
      </c>
      <c r="C937" s="310"/>
      <c r="D937" s="310"/>
      <c r="E937" s="311" t="s">
        <v>66</v>
      </c>
      <c r="F937" s="310">
        <v>1102118.0</v>
      </c>
      <c r="G937" s="310">
        <v>2020.0</v>
      </c>
      <c r="H937" s="310" t="s">
        <v>119</v>
      </c>
      <c r="I937" s="310" t="s">
        <v>927</v>
      </c>
      <c r="J937" s="310">
        <v>317.0</v>
      </c>
      <c r="K937" s="5" t="s">
        <v>105</v>
      </c>
      <c r="L937" s="310" t="s">
        <v>961</v>
      </c>
      <c r="M937" s="312" t="s">
        <v>4164</v>
      </c>
      <c r="N937" s="314"/>
      <c r="O937" s="314"/>
      <c r="P937" s="314"/>
      <c r="Q937" s="314"/>
      <c r="R937" s="314"/>
      <c r="S937" s="314"/>
      <c r="T937" s="314"/>
      <c r="U937" s="314"/>
      <c r="V937" s="314"/>
      <c r="W937" s="314"/>
      <c r="X937" s="314"/>
      <c r="Y937" s="314"/>
      <c r="Z937" s="314"/>
      <c r="AA937" s="314"/>
      <c r="AB937" s="314"/>
      <c r="AC937" s="314"/>
      <c r="AD937" s="314"/>
      <c r="AE937" s="314"/>
      <c r="AF937" s="314"/>
      <c r="AG937" s="314"/>
      <c r="AH937" s="314"/>
      <c r="AI937" s="314"/>
      <c r="AJ937" s="314"/>
      <c r="AK937" s="314"/>
      <c r="AL937" s="314"/>
      <c r="AM937" s="314"/>
      <c r="AN937" s="314"/>
    </row>
    <row r="938">
      <c r="A938" s="309" t="s">
        <v>4982</v>
      </c>
      <c r="B938" s="310">
        <v>10957.0</v>
      </c>
      <c r="C938" s="310"/>
      <c r="D938" s="310"/>
      <c r="E938" s="311" t="s">
        <v>66</v>
      </c>
      <c r="F938" s="310">
        <v>3067481.0</v>
      </c>
      <c r="G938" s="310">
        <v>2020.0</v>
      </c>
      <c r="H938" s="310" t="s">
        <v>119</v>
      </c>
      <c r="I938" s="310" t="s">
        <v>927</v>
      </c>
      <c r="J938" s="310">
        <v>317.0</v>
      </c>
      <c r="K938" s="310" t="s">
        <v>953</v>
      </c>
      <c r="L938" s="310" t="s">
        <v>961</v>
      </c>
      <c r="M938" s="312" t="s">
        <v>4164</v>
      </c>
      <c r="N938" s="314"/>
      <c r="O938" s="314"/>
      <c r="P938" s="314"/>
      <c r="Q938" s="314"/>
      <c r="R938" s="314"/>
      <c r="S938" s="314"/>
      <c r="T938" s="314"/>
      <c r="U938" s="314"/>
      <c r="V938" s="314"/>
      <c r="W938" s="314"/>
      <c r="X938" s="314"/>
      <c r="Y938" s="314"/>
      <c r="Z938" s="314"/>
      <c r="AA938" s="314"/>
      <c r="AB938" s="314"/>
      <c r="AC938" s="314"/>
      <c r="AD938" s="314"/>
      <c r="AE938" s="314"/>
      <c r="AF938" s="314"/>
      <c r="AG938" s="314"/>
      <c r="AH938" s="314"/>
      <c r="AI938" s="314"/>
      <c r="AJ938" s="314"/>
      <c r="AK938" s="314"/>
      <c r="AL938" s="314"/>
      <c r="AM938" s="314"/>
      <c r="AN938" s="314"/>
    </row>
    <row r="939">
      <c r="A939" s="309" t="s">
        <v>4982</v>
      </c>
      <c r="B939" s="310">
        <v>10958.0</v>
      </c>
      <c r="C939" s="310"/>
      <c r="D939" s="310"/>
      <c r="E939" s="311" t="s">
        <v>66</v>
      </c>
      <c r="F939" s="310">
        <v>2727328.0</v>
      </c>
      <c r="G939" s="310">
        <v>2020.0</v>
      </c>
      <c r="H939" s="310" t="s">
        <v>786</v>
      </c>
      <c r="I939" s="310" t="s">
        <v>1795</v>
      </c>
      <c r="J939" s="310">
        <v>81.0</v>
      </c>
      <c r="K939" s="310" t="s">
        <v>889</v>
      </c>
      <c r="L939" s="310" t="s">
        <v>467</v>
      </c>
      <c r="M939" s="312" t="s">
        <v>4977</v>
      </c>
      <c r="N939" s="314"/>
      <c r="O939" s="314"/>
      <c r="P939" s="314"/>
      <c r="Q939" s="314"/>
      <c r="R939" s="314"/>
      <c r="S939" s="314"/>
      <c r="T939" s="314"/>
      <c r="U939" s="314"/>
      <c r="V939" s="314"/>
      <c r="W939" s="314"/>
      <c r="X939" s="314"/>
      <c r="Y939" s="314"/>
      <c r="Z939" s="314"/>
      <c r="AA939" s="314"/>
      <c r="AB939" s="314"/>
      <c r="AC939" s="314"/>
      <c r="AD939" s="314"/>
      <c r="AE939" s="314"/>
      <c r="AF939" s="314"/>
      <c r="AG939" s="314"/>
      <c r="AH939" s="314"/>
      <c r="AI939" s="314"/>
      <c r="AJ939" s="314"/>
      <c r="AK939" s="314"/>
      <c r="AL939" s="314"/>
      <c r="AM939" s="314"/>
      <c r="AN939" s="314"/>
    </row>
    <row r="940">
      <c r="A940" s="309" t="s">
        <v>4982</v>
      </c>
      <c r="B940" s="310">
        <v>10959.0</v>
      </c>
      <c r="C940" s="310"/>
      <c r="D940" s="310"/>
      <c r="E940" s="311" t="s">
        <v>66</v>
      </c>
      <c r="F940" s="310">
        <v>4644226.0</v>
      </c>
      <c r="G940" s="310">
        <v>2020.0</v>
      </c>
      <c r="H940" s="310" t="s">
        <v>786</v>
      </c>
      <c r="I940" s="310" t="s">
        <v>2259</v>
      </c>
      <c r="J940" s="310">
        <v>185.0</v>
      </c>
      <c r="K940" s="310" t="s">
        <v>2260</v>
      </c>
      <c r="L940" s="310" t="s">
        <v>467</v>
      </c>
      <c r="M940" s="312" t="s">
        <v>4977</v>
      </c>
      <c r="N940" s="314"/>
      <c r="O940" s="314"/>
      <c r="P940" s="314"/>
      <c r="Q940" s="314"/>
      <c r="R940" s="314"/>
      <c r="S940" s="314"/>
      <c r="T940" s="314"/>
      <c r="U940" s="314"/>
      <c r="V940" s="314"/>
      <c r="W940" s="314"/>
      <c r="X940" s="314"/>
      <c r="Y940" s="314"/>
      <c r="Z940" s="314"/>
      <c r="AA940" s="314"/>
      <c r="AB940" s="314"/>
      <c r="AC940" s="314"/>
      <c r="AD940" s="314"/>
      <c r="AE940" s="314"/>
      <c r="AF940" s="314"/>
      <c r="AG940" s="314"/>
      <c r="AH940" s="314"/>
      <c r="AI940" s="314"/>
      <c r="AJ940" s="314"/>
      <c r="AK940" s="314"/>
      <c r="AL940" s="314"/>
      <c r="AM940" s="314"/>
      <c r="AN940" s="314"/>
    </row>
    <row r="941">
      <c r="A941" s="309" t="s">
        <v>4982</v>
      </c>
      <c r="B941" s="310">
        <v>10960.0</v>
      </c>
      <c r="C941" s="310"/>
      <c r="D941" s="310"/>
      <c r="E941" s="311" t="s">
        <v>66</v>
      </c>
      <c r="F941" s="310">
        <v>1627568.0</v>
      </c>
      <c r="G941" s="310">
        <v>2020.0</v>
      </c>
      <c r="H941" s="310" t="s">
        <v>786</v>
      </c>
      <c r="I941" s="310" t="s">
        <v>2752</v>
      </c>
      <c r="J941" s="310">
        <v>280.0</v>
      </c>
      <c r="K941" s="5" t="s">
        <v>105</v>
      </c>
      <c r="L941" s="310" t="s">
        <v>467</v>
      </c>
      <c r="M941" s="312" t="s">
        <v>4977</v>
      </c>
      <c r="N941" s="314"/>
      <c r="O941" s="314"/>
      <c r="P941" s="314"/>
      <c r="Q941" s="314"/>
      <c r="R941" s="314"/>
      <c r="S941" s="314"/>
      <c r="T941" s="314"/>
      <c r="U941" s="314"/>
      <c r="V941" s="314"/>
      <c r="W941" s="314"/>
      <c r="X941" s="314"/>
      <c r="Y941" s="314"/>
      <c r="Z941" s="314"/>
      <c r="AA941" s="314"/>
      <c r="AB941" s="314"/>
      <c r="AC941" s="314"/>
      <c r="AD941" s="314"/>
      <c r="AE941" s="314"/>
      <c r="AF941" s="314"/>
      <c r="AG941" s="314"/>
      <c r="AH941" s="314"/>
      <c r="AI941" s="314"/>
      <c r="AJ941" s="314"/>
      <c r="AK941" s="314"/>
      <c r="AL941" s="314"/>
      <c r="AM941" s="314"/>
      <c r="AN941" s="314"/>
    </row>
    <row r="942">
      <c r="A942" s="309" t="s">
        <v>4982</v>
      </c>
      <c r="B942" s="310">
        <v>10961.0</v>
      </c>
      <c r="C942" s="310"/>
      <c r="D942" s="310"/>
      <c r="E942" s="311" t="s">
        <v>66</v>
      </c>
      <c r="F942" s="310">
        <v>3176700.0</v>
      </c>
      <c r="G942" s="310">
        <v>2020.0</v>
      </c>
      <c r="H942" s="310" t="s">
        <v>119</v>
      </c>
      <c r="I942" s="310" t="s">
        <v>927</v>
      </c>
      <c r="J942" s="310">
        <v>317.0</v>
      </c>
      <c r="K942" s="5" t="s">
        <v>105</v>
      </c>
      <c r="L942" s="310" t="s">
        <v>467</v>
      </c>
      <c r="M942" s="312" t="s">
        <v>4164</v>
      </c>
      <c r="N942" s="314"/>
      <c r="O942" s="314"/>
      <c r="P942" s="314"/>
      <c r="Q942" s="314"/>
      <c r="R942" s="314"/>
      <c r="S942" s="314"/>
      <c r="T942" s="314"/>
      <c r="U942" s="314"/>
      <c r="V942" s="314"/>
      <c r="W942" s="314"/>
      <c r="X942" s="314"/>
      <c r="Y942" s="314"/>
      <c r="Z942" s="314"/>
      <c r="AA942" s="314"/>
      <c r="AB942" s="314"/>
      <c r="AC942" s="314"/>
      <c r="AD942" s="314"/>
      <c r="AE942" s="314"/>
      <c r="AF942" s="314"/>
      <c r="AG942" s="314"/>
      <c r="AH942" s="314"/>
      <c r="AI942" s="314"/>
      <c r="AJ942" s="314"/>
      <c r="AK942" s="314"/>
      <c r="AL942" s="314"/>
      <c r="AM942" s="314"/>
      <c r="AN942" s="314"/>
    </row>
    <row r="943">
      <c r="A943" s="309" t="s">
        <v>4982</v>
      </c>
      <c r="B943" s="310">
        <v>10962.0</v>
      </c>
      <c r="C943" s="310"/>
      <c r="D943" s="310"/>
      <c r="E943" s="311" t="s">
        <v>66</v>
      </c>
      <c r="F943" s="310">
        <v>1554233.0</v>
      </c>
      <c r="G943" s="310">
        <v>2020.0</v>
      </c>
      <c r="H943" s="310" t="s">
        <v>954</v>
      </c>
      <c r="I943" s="310" t="s">
        <v>895</v>
      </c>
      <c r="J943" s="310" t="s">
        <v>4983</v>
      </c>
      <c r="K943" s="310" t="s">
        <v>1433</v>
      </c>
      <c r="L943" s="310" t="s">
        <v>961</v>
      </c>
      <c r="M943" s="312" t="s">
        <v>4164</v>
      </c>
      <c r="N943" s="314"/>
      <c r="O943" s="314"/>
      <c r="P943" s="314"/>
      <c r="Q943" s="314"/>
      <c r="R943" s="314"/>
      <c r="S943" s="314"/>
      <c r="T943" s="314"/>
      <c r="U943" s="314"/>
      <c r="V943" s="314"/>
      <c r="W943" s="314"/>
      <c r="X943" s="314"/>
      <c r="Y943" s="314"/>
      <c r="Z943" s="314"/>
      <c r="AA943" s="314"/>
      <c r="AB943" s="314"/>
      <c r="AC943" s="314"/>
      <c r="AD943" s="314"/>
      <c r="AE943" s="314"/>
      <c r="AF943" s="314"/>
      <c r="AG943" s="314"/>
      <c r="AH943" s="314"/>
      <c r="AI943" s="314"/>
      <c r="AJ943" s="314"/>
      <c r="AK943" s="314"/>
      <c r="AL943" s="314"/>
      <c r="AM943" s="314"/>
      <c r="AN943" s="314"/>
    </row>
    <row r="944">
      <c r="A944" s="309" t="s">
        <v>4982</v>
      </c>
      <c r="B944" s="310">
        <v>10963.0</v>
      </c>
      <c r="C944" s="310"/>
      <c r="D944" s="310"/>
      <c r="E944" s="311" t="s">
        <v>66</v>
      </c>
      <c r="F944" s="310">
        <v>4853033.0</v>
      </c>
      <c r="G944" s="310">
        <v>2020.0</v>
      </c>
      <c r="H944" s="310" t="s">
        <v>119</v>
      </c>
      <c r="I944" s="310" t="s">
        <v>927</v>
      </c>
      <c r="J944" s="310">
        <v>317.0</v>
      </c>
      <c r="K944" s="5" t="s">
        <v>105</v>
      </c>
      <c r="L944" s="310" t="s">
        <v>68</v>
      </c>
      <c r="M944" s="312" t="s">
        <v>4164</v>
      </c>
      <c r="N944" s="314"/>
      <c r="O944" s="314"/>
      <c r="P944" s="314"/>
      <c r="Q944" s="314"/>
      <c r="R944" s="314"/>
      <c r="S944" s="314"/>
      <c r="T944" s="314"/>
      <c r="U944" s="314"/>
      <c r="V944" s="314"/>
      <c r="W944" s="314"/>
      <c r="X944" s="314"/>
      <c r="Y944" s="314"/>
      <c r="Z944" s="314"/>
      <c r="AA944" s="314"/>
      <c r="AB944" s="314"/>
      <c r="AC944" s="314"/>
      <c r="AD944" s="314"/>
      <c r="AE944" s="314"/>
      <c r="AF944" s="314"/>
      <c r="AG944" s="314"/>
      <c r="AH944" s="314"/>
      <c r="AI944" s="314"/>
      <c r="AJ944" s="314"/>
      <c r="AK944" s="314"/>
      <c r="AL944" s="314"/>
      <c r="AM944" s="314"/>
      <c r="AN944" s="314"/>
    </row>
    <row r="945">
      <c r="A945" s="309" t="s">
        <v>4982</v>
      </c>
      <c r="B945" s="310">
        <v>10964.0</v>
      </c>
      <c r="C945" s="310"/>
      <c r="D945" s="310"/>
      <c r="E945" s="311" t="s">
        <v>66</v>
      </c>
      <c r="F945" s="310">
        <v>6081851.0</v>
      </c>
      <c r="G945" s="310">
        <v>2020.0</v>
      </c>
      <c r="H945" s="310" t="s">
        <v>786</v>
      </c>
      <c r="I945" s="310" t="s">
        <v>1817</v>
      </c>
      <c r="J945" s="310">
        <v>159.0</v>
      </c>
      <c r="K945" s="5" t="s">
        <v>105</v>
      </c>
      <c r="L945" s="310" t="s">
        <v>68</v>
      </c>
      <c r="M945" s="312" t="s">
        <v>4977</v>
      </c>
      <c r="N945" s="314"/>
      <c r="O945" s="314"/>
      <c r="P945" s="314"/>
      <c r="Q945" s="314"/>
      <c r="R945" s="314"/>
      <c r="S945" s="314"/>
      <c r="T945" s="314"/>
      <c r="U945" s="314"/>
      <c r="V945" s="314"/>
      <c r="W945" s="314"/>
      <c r="X945" s="314"/>
      <c r="Y945" s="314"/>
      <c r="Z945" s="314"/>
      <c r="AA945" s="314"/>
      <c r="AB945" s="314"/>
      <c r="AC945" s="314"/>
      <c r="AD945" s="314"/>
      <c r="AE945" s="314"/>
      <c r="AF945" s="314"/>
      <c r="AG945" s="314"/>
      <c r="AH945" s="314"/>
      <c r="AI945" s="314"/>
      <c r="AJ945" s="314"/>
      <c r="AK945" s="314"/>
      <c r="AL945" s="314"/>
      <c r="AM945" s="314"/>
      <c r="AN945" s="314"/>
    </row>
    <row r="946">
      <c r="A946" s="309" t="s">
        <v>4982</v>
      </c>
      <c r="B946" s="310">
        <v>10965.0</v>
      </c>
      <c r="C946" s="310"/>
      <c r="D946" s="310"/>
      <c r="E946" s="311" t="s">
        <v>66</v>
      </c>
      <c r="F946" s="310">
        <v>6163036.0</v>
      </c>
      <c r="G946" s="310">
        <v>2020.0</v>
      </c>
      <c r="H946" s="310" t="s">
        <v>786</v>
      </c>
      <c r="I946" s="310" t="s">
        <v>2259</v>
      </c>
      <c r="J946" s="310">
        <v>185.0</v>
      </c>
      <c r="K946" s="310" t="s">
        <v>2260</v>
      </c>
      <c r="L946" s="310" t="s">
        <v>68</v>
      </c>
      <c r="M946" s="312" t="s">
        <v>4977</v>
      </c>
      <c r="N946" s="314"/>
      <c r="O946" s="314"/>
      <c r="P946" s="314"/>
      <c r="Q946" s="314"/>
      <c r="R946" s="314"/>
      <c r="S946" s="314"/>
      <c r="T946" s="314"/>
      <c r="U946" s="314"/>
      <c r="V946" s="314"/>
      <c r="W946" s="314"/>
      <c r="X946" s="314"/>
      <c r="Y946" s="314"/>
      <c r="Z946" s="314"/>
      <c r="AA946" s="314"/>
      <c r="AB946" s="314"/>
      <c r="AC946" s="314"/>
      <c r="AD946" s="314"/>
      <c r="AE946" s="314"/>
      <c r="AF946" s="314"/>
      <c r="AG946" s="314"/>
      <c r="AH946" s="314"/>
      <c r="AI946" s="314"/>
      <c r="AJ946" s="314"/>
      <c r="AK946" s="314"/>
      <c r="AL946" s="314"/>
      <c r="AM946" s="314"/>
      <c r="AN946" s="314"/>
    </row>
    <row r="947">
      <c r="A947" s="309" t="s">
        <v>4982</v>
      </c>
      <c r="B947" s="310">
        <v>10966.0</v>
      </c>
      <c r="C947" s="310"/>
      <c r="D947" s="310"/>
      <c r="E947" s="311" t="s">
        <v>66</v>
      </c>
      <c r="F947" s="310">
        <v>2030574.0</v>
      </c>
      <c r="G947" s="310">
        <v>2020.0</v>
      </c>
      <c r="H947" s="310" t="s">
        <v>786</v>
      </c>
      <c r="I947" s="310" t="s">
        <v>2259</v>
      </c>
      <c r="J947" s="310">
        <v>185.0</v>
      </c>
      <c r="K947" s="310" t="s">
        <v>2260</v>
      </c>
      <c r="L947" s="310" t="s">
        <v>68</v>
      </c>
      <c r="M947" s="312" t="s">
        <v>4977</v>
      </c>
      <c r="N947" s="314"/>
      <c r="O947" s="314"/>
      <c r="P947" s="314"/>
      <c r="Q947" s="314"/>
      <c r="R947" s="314"/>
      <c r="S947" s="314"/>
      <c r="T947" s="314"/>
      <c r="U947" s="314"/>
      <c r="V947" s="314"/>
      <c r="W947" s="314"/>
      <c r="X947" s="314"/>
      <c r="Y947" s="314"/>
      <c r="Z947" s="314"/>
      <c r="AA947" s="314"/>
      <c r="AB947" s="314"/>
      <c r="AC947" s="314"/>
      <c r="AD947" s="314"/>
      <c r="AE947" s="314"/>
      <c r="AF947" s="314"/>
      <c r="AG947" s="314"/>
      <c r="AH947" s="314"/>
      <c r="AI947" s="314"/>
      <c r="AJ947" s="314"/>
      <c r="AK947" s="314"/>
      <c r="AL947" s="314"/>
      <c r="AM947" s="314"/>
      <c r="AN947" s="314"/>
    </row>
    <row r="948">
      <c r="A948" s="309" t="s">
        <v>4982</v>
      </c>
      <c r="B948" s="310">
        <v>10967.0</v>
      </c>
      <c r="C948" s="310"/>
      <c r="D948" s="310"/>
      <c r="E948" s="311" t="s">
        <v>66</v>
      </c>
      <c r="F948" s="310">
        <v>1753153.0</v>
      </c>
      <c r="G948" s="310">
        <v>2020.0</v>
      </c>
      <c r="H948" s="310" t="s">
        <v>119</v>
      </c>
      <c r="I948" s="310" t="s">
        <v>927</v>
      </c>
      <c r="J948" s="310">
        <v>317.0</v>
      </c>
      <c r="K948" s="5" t="s">
        <v>105</v>
      </c>
      <c r="L948" s="310" t="s">
        <v>961</v>
      </c>
      <c r="M948" s="312" t="s">
        <v>4164</v>
      </c>
      <c r="N948" s="314"/>
      <c r="O948" s="314"/>
      <c r="P948" s="314"/>
      <c r="Q948" s="314"/>
      <c r="R948" s="314"/>
      <c r="S948" s="314"/>
      <c r="T948" s="314"/>
      <c r="U948" s="314"/>
      <c r="V948" s="314"/>
      <c r="W948" s="314"/>
      <c r="X948" s="314"/>
      <c r="Y948" s="314"/>
      <c r="Z948" s="314"/>
      <c r="AA948" s="314"/>
      <c r="AB948" s="314"/>
      <c r="AC948" s="314"/>
      <c r="AD948" s="314"/>
      <c r="AE948" s="314"/>
      <c r="AF948" s="314"/>
      <c r="AG948" s="314"/>
      <c r="AH948" s="314"/>
      <c r="AI948" s="314"/>
      <c r="AJ948" s="314"/>
      <c r="AK948" s="314"/>
      <c r="AL948" s="314"/>
      <c r="AM948" s="314"/>
      <c r="AN948" s="314"/>
    </row>
    <row r="949">
      <c r="A949" s="309" t="s">
        <v>4982</v>
      </c>
      <c r="B949" s="310">
        <v>10968.0</v>
      </c>
      <c r="C949" s="310"/>
      <c r="D949" s="310"/>
      <c r="E949" s="311" t="s">
        <v>66</v>
      </c>
      <c r="F949" s="310">
        <v>3178186.0</v>
      </c>
      <c r="G949" s="310">
        <v>2020.0</v>
      </c>
      <c r="H949" s="310" t="s">
        <v>119</v>
      </c>
      <c r="I949" s="310" t="s">
        <v>927</v>
      </c>
      <c r="J949" s="310">
        <v>317.0</v>
      </c>
      <c r="K949" s="5" t="s">
        <v>105</v>
      </c>
      <c r="L949" s="310" t="s">
        <v>462</v>
      </c>
      <c r="M949" s="312" t="s">
        <v>4164</v>
      </c>
      <c r="N949" s="314"/>
      <c r="O949" s="314"/>
      <c r="P949" s="314"/>
      <c r="Q949" s="314"/>
      <c r="R949" s="314"/>
      <c r="S949" s="314"/>
      <c r="T949" s="314"/>
      <c r="U949" s="314"/>
      <c r="V949" s="314"/>
      <c r="W949" s="314"/>
      <c r="X949" s="314"/>
      <c r="Y949" s="314"/>
      <c r="Z949" s="314"/>
      <c r="AA949" s="314"/>
      <c r="AB949" s="314"/>
      <c r="AC949" s="314"/>
      <c r="AD949" s="314"/>
      <c r="AE949" s="314"/>
      <c r="AF949" s="314"/>
      <c r="AG949" s="314"/>
      <c r="AH949" s="314"/>
      <c r="AI949" s="314"/>
      <c r="AJ949" s="314"/>
      <c r="AK949" s="314"/>
      <c r="AL949" s="314"/>
      <c r="AM949" s="314"/>
      <c r="AN949" s="314"/>
    </row>
    <row r="950">
      <c r="A950" s="309" t="s">
        <v>4982</v>
      </c>
      <c r="B950" s="310">
        <v>10969.0</v>
      </c>
      <c r="C950" s="310"/>
      <c r="D950" s="310"/>
      <c r="E950" s="311" t="s">
        <v>66</v>
      </c>
      <c r="F950" s="310">
        <v>3238557.0</v>
      </c>
      <c r="G950" s="310">
        <v>2020.0</v>
      </c>
      <c r="H950" s="310" t="s">
        <v>119</v>
      </c>
      <c r="I950" s="310" t="s">
        <v>927</v>
      </c>
      <c r="J950" s="310">
        <v>317.0</v>
      </c>
      <c r="K950" s="5" t="s">
        <v>105</v>
      </c>
      <c r="L950" s="310" t="s">
        <v>984</v>
      </c>
      <c r="M950" s="312" t="s">
        <v>4164</v>
      </c>
      <c r="N950" s="314"/>
      <c r="O950" s="314"/>
      <c r="P950" s="314"/>
      <c r="Q950" s="314"/>
      <c r="R950" s="314"/>
      <c r="S950" s="314"/>
      <c r="T950" s="314"/>
      <c r="U950" s="314"/>
      <c r="V950" s="314"/>
      <c r="W950" s="314"/>
      <c r="X950" s="314"/>
      <c r="Y950" s="314"/>
      <c r="Z950" s="314"/>
      <c r="AA950" s="314"/>
      <c r="AB950" s="314"/>
      <c r="AC950" s="314"/>
      <c r="AD950" s="314"/>
      <c r="AE950" s="314"/>
      <c r="AF950" s="314"/>
      <c r="AG950" s="314"/>
      <c r="AH950" s="314"/>
      <c r="AI950" s="314"/>
      <c r="AJ950" s="314"/>
      <c r="AK950" s="314"/>
      <c r="AL950" s="314"/>
      <c r="AM950" s="314"/>
      <c r="AN950" s="314"/>
    </row>
    <row r="951">
      <c r="A951" s="309" t="s">
        <v>4982</v>
      </c>
      <c r="B951" s="310">
        <v>10970.0</v>
      </c>
      <c r="C951" s="310"/>
      <c r="D951" s="310"/>
      <c r="E951" s="311" t="s">
        <v>66</v>
      </c>
      <c r="F951" s="310">
        <v>2862361.0</v>
      </c>
      <c r="G951" s="310">
        <v>2020.0</v>
      </c>
      <c r="H951" s="310" t="s">
        <v>23</v>
      </c>
      <c r="I951" s="310" t="s">
        <v>67</v>
      </c>
      <c r="J951" s="310" t="s">
        <v>4984</v>
      </c>
      <c r="K951" s="5" t="s">
        <v>105</v>
      </c>
      <c r="L951" s="310" t="s">
        <v>467</v>
      </c>
      <c r="M951" s="312" t="s">
        <v>4165</v>
      </c>
      <c r="N951" s="314"/>
      <c r="O951" s="314"/>
      <c r="P951" s="314"/>
      <c r="Q951" s="314"/>
      <c r="R951" s="314"/>
      <c r="S951" s="314"/>
      <c r="T951" s="314"/>
      <c r="U951" s="314"/>
      <c r="V951" s="314"/>
      <c r="W951" s="314"/>
      <c r="X951" s="314"/>
      <c r="Y951" s="314"/>
      <c r="Z951" s="314"/>
      <c r="AA951" s="314"/>
      <c r="AB951" s="314"/>
      <c r="AC951" s="314"/>
      <c r="AD951" s="314"/>
      <c r="AE951" s="314"/>
      <c r="AF951" s="314"/>
      <c r="AG951" s="314"/>
      <c r="AH951" s="314"/>
      <c r="AI951" s="314"/>
      <c r="AJ951" s="314"/>
      <c r="AK951" s="314"/>
      <c r="AL951" s="314"/>
      <c r="AM951" s="314"/>
      <c r="AN951" s="314"/>
    </row>
    <row r="952">
      <c r="A952" s="309" t="s">
        <v>4982</v>
      </c>
      <c r="B952" s="310">
        <v>10971.0</v>
      </c>
      <c r="C952" s="310"/>
      <c r="D952" s="310"/>
      <c r="E952" s="311" t="s">
        <v>66</v>
      </c>
      <c r="F952" s="310">
        <v>5847147.0</v>
      </c>
      <c r="G952" s="310">
        <v>2016.0</v>
      </c>
      <c r="H952" s="310" t="s">
        <v>3993</v>
      </c>
      <c r="I952" s="310" t="s">
        <v>4348</v>
      </c>
      <c r="J952" s="310">
        <v>11.0</v>
      </c>
      <c r="K952" s="5" t="s">
        <v>105</v>
      </c>
      <c r="L952" s="310" t="s">
        <v>467</v>
      </c>
      <c r="M952" s="312" t="s">
        <v>3765</v>
      </c>
      <c r="N952" s="314"/>
      <c r="O952" s="314"/>
      <c r="P952" s="314"/>
      <c r="Q952" s="314"/>
      <c r="R952" s="314"/>
      <c r="S952" s="314"/>
      <c r="T952" s="314"/>
      <c r="U952" s="314"/>
      <c r="V952" s="314"/>
      <c r="W952" s="314"/>
      <c r="X952" s="314"/>
      <c r="Y952" s="314"/>
      <c r="Z952" s="314"/>
      <c r="AA952" s="314"/>
      <c r="AB952" s="314"/>
      <c r="AC952" s="314"/>
      <c r="AD952" s="314"/>
      <c r="AE952" s="314"/>
      <c r="AF952" s="314"/>
      <c r="AG952" s="314"/>
      <c r="AH952" s="314"/>
      <c r="AI952" s="314"/>
      <c r="AJ952" s="314"/>
      <c r="AK952" s="314"/>
      <c r="AL952" s="314"/>
      <c r="AM952" s="314"/>
      <c r="AN952" s="314"/>
    </row>
    <row r="953">
      <c r="A953" s="309" t="s">
        <v>4982</v>
      </c>
      <c r="B953" s="310">
        <v>10972.0</v>
      </c>
      <c r="C953" s="310"/>
      <c r="D953" s="310"/>
      <c r="E953" s="311" t="s">
        <v>66</v>
      </c>
      <c r="F953" s="310">
        <v>3025370.0</v>
      </c>
      <c r="G953" s="310">
        <v>2020.0</v>
      </c>
      <c r="H953" s="310" t="s">
        <v>1224</v>
      </c>
      <c r="I953" s="310" t="s">
        <v>895</v>
      </c>
      <c r="J953" s="310">
        <v>158.0</v>
      </c>
      <c r="K953" s="5" t="s">
        <v>105</v>
      </c>
      <c r="L953" s="310" t="s">
        <v>961</v>
      </c>
      <c r="M953" s="312" t="s">
        <v>4164</v>
      </c>
      <c r="N953" s="314"/>
      <c r="O953" s="314"/>
      <c r="P953" s="314"/>
      <c r="Q953" s="314"/>
      <c r="R953" s="314"/>
      <c r="S953" s="314"/>
      <c r="T953" s="314"/>
      <c r="U953" s="314"/>
      <c r="V953" s="314"/>
      <c r="W953" s="314"/>
      <c r="X953" s="314"/>
      <c r="Y953" s="314"/>
      <c r="Z953" s="314"/>
      <c r="AA953" s="314"/>
      <c r="AB953" s="314"/>
      <c r="AC953" s="314"/>
      <c r="AD953" s="314"/>
      <c r="AE953" s="314"/>
      <c r="AF953" s="314"/>
      <c r="AG953" s="314"/>
      <c r="AH953" s="314"/>
      <c r="AI953" s="314"/>
      <c r="AJ953" s="314"/>
      <c r="AK953" s="314"/>
      <c r="AL953" s="314"/>
      <c r="AM953" s="314"/>
      <c r="AN953" s="314"/>
    </row>
    <row r="954">
      <c r="A954" s="309" t="s">
        <v>4982</v>
      </c>
      <c r="B954" s="310">
        <v>10973.0</v>
      </c>
      <c r="C954" s="310"/>
      <c r="D954" s="310"/>
      <c r="E954" s="311" t="s">
        <v>66</v>
      </c>
      <c r="F954" s="310">
        <v>1812715.0</v>
      </c>
      <c r="G954" s="310">
        <v>2021.0</v>
      </c>
      <c r="H954" s="310" t="s">
        <v>1847</v>
      </c>
      <c r="I954" s="310" t="s">
        <v>1400</v>
      </c>
      <c r="J954" s="310">
        <v>102.0</v>
      </c>
      <c r="K954" s="5" t="s">
        <v>105</v>
      </c>
      <c r="L954" s="310" t="s">
        <v>68</v>
      </c>
      <c r="M954" s="312" t="s">
        <v>4164</v>
      </c>
      <c r="N954" s="314"/>
      <c r="O954" s="314"/>
      <c r="P954" s="314"/>
      <c r="Q954" s="314"/>
      <c r="R954" s="314"/>
      <c r="S954" s="314"/>
      <c r="T954" s="314"/>
      <c r="U954" s="314"/>
      <c r="V954" s="314"/>
      <c r="W954" s="314"/>
      <c r="X954" s="314"/>
      <c r="Y954" s="314"/>
      <c r="Z954" s="314"/>
      <c r="AA954" s="314"/>
      <c r="AB954" s="314"/>
      <c r="AC954" s="314"/>
      <c r="AD954" s="314"/>
      <c r="AE954" s="314"/>
      <c r="AF954" s="314"/>
      <c r="AG954" s="314"/>
      <c r="AH954" s="314"/>
      <c r="AI954" s="314"/>
      <c r="AJ954" s="314"/>
      <c r="AK954" s="314"/>
      <c r="AL954" s="314"/>
      <c r="AM954" s="314"/>
      <c r="AN954" s="314"/>
    </row>
    <row r="955">
      <c r="A955" s="309" t="s">
        <v>4982</v>
      </c>
      <c r="B955" s="310">
        <v>10974.0</v>
      </c>
      <c r="C955" s="310"/>
      <c r="D955" s="310"/>
      <c r="E955" s="311" t="s">
        <v>66</v>
      </c>
      <c r="F955" s="310">
        <v>6236866.0</v>
      </c>
      <c r="G955" s="310">
        <v>2020.0</v>
      </c>
      <c r="H955" s="310" t="s">
        <v>23</v>
      </c>
      <c r="I955" s="310" t="s">
        <v>67</v>
      </c>
      <c r="J955" s="310">
        <v>134.0</v>
      </c>
      <c r="K955" s="5" t="s">
        <v>105</v>
      </c>
      <c r="L955" s="310" t="s">
        <v>68</v>
      </c>
      <c r="M955" s="312" t="s">
        <v>4165</v>
      </c>
      <c r="N955" s="314"/>
      <c r="O955" s="314"/>
      <c r="P955" s="314"/>
      <c r="Q955" s="314"/>
      <c r="R955" s="314"/>
      <c r="S955" s="314"/>
      <c r="T955" s="314"/>
      <c r="U955" s="314"/>
      <c r="V955" s="314"/>
      <c r="W955" s="314"/>
      <c r="X955" s="314"/>
      <c r="Y955" s="314"/>
      <c r="Z955" s="314"/>
      <c r="AA955" s="314"/>
      <c r="AB955" s="314"/>
      <c r="AC955" s="314"/>
      <c r="AD955" s="314"/>
      <c r="AE955" s="314"/>
      <c r="AF955" s="314"/>
      <c r="AG955" s="314"/>
      <c r="AH955" s="314"/>
      <c r="AI955" s="314"/>
      <c r="AJ955" s="314"/>
      <c r="AK955" s="314"/>
      <c r="AL955" s="314"/>
      <c r="AM955" s="314"/>
      <c r="AN955" s="314"/>
    </row>
    <row r="956">
      <c r="A956" s="309" t="s">
        <v>4982</v>
      </c>
      <c r="B956" s="310">
        <v>10975.0</v>
      </c>
      <c r="C956" s="310"/>
      <c r="D956" s="310"/>
      <c r="E956" s="311" t="s">
        <v>66</v>
      </c>
      <c r="F956" s="310">
        <v>3787486.0</v>
      </c>
      <c r="G956" s="310">
        <v>2020.0</v>
      </c>
      <c r="H956" s="310" t="s">
        <v>786</v>
      </c>
      <c r="I956" s="310" t="s">
        <v>1182</v>
      </c>
      <c r="J956" s="310">
        <v>398.0</v>
      </c>
      <c r="K956" s="310" t="s">
        <v>1351</v>
      </c>
      <c r="L956" s="310" t="s">
        <v>467</v>
      </c>
      <c r="M956" s="312" t="s">
        <v>4164</v>
      </c>
      <c r="N956" s="314"/>
      <c r="O956" s="314"/>
      <c r="P956" s="314"/>
      <c r="Q956" s="314"/>
      <c r="R956" s="314"/>
      <c r="S956" s="314"/>
      <c r="T956" s="314"/>
      <c r="U956" s="314"/>
      <c r="V956" s="314"/>
      <c r="W956" s="314"/>
      <c r="X956" s="314"/>
      <c r="Y956" s="314"/>
      <c r="Z956" s="314"/>
      <c r="AA956" s="314"/>
      <c r="AB956" s="314"/>
      <c r="AC956" s="314"/>
      <c r="AD956" s="314"/>
      <c r="AE956" s="314"/>
      <c r="AF956" s="314"/>
      <c r="AG956" s="314"/>
      <c r="AH956" s="314"/>
      <c r="AI956" s="314"/>
      <c r="AJ956" s="314"/>
      <c r="AK956" s="314"/>
      <c r="AL956" s="314"/>
      <c r="AM956" s="314"/>
      <c r="AN956" s="314"/>
    </row>
    <row r="957">
      <c r="A957" s="309" t="s">
        <v>4982</v>
      </c>
      <c r="B957" s="310">
        <v>10976.0</v>
      </c>
      <c r="C957" s="310"/>
      <c r="D957" s="310"/>
      <c r="E957" s="311" t="s">
        <v>66</v>
      </c>
      <c r="F957" s="310">
        <v>2800785.0</v>
      </c>
      <c r="G957" s="310">
        <v>2020.0</v>
      </c>
      <c r="H957" s="310" t="s">
        <v>1099</v>
      </c>
      <c r="I957" s="310" t="s">
        <v>1062</v>
      </c>
      <c r="J957" s="310">
        <v>16.0</v>
      </c>
      <c r="K957" s="310" t="s">
        <v>947</v>
      </c>
      <c r="L957" s="310" t="s">
        <v>68</v>
      </c>
      <c r="M957" s="312" t="s">
        <v>4164</v>
      </c>
      <c r="N957" s="314"/>
      <c r="O957" s="314"/>
      <c r="P957" s="314"/>
      <c r="Q957" s="314"/>
      <c r="R957" s="314"/>
      <c r="S957" s="314"/>
      <c r="T957" s="314"/>
      <c r="U957" s="314"/>
      <c r="V957" s="314"/>
      <c r="W957" s="314"/>
      <c r="X957" s="314"/>
      <c r="Y957" s="314"/>
      <c r="Z957" s="314"/>
      <c r="AA957" s="314"/>
      <c r="AB957" s="314"/>
      <c r="AC957" s="314"/>
      <c r="AD957" s="314"/>
      <c r="AE957" s="314"/>
      <c r="AF957" s="314"/>
      <c r="AG957" s="314"/>
      <c r="AH957" s="314"/>
      <c r="AI957" s="314"/>
      <c r="AJ957" s="314"/>
      <c r="AK957" s="314"/>
      <c r="AL957" s="314"/>
      <c r="AM957" s="314"/>
      <c r="AN957" s="314"/>
    </row>
    <row r="958">
      <c r="A958" s="309" t="s">
        <v>4982</v>
      </c>
      <c r="B958" s="310">
        <v>10977.0</v>
      </c>
      <c r="C958" s="310"/>
      <c r="D958" s="310"/>
      <c r="E958" s="311" t="s">
        <v>66</v>
      </c>
      <c r="F958" s="310">
        <v>6835843.0</v>
      </c>
      <c r="G958" s="310">
        <v>2020.0</v>
      </c>
      <c r="H958" s="310" t="s">
        <v>954</v>
      </c>
      <c r="I958" s="310" t="s">
        <v>854</v>
      </c>
      <c r="J958" s="310">
        <v>50.0</v>
      </c>
      <c r="K958" s="310" t="s">
        <v>955</v>
      </c>
      <c r="L958" s="310" t="s">
        <v>467</v>
      </c>
      <c r="M958" s="312" t="s">
        <v>4164</v>
      </c>
      <c r="N958" s="314"/>
      <c r="O958" s="314"/>
      <c r="P958" s="314"/>
      <c r="Q958" s="314"/>
      <c r="R958" s="314"/>
      <c r="S958" s="314"/>
      <c r="T958" s="314"/>
      <c r="U958" s="314"/>
      <c r="V958" s="314"/>
      <c r="W958" s="314"/>
      <c r="X958" s="314"/>
      <c r="Y958" s="314"/>
      <c r="Z958" s="314"/>
      <c r="AA958" s="314"/>
      <c r="AB958" s="314"/>
      <c r="AC958" s="314"/>
      <c r="AD958" s="314"/>
      <c r="AE958" s="314"/>
      <c r="AF958" s="314"/>
      <c r="AG958" s="314"/>
      <c r="AH958" s="314"/>
      <c r="AI958" s="314"/>
      <c r="AJ958" s="314"/>
      <c r="AK958" s="314"/>
      <c r="AL958" s="314"/>
      <c r="AM958" s="314"/>
      <c r="AN958" s="314"/>
    </row>
    <row r="959">
      <c r="A959" s="309" t="s">
        <v>4982</v>
      </c>
      <c r="B959" s="310">
        <v>10978.0</v>
      </c>
      <c r="C959" s="310"/>
      <c r="D959" s="310"/>
      <c r="E959" s="311" t="s">
        <v>66</v>
      </c>
      <c r="F959" s="311" t="s">
        <v>1181</v>
      </c>
      <c r="G959" s="310">
        <v>2020.0</v>
      </c>
      <c r="H959" s="310" t="s">
        <v>956</v>
      </c>
      <c r="I959" s="310" t="s">
        <v>1182</v>
      </c>
      <c r="J959" s="310" t="s">
        <v>4296</v>
      </c>
      <c r="K959" s="310" t="s">
        <v>1183</v>
      </c>
      <c r="L959" s="310" t="s">
        <v>68</v>
      </c>
      <c r="M959" s="312" t="s">
        <v>4164</v>
      </c>
      <c r="N959" s="314"/>
      <c r="O959" s="314"/>
      <c r="P959" s="314"/>
      <c r="Q959" s="314"/>
      <c r="R959" s="314"/>
      <c r="S959" s="314"/>
      <c r="T959" s="314"/>
      <c r="U959" s="314"/>
      <c r="V959" s="314"/>
      <c r="W959" s="314"/>
      <c r="X959" s="314"/>
      <c r="Y959" s="314"/>
      <c r="Z959" s="314"/>
      <c r="AA959" s="314"/>
      <c r="AB959" s="314"/>
      <c r="AC959" s="314"/>
      <c r="AD959" s="314"/>
      <c r="AE959" s="314"/>
      <c r="AF959" s="314"/>
      <c r="AG959" s="314"/>
      <c r="AH959" s="314"/>
      <c r="AI959" s="314"/>
      <c r="AJ959" s="314"/>
      <c r="AK959" s="314"/>
      <c r="AL959" s="314"/>
      <c r="AM959" s="314"/>
      <c r="AN959" s="314"/>
    </row>
    <row r="960">
      <c r="A960" s="309" t="s">
        <v>4982</v>
      </c>
      <c r="B960" s="310">
        <v>10979.0</v>
      </c>
      <c r="C960" s="310"/>
      <c r="D960" s="310"/>
      <c r="E960" s="311" t="s">
        <v>66</v>
      </c>
      <c r="F960" s="310">
        <v>2642318.0</v>
      </c>
      <c r="G960" s="310">
        <v>2020.0</v>
      </c>
      <c r="H960" s="310" t="s">
        <v>956</v>
      </c>
      <c r="I960" s="310" t="s">
        <v>880</v>
      </c>
      <c r="J960" s="310" t="s">
        <v>4985</v>
      </c>
      <c r="K960" s="310" t="s">
        <v>957</v>
      </c>
      <c r="L960" s="310" t="s">
        <v>467</v>
      </c>
      <c r="M960" s="312" t="s">
        <v>4164</v>
      </c>
      <c r="N960" s="314"/>
      <c r="O960" s="314"/>
      <c r="P960" s="314"/>
      <c r="Q960" s="314"/>
      <c r="R960" s="314"/>
      <c r="S960" s="314"/>
      <c r="T960" s="314"/>
      <c r="U960" s="314"/>
      <c r="V960" s="314"/>
      <c r="W960" s="314"/>
      <c r="X960" s="314"/>
      <c r="Y960" s="314"/>
      <c r="Z960" s="314"/>
      <c r="AA960" s="314"/>
      <c r="AB960" s="314"/>
      <c r="AC960" s="314"/>
      <c r="AD960" s="314"/>
      <c r="AE960" s="314"/>
      <c r="AF960" s="314"/>
      <c r="AG960" s="314"/>
      <c r="AH960" s="314"/>
      <c r="AI960" s="314"/>
      <c r="AJ960" s="314"/>
      <c r="AK960" s="314"/>
      <c r="AL960" s="314"/>
      <c r="AM960" s="314"/>
      <c r="AN960" s="314"/>
    </row>
    <row r="961">
      <c r="A961" s="309" t="s">
        <v>4982</v>
      </c>
      <c r="B961" s="310">
        <v>10980.0</v>
      </c>
      <c r="C961" s="310"/>
      <c r="D961" s="310"/>
      <c r="E961" s="311" t="s">
        <v>66</v>
      </c>
      <c r="F961" s="310">
        <v>6723351.0</v>
      </c>
      <c r="G961" s="310">
        <v>2020.0</v>
      </c>
      <c r="H961" s="310" t="s">
        <v>956</v>
      </c>
      <c r="I961" s="310" t="s">
        <v>964</v>
      </c>
      <c r="J961" s="310" t="s">
        <v>4986</v>
      </c>
      <c r="K961" s="310" t="s">
        <v>1183</v>
      </c>
      <c r="L961" s="310" t="s">
        <v>467</v>
      </c>
      <c r="M961" s="312" t="s">
        <v>4164</v>
      </c>
      <c r="N961" s="314"/>
      <c r="O961" s="314"/>
      <c r="P961" s="314"/>
      <c r="Q961" s="314"/>
      <c r="R961" s="314"/>
      <c r="S961" s="314"/>
      <c r="T961" s="314"/>
      <c r="U961" s="314"/>
      <c r="V961" s="314"/>
      <c r="W961" s="314"/>
      <c r="X961" s="314"/>
      <c r="Y961" s="314"/>
      <c r="Z961" s="314"/>
      <c r="AA961" s="314"/>
      <c r="AB961" s="314"/>
      <c r="AC961" s="314"/>
      <c r="AD961" s="314"/>
      <c r="AE961" s="314"/>
      <c r="AF961" s="314"/>
      <c r="AG961" s="314"/>
      <c r="AH961" s="314"/>
      <c r="AI961" s="314"/>
      <c r="AJ961" s="314"/>
      <c r="AK961" s="314"/>
      <c r="AL961" s="314"/>
      <c r="AM961" s="314"/>
      <c r="AN961" s="314"/>
    </row>
    <row r="962">
      <c r="A962" s="309" t="s">
        <v>4982</v>
      </c>
      <c r="B962" s="310">
        <v>10981.0</v>
      </c>
      <c r="C962" s="310"/>
      <c r="D962" s="310"/>
      <c r="E962" s="311" t="s">
        <v>66</v>
      </c>
      <c r="F962" s="310">
        <v>1364528.0</v>
      </c>
      <c r="G962" s="310">
        <v>2020.0</v>
      </c>
      <c r="H962" s="310" t="s">
        <v>954</v>
      </c>
      <c r="I962" s="310" t="s">
        <v>895</v>
      </c>
      <c r="J962" s="310">
        <v>146.0</v>
      </c>
      <c r="K962" s="5" t="s">
        <v>105</v>
      </c>
      <c r="L962" s="310" t="s">
        <v>68</v>
      </c>
      <c r="M962" s="312" t="s">
        <v>4164</v>
      </c>
      <c r="N962" s="314"/>
      <c r="O962" s="314"/>
      <c r="P962" s="314"/>
      <c r="Q962" s="314"/>
      <c r="R962" s="314"/>
      <c r="S962" s="314"/>
      <c r="T962" s="314"/>
      <c r="U962" s="314"/>
      <c r="V962" s="314"/>
      <c r="W962" s="314"/>
      <c r="X962" s="314"/>
      <c r="Y962" s="314"/>
      <c r="Z962" s="314"/>
      <c r="AA962" s="314"/>
      <c r="AB962" s="314"/>
      <c r="AC962" s="314"/>
      <c r="AD962" s="314"/>
      <c r="AE962" s="314"/>
      <c r="AF962" s="314"/>
      <c r="AG962" s="314"/>
      <c r="AH962" s="314"/>
      <c r="AI962" s="314"/>
      <c r="AJ962" s="314"/>
      <c r="AK962" s="314"/>
      <c r="AL962" s="314"/>
      <c r="AM962" s="314"/>
      <c r="AN962" s="314"/>
    </row>
    <row r="963">
      <c r="A963" s="309" t="s">
        <v>4982</v>
      </c>
      <c r="B963" s="310">
        <v>10982.0</v>
      </c>
      <c r="C963" s="310"/>
      <c r="D963" s="310"/>
      <c r="E963" s="311" t="s">
        <v>66</v>
      </c>
      <c r="F963" s="311" t="s">
        <v>1097</v>
      </c>
      <c r="G963" s="310">
        <v>2020.0</v>
      </c>
      <c r="H963" s="310" t="s">
        <v>956</v>
      </c>
      <c r="I963" s="310" t="s">
        <v>895</v>
      </c>
      <c r="J963" s="310" t="s">
        <v>4987</v>
      </c>
      <c r="K963" s="310" t="s">
        <v>1098</v>
      </c>
      <c r="L963" s="310" t="s">
        <v>462</v>
      </c>
      <c r="M963" s="312" t="s">
        <v>4164</v>
      </c>
      <c r="N963" s="314"/>
      <c r="O963" s="314"/>
      <c r="P963" s="314"/>
      <c r="Q963" s="314"/>
      <c r="R963" s="314"/>
      <c r="S963" s="314"/>
      <c r="T963" s="314"/>
      <c r="U963" s="314"/>
      <c r="V963" s="314"/>
      <c r="W963" s="314"/>
      <c r="X963" s="314"/>
      <c r="Y963" s="314"/>
      <c r="Z963" s="314"/>
      <c r="AA963" s="314"/>
      <c r="AB963" s="314"/>
      <c r="AC963" s="314"/>
      <c r="AD963" s="314"/>
      <c r="AE963" s="314"/>
      <c r="AF963" s="314"/>
      <c r="AG963" s="314"/>
      <c r="AH963" s="314"/>
      <c r="AI963" s="314"/>
      <c r="AJ963" s="314"/>
      <c r="AK963" s="314"/>
      <c r="AL963" s="314"/>
      <c r="AM963" s="314"/>
      <c r="AN963" s="314"/>
    </row>
    <row r="964">
      <c r="A964" s="309" t="s">
        <v>4982</v>
      </c>
      <c r="B964" s="310">
        <v>10983.0</v>
      </c>
      <c r="C964" s="310"/>
      <c r="D964" s="310"/>
      <c r="E964" s="311" t="s">
        <v>66</v>
      </c>
      <c r="F964" s="310">
        <v>3752423.0</v>
      </c>
      <c r="G964" s="310">
        <v>2020.0</v>
      </c>
      <c r="H964" s="310" t="s">
        <v>956</v>
      </c>
      <c r="I964" s="310" t="s">
        <v>880</v>
      </c>
      <c r="J964" s="310" t="s">
        <v>4988</v>
      </c>
      <c r="K964" s="310" t="s">
        <v>1098</v>
      </c>
      <c r="L964" s="310" t="s">
        <v>467</v>
      </c>
      <c r="M964" s="312" t="s">
        <v>4164</v>
      </c>
      <c r="N964" s="314"/>
      <c r="O964" s="314"/>
      <c r="P964" s="314"/>
      <c r="Q964" s="314"/>
      <c r="R964" s="314"/>
      <c r="S964" s="314"/>
      <c r="T964" s="314"/>
      <c r="U964" s="314"/>
      <c r="V964" s="314"/>
      <c r="W964" s="314"/>
      <c r="X964" s="314"/>
      <c r="Y964" s="314"/>
      <c r="Z964" s="314"/>
      <c r="AA964" s="314"/>
      <c r="AB964" s="314"/>
      <c r="AC964" s="314"/>
      <c r="AD964" s="314"/>
      <c r="AE964" s="314"/>
      <c r="AF964" s="314"/>
      <c r="AG964" s="314"/>
      <c r="AH964" s="314"/>
      <c r="AI964" s="314"/>
      <c r="AJ964" s="314"/>
      <c r="AK964" s="314"/>
      <c r="AL964" s="314"/>
      <c r="AM964" s="314"/>
      <c r="AN964" s="314"/>
    </row>
    <row r="965">
      <c r="A965" s="309" t="s">
        <v>4982</v>
      </c>
      <c r="B965" s="310">
        <v>10984.0</v>
      </c>
      <c r="C965" s="310"/>
      <c r="D965" s="310"/>
      <c r="E965" s="311" t="s">
        <v>66</v>
      </c>
      <c r="F965" s="310">
        <v>6873658.0</v>
      </c>
      <c r="G965" s="310">
        <v>2020.0</v>
      </c>
      <c r="H965" s="310" t="s">
        <v>954</v>
      </c>
      <c r="I965" s="310" t="s">
        <v>880</v>
      </c>
      <c r="J965" s="310">
        <v>44.0</v>
      </c>
      <c r="K965" s="5" t="s">
        <v>105</v>
      </c>
      <c r="L965" s="310" t="s">
        <v>68</v>
      </c>
      <c r="M965" s="312" t="s">
        <v>4164</v>
      </c>
      <c r="N965" s="314"/>
      <c r="O965" s="314"/>
      <c r="P965" s="314"/>
      <c r="Q965" s="314"/>
      <c r="R965" s="314"/>
      <c r="S965" s="314"/>
      <c r="T965" s="314"/>
      <c r="U965" s="314"/>
      <c r="V965" s="314"/>
      <c r="W965" s="314"/>
      <c r="X965" s="314"/>
      <c r="Y965" s="314"/>
      <c r="Z965" s="314"/>
      <c r="AA965" s="314"/>
      <c r="AB965" s="314"/>
      <c r="AC965" s="314"/>
      <c r="AD965" s="314"/>
      <c r="AE965" s="314"/>
      <c r="AF965" s="314"/>
      <c r="AG965" s="314"/>
      <c r="AH965" s="314"/>
      <c r="AI965" s="314"/>
      <c r="AJ965" s="314"/>
      <c r="AK965" s="314"/>
      <c r="AL965" s="314"/>
      <c r="AM965" s="314"/>
      <c r="AN965" s="314"/>
    </row>
    <row r="966">
      <c r="A966" s="309" t="s">
        <v>4982</v>
      </c>
      <c r="B966" s="310">
        <v>10985.0</v>
      </c>
      <c r="C966" s="310"/>
      <c r="D966" s="310"/>
      <c r="E966" s="311" t="s">
        <v>66</v>
      </c>
      <c r="F966" s="310">
        <v>7822840.0</v>
      </c>
      <c r="G966" s="310">
        <v>2020.0</v>
      </c>
      <c r="H966" s="310" t="s">
        <v>119</v>
      </c>
      <c r="I966" s="310" t="s">
        <v>895</v>
      </c>
      <c r="J966" s="310">
        <v>301.0</v>
      </c>
      <c r="K966" s="5" t="s">
        <v>105</v>
      </c>
      <c r="L966" s="310" t="s">
        <v>808</v>
      </c>
      <c r="M966" s="312" t="s">
        <v>4164</v>
      </c>
      <c r="N966" s="314"/>
      <c r="O966" s="314"/>
      <c r="P966" s="314"/>
      <c r="Q966" s="314"/>
      <c r="R966" s="314"/>
      <c r="S966" s="314"/>
      <c r="T966" s="314"/>
      <c r="U966" s="314"/>
      <c r="V966" s="314"/>
      <c r="W966" s="314"/>
      <c r="X966" s="314"/>
      <c r="Y966" s="314"/>
      <c r="Z966" s="314"/>
      <c r="AA966" s="314"/>
      <c r="AB966" s="314"/>
      <c r="AC966" s="314"/>
      <c r="AD966" s="314"/>
      <c r="AE966" s="314"/>
      <c r="AF966" s="314"/>
      <c r="AG966" s="314"/>
      <c r="AH966" s="314"/>
      <c r="AI966" s="314"/>
      <c r="AJ966" s="314"/>
      <c r="AK966" s="314"/>
      <c r="AL966" s="314"/>
      <c r="AM966" s="314"/>
      <c r="AN966" s="314"/>
    </row>
    <row r="967">
      <c r="A967" s="309" t="s">
        <v>4982</v>
      </c>
      <c r="B967" s="310">
        <v>10987.0</v>
      </c>
      <c r="C967" s="310"/>
      <c r="D967" s="310"/>
      <c r="E967" s="311" t="s">
        <v>66</v>
      </c>
      <c r="F967" s="310">
        <v>6183454.0</v>
      </c>
      <c r="G967" s="310">
        <v>2020.0</v>
      </c>
      <c r="H967" s="310" t="s">
        <v>954</v>
      </c>
      <c r="I967" s="310" t="s">
        <v>1060</v>
      </c>
      <c r="J967" s="310">
        <v>201.0</v>
      </c>
      <c r="K967" s="310" t="s">
        <v>955</v>
      </c>
      <c r="L967" s="310" t="s">
        <v>467</v>
      </c>
      <c r="M967" s="312" t="s">
        <v>4164</v>
      </c>
      <c r="N967" s="314"/>
      <c r="O967" s="314"/>
      <c r="P967" s="314"/>
      <c r="Q967" s="314"/>
      <c r="R967" s="314"/>
      <c r="S967" s="314"/>
      <c r="T967" s="314"/>
      <c r="U967" s="314"/>
      <c r="V967" s="314"/>
      <c r="W967" s="314"/>
      <c r="X967" s="314"/>
      <c r="Y967" s="314"/>
      <c r="Z967" s="314"/>
      <c r="AA967" s="314"/>
      <c r="AB967" s="314"/>
      <c r="AC967" s="314"/>
      <c r="AD967" s="314"/>
      <c r="AE967" s="314"/>
      <c r="AF967" s="314"/>
      <c r="AG967" s="314"/>
      <c r="AH967" s="314"/>
      <c r="AI967" s="314"/>
      <c r="AJ967" s="314"/>
      <c r="AK967" s="314"/>
      <c r="AL967" s="314"/>
      <c r="AM967" s="314"/>
      <c r="AN967" s="314"/>
    </row>
    <row r="968">
      <c r="A968" s="309" t="s">
        <v>4982</v>
      </c>
      <c r="B968" s="310">
        <v>10989.0</v>
      </c>
      <c r="C968" s="310"/>
      <c r="D968" s="310"/>
      <c r="E968" s="311" t="s">
        <v>66</v>
      </c>
      <c r="F968" s="310">
        <v>1604736.0</v>
      </c>
      <c r="G968" s="310">
        <v>2020.0</v>
      </c>
      <c r="H968" s="310" t="s">
        <v>954</v>
      </c>
      <c r="I968" s="310" t="s">
        <v>880</v>
      </c>
      <c r="J968" s="310">
        <v>44.0</v>
      </c>
      <c r="K968" s="310" t="s">
        <v>1434</v>
      </c>
      <c r="L968" s="310" t="s">
        <v>467</v>
      </c>
      <c r="M968" s="312" t="s">
        <v>4164</v>
      </c>
      <c r="N968" s="314"/>
      <c r="O968" s="314"/>
      <c r="P968" s="314"/>
      <c r="Q968" s="314"/>
      <c r="R968" s="314"/>
      <c r="S968" s="314"/>
      <c r="T968" s="314"/>
      <c r="U968" s="314"/>
      <c r="V968" s="314"/>
      <c r="W968" s="314"/>
      <c r="X968" s="314"/>
      <c r="Y968" s="314"/>
      <c r="Z968" s="314"/>
      <c r="AA968" s="314"/>
      <c r="AB968" s="314"/>
      <c r="AC968" s="314"/>
      <c r="AD968" s="314"/>
      <c r="AE968" s="314"/>
      <c r="AF968" s="314"/>
      <c r="AG968" s="314"/>
      <c r="AH968" s="314"/>
      <c r="AI968" s="314"/>
      <c r="AJ968" s="314"/>
      <c r="AK968" s="314"/>
      <c r="AL968" s="314"/>
      <c r="AM968" s="314"/>
      <c r="AN968" s="314"/>
    </row>
    <row r="969">
      <c r="A969" s="309" t="s">
        <v>4982</v>
      </c>
      <c r="B969" s="310">
        <v>10990.0</v>
      </c>
      <c r="C969" s="310"/>
      <c r="D969" s="310"/>
      <c r="E969" s="311" t="s">
        <v>66</v>
      </c>
      <c r="F969" s="310">
        <v>2788441.0</v>
      </c>
      <c r="G969" s="310">
        <v>2020.0</v>
      </c>
      <c r="H969" s="310" t="s">
        <v>954</v>
      </c>
      <c r="I969" s="310" t="s">
        <v>880</v>
      </c>
      <c r="J969" s="310">
        <v>244.0</v>
      </c>
      <c r="K969" s="310" t="s">
        <v>898</v>
      </c>
      <c r="L969" s="310" t="s">
        <v>467</v>
      </c>
      <c r="M969" s="312" t="s">
        <v>4164</v>
      </c>
      <c r="N969" s="314"/>
      <c r="O969" s="314"/>
      <c r="P969" s="314"/>
      <c r="Q969" s="314"/>
      <c r="R969" s="314"/>
      <c r="S969" s="314"/>
      <c r="T969" s="314"/>
      <c r="U969" s="314"/>
      <c r="V969" s="314"/>
      <c r="W969" s="314"/>
      <c r="X969" s="314"/>
      <c r="Y969" s="314"/>
      <c r="Z969" s="314"/>
      <c r="AA969" s="314"/>
      <c r="AB969" s="314"/>
      <c r="AC969" s="314"/>
      <c r="AD969" s="314"/>
      <c r="AE969" s="314"/>
      <c r="AF969" s="314"/>
      <c r="AG969" s="314"/>
      <c r="AH969" s="314"/>
      <c r="AI969" s="314"/>
      <c r="AJ969" s="314"/>
      <c r="AK969" s="314"/>
      <c r="AL969" s="314"/>
      <c r="AM969" s="314"/>
      <c r="AN969" s="314"/>
    </row>
    <row r="970">
      <c r="A970" s="309" t="s">
        <v>4982</v>
      </c>
      <c r="B970" s="310">
        <v>10991.0</v>
      </c>
      <c r="C970" s="310"/>
      <c r="D970" s="310"/>
      <c r="E970" s="311" t="s">
        <v>66</v>
      </c>
      <c r="F970" s="310">
        <v>8581208.0</v>
      </c>
      <c r="G970" s="310">
        <v>2020.0</v>
      </c>
      <c r="H970" s="310" t="s">
        <v>956</v>
      </c>
      <c r="I970" s="310" t="s">
        <v>880</v>
      </c>
      <c r="J970" s="310">
        <v>303.0</v>
      </c>
      <c r="K970" s="310" t="s">
        <v>1365</v>
      </c>
      <c r="L970" s="310" t="s">
        <v>961</v>
      </c>
      <c r="M970" s="312" t="s">
        <v>4164</v>
      </c>
      <c r="N970" s="314"/>
      <c r="O970" s="314"/>
      <c r="P970" s="314"/>
      <c r="Q970" s="314"/>
      <c r="R970" s="314"/>
      <c r="S970" s="314"/>
      <c r="T970" s="314"/>
      <c r="U970" s="314"/>
      <c r="V970" s="314"/>
      <c r="W970" s="314"/>
      <c r="X970" s="314"/>
      <c r="Y970" s="314"/>
      <c r="Z970" s="314"/>
      <c r="AA970" s="314"/>
      <c r="AB970" s="314"/>
      <c r="AC970" s="314"/>
      <c r="AD970" s="314"/>
      <c r="AE970" s="314"/>
      <c r="AF970" s="314"/>
      <c r="AG970" s="314"/>
      <c r="AH970" s="314"/>
      <c r="AI970" s="314"/>
      <c r="AJ970" s="314"/>
      <c r="AK970" s="314"/>
      <c r="AL970" s="314"/>
      <c r="AM970" s="314"/>
      <c r="AN970" s="314"/>
    </row>
    <row r="971">
      <c r="A971" s="309" t="s">
        <v>4982</v>
      </c>
      <c r="B971" s="310">
        <v>10992.0</v>
      </c>
      <c r="C971" s="310"/>
      <c r="D971" s="310"/>
      <c r="E971" s="311" t="s">
        <v>66</v>
      </c>
      <c r="F971" s="310">
        <v>8860160.0</v>
      </c>
      <c r="G971" s="310">
        <v>2020.0</v>
      </c>
      <c r="H971" s="310" t="s">
        <v>1099</v>
      </c>
      <c r="I971" s="310" t="s">
        <v>1100</v>
      </c>
      <c r="J971" s="310">
        <v>31.0</v>
      </c>
      <c r="K971" s="310" t="s">
        <v>1101</v>
      </c>
      <c r="L971" s="310" t="s">
        <v>68</v>
      </c>
      <c r="M971" s="312" t="s">
        <v>4164</v>
      </c>
      <c r="N971" s="314"/>
      <c r="O971" s="314"/>
      <c r="P971" s="314"/>
      <c r="Q971" s="314"/>
      <c r="R971" s="314"/>
      <c r="S971" s="314"/>
      <c r="T971" s="314"/>
      <c r="U971" s="314"/>
      <c r="V971" s="314"/>
      <c r="W971" s="314"/>
      <c r="X971" s="314"/>
      <c r="Y971" s="314"/>
      <c r="Z971" s="314"/>
      <c r="AA971" s="314"/>
      <c r="AB971" s="314"/>
      <c r="AC971" s="314"/>
      <c r="AD971" s="314"/>
      <c r="AE971" s="314"/>
      <c r="AF971" s="314"/>
      <c r="AG971" s="314"/>
      <c r="AH971" s="314"/>
      <c r="AI971" s="314"/>
      <c r="AJ971" s="314"/>
      <c r="AK971" s="314"/>
      <c r="AL971" s="314"/>
      <c r="AM971" s="314"/>
      <c r="AN971" s="314"/>
    </row>
    <row r="972">
      <c r="A972" s="309" t="s">
        <v>4982</v>
      </c>
      <c r="B972" s="310">
        <v>10993.0</v>
      </c>
      <c r="C972" s="310"/>
      <c r="D972" s="310"/>
      <c r="E972" s="311" t="s">
        <v>66</v>
      </c>
      <c r="F972" s="310">
        <v>4778300.0</v>
      </c>
      <c r="G972" s="310">
        <v>2020.0</v>
      </c>
      <c r="H972" s="310" t="s">
        <v>1099</v>
      </c>
      <c r="I972" s="310" t="s">
        <v>895</v>
      </c>
      <c r="J972" s="310">
        <v>5.0</v>
      </c>
      <c r="K972" s="5" t="s">
        <v>105</v>
      </c>
      <c r="L972" s="310" t="s">
        <v>68</v>
      </c>
      <c r="M972" s="312" t="s">
        <v>4164</v>
      </c>
      <c r="N972" s="314"/>
      <c r="O972" s="314"/>
      <c r="P972" s="314"/>
      <c r="Q972" s="314"/>
      <c r="R972" s="314"/>
      <c r="S972" s="314"/>
      <c r="T972" s="314"/>
      <c r="U972" s="314"/>
      <c r="V972" s="314"/>
      <c r="W972" s="314"/>
      <c r="X972" s="314"/>
      <c r="Y972" s="314"/>
      <c r="Z972" s="314"/>
      <c r="AA972" s="314"/>
      <c r="AB972" s="314"/>
      <c r="AC972" s="314"/>
      <c r="AD972" s="314"/>
      <c r="AE972" s="314"/>
      <c r="AF972" s="314"/>
      <c r="AG972" s="314"/>
      <c r="AH972" s="314"/>
      <c r="AI972" s="314"/>
      <c r="AJ972" s="314"/>
      <c r="AK972" s="314"/>
      <c r="AL972" s="314"/>
      <c r="AM972" s="314"/>
      <c r="AN972" s="314"/>
    </row>
    <row r="973">
      <c r="A973" s="309" t="s">
        <v>4982</v>
      </c>
      <c r="B973" s="310">
        <v>10994.0</v>
      </c>
      <c r="C973" s="310"/>
      <c r="D973" s="310"/>
      <c r="E973" s="311" t="s">
        <v>66</v>
      </c>
      <c r="F973" s="310">
        <v>2358667.0</v>
      </c>
      <c r="G973" s="310">
        <v>2020.0</v>
      </c>
      <c r="H973" s="310" t="s">
        <v>954</v>
      </c>
      <c r="I973" s="310" t="s">
        <v>845</v>
      </c>
      <c r="J973" s="310">
        <v>161.0</v>
      </c>
      <c r="K973" s="5" t="s">
        <v>105</v>
      </c>
      <c r="L973" s="310" t="s">
        <v>961</v>
      </c>
      <c r="M973" s="312" t="s">
        <v>4164</v>
      </c>
      <c r="N973" s="314"/>
      <c r="O973" s="314"/>
      <c r="P973" s="314"/>
      <c r="Q973" s="314"/>
      <c r="R973" s="314"/>
      <c r="S973" s="314"/>
      <c r="T973" s="314"/>
      <c r="U973" s="314"/>
      <c r="V973" s="314"/>
      <c r="W973" s="314"/>
      <c r="X973" s="314"/>
      <c r="Y973" s="314"/>
      <c r="Z973" s="314"/>
      <c r="AA973" s="314"/>
      <c r="AB973" s="314"/>
      <c r="AC973" s="314"/>
      <c r="AD973" s="314"/>
      <c r="AE973" s="314"/>
      <c r="AF973" s="314"/>
      <c r="AG973" s="314"/>
      <c r="AH973" s="314"/>
      <c r="AI973" s="314"/>
      <c r="AJ973" s="314"/>
      <c r="AK973" s="314"/>
      <c r="AL973" s="314"/>
      <c r="AM973" s="314"/>
      <c r="AN973" s="314"/>
    </row>
    <row r="974">
      <c r="A974" s="309" t="s">
        <v>4982</v>
      </c>
      <c r="B974" s="310">
        <v>10995.0</v>
      </c>
      <c r="C974" s="314"/>
      <c r="D974" s="314"/>
      <c r="E974" s="311" t="s">
        <v>66</v>
      </c>
      <c r="F974" s="310">
        <v>1442604.0</v>
      </c>
      <c r="G974" s="310">
        <v>2020.0</v>
      </c>
      <c r="H974" s="310" t="s">
        <v>954</v>
      </c>
      <c r="I974" s="310" t="s">
        <v>880</v>
      </c>
      <c r="J974" s="310">
        <v>245.0</v>
      </c>
      <c r="K974" s="310" t="s">
        <v>955</v>
      </c>
      <c r="L974" s="310" t="s">
        <v>467</v>
      </c>
      <c r="M974" s="312" t="s">
        <v>4164</v>
      </c>
      <c r="N974" s="314"/>
      <c r="O974" s="314"/>
      <c r="P974" s="314"/>
      <c r="Q974" s="314"/>
      <c r="R974" s="314"/>
      <c r="S974" s="314"/>
      <c r="T974" s="314"/>
      <c r="U974" s="314"/>
      <c r="V974" s="314"/>
      <c r="W974" s="314"/>
      <c r="X974" s="314"/>
      <c r="Y974" s="314"/>
      <c r="Z974" s="314"/>
      <c r="AA974" s="314"/>
      <c r="AB974" s="314"/>
      <c r="AC974" s="314"/>
      <c r="AD974" s="314"/>
      <c r="AE974" s="314"/>
      <c r="AF974" s="314"/>
      <c r="AG974" s="314"/>
      <c r="AH974" s="314"/>
      <c r="AI974" s="314"/>
      <c r="AJ974" s="314"/>
      <c r="AK974" s="314"/>
      <c r="AL974" s="314"/>
      <c r="AM974" s="314"/>
      <c r="AN974" s="314"/>
    </row>
    <row r="975">
      <c r="A975" s="309" t="s">
        <v>4982</v>
      </c>
      <c r="B975" s="310">
        <v>10996.0</v>
      </c>
      <c r="C975" s="314"/>
      <c r="D975" s="314"/>
      <c r="E975" s="311" t="s">
        <v>66</v>
      </c>
      <c r="F975" s="310">
        <v>8706313.0</v>
      </c>
      <c r="G975" s="310">
        <v>2020.0</v>
      </c>
      <c r="H975" s="310" t="s">
        <v>954</v>
      </c>
      <c r="I975" s="310" t="s">
        <v>1060</v>
      </c>
      <c r="J975" s="310">
        <v>1.0</v>
      </c>
      <c r="K975" s="310" t="s">
        <v>1435</v>
      </c>
      <c r="L975" s="310" t="s">
        <v>467</v>
      </c>
      <c r="M975" s="312" t="s">
        <v>4164</v>
      </c>
      <c r="N975" s="314"/>
      <c r="O975" s="314"/>
      <c r="P975" s="314"/>
      <c r="Q975" s="314"/>
      <c r="R975" s="314"/>
      <c r="S975" s="314"/>
      <c r="T975" s="314"/>
      <c r="U975" s="314"/>
      <c r="V975" s="314"/>
      <c r="W975" s="314"/>
      <c r="X975" s="314"/>
      <c r="Y975" s="314"/>
      <c r="Z975" s="314"/>
      <c r="AA975" s="314"/>
      <c r="AB975" s="314"/>
      <c r="AC975" s="314"/>
      <c r="AD975" s="314"/>
      <c r="AE975" s="314"/>
      <c r="AF975" s="314"/>
      <c r="AG975" s="314"/>
      <c r="AH975" s="314"/>
      <c r="AI975" s="314"/>
      <c r="AJ975" s="314"/>
      <c r="AK975" s="314"/>
      <c r="AL975" s="314"/>
      <c r="AM975" s="314"/>
      <c r="AN975" s="314"/>
    </row>
    <row r="976">
      <c r="A976" s="309" t="s">
        <v>4982</v>
      </c>
      <c r="B976" s="310">
        <v>10997.0</v>
      </c>
      <c r="C976" s="314"/>
      <c r="D976" s="314"/>
      <c r="E976" s="311" t="s">
        <v>66</v>
      </c>
      <c r="F976" s="310">
        <v>7204357.0</v>
      </c>
      <c r="G976" s="310">
        <v>2020.0</v>
      </c>
      <c r="H976" s="310" t="s">
        <v>1436</v>
      </c>
      <c r="I976" s="310" t="s">
        <v>1100</v>
      </c>
      <c r="J976" s="310">
        <v>126.0</v>
      </c>
      <c r="K976" s="310" t="s">
        <v>4989</v>
      </c>
      <c r="L976" s="310" t="s">
        <v>467</v>
      </c>
      <c r="M976" s="312" t="s">
        <v>4164</v>
      </c>
      <c r="N976" s="314"/>
      <c r="O976" s="314"/>
      <c r="P976" s="314"/>
      <c r="Q976" s="314"/>
      <c r="R976" s="314"/>
      <c r="S976" s="314"/>
      <c r="T976" s="314"/>
      <c r="U976" s="314"/>
      <c r="V976" s="314"/>
      <c r="W976" s="314"/>
      <c r="X976" s="314"/>
      <c r="Y976" s="314"/>
      <c r="Z976" s="314"/>
      <c r="AA976" s="314"/>
      <c r="AB976" s="314"/>
      <c r="AC976" s="314"/>
      <c r="AD976" s="314"/>
      <c r="AE976" s="314"/>
      <c r="AF976" s="314"/>
      <c r="AG976" s="314"/>
      <c r="AH976" s="314"/>
      <c r="AI976" s="314"/>
      <c r="AJ976" s="314"/>
      <c r="AK976" s="314"/>
      <c r="AL976" s="314"/>
      <c r="AM976" s="314"/>
      <c r="AN976" s="314"/>
    </row>
    <row r="977">
      <c r="A977" s="309" t="s">
        <v>4982</v>
      </c>
      <c r="B977" s="310">
        <v>10998.0</v>
      </c>
      <c r="C977" s="314"/>
      <c r="D977" s="314"/>
      <c r="E977" s="311" t="s">
        <v>66</v>
      </c>
      <c r="F977" s="310">
        <v>7324124.0</v>
      </c>
      <c r="G977" s="310">
        <v>2020.0</v>
      </c>
      <c r="H977" s="310" t="s">
        <v>786</v>
      </c>
      <c r="I977" s="310" t="s">
        <v>927</v>
      </c>
      <c r="J977" s="310">
        <v>4.0</v>
      </c>
      <c r="K977" s="310" t="s">
        <v>901</v>
      </c>
      <c r="L977" s="310" t="s">
        <v>68</v>
      </c>
      <c r="M977" s="312" t="s">
        <v>4164</v>
      </c>
      <c r="N977" s="314"/>
      <c r="O977" s="314"/>
      <c r="P977" s="314"/>
      <c r="Q977" s="314"/>
      <c r="R977" s="314"/>
      <c r="S977" s="314"/>
      <c r="T977" s="314"/>
      <c r="U977" s="314"/>
      <c r="V977" s="314"/>
      <c r="W977" s="314"/>
      <c r="X977" s="314"/>
      <c r="Y977" s="314"/>
      <c r="Z977" s="314"/>
      <c r="AA977" s="314"/>
      <c r="AB977" s="314"/>
      <c r="AC977" s="314"/>
      <c r="AD977" s="314"/>
      <c r="AE977" s="314"/>
      <c r="AF977" s="314"/>
      <c r="AG977" s="314"/>
      <c r="AH977" s="314"/>
      <c r="AI977" s="314"/>
      <c r="AJ977" s="314"/>
      <c r="AK977" s="314"/>
      <c r="AL977" s="314"/>
      <c r="AM977" s="314"/>
      <c r="AN977" s="314"/>
    </row>
    <row r="978">
      <c r="A978" s="309" t="s">
        <v>4982</v>
      </c>
      <c r="B978" s="310">
        <v>10999.0</v>
      </c>
      <c r="C978" s="314"/>
      <c r="D978" s="314"/>
      <c r="E978" s="311" t="s">
        <v>66</v>
      </c>
      <c r="F978" s="310">
        <v>4612102.0</v>
      </c>
      <c r="G978" s="310">
        <v>2020.0</v>
      </c>
      <c r="H978" s="310" t="s">
        <v>1224</v>
      </c>
      <c r="I978" s="310" t="s">
        <v>854</v>
      </c>
      <c r="J978" s="310">
        <v>145.0</v>
      </c>
      <c r="K978" s="310" t="s">
        <v>869</v>
      </c>
      <c r="L978" s="310" t="s">
        <v>467</v>
      </c>
      <c r="M978" s="312" t="s">
        <v>4164</v>
      </c>
      <c r="N978" s="314"/>
      <c r="O978" s="314"/>
      <c r="P978" s="314"/>
      <c r="Q978" s="314"/>
      <c r="R978" s="314"/>
      <c r="S978" s="314"/>
      <c r="T978" s="314"/>
      <c r="U978" s="314"/>
      <c r="V978" s="314"/>
      <c r="W978" s="314"/>
      <c r="X978" s="314"/>
      <c r="Y978" s="314"/>
      <c r="Z978" s="314"/>
      <c r="AA978" s="314"/>
      <c r="AB978" s="314"/>
      <c r="AC978" s="314"/>
      <c r="AD978" s="314"/>
      <c r="AE978" s="314"/>
      <c r="AF978" s="314"/>
      <c r="AG978" s="314"/>
      <c r="AH978" s="314"/>
      <c r="AI978" s="314"/>
      <c r="AJ978" s="314"/>
      <c r="AK978" s="314"/>
      <c r="AL978" s="314"/>
      <c r="AM978" s="314"/>
      <c r="AN978" s="314"/>
    </row>
    <row r="979">
      <c r="A979" s="309" t="s">
        <v>4982</v>
      </c>
      <c r="B979" s="310">
        <v>11000.0</v>
      </c>
      <c r="C979" s="314"/>
      <c r="D979" s="314"/>
      <c r="E979" s="311" t="s">
        <v>66</v>
      </c>
      <c r="F979" s="310">
        <v>6802143.0</v>
      </c>
      <c r="G979" s="310">
        <v>2020.0</v>
      </c>
      <c r="H979" s="310" t="s">
        <v>954</v>
      </c>
      <c r="I979" s="310" t="s">
        <v>854</v>
      </c>
      <c r="J979" s="310">
        <v>150.0</v>
      </c>
      <c r="K979" s="5" t="s">
        <v>105</v>
      </c>
      <c r="L979" s="310" t="s">
        <v>467</v>
      </c>
      <c r="M979" s="312" t="s">
        <v>4164</v>
      </c>
      <c r="N979" s="314"/>
      <c r="O979" s="314"/>
      <c r="P979" s="314"/>
      <c r="Q979" s="314"/>
      <c r="R979" s="314"/>
      <c r="S979" s="314"/>
      <c r="T979" s="314"/>
      <c r="U979" s="314"/>
      <c r="V979" s="314"/>
      <c r="W979" s="314"/>
      <c r="X979" s="314"/>
      <c r="Y979" s="314"/>
      <c r="Z979" s="314"/>
      <c r="AA979" s="314"/>
      <c r="AB979" s="314"/>
      <c r="AC979" s="314"/>
      <c r="AD979" s="314"/>
      <c r="AE979" s="314"/>
      <c r="AF979" s="314"/>
      <c r="AG979" s="314"/>
      <c r="AH979" s="314"/>
      <c r="AI979" s="314"/>
      <c r="AJ979" s="314"/>
      <c r="AK979" s="314"/>
      <c r="AL979" s="314"/>
      <c r="AM979" s="314"/>
      <c r="AN979" s="314"/>
    </row>
    <row r="980">
      <c r="A980" s="309" t="s">
        <v>4982</v>
      </c>
      <c r="B980" s="310">
        <v>11001.0</v>
      </c>
      <c r="C980" s="314"/>
      <c r="D980" s="314"/>
      <c r="E980" s="311" t="s">
        <v>66</v>
      </c>
      <c r="F980" s="310">
        <v>4574480.0</v>
      </c>
      <c r="G980" s="310">
        <v>2020.0</v>
      </c>
      <c r="H980" s="310" t="s">
        <v>786</v>
      </c>
      <c r="I980" s="310" t="s">
        <v>2455</v>
      </c>
      <c r="J980" s="310">
        <v>1.0</v>
      </c>
      <c r="K980" s="310" t="s">
        <v>2456</v>
      </c>
      <c r="L980" s="310" t="s">
        <v>68</v>
      </c>
      <c r="M980" s="312" t="s">
        <v>4977</v>
      </c>
      <c r="N980" s="314"/>
      <c r="O980" s="314"/>
      <c r="P980" s="314"/>
      <c r="Q980" s="314"/>
      <c r="R980" s="314"/>
      <c r="S980" s="314"/>
      <c r="T980" s="314"/>
      <c r="U980" s="314"/>
      <c r="V980" s="314"/>
      <c r="W980" s="314"/>
      <c r="X980" s="314"/>
      <c r="Y980" s="314"/>
      <c r="Z980" s="314"/>
      <c r="AA980" s="314"/>
      <c r="AB980" s="314"/>
      <c r="AC980" s="314"/>
      <c r="AD980" s="314"/>
      <c r="AE980" s="314"/>
      <c r="AF980" s="314"/>
      <c r="AG980" s="314"/>
      <c r="AH980" s="314"/>
      <c r="AI980" s="314"/>
      <c r="AJ980" s="314"/>
      <c r="AK980" s="314"/>
      <c r="AL980" s="314"/>
      <c r="AM980" s="314"/>
      <c r="AN980" s="314"/>
    </row>
    <row r="981">
      <c r="A981" s="309" t="s">
        <v>4982</v>
      </c>
      <c r="B981" s="310">
        <v>11002.0</v>
      </c>
      <c r="C981" s="314"/>
      <c r="D981" s="314"/>
      <c r="E981" s="311" t="s">
        <v>66</v>
      </c>
      <c r="F981" s="310">
        <v>2768316.0</v>
      </c>
      <c r="G981" s="310">
        <v>2020.0</v>
      </c>
      <c r="H981" s="310" t="s">
        <v>786</v>
      </c>
      <c r="I981" s="310" t="s">
        <v>1844</v>
      </c>
      <c r="J981" s="310">
        <v>11.0</v>
      </c>
      <c r="K981" s="310" t="s">
        <v>1845</v>
      </c>
      <c r="L981" s="310" t="s">
        <v>68</v>
      </c>
      <c r="M981" s="312" t="s">
        <v>4977</v>
      </c>
      <c r="N981" s="314"/>
      <c r="O981" s="314"/>
      <c r="P981" s="314"/>
      <c r="Q981" s="314"/>
      <c r="R981" s="314"/>
      <c r="S981" s="314"/>
      <c r="T981" s="314"/>
      <c r="U981" s="314"/>
      <c r="V981" s="314"/>
      <c r="W981" s="314"/>
      <c r="X981" s="314"/>
      <c r="Y981" s="314"/>
      <c r="Z981" s="314"/>
      <c r="AA981" s="314"/>
      <c r="AB981" s="314"/>
      <c r="AC981" s="314"/>
      <c r="AD981" s="314"/>
      <c r="AE981" s="314"/>
      <c r="AF981" s="314"/>
      <c r="AG981" s="314"/>
      <c r="AH981" s="314"/>
      <c r="AI981" s="314"/>
      <c r="AJ981" s="314"/>
      <c r="AK981" s="314"/>
      <c r="AL981" s="314"/>
      <c r="AM981" s="314"/>
      <c r="AN981" s="314"/>
    </row>
    <row r="982">
      <c r="A982" s="309" t="s">
        <v>4982</v>
      </c>
      <c r="B982" s="310">
        <v>11003.0</v>
      </c>
      <c r="C982" s="314"/>
      <c r="D982" s="314"/>
      <c r="E982" s="311" t="s">
        <v>66</v>
      </c>
      <c r="F982" s="310">
        <v>7880445.0</v>
      </c>
      <c r="G982" s="310">
        <v>2020.0</v>
      </c>
      <c r="H982" s="310" t="s">
        <v>786</v>
      </c>
      <c r="I982" s="310" t="s">
        <v>2209</v>
      </c>
      <c r="J982" s="310">
        <v>23.0</v>
      </c>
      <c r="K982" s="310" t="s">
        <v>901</v>
      </c>
      <c r="L982" s="310" t="s">
        <v>68</v>
      </c>
      <c r="M982" s="312" t="s">
        <v>4977</v>
      </c>
      <c r="N982" s="314"/>
      <c r="O982" s="314"/>
      <c r="P982" s="314"/>
      <c r="Q982" s="314"/>
      <c r="R982" s="314"/>
      <c r="S982" s="314"/>
      <c r="T982" s="314"/>
      <c r="U982" s="314"/>
      <c r="V982" s="314"/>
      <c r="W982" s="314"/>
      <c r="X982" s="314"/>
      <c r="Y982" s="314"/>
      <c r="Z982" s="314"/>
      <c r="AA982" s="314"/>
      <c r="AB982" s="314"/>
      <c r="AC982" s="314"/>
      <c r="AD982" s="314"/>
      <c r="AE982" s="314"/>
      <c r="AF982" s="314"/>
      <c r="AG982" s="314"/>
      <c r="AH982" s="314"/>
      <c r="AI982" s="314"/>
      <c r="AJ982" s="314"/>
      <c r="AK982" s="314"/>
      <c r="AL982" s="314"/>
      <c r="AM982" s="314"/>
      <c r="AN982" s="314"/>
    </row>
    <row r="983">
      <c r="A983" s="309" t="s">
        <v>4982</v>
      </c>
      <c r="B983" s="310">
        <v>11004.0</v>
      </c>
      <c r="C983" s="314"/>
      <c r="D983" s="314"/>
      <c r="E983" s="311" t="s">
        <v>66</v>
      </c>
      <c r="F983" s="310">
        <v>6111814.0</v>
      </c>
      <c r="G983" s="310">
        <v>2020.0</v>
      </c>
      <c r="H983" s="310" t="s">
        <v>954</v>
      </c>
      <c r="I983" s="310" t="s">
        <v>880</v>
      </c>
      <c r="J983" s="310">
        <v>144.0</v>
      </c>
      <c r="K983" s="5" t="s">
        <v>105</v>
      </c>
      <c r="L983" s="310" t="s">
        <v>68</v>
      </c>
      <c r="M983" s="312" t="s">
        <v>4164</v>
      </c>
      <c r="N983" s="310" t="s">
        <v>4990</v>
      </c>
      <c r="O983" s="314"/>
      <c r="P983" s="314"/>
      <c r="Q983" s="314"/>
      <c r="R983" s="314"/>
      <c r="S983" s="314"/>
      <c r="T983" s="314"/>
      <c r="U983" s="314"/>
      <c r="V983" s="314"/>
      <c r="W983" s="314"/>
      <c r="X983" s="314"/>
      <c r="Y983" s="314"/>
      <c r="Z983" s="314"/>
      <c r="AA983" s="314"/>
      <c r="AB983" s="314"/>
      <c r="AC983" s="314"/>
      <c r="AD983" s="314"/>
      <c r="AE983" s="314"/>
      <c r="AF983" s="314"/>
      <c r="AG983" s="314"/>
      <c r="AH983" s="314"/>
      <c r="AI983" s="314"/>
      <c r="AJ983" s="314"/>
      <c r="AK983" s="314"/>
      <c r="AL983" s="314"/>
      <c r="AM983" s="314"/>
      <c r="AN983" s="314"/>
    </row>
    <row r="984">
      <c r="A984" s="309" t="s">
        <v>4982</v>
      </c>
      <c r="B984" s="310">
        <v>11005.0</v>
      </c>
      <c r="C984" s="314"/>
      <c r="D984" s="314"/>
      <c r="E984" s="311" t="s">
        <v>66</v>
      </c>
      <c r="F984" s="310">
        <v>5625713.0</v>
      </c>
      <c r="G984" s="310">
        <v>2020.0</v>
      </c>
      <c r="H984" s="310" t="s">
        <v>884</v>
      </c>
      <c r="I984" s="310" t="s">
        <v>927</v>
      </c>
      <c r="J984" s="310">
        <v>216.0</v>
      </c>
      <c r="K984" s="5" t="s">
        <v>105</v>
      </c>
      <c r="L984" s="310" t="s">
        <v>467</v>
      </c>
      <c r="M984" s="312" t="s">
        <v>4164</v>
      </c>
      <c r="N984" s="314"/>
      <c r="O984" s="314"/>
      <c r="P984" s="314"/>
      <c r="Q984" s="314"/>
      <c r="R984" s="314"/>
      <c r="S984" s="314"/>
      <c r="T984" s="314"/>
      <c r="U984" s="314"/>
      <c r="V984" s="314"/>
      <c r="W984" s="314"/>
      <c r="X984" s="314"/>
      <c r="Y984" s="314"/>
      <c r="Z984" s="314"/>
      <c r="AA984" s="314"/>
      <c r="AB984" s="314"/>
      <c r="AC984" s="314"/>
      <c r="AD984" s="314"/>
      <c r="AE984" s="314"/>
      <c r="AF984" s="314"/>
      <c r="AG984" s="314"/>
      <c r="AH984" s="314"/>
      <c r="AI984" s="314"/>
      <c r="AJ984" s="314"/>
      <c r="AK984" s="314"/>
      <c r="AL984" s="314"/>
      <c r="AM984" s="314"/>
      <c r="AN984" s="314"/>
    </row>
    <row r="985">
      <c r="A985" s="309" t="s">
        <v>4982</v>
      </c>
      <c r="B985" s="310">
        <v>11006.0</v>
      </c>
      <c r="C985" s="314"/>
      <c r="D985" s="314"/>
      <c r="E985" s="311" t="s">
        <v>66</v>
      </c>
      <c r="F985" s="311" t="s">
        <v>1102</v>
      </c>
      <c r="G985" s="310">
        <v>2020.0</v>
      </c>
      <c r="H985" s="310" t="s">
        <v>954</v>
      </c>
      <c r="I985" s="310" t="s">
        <v>880</v>
      </c>
      <c r="J985" s="310">
        <v>244.0</v>
      </c>
      <c r="K985" s="5" t="s">
        <v>105</v>
      </c>
      <c r="L985" s="310" t="s">
        <v>467</v>
      </c>
      <c r="M985" s="312" t="s">
        <v>4164</v>
      </c>
      <c r="N985" s="314"/>
      <c r="O985" s="314"/>
      <c r="P985" s="314"/>
      <c r="Q985" s="314"/>
      <c r="R985" s="314"/>
      <c r="S985" s="314"/>
      <c r="T985" s="314"/>
      <c r="U985" s="314"/>
      <c r="V985" s="314"/>
      <c r="W985" s="314"/>
      <c r="X985" s="314"/>
      <c r="Y985" s="314"/>
      <c r="Z985" s="314"/>
      <c r="AA985" s="314"/>
      <c r="AB985" s="314"/>
      <c r="AC985" s="314"/>
      <c r="AD985" s="314"/>
      <c r="AE985" s="314"/>
      <c r="AF985" s="314"/>
      <c r="AG985" s="314"/>
      <c r="AH985" s="314"/>
      <c r="AI985" s="314"/>
      <c r="AJ985" s="314"/>
      <c r="AK985" s="314"/>
      <c r="AL985" s="314"/>
      <c r="AM985" s="314"/>
      <c r="AN985" s="314"/>
    </row>
    <row r="986">
      <c r="A986" s="309" t="s">
        <v>4982</v>
      </c>
      <c r="B986" s="310">
        <v>11007.0</v>
      </c>
      <c r="C986" s="314"/>
      <c r="D986" s="314"/>
      <c r="E986" s="311" t="s">
        <v>66</v>
      </c>
      <c r="F986" s="310">
        <v>7884516.0</v>
      </c>
      <c r="G986" s="310">
        <v>2020.0</v>
      </c>
      <c r="H986" s="310" t="s">
        <v>954</v>
      </c>
      <c r="I986" s="310" t="s">
        <v>880</v>
      </c>
      <c r="J986" s="310">
        <v>44.0</v>
      </c>
      <c r="K986" s="5" t="s">
        <v>105</v>
      </c>
      <c r="L986" s="310" t="s">
        <v>961</v>
      </c>
      <c r="M986" s="312" t="s">
        <v>4164</v>
      </c>
      <c r="N986" s="314"/>
      <c r="O986" s="314"/>
      <c r="P986" s="314"/>
      <c r="Q986" s="314"/>
      <c r="R986" s="314"/>
      <c r="S986" s="314"/>
      <c r="T986" s="314"/>
      <c r="U986" s="314"/>
      <c r="V986" s="314"/>
      <c r="W986" s="314"/>
      <c r="X986" s="314"/>
      <c r="Y986" s="314"/>
      <c r="Z986" s="314"/>
      <c r="AA986" s="314"/>
      <c r="AB986" s="314"/>
      <c r="AC986" s="314"/>
      <c r="AD986" s="314"/>
      <c r="AE986" s="314"/>
      <c r="AF986" s="314"/>
      <c r="AG986" s="314"/>
      <c r="AH986" s="314"/>
      <c r="AI986" s="314"/>
      <c r="AJ986" s="314"/>
      <c r="AK986" s="314"/>
      <c r="AL986" s="314"/>
      <c r="AM986" s="314"/>
      <c r="AN986" s="314"/>
    </row>
    <row r="987">
      <c r="A987" s="309" t="s">
        <v>4982</v>
      </c>
      <c r="B987" s="310">
        <v>11008.0</v>
      </c>
      <c r="C987" s="314"/>
      <c r="D987" s="314"/>
      <c r="E987" s="311" t="s">
        <v>66</v>
      </c>
      <c r="F987" s="310">
        <v>4256037.0</v>
      </c>
      <c r="G987" s="310">
        <v>2020.0</v>
      </c>
      <c r="H987" s="310" t="s">
        <v>954</v>
      </c>
      <c r="I987" s="310" t="s">
        <v>847</v>
      </c>
      <c r="J987" s="310">
        <v>130.0</v>
      </c>
      <c r="K987" s="310" t="s">
        <v>955</v>
      </c>
      <c r="L987" s="310" t="s">
        <v>961</v>
      </c>
      <c r="M987" s="312" t="s">
        <v>4164</v>
      </c>
      <c r="N987" s="314"/>
      <c r="O987" s="314"/>
      <c r="P987" s="314"/>
      <c r="Q987" s="314"/>
      <c r="R987" s="314"/>
      <c r="S987" s="314"/>
      <c r="T987" s="314"/>
      <c r="U987" s="314"/>
      <c r="V987" s="314"/>
      <c r="W987" s="314"/>
      <c r="X987" s="314"/>
      <c r="Y987" s="314"/>
      <c r="Z987" s="314"/>
      <c r="AA987" s="314"/>
      <c r="AB987" s="314"/>
      <c r="AC987" s="314"/>
      <c r="AD987" s="314"/>
      <c r="AE987" s="314"/>
      <c r="AF987" s="314"/>
      <c r="AG987" s="314"/>
      <c r="AH987" s="314"/>
      <c r="AI987" s="314"/>
      <c r="AJ987" s="314"/>
      <c r="AK987" s="314"/>
      <c r="AL987" s="314"/>
      <c r="AM987" s="314"/>
      <c r="AN987" s="314"/>
    </row>
    <row r="988">
      <c r="A988" s="309" t="s">
        <v>4982</v>
      </c>
      <c r="B988" s="310">
        <v>11009.0</v>
      </c>
      <c r="C988" s="314"/>
      <c r="D988" s="314"/>
      <c r="E988" s="311" t="s">
        <v>66</v>
      </c>
      <c r="F988" s="310">
        <v>2135284.0</v>
      </c>
      <c r="G988" s="310">
        <v>2011.0</v>
      </c>
      <c r="H988" s="310" t="s">
        <v>3765</v>
      </c>
      <c r="I988" s="310" t="s">
        <v>4349</v>
      </c>
      <c r="J988" s="310" t="s">
        <v>4991</v>
      </c>
      <c r="K988" s="310" t="s">
        <v>4350</v>
      </c>
      <c r="L988" s="310" t="s">
        <v>4351</v>
      </c>
      <c r="M988" s="312" t="s">
        <v>3765</v>
      </c>
      <c r="N988" s="314"/>
      <c r="O988" s="314"/>
      <c r="P988" s="314"/>
      <c r="Q988" s="314"/>
      <c r="R988" s="314"/>
      <c r="S988" s="314"/>
      <c r="T988" s="314"/>
      <c r="U988" s="314"/>
      <c r="V988" s="314"/>
      <c r="W988" s="314"/>
      <c r="X988" s="314"/>
      <c r="Y988" s="314"/>
      <c r="Z988" s="314"/>
      <c r="AA988" s="314"/>
      <c r="AB988" s="314"/>
      <c r="AC988" s="314"/>
      <c r="AD988" s="314"/>
      <c r="AE988" s="314"/>
      <c r="AF988" s="314"/>
      <c r="AG988" s="314"/>
      <c r="AH988" s="314"/>
      <c r="AI988" s="314"/>
      <c r="AJ988" s="314"/>
      <c r="AK988" s="314"/>
      <c r="AL988" s="314"/>
      <c r="AM988" s="314"/>
      <c r="AN988" s="314"/>
    </row>
    <row r="989">
      <c r="A989" s="309" t="s">
        <v>4982</v>
      </c>
      <c r="B989" s="310">
        <v>11010.0</v>
      </c>
      <c r="C989" s="314"/>
      <c r="D989" s="314"/>
      <c r="E989" s="311" t="s">
        <v>66</v>
      </c>
      <c r="F989" s="310">
        <v>3702730.0</v>
      </c>
      <c r="G989" s="310">
        <v>2020.0</v>
      </c>
      <c r="H989" s="310" t="s">
        <v>786</v>
      </c>
      <c r="I989" s="310" t="s">
        <v>2752</v>
      </c>
      <c r="J989" s="310">
        <v>15.0</v>
      </c>
      <c r="K989" s="310" t="s">
        <v>2087</v>
      </c>
      <c r="L989" s="310" t="s">
        <v>68</v>
      </c>
      <c r="M989" s="312" t="s">
        <v>4977</v>
      </c>
      <c r="N989" s="314"/>
      <c r="O989" s="314"/>
      <c r="P989" s="314"/>
      <c r="Q989" s="314"/>
      <c r="R989" s="314"/>
      <c r="S989" s="314"/>
      <c r="T989" s="314"/>
      <c r="U989" s="314"/>
      <c r="V989" s="314"/>
      <c r="W989" s="314"/>
      <c r="X989" s="314"/>
      <c r="Y989" s="314"/>
      <c r="Z989" s="314"/>
      <c r="AA989" s="314"/>
      <c r="AB989" s="314"/>
      <c r="AC989" s="314"/>
      <c r="AD989" s="314"/>
      <c r="AE989" s="314"/>
      <c r="AF989" s="314"/>
      <c r="AG989" s="314"/>
      <c r="AH989" s="314"/>
      <c r="AI989" s="314"/>
      <c r="AJ989" s="314"/>
      <c r="AK989" s="314"/>
      <c r="AL989" s="314"/>
      <c r="AM989" s="314"/>
      <c r="AN989" s="314"/>
    </row>
    <row r="990">
      <c r="A990" s="309" t="s">
        <v>4982</v>
      </c>
      <c r="B990" s="310">
        <v>11011.0</v>
      </c>
      <c r="C990" s="310" t="s">
        <v>4992</v>
      </c>
      <c r="D990" s="314"/>
      <c r="E990" s="311" t="s">
        <v>66</v>
      </c>
      <c r="F990" s="310">
        <v>7588020.0</v>
      </c>
      <c r="G990" s="310">
        <v>2020.0</v>
      </c>
      <c r="H990" s="310" t="s">
        <v>958</v>
      </c>
      <c r="I990" s="310" t="s">
        <v>959</v>
      </c>
      <c r="J990" s="310" t="s">
        <v>4993</v>
      </c>
      <c r="K990" s="310" t="s">
        <v>960</v>
      </c>
      <c r="L990" s="310" t="s">
        <v>961</v>
      </c>
      <c r="M990" s="312" t="s">
        <v>4164</v>
      </c>
      <c r="N990" s="314"/>
      <c r="O990" s="314"/>
      <c r="P990" s="314"/>
      <c r="Q990" s="314"/>
      <c r="R990" s="314"/>
      <c r="S990" s="314"/>
      <c r="T990" s="314"/>
      <c r="U990" s="314"/>
      <c r="V990" s="314"/>
      <c r="W990" s="314"/>
      <c r="X990" s="314"/>
      <c r="Y990" s="314"/>
      <c r="Z990" s="314"/>
      <c r="AA990" s="314"/>
      <c r="AB990" s="314"/>
      <c r="AC990" s="314"/>
      <c r="AD990" s="314"/>
      <c r="AE990" s="314"/>
      <c r="AF990" s="314"/>
      <c r="AG990" s="314"/>
      <c r="AH990" s="314"/>
      <c r="AI990" s="314"/>
      <c r="AJ990" s="314"/>
      <c r="AK990" s="314"/>
      <c r="AL990" s="314"/>
      <c r="AM990" s="314"/>
      <c r="AN990" s="314"/>
    </row>
    <row r="991">
      <c r="A991" s="309" t="s">
        <v>4982</v>
      </c>
      <c r="B991" s="310">
        <v>11012.0</v>
      </c>
      <c r="C991" s="314"/>
      <c r="D991" s="314"/>
      <c r="E991" s="311" t="s">
        <v>66</v>
      </c>
      <c r="F991" s="310">
        <v>1326603.0</v>
      </c>
      <c r="G991" s="310">
        <v>2020.0</v>
      </c>
      <c r="H991" s="310" t="s">
        <v>956</v>
      </c>
      <c r="I991" s="310" t="s">
        <v>880</v>
      </c>
      <c r="J991" s="310" t="s">
        <v>4278</v>
      </c>
      <c r="K991" s="310" t="s">
        <v>898</v>
      </c>
      <c r="L991" s="310" t="s">
        <v>68</v>
      </c>
      <c r="M991" s="312" t="s">
        <v>4164</v>
      </c>
      <c r="N991" s="314"/>
      <c r="O991" s="314"/>
      <c r="P991" s="314"/>
      <c r="Q991" s="314"/>
      <c r="R991" s="314"/>
      <c r="S991" s="314"/>
      <c r="T991" s="314"/>
      <c r="U991" s="314"/>
      <c r="V991" s="314"/>
      <c r="W991" s="314"/>
      <c r="X991" s="314"/>
      <c r="Y991" s="314"/>
      <c r="Z991" s="314"/>
      <c r="AA991" s="314"/>
      <c r="AB991" s="314"/>
      <c r="AC991" s="314"/>
      <c r="AD991" s="314"/>
      <c r="AE991" s="314"/>
      <c r="AF991" s="314"/>
      <c r="AG991" s="314"/>
      <c r="AH991" s="314"/>
      <c r="AI991" s="314"/>
      <c r="AJ991" s="314"/>
      <c r="AK991" s="314"/>
      <c r="AL991" s="314"/>
      <c r="AM991" s="314"/>
      <c r="AN991" s="314"/>
    </row>
    <row r="992">
      <c r="A992" s="309" t="s">
        <v>4982</v>
      </c>
      <c r="B992" s="310">
        <v>11013.0</v>
      </c>
      <c r="C992" s="314"/>
      <c r="D992" s="314"/>
      <c r="E992" s="311" t="s">
        <v>66</v>
      </c>
      <c r="F992" s="310">
        <v>5730365.0</v>
      </c>
      <c r="G992" s="310">
        <v>2020.0</v>
      </c>
      <c r="H992" s="310" t="s">
        <v>786</v>
      </c>
      <c r="I992" s="310" t="s">
        <v>2487</v>
      </c>
      <c r="J992" s="310">
        <v>111.0</v>
      </c>
      <c r="K992" s="310" t="s">
        <v>889</v>
      </c>
      <c r="L992" s="310" t="s">
        <v>462</v>
      </c>
      <c r="M992" s="312" t="s">
        <v>4977</v>
      </c>
      <c r="N992" s="314"/>
      <c r="O992" s="314"/>
      <c r="P992" s="314"/>
      <c r="Q992" s="314"/>
      <c r="R992" s="314"/>
      <c r="S992" s="314"/>
      <c r="T992" s="314"/>
      <c r="U992" s="314"/>
      <c r="V992" s="314"/>
      <c r="W992" s="314"/>
      <c r="X992" s="314"/>
      <c r="Y992" s="314"/>
      <c r="Z992" s="314"/>
      <c r="AA992" s="314"/>
      <c r="AB992" s="314"/>
      <c r="AC992" s="314"/>
      <c r="AD992" s="314"/>
      <c r="AE992" s="314"/>
      <c r="AF992" s="314"/>
      <c r="AG992" s="314"/>
      <c r="AH992" s="314"/>
      <c r="AI992" s="314"/>
      <c r="AJ992" s="314"/>
      <c r="AK992" s="314"/>
      <c r="AL992" s="314"/>
      <c r="AM992" s="314"/>
      <c r="AN992" s="314"/>
    </row>
    <row r="993">
      <c r="A993" s="309" t="s">
        <v>4982</v>
      </c>
      <c r="B993" s="310">
        <v>11014.0</v>
      </c>
      <c r="C993" s="314"/>
      <c r="D993" s="314"/>
      <c r="E993" s="311" t="s">
        <v>66</v>
      </c>
      <c r="F993" s="310">
        <v>7386806.0</v>
      </c>
      <c r="G993" s="310">
        <v>2020.0</v>
      </c>
      <c r="H993" s="310" t="s">
        <v>954</v>
      </c>
      <c r="I993" s="310" t="s">
        <v>847</v>
      </c>
      <c r="J993" s="310">
        <v>130.0</v>
      </c>
      <c r="K993" s="310" t="s">
        <v>955</v>
      </c>
      <c r="L993" s="310" t="s">
        <v>68</v>
      </c>
      <c r="M993" s="312" t="s">
        <v>4164</v>
      </c>
      <c r="N993" s="314"/>
      <c r="O993" s="314"/>
      <c r="P993" s="314"/>
      <c r="Q993" s="314"/>
      <c r="R993" s="314"/>
      <c r="S993" s="314"/>
      <c r="T993" s="314"/>
      <c r="U993" s="314"/>
      <c r="V993" s="314"/>
      <c r="W993" s="314"/>
      <c r="X993" s="314"/>
      <c r="Y993" s="314"/>
      <c r="Z993" s="314"/>
      <c r="AA993" s="314"/>
      <c r="AB993" s="314"/>
      <c r="AC993" s="314"/>
      <c r="AD993" s="314"/>
      <c r="AE993" s="314"/>
      <c r="AF993" s="314"/>
      <c r="AG993" s="314"/>
      <c r="AH993" s="314"/>
      <c r="AI993" s="314"/>
      <c r="AJ993" s="314"/>
      <c r="AK993" s="314"/>
      <c r="AL993" s="314"/>
      <c r="AM993" s="314"/>
      <c r="AN993" s="314"/>
    </row>
    <row r="994">
      <c r="A994" s="309" t="s">
        <v>4982</v>
      </c>
      <c r="B994" s="310">
        <v>11015.0</v>
      </c>
      <c r="C994" s="314"/>
      <c r="D994" s="314"/>
      <c r="E994" s="311" t="s">
        <v>66</v>
      </c>
      <c r="F994" s="311" t="s">
        <v>1352</v>
      </c>
      <c r="G994" s="310">
        <v>2020.0</v>
      </c>
      <c r="H994" s="310" t="s">
        <v>954</v>
      </c>
      <c r="I994" s="310" t="s">
        <v>880</v>
      </c>
      <c r="J994" s="310">
        <v>44.0</v>
      </c>
      <c r="K994" s="5" t="s">
        <v>105</v>
      </c>
      <c r="L994" s="310" t="s">
        <v>68</v>
      </c>
      <c r="M994" s="312" t="s">
        <v>4164</v>
      </c>
      <c r="N994" s="314"/>
      <c r="O994" s="314"/>
      <c r="P994" s="314"/>
      <c r="Q994" s="314"/>
      <c r="R994" s="314"/>
      <c r="S994" s="314"/>
      <c r="T994" s="314"/>
      <c r="U994" s="314"/>
      <c r="V994" s="314"/>
      <c r="W994" s="314"/>
      <c r="X994" s="314"/>
      <c r="Y994" s="314"/>
      <c r="Z994" s="314"/>
      <c r="AA994" s="314"/>
      <c r="AB994" s="314"/>
      <c r="AC994" s="314"/>
      <c r="AD994" s="314"/>
      <c r="AE994" s="314"/>
      <c r="AF994" s="314"/>
      <c r="AG994" s="314"/>
      <c r="AH994" s="314"/>
      <c r="AI994" s="314"/>
      <c r="AJ994" s="314"/>
      <c r="AK994" s="314"/>
      <c r="AL994" s="314"/>
      <c r="AM994" s="314"/>
      <c r="AN994" s="314"/>
    </row>
    <row r="995">
      <c r="A995" s="309" t="s">
        <v>4982</v>
      </c>
      <c r="B995" s="310">
        <v>11016.0</v>
      </c>
      <c r="C995" s="314"/>
      <c r="D995" s="314"/>
      <c r="E995" s="311" t="s">
        <v>66</v>
      </c>
      <c r="F995" s="310">
        <v>3488376.0</v>
      </c>
      <c r="G995" s="310">
        <v>2020.0</v>
      </c>
      <c r="H995" s="310" t="s">
        <v>954</v>
      </c>
      <c r="I995" s="310" t="s">
        <v>854</v>
      </c>
      <c r="J995" s="310">
        <v>250.0</v>
      </c>
      <c r="K995" s="310" t="s">
        <v>1435</v>
      </c>
      <c r="L995" s="310" t="s">
        <v>467</v>
      </c>
      <c r="M995" s="312" t="s">
        <v>4164</v>
      </c>
      <c r="N995" s="314"/>
      <c r="O995" s="314"/>
      <c r="P995" s="314"/>
      <c r="Q995" s="314"/>
      <c r="R995" s="314"/>
      <c r="S995" s="314"/>
      <c r="T995" s="314"/>
      <c r="U995" s="314"/>
      <c r="V995" s="314"/>
      <c r="W995" s="314"/>
      <c r="X995" s="314"/>
      <c r="Y995" s="314"/>
      <c r="Z995" s="314"/>
      <c r="AA995" s="314"/>
      <c r="AB995" s="314"/>
      <c r="AC995" s="314"/>
      <c r="AD995" s="314"/>
      <c r="AE995" s="314"/>
      <c r="AF995" s="314"/>
      <c r="AG995" s="314"/>
      <c r="AH995" s="314"/>
      <c r="AI995" s="314"/>
      <c r="AJ995" s="314"/>
      <c r="AK995" s="314"/>
      <c r="AL995" s="314"/>
      <c r="AM995" s="314"/>
      <c r="AN995" s="314"/>
    </row>
    <row r="996">
      <c r="A996" s="309" t="s">
        <v>4982</v>
      </c>
      <c r="B996" s="310">
        <v>11017.0</v>
      </c>
      <c r="C996" s="314"/>
      <c r="D996" s="314"/>
      <c r="E996" s="311" t="s">
        <v>66</v>
      </c>
      <c r="F996" s="310">
        <v>1487601.0</v>
      </c>
      <c r="G996" s="310">
        <v>2020.0</v>
      </c>
      <c r="H996" s="310" t="s">
        <v>1187</v>
      </c>
      <c r="I996" s="310" t="s">
        <v>1438</v>
      </c>
      <c r="J996" s="310">
        <v>19.0</v>
      </c>
      <c r="K996" s="310" t="s">
        <v>1439</v>
      </c>
      <c r="L996" s="310" t="s">
        <v>961</v>
      </c>
      <c r="M996" s="312" t="s">
        <v>4164</v>
      </c>
      <c r="N996" s="314"/>
      <c r="O996" s="314"/>
      <c r="P996" s="314"/>
      <c r="Q996" s="314"/>
      <c r="R996" s="314"/>
      <c r="S996" s="314"/>
      <c r="T996" s="314"/>
      <c r="U996" s="314"/>
      <c r="V996" s="314"/>
      <c r="W996" s="314"/>
      <c r="X996" s="314"/>
      <c r="Y996" s="314"/>
      <c r="Z996" s="314"/>
      <c r="AA996" s="314"/>
      <c r="AB996" s="314"/>
      <c r="AC996" s="314"/>
      <c r="AD996" s="314"/>
      <c r="AE996" s="314"/>
      <c r="AF996" s="314"/>
      <c r="AG996" s="314"/>
      <c r="AH996" s="314"/>
      <c r="AI996" s="314"/>
      <c r="AJ996" s="314"/>
      <c r="AK996" s="314"/>
      <c r="AL996" s="314"/>
      <c r="AM996" s="314"/>
      <c r="AN996" s="314"/>
    </row>
    <row r="997">
      <c r="A997" s="309" t="s">
        <v>4982</v>
      </c>
      <c r="B997" s="310">
        <v>11018.0</v>
      </c>
      <c r="C997" s="314"/>
      <c r="D997" s="314"/>
      <c r="E997" s="311" t="s">
        <v>66</v>
      </c>
      <c r="F997" s="310">
        <v>8262732.0</v>
      </c>
      <c r="G997" s="310">
        <v>2019.0</v>
      </c>
      <c r="H997" s="310" t="s">
        <v>786</v>
      </c>
      <c r="I997" s="310" t="s">
        <v>70</v>
      </c>
      <c r="J997" s="310" t="s">
        <v>4994</v>
      </c>
      <c r="K997" s="310" t="s">
        <v>787</v>
      </c>
      <c r="L997" s="310" t="s">
        <v>467</v>
      </c>
      <c r="M997" s="312" t="s">
        <v>4165</v>
      </c>
      <c r="N997" s="314"/>
      <c r="O997" s="314"/>
      <c r="P997" s="314"/>
      <c r="Q997" s="314"/>
      <c r="R997" s="314"/>
      <c r="S997" s="314"/>
      <c r="T997" s="314"/>
      <c r="U997" s="314"/>
      <c r="V997" s="314"/>
      <c r="W997" s="314"/>
      <c r="X997" s="314"/>
      <c r="Y997" s="314"/>
      <c r="Z997" s="314"/>
      <c r="AA997" s="314"/>
      <c r="AB997" s="314"/>
      <c r="AC997" s="314"/>
      <c r="AD997" s="314"/>
      <c r="AE997" s="314"/>
      <c r="AF997" s="314"/>
      <c r="AG997" s="314"/>
      <c r="AH997" s="314"/>
      <c r="AI997" s="314"/>
      <c r="AJ997" s="314"/>
      <c r="AK997" s="314"/>
      <c r="AL997" s="314"/>
      <c r="AM997" s="314"/>
      <c r="AN997" s="314"/>
    </row>
    <row r="998">
      <c r="A998" s="309" t="s">
        <v>4982</v>
      </c>
      <c r="B998" s="310">
        <v>11019.0</v>
      </c>
      <c r="C998" s="314"/>
      <c r="D998" s="314"/>
      <c r="E998" s="311" t="s">
        <v>66</v>
      </c>
      <c r="F998" s="310">
        <v>7407521.0</v>
      </c>
      <c r="G998" s="310">
        <v>2020.0</v>
      </c>
      <c r="H998" s="310" t="s">
        <v>954</v>
      </c>
      <c r="I998" s="310" t="s">
        <v>895</v>
      </c>
      <c r="J998" s="310" t="s">
        <v>4983</v>
      </c>
      <c r="K998" s="310" t="s">
        <v>1433</v>
      </c>
      <c r="L998" s="310" t="s">
        <v>961</v>
      </c>
      <c r="M998" s="312" t="s">
        <v>4164</v>
      </c>
      <c r="N998" s="314"/>
      <c r="O998" s="314"/>
      <c r="P998" s="314"/>
      <c r="Q998" s="314"/>
      <c r="R998" s="314"/>
      <c r="S998" s="314"/>
      <c r="T998" s="314"/>
      <c r="U998" s="314"/>
      <c r="V998" s="314"/>
      <c r="W998" s="314"/>
      <c r="X998" s="314"/>
      <c r="Y998" s="314"/>
      <c r="Z998" s="314"/>
      <c r="AA998" s="314"/>
      <c r="AB998" s="314"/>
      <c r="AC998" s="314"/>
      <c r="AD998" s="314"/>
      <c r="AE998" s="314"/>
      <c r="AF998" s="314"/>
      <c r="AG998" s="314"/>
      <c r="AH998" s="314"/>
      <c r="AI998" s="314"/>
      <c r="AJ998" s="314"/>
      <c r="AK998" s="314"/>
      <c r="AL998" s="314"/>
      <c r="AM998" s="314"/>
      <c r="AN998" s="314"/>
    </row>
    <row r="999">
      <c r="A999" s="309" t="s">
        <v>4982</v>
      </c>
      <c r="B999" s="310">
        <v>11020.0</v>
      </c>
      <c r="C999" s="314"/>
      <c r="D999" s="314"/>
      <c r="E999" s="311" t="s">
        <v>66</v>
      </c>
      <c r="F999" s="310">
        <v>6724406.0</v>
      </c>
      <c r="G999" s="310">
        <v>2010.0</v>
      </c>
      <c r="H999" s="310" t="s">
        <v>3765</v>
      </c>
      <c r="I999" s="310" t="s">
        <v>4352</v>
      </c>
      <c r="J999" s="310" t="s">
        <v>4990</v>
      </c>
      <c r="K999" s="5" t="s">
        <v>105</v>
      </c>
      <c r="L999" s="310" t="s">
        <v>4353</v>
      </c>
      <c r="M999" s="312" t="s">
        <v>3765</v>
      </c>
      <c r="N999" s="314"/>
      <c r="O999" s="314"/>
      <c r="P999" s="314"/>
      <c r="Q999" s="314"/>
      <c r="R999" s="314"/>
      <c r="S999" s="314"/>
      <c r="T999" s="314"/>
      <c r="U999" s="314"/>
      <c r="V999" s="314"/>
      <c r="W999" s="314"/>
      <c r="X999" s="314"/>
      <c r="Y999" s="314"/>
      <c r="Z999" s="314"/>
      <c r="AA999" s="314"/>
      <c r="AB999" s="314"/>
      <c r="AC999" s="314"/>
      <c r="AD999" s="314"/>
      <c r="AE999" s="314"/>
      <c r="AF999" s="314"/>
      <c r="AG999" s="314"/>
      <c r="AH999" s="314"/>
      <c r="AI999" s="314"/>
      <c r="AJ999" s="314"/>
      <c r="AK999" s="314"/>
      <c r="AL999" s="314"/>
      <c r="AM999" s="314"/>
      <c r="AN999" s="314"/>
    </row>
    <row r="1000">
      <c r="A1000" s="309" t="s">
        <v>4982</v>
      </c>
      <c r="B1000" s="310">
        <v>11021.0</v>
      </c>
      <c r="C1000" s="314"/>
      <c r="D1000" s="314"/>
      <c r="E1000" s="311" t="s">
        <v>66</v>
      </c>
      <c r="F1000" s="310">
        <v>5544810.0</v>
      </c>
      <c r="G1000" s="310">
        <v>2020.0</v>
      </c>
      <c r="H1000" s="310" t="s">
        <v>954</v>
      </c>
      <c r="I1000" s="310" t="s">
        <v>880</v>
      </c>
      <c r="J1000" s="310">
        <v>144.0</v>
      </c>
      <c r="K1000" s="310" t="s">
        <v>955</v>
      </c>
      <c r="L1000" s="310" t="s">
        <v>68</v>
      </c>
      <c r="M1000" s="312" t="s">
        <v>4164</v>
      </c>
      <c r="N1000" s="314"/>
      <c r="O1000" s="314"/>
      <c r="P1000" s="314"/>
      <c r="Q1000" s="314"/>
      <c r="R1000" s="314"/>
      <c r="S1000" s="314"/>
      <c r="T1000" s="314"/>
      <c r="U1000" s="314"/>
      <c r="V1000" s="314"/>
      <c r="W1000" s="314"/>
      <c r="X1000" s="314"/>
      <c r="Y1000" s="314"/>
      <c r="Z1000" s="314"/>
      <c r="AA1000" s="314"/>
      <c r="AB1000" s="314"/>
      <c r="AC1000" s="314"/>
      <c r="AD1000" s="314"/>
      <c r="AE1000" s="314"/>
      <c r="AF1000" s="314"/>
      <c r="AG1000" s="314"/>
      <c r="AH1000" s="314"/>
      <c r="AI1000" s="314"/>
      <c r="AJ1000" s="314"/>
      <c r="AK1000" s="314"/>
      <c r="AL1000" s="314"/>
      <c r="AM1000" s="314"/>
      <c r="AN1000" s="314"/>
    </row>
    <row r="1001">
      <c r="A1001" s="89" t="s">
        <v>176</v>
      </c>
      <c r="B1001" s="5">
        <v>11022.0</v>
      </c>
      <c r="E1001" s="90" t="s">
        <v>66</v>
      </c>
      <c r="F1001" s="111">
        <v>7830717.0</v>
      </c>
      <c r="G1001" s="111">
        <v>2020.0</v>
      </c>
      <c r="H1001" s="111" t="s">
        <v>119</v>
      </c>
      <c r="I1001" s="111" t="s">
        <v>927</v>
      </c>
      <c r="J1001" s="111">
        <v>317.0</v>
      </c>
      <c r="K1001" s="5" t="s">
        <v>105</v>
      </c>
      <c r="L1001" s="111" t="s">
        <v>244</v>
      </c>
      <c r="M1001" s="287" t="s">
        <v>4164</v>
      </c>
      <c r="N1001" s="113"/>
    </row>
    <row r="1002">
      <c r="A1002" s="89" t="s">
        <v>176</v>
      </c>
      <c r="B1002" s="5">
        <v>11023.0</v>
      </c>
      <c r="E1002" s="90" t="s">
        <v>66</v>
      </c>
      <c r="F1002" s="111">
        <v>2206836.0</v>
      </c>
      <c r="G1002" s="111">
        <v>2020.0</v>
      </c>
      <c r="H1002" s="111" t="s">
        <v>119</v>
      </c>
      <c r="I1002" s="111" t="s">
        <v>927</v>
      </c>
      <c r="J1002" s="111">
        <v>317.0</v>
      </c>
      <c r="K1002" s="5" t="s">
        <v>105</v>
      </c>
      <c r="L1002" s="111" t="s">
        <v>244</v>
      </c>
      <c r="M1002" s="287" t="s">
        <v>4164</v>
      </c>
      <c r="N1002" s="113"/>
    </row>
    <row r="1003">
      <c r="A1003" s="89" t="s">
        <v>176</v>
      </c>
      <c r="B1003" s="5">
        <v>11024.0</v>
      </c>
      <c r="E1003" s="90" t="s">
        <v>66</v>
      </c>
      <c r="F1003" s="115" t="s">
        <v>962</v>
      </c>
      <c r="G1003" s="111">
        <v>2020.0</v>
      </c>
      <c r="H1003" s="111" t="s">
        <v>119</v>
      </c>
      <c r="I1003" s="111" t="s">
        <v>927</v>
      </c>
      <c r="J1003" s="111">
        <v>317.0</v>
      </c>
      <c r="K1003" s="5" t="s">
        <v>105</v>
      </c>
      <c r="L1003" s="111" t="s">
        <v>467</v>
      </c>
      <c r="M1003" s="287" t="s">
        <v>4164</v>
      </c>
      <c r="N1003" s="113"/>
    </row>
    <row r="1004">
      <c r="A1004" s="89" t="s">
        <v>176</v>
      </c>
      <c r="B1004" s="5">
        <v>11025.0</v>
      </c>
      <c r="E1004" s="90" t="s">
        <v>66</v>
      </c>
      <c r="F1004" s="111">
        <v>4218615.0</v>
      </c>
      <c r="G1004" s="111">
        <v>2020.0</v>
      </c>
      <c r="H1004" s="111" t="s">
        <v>119</v>
      </c>
      <c r="I1004" s="111" t="s">
        <v>927</v>
      </c>
      <c r="J1004" s="111">
        <v>317.0</v>
      </c>
      <c r="K1004" s="5" t="s">
        <v>105</v>
      </c>
      <c r="L1004" s="111" t="s">
        <v>244</v>
      </c>
      <c r="M1004" s="287" t="s">
        <v>4164</v>
      </c>
      <c r="N1004" s="113"/>
    </row>
    <row r="1005">
      <c r="A1005" s="89" t="s">
        <v>176</v>
      </c>
      <c r="B1005" s="5">
        <v>11026.0</v>
      </c>
      <c r="E1005" s="90" t="s">
        <v>66</v>
      </c>
      <c r="F1005" s="111">
        <v>2730863.0</v>
      </c>
      <c r="G1005" s="111">
        <v>2020.0</v>
      </c>
      <c r="H1005" s="111" t="s">
        <v>119</v>
      </c>
      <c r="I1005" s="111" t="s">
        <v>927</v>
      </c>
      <c r="J1005" s="111">
        <v>317.0</v>
      </c>
      <c r="K1005" s="5" t="s">
        <v>105</v>
      </c>
      <c r="L1005" s="111" t="s">
        <v>467</v>
      </c>
      <c r="M1005" s="287" t="s">
        <v>4164</v>
      </c>
      <c r="N1005" s="113"/>
    </row>
    <row r="1006">
      <c r="A1006" s="89" t="s">
        <v>176</v>
      </c>
      <c r="B1006" s="5">
        <v>11027.0</v>
      </c>
      <c r="E1006" s="90" t="s">
        <v>66</v>
      </c>
      <c r="F1006" s="111">
        <v>2411526.0</v>
      </c>
      <c r="G1006" s="111">
        <v>2020.0</v>
      </c>
      <c r="H1006" s="111" t="s">
        <v>119</v>
      </c>
      <c r="I1006" s="111" t="s">
        <v>927</v>
      </c>
      <c r="J1006" s="111">
        <v>317.0</v>
      </c>
      <c r="K1006" s="5" t="s">
        <v>105</v>
      </c>
      <c r="L1006" s="111" t="s">
        <v>467</v>
      </c>
      <c r="M1006" s="287" t="s">
        <v>4164</v>
      </c>
      <c r="N1006" s="113"/>
    </row>
    <row r="1007">
      <c r="A1007" s="89" t="s">
        <v>176</v>
      </c>
      <c r="B1007" s="5">
        <v>11028.0</v>
      </c>
      <c r="E1007" s="90" t="s">
        <v>66</v>
      </c>
      <c r="F1007" s="111">
        <v>7026036.0</v>
      </c>
      <c r="G1007" s="111">
        <v>2020.0</v>
      </c>
      <c r="H1007" s="111" t="s">
        <v>119</v>
      </c>
      <c r="I1007" s="111" t="s">
        <v>927</v>
      </c>
      <c r="J1007" s="111">
        <v>317.0</v>
      </c>
      <c r="K1007" s="5" t="s">
        <v>105</v>
      </c>
      <c r="L1007" s="111" t="s">
        <v>244</v>
      </c>
      <c r="M1007" s="287" t="s">
        <v>4164</v>
      </c>
      <c r="N1007" s="113"/>
    </row>
    <row r="1008">
      <c r="A1008" s="89" t="s">
        <v>176</v>
      </c>
      <c r="B1008" s="5">
        <v>11029.0</v>
      </c>
      <c r="E1008" s="90" t="s">
        <v>66</v>
      </c>
      <c r="F1008" s="111">
        <v>8866107.0</v>
      </c>
      <c r="G1008" s="111">
        <v>2019.0</v>
      </c>
      <c r="H1008" s="111" t="s">
        <v>786</v>
      </c>
      <c r="I1008" s="111" t="s">
        <v>2450</v>
      </c>
      <c r="J1008" s="111">
        <v>2.0</v>
      </c>
      <c r="K1008" s="111" t="s">
        <v>2087</v>
      </c>
      <c r="L1008" s="111" t="s">
        <v>244</v>
      </c>
      <c r="M1008" s="287" t="s">
        <v>4977</v>
      </c>
      <c r="N1008" s="113"/>
    </row>
    <row r="1009">
      <c r="A1009" s="89" t="s">
        <v>176</v>
      </c>
      <c r="B1009" s="5">
        <v>11030.0</v>
      </c>
      <c r="E1009" s="90" t="s">
        <v>66</v>
      </c>
      <c r="F1009" s="111">
        <v>7866832.0</v>
      </c>
      <c r="G1009" s="111">
        <v>2020.0</v>
      </c>
      <c r="H1009" s="111" t="s">
        <v>119</v>
      </c>
      <c r="I1009" s="111" t="s">
        <v>927</v>
      </c>
      <c r="J1009" s="111">
        <v>317.0</v>
      </c>
      <c r="K1009" s="5" t="s">
        <v>105</v>
      </c>
      <c r="L1009" s="111" t="s">
        <v>244</v>
      </c>
      <c r="M1009" s="287" t="s">
        <v>4164</v>
      </c>
      <c r="N1009" s="113"/>
    </row>
    <row r="1010">
      <c r="A1010" s="89" t="s">
        <v>176</v>
      </c>
      <c r="B1010" s="5">
        <v>11031.0</v>
      </c>
      <c r="E1010" s="90" t="s">
        <v>66</v>
      </c>
      <c r="F1010" s="111">
        <v>1435556.0</v>
      </c>
      <c r="G1010" s="111">
        <v>2020.0</v>
      </c>
      <c r="H1010" s="111" t="s">
        <v>119</v>
      </c>
      <c r="I1010" s="111" t="s">
        <v>927</v>
      </c>
      <c r="J1010" s="111">
        <v>317.0</v>
      </c>
      <c r="K1010" s="5" t="s">
        <v>105</v>
      </c>
      <c r="L1010" s="111" t="s">
        <v>244</v>
      </c>
      <c r="M1010" s="287" t="s">
        <v>4164</v>
      </c>
      <c r="N1010" s="113"/>
    </row>
    <row r="1011">
      <c r="A1011" s="89" t="s">
        <v>176</v>
      </c>
      <c r="B1011" s="5">
        <v>11032.0</v>
      </c>
      <c r="E1011" s="90" t="s">
        <v>66</v>
      </c>
      <c r="F1011" s="111">
        <v>4132124.0</v>
      </c>
      <c r="G1011" s="111">
        <v>2020.0</v>
      </c>
      <c r="H1011" s="111" t="s">
        <v>119</v>
      </c>
      <c r="I1011" s="111" t="s">
        <v>927</v>
      </c>
      <c r="J1011" s="111">
        <v>317.0</v>
      </c>
      <c r="K1011" s="5" t="s">
        <v>105</v>
      </c>
      <c r="L1011" s="111" t="s">
        <v>462</v>
      </c>
      <c r="M1011" s="287" t="s">
        <v>4164</v>
      </c>
      <c r="N1011" s="113"/>
    </row>
    <row r="1012">
      <c r="A1012" s="89" t="s">
        <v>176</v>
      </c>
      <c r="B1012" s="5">
        <v>11033.0</v>
      </c>
      <c r="E1012" s="90" t="s">
        <v>66</v>
      </c>
      <c r="F1012" s="115" t="s">
        <v>1184</v>
      </c>
      <c r="G1012" s="111">
        <v>2020.0</v>
      </c>
      <c r="H1012" s="111" t="s">
        <v>119</v>
      </c>
      <c r="I1012" s="111" t="s">
        <v>927</v>
      </c>
      <c r="J1012" s="111">
        <v>317.0</v>
      </c>
      <c r="K1012" s="5" t="s">
        <v>105</v>
      </c>
      <c r="L1012" s="111" t="s">
        <v>244</v>
      </c>
      <c r="M1012" s="287" t="s">
        <v>4164</v>
      </c>
      <c r="N1012" s="113"/>
    </row>
    <row r="1013">
      <c r="A1013" s="89" t="s">
        <v>176</v>
      </c>
      <c r="B1013" s="5">
        <v>11034.0</v>
      </c>
      <c r="E1013" s="90" t="s">
        <v>66</v>
      </c>
      <c r="F1013" s="111">
        <v>7072113.0</v>
      </c>
      <c r="G1013" s="111">
        <v>2019.0</v>
      </c>
      <c r="H1013" s="111" t="s">
        <v>305</v>
      </c>
      <c r="I1013" s="111" t="s">
        <v>2722</v>
      </c>
      <c r="J1013" s="111">
        <v>180.0</v>
      </c>
      <c r="K1013" s="111" t="s">
        <v>2478</v>
      </c>
      <c r="L1013" s="111" t="s">
        <v>244</v>
      </c>
      <c r="M1013" s="287" t="s">
        <v>4977</v>
      </c>
      <c r="N1013" s="113"/>
    </row>
    <row r="1014">
      <c r="A1014" s="89" t="s">
        <v>176</v>
      </c>
      <c r="B1014" s="5">
        <v>11035.0</v>
      </c>
      <c r="E1014" s="90" t="s">
        <v>66</v>
      </c>
      <c r="F1014" s="111">
        <v>4713532.0</v>
      </c>
      <c r="G1014" s="111">
        <v>2020.0</v>
      </c>
      <c r="H1014" s="111" t="s">
        <v>119</v>
      </c>
      <c r="I1014" s="111" t="s">
        <v>927</v>
      </c>
      <c r="J1014" s="111">
        <v>317.0</v>
      </c>
      <c r="K1014" s="5" t="s">
        <v>105</v>
      </c>
      <c r="L1014" s="111" t="s">
        <v>244</v>
      </c>
      <c r="M1014" s="287" t="s">
        <v>4164</v>
      </c>
      <c r="N1014" s="113"/>
    </row>
    <row r="1015">
      <c r="A1015" s="89" t="s">
        <v>176</v>
      </c>
      <c r="B1015" s="5">
        <v>11036.0</v>
      </c>
      <c r="E1015" s="90" t="s">
        <v>66</v>
      </c>
      <c r="F1015" s="111">
        <v>7828245.0</v>
      </c>
      <c r="G1015" s="111">
        <v>2020.0</v>
      </c>
      <c r="H1015" s="111" t="s">
        <v>119</v>
      </c>
      <c r="I1015" s="111" t="s">
        <v>927</v>
      </c>
      <c r="J1015" s="111">
        <v>317.0</v>
      </c>
      <c r="K1015" s="5" t="s">
        <v>105</v>
      </c>
      <c r="L1015" s="111" t="s">
        <v>68</v>
      </c>
      <c r="M1015" s="287" t="s">
        <v>4164</v>
      </c>
      <c r="N1015" s="113"/>
    </row>
    <row r="1016">
      <c r="A1016" s="89" t="s">
        <v>176</v>
      </c>
      <c r="B1016" s="5">
        <v>11037.0</v>
      </c>
      <c r="E1016" s="90" t="s">
        <v>66</v>
      </c>
      <c r="F1016" s="111">
        <v>3422447.0</v>
      </c>
      <c r="G1016" s="111">
        <v>2020.0</v>
      </c>
      <c r="H1016" s="111" t="s">
        <v>119</v>
      </c>
      <c r="I1016" s="111" t="s">
        <v>927</v>
      </c>
      <c r="J1016" s="111">
        <v>317.0</v>
      </c>
      <c r="K1016" s="5" t="s">
        <v>105</v>
      </c>
      <c r="L1016" s="111" t="s">
        <v>462</v>
      </c>
      <c r="M1016" s="287" t="s">
        <v>4164</v>
      </c>
      <c r="N1016" s="113"/>
    </row>
    <row r="1017">
      <c r="A1017" s="89" t="s">
        <v>176</v>
      </c>
      <c r="B1017" s="5">
        <v>11038.0</v>
      </c>
      <c r="E1017" s="90" t="s">
        <v>66</v>
      </c>
      <c r="F1017" s="111">
        <v>1274585.0</v>
      </c>
      <c r="G1017" s="111">
        <v>2020.0</v>
      </c>
      <c r="H1017" s="111" t="s">
        <v>119</v>
      </c>
      <c r="I1017" s="111" t="s">
        <v>927</v>
      </c>
      <c r="J1017" s="111">
        <v>317.0</v>
      </c>
      <c r="K1017" s="5" t="s">
        <v>105</v>
      </c>
      <c r="L1017" s="111" t="s">
        <v>244</v>
      </c>
      <c r="M1017" s="287" t="s">
        <v>4164</v>
      </c>
      <c r="N1017" s="113"/>
    </row>
    <row r="1018">
      <c r="A1018" s="89" t="s">
        <v>176</v>
      </c>
      <c r="B1018" s="5">
        <v>11039.0</v>
      </c>
      <c r="E1018" s="90" t="s">
        <v>66</v>
      </c>
      <c r="F1018" s="111">
        <v>3076354.0</v>
      </c>
      <c r="G1018" s="111">
        <v>2020.0</v>
      </c>
      <c r="H1018" s="111" t="s">
        <v>119</v>
      </c>
      <c r="I1018" s="111" t="s">
        <v>927</v>
      </c>
      <c r="J1018" s="111">
        <v>317.0</v>
      </c>
      <c r="K1018" s="5" t="s">
        <v>105</v>
      </c>
      <c r="L1018" s="111" t="s">
        <v>467</v>
      </c>
      <c r="M1018" s="287" t="s">
        <v>4164</v>
      </c>
      <c r="N1018" s="113"/>
    </row>
    <row r="1019">
      <c r="A1019" s="89" t="s">
        <v>176</v>
      </c>
      <c r="B1019" s="5">
        <v>11040.0</v>
      </c>
      <c r="E1019" s="90" t="s">
        <v>66</v>
      </c>
      <c r="F1019" s="111">
        <v>3621585.0</v>
      </c>
      <c r="G1019" s="111">
        <v>2020.0</v>
      </c>
      <c r="H1019" s="111" t="s">
        <v>884</v>
      </c>
      <c r="I1019" s="111" t="s">
        <v>895</v>
      </c>
      <c r="J1019" s="111">
        <v>261.0</v>
      </c>
      <c r="K1019" s="111" t="s">
        <v>1226</v>
      </c>
      <c r="L1019" s="111" t="s">
        <v>244</v>
      </c>
      <c r="M1019" s="287" t="s">
        <v>4164</v>
      </c>
      <c r="N1019" s="113"/>
    </row>
    <row r="1020">
      <c r="A1020" s="89" t="s">
        <v>176</v>
      </c>
      <c r="B1020" s="5">
        <v>11041.0</v>
      </c>
      <c r="E1020" s="90" t="s">
        <v>66</v>
      </c>
      <c r="F1020" s="115" t="s">
        <v>1440</v>
      </c>
      <c r="G1020" s="111">
        <v>2020.0</v>
      </c>
      <c r="H1020" s="111" t="s">
        <v>119</v>
      </c>
      <c r="I1020" s="111" t="s">
        <v>927</v>
      </c>
      <c r="J1020" s="115" t="s">
        <v>1441</v>
      </c>
      <c r="K1020" s="5" t="s">
        <v>105</v>
      </c>
      <c r="L1020" s="111" t="s">
        <v>68</v>
      </c>
      <c r="M1020" s="287" t="s">
        <v>4164</v>
      </c>
      <c r="N1020" s="113"/>
    </row>
    <row r="1021">
      <c r="A1021" s="89" t="s">
        <v>176</v>
      </c>
      <c r="B1021" s="5">
        <v>11042.0</v>
      </c>
      <c r="E1021" s="90" t="s">
        <v>66</v>
      </c>
      <c r="F1021" s="111">
        <v>3424880.0</v>
      </c>
      <c r="G1021" s="111">
        <v>2020.0</v>
      </c>
      <c r="H1021" s="111" t="s">
        <v>119</v>
      </c>
      <c r="I1021" s="111" t="s">
        <v>927</v>
      </c>
      <c r="J1021" s="111">
        <v>317.0</v>
      </c>
      <c r="K1021" s="5" t="s">
        <v>105</v>
      </c>
      <c r="L1021" s="111" t="s">
        <v>68</v>
      </c>
      <c r="M1021" s="287" t="s">
        <v>4164</v>
      </c>
      <c r="N1021" s="113"/>
    </row>
    <row r="1022">
      <c r="A1022" s="89" t="s">
        <v>176</v>
      </c>
      <c r="B1022" s="5">
        <v>11043.0</v>
      </c>
      <c r="E1022" s="90" t="s">
        <v>66</v>
      </c>
      <c r="F1022" s="111">
        <v>6183512.0</v>
      </c>
      <c r="G1022" s="111">
        <v>2020.0</v>
      </c>
      <c r="H1022" s="111" t="s">
        <v>884</v>
      </c>
      <c r="I1022" s="111" t="s">
        <v>895</v>
      </c>
      <c r="J1022" s="111">
        <v>261.0</v>
      </c>
      <c r="K1022" s="111" t="s">
        <v>1226</v>
      </c>
      <c r="L1022" s="111" t="s">
        <v>68</v>
      </c>
      <c r="M1022" s="287" t="s">
        <v>4164</v>
      </c>
      <c r="N1022" s="113"/>
    </row>
    <row r="1023">
      <c r="A1023" s="89" t="s">
        <v>176</v>
      </c>
      <c r="B1023" s="5">
        <v>11044.0</v>
      </c>
      <c r="E1023" s="90" t="s">
        <v>66</v>
      </c>
      <c r="F1023" s="111">
        <v>2548861.0</v>
      </c>
      <c r="G1023" s="111">
        <v>2020.0</v>
      </c>
      <c r="H1023" s="111" t="s">
        <v>119</v>
      </c>
      <c r="I1023" s="111" t="s">
        <v>895</v>
      </c>
      <c r="J1023" s="111">
        <v>301.0</v>
      </c>
      <c r="K1023" s="5" t="s">
        <v>105</v>
      </c>
      <c r="L1023" s="111" t="s">
        <v>244</v>
      </c>
      <c r="M1023" s="287" t="s">
        <v>4164</v>
      </c>
      <c r="N1023" s="113"/>
    </row>
    <row r="1024">
      <c r="A1024" s="89" t="s">
        <v>176</v>
      </c>
      <c r="B1024" s="5">
        <v>11045.0</v>
      </c>
      <c r="E1024" s="90" t="s">
        <v>66</v>
      </c>
      <c r="F1024" s="111">
        <v>4510232.0</v>
      </c>
      <c r="G1024" s="111">
        <v>2019.0</v>
      </c>
      <c r="H1024" s="111" t="s">
        <v>786</v>
      </c>
      <c r="I1024" s="111" t="s">
        <v>1449</v>
      </c>
      <c r="J1024" s="111">
        <v>259.0</v>
      </c>
      <c r="K1024" s="5" t="s">
        <v>105</v>
      </c>
      <c r="L1024" s="111" t="s">
        <v>467</v>
      </c>
      <c r="M1024" s="287" t="s">
        <v>4977</v>
      </c>
      <c r="N1024" s="113"/>
    </row>
    <row r="1025">
      <c r="A1025" s="89" t="s">
        <v>176</v>
      </c>
      <c r="B1025" s="5">
        <v>11046.0</v>
      </c>
      <c r="E1025" s="90" t="s">
        <v>66</v>
      </c>
      <c r="F1025" s="111">
        <v>2553151.0</v>
      </c>
      <c r="G1025" s="111">
        <v>2019.0</v>
      </c>
      <c r="H1025" s="111" t="s">
        <v>305</v>
      </c>
      <c r="I1025" s="111" t="s">
        <v>2722</v>
      </c>
      <c r="J1025" s="111">
        <v>180.0</v>
      </c>
      <c r="K1025" s="111" t="s">
        <v>2478</v>
      </c>
      <c r="L1025" s="111" t="s">
        <v>467</v>
      </c>
      <c r="M1025" s="287" t="s">
        <v>4977</v>
      </c>
      <c r="N1025" s="113"/>
    </row>
    <row r="1026">
      <c r="A1026" s="89" t="s">
        <v>176</v>
      </c>
      <c r="B1026" s="5">
        <v>11047.0</v>
      </c>
      <c r="E1026" s="90" t="s">
        <v>66</v>
      </c>
      <c r="F1026" s="111">
        <v>2446126.0</v>
      </c>
      <c r="G1026" s="111">
        <v>2019.0</v>
      </c>
      <c r="H1026" s="111" t="s">
        <v>305</v>
      </c>
      <c r="I1026" s="111" t="s">
        <v>2722</v>
      </c>
      <c r="J1026" s="111">
        <v>180.0</v>
      </c>
      <c r="K1026" s="111" t="s">
        <v>2478</v>
      </c>
      <c r="L1026" s="111" t="s">
        <v>244</v>
      </c>
      <c r="M1026" s="287" t="s">
        <v>4977</v>
      </c>
      <c r="N1026" s="113"/>
    </row>
    <row r="1027">
      <c r="A1027" s="89" t="s">
        <v>176</v>
      </c>
      <c r="B1027" s="5">
        <v>11048.0</v>
      </c>
      <c r="E1027" s="90" t="s">
        <v>66</v>
      </c>
      <c r="F1027" s="111">
        <v>4817323.0</v>
      </c>
      <c r="G1027" s="111">
        <v>2019.0</v>
      </c>
      <c r="H1027" s="111" t="s">
        <v>305</v>
      </c>
      <c r="I1027" s="111" t="s">
        <v>2722</v>
      </c>
      <c r="J1027" s="111">
        <v>180.0</v>
      </c>
      <c r="K1027" s="111" t="s">
        <v>2478</v>
      </c>
      <c r="L1027" s="111" t="s">
        <v>467</v>
      </c>
      <c r="M1027" s="287" t="s">
        <v>4977</v>
      </c>
      <c r="N1027" s="113"/>
    </row>
    <row r="1028">
      <c r="A1028" s="89" t="s">
        <v>176</v>
      </c>
      <c r="B1028" s="5">
        <v>11049.0</v>
      </c>
      <c r="E1028" s="90" t="s">
        <v>66</v>
      </c>
      <c r="F1028" s="111">
        <v>4335313.0</v>
      </c>
      <c r="G1028" s="111">
        <v>2012.0</v>
      </c>
      <c r="H1028" s="111" t="s">
        <v>786</v>
      </c>
      <c r="I1028" s="111" t="s">
        <v>1993</v>
      </c>
      <c r="J1028" s="111">
        <v>181.0</v>
      </c>
      <c r="K1028" s="5" t="s">
        <v>105</v>
      </c>
      <c r="L1028" s="111" t="s">
        <v>467</v>
      </c>
      <c r="M1028" s="287" t="s">
        <v>4977</v>
      </c>
      <c r="N1028" s="113"/>
    </row>
    <row r="1029">
      <c r="A1029" s="89" t="s">
        <v>176</v>
      </c>
      <c r="B1029" s="5">
        <v>11050.0</v>
      </c>
      <c r="E1029" s="90" t="s">
        <v>66</v>
      </c>
      <c r="F1029" s="111">
        <v>4655418.0</v>
      </c>
      <c r="G1029" s="111">
        <v>2019.0</v>
      </c>
      <c r="H1029" s="111" t="s">
        <v>786</v>
      </c>
      <c r="I1029" s="111" t="s">
        <v>2450</v>
      </c>
      <c r="J1029" s="111">
        <v>248.0</v>
      </c>
      <c r="K1029" s="5" t="s">
        <v>105</v>
      </c>
      <c r="L1029" s="111" t="s">
        <v>244</v>
      </c>
      <c r="M1029" s="287" t="s">
        <v>4977</v>
      </c>
      <c r="N1029" s="113"/>
    </row>
    <row r="1030">
      <c r="A1030" s="89" t="s">
        <v>176</v>
      </c>
      <c r="B1030" s="5">
        <v>11051.0</v>
      </c>
      <c r="E1030" s="90" t="s">
        <v>66</v>
      </c>
      <c r="F1030" s="111">
        <v>7454586.0</v>
      </c>
      <c r="G1030" s="111">
        <v>2019.0</v>
      </c>
      <c r="H1030" s="111" t="s">
        <v>786</v>
      </c>
      <c r="I1030" s="111" t="s">
        <v>2450</v>
      </c>
      <c r="J1030" s="111">
        <v>248.0</v>
      </c>
      <c r="K1030" s="5" t="s">
        <v>105</v>
      </c>
      <c r="L1030" s="111" t="s">
        <v>68</v>
      </c>
      <c r="M1030" s="287" t="s">
        <v>4977</v>
      </c>
      <c r="N1030" s="113"/>
    </row>
    <row r="1031">
      <c r="A1031" s="89" t="s">
        <v>176</v>
      </c>
      <c r="B1031" s="5">
        <v>11052.0</v>
      </c>
      <c r="E1031" s="90" t="s">
        <v>66</v>
      </c>
      <c r="F1031" s="111">
        <v>6588720.0</v>
      </c>
      <c r="G1031" s="111">
        <v>2019.0</v>
      </c>
      <c r="H1031" s="111" t="s">
        <v>786</v>
      </c>
      <c r="I1031" s="111" t="s">
        <v>2450</v>
      </c>
      <c r="J1031" s="111">
        <v>248.0</v>
      </c>
      <c r="K1031" s="5" t="s">
        <v>105</v>
      </c>
      <c r="L1031" s="111" t="s">
        <v>244</v>
      </c>
      <c r="M1031" s="287" t="s">
        <v>4977</v>
      </c>
      <c r="N1031" s="113"/>
    </row>
    <row r="1032">
      <c r="A1032" s="89" t="s">
        <v>176</v>
      </c>
      <c r="B1032" s="5">
        <v>11053.0</v>
      </c>
      <c r="E1032" s="90" t="s">
        <v>21</v>
      </c>
      <c r="F1032" s="131">
        <v>4.6499385E7</v>
      </c>
      <c r="G1032" s="131">
        <v>2019.0</v>
      </c>
      <c r="H1032" s="132" t="s">
        <v>786</v>
      </c>
      <c r="I1032" s="132" t="s">
        <v>2450</v>
      </c>
      <c r="J1032" s="133">
        <v>248.0</v>
      </c>
      <c r="K1032" s="5" t="s">
        <v>105</v>
      </c>
      <c r="L1032" s="132" t="s">
        <v>25</v>
      </c>
      <c r="M1032" s="287" t="s">
        <v>4977</v>
      </c>
      <c r="N1032" s="350"/>
      <c r="O1032" s="218"/>
      <c r="P1032" s="218"/>
      <c r="Q1032" s="218"/>
      <c r="R1032" s="218"/>
      <c r="S1032" s="218"/>
      <c r="T1032" s="218"/>
      <c r="U1032" s="218"/>
      <c r="V1032" s="218"/>
      <c r="W1032" s="218"/>
      <c r="X1032" s="218"/>
      <c r="Y1032" s="218"/>
      <c r="Z1032" s="218"/>
      <c r="AA1032" s="218"/>
      <c r="AB1032" s="218"/>
      <c r="AC1032" s="218"/>
      <c r="AD1032" s="218"/>
      <c r="AE1032" s="218"/>
      <c r="AF1032" s="218"/>
      <c r="AG1032" s="218"/>
      <c r="AH1032" s="218"/>
      <c r="AI1032" s="218"/>
      <c r="AJ1032" s="218"/>
      <c r="AK1032" s="218"/>
      <c r="AL1032" s="218"/>
      <c r="AM1032" s="218"/>
    </row>
    <row r="1033">
      <c r="A1033" s="89" t="s">
        <v>1776</v>
      </c>
      <c r="B1033" s="5">
        <v>11054.0</v>
      </c>
      <c r="E1033" s="90" t="s">
        <v>21</v>
      </c>
      <c r="F1033" s="90" t="s">
        <v>2412</v>
      </c>
      <c r="G1033" s="5">
        <v>2020.0</v>
      </c>
      <c r="H1033" s="5" t="s">
        <v>1847</v>
      </c>
      <c r="I1033" s="5" t="s">
        <v>1978</v>
      </c>
      <c r="J1033" s="5">
        <v>43.0</v>
      </c>
      <c r="K1033" s="5" t="s">
        <v>889</v>
      </c>
      <c r="L1033" s="5" t="s">
        <v>30</v>
      </c>
      <c r="M1033" s="287" t="s">
        <v>4977</v>
      </c>
      <c r="N1033" s="113"/>
    </row>
    <row r="1034">
      <c r="A1034" s="89" t="s">
        <v>1776</v>
      </c>
      <c r="B1034" s="5">
        <v>11055.0</v>
      </c>
      <c r="E1034" s="90" t="s">
        <v>21</v>
      </c>
      <c r="F1034" s="90" t="s">
        <v>2261</v>
      </c>
      <c r="G1034" s="5">
        <v>2020.0</v>
      </c>
      <c r="H1034" s="5" t="s">
        <v>1847</v>
      </c>
      <c r="I1034" s="5" t="s">
        <v>1978</v>
      </c>
      <c r="J1034" s="5">
        <v>43.0</v>
      </c>
      <c r="K1034" s="5" t="s">
        <v>2262</v>
      </c>
      <c r="L1034" s="5" t="s">
        <v>30</v>
      </c>
      <c r="M1034" s="287" t="s">
        <v>4977</v>
      </c>
      <c r="N1034" s="113"/>
    </row>
    <row r="1035">
      <c r="A1035" s="89" t="s">
        <v>1776</v>
      </c>
      <c r="B1035" s="5">
        <v>11056.0</v>
      </c>
      <c r="E1035" s="90" t="s">
        <v>21</v>
      </c>
      <c r="F1035" s="90" t="s">
        <v>1977</v>
      </c>
      <c r="G1035" s="5">
        <v>2020.0</v>
      </c>
      <c r="H1035" s="5" t="s">
        <v>1847</v>
      </c>
      <c r="I1035" s="5" t="s">
        <v>1978</v>
      </c>
      <c r="J1035" s="5">
        <v>3.0</v>
      </c>
      <c r="K1035" s="5" t="s">
        <v>105</v>
      </c>
      <c r="L1035" s="5" t="s">
        <v>25</v>
      </c>
      <c r="M1035" s="287" t="s">
        <v>4977</v>
      </c>
      <c r="N1035" s="113"/>
    </row>
    <row r="1036">
      <c r="A1036" s="89" t="s">
        <v>1776</v>
      </c>
      <c r="B1036" s="5">
        <v>11057.0</v>
      </c>
      <c r="E1036" s="90" t="s">
        <v>21</v>
      </c>
      <c r="F1036" s="90" t="s">
        <v>2953</v>
      </c>
      <c r="G1036" s="5">
        <v>2019.0</v>
      </c>
      <c r="H1036" s="5" t="s">
        <v>1852</v>
      </c>
      <c r="I1036" s="5" t="s">
        <v>2819</v>
      </c>
      <c r="J1036" s="5">
        <v>201.0</v>
      </c>
      <c r="K1036" s="5" t="s">
        <v>2257</v>
      </c>
      <c r="L1036" s="5" t="s">
        <v>25</v>
      </c>
      <c r="M1036" s="287" t="s">
        <v>4977</v>
      </c>
      <c r="N1036" s="113"/>
    </row>
    <row r="1037">
      <c r="A1037" s="89" t="s">
        <v>1776</v>
      </c>
      <c r="B1037" s="5">
        <v>11058.0</v>
      </c>
      <c r="E1037" s="90" t="s">
        <v>21</v>
      </c>
      <c r="F1037" s="90" t="s">
        <v>2817</v>
      </c>
      <c r="G1037" s="5">
        <v>2019.0</v>
      </c>
      <c r="H1037" s="5" t="s">
        <v>2818</v>
      </c>
      <c r="I1037" s="5" t="s">
        <v>2819</v>
      </c>
      <c r="J1037" s="5">
        <v>3.0</v>
      </c>
      <c r="K1037" s="5" t="s">
        <v>1375</v>
      </c>
      <c r="L1037" s="5" t="s">
        <v>25</v>
      </c>
      <c r="M1037" s="287" t="s">
        <v>4977</v>
      </c>
      <c r="N1037" s="113"/>
    </row>
    <row r="1038">
      <c r="A1038" s="89" t="s">
        <v>1776</v>
      </c>
      <c r="B1038" s="5">
        <v>11059.0</v>
      </c>
      <c r="E1038" s="90" t="s">
        <v>21</v>
      </c>
      <c r="F1038" s="90" t="s">
        <v>2451</v>
      </c>
      <c r="G1038" s="5">
        <v>2019.0</v>
      </c>
      <c r="H1038" s="5" t="s">
        <v>1847</v>
      </c>
      <c r="I1038" s="5" t="s">
        <v>1848</v>
      </c>
      <c r="J1038" s="5">
        <v>11.0</v>
      </c>
      <c r="K1038" s="5" t="s">
        <v>2452</v>
      </c>
      <c r="L1038" s="5" t="s">
        <v>30</v>
      </c>
      <c r="M1038" s="287" t="s">
        <v>4977</v>
      </c>
      <c r="N1038" s="113"/>
    </row>
    <row r="1039">
      <c r="A1039" s="89" t="s">
        <v>1776</v>
      </c>
      <c r="B1039" s="5">
        <v>11060.0</v>
      </c>
      <c r="E1039" s="90" t="s">
        <v>21</v>
      </c>
      <c r="F1039" s="90" t="s">
        <v>1846</v>
      </c>
      <c r="G1039" s="5">
        <v>2019.0</v>
      </c>
      <c r="H1039" s="5" t="s">
        <v>1847</v>
      </c>
      <c r="I1039" s="5" t="s">
        <v>1848</v>
      </c>
      <c r="J1039" s="5">
        <v>2.0</v>
      </c>
      <c r="K1039" s="5" t="s">
        <v>105</v>
      </c>
      <c r="L1039" s="5" t="s">
        <v>25</v>
      </c>
      <c r="M1039" s="287" t="s">
        <v>4977</v>
      </c>
      <c r="N1039" s="113"/>
    </row>
    <row r="1040">
      <c r="A1040" s="89" t="s">
        <v>1776</v>
      </c>
      <c r="B1040" s="5">
        <v>11061.0</v>
      </c>
      <c r="E1040" s="90" t="s">
        <v>21</v>
      </c>
      <c r="F1040" s="90" t="s">
        <v>2954</v>
      </c>
      <c r="G1040" s="5">
        <v>2019.0</v>
      </c>
      <c r="H1040" s="5" t="s">
        <v>1852</v>
      </c>
      <c r="I1040" s="5" t="s">
        <v>1786</v>
      </c>
      <c r="J1040" s="5">
        <v>296.0</v>
      </c>
      <c r="K1040" s="5" t="s">
        <v>1731</v>
      </c>
      <c r="L1040" s="5" t="s">
        <v>25</v>
      </c>
      <c r="M1040" s="287" t="s">
        <v>4977</v>
      </c>
      <c r="N1040" s="113"/>
    </row>
    <row r="1041">
      <c r="A1041" s="89" t="s">
        <v>1776</v>
      </c>
      <c r="B1041" s="5">
        <v>11062.0</v>
      </c>
      <c r="E1041" s="90" t="s">
        <v>21</v>
      </c>
      <c r="F1041" s="90" t="s">
        <v>1849</v>
      </c>
      <c r="G1041" s="5">
        <v>2019.0</v>
      </c>
      <c r="H1041" s="5" t="s">
        <v>884</v>
      </c>
      <c r="I1041" s="5" t="s">
        <v>1786</v>
      </c>
      <c r="J1041" s="5">
        <v>269.0</v>
      </c>
      <c r="K1041" s="5" t="s">
        <v>1850</v>
      </c>
      <c r="L1041" s="5" t="s">
        <v>25</v>
      </c>
      <c r="M1041" s="287" t="s">
        <v>4977</v>
      </c>
      <c r="N1041" s="113"/>
    </row>
    <row r="1042">
      <c r="A1042" s="89" t="s">
        <v>1776</v>
      </c>
      <c r="B1042" s="5">
        <v>11063.0</v>
      </c>
      <c r="E1042" s="90" t="s">
        <v>21</v>
      </c>
      <c r="F1042" s="90" t="s">
        <v>2955</v>
      </c>
      <c r="G1042" s="5">
        <v>2019.0</v>
      </c>
      <c r="H1042" s="5" t="s">
        <v>119</v>
      </c>
      <c r="I1042" s="5" t="s">
        <v>1786</v>
      </c>
      <c r="J1042" s="5">
        <v>201.0</v>
      </c>
      <c r="K1042" s="5" t="s">
        <v>105</v>
      </c>
      <c r="L1042" s="5" t="s">
        <v>25</v>
      </c>
      <c r="M1042" s="287" t="s">
        <v>4977</v>
      </c>
      <c r="N1042" s="113"/>
    </row>
    <row r="1043">
      <c r="A1043" s="89" t="s">
        <v>1776</v>
      </c>
      <c r="B1043" s="5">
        <v>11064.0</v>
      </c>
      <c r="E1043" s="90" t="s">
        <v>21</v>
      </c>
      <c r="F1043" s="90" t="s">
        <v>2956</v>
      </c>
      <c r="G1043" s="5">
        <v>2020.0</v>
      </c>
      <c r="H1043" s="5" t="s">
        <v>1847</v>
      </c>
      <c r="I1043" s="5" t="s">
        <v>1844</v>
      </c>
      <c r="J1043" s="5">
        <v>42.0</v>
      </c>
      <c r="K1043" s="5" t="s">
        <v>1731</v>
      </c>
      <c r="L1043" s="5" t="s">
        <v>25</v>
      </c>
      <c r="M1043" s="287" t="s">
        <v>4977</v>
      </c>
      <c r="N1043" s="113"/>
    </row>
    <row r="1044">
      <c r="A1044" s="89" t="s">
        <v>1776</v>
      </c>
      <c r="B1044" s="5">
        <v>11065.0</v>
      </c>
      <c r="E1044" s="90" t="s">
        <v>21</v>
      </c>
      <c r="F1044" s="90" t="s">
        <v>1851</v>
      </c>
      <c r="G1044" s="5">
        <v>2019.0</v>
      </c>
      <c r="H1044" s="5" t="s">
        <v>1852</v>
      </c>
      <c r="I1044" s="5" t="s">
        <v>1786</v>
      </c>
      <c r="J1044" s="5">
        <v>296.0</v>
      </c>
      <c r="K1044" s="5" t="s">
        <v>1731</v>
      </c>
      <c r="L1044" s="5" t="s">
        <v>25</v>
      </c>
      <c r="M1044" s="287" t="s">
        <v>4977</v>
      </c>
      <c r="N1044" s="113"/>
    </row>
    <row r="1045">
      <c r="A1045" s="89" t="s">
        <v>1776</v>
      </c>
      <c r="B1045" s="5">
        <v>11066.0</v>
      </c>
      <c r="E1045" s="90" t="s">
        <v>21</v>
      </c>
      <c r="F1045" s="90" t="s">
        <v>1853</v>
      </c>
      <c r="G1045" s="5">
        <v>2019.0</v>
      </c>
      <c r="H1045" s="5" t="s">
        <v>884</v>
      </c>
      <c r="I1045" s="5" t="s">
        <v>1786</v>
      </c>
      <c r="J1045" s="5">
        <v>269.0</v>
      </c>
      <c r="K1045" s="5" t="s">
        <v>1850</v>
      </c>
      <c r="L1045" s="5" t="s">
        <v>25</v>
      </c>
      <c r="M1045" s="287" t="s">
        <v>4977</v>
      </c>
      <c r="N1045" s="113"/>
    </row>
    <row r="1046">
      <c r="A1046" s="89" t="s">
        <v>1776</v>
      </c>
      <c r="B1046" s="5">
        <v>11067.0</v>
      </c>
      <c r="E1046" s="90" t="s">
        <v>21</v>
      </c>
      <c r="F1046" s="90" t="s">
        <v>1672</v>
      </c>
      <c r="G1046" s="5">
        <v>2020.0</v>
      </c>
      <c r="H1046" s="5" t="s">
        <v>1190</v>
      </c>
      <c r="I1046" s="5" t="s">
        <v>893</v>
      </c>
      <c r="J1046" s="5" t="s">
        <v>1673</v>
      </c>
      <c r="K1046" s="5" t="s">
        <v>105</v>
      </c>
      <c r="L1046" s="5" t="s">
        <v>25</v>
      </c>
      <c r="M1046" s="287" t="s">
        <v>4164</v>
      </c>
      <c r="N1046" s="113"/>
    </row>
    <row r="1047">
      <c r="A1047" s="89" t="s">
        <v>1776</v>
      </c>
      <c r="B1047" s="5">
        <v>11068.0</v>
      </c>
      <c r="E1047" s="90" t="s">
        <v>21</v>
      </c>
      <c r="F1047" s="90" t="s">
        <v>3412</v>
      </c>
      <c r="G1047" s="5">
        <v>2020.0</v>
      </c>
      <c r="H1047" s="5" t="s">
        <v>884</v>
      </c>
      <c r="I1047" s="5" t="s">
        <v>1109</v>
      </c>
      <c r="J1047" s="5">
        <v>220.0</v>
      </c>
      <c r="K1047" s="5" t="s">
        <v>3413</v>
      </c>
      <c r="L1047" s="5" t="s">
        <v>25</v>
      </c>
      <c r="M1047" s="287" t="s">
        <v>4164</v>
      </c>
      <c r="N1047" s="113"/>
    </row>
    <row r="1048">
      <c r="A1048" s="89" t="s">
        <v>1776</v>
      </c>
      <c r="B1048" s="5">
        <v>11069.0</v>
      </c>
      <c r="E1048" s="90" t="s">
        <v>21</v>
      </c>
      <c r="F1048" s="90" t="s">
        <v>3250</v>
      </c>
      <c r="G1048" s="5">
        <v>2020.0</v>
      </c>
      <c r="H1048" s="5" t="s">
        <v>884</v>
      </c>
      <c r="I1048" s="5" t="s">
        <v>903</v>
      </c>
      <c r="J1048" s="5">
        <v>212.0</v>
      </c>
      <c r="K1048" s="5" t="s">
        <v>851</v>
      </c>
      <c r="L1048" s="5" t="s">
        <v>25</v>
      </c>
      <c r="M1048" s="287" t="s">
        <v>4164</v>
      </c>
      <c r="N1048" s="113"/>
    </row>
    <row r="1049">
      <c r="A1049" s="89" t="s">
        <v>1776</v>
      </c>
      <c r="B1049" s="5">
        <v>11070.0</v>
      </c>
      <c r="E1049" s="90" t="s">
        <v>21</v>
      </c>
      <c r="F1049" s="90" t="s">
        <v>1600</v>
      </c>
      <c r="G1049" s="5">
        <v>2020.0</v>
      </c>
      <c r="H1049" s="5" t="s">
        <v>1099</v>
      </c>
      <c r="I1049" s="5" t="s">
        <v>880</v>
      </c>
      <c r="J1049" s="5">
        <v>7.0</v>
      </c>
      <c r="K1049" s="5" t="s">
        <v>1601</v>
      </c>
      <c r="L1049" s="5" t="s">
        <v>30</v>
      </c>
      <c r="M1049" s="287" t="s">
        <v>4164</v>
      </c>
      <c r="N1049" s="113"/>
    </row>
    <row r="1050">
      <c r="A1050" s="89" t="s">
        <v>1776</v>
      </c>
      <c r="B1050" s="5">
        <v>11071.0</v>
      </c>
      <c r="E1050" s="90" t="s">
        <v>21</v>
      </c>
      <c r="F1050" s="90" t="s">
        <v>1185</v>
      </c>
      <c r="G1050" s="5">
        <v>2020.0</v>
      </c>
      <c r="H1050" s="5" t="s">
        <v>1186</v>
      </c>
      <c r="I1050" s="5" t="s">
        <v>880</v>
      </c>
      <c r="J1050" s="5">
        <v>4.0</v>
      </c>
      <c r="K1050" s="199" t="s">
        <v>1187</v>
      </c>
      <c r="L1050" s="5" t="s">
        <v>25</v>
      </c>
      <c r="M1050" s="287" t="s">
        <v>4164</v>
      </c>
      <c r="N1050" s="113"/>
    </row>
    <row r="1051">
      <c r="A1051" s="89" t="s">
        <v>1776</v>
      </c>
      <c r="B1051" s="5">
        <v>11072.0</v>
      </c>
      <c r="E1051" s="90" t="s">
        <v>21</v>
      </c>
      <c r="F1051" s="90" t="s">
        <v>1188</v>
      </c>
      <c r="G1051" s="5">
        <v>2020.0</v>
      </c>
      <c r="H1051" s="5" t="s">
        <v>884</v>
      </c>
      <c r="I1051" s="5" t="s">
        <v>880</v>
      </c>
      <c r="J1051" s="5">
        <v>204.0</v>
      </c>
      <c r="K1051" s="5" t="s">
        <v>105</v>
      </c>
      <c r="L1051" s="5" t="s">
        <v>25</v>
      </c>
      <c r="M1051" s="287" t="s">
        <v>4164</v>
      </c>
      <c r="N1051" s="113"/>
    </row>
    <row r="1052">
      <c r="A1052" s="89" t="s">
        <v>1776</v>
      </c>
      <c r="B1052" s="5">
        <v>11073.0</v>
      </c>
      <c r="E1052" s="90" t="s">
        <v>21</v>
      </c>
      <c r="F1052" s="90" t="s">
        <v>1103</v>
      </c>
      <c r="G1052" s="5">
        <v>2020.0</v>
      </c>
      <c r="H1052" s="5" t="s">
        <v>884</v>
      </c>
      <c r="I1052" s="5" t="s">
        <v>854</v>
      </c>
      <c r="J1052" s="5">
        <v>265.0</v>
      </c>
      <c r="K1052" s="5" t="s">
        <v>1104</v>
      </c>
      <c r="L1052" s="5" t="s">
        <v>25</v>
      </c>
      <c r="M1052" s="287" t="s">
        <v>4164</v>
      </c>
      <c r="N1052" s="113"/>
    </row>
    <row r="1053">
      <c r="A1053" s="89" t="s">
        <v>1776</v>
      </c>
      <c r="B1053" s="5">
        <v>11074.0</v>
      </c>
      <c r="E1053" s="90" t="s">
        <v>21</v>
      </c>
      <c r="F1053" s="90" t="s">
        <v>3414</v>
      </c>
      <c r="G1053" s="5">
        <v>2020.0</v>
      </c>
      <c r="H1053" s="5" t="s">
        <v>884</v>
      </c>
      <c r="I1053" s="5" t="s">
        <v>1046</v>
      </c>
      <c r="J1053" s="5">
        <v>268.0</v>
      </c>
      <c r="K1053" s="5" t="s">
        <v>3415</v>
      </c>
      <c r="L1053" s="5" t="s">
        <v>25</v>
      </c>
      <c r="M1053" s="287" t="s">
        <v>4164</v>
      </c>
      <c r="N1053" s="113"/>
    </row>
    <row r="1054">
      <c r="A1054" s="89" t="s">
        <v>1776</v>
      </c>
      <c r="B1054" s="5">
        <v>11075.0</v>
      </c>
      <c r="E1054" s="90" t="s">
        <v>21</v>
      </c>
      <c r="F1054" s="90" t="s">
        <v>3416</v>
      </c>
      <c r="G1054" s="5">
        <v>2020.0</v>
      </c>
      <c r="H1054" s="5" t="s">
        <v>884</v>
      </c>
      <c r="I1054" s="5" t="s">
        <v>1046</v>
      </c>
      <c r="J1054" s="5">
        <v>207.0</v>
      </c>
      <c r="K1054" s="5" t="s">
        <v>3417</v>
      </c>
      <c r="L1054" s="5" t="s">
        <v>25</v>
      </c>
      <c r="M1054" s="287" t="s">
        <v>4164</v>
      </c>
      <c r="N1054" s="113"/>
    </row>
    <row r="1055">
      <c r="A1055" s="89" t="s">
        <v>1776</v>
      </c>
      <c r="B1055" s="5">
        <v>11076.0</v>
      </c>
      <c r="E1055" s="90" t="s">
        <v>21</v>
      </c>
      <c r="F1055" s="90" t="s">
        <v>3418</v>
      </c>
      <c r="G1055" s="5">
        <v>2020.0</v>
      </c>
      <c r="H1055" s="5" t="s">
        <v>884</v>
      </c>
      <c r="I1055" s="5" t="s">
        <v>1046</v>
      </c>
      <c r="J1055" s="5">
        <v>268.0</v>
      </c>
      <c r="K1055" s="5" t="s">
        <v>3413</v>
      </c>
      <c r="L1055" s="5" t="s">
        <v>25</v>
      </c>
      <c r="M1055" s="287" t="s">
        <v>4164</v>
      </c>
      <c r="N1055" s="113"/>
    </row>
    <row r="1056">
      <c r="A1056" s="89" t="s">
        <v>1776</v>
      </c>
      <c r="B1056" s="5">
        <v>11077.0</v>
      </c>
      <c r="E1056" s="90" t="s">
        <v>21</v>
      </c>
      <c r="F1056" s="90" t="s">
        <v>3419</v>
      </c>
      <c r="G1056" s="5">
        <v>2020.0</v>
      </c>
      <c r="H1056" s="5" t="s">
        <v>884</v>
      </c>
      <c r="I1056" s="5" t="s">
        <v>1046</v>
      </c>
      <c r="J1056" s="5">
        <v>268.0</v>
      </c>
      <c r="K1056" s="5" t="s">
        <v>3420</v>
      </c>
      <c r="L1056" s="5" t="s">
        <v>25</v>
      </c>
      <c r="M1056" s="287" t="s">
        <v>4164</v>
      </c>
      <c r="N1056" s="113"/>
    </row>
    <row r="1057">
      <c r="A1057" s="89" t="s">
        <v>1776</v>
      </c>
      <c r="B1057" s="5">
        <v>11078.0</v>
      </c>
      <c r="E1057" s="90" t="s">
        <v>21</v>
      </c>
      <c r="F1057" s="90" t="s">
        <v>1442</v>
      </c>
      <c r="G1057" s="5">
        <v>2020.0</v>
      </c>
      <c r="H1057" s="5" t="s">
        <v>1443</v>
      </c>
      <c r="I1057" s="5" t="s">
        <v>1046</v>
      </c>
      <c r="J1057" s="5">
        <v>105.0</v>
      </c>
      <c r="K1057" s="5" t="s">
        <v>105</v>
      </c>
      <c r="L1057" s="5" t="s">
        <v>25</v>
      </c>
      <c r="M1057" s="287" t="s">
        <v>4164</v>
      </c>
      <c r="N1057" s="113"/>
    </row>
    <row r="1058">
      <c r="A1058" s="89" t="s">
        <v>1776</v>
      </c>
      <c r="B1058" s="5">
        <v>11079.0</v>
      </c>
      <c r="E1058" s="90" t="s">
        <v>21</v>
      </c>
      <c r="F1058" s="90" t="s">
        <v>1445</v>
      </c>
      <c r="G1058" s="5">
        <v>2020.0</v>
      </c>
      <c r="H1058" s="5" t="s">
        <v>1190</v>
      </c>
      <c r="I1058" s="5" t="s">
        <v>1046</v>
      </c>
      <c r="J1058" s="5" t="s">
        <v>1446</v>
      </c>
      <c r="K1058" s="5" t="s">
        <v>105</v>
      </c>
      <c r="L1058" s="5" t="s">
        <v>25</v>
      </c>
      <c r="M1058" s="287" t="s">
        <v>4164</v>
      </c>
      <c r="N1058" s="113"/>
    </row>
    <row r="1059">
      <c r="A1059" s="89" t="s">
        <v>1776</v>
      </c>
      <c r="B1059" s="5">
        <v>11080.0</v>
      </c>
      <c r="E1059" s="90" t="s">
        <v>21</v>
      </c>
      <c r="F1059" s="90" t="s">
        <v>1447</v>
      </c>
      <c r="G1059" s="5">
        <v>2020.0</v>
      </c>
      <c r="H1059" s="5" t="s">
        <v>1190</v>
      </c>
      <c r="I1059" s="5" t="s">
        <v>1046</v>
      </c>
      <c r="J1059" s="5" t="s">
        <v>1446</v>
      </c>
      <c r="K1059" s="5" t="s">
        <v>105</v>
      </c>
      <c r="L1059" s="5" t="s">
        <v>25</v>
      </c>
      <c r="M1059" s="287" t="s">
        <v>4164</v>
      </c>
      <c r="N1059" s="113"/>
    </row>
    <row r="1060">
      <c r="A1060" s="89" t="s">
        <v>1776</v>
      </c>
      <c r="B1060" s="5">
        <v>11081.0</v>
      </c>
      <c r="E1060" s="90" t="s">
        <v>21</v>
      </c>
      <c r="F1060" s="90" t="s">
        <v>3421</v>
      </c>
      <c r="G1060" s="5">
        <v>2020.0</v>
      </c>
      <c r="H1060" s="5" t="s">
        <v>884</v>
      </c>
      <c r="I1060" s="5" t="s">
        <v>964</v>
      </c>
      <c r="J1060" s="5">
        <v>202.0</v>
      </c>
      <c r="K1060" s="5" t="s">
        <v>3417</v>
      </c>
      <c r="L1060" s="5" t="s">
        <v>25</v>
      </c>
      <c r="M1060" s="287" t="s">
        <v>4164</v>
      </c>
      <c r="N1060" s="113"/>
    </row>
    <row r="1061">
      <c r="A1061" s="89" t="s">
        <v>1776</v>
      </c>
      <c r="B1061" s="5">
        <v>11082.0</v>
      </c>
      <c r="E1061" s="90" t="s">
        <v>21</v>
      </c>
      <c r="F1061" s="90" t="s">
        <v>3422</v>
      </c>
      <c r="G1061" s="5">
        <v>2020.0</v>
      </c>
      <c r="H1061" s="5" t="s">
        <v>884</v>
      </c>
      <c r="I1061" s="5" t="s">
        <v>964</v>
      </c>
      <c r="J1061" s="5">
        <v>202.0</v>
      </c>
      <c r="K1061" s="5" t="s">
        <v>886</v>
      </c>
      <c r="L1061" s="5" t="s">
        <v>25</v>
      </c>
      <c r="M1061" s="287" t="s">
        <v>4164</v>
      </c>
      <c r="N1061" s="113"/>
    </row>
    <row r="1062">
      <c r="A1062" s="89" t="s">
        <v>1776</v>
      </c>
      <c r="B1062" s="5">
        <v>11083.0</v>
      </c>
      <c r="E1062" s="90" t="s">
        <v>21</v>
      </c>
      <c r="F1062" s="90" t="s">
        <v>963</v>
      </c>
      <c r="G1062" s="5">
        <v>2020.0</v>
      </c>
      <c r="H1062" s="5" t="s">
        <v>884</v>
      </c>
      <c r="I1062" s="5" t="s">
        <v>964</v>
      </c>
      <c r="J1062" s="5">
        <v>202.0</v>
      </c>
      <c r="K1062" s="5" t="s">
        <v>965</v>
      </c>
      <c r="L1062" s="5" t="s">
        <v>25</v>
      </c>
      <c r="M1062" s="287" t="s">
        <v>4164</v>
      </c>
      <c r="N1062" s="113"/>
    </row>
    <row r="1063">
      <c r="A1063" s="89" t="s">
        <v>1776</v>
      </c>
      <c r="B1063" s="5">
        <v>11084.0</v>
      </c>
      <c r="E1063" s="90" t="s">
        <v>21</v>
      </c>
      <c r="F1063" s="90" t="s">
        <v>3423</v>
      </c>
      <c r="G1063" s="5">
        <v>2020.0</v>
      </c>
      <c r="H1063" s="5" t="s">
        <v>884</v>
      </c>
      <c r="I1063" s="5" t="s">
        <v>964</v>
      </c>
      <c r="J1063" s="5">
        <v>272.0</v>
      </c>
      <c r="K1063" s="5" t="s">
        <v>3420</v>
      </c>
      <c r="L1063" s="5" t="s">
        <v>25</v>
      </c>
      <c r="M1063" s="287" t="s">
        <v>4164</v>
      </c>
      <c r="N1063" s="113"/>
    </row>
    <row r="1064">
      <c r="A1064" s="89" t="s">
        <v>1776</v>
      </c>
      <c r="B1064" s="5">
        <v>11085.0</v>
      </c>
      <c r="E1064" s="90" t="s">
        <v>21</v>
      </c>
      <c r="F1064" s="90" t="s">
        <v>1189</v>
      </c>
      <c r="G1064" s="5">
        <v>2020.0</v>
      </c>
      <c r="H1064" s="5" t="s">
        <v>1190</v>
      </c>
      <c r="I1064" s="5" t="s">
        <v>964</v>
      </c>
      <c r="J1064" s="5" t="s">
        <v>1191</v>
      </c>
      <c r="K1064" s="5" t="s">
        <v>105</v>
      </c>
      <c r="L1064" s="5" t="s">
        <v>25</v>
      </c>
      <c r="M1064" s="287" t="s">
        <v>4164</v>
      </c>
      <c r="N1064" s="113"/>
    </row>
    <row r="1065">
      <c r="A1065" s="89" t="s">
        <v>1776</v>
      </c>
      <c r="B1065" s="5">
        <v>11086.0</v>
      </c>
      <c r="E1065" s="90" t="s">
        <v>21</v>
      </c>
      <c r="F1065" s="90" t="s">
        <v>1227</v>
      </c>
      <c r="G1065" s="5">
        <v>2020.0</v>
      </c>
      <c r="H1065" s="5" t="s">
        <v>884</v>
      </c>
      <c r="I1065" s="5" t="s">
        <v>880</v>
      </c>
      <c r="J1065" s="5">
        <v>204.0</v>
      </c>
      <c r="K1065" s="5" t="s">
        <v>105</v>
      </c>
      <c r="L1065" s="5" t="s">
        <v>25</v>
      </c>
      <c r="M1065" s="287" t="s">
        <v>4164</v>
      </c>
      <c r="N1065" s="113"/>
    </row>
    <row r="1066">
      <c r="A1066" s="345" t="s">
        <v>176</v>
      </c>
      <c r="B1066" s="5">
        <v>11087.0</v>
      </c>
      <c r="C1066" s="114"/>
      <c r="D1066" s="114"/>
      <c r="E1066" s="115" t="s">
        <v>21</v>
      </c>
      <c r="F1066" s="115" t="s">
        <v>304</v>
      </c>
      <c r="G1066" s="131">
        <v>2020.0</v>
      </c>
      <c r="H1066" s="132" t="s">
        <v>305</v>
      </c>
      <c r="I1066" s="132" t="s">
        <v>24</v>
      </c>
      <c r="J1066" s="133">
        <v>62.0</v>
      </c>
      <c r="K1066" s="5" t="s">
        <v>105</v>
      </c>
      <c r="L1066" s="111" t="s">
        <v>30</v>
      </c>
      <c r="M1066" s="287" t="s">
        <v>4165</v>
      </c>
      <c r="N1066" s="113"/>
      <c r="O1066" s="114"/>
      <c r="P1066" s="114"/>
      <c r="Q1066" s="114"/>
      <c r="R1066" s="114"/>
      <c r="S1066" s="114"/>
      <c r="T1066" s="114"/>
      <c r="U1066" s="114"/>
      <c r="V1066" s="114"/>
      <c r="W1066" s="114"/>
      <c r="X1066" s="114"/>
      <c r="Y1066" s="114"/>
      <c r="Z1066" s="114"/>
      <c r="AA1066" s="114"/>
      <c r="AB1066" s="114"/>
      <c r="AC1066" s="114"/>
      <c r="AD1066" s="114"/>
      <c r="AE1066" s="114"/>
      <c r="AF1066" s="114"/>
      <c r="AG1066" s="114"/>
      <c r="AH1066" s="114"/>
      <c r="AI1066" s="114"/>
      <c r="AJ1066" s="114"/>
      <c r="AK1066" s="114"/>
      <c r="AL1066" s="114"/>
      <c r="AM1066" s="114"/>
      <c r="AN1066" s="114"/>
    </row>
    <row r="1067">
      <c r="A1067" s="345" t="s">
        <v>176</v>
      </c>
      <c r="B1067" s="5">
        <v>11088.0</v>
      </c>
      <c r="C1067" s="114"/>
      <c r="D1067" s="114"/>
      <c r="E1067" s="115" t="s">
        <v>21</v>
      </c>
      <c r="F1067" s="115" t="s">
        <v>695</v>
      </c>
      <c r="G1067" s="111">
        <v>2020.0</v>
      </c>
      <c r="H1067" s="111" t="s">
        <v>151</v>
      </c>
      <c r="I1067" s="111" t="s">
        <v>696</v>
      </c>
      <c r="J1067" s="111" t="s">
        <v>697</v>
      </c>
      <c r="K1067" s="111" t="s">
        <v>698</v>
      </c>
      <c r="L1067" s="111" t="s">
        <v>30</v>
      </c>
      <c r="M1067" s="287" t="s">
        <v>4165</v>
      </c>
      <c r="N1067" s="113"/>
      <c r="O1067" s="114"/>
      <c r="P1067" s="114"/>
      <c r="Q1067" s="114"/>
      <c r="R1067" s="114"/>
      <c r="S1067" s="114"/>
      <c r="T1067" s="114"/>
      <c r="U1067" s="114"/>
      <c r="V1067" s="114"/>
      <c r="W1067" s="114"/>
      <c r="X1067" s="114"/>
      <c r="Y1067" s="114"/>
      <c r="Z1067" s="114"/>
      <c r="AA1067" s="114"/>
      <c r="AB1067" s="114"/>
      <c r="AC1067" s="114"/>
      <c r="AD1067" s="114"/>
      <c r="AE1067" s="114"/>
      <c r="AF1067" s="114"/>
      <c r="AG1067" s="114"/>
      <c r="AH1067" s="114"/>
      <c r="AI1067" s="114"/>
      <c r="AJ1067" s="114"/>
      <c r="AK1067" s="114"/>
      <c r="AL1067" s="114"/>
      <c r="AM1067" s="114"/>
      <c r="AN1067" s="114"/>
    </row>
    <row r="1068">
      <c r="A1068" s="345" t="s">
        <v>176</v>
      </c>
      <c r="B1068" s="5">
        <v>11089.0</v>
      </c>
      <c r="C1068" s="114"/>
      <c r="D1068" s="114"/>
      <c r="E1068" s="115" t="s">
        <v>21</v>
      </c>
      <c r="F1068" s="115" t="s">
        <v>2413</v>
      </c>
      <c r="G1068" s="111">
        <v>2018.0</v>
      </c>
      <c r="H1068" s="111" t="s">
        <v>305</v>
      </c>
      <c r="I1068" s="111" t="s">
        <v>2068</v>
      </c>
      <c r="J1068" s="111">
        <v>182.0</v>
      </c>
      <c r="K1068" s="111" t="s">
        <v>1811</v>
      </c>
      <c r="L1068" s="111" t="s">
        <v>30</v>
      </c>
      <c r="M1068" s="287" t="s">
        <v>4977</v>
      </c>
      <c r="N1068" s="113"/>
      <c r="O1068" s="114"/>
      <c r="P1068" s="114"/>
      <c r="Q1068" s="114"/>
      <c r="R1068" s="114"/>
      <c r="S1068" s="114"/>
      <c r="T1068" s="114"/>
      <c r="U1068" s="114"/>
      <c r="V1068" s="114"/>
      <c r="W1068" s="114"/>
      <c r="X1068" s="114"/>
      <c r="Y1068" s="114"/>
      <c r="Z1068" s="114"/>
      <c r="AA1068" s="114"/>
      <c r="AB1068" s="114"/>
      <c r="AC1068" s="114"/>
      <c r="AD1068" s="114"/>
      <c r="AE1068" s="114"/>
      <c r="AF1068" s="114"/>
      <c r="AG1068" s="114"/>
      <c r="AH1068" s="114"/>
      <c r="AI1068" s="114"/>
      <c r="AJ1068" s="114"/>
      <c r="AK1068" s="114"/>
      <c r="AL1068" s="114"/>
      <c r="AM1068" s="114"/>
      <c r="AN1068" s="114"/>
    </row>
    <row r="1069">
      <c r="A1069" s="345" t="s">
        <v>176</v>
      </c>
      <c r="B1069" s="5">
        <v>11090.0</v>
      </c>
      <c r="C1069" s="114"/>
      <c r="D1069" s="114"/>
      <c r="E1069" s="115" t="s">
        <v>21</v>
      </c>
      <c r="F1069" s="115" t="s">
        <v>2453</v>
      </c>
      <c r="G1069" s="111">
        <v>2018.0</v>
      </c>
      <c r="H1069" s="111" t="s">
        <v>786</v>
      </c>
      <c r="I1069" s="111" t="s">
        <v>1976</v>
      </c>
      <c r="J1069" s="111">
        <v>78.0</v>
      </c>
      <c r="K1069" s="111" t="s">
        <v>1072</v>
      </c>
      <c r="L1069" s="111" t="s">
        <v>25</v>
      </c>
      <c r="M1069" s="287" t="s">
        <v>4977</v>
      </c>
      <c r="N1069" s="113"/>
      <c r="O1069" s="114"/>
      <c r="P1069" s="114"/>
      <c r="Q1069" s="114"/>
      <c r="R1069" s="114"/>
      <c r="S1069" s="114"/>
      <c r="T1069" s="114"/>
      <c r="U1069" s="114"/>
      <c r="V1069" s="114"/>
      <c r="W1069" s="114"/>
      <c r="X1069" s="114"/>
      <c r="Y1069" s="114"/>
      <c r="Z1069" s="114"/>
      <c r="AA1069" s="114"/>
      <c r="AB1069" s="114"/>
      <c r="AC1069" s="114"/>
      <c r="AD1069" s="114"/>
      <c r="AE1069" s="114"/>
      <c r="AF1069" s="114"/>
      <c r="AG1069" s="114"/>
      <c r="AH1069" s="114"/>
      <c r="AI1069" s="114"/>
      <c r="AJ1069" s="114"/>
      <c r="AK1069" s="114"/>
      <c r="AL1069" s="114"/>
      <c r="AM1069" s="114"/>
      <c r="AN1069" s="114"/>
    </row>
    <row r="1070">
      <c r="A1070" s="345" t="s">
        <v>176</v>
      </c>
      <c r="B1070" s="5">
        <v>11091.0</v>
      </c>
      <c r="C1070" s="114"/>
      <c r="D1070" s="114"/>
      <c r="E1070" s="115" t="s">
        <v>21</v>
      </c>
      <c r="F1070" s="115" t="s">
        <v>1979</v>
      </c>
      <c r="G1070" s="111">
        <v>2018.0</v>
      </c>
      <c r="H1070" s="111" t="s">
        <v>119</v>
      </c>
      <c r="I1070" s="111" t="s">
        <v>1976</v>
      </c>
      <c r="J1070" s="111">
        <v>198.0</v>
      </c>
      <c r="K1070" s="5" t="s">
        <v>105</v>
      </c>
      <c r="L1070" s="111" t="s">
        <v>25</v>
      </c>
      <c r="M1070" s="287" t="s">
        <v>4977</v>
      </c>
      <c r="N1070" s="113"/>
      <c r="O1070" s="114"/>
      <c r="P1070" s="114"/>
      <c r="Q1070" s="114"/>
      <c r="R1070" s="114"/>
      <c r="S1070" s="114"/>
      <c r="T1070" s="114"/>
      <c r="U1070" s="114"/>
      <c r="V1070" s="114"/>
      <c r="W1070" s="114"/>
      <c r="X1070" s="114"/>
      <c r="Y1070" s="114"/>
      <c r="Z1070" s="114"/>
      <c r="AA1070" s="114"/>
      <c r="AB1070" s="114"/>
      <c r="AC1070" s="114"/>
      <c r="AD1070" s="114"/>
      <c r="AE1070" s="114"/>
      <c r="AF1070" s="114"/>
      <c r="AG1070" s="114"/>
      <c r="AH1070" s="114"/>
      <c r="AI1070" s="114"/>
      <c r="AJ1070" s="114"/>
      <c r="AK1070" s="114"/>
      <c r="AL1070" s="114"/>
      <c r="AM1070" s="114"/>
      <c r="AN1070" s="114"/>
    </row>
    <row r="1071">
      <c r="A1071" s="345" t="s">
        <v>176</v>
      </c>
      <c r="B1071" s="5">
        <v>11092.0</v>
      </c>
      <c r="C1071" s="114"/>
      <c r="D1071" s="114"/>
      <c r="E1071" s="115" t="s">
        <v>21</v>
      </c>
      <c r="F1071" s="115" t="s">
        <v>2263</v>
      </c>
      <c r="G1071" s="111">
        <v>2019.0</v>
      </c>
      <c r="H1071" s="111" t="s">
        <v>305</v>
      </c>
      <c r="I1071" s="111" t="s">
        <v>1449</v>
      </c>
      <c r="J1071" s="111">
        <v>172.0</v>
      </c>
      <c r="K1071" s="111" t="s">
        <v>1981</v>
      </c>
      <c r="L1071" s="111" t="s">
        <v>30</v>
      </c>
      <c r="M1071" s="287" t="s">
        <v>4977</v>
      </c>
      <c r="N1071" s="113"/>
      <c r="O1071" s="114"/>
      <c r="P1071" s="114"/>
      <c r="Q1071" s="114"/>
      <c r="R1071" s="114"/>
      <c r="S1071" s="114"/>
      <c r="T1071" s="114"/>
      <c r="U1071" s="114"/>
      <c r="V1071" s="114"/>
      <c r="W1071" s="114"/>
      <c r="X1071" s="114"/>
      <c r="Y1071" s="114"/>
      <c r="Z1071" s="114"/>
      <c r="AA1071" s="114"/>
      <c r="AB1071" s="114"/>
      <c r="AC1071" s="114"/>
      <c r="AD1071" s="114"/>
      <c r="AE1071" s="114"/>
      <c r="AF1071" s="114"/>
      <c r="AG1071" s="114"/>
      <c r="AH1071" s="114"/>
      <c r="AI1071" s="114"/>
      <c r="AJ1071" s="114"/>
      <c r="AK1071" s="114"/>
      <c r="AL1071" s="114"/>
      <c r="AM1071" s="114"/>
      <c r="AN1071" s="114"/>
    </row>
    <row r="1072">
      <c r="A1072" s="345" t="s">
        <v>176</v>
      </c>
      <c r="B1072" s="5">
        <v>11093.0</v>
      </c>
      <c r="C1072" s="114"/>
      <c r="D1072" s="114"/>
      <c r="E1072" s="115" t="s">
        <v>21</v>
      </c>
      <c r="F1072" s="115" t="s">
        <v>2264</v>
      </c>
      <c r="G1072" s="111">
        <v>2019.0</v>
      </c>
      <c r="H1072" s="111" t="s">
        <v>305</v>
      </c>
      <c r="I1072" s="111" t="s">
        <v>1449</v>
      </c>
      <c r="J1072" s="111">
        <v>172.0</v>
      </c>
      <c r="K1072" s="111" t="s">
        <v>1981</v>
      </c>
      <c r="L1072" s="111" t="s">
        <v>30</v>
      </c>
      <c r="M1072" s="287" t="s">
        <v>4977</v>
      </c>
      <c r="N1072" s="113"/>
      <c r="O1072" s="114"/>
      <c r="P1072" s="114"/>
      <c r="Q1072" s="114"/>
      <c r="R1072" s="114"/>
      <c r="S1072" s="114"/>
      <c r="T1072" s="114"/>
      <c r="U1072" s="114"/>
      <c r="V1072" s="114"/>
      <c r="W1072" s="114"/>
      <c r="X1072" s="114"/>
      <c r="Y1072" s="114"/>
      <c r="Z1072" s="114"/>
      <c r="AA1072" s="114"/>
      <c r="AB1072" s="114"/>
      <c r="AC1072" s="114"/>
      <c r="AD1072" s="114"/>
      <c r="AE1072" s="114"/>
      <c r="AF1072" s="114"/>
      <c r="AG1072" s="114"/>
      <c r="AH1072" s="114"/>
      <c r="AI1072" s="114"/>
      <c r="AJ1072" s="114"/>
      <c r="AK1072" s="114"/>
      <c r="AL1072" s="114"/>
      <c r="AM1072" s="114"/>
      <c r="AN1072" s="114"/>
    </row>
    <row r="1073">
      <c r="A1073" s="345" t="s">
        <v>176</v>
      </c>
      <c r="B1073" s="5">
        <v>11094.0</v>
      </c>
      <c r="C1073" s="114"/>
      <c r="D1073" s="114"/>
      <c r="E1073" s="115" t="s">
        <v>21</v>
      </c>
      <c r="F1073" s="115" t="s">
        <v>2265</v>
      </c>
      <c r="G1073" s="111">
        <v>2019.0</v>
      </c>
      <c r="H1073" s="111" t="s">
        <v>305</v>
      </c>
      <c r="I1073" s="111" t="s">
        <v>1449</v>
      </c>
      <c r="J1073" s="111">
        <v>172.0</v>
      </c>
      <c r="K1073" s="111" t="s">
        <v>1981</v>
      </c>
      <c r="L1073" s="111" t="s">
        <v>30</v>
      </c>
      <c r="M1073" s="287" t="s">
        <v>4977</v>
      </c>
      <c r="N1073" s="113"/>
      <c r="O1073" s="114"/>
      <c r="P1073" s="114"/>
      <c r="Q1073" s="114"/>
      <c r="R1073" s="114"/>
      <c r="S1073" s="114"/>
      <c r="T1073" s="114"/>
      <c r="U1073" s="114"/>
      <c r="V1073" s="114"/>
      <c r="W1073" s="114"/>
      <c r="X1073" s="114"/>
      <c r="Y1073" s="114"/>
      <c r="Z1073" s="114"/>
      <c r="AA1073" s="114"/>
      <c r="AB1073" s="114"/>
      <c r="AC1073" s="114"/>
      <c r="AD1073" s="114"/>
      <c r="AE1073" s="114"/>
      <c r="AF1073" s="114"/>
      <c r="AG1073" s="114"/>
      <c r="AH1073" s="114"/>
      <c r="AI1073" s="114"/>
      <c r="AJ1073" s="114"/>
      <c r="AK1073" s="114"/>
      <c r="AL1073" s="114"/>
      <c r="AM1073" s="114"/>
      <c r="AN1073" s="114"/>
    </row>
    <row r="1074">
      <c r="A1074" s="345" t="s">
        <v>176</v>
      </c>
      <c r="B1074" s="5">
        <v>11095.0</v>
      </c>
      <c r="C1074" s="114"/>
      <c r="D1074" s="114"/>
      <c r="E1074" s="115" t="s">
        <v>21</v>
      </c>
      <c r="F1074" s="115" t="s">
        <v>2266</v>
      </c>
      <c r="G1074" s="111">
        <v>2019.0</v>
      </c>
      <c r="H1074" s="111" t="s">
        <v>305</v>
      </c>
      <c r="I1074" s="111" t="s">
        <v>1449</v>
      </c>
      <c r="J1074" s="111">
        <v>172.0</v>
      </c>
      <c r="K1074" s="111" t="s">
        <v>1981</v>
      </c>
      <c r="L1074" s="111" t="s">
        <v>30</v>
      </c>
      <c r="M1074" s="287" t="s">
        <v>4977</v>
      </c>
      <c r="N1074" s="113"/>
      <c r="O1074" s="114"/>
      <c r="P1074" s="114"/>
      <c r="Q1074" s="114"/>
      <c r="R1074" s="114"/>
      <c r="S1074" s="114"/>
      <c r="T1074" s="114"/>
      <c r="U1074" s="114"/>
      <c r="V1074" s="114"/>
      <c r="W1074" s="114"/>
      <c r="X1074" s="114"/>
      <c r="Y1074" s="114"/>
      <c r="Z1074" s="114"/>
      <c r="AA1074" s="114"/>
      <c r="AB1074" s="114"/>
      <c r="AC1074" s="114"/>
      <c r="AD1074" s="114"/>
      <c r="AE1074" s="114"/>
      <c r="AF1074" s="114"/>
      <c r="AG1074" s="114"/>
      <c r="AH1074" s="114"/>
      <c r="AI1074" s="114"/>
      <c r="AJ1074" s="114"/>
      <c r="AK1074" s="114"/>
      <c r="AL1074" s="114"/>
      <c r="AM1074" s="114"/>
      <c r="AN1074" s="114"/>
    </row>
    <row r="1075">
      <c r="A1075" s="345" t="s">
        <v>176</v>
      </c>
      <c r="B1075" s="5">
        <v>11096.0</v>
      </c>
      <c r="C1075" s="114"/>
      <c r="D1075" s="114"/>
      <c r="E1075" s="115" t="s">
        <v>21</v>
      </c>
      <c r="F1075" s="115" t="s">
        <v>1980</v>
      </c>
      <c r="G1075" s="111">
        <v>2019.0</v>
      </c>
      <c r="H1075" s="111" t="s">
        <v>305</v>
      </c>
      <c r="I1075" s="111" t="s">
        <v>1449</v>
      </c>
      <c r="J1075" s="111">
        <v>172.0</v>
      </c>
      <c r="K1075" s="111" t="s">
        <v>1981</v>
      </c>
      <c r="L1075" s="111" t="s">
        <v>25</v>
      </c>
      <c r="M1075" s="287" t="s">
        <v>4977</v>
      </c>
      <c r="N1075" s="113"/>
      <c r="O1075" s="114"/>
      <c r="P1075" s="114"/>
      <c r="Q1075" s="114"/>
      <c r="R1075" s="114"/>
      <c r="S1075" s="114"/>
      <c r="T1075" s="114"/>
      <c r="U1075" s="114"/>
      <c r="V1075" s="114"/>
      <c r="W1075" s="114"/>
      <c r="X1075" s="114"/>
      <c r="Y1075" s="114"/>
      <c r="Z1075" s="114"/>
      <c r="AA1075" s="114"/>
      <c r="AB1075" s="114"/>
      <c r="AC1075" s="114"/>
      <c r="AD1075" s="114"/>
      <c r="AE1075" s="114"/>
      <c r="AF1075" s="114"/>
      <c r="AG1075" s="114"/>
      <c r="AH1075" s="114"/>
      <c r="AI1075" s="114"/>
      <c r="AJ1075" s="114"/>
      <c r="AK1075" s="114"/>
      <c r="AL1075" s="114"/>
      <c r="AM1075" s="114"/>
      <c r="AN1075" s="114"/>
    </row>
    <row r="1076">
      <c r="A1076" s="345" t="s">
        <v>176</v>
      </c>
      <c r="B1076" s="5">
        <v>11097.0</v>
      </c>
      <c r="C1076" s="114"/>
      <c r="D1076" s="114"/>
      <c r="E1076" s="115" t="s">
        <v>21</v>
      </c>
      <c r="F1076" s="115" t="s">
        <v>2621</v>
      </c>
      <c r="G1076" s="111">
        <v>2020.0</v>
      </c>
      <c r="H1076" s="111" t="s">
        <v>786</v>
      </c>
      <c r="I1076" s="111" t="s">
        <v>2209</v>
      </c>
      <c r="J1076" s="111">
        <v>278.0</v>
      </c>
      <c r="K1076" s="111" t="s">
        <v>898</v>
      </c>
      <c r="L1076" s="111" t="s">
        <v>25</v>
      </c>
      <c r="M1076" s="287" t="s">
        <v>4977</v>
      </c>
      <c r="N1076" s="113"/>
      <c r="O1076" s="114"/>
      <c r="P1076" s="114"/>
      <c r="Q1076" s="114"/>
      <c r="R1076" s="114"/>
      <c r="S1076" s="114"/>
      <c r="T1076" s="114"/>
      <c r="U1076" s="114"/>
      <c r="V1076" s="114"/>
      <c r="W1076" s="114"/>
      <c r="X1076" s="114"/>
      <c r="Y1076" s="114"/>
      <c r="Z1076" s="114"/>
      <c r="AA1076" s="114"/>
      <c r="AB1076" s="114"/>
      <c r="AC1076" s="114"/>
      <c r="AD1076" s="114"/>
      <c r="AE1076" s="114"/>
      <c r="AF1076" s="114"/>
      <c r="AG1076" s="114"/>
      <c r="AH1076" s="114"/>
      <c r="AI1076" s="114"/>
      <c r="AJ1076" s="114"/>
      <c r="AK1076" s="114"/>
      <c r="AL1076" s="114"/>
      <c r="AM1076" s="114"/>
      <c r="AN1076" s="114"/>
    </row>
    <row r="1077">
      <c r="A1077" s="345" t="s">
        <v>176</v>
      </c>
      <c r="B1077" s="5">
        <v>11098.0</v>
      </c>
      <c r="C1077" s="114"/>
      <c r="D1077" s="114"/>
      <c r="E1077" s="115" t="s">
        <v>21</v>
      </c>
      <c r="F1077" s="115" t="s">
        <v>2631</v>
      </c>
      <c r="G1077" s="111">
        <v>2020.0</v>
      </c>
      <c r="H1077" s="111" t="s">
        <v>786</v>
      </c>
      <c r="I1077" s="111" t="s">
        <v>2209</v>
      </c>
      <c r="J1077" s="111">
        <v>278.0</v>
      </c>
      <c r="K1077" s="111" t="s">
        <v>2632</v>
      </c>
      <c r="L1077" s="111" t="s">
        <v>25</v>
      </c>
      <c r="M1077" s="287" t="s">
        <v>4977</v>
      </c>
      <c r="N1077" s="113"/>
      <c r="O1077" s="114"/>
      <c r="P1077" s="114"/>
      <c r="Q1077" s="114"/>
      <c r="R1077" s="114"/>
      <c r="S1077" s="114"/>
      <c r="T1077" s="114"/>
      <c r="U1077" s="114"/>
      <c r="V1077" s="114"/>
      <c r="W1077" s="114"/>
      <c r="X1077" s="114"/>
      <c r="Y1077" s="114"/>
      <c r="Z1077" s="114"/>
      <c r="AA1077" s="114"/>
      <c r="AB1077" s="114"/>
      <c r="AC1077" s="114"/>
      <c r="AD1077" s="114"/>
      <c r="AE1077" s="114"/>
      <c r="AF1077" s="114"/>
      <c r="AG1077" s="114"/>
      <c r="AH1077" s="114"/>
      <c r="AI1077" s="114"/>
      <c r="AJ1077" s="114"/>
      <c r="AK1077" s="114"/>
      <c r="AL1077" s="114"/>
      <c r="AM1077" s="114"/>
      <c r="AN1077" s="114"/>
    </row>
    <row r="1078">
      <c r="A1078" s="345" t="s">
        <v>176</v>
      </c>
      <c r="B1078" s="5">
        <v>11099.0</v>
      </c>
      <c r="C1078" s="114"/>
      <c r="D1078" s="114"/>
      <c r="E1078" s="115" t="s">
        <v>21</v>
      </c>
      <c r="F1078" s="115" t="s">
        <v>2267</v>
      </c>
      <c r="G1078" s="111">
        <v>2019.0</v>
      </c>
      <c r="H1078" s="111" t="s">
        <v>305</v>
      </c>
      <c r="I1078" s="111" t="s">
        <v>1449</v>
      </c>
      <c r="J1078" s="111">
        <v>172.0</v>
      </c>
      <c r="K1078" s="111" t="s">
        <v>1981</v>
      </c>
      <c r="L1078" s="111" t="s">
        <v>30</v>
      </c>
      <c r="M1078" s="287" t="s">
        <v>4977</v>
      </c>
      <c r="N1078" s="113"/>
      <c r="O1078" s="114"/>
      <c r="P1078" s="114"/>
      <c r="Q1078" s="114"/>
      <c r="R1078" s="114"/>
      <c r="S1078" s="114"/>
      <c r="T1078" s="114"/>
      <c r="U1078" s="114"/>
      <c r="V1078" s="114"/>
      <c r="W1078" s="114"/>
      <c r="X1078" s="114"/>
      <c r="Y1078" s="114"/>
      <c r="Z1078" s="114"/>
      <c r="AA1078" s="114"/>
      <c r="AB1078" s="114"/>
      <c r="AC1078" s="114"/>
      <c r="AD1078" s="114"/>
      <c r="AE1078" s="114"/>
      <c r="AF1078" s="114"/>
      <c r="AG1078" s="114"/>
      <c r="AH1078" s="114"/>
      <c r="AI1078" s="114"/>
      <c r="AJ1078" s="114"/>
      <c r="AK1078" s="114"/>
      <c r="AL1078" s="114"/>
      <c r="AM1078" s="114"/>
      <c r="AN1078" s="114"/>
    </row>
    <row r="1079">
      <c r="A1079" s="345" t="s">
        <v>176</v>
      </c>
      <c r="B1079" s="5">
        <v>11100.0</v>
      </c>
      <c r="C1079" s="114"/>
      <c r="D1079" s="114"/>
      <c r="E1079" s="115" t="s">
        <v>21</v>
      </c>
      <c r="F1079" s="115" t="s">
        <v>1982</v>
      </c>
      <c r="G1079" s="111">
        <v>2019.0</v>
      </c>
      <c r="H1079" s="111" t="s">
        <v>1847</v>
      </c>
      <c r="I1079" s="111" t="s">
        <v>1848</v>
      </c>
      <c r="J1079" s="111">
        <v>65.0</v>
      </c>
      <c r="K1079" s="5" t="s">
        <v>105</v>
      </c>
      <c r="L1079" s="111" t="s">
        <v>25</v>
      </c>
      <c r="M1079" s="287" t="s">
        <v>4977</v>
      </c>
      <c r="N1079" s="113"/>
      <c r="O1079" s="114"/>
      <c r="P1079" s="114"/>
      <c r="Q1079" s="114"/>
      <c r="R1079" s="114"/>
      <c r="S1079" s="114"/>
      <c r="T1079" s="114"/>
      <c r="U1079" s="114"/>
      <c r="V1079" s="114"/>
      <c r="W1079" s="114"/>
      <c r="X1079" s="114"/>
      <c r="Y1079" s="114"/>
      <c r="Z1079" s="114"/>
      <c r="AA1079" s="114"/>
      <c r="AB1079" s="114"/>
      <c r="AC1079" s="114"/>
      <c r="AD1079" s="114"/>
      <c r="AE1079" s="114"/>
      <c r="AF1079" s="114"/>
      <c r="AG1079" s="114"/>
      <c r="AH1079" s="114"/>
      <c r="AI1079" s="114"/>
      <c r="AJ1079" s="114"/>
      <c r="AK1079" s="114"/>
      <c r="AL1079" s="114"/>
      <c r="AM1079" s="114"/>
      <c r="AN1079" s="114"/>
    </row>
    <row r="1080">
      <c r="A1080" s="345" t="s">
        <v>176</v>
      </c>
      <c r="B1080" s="5">
        <v>11101.0</v>
      </c>
      <c r="C1080" s="114"/>
      <c r="D1080" s="114"/>
      <c r="E1080" s="115" t="s">
        <v>21</v>
      </c>
      <c r="F1080" s="115" t="s">
        <v>1983</v>
      </c>
      <c r="G1080" s="111">
        <v>2019.0</v>
      </c>
      <c r="H1080" s="111" t="s">
        <v>1847</v>
      </c>
      <c r="I1080" s="111" t="s">
        <v>1848</v>
      </c>
      <c r="J1080" s="111">
        <v>2.0</v>
      </c>
      <c r="K1080" s="5" t="s">
        <v>105</v>
      </c>
      <c r="L1080" s="111" t="s">
        <v>25</v>
      </c>
      <c r="M1080" s="287" t="s">
        <v>4977</v>
      </c>
      <c r="N1080" s="113"/>
      <c r="O1080" s="114"/>
      <c r="P1080" s="114"/>
      <c r="Q1080" s="114"/>
      <c r="R1080" s="114"/>
      <c r="S1080" s="114"/>
      <c r="T1080" s="114"/>
      <c r="U1080" s="114"/>
      <c r="V1080" s="114"/>
      <c r="W1080" s="114"/>
      <c r="X1080" s="114"/>
      <c r="Y1080" s="114"/>
      <c r="Z1080" s="114"/>
      <c r="AA1080" s="114"/>
      <c r="AB1080" s="114"/>
      <c r="AC1080" s="114"/>
      <c r="AD1080" s="114"/>
      <c r="AE1080" s="114"/>
      <c r="AF1080" s="114"/>
      <c r="AG1080" s="114"/>
      <c r="AH1080" s="114"/>
      <c r="AI1080" s="114"/>
      <c r="AJ1080" s="114"/>
      <c r="AK1080" s="114"/>
      <c r="AL1080" s="114"/>
      <c r="AM1080" s="114"/>
      <c r="AN1080" s="114"/>
    </row>
    <row r="1081">
      <c r="A1081" s="345" t="s">
        <v>176</v>
      </c>
      <c r="B1081" s="5">
        <v>11102.0</v>
      </c>
      <c r="C1081" s="114"/>
      <c r="D1081" s="114"/>
      <c r="E1081" s="115" t="s">
        <v>21</v>
      </c>
      <c r="F1081" s="115" t="s">
        <v>2957</v>
      </c>
      <c r="G1081" s="111">
        <v>2019.0</v>
      </c>
      <c r="H1081" s="111" t="s">
        <v>1847</v>
      </c>
      <c r="I1081" s="111" t="s">
        <v>1848</v>
      </c>
      <c r="J1081" s="111">
        <v>2.0</v>
      </c>
      <c r="K1081" s="5" t="s">
        <v>105</v>
      </c>
      <c r="L1081" s="111" t="s">
        <v>666</v>
      </c>
      <c r="M1081" s="287" t="s">
        <v>4977</v>
      </c>
      <c r="N1081" s="113"/>
      <c r="O1081" s="114"/>
      <c r="P1081" s="114"/>
      <c r="Q1081" s="114"/>
      <c r="R1081" s="114"/>
      <c r="S1081" s="114"/>
      <c r="T1081" s="114"/>
      <c r="U1081" s="114"/>
      <c r="V1081" s="114"/>
      <c r="W1081" s="114"/>
      <c r="X1081" s="114"/>
      <c r="Y1081" s="114"/>
      <c r="Z1081" s="114"/>
      <c r="AA1081" s="114"/>
      <c r="AB1081" s="114"/>
      <c r="AC1081" s="114"/>
      <c r="AD1081" s="114"/>
      <c r="AE1081" s="114"/>
      <c r="AF1081" s="114"/>
      <c r="AG1081" s="114"/>
      <c r="AH1081" s="114"/>
      <c r="AI1081" s="114"/>
      <c r="AJ1081" s="114"/>
      <c r="AK1081" s="114"/>
      <c r="AL1081" s="114"/>
      <c r="AM1081" s="114"/>
      <c r="AN1081" s="114"/>
    </row>
    <row r="1082">
      <c r="A1082" s="345" t="s">
        <v>176</v>
      </c>
      <c r="B1082" s="5">
        <v>11104.0</v>
      </c>
      <c r="C1082" s="114"/>
      <c r="D1082" s="114"/>
      <c r="E1082" s="115" t="s">
        <v>21</v>
      </c>
      <c r="F1082" s="115" t="s">
        <v>2081</v>
      </c>
      <c r="G1082" s="111">
        <v>2019.0</v>
      </c>
      <c r="H1082" s="111" t="s">
        <v>1099</v>
      </c>
      <c r="I1082" s="111" t="s">
        <v>1848</v>
      </c>
      <c r="J1082" s="111">
        <v>161.0</v>
      </c>
      <c r="K1082" s="5" t="s">
        <v>105</v>
      </c>
      <c r="L1082" s="111" t="s">
        <v>25</v>
      </c>
      <c r="M1082" s="287" t="s">
        <v>4977</v>
      </c>
      <c r="N1082" s="113"/>
      <c r="O1082" s="114"/>
      <c r="P1082" s="114"/>
      <c r="Q1082" s="114"/>
      <c r="R1082" s="114"/>
      <c r="S1082" s="114"/>
      <c r="T1082" s="114"/>
      <c r="U1082" s="114"/>
      <c r="V1082" s="114"/>
      <c r="W1082" s="114"/>
      <c r="X1082" s="114"/>
      <c r="Y1082" s="114"/>
      <c r="Z1082" s="114"/>
      <c r="AA1082" s="114"/>
      <c r="AB1082" s="114"/>
      <c r="AC1082" s="114"/>
      <c r="AD1082" s="114"/>
      <c r="AE1082" s="114"/>
      <c r="AF1082" s="114"/>
      <c r="AG1082" s="114"/>
      <c r="AH1082" s="114"/>
      <c r="AI1082" s="114"/>
      <c r="AJ1082" s="114"/>
      <c r="AK1082" s="114"/>
      <c r="AL1082" s="114"/>
      <c r="AM1082" s="114"/>
      <c r="AN1082" s="114"/>
    </row>
    <row r="1083">
      <c r="A1083" s="345" t="s">
        <v>176</v>
      </c>
      <c r="B1083" s="5">
        <v>11105.0</v>
      </c>
      <c r="C1083" s="114"/>
      <c r="D1083" s="114"/>
      <c r="E1083" s="115" t="s">
        <v>21</v>
      </c>
      <c r="F1083" s="115" t="s">
        <v>2082</v>
      </c>
      <c r="G1083" s="111">
        <v>2019.0</v>
      </c>
      <c r="H1083" s="111" t="s">
        <v>1099</v>
      </c>
      <c r="I1083" s="111" t="s">
        <v>1848</v>
      </c>
      <c r="J1083" s="111">
        <v>161.0</v>
      </c>
      <c r="K1083" s="5" t="s">
        <v>105</v>
      </c>
      <c r="L1083" s="111" t="s">
        <v>25</v>
      </c>
      <c r="M1083" s="287" t="s">
        <v>4977</v>
      </c>
      <c r="N1083" s="113"/>
      <c r="O1083" s="114"/>
      <c r="P1083" s="114"/>
      <c r="Q1083" s="114"/>
      <c r="R1083" s="114"/>
      <c r="S1083" s="114"/>
      <c r="T1083" s="114"/>
      <c r="U1083" s="114"/>
      <c r="V1083" s="114"/>
      <c r="W1083" s="114"/>
      <c r="X1083" s="114"/>
      <c r="Y1083" s="114"/>
      <c r="Z1083" s="114"/>
      <c r="AA1083" s="114"/>
      <c r="AB1083" s="114"/>
      <c r="AC1083" s="114"/>
      <c r="AD1083" s="114"/>
      <c r="AE1083" s="114"/>
      <c r="AF1083" s="114"/>
      <c r="AG1083" s="114"/>
      <c r="AH1083" s="114"/>
      <c r="AI1083" s="114"/>
      <c r="AJ1083" s="114"/>
      <c r="AK1083" s="114"/>
      <c r="AL1083" s="114"/>
      <c r="AM1083" s="114"/>
      <c r="AN1083" s="114"/>
    </row>
    <row r="1084">
      <c r="A1084" s="345" t="s">
        <v>176</v>
      </c>
      <c r="B1084" s="5">
        <v>11106.0</v>
      </c>
      <c r="C1084" s="114"/>
      <c r="D1084" s="114"/>
      <c r="E1084" s="115" t="s">
        <v>21</v>
      </c>
      <c r="F1084" s="115" t="s">
        <v>3069</v>
      </c>
      <c r="G1084" s="111">
        <v>2019.0</v>
      </c>
      <c r="H1084" s="111" t="s">
        <v>1099</v>
      </c>
      <c r="I1084" s="111" t="s">
        <v>1848</v>
      </c>
      <c r="J1084" s="111">
        <v>161.0</v>
      </c>
      <c r="K1084" s="5" t="s">
        <v>105</v>
      </c>
      <c r="L1084" s="111" t="s">
        <v>30</v>
      </c>
      <c r="M1084" s="287" t="s">
        <v>4977</v>
      </c>
      <c r="N1084" s="113"/>
      <c r="O1084" s="114"/>
      <c r="P1084" s="114"/>
      <c r="Q1084" s="114"/>
      <c r="R1084" s="114"/>
      <c r="S1084" s="114"/>
      <c r="T1084" s="114"/>
      <c r="U1084" s="114"/>
      <c r="V1084" s="114"/>
      <c r="W1084" s="114"/>
      <c r="X1084" s="114"/>
      <c r="Y1084" s="114"/>
      <c r="Z1084" s="114"/>
      <c r="AA1084" s="114"/>
      <c r="AB1084" s="114"/>
      <c r="AC1084" s="114"/>
      <c r="AD1084" s="114"/>
      <c r="AE1084" s="114"/>
      <c r="AF1084" s="114"/>
      <c r="AG1084" s="114"/>
      <c r="AH1084" s="114"/>
      <c r="AI1084" s="114"/>
      <c r="AJ1084" s="114"/>
      <c r="AK1084" s="114"/>
      <c r="AL1084" s="114"/>
      <c r="AM1084" s="114"/>
      <c r="AN1084" s="114"/>
    </row>
    <row r="1085">
      <c r="A1085" s="345" t="s">
        <v>176</v>
      </c>
      <c r="B1085" s="5">
        <v>11107.0</v>
      </c>
      <c r="C1085" s="114"/>
      <c r="D1085" s="114"/>
      <c r="E1085" s="115" t="s">
        <v>21</v>
      </c>
      <c r="F1085" s="115" t="s">
        <v>2083</v>
      </c>
      <c r="G1085" s="111">
        <v>2019.0</v>
      </c>
      <c r="H1085" s="111" t="s">
        <v>305</v>
      </c>
      <c r="I1085" s="111" t="s">
        <v>1449</v>
      </c>
      <c r="J1085" s="111">
        <v>172.0</v>
      </c>
      <c r="K1085" s="5" t="s">
        <v>105</v>
      </c>
      <c r="L1085" s="111" t="s">
        <v>30</v>
      </c>
      <c r="M1085" s="287" t="s">
        <v>4977</v>
      </c>
      <c r="N1085" s="113"/>
      <c r="O1085" s="114"/>
      <c r="P1085" s="114"/>
      <c r="Q1085" s="114"/>
      <c r="R1085" s="114"/>
      <c r="S1085" s="114"/>
      <c r="T1085" s="114"/>
      <c r="U1085" s="114"/>
      <c r="V1085" s="114"/>
      <c r="W1085" s="114"/>
      <c r="X1085" s="114"/>
      <c r="Y1085" s="114"/>
      <c r="Z1085" s="114"/>
      <c r="AA1085" s="114"/>
      <c r="AB1085" s="114"/>
      <c r="AC1085" s="114"/>
      <c r="AD1085" s="114"/>
      <c r="AE1085" s="114"/>
      <c r="AF1085" s="114"/>
      <c r="AG1085" s="114"/>
      <c r="AH1085" s="114"/>
      <c r="AI1085" s="114"/>
      <c r="AJ1085" s="114"/>
      <c r="AK1085" s="114"/>
      <c r="AL1085" s="114"/>
      <c r="AM1085" s="114"/>
      <c r="AN1085" s="114"/>
    </row>
    <row r="1086">
      <c r="A1086" s="345" t="s">
        <v>176</v>
      </c>
      <c r="B1086" s="5">
        <v>11108.0</v>
      </c>
      <c r="C1086" s="114"/>
      <c r="D1086" s="114"/>
      <c r="E1086" s="115" t="s">
        <v>21</v>
      </c>
      <c r="F1086" s="115" t="s">
        <v>2084</v>
      </c>
      <c r="G1086" s="111">
        <v>2019.0</v>
      </c>
      <c r="H1086" s="111" t="s">
        <v>305</v>
      </c>
      <c r="I1086" s="111" t="s">
        <v>1449</v>
      </c>
      <c r="J1086" s="111">
        <v>172.0</v>
      </c>
      <c r="K1086" s="5" t="s">
        <v>105</v>
      </c>
      <c r="L1086" s="111" t="s">
        <v>30</v>
      </c>
      <c r="M1086" s="287" t="s">
        <v>4977</v>
      </c>
      <c r="N1086" s="113"/>
      <c r="O1086" s="114"/>
      <c r="P1086" s="114"/>
      <c r="Q1086" s="114"/>
      <c r="R1086" s="114"/>
      <c r="S1086" s="114"/>
      <c r="T1086" s="114"/>
      <c r="U1086" s="114"/>
      <c r="V1086" s="114"/>
      <c r="W1086" s="114"/>
      <c r="X1086" s="114"/>
      <c r="Y1086" s="114"/>
      <c r="Z1086" s="114"/>
      <c r="AA1086" s="114"/>
      <c r="AB1086" s="114"/>
      <c r="AC1086" s="114"/>
      <c r="AD1086" s="114"/>
      <c r="AE1086" s="114"/>
      <c r="AF1086" s="114"/>
      <c r="AG1086" s="114"/>
      <c r="AH1086" s="114"/>
      <c r="AI1086" s="114"/>
      <c r="AJ1086" s="114"/>
      <c r="AK1086" s="114"/>
      <c r="AL1086" s="114"/>
      <c r="AM1086" s="114"/>
      <c r="AN1086" s="114"/>
    </row>
    <row r="1087">
      <c r="A1087" s="345" t="s">
        <v>176</v>
      </c>
      <c r="B1087" s="5">
        <v>11109.0</v>
      </c>
      <c r="C1087" s="114"/>
      <c r="D1087" s="114"/>
      <c r="E1087" s="115" t="s">
        <v>21</v>
      </c>
      <c r="F1087" s="115" t="s">
        <v>2553</v>
      </c>
      <c r="G1087" s="111">
        <v>2018.0</v>
      </c>
      <c r="H1087" s="111" t="s">
        <v>786</v>
      </c>
      <c r="I1087" s="111" t="s">
        <v>1976</v>
      </c>
      <c r="J1087" s="111">
        <v>78.0</v>
      </c>
      <c r="K1087" s="5" t="s">
        <v>105</v>
      </c>
      <c r="L1087" s="111" t="s">
        <v>30</v>
      </c>
      <c r="M1087" s="287" t="s">
        <v>4977</v>
      </c>
      <c r="N1087" s="113"/>
      <c r="O1087" s="114"/>
      <c r="P1087" s="114"/>
      <c r="Q1087" s="114"/>
      <c r="R1087" s="114"/>
      <c r="S1087" s="114"/>
      <c r="T1087" s="114"/>
      <c r="U1087" s="114"/>
      <c r="V1087" s="114"/>
      <c r="W1087" s="114"/>
      <c r="X1087" s="114"/>
      <c r="Y1087" s="114"/>
      <c r="Z1087" s="114"/>
      <c r="AA1087" s="114"/>
      <c r="AB1087" s="114"/>
      <c r="AC1087" s="114"/>
      <c r="AD1087" s="114"/>
      <c r="AE1087" s="114"/>
      <c r="AF1087" s="114"/>
      <c r="AG1087" s="114"/>
      <c r="AH1087" s="114"/>
      <c r="AI1087" s="114"/>
      <c r="AJ1087" s="114"/>
      <c r="AK1087" s="114"/>
      <c r="AL1087" s="114"/>
      <c r="AM1087" s="114"/>
      <c r="AN1087" s="114"/>
    </row>
    <row r="1088">
      <c r="A1088" s="345" t="s">
        <v>176</v>
      </c>
      <c r="B1088" s="5">
        <v>11110.0</v>
      </c>
      <c r="C1088" s="114"/>
      <c r="D1088" s="114"/>
      <c r="E1088" s="115" t="s">
        <v>21</v>
      </c>
      <c r="F1088" s="115" t="s">
        <v>2554</v>
      </c>
      <c r="G1088" s="111">
        <v>2018.0</v>
      </c>
      <c r="H1088" s="111" t="s">
        <v>786</v>
      </c>
      <c r="I1088" s="111" t="s">
        <v>1976</v>
      </c>
      <c r="J1088" s="111">
        <v>78.0</v>
      </c>
      <c r="K1088" s="5" t="s">
        <v>105</v>
      </c>
      <c r="L1088" s="111" t="s">
        <v>30</v>
      </c>
      <c r="M1088" s="287" t="s">
        <v>4977</v>
      </c>
      <c r="N1088" s="113"/>
      <c r="O1088" s="114"/>
      <c r="P1088" s="114"/>
      <c r="Q1088" s="114"/>
      <c r="R1088" s="114"/>
      <c r="S1088" s="114"/>
      <c r="T1088" s="114"/>
      <c r="U1088" s="114"/>
      <c r="V1088" s="114"/>
      <c r="W1088" s="114"/>
      <c r="X1088" s="114"/>
      <c r="Y1088" s="114"/>
      <c r="Z1088" s="114"/>
      <c r="AA1088" s="114"/>
      <c r="AB1088" s="114"/>
      <c r="AC1088" s="114"/>
      <c r="AD1088" s="114"/>
      <c r="AE1088" s="114"/>
      <c r="AF1088" s="114"/>
      <c r="AG1088" s="114"/>
      <c r="AH1088" s="114"/>
      <c r="AI1088" s="114"/>
      <c r="AJ1088" s="114"/>
      <c r="AK1088" s="114"/>
      <c r="AL1088" s="114"/>
      <c r="AM1088" s="114"/>
      <c r="AN1088" s="114"/>
    </row>
    <row r="1089">
      <c r="A1089" s="345" t="s">
        <v>176</v>
      </c>
      <c r="B1089" s="5">
        <v>11111.0</v>
      </c>
      <c r="C1089" s="114"/>
      <c r="D1089" s="114"/>
      <c r="E1089" s="115" t="s">
        <v>21</v>
      </c>
      <c r="F1089" s="115" t="s">
        <v>2414</v>
      </c>
      <c r="G1089" s="111">
        <v>2019.0</v>
      </c>
      <c r="H1089" s="111" t="s">
        <v>786</v>
      </c>
      <c r="I1089" s="111" t="s">
        <v>1786</v>
      </c>
      <c r="J1089" s="111">
        <v>248.0</v>
      </c>
      <c r="K1089" s="5" t="s">
        <v>105</v>
      </c>
      <c r="L1089" s="111" t="s">
        <v>25</v>
      </c>
      <c r="M1089" s="287" t="s">
        <v>4977</v>
      </c>
      <c r="N1089" s="113"/>
      <c r="O1089" s="114"/>
      <c r="P1089" s="114"/>
      <c r="Q1089" s="114"/>
      <c r="R1089" s="114"/>
      <c r="S1089" s="114"/>
      <c r="T1089" s="114"/>
      <c r="U1089" s="114"/>
      <c r="V1089" s="114"/>
      <c r="W1089" s="114"/>
      <c r="X1089" s="114"/>
      <c r="Y1089" s="114"/>
      <c r="Z1089" s="114"/>
      <c r="AA1089" s="114"/>
      <c r="AB1089" s="114"/>
      <c r="AC1089" s="114"/>
      <c r="AD1089" s="114"/>
      <c r="AE1089" s="114"/>
      <c r="AF1089" s="114"/>
      <c r="AG1089" s="114"/>
      <c r="AH1089" s="114"/>
      <c r="AI1089" s="114"/>
      <c r="AJ1089" s="114"/>
      <c r="AK1089" s="114"/>
      <c r="AL1089" s="114"/>
      <c r="AM1089" s="114"/>
      <c r="AN1089" s="114"/>
    </row>
    <row r="1090">
      <c r="A1090" s="345" t="s">
        <v>176</v>
      </c>
      <c r="B1090" s="5">
        <v>11112.0</v>
      </c>
      <c r="C1090" s="114"/>
      <c r="D1090" s="114"/>
      <c r="E1090" s="115" t="s">
        <v>21</v>
      </c>
      <c r="F1090" s="115" t="s">
        <v>2516</v>
      </c>
      <c r="G1090" s="111">
        <v>2019.0</v>
      </c>
      <c r="H1090" s="111" t="s">
        <v>884</v>
      </c>
      <c r="I1090" s="111" t="s">
        <v>1786</v>
      </c>
      <c r="J1090" s="111">
        <v>209.0</v>
      </c>
      <c r="K1090" s="111" t="s">
        <v>920</v>
      </c>
      <c r="L1090" s="111" t="s">
        <v>30</v>
      </c>
      <c r="M1090" s="287" t="s">
        <v>4977</v>
      </c>
      <c r="N1090" s="113"/>
      <c r="O1090" s="114"/>
      <c r="P1090" s="114"/>
      <c r="Q1090" s="114"/>
      <c r="R1090" s="114"/>
      <c r="S1090" s="114"/>
      <c r="T1090" s="114"/>
      <c r="U1090" s="114"/>
      <c r="V1090" s="114"/>
      <c r="W1090" s="114"/>
      <c r="X1090" s="114"/>
      <c r="Y1090" s="114"/>
      <c r="Z1090" s="114"/>
      <c r="AA1090" s="114"/>
      <c r="AB1090" s="114"/>
      <c r="AC1090" s="114"/>
      <c r="AD1090" s="114"/>
      <c r="AE1090" s="114"/>
      <c r="AF1090" s="114"/>
      <c r="AG1090" s="114"/>
      <c r="AH1090" s="114"/>
      <c r="AI1090" s="114"/>
      <c r="AJ1090" s="114"/>
      <c r="AK1090" s="114"/>
      <c r="AL1090" s="114"/>
      <c r="AM1090" s="114"/>
      <c r="AN1090" s="114"/>
    </row>
    <row r="1091">
      <c r="A1091" s="345" t="s">
        <v>176</v>
      </c>
      <c r="B1091" s="5">
        <v>11113.0</v>
      </c>
      <c r="C1091" s="114"/>
      <c r="D1091" s="114"/>
      <c r="E1091" s="115" t="s">
        <v>21</v>
      </c>
      <c r="F1091" s="115" t="s">
        <v>1854</v>
      </c>
      <c r="G1091" s="111">
        <v>2019.0</v>
      </c>
      <c r="H1091" s="111" t="s">
        <v>305</v>
      </c>
      <c r="I1091" s="111" t="s">
        <v>1449</v>
      </c>
      <c r="J1091" s="111">
        <v>172.0</v>
      </c>
      <c r="K1091" s="5" t="s">
        <v>105</v>
      </c>
      <c r="L1091" s="111" t="s">
        <v>25</v>
      </c>
      <c r="M1091" s="287" t="s">
        <v>4977</v>
      </c>
      <c r="N1091" s="113"/>
      <c r="O1091" s="114"/>
      <c r="P1091" s="114"/>
      <c r="Q1091" s="114"/>
      <c r="R1091" s="114"/>
      <c r="S1091" s="114"/>
      <c r="T1091" s="114"/>
      <c r="U1091" s="114"/>
      <c r="V1091" s="114"/>
      <c r="W1091" s="114"/>
      <c r="X1091" s="114"/>
      <c r="Y1091" s="114"/>
      <c r="Z1091" s="114"/>
      <c r="AA1091" s="114"/>
      <c r="AB1091" s="114"/>
      <c r="AC1091" s="114"/>
      <c r="AD1091" s="114"/>
      <c r="AE1091" s="114"/>
      <c r="AF1091" s="114"/>
      <c r="AG1091" s="114"/>
      <c r="AH1091" s="114"/>
      <c r="AI1091" s="114"/>
      <c r="AJ1091" s="114"/>
      <c r="AK1091" s="114"/>
      <c r="AL1091" s="114"/>
      <c r="AM1091" s="114"/>
      <c r="AN1091" s="114"/>
    </row>
    <row r="1092">
      <c r="A1092" s="345" t="s">
        <v>176</v>
      </c>
      <c r="B1092" s="5">
        <v>11114.0</v>
      </c>
      <c r="C1092" s="114"/>
      <c r="D1092" s="114"/>
      <c r="E1092" s="115" t="s">
        <v>21</v>
      </c>
      <c r="F1092" s="115" t="s">
        <v>1855</v>
      </c>
      <c r="G1092" s="111">
        <v>2019.0</v>
      </c>
      <c r="H1092" s="111" t="s">
        <v>305</v>
      </c>
      <c r="I1092" s="111" t="s">
        <v>1449</v>
      </c>
      <c r="J1092" s="111">
        <v>172.0</v>
      </c>
      <c r="K1092" s="5" t="s">
        <v>105</v>
      </c>
      <c r="L1092" s="111" t="s">
        <v>25</v>
      </c>
      <c r="M1092" s="287" t="s">
        <v>4977</v>
      </c>
      <c r="N1092" s="113"/>
      <c r="O1092" s="114"/>
      <c r="P1092" s="114"/>
      <c r="Q1092" s="114"/>
      <c r="R1092" s="114"/>
      <c r="S1092" s="114"/>
      <c r="T1092" s="114"/>
      <c r="U1092" s="114"/>
      <c r="V1092" s="114"/>
      <c r="W1092" s="114"/>
      <c r="X1092" s="114"/>
      <c r="Y1092" s="114"/>
      <c r="Z1092" s="114"/>
      <c r="AA1092" s="114"/>
      <c r="AB1092" s="114"/>
      <c r="AC1092" s="114"/>
      <c r="AD1092" s="114"/>
      <c r="AE1092" s="114"/>
      <c r="AF1092" s="114"/>
      <c r="AG1092" s="114"/>
      <c r="AH1092" s="114"/>
      <c r="AI1092" s="114"/>
      <c r="AJ1092" s="114"/>
      <c r="AK1092" s="114"/>
      <c r="AL1092" s="114"/>
      <c r="AM1092" s="114"/>
      <c r="AN1092" s="114"/>
    </row>
    <row r="1093">
      <c r="A1093" s="345" t="s">
        <v>176</v>
      </c>
      <c r="B1093" s="5">
        <v>11115.0</v>
      </c>
      <c r="C1093" s="114"/>
      <c r="D1093" s="114"/>
      <c r="E1093" s="115" t="s">
        <v>21</v>
      </c>
      <c r="F1093" s="115" t="s">
        <v>2415</v>
      </c>
      <c r="G1093" s="111">
        <v>2019.0</v>
      </c>
      <c r="H1093" s="111" t="s">
        <v>786</v>
      </c>
      <c r="I1093" s="111" t="s">
        <v>1786</v>
      </c>
      <c r="J1093" s="111">
        <v>248.0</v>
      </c>
      <c r="K1093" s="5" t="s">
        <v>105</v>
      </c>
      <c r="L1093" s="111" t="s">
        <v>25</v>
      </c>
      <c r="M1093" s="287" t="s">
        <v>4977</v>
      </c>
      <c r="N1093" s="113"/>
      <c r="O1093" s="114"/>
      <c r="P1093" s="114"/>
      <c r="Q1093" s="114"/>
      <c r="R1093" s="114"/>
      <c r="S1093" s="114"/>
      <c r="T1093" s="114"/>
      <c r="U1093" s="114"/>
      <c r="V1093" s="114"/>
      <c r="W1093" s="114"/>
      <c r="X1093" s="114"/>
      <c r="Y1093" s="114"/>
      <c r="Z1093" s="114"/>
      <c r="AA1093" s="114"/>
      <c r="AB1093" s="114"/>
      <c r="AC1093" s="114"/>
      <c r="AD1093" s="114"/>
      <c r="AE1093" s="114"/>
      <c r="AF1093" s="114"/>
      <c r="AG1093" s="114"/>
      <c r="AH1093" s="114"/>
      <c r="AI1093" s="114"/>
      <c r="AJ1093" s="114"/>
      <c r="AK1093" s="114"/>
      <c r="AL1093" s="114"/>
      <c r="AM1093" s="114"/>
      <c r="AN1093" s="114"/>
    </row>
    <row r="1094">
      <c r="A1094" s="345" t="s">
        <v>176</v>
      </c>
      <c r="B1094" s="5">
        <v>11116.0</v>
      </c>
      <c r="C1094" s="114"/>
      <c r="D1094" s="114"/>
      <c r="E1094" s="115" t="s">
        <v>21</v>
      </c>
      <c r="F1094" s="115" t="s">
        <v>1675</v>
      </c>
      <c r="G1094" s="111">
        <v>2020.0</v>
      </c>
      <c r="H1094" s="111" t="s">
        <v>119</v>
      </c>
      <c r="I1094" s="111" t="s">
        <v>895</v>
      </c>
      <c r="J1094" s="111">
        <v>301.0</v>
      </c>
      <c r="K1094" s="5" t="s">
        <v>105</v>
      </c>
      <c r="L1094" s="111" t="s">
        <v>30</v>
      </c>
      <c r="M1094" s="287" t="s">
        <v>4164</v>
      </c>
      <c r="N1094" s="113"/>
      <c r="O1094" s="114"/>
      <c r="P1094" s="114"/>
      <c r="Q1094" s="114"/>
      <c r="R1094" s="114"/>
      <c r="S1094" s="114"/>
      <c r="T1094" s="114"/>
      <c r="U1094" s="114"/>
      <c r="V1094" s="114"/>
      <c r="W1094" s="114"/>
      <c r="X1094" s="114"/>
      <c r="Y1094" s="114"/>
      <c r="Z1094" s="114"/>
      <c r="AA1094" s="114"/>
      <c r="AB1094" s="114"/>
      <c r="AC1094" s="114"/>
      <c r="AD1094" s="114"/>
      <c r="AE1094" s="114"/>
      <c r="AF1094" s="114"/>
      <c r="AG1094" s="114"/>
      <c r="AH1094" s="114"/>
      <c r="AI1094" s="114"/>
      <c r="AJ1094" s="114"/>
      <c r="AK1094" s="114"/>
      <c r="AL1094" s="114"/>
      <c r="AM1094" s="114"/>
      <c r="AN1094" s="114"/>
    </row>
    <row r="1095">
      <c r="A1095" s="345" t="s">
        <v>176</v>
      </c>
      <c r="B1095" s="5">
        <v>11117.0</v>
      </c>
      <c r="C1095" s="114"/>
      <c r="D1095" s="114"/>
      <c r="E1095" s="115" t="s">
        <v>21</v>
      </c>
      <c r="F1095" s="115" t="s">
        <v>1676</v>
      </c>
      <c r="G1095" s="111">
        <v>2020.0</v>
      </c>
      <c r="H1095" s="111" t="s">
        <v>119</v>
      </c>
      <c r="I1095" s="111" t="s">
        <v>895</v>
      </c>
      <c r="J1095" s="111">
        <v>301.0</v>
      </c>
      <c r="K1095" s="5" t="s">
        <v>105</v>
      </c>
      <c r="L1095" s="111" t="s">
        <v>30</v>
      </c>
      <c r="M1095" s="287" t="s">
        <v>4164</v>
      </c>
      <c r="N1095" s="113"/>
      <c r="O1095" s="114"/>
      <c r="P1095" s="114"/>
      <c r="Q1095" s="114"/>
      <c r="R1095" s="114"/>
      <c r="S1095" s="114"/>
      <c r="T1095" s="114"/>
      <c r="U1095" s="114"/>
      <c r="V1095" s="114"/>
      <c r="W1095" s="114"/>
      <c r="X1095" s="114"/>
      <c r="Y1095" s="114"/>
      <c r="Z1095" s="114"/>
      <c r="AA1095" s="114"/>
      <c r="AB1095" s="114"/>
      <c r="AC1095" s="114"/>
      <c r="AD1095" s="114"/>
      <c r="AE1095" s="114"/>
      <c r="AF1095" s="114"/>
      <c r="AG1095" s="114"/>
      <c r="AH1095" s="114"/>
      <c r="AI1095" s="114"/>
      <c r="AJ1095" s="114"/>
      <c r="AK1095" s="114"/>
      <c r="AL1095" s="114"/>
      <c r="AM1095" s="114"/>
      <c r="AN1095" s="114"/>
    </row>
    <row r="1096">
      <c r="A1096" s="345" t="s">
        <v>176</v>
      </c>
      <c r="B1096" s="5">
        <v>11118.0</v>
      </c>
      <c r="C1096" s="114"/>
      <c r="D1096" s="114"/>
      <c r="E1096" s="115" t="s">
        <v>21</v>
      </c>
      <c r="F1096" s="115" t="s">
        <v>2958</v>
      </c>
      <c r="G1096" s="111">
        <v>2019.0</v>
      </c>
      <c r="H1096" s="111" t="s">
        <v>956</v>
      </c>
      <c r="I1096" s="111" t="s">
        <v>1848</v>
      </c>
      <c r="J1096" s="111">
        <v>168.0</v>
      </c>
      <c r="K1096" s="111" t="s">
        <v>947</v>
      </c>
      <c r="L1096" s="111" t="s">
        <v>72</v>
      </c>
      <c r="M1096" s="287" t="s">
        <v>4977</v>
      </c>
      <c r="N1096" s="191"/>
      <c r="O1096" s="114"/>
      <c r="P1096" s="263"/>
      <c r="Q1096" s="114"/>
      <c r="R1096" s="114"/>
      <c r="S1096" s="114"/>
      <c r="T1096" s="114"/>
      <c r="U1096" s="114"/>
      <c r="V1096" s="114"/>
      <c r="W1096" s="114"/>
      <c r="X1096" s="114"/>
      <c r="Y1096" s="114"/>
      <c r="Z1096" s="114"/>
      <c r="AA1096" s="114"/>
      <c r="AB1096" s="114"/>
      <c r="AC1096" s="114"/>
      <c r="AD1096" s="114"/>
      <c r="AE1096" s="114"/>
      <c r="AF1096" s="114"/>
      <c r="AG1096" s="114"/>
      <c r="AH1096" s="114"/>
      <c r="AI1096" s="114"/>
      <c r="AJ1096" s="114"/>
      <c r="AK1096" s="114"/>
      <c r="AL1096" s="114"/>
      <c r="AM1096" s="114"/>
      <c r="AN1096" s="114"/>
    </row>
    <row r="1097">
      <c r="A1097" s="345" t="s">
        <v>176</v>
      </c>
      <c r="B1097" s="5">
        <v>11119.0</v>
      </c>
      <c r="C1097" s="114"/>
      <c r="D1097" s="114"/>
      <c r="E1097" s="115" t="s">
        <v>21</v>
      </c>
      <c r="F1097" s="115" t="s">
        <v>2085</v>
      </c>
      <c r="G1097" s="111">
        <v>2019.0</v>
      </c>
      <c r="H1097" s="111" t="s">
        <v>956</v>
      </c>
      <c r="I1097" s="111" t="s">
        <v>1848</v>
      </c>
      <c r="J1097" s="111">
        <v>165.0</v>
      </c>
      <c r="K1097" s="5" t="s">
        <v>105</v>
      </c>
      <c r="L1097" s="111" t="s">
        <v>25</v>
      </c>
      <c r="M1097" s="287" t="s">
        <v>4977</v>
      </c>
      <c r="N1097" s="113"/>
      <c r="O1097" s="114"/>
      <c r="P1097" s="114"/>
      <c r="Q1097" s="114"/>
      <c r="R1097" s="114"/>
      <c r="S1097" s="114"/>
      <c r="T1097" s="114"/>
      <c r="U1097" s="114"/>
      <c r="V1097" s="114"/>
      <c r="W1097" s="114"/>
      <c r="X1097" s="114"/>
      <c r="Y1097" s="114"/>
      <c r="Z1097" s="114"/>
      <c r="AA1097" s="114"/>
      <c r="AB1097" s="114"/>
      <c r="AC1097" s="114"/>
      <c r="AD1097" s="114"/>
      <c r="AE1097" s="114"/>
      <c r="AF1097" s="114"/>
      <c r="AG1097" s="114"/>
      <c r="AH1097" s="114"/>
      <c r="AI1097" s="114"/>
      <c r="AJ1097" s="114"/>
      <c r="AK1097" s="114"/>
      <c r="AL1097" s="114"/>
      <c r="AM1097" s="114"/>
      <c r="AN1097" s="114"/>
    </row>
    <row r="1098">
      <c r="A1098" s="345" t="s">
        <v>176</v>
      </c>
      <c r="B1098" s="5">
        <v>11120.0</v>
      </c>
      <c r="C1098" s="114"/>
      <c r="D1098" s="114"/>
      <c r="E1098" s="115" t="s">
        <v>21</v>
      </c>
      <c r="F1098" s="115" t="s">
        <v>2585</v>
      </c>
      <c r="G1098" s="111">
        <v>2019.0</v>
      </c>
      <c r="H1098" s="111" t="s">
        <v>956</v>
      </c>
      <c r="I1098" s="111" t="s">
        <v>1848</v>
      </c>
      <c r="J1098" s="111">
        <v>116.0</v>
      </c>
      <c r="K1098" s="111" t="s">
        <v>2586</v>
      </c>
      <c r="L1098" s="111" t="s">
        <v>30</v>
      </c>
      <c r="M1098" s="287" t="s">
        <v>4977</v>
      </c>
      <c r="N1098" s="113"/>
      <c r="O1098" s="114"/>
      <c r="P1098" s="114"/>
      <c r="Q1098" s="114"/>
      <c r="R1098" s="114"/>
      <c r="S1098" s="114"/>
      <c r="T1098" s="114"/>
      <c r="U1098" s="114"/>
      <c r="V1098" s="114"/>
      <c r="W1098" s="114"/>
      <c r="X1098" s="114"/>
      <c r="Y1098" s="114"/>
      <c r="Z1098" s="114"/>
      <c r="AA1098" s="114"/>
      <c r="AB1098" s="114"/>
      <c r="AC1098" s="114"/>
      <c r="AD1098" s="114"/>
      <c r="AE1098" s="114"/>
      <c r="AF1098" s="114"/>
      <c r="AG1098" s="114"/>
      <c r="AH1098" s="114"/>
      <c r="AI1098" s="114"/>
      <c r="AJ1098" s="114"/>
      <c r="AK1098" s="114"/>
      <c r="AL1098" s="114"/>
      <c r="AM1098" s="114"/>
      <c r="AN1098" s="114"/>
    </row>
    <row r="1099">
      <c r="A1099" s="345" t="s">
        <v>176</v>
      </c>
      <c r="B1099" s="5">
        <v>11121.0</v>
      </c>
      <c r="C1099" s="114"/>
      <c r="D1099" s="114"/>
      <c r="E1099" s="115" t="s">
        <v>21</v>
      </c>
      <c r="F1099" s="115" t="s">
        <v>2517</v>
      </c>
      <c r="G1099" s="111">
        <v>2019.0</v>
      </c>
      <c r="H1099" s="111" t="s">
        <v>2518</v>
      </c>
      <c r="I1099" s="111" t="s">
        <v>1848</v>
      </c>
      <c r="J1099" s="111">
        <v>297.0</v>
      </c>
      <c r="K1099" s="111" t="s">
        <v>2178</v>
      </c>
      <c r="L1099" s="111" t="s">
        <v>30</v>
      </c>
      <c r="M1099" s="287" t="s">
        <v>4977</v>
      </c>
      <c r="N1099" s="113"/>
      <c r="O1099" s="114"/>
      <c r="P1099" s="114"/>
      <c r="Q1099" s="114"/>
      <c r="R1099" s="114"/>
      <c r="S1099" s="114"/>
      <c r="T1099" s="114"/>
      <c r="U1099" s="114"/>
      <c r="V1099" s="114"/>
      <c r="W1099" s="114"/>
      <c r="X1099" s="114"/>
      <c r="Y1099" s="114"/>
      <c r="Z1099" s="114"/>
      <c r="AA1099" s="114"/>
      <c r="AB1099" s="114"/>
      <c r="AC1099" s="114"/>
      <c r="AD1099" s="114"/>
      <c r="AE1099" s="114"/>
      <c r="AF1099" s="114"/>
      <c r="AG1099" s="114"/>
      <c r="AH1099" s="114"/>
      <c r="AI1099" s="114"/>
      <c r="AJ1099" s="114"/>
      <c r="AK1099" s="114"/>
      <c r="AL1099" s="114"/>
      <c r="AM1099" s="114"/>
      <c r="AN1099" s="114"/>
    </row>
    <row r="1100">
      <c r="A1100" s="345" t="s">
        <v>176</v>
      </c>
      <c r="B1100" s="5">
        <v>11122.0</v>
      </c>
      <c r="C1100" s="114"/>
      <c r="D1100" s="114"/>
      <c r="E1100" s="115" t="s">
        <v>21</v>
      </c>
      <c r="F1100" s="115" t="s">
        <v>2342</v>
      </c>
      <c r="G1100" s="111">
        <v>2019.0</v>
      </c>
      <c r="H1100" s="111" t="s">
        <v>956</v>
      </c>
      <c r="I1100" s="111" t="s">
        <v>1848</v>
      </c>
      <c r="J1100" s="111">
        <v>580.0</v>
      </c>
      <c r="K1100" s="5" t="s">
        <v>105</v>
      </c>
      <c r="L1100" s="111" t="s">
        <v>30</v>
      </c>
      <c r="M1100" s="287" t="s">
        <v>4977</v>
      </c>
      <c r="N1100" s="113"/>
      <c r="O1100" s="114"/>
      <c r="P1100" s="114"/>
      <c r="Q1100" s="114"/>
      <c r="R1100" s="114"/>
      <c r="S1100" s="114"/>
      <c r="T1100" s="114"/>
      <c r="U1100" s="114"/>
      <c r="V1100" s="114"/>
      <c r="W1100" s="114"/>
      <c r="X1100" s="114"/>
      <c r="Y1100" s="114"/>
      <c r="Z1100" s="114"/>
      <c r="AA1100" s="114"/>
      <c r="AB1100" s="114"/>
      <c r="AC1100" s="114"/>
      <c r="AD1100" s="114"/>
      <c r="AE1100" s="114"/>
      <c r="AF1100" s="114"/>
      <c r="AG1100" s="114"/>
      <c r="AH1100" s="114"/>
      <c r="AI1100" s="114"/>
      <c r="AJ1100" s="114"/>
      <c r="AK1100" s="114"/>
      <c r="AL1100" s="114"/>
      <c r="AM1100" s="114"/>
      <c r="AN1100" s="114"/>
    </row>
    <row r="1101">
      <c r="A1101" s="345" t="s">
        <v>176</v>
      </c>
      <c r="B1101" s="5">
        <v>11123.0</v>
      </c>
      <c r="C1101" s="114"/>
      <c r="D1101" s="114"/>
      <c r="E1101" s="115" t="s">
        <v>21</v>
      </c>
      <c r="F1101" s="115" t="s">
        <v>1984</v>
      </c>
      <c r="G1101" s="111">
        <v>2019.0</v>
      </c>
      <c r="H1101" s="111" t="s">
        <v>956</v>
      </c>
      <c r="I1101" s="111" t="s">
        <v>1449</v>
      </c>
      <c r="J1101" s="111">
        <v>277.0</v>
      </c>
      <c r="K1101" s="111" t="s">
        <v>1985</v>
      </c>
      <c r="L1101" s="111" t="s">
        <v>30</v>
      </c>
      <c r="M1101" s="287" t="s">
        <v>4977</v>
      </c>
      <c r="N1101" s="113"/>
      <c r="O1101" s="114"/>
      <c r="P1101" s="114"/>
      <c r="Q1101" s="114"/>
      <c r="R1101" s="114"/>
      <c r="S1101" s="114"/>
      <c r="T1101" s="114"/>
      <c r="U1101" s="114"/>
      <c r="V1101" s="114"/>
      <c r="W1101" s="114"/>
      <c r="X1101" s="114"/>
      <c r="Y1101" s="114"/>
      <c r="Z1101" s="114"/>
      <c r="AA1101" s="114"/>
      <c r="AB1101" s="114"/>
      <c r="AC1101" s="114"/>
      <c r="AD1101" s="114"/>
      <c r="AE1101" s="114"/>
      <c r="AF1101" s="114"/>
      <c r="AG1101" s="114"/>
      <c r="AH1101" s="114"/>
      <c r="AI1101" s="114"/>
      <c r="AJ1101" s="114"/>
      <c r="AK1101" s="114"/>
      <c r="AL1101" s="114"/>
      <c r="AM1101" s="114"/>
      <c r="AN1101" s="114"/>
    </row>
    <row r="1102">
      <c r="A1102" s="345" t="s">
        <v>176</v>
      </c>
      <c r="B1102" s="5">
        <v>11124.0</v>
      </c>
      <c r="C1102" s="114"/>
      <c r="D1102" s="114"/>
      <c r="E1102" s="115" t="s">
        <v>21</v>
      </c>
      <c r="F1102" s="115" t="s">
        <v>2959</v>
      </c>
      <c r="G1102" s="111">
        <v>2019.0</v>
      </c>
      <c r="H1102" s="111" t="s">
        <v>884</v>
      </c>
      <c r="I1102" s="111" t="s">
        <v>1449</v>
      </c>
      <c r="J1102" s="111">
        <v>223.0</v>
      </c>
      <c r="K1102" s="5" t="s">
        <v>105</v>
      </c>
      <c r="L1102" s="111" t="s">
        <v>30</v>
      </c>
      <c r="M1102" s="287" t="s">
        <v>4977</v>
      </c>
      <c r="N1102" s="113"/>
      <c r="O1102" s="114"/>
      <c r="P1102" s="114"/>
      <c r="Q1102" s="114"/>
      <c r="R1102" s="114"/>
      <c r="S1102" s="114"/>
      <c r="T1102" s="114"/>
      <c r="U1102" s="114"/>
      <c r="V1102" s="114"/>
      <c r="W1102" s="114"/>
      <c r="X1102" s="114"/>
      <c r="Y1102" s="114"/>
      <c r="Z1102" s="114"/>
      <c r="AA1102" s="114"/>
      <c r="AB1102" s="114"/>
      <c r="AC1102" s="114"/>
      <c r="AD1102" s="114"/>
      <c r="AE1102" s="114"/>
      <c r="AF1102" s="114"/>
      <c r="AG1102" s="114"/>
      <c r="AH1102" s="114"/>
      <c r="AI1102" s="114"/>
      <c r="AJ1102" s="114"/>
      <c r="AK1102" s="114"/>
      <c r="AL1102" s="114"/>
      <c r="AM1102" s="114"/>
      <c r="AN1102" s="114"/>
    </row>
    <row r="1103">
      <c r="A1103" s="345" t="s">
        <v>176</v>
      </c>
      <c r="B1103" s="5">
        <v>11125.0</v>
      </c>
      <c r="C1103" s="114"/>
      <c r="D1103" s="114"/>
      <c r="E1103" s="115" t="s">
        <v>21</v>
      </c>
      <c r="F1103" s="115" t="s">
        <v>1627</v>
      </c>
      <c r="G1103" s="111">
        <v>2020.0</v>
      </c>
      <c r="H1103" s="111" t="s">
        <v>884</v>
      </c>
      <c r="I1103" s="111" t="s">
        <v>895</v>
      </c>
      <c r="J1103" s="111">
        <v>201.0</v>
      </c>
      <c r="K1103" s="111" t="s">
        <v>898</v>
      </c>
      <c r="L1103" s="111" t="s">
        <v>25</v>
      </c>
      <c r="M1103" s="287" t="s">
        <v>4164</v>
      </c>
      <c r="N1103" s="113"/>
      <c r="O1103" s="114"/>
      <c r="P1103" s="114"/>
      <c r="Q1103" s="114"/>
      <c r="R1103" s="114"/>
      <c r="S1103" s="114"/>
      <c r="T1103" s="114"/>
      <c r="U1103" s="114"/>
      <c r="V1103" s="114"/>
      <c r="W1103" s="114"/>
      <c r="X1103" s="114"/>
      <c r="Y1103" s="114"/>
      <c r="Z1103" s="114"/>
      <c r="AA1103" s="114"/>
      <c r="AB1103" s="114"/>
      <c r="AC1103" s="114"/>
      <c r="AD1103" s="114"/>
      <c r="AE1103" s="114"/>
      <c r="AF1103" s="114"/>
      <c r="AG1103" s="114"/>
      <c r="AH1103" s="114"/>
      <c r="AI1103" s="114"/>
      <c r="AJ1103" s="114"/>
      <c r="AK1103" s="114"/>
      <c r="AL1103" s="114"/>
      <c r="AM1103" s="114"/>
      <c r="AN1103" s="114"/>
    </row>
    <row r="1104">
      <c r="A1104" s="345" t="s">
        <v>176</v>
      </c>
      <c r="B1104" s="5">
        <v>11126.0</v>
      </c>
      <c r="C1104" s="114"/>
      <c r="D1104" s="114"/>
      <c r="E1104" s="115" t="s">
        <v>21</v>
      </c>
      <c r="F1104" s="115" t="s">
        <v>1353</v>
      </c>
      <c r="G1104" s="111">
        <v>2020.0</v>
      </c>
      <c r="H1104" s="111" t="s">
        <v>884</v>
      </c>
      <c r="I1104" s="111" t="s">
        <v>895</v>
      </c>
      <c r="J1104" s="111">
        <v>201.0</v>
      </c>
      <c r="K1104" s="5" t="s">
        <v>105</v>
      </c>
      <c r="L1104" s="111" t="s">
        <v>25</v>
      </c>
      <c r="M1104" s="287" t="s">
        <v>4164</v>
      </c>
      <c r="N1104" s="113"/>
      <c r="O1104" s="114"/>
      <c r="P1104" s="114"/>
      <c r="Q1104" s="114"/>
      <c r="R1104" s="114"/>
      <c r="S1104" s="114"/>
      <c r="T1104" s="114"/>
      <c r="U1104" s="114"/>
      <c r="V1104" s="114"/>
      <c r="W1104" s="114"/>
      <c r="X1104" s="114"/>
      <c r="Y1104" s="114"/>
      <c r="Z1104" s="114"/>
      <c r="AA1104" s="114"/>
      <c r="AB1104" s="114"/>
      <c r="AC1104" s="114"/>
      <c r="AD1104" s="114"/>
      <c r="AE1104" s="114"/>
      <c r="AF1104" s="114"/>
      <c r="AG1104" s="114"/>
      <c r="AH1104" s="114"/>
      <c r="AI1104" s="114"/>
      <c r="AJ1104" s="114"/>
      <c r="AK1104" s="114"/>
      <c r="AL1104" s="114"/>
      <c r="AM1104" s="114"/>
      <c r="AN1104" s="114"/>
    </row>
    <row r="1105">
      <c r="A1105" s="345" t="s">
        <v>176</v>
      </c>
      <c r="B1105" s="5">
        <v>11127.0</v>
      </c>
      <c r="C1105" s="114"/>
      <c r="D1105" s="114"/>
      <c r="E1105" s="115" t="s">
        <v>21</v>
      </c>
      <c r="F1105" s="115" t="s">
        <v>1354</v>
      </c>
      <c r="G1105" s="111">
        <v>2020.0</v>
      </c>
      <c r="H1105" s="111" t="s">
        <v>884</v>
      </c>
      <c r="I1105" s="111" t="s">
        <v>895</v>
      </c>
      <c r="J1105" s="111">
        <v>261.0</v>
      </c>
      <c r="K1105" s="5" t="s">
        <v>105</v>
      </c>
      <c r="L1105" s="111" t="s">
        <v>25</v>
      </c>
      <c r="M1105" s="287" t="s">
        <v>4164</v>
      </c>
      <c r="N1105" s="113"/>
      <c r="O1105" s="114"/>
      <c r="P1105" s="114"/>
      <c r="Q1105" s="114"/>
      <c r="R1105" s="114"/>
      <c r="S1105" s="114"/>
      <c r="T1105" s="114"/>
      <c r="U1105" s="114"/>
      <c r="V1105" s="114"/>
      <c r="W1105" s="114"/>
      <c r="X1105" s="114"/>
      <c r="Y1105" s="114"/>
      <c r="Z1105" s="114"/>
      <c r="AA1105" s="114"/>
      <c r="AB1105" s="114"/>
      <c r="AC1105" s="114"/>
      <c r="AD1105" s="114"/>
      <c r="AE1105" s="114"/>
      <c r="AF1105" s="114"/>
      <c r="AG1105" s="114"/>
      <c r="AH1105" s="114"/>
      <c r="AI1105" s="114"/>
      <c r="AJ1105" s="114"/>
      <c r="AK1105" s="114"/>
      <c r="AL1105" s="114"/>
      <c r="AM1105" s="114"/>
      <c r="AN1105" s="114"/>
    </row>
    <row r="1106">
      <c r="A1106" s="345" t="s">
        <v>176</v>
      </c>
      <c r="B1106" s="5">
        <v>11128.0</v>
      </c>
      <c r="C1106" s="114"/>
      <c r="D1106" s="114"/>
      <c r="E1106" s="115" t="s">
        <v>21</v>
      </c>
      <c r="F1106" s="115" t="s">
        <v>1355</v>
      </c>
      <c r="G1106" s="111">
        <v>2020.0</v>
      </c>
      <c r="H1106" s="111" t="s">
        <v>884</v>
      </c>
      <c r="I1106" s="111" t="s">
        <v>895</v>
      </c>
      <c r="J1106" s="111">
        <v>201.0</v>
      </c>
      <c r="K1106" s="5" t="s">
        <v>105</v>
      </c>
      <c r="L1106" s="111" t="s">
        <v>25</v>
      </c>
      <c r="M1106" s="287" t="s">
        <v>4164</v>
      </c>
      <c r="N1106" s="113"/>
      <c r="O1106" s="114"/>
      <c r="P1106" s="114"/>
      <c r="Q1106" s="114"/>
      <c r="R1106" s="114"/>
      <c r="S1106" s="114"/>
      <c r="T1106" s="114"/>
      <c r="U1106" s="114"/>
      <c r="V1106" s="114"/>
      <c r="W1106" s="114"/>
      <c r="X1106" s="114"/>
      <c r="Y1106" s="114"/>
      <c r="Z1106" s="114"/>
      <c r="AA1106" s="114"/>
      <c r="AB1106" s="114"/>
      <c r="AC1106" s="114"/>
      <c r="AD1106" s="114"/>
      <c r="AE1106" s="114"/>
      <c r="AF1106" s="114"/>
      <c r="AG1106" s="114"/>
      <c r="AH1106" s="114"/>
      <c r="AI1106" s="114"/>
      <c r="AJ1106" s="114"/>
      <c r="AK1106" s="114"/>
      <c r="AL1106" s="114"/>
      <c r="AM1106" s="114"/>
      <c r="AN1106" s="114"/>
    </row>
    <row r="1107">
      <c r="A1107" s="345" t="s">
        <v>176</v>
      </c>
      <c r="B1107" s="5">
        <v>11129.0</v>
      </c>
      <c r="C1107" s="114"/>
      <c r="D1107" s="114"/>
      <c r="E1107" s="115" t="s">
        <v>21</v>
      </c>
      <c r="F1107" s="115" t="s">
        <v>1628</v>
      </c>
      <c r="G1107" s="111">
        <v>2020.0</v>
      </c>
      <c r="H1107" s="111" t="s">
        <v>884</v>
      </c>
      <c r="I1107" s="111" t="s">
        <v>895</v>
      </c>
      <c r="J1107" s="111">
        <v>201.0</v>
      </c>
      <c r="K1107" s="111" t="s">
        <v>898</v>
      </c>
      <c r="L1107" s="111" t="s">
        <v>25</v>
      </c>
      <c r="M1107" s="287" t="s">
        <v>4164</v>
      </c>
      <c r="N1107" s="113"/>
      <c r="O1107" s="114"/>
      <c r="P1107" s="114"/>
      <c r="Q1107" s="114"/>
      <c r="R1107" s="114"/>
      <c r="S1107" s="114"/>
      <c r="T1107" s="114"/>
      <c r="U1107" s="114"/>
      <c r="V1107" s="114"/>
      <c r="W1107" s="114"/>
      <c r="X1107" s="114"/>
      <c r="Y1107" s="114"/>
      <c r="Z1107" s="114"/>
      <c r="AA1107" s="114"/>
      <c r="AB1107" s="114"/>
      <c r="AC1107" s="114"/>
      <c r="AD1107" s="114"/>
      <c r="AE1107" s="114"/>
      <c r="AF1107" s="114"/>
      <c r="AG1107" s="114"/>
      <c r="AH1107" s="114"/>
      <c r="AI1107" s="114"/>
      <c r="AJ1107" s="114"/>
      <c r="AK1107" s="114"/>
      <c r="AL1107" s="114"/>
      <c r="AM1107" s="114"/>
      <c r="AN1107" s="114"/>
    </row>
    <row r="1108">
      <c r="A1108" s="345" t="s">
        <v>176</v>
      </c>
      <c r="B1108" s="5">
        <v>11130.0</v>
      </c>
      <c r="C1108" s="114"/>
      <c r="D1108" s="114"/>
      <c r="E1108" s="115" t="s">
        <v>21</v>
      </c>
      <c r="F1108" s="115" t="s">
        <v>1448</v>
      </c>
      <c r="G1108" s="111">
        <v>2019.0</v>
      </c>
      <c r="H1108" s="111" t="s">
        <v>884</v>
      </c>
      <c r="I1108" s="111" t="s">
        <v>1449</v>
      </c>
      <c r="J1108" s="111">
        <v>223.0</v>
      </c>
      <c r="K1108" s="111" t="s">
        <v>886</v>
      </c>
      <c r="L1108" s="111" t="s">
        <v>30</v>
      </c>
      <c r="M1108" s="287" t="s">
        <v>4164</v>
      </c>
      <c r="N1108" s="113"/>
      <c r="O1108" s="114"/>
      <c r="P1108" s="114"/>
      <c r="Q1108" s="114"/>
      <c r="R1108" s="114"/>
      <c r="S1108" s="114"/>
      <c r="T1108" s="114"/>
      <c r="U1108" s="114"/>
      <c r="V1108" s="114"/>
      <c r="W1108" s="114"/>
      <c r="X1108" s="114"/>
      <c r="Y1108" s="114"/>
      <c r="Z1108" s="114"/>
      <c r="AA1108" s="114"/>
      <c r="AB1108" s="114"/>
      <c r="AC1108" s="114"/>
      <c r="AD1108" s="114"/>
      <c r="AE1108" s="114"/>
      <c r="AF1108" s="114"/>
      <c r="AG1108" s="114"/>
      <c r="AH1108" s="114"/>
      <c r="AI1108" s="114"/>
      <c r="AJ1108" s="114"/>
      <c r="AK1108" s="114"/>
      <c r="AL1108" s="114"/>
      <c r="AM1108" s="114"/>
      <c r="AN1108" s="114"/>
    </row>
    <row r="1109">
      <c r="A1109" s="345" t="s">
        <v>176</v>
      </c>
      <c r="B1109" s="5">
        <v>11131.0</v>
      </c>
      <c r="C1109" s="114"/>
      <c r="D1109" s="114"/>
      <c r="E1109" s="115" t="s">
        <v>21</v>
      </c>
      <c r="F1109" s="115" t="s">
        <v>3251</v>
      </c>
      <c r="G1109" s="111">
        <v>2020.0</v>
      </c>
      <c r="H1109" s="111" t="s">
        <v>884</v>
      </c>
      <c r="I1109" s="111" t="s">
        <v>950</v>
      </c>
      <c r="J1109" s="111">
        <v>203.0</v>
      </c>
      <c r="K1109" s="5" t="s">
        <v>105</v>
      </c>
      <c r="L1109" s="111" t="s">
        <v>72</v>
      </c>
      <c r="M1109" s="287" t="s">
        <v>4164</v>
      </c>
      <c r="N1109" s="113"/>
      <c r="O1109" s="114"/>
      <c r="P1109" s="114"/>
      <c r="Q1109" s="114"/>
      <c r="R1109" s="114"/>
      <c r="S1109" s="114"/>
      <c r="T1109" s="114"/>
      <c r="U1109" s="114"/>
      <c r="V1109" s="114"/>
      <c r="W1109" s="114"/>
      <c r="X1109" s="114"/>
      <c r="Y1109" s="114"/>
      <c r="Z1109" s="114"/>
      <c r="AA1109" s="114"/>
      <c r="AB1109" s="114"/>
      <c r="AC1109" s="114"/>
      <c r="AD1109" s="114"/>
      <c r="AE1109" s="114"/>
      <c r="AF1109" s="114"/>
      <c r="AG1109" s="114"/>
      <c r="AH1109" s="114"/>
      <c r="AI1109" s="114"/>
      <c r="AJ1109" s="114"/>
      <c r="AK1109" s="114"/>
      <c r="AL1109" s="114"/>
      <c r="AM1109" s="114"/>
      <c r="AN1109" s="114"/>
    </row>
    <row r="1110">
      <c r="A1110" s="345" t="s">
        <v>176</v>
      </c>
      <c r="B1110" s="5">
        <v>11132.0</v>
      </c>
      <c r="C1110" s="114"/>
      <c r="D1110" s="114"/>
      <c r="E1110" s="115" t="s">
        <v>21</v>
      </c>
      <c r="F1110" s="115" t="s">
        <v>2416</v>
      </c>
      <c r="G1110" s="111">
        <v>2019.0</v>
      </c>
      <c r="H1110" s="111" t="s">
        <v>786</v>
      </c>
      <c r="I1110" s="111" t="s">
        <v>1786</v>
      </c>
      <c r="J1110" s="111">
        <v>248.0</v>
      </c>
      <c r="K1110" s="5" t="s">
        <v>105</v>
      </c>
      <c r="L1110" s="111" t="s">
        <v>25</v>
      </c>
      <c r="M1110" s="287" t="s">
        <v>4977</v>
      </c>
      <c r="N1110" s="113"/>
      <c r="O1110" s="114"/>
      <c r="P1110" s="114"/>
      <c r="Q1110" s="114"/>
      <c r="R1110" s="114"/>
      <c r="S1110" s="114"/>
      <c r="T1110" s="114"/>
      <c r="U1110" s="114"/>
      <c r="V1110" s="114"/>
      <c r="W1110" s="114"/>
      <c r="X1110" s="114"/>
      <c r="Y1110" s="114"/>
      <c r="Z1110" s="114"/>
      <c r="AA1110" s="114"/>
      <c r="AB1110" s="114"/>
      <c r="AC1110" s="114"/>
      <c r="AD1110" s="114"/>
      <c r="AE1110" s="114"/>
      <c r="AF1110" s="114"/>
      <c r="AG1110" s="114"/>
      <c r="AH1110" s="114"/>
      <c r="AI1110" s="114"/>
      <c r="AJ1110" s="114"/>
      <c r="AK1110" s="114"/>
      <c r="AL1110" s="114"/>
      <c r="AM1110" s="114"/>
      <c r="AN1110" s="114"/>
    </row>
    <row r="1111">
      <c r="A1111" s="345" t="s">
        <v>176</v>
      </c>
      <c r="B1111" s="5">
        <v>11133.0</v>
      </c>
      <c r="C1111" s="114"/>
      <c r="D1111" s="114"/>
      <c r="E1111" s="115" t="s">
        <v>21</v>
      </c>
      <c r="F1111" s="115" t="s">
        <v>1105</v>
      </c>
      <c r="G1111" s="111">
        <v>2020.0</v>
      </c>
      <c r="H1111" s="111" t="s">
        <v>119</v>
      </c>
      <c r="I1111" s="111" t="s">
        <v>1106</v>
      </c>
      <c r="J1111" s="111">
        <v>334.0</v>
      </c>
      <c r="K1111" s="111" t="s">
        <v>1107</v>
      </c>
      <c r="L1111" s="111" t="s">
        <v>25</v>
      </c>
      <c r="M1111" s="287" t="s">
        <v>4164</v>
      </c>
      <c r="N1111" s="113"/>
      <c r="O1111" s="114"/>
      <c r="P1111" s="114"/>
      <c r="Q1111" s="114"/>
      <c r="R1111" s="114"/>
      <c r="S1111" s="114"/>
      <c r="T1111" s="114"/>
      <c r="U1111" s="114"/>
      <c r="V1111" s="114"/>
      <c r="W1111" s="114"/>
      <c r="X1111" s="114"/>
      <c r="Y1111" s="114"/>
      <c r="Z1111" s="114"/>
      <c r="AA1111" s="114"/>
      <c r="AB1111" s="114"/>
      <c r="AC1111" s="114"/>
      <c r="AD1111" s="114"/>
      <c r="AE1111" s="114"/>
      <c r="AF1111" s="114"/>
      <c r="AG1111" s="114"/>
      <c r="AH1111" s="114"/>
      <c r="AI1111" s="114"/>
      <c r="AJ1111" s="114"/>
      <c r="AK1111" s="114"/>
      <c r="AL1111" s="114"/>
      <c r="AM1111" s="114"/>
      <c r="AN1111" s="114"/>
    </row>
    <row r="1112">
      <c r="A1112" s="345" t="s">
        <v>176</v>
      </c>
      <c r="B1112" s="5">
        <v>11134.0</v>
      </c>
      <c r="C1112" s="114"/>
      <c r="D1112" s="114"/>
      <c r="E1112" s="115" t="s">
        <v>21</v>
      </c>
      <c r="F1112" s="115" t="s">
        <v>1564</v>
      </c>
      <c r="G1112" s="111">
        <v>2020.0</v>
      </c>
      <c r="H1112" s="111" t="s">
        <v>119</v>
      </c>
      <c r="I1112" s="111" t="s">
        <v>891</v>
      </c>
      <c r="J1112" s="111" t="s">
        <v>1565</v>
      </c>
      <c r="K1112" s="111" t="s">
        <v>4989</v>
      </c>
      <c r="L1112" s="111" t="s">
        <v>72</v>
      </c>
      <c r="M1112" s="287" t="s">
        <v>4164</v>
      </c>
      <c r="N1112" s="113"/>
      <c r="O1112" s="114"/>
      <c r="P1112" s="114"/>
      <c r="Q1112" s="114"/>
      <c r="R1112" s="114"/>
      <c r="S1112" s="114"/>
      <c r="T1112" s="114"/>
      <c r="U1112" s="114"/>
      <c r="V1112" s="114"/>
      <c r="W1112" s="114"/>
      <c r="X1112" s="114"/>
      <c r="Y1112" s="114"/>
      <c r="Z1112" s="114"/>
      <c r="AA1112" s="114"/>
      <c r="AB1112" s="114"/>
      <c r="AC1112" s="114"/>
      <c r="AD1112" s="114"/>
      <c r="AE1112" s="114"/>
      <c r="AF1112" s="114"/>
      <c r="AG1112" s="114"/>
      <c r="AH1112" s="114"/>
      <c r="AI1112" s="114"/>
      <c r="AJ1112" s="114"/>
      <c r="AK1112" s="114"/>
      <c r="AL1112" s="114"/>
      <c r="AM1112" s="114"/>
      <c r="AN1112" s="114"/>
    </row>
    <row r="1113">
      <c r="A1113" s="345" t="s">
        <v>176</v>
      </c>
      <c r="B1113" s="5">
        <v>11135.0</v>
      </c>
      <c r="C1113" s="114"/>
      <c r="D1113" s="114"/>
      <c r="E1113" s="115" t="s">
        <v>21</v>
      </c>
      <c r="F1113" s="115" t="s">
        <v>1228</v>
      </c>
      <c r="G1113" s="111">
        <v>2020.0</v>
      </c>
      <c r="H1113" s="111" t="s">
        <v>119</v>
      </c>
      <c r="I1113" s="111" t="s">
        <v>1229</v>
      </c>
      <c r="J1113" s="111">
        <v>175.0</v>
      </c>
      <c r="K1113" s="111" t="s">
        <v>4995</v>
      </c>
      <c r="L1113" s="111" t="s">
        <v>30</v>
      </c>
      <c r="M1113" s="287" t="s">
        <v>4164</v>
      </c>
      <c r="N1113" s="113"/>
      <c r="O1113" s="114"/>
      <c r="P1113" s="114"/>
      <c r="Q1113" s="114"/>
      <c r="R1113" s="114"/>
      <c r="S1113" s="114"/>
      <c r="T1113" s="114"/>
      <c r="U1113" s="114"/>
      <c r="V1113" s="114"/>
      <c r="W1113" s="114"/>
      <c r="X1113" s="114"/>
      <c r="Y1113" s="114"/>
      <c r="Z1113" s="114"/>
      <c r="AA1113" s="114"/>
      <c r="AB1113" s="114"/>
      <c r="AC1113" s="114"/>
      <c r="AD1113" s="114"/>
      <c r="AE1113" s="114"/>
      <c r="AF1113" s="114"/>
      <c r="AG1113" s="114"/>
      <c r="AH1113" s="114"/>
      <c r="AI1113" s="114"/>
      <c r="AJ1113" s="114"/>
      <c r="AK1113" s="114"/>
      <c r="AL1113" s="114"/>
      <c r="AM1113" s="114"/>
      <c r="AN1113" s="114"/>
    </row>
    <row r="1114">
      <c r="A1114" s="111" t="s">
        <v>176</v>
      </c>
      <c r="B1114" s="5">
        <v>11136.0</v>
      </c>
      <c r="C1114" s="114"/>
      <c r="D1114" s="114"/>
      <c r="E1114" s="115" t="s">
        <v>21</v>
      </c>
      <c r="F1114" s="115" t="s">
        <v>1108</v>
      </c>
      <c r="G1114" s="111">
        <v>2020.0</v>
      </c>
      <c r="H1114" s="111" t="s">
        <v>119</v>
      </c>
      <c r="I1114" s="111" t="s">
        <v>1109</v>
      </c>
      <c r="J1114" s="111">
        <v>327.0</v>
      </c>
      <c r="K1114" s="111" t="s">
        <v>953</v>
      </c>
      <c r="L1114" s="111" t="s">
        <v>30</v>
      </c>
      <c r="M1114" s="287" t="s">
        <v>4164</v>
      </c>
      <c r="N1114" s="113"/>
      <c r="O1114" s="114"/>
      <c r="P1114" s="114"/>
      <c r="Q1114" s="114"/>
      <c r="R1114" s="114"/>
      <c r="S1114" s="114"/>
      <c r="T1114" s="114"/>
      <c r="U1114" s="114"/>
      <c r="V1114" s="114"/>
      <c r="W1114" s="114"/>
      <c r="X1114" s="114"/>
      <c r="Y1114" s="114"/>
      <c r="Z1114" s="114"/>
      <c r="AA1114" s="114"/>
      <c r="AB1114" s="114"/>
      <c r="AC1114" s="114"/>
      <c r="AD1114" s="114"/>
      <c r="AE1114" s="114"/>
      <c r="AF1114" s="114"/>
      <c r="AG1114" s="114"/>
      <c r="AH1114" s="114"/>
      <c r="AI1114" s="114"/>
      <c r="AJ1114" s="114"/>
      <c r="AK1114" s="114"/>
      <c r="AL1114" s="114"/>
      <c r="AM1114" s="114"/>
      <c r="AN1114" s="114"/>
    </row>
    <row r="1115">
      <c r="A1115" s="111" t="s">
        <v>176</v>
      </c>
      <c r="B1115" s="5">
        <v>11137.0</v>
      </c>
      <c r="C1115" s="114"/>
      <c r="D1115" s="114"/>
      <c r="E1115" s="115" t="s">
        <v>21</v>
      </c>
      <c r="F1115" s="115" t="s">
        <v>1110</v>
      </c>
      <c r="G1115" s="111">
        <v>2020.0</v>
      </c>
      <c r="H1115" s="111" t="s">
        <v>119</v>
      </c>
      <c r="I1115" s="111" t="s">
        <v>1109</v>
      </c>
      <c r="J1115" s="111">
        <v>327.0</v>
      </c>
      <c r="K1115" s="111" t="s">
        <v>2653</v>
      </c>
      <c r="L1115" s="111" t="s">
        <v>72</v>
      </c>
      <c r="M1115" s="287" t="s">
        <v>4164</v>
      </c>
      <c r="N1115" s="113"/>
      <c r="O1115" s="114"/>
      <c r="P1115" s="114"/>
      <c r="Q1115" s="114"/>
      <c r="R1115" s="114"/>
      <c r="S1115" s="114"/>
      <c r="T1115" s="114"/>
      <c r="U1115" s="114"/>
      <c r="V1115" s="114"/>
      <c r="W1115" s="114"/>
      <c r="X1115" s="114"/>
      <c r="Y1115" s="114"/>
      <c r="Z1115" s="114"/>
      <c r="AA1115" s="114"/>
      <c r="AB1115" s="114"/>
      <c r="AC1115" s="114"/>
      <c r="AD1115" s="114"/>
      <c r="AE1115" s="114"/>
      <c r="AF1115" s="114"/>
      <c r="AG1115" s="114"/>
      <c r="AH1115" s="114"/>
      <c r="AI1115" s="114"/>
      <c r="AJ1115" s="114"/>
      <c r="AK1115" s="114"/>
      <c r="AL1115" s="114"/>
      <c r="AM1115" s="114"/>
      <c r="AN1115" s="114"/>
    </row>
    <row r="1116">
      <c r="A1116" s="310" t="s">
        <v>4982</v>
      </c>
      <c r="B1116" s="310">
        <v>11138.0</v>
      </c>
      <c r="C1116" s="314"/>
      <c r="D1116" s="314"/>
      <c r="E1116" s="311" t="s">
        <v>3991</v>
      </c>
      <c r="F1116" s="311" t="s">
        <v>4354</v>
      </c>
      <c r="G1116" s="310">
        <v>1996.0</v>
      </c>
      <c r="H1116" s="310" t="s">
        <v>3843</v>
      </c>
      <c r="I1116" s="310" t="s">
        <v>4355</v>
      </c>
      <c r="J1116" s="310">
        <v>18.0</v>
      </c>
      <c r="K1116" s="310" t="s">
        <v>1770</v>
      </c>
      <c r="L1116" s="310" t="s">
        <v>4356</v>
      </c>
      <c r="M1116" s="312" t="s">
        <v>3765</v>
      </c>
      <c r="N1116" s="314"/>
      <c r="O1116" s="314"/>
      <c r="P1116" s="314"/>
      <c r="Q1116" s="314"/>
      <c r="R1116" s="314"/>
      <c r="S1116" s="314"/>
      <c r="T1116" s="314"/>
      <c r="U1116" s="314"/>
      <c r="V1116" s="314"/>
      <c r="W1116" s="314"/>
      <c r="X1116" s="314"/>
      <c r="Y1116" s="314"/>
      <c r="Z1116" s="314"/>
      <c r="AA1116" s="314"/>
      <c r="AB1116" s="314"/>
      <c r="AC1116" s="314"/>
      <c r="AD1116" s="314"/>
      <c r="AE1116" s="314"/>
      <c r="AF1116" s="314"/>
      <c r="AG1116" s="314"/>
      <c r="AH1116" s="314"/>
      <c r="AI1116" s="314"/>
      <c r="AJ1116" s="314"/>
      <c r="AK1116" s="314"/>
      <c r="AL1116" s="314"/>
      <c r="AM1116" s="314"/>
      <c r="AN1116" s="314"/>
    </row>
    <row r="1117">
      <c r="A1117" s="111" t="s">
        <v>4982</v>
      </c>
      <c r="B1117" s="5">
        <v>11139.0</v>
      </c>
      <c r="C1117" s="114"/>
      <c r="D1117" s="114"/>
      <c r="E1117" s="115" t="s">
        <v>21</v>
      </c>
      <c r="F1117" s="115" t="s">
        <v>4357</v>
      </c>
      <c r="G1117" s="111">
        <v>1999.0</v>
      </c>
      <c r="H1117" s="111" t="s">
        <v>3783</v>
      </c>
      <c r="I1117" s="111" t="s">
        <v>4358</v>
      </c>
      <c r="J1117" s="111">
        <v>60.0</v>
      </c>
      <c r="K1117" s="111" t="s">
        <v>4359</v>
      </c>
      <c r="L1117" s="111" t="s">
        <v>1138</v>
      </c>
      <c r="M1117" s="287" t="s">
        <v>3765</v>
      </c>
      <c r="N1117" s="113"/>
      <c r="O1117" s="114"/>
      <c r="P1117" s="114"/>
      <c r="Q1117" s="114"/>
      <c r="R1117" s="114"/>
      <c r="S1117" s="114"/>
      <c r="T1117" s="114"/>
      <c r="U1117" s="114"/>
      <c r="V1117" s="114"/>
      <c r="W1117" s="114"/>
      <c r="X1117" s="114"/>
      <c r="Y1117" s="114"/>
      <c r="Z1117" s="114"/>
      <c r="AA1117" s="114"/>
      <c r="AB1117" s="114"/>
      <c r="AC1117" s="114"/>
      <c r="AD1117" s="114"/>
      <c r="AE1117" s="114"/>
      <c r="AF1117" s="114"/>
      <c r="AG1117" s="114"/>
      <c r="AH1117" s="114"/>
      <c r="AI1117" s="114"/>
      <c r="AJ1117" s="114"/>
      <c r="AK1117" s="114"/>
      <c r="AL1117" s="114"/>
      <c r="AM1117" s="114"/>
      <c r="AN1117" s="114"/>
    </row>
    <row r="1118">
      <c r="A1118" s="111" t="s">
        <v>4982</v>
      </c>
      <c r="B1118" s="5">
        <v>11140.0</v>
      </c>
      <c r="C1118" s="114"/>
      <c r="D1118" s="114"/>
      <c r="E1118" s="115" t="s">
        <v>66</v>
      </c>
      <c r="F1118" s="115" t="s">
        <v>4360</v>
      </c>
      <c r="G1118" s="111">
        <v>2016.0</v>
      </c>
      <c r="H1118" s="111" t="s">
        <v>3993</v>
      </c>
      <c r="I1118" s="111" t="s">
        <v>4348</v>
      </c>
      <c r="J1118" s="111">
        <v>11.0</v>
      </c>
      <c r="K1118" s="218" t="s">
        <v>1770</v>
      </c>
      <c r="L1118" s="111" t="s">
        <v>984</v>
      </c>
      <c r="M1118" s="287" t="s">
        <v>3765</v>
      </c>
      <c r="N1118" s="113"/>
      <c r="O1118" s="114"/>
      <c r="P1118" s="114"/>
      <c r="Q1118" s="114"/>
      <c r="R1118" s="114"/>
      <c r="S1118" s="114"/>
      <c r="T1118" s="114"/>
      <c r="U1118" s="114"/>
      <c r="V1118" s="114"/>
      <c r="W1118" s="114"/>
      <c r="X1118" s="114"/>
      <c r="Y1118" s="114"/>
      <c r="Z1118" s="114"/>
      <c r="AA1118" s="114"/>
      <c r="AB1118" s="114"/>
      <c r="AC1118" s="114"/>
      <c r="AD1118" s="114"/>
      <c r="AE1118" s="114"/>
      <c r="AF1118" s="114"/>
      <c r="AG1118" s="114"/>
      <c r="AH1118" s="114"/>
      <c r="AI1118" s="114"/>
      <c r="AJ1118" s="114"/>
      <c r="AK1118" s="114"/>
      <c r="AL1118" s="114"/>
      <c r="AM1118" s="114"/>
      <c r="AN1118" s="114"/>
    </row>
    <row r="1119">
      <c r="A1119" s="111" t="s">
        <v>4982</v>
      </c>
      <c r="B1119" s="5">
        <v>11141.0</v>
      </c>
      <c r="C1119" s="114"/>
      <c r="D1119" s="114"/>
      <c r="E1119" s="115" t="s">
        <v>21</v>
      </c>
      <c r="F1119" s="115" t="s">
        <v>4362</v>
      </c>
      <c r="G1119" s="111">
        <v>2016.0</v>
      </c>
      <c r="H1119" s="111" t="s">
        <v>3993</v>
      </c>
      <c r="I1119" s="111" t="s">
        <v>4348</v>
      </c>
      <c r="J1119" s="111">
        <v>11.0</v>
      </c>
      <c r="K1119" s="218" t="s">
        <v>1770</v>
      </c>
      <c r="L1119" s="111" t="s">
        <v>666</v>
      </c>
      <c r="M1119" s="287" t="s">
        <v>3765</v>
      </c>
      <c r="N1119" s="113"/>
      <c r="O1119" s="114"/>
      <c r="P1119" s="114"/>
      <c r="Q1119" s="114"/>
      <c r="R1119" s="114"/>
      <c r="S1119" s="114"/>
      <c r="T1119" s="114"/>
      <c r="U1119" s="114"/>
      <c r="V1119" s="114"/>
      <c r="W1119" s="114"/>
      <c r="X1119" s="114"/>
      <c r="Y1119" s="114"/>
      <c r="Z1119" s="114"/>
      <c r="AA1119" s="114"/>
      <c r="AB1119" s="114"/>
      <c r="AC1119" s="114"/>
      <c r="AD1119" s="114"/>
      <c r="AE1119" s="114"/>
      <c r="AF1119" s="114"/>
      <c r="AG1119" s="114"/>
      <c r="AH1119" s="114"/>
      <c r="AI1119" s="114"/>
      <c r="AJ1119" s="114"/>
      <c r="AK1119" s="114"/>
      <c r="AL1119" s="114"/>
      <c r="AM1119" s="114"/>
      <c r="AN1119" s="114"/>
    </row>
    <row r="1120">
      <c r="A1120" s="111" t="s">
        <v>4982</v>
      </c>
      <c r="B1120" s="5">
        <v>11142.0</v>
      </c>
      <c r="C1120" s="114"/>
      <c r="D1120" s="114"/>
      <c r="E1120" s="115" t="s">
        <v>66</v>
      </c>
      <c r="F1120" s="115" t="s">
        <v>4363</v>
      </c>
      <c r="G1120" s="111">
        <v>2016.0</v>
      </c>
      <c r="H1120" s="111" t="s">
        <v>3993</v>
      </c>
      <c r="I1120" s="111" t="s">
        <v>4348</v>
      </c>
      <c r="J1120" s="111">
        <v>11.0</v>
      </c>
      <c r="K1120" s="218" t="s">
        <v>1770</v>
      </c>
      <c r="L1120" s="111" t="s">
        <v>808</v>
      </c>
      <c r="M1120" s="287" t="s">
        <v>3765</v>
      </c>
      <c r="N1120" s="113"/>
      <c r="O1120" s="114"/>
      <c r="P1120" s="114"/>
      <c r="Q1120" s="114"/>
      <c r="R1120" s="114"/>
      <c r="S1120" s="114"/>
      <c r="T1120" s="114"/>
      <c r="U1120" s="114"/>
      <c r="V1120" s="114"/>
      <c r="W1120" s="114"/>
      <c r="X1120" s="114"/>
      <c r="Y1120" s="114"/>
      <c r="Z1120" s="114"/>
      <c r="AA1120" s="114"/>
      <c r="AB1120" s="114"/>
      <c r="AC1120" s="114"/>
      <c r="AD1120" s="114"/>
      <c r="AE1120" s="114"/>
      <c r="AF1120" s="114"/>
      <c r="AG1120" s="114"/>
      <c r="AH1120" s="114"/>
      <c r="AI1120" s="114"/>
      <c r="AJ1120" s="114"/>
      <c r="AK1120" s="114"/>
      <c r="AL1120" s="114"/>
      <c r="AM1120" s="114"/>
      <c r="AN1120" s="114"/>
    </row>
    <row r="1121">
      <c r="A1121" s="111" t="s">
        <v>4982</v>
      </c>
      <c r="B1121" s="5">
        <v>11143.0</v>
      </c>
      <c r="C1121" s="114"/>
      <c r="D1121" s="114"/>
      <c r="E1121" s="115" t="s">
        <v>21</v>
      </c>
      <c r="F1121" s="115" t="s">
        <v>4364</v>
      </c>
      <c r="G1121" s="111">
        <v>1999.0</v>
      </c>
      <c r="H1121" s="111" t="s">
        <v>3765</v>
      </c>
      <c r="I1121" s="111" t="s">
        <v>4348</v>
      </c>
      <c r="J1121" s="111">
        <v>4.0</v>
      </c>
      <c r="K1121" s="111" t="s">
        <v>1770</v>
      </c>
      <c r="L1121" s="111" t="s">
        <v>763</v>
      </c>
      <c r="M1121" s="287" t="s">
        <v>3765</v>
      </c>
      <c r="N1121" s="113"/>
      <c r="O1121" s="114"/>
      <c r="P1121" s="114"/>
      <c r="Q1121" s="114"/>
      <c r="R1121" s="114"/>
      <c r="S1121" s="114"/>
      <c r="T1121" s="114"/>
      <c r="U1121" s="114"/>
      <c r="V1121" s="114"/>
      <c r="W1121" s="114"/>
      <c r="X1121" s="114"/>
      <c r="Y1121" s="114"/>
      <c r="Z1121" s="114"/>
      <c r="AA1121" s="114"/>
      <c r="AB1121" s="114"/>
      <c r="AC1121" s="114"/>
      <c r="AD1121" s="114"/>
      <c r="AE1121" s="114"/>
      <c r="AF1121" s="114"/>
      <c r="AG1121" s="114"/>
      <c r="AH1121" s="114"/>
      <c r="AI1121" s="114"/>
      <c r="AJ1121" s="114"/>
      <c r="AK1121" s="114"/>
      <c r="AL1121" s="114"/>
      <c r="AM1121" s="114"/>
      <c r="AN1121" s="114"/>
    </row>
    <row r="1122">
      <c r="A1122" s="111" t="s">
        <v>4982</v>
      </c>
      <c r="B1122" s="5">
        <v>11144.0</v>
      </c>
      <c r="C1122" s="114"/>
      <c r="D1122" s="114"/>
      <c r="E1122" s="115" t="s">
        <v>66</v>
      </c>
      <c r="F1122" s="115" t="s">
        <v>4365</v>
      </c>
      <c r="G1122" s="111">
        <v>2016.0</v>
      </c>
      <c r="H1122" s="111" t="s">
        <v>3993</v>
      </c>
      <c r="I1122" s="111" t="s">
        <v>4366</v>
      </c>
      <c r="J1122" s="111">
        <v>12.0</v>
      </c>
      <c r="K1122" s="218" t="s">
        <v>1770</v>
      </c>
      <c r="L1122" s="111" t="s">
        <v>4222</v>
      </c>
      <c r="M1122" s="287" t="s">
        <v>3765</v>
      </c>
      <c r="N1122" s="113"/>
      <c r="O1122" s="114"/>
      <c r="P1122" s="114"/>
      <c r="Q1122" s="114"/>
      <c r="R1122" s="114"/>
      <c r="S1122" s="114"/>
      <c r="T1122" s="114"/>
      <c r="U1122" s="114"/>
      <c r="V1122" s="114"/>
      <c r="W1122" s="114"/>
      <c r="X1122" s="114"/>
      <c r="Y1122" s="114"/>
      <c r="Z1122" s="114"/>
      <c r="AA1122" s="114"/>
      <c r="AB1122" s="114"/>
      <c r="AC1122" s="114"/>
      <c r="AD1122" s="114"/>
      <c r="AE1122" s="114"/>
      <c r="AF1122" s="114"/>
      <c r="AG1122" s="114"/>
      <c r="AH1122" s="114"/>
      <c r="AI1122" s="114"/>
      <c r="AJ1122" s="114"/>
      <c r="AK1122" s="114"/>
      <c r="AL1122" s="114"/>
      <c r="AM1122" s="114"/>
      <c r="AN1122" s="114"/>
    </row>
    <row r="1123">
      <c r="A1123" s="111" t="s">
        <v>4982</v>
      </c>
      <c r="B1123" s="5">
        <v>11145.0</v>
      </c>
      <c r="C1123" s="114"/>
      <c r="D1123" s="114"/>
      <c r="E1123" s="115" t="s">
        <v>3991</v>
      </c>
      <c r="F1123" s="115" t="s">
        <v>4367</v>
      </c>
      <c r="G1123" s="111">
        <v>2004.0</v>
      </c>
      <c r="H1123" s="111" t="s">
        <v>4368</v>
      </c>
      <c r="I1123" s="111" t="s">
        <v>4369</v>
      </c>
      <c r="J1123" s="111">
        <v>3.0</v>
      </c>
      <c r="K1123" s="111" t="s">
        <v>4371</v>
      </c>
      <c r="L1123" s="111" t="s">
        <v>3996</v>
      </c>
      <c r="M1123" s="287" t="s">
        <v>3765</v>
      </c>
      <c r="N1123" s="113"/>
      <c r="O1123" s="114"/>
      <c r="P1123" s="114"/>
      <c r="Q1123" s="114"/>
      <c r="R1123" s="114"/>
      <c r="S1123" s="114"/>
      <c r="T1123" s="114"/>
      <c r="U1123" s="114"/>
      <c r="V1123" s="114"/>
      <c r="W1123" s="114"/>
      <c r="X1123" s="114"/>
      <c r="Y1123" s="114"/>
      <c r="Z1123" s="114"/>
      <c r="AA1123" s="114"/>
      <c r="AB1123" s="114"/>
      <c r="AC1123" s="114"/>
      <c r="AD1123" s="114"/>
      <c r="AE1123" s="114"/>
      <c r="AF1123" s="114"/>
      <c r="AG1123" s="114"/>
      <c r="AH1123" s="114"/>
      <c r="AI1123" s="114"/>
      <c r="AJ1123" s="114"/>
      <c r="AK1123" s="114"/>
      <c r="AL1123" s="114"/>
      <c r="AM1123" s="114"/>
      <c r="AN1123" s="114"/>
    </row>
    <row r="1124">
      <c r="A1124" s="111" t="s">
        <v>4982</v>
      </c>
      <c r="B1124" s="5">
        <v>11146.0</v>
      </c>
      <c r="C1124" s="114"/>
      <c r="D1124" s="114"/>
      <c r="E1124" s="115" t="s">
        <v>3991</v>
      </c>
      <c r="F1124" s="115" t="s">
        <v>4372</v>
      </c>
      <c r="G1124" s="111">
        <v>2004.0</v>
      </c>
      <c r="H1124" s="111" t="s">
        <v>3765</v>
      </c>
      <c r="I1124" s="111" t="s">
        <v>4369</v>
      </c>
      <c r="J1124" s="111">
        <v>3.0</v>
      </c>
      <c r="K1124" s="111" t="s">
        <v>4371</v>
      </c>
      <c r="L1124" s="111" t="s">
        <v>3996</v>
      </c>
      <c r="M1124" s="287" t="s">
        <v>3765</v>
      </c>
      <c r="N1124" s="113"/>
      <c r="O1124" s="114"/>
      <c r="P1124" s="114"/>
      <c r="Q1124" s="114"/>
      <c r="R1124" s="114"/>
      <c r="S1124" s="114"/>
      <c r="T1124" s="114"/>
      <c r="U1124" s="114"/>
      <c r="V1124" s="114"/>
      <c r="W1124" s="114"/>
      <c r="X1124" s="114"/>
      <c r="Y1124" s="114"/>
      <c r="Z1124" s="114"/>
      <c r="AA1124" s="114"/>
      <c r="AB1124" s="114"/>
      <c r="AC1124" s="114"/>
      <c r="AD1124" s="114"/>
      <c r="AE1124" s="114"/>
      <c r="AF1124" s="114"/>
      <c r="AG1124" s="114"/>
      <c r="AH1124" s="114"/>
      <c r="AI1124" s="114"/>
      <c r="AJ1124" s="114"/>
      <c r="AK1124" s="114"/>
      <c r="AL1124" s="114"/>
      <c r="AM1124" s="114"/>
      <c r="AN1124" s="114"/>
    </row>
    <row r="1125">
      <c r="A1125" s="111" t="s">
        <v>4982</v>
      </c>
      <c r="B1125" s="5">
        <v>11147.0</v>
      </c>
      <c r="C1125" s="114"/>
      <c r="D1125" s="114"/>
      <c r="E1125" s="115" t="s">
        <v>66</v>
      </c>
      <c r="F1125" s="115" t="s">
        <v>4373</v>
      </c>
      <c r="G1125" s="111">
        <v>2016.0</v>
      </c>
      <c r="H1125" s="111" t="s">
        <v>3993</v>
      </c>
      <c r="I1125" s="111" t="s">
        <v>4348</v>
      </c>
      <c r="J1125" s="111">
        <v>11.0</v>
      </c>
      <c r="K1125" s="218" t="s">
        <v>1770</v>
      </c>
      <c r="L1125" s="111" t="s">
        <v>984</v>
      </c>
      <c r="M1125" s="287" t="s">
        <v>3765</v>
      </c>
      <c r="N1125" s="113"/>
      <c r="O1125" s="114"/>
      <c r="P1125" s="114"/>
      <c r="Q1125" s="114"/>
      <c r="R1125" s="114"/>
      <c r="S1125" s="114"/>
      <c r="T1125" s="114"/>
      <c r="U1125" s="114"/>
      <c r="V1125" s="114"/>
      <c r="W1125" s="114"/>
      <c r="X1125" s="114"/>
      <c r="Y1125" s="114"/>
      <c r="Z1125" s="114"/>
      <c r="AA1125" s="114"/>
      <c r="AB1125" s="114"/>
      <c r="AC1125" s="114"/>
      <c r="AD1125" s="114"/>
      <c r="AE1125" s="114"/>
      <c r="AF1125" s="114"/>
      <c r="AG1125" s="114"/>
      <c r="AH1125" s="114"/>
      <c r="AI1125" s="114"/>
      <c r="AJ1125" s="114"/>
      <c r="AK1125" s="114"/>
      <c r="AL1125" s="114"/>
      <c r="AM1125" s="114"/>
      <c r="AN1125" s="114"/>
    </row>
    <row r="1126">
      <c r="A1126" s="111" t="s">
        <v>4982</v>
      </c>
      <c r="B1126" s="5">
        <v>11148.0</v>
      </c>
      <c r="C1126" s="114"/>
      <c r="D1126" s="114"/>
      <c r="E1126" s="115" t="s">
        <v>3991</v>
      </c>
      <c r="F1126" s="115" t="s">
        <v>3992</v>
      </c>
      <c r="G1126" s="111">
        <v>2016.0</v>
      </c>
      <c r="H1126" s="111" t="s">
        <v>3993</v>
      </c>
      <c r="I1126" s="111" t="s">
        <v>3994</v>
      </c>
      <c r="J1126" s="111">
        <v>51.0</v>
      </c>
      <c r="K1126" s="5" t="s">
        <v>105</v>
      </c>
      <c r="L1126" s="111" t="s">
        <v>3996</v>
      </c>
      <c r="M1126" s="287" t="s">
        <v>3765</v>
      </c>
      <c r="N1126" s="113"/>
      <c r="O1126" s="114"/>
      <c r="P1126" s="114"/>
      <c r="Q1126" s="114"/>
      <c r="R1126" s="114"/>
      <c r="S1126" s="114"/>
      <c r="T1126" s="114"/>
      <c r="U1126" s="114"/>
      <c r="V1126" s="114"/>
      <c r="W1126" s="114"/>
      <c r="X1126" s="114"/>
      <c r="Y1126" s="114"/>
      <c r="Z1126" s="114"/>
      <c r="AA1126" s="114"/>
      <c r="AB1126" s="114"/>
      <c r="AC1126" s="114"/>
      <c r="AD1126" s="114"/>
      <c r="AE1126" s="114"/>
      <c r="AF1126" s="114"/>
      <c r="AG1126" s="114"/>
      <c r="AH1126" s="114"/>
      <c r="AI1126" s="114"/>
      <c r="AJ1126" s="114"/>
      <c r="AK1126" s="114"/>
      <c r="AL1126" s="114"/>
      <c r="AM1126" s="114"/>
      <c r="AN1126" s="114"/>
    </row>
    <row r="1127">
      <c r="A1127" s="111" t="s">
        <v>176</v>
      </c>
      <c r="B1127" s="5">
        <v>11149.0</v>
      </c>
      <c r="C1127" s="114"/>
      <c r="D1127" s="114"/>
      <c r="E1127" s="115" t="s">
        <v>21</v>
      </c>
      <c r="F1127" s="115" t="s">
        <v>2086</v>
      </c>
      <c r="G1127" s="111">
        <v>2019.0</v>
      </c>
      <c r="H1127" s="111" t="s">
        <v>786</v>
      </c>
      <c r="I1127" s="111" t="s">
        <v>1786</v>
      </c>
      <c r="J1127" s="111">
        <v>2.0</v>
      </c>
      <c r="K1127" s="111" t="s">
        <v>2087</v>
      </c>
      <c r="L1127" s="111" t="s">
        <v>30</v>
      </c>
      <c r="M1127" s="287" t="s">
        <v>4977</v>
      </c>
      <c r="N1127" s="113"/>
      <c r="O1127" s="114"/>
      <c r="P1127" s="114"/>
      <c r="Q1127" s="114"/>
      <c r="R1127" s="114"/>
      <c r="S1127" s="114"/>
      <c r="T1127" s="114"/>
      <c r="U1127" s="114"/>
      <c r="V1127" s="114"/>
      <c r="W1127" s="114"/>
      <c r="X1127" s="114"/>
      <c r="Y1127" s="114"/>
      <c r="Z1127" s="114"/>
      <c r="AA1127" s="114"/>
      <c r="AB1127" s="114"/>
      <c r="AC1127" s="114"/>
      <c r="AD1127" s="114"/>
      <c r="AE1127" s="114"/>
      <c r="AF1127" s="114"/>
      <c r="AG1127" s="114"/>
      <c r="AH1127" s="114"/>
      <c r="AI1127" s="114"/>
      <c r="AJ1127" s="114"/>
      <c r="AK1127" s="114"/>
      <c r="AL1127" s="114"/>
      <c r="AM1127" s="114"/>
      <c r="AN1127" s="114"/>
    </row>
    <row r="1128">
      <c r="A1128" s="111" t="s">
        <v>176</v>
      </c>
      <c r="B1128" s="5">
        <v>11150.0</v>
      </c>
      <c r="C1128" s="114"/>
      <c r="D1128" s="114"/>
      <c r="E1128" s="115" t="s">
        <v>149</v>
      </c>
      <c r="F1128" s="115" t="s">
        <v>2457</v>
      </c>
      <c r="G1128" s="111">
        <v>2016.0</v>
      </c>
      <c r="H1128" s="111" t="s">
        <v>786</v>
      </c>
      <c r="I1128" s="111" t="s">
        <v>2458</v>
      </c>
      <c r="J1128" s="111">
        <v>1.0</v>
      </c>
      <c r="K1128" s="5" t="s">
        <v>105</v>
      </c>
      <c r="L1128" s="111" t="s">
        <v>155</v>
      </c>
      <c r="M1128" s="287" t="s">
        <v>4977</v>
      </c>
      <c r="N1128" s="113"/>
      <c r="O1128" s="114"/>
      <c r="P1128" s="114"/>
      <c r="Q1128" s="114"/>
      <c r="R1128" s="114"/>
      <c r="S1128" s="114"/>
      <c r="T1128" s="114"/>
      <c r="U1128" s="114"/>
      <c r="V1128" s="114"/>
      <c r="W1128" s="114"/>
      <c r="X1128" s="114"/>
      <c r="Y1128" s="114"/>
      <c r="Z1128" s="114"/>
      <c r="AA1128" s="114"/>
      <c r="AB1128" s="114"/>
      <c r="AC1128" s="114"/>
      <c r="AD1128" s="114"/>
      <c r="AE1128" s="114"/>
      <c r="AF1128" s="114"/>
      <c r="AG1128" s="114"/>
      <c r="AH1128" s="114"/>
      <c r="AI1128" s="114"/>
      <c r="AJ1128" s="114"/>
      <c r="AK1128" s="114"/>
      <c r="AL1128" s="114"/>
      <c r="AM1128" s="114"/>
      <c r="AN1128" s="114"/>
    </row>
    <row r="1129">
      <c r="A1129" s="111" t="s">
        <v>4996</v>
      </c>
      <c r="B1129" s="5">
        <v>11151.0</v>
      </c>
      <c r="C1129" s="114"/>
      <c r="D1129" s="114"/>
      <c r="E1129" s="115" t="s">
        <v>21</v>
      </c>
      <c r="F1129" s="115" t="s">
        <v>4374</v>
      </c>
      <c r="G1129" s="116">
        <v>1998.0</v>
      </c>
      <c r="H1129" s="117" t="s">
        <v>4375</v>
      </c>
      <c r="I1129" s="117" t="s">
        <v>4376</v>
      </c>
      <c r="J1129" s="5">
        <v>9.0</v>
      </c>
      <c r="K1129" s="117" t="s">
        <v>4377</v>
      </c>
      <c r="L1129" s="124" t="s">
        <v>30</v>
      </c>
      <c r="M1129" s="287" t="s">
        <v>3765</v>
      </c>
      <c r="N1129" s="350"/>
      <c r="O1129" s="218"/>
      <c r="P1129" s="218"/>
      <c r="Q1129" s="218"/>
      <c r="R1129" s="218"/>
      <c r="S1129" s="218"/>
      <c r="T1129" s="218"/>
      <c r="U1129" s="218"/>
      <c r="V1129" s="218"/>
      <c r="W1129" s="218"/>
      <c r="X1129" s="218"/>
      <c r="Y1129" s="218"/>
      <c r="Z1129" s="218"/>
      <c r="AA1129" s="218"/>
      <c r="AB1129" s="218"/>
      <c r="AC1129" s="218"/>
      <c r="AD1129" s="218"/>
      <c r="AE1129" s="218"/>
      <c r="AF1129" s="218"/>
      <c r="AG1129" s="218"/>
      <c r="AH1129" s="114"/>
      <c r="AI1129" s="114"/>
      <c r="AJ1129" s="114"/>
      <c r="AK1129" s="114"/>
      <c r="AL1129" s="114"/>
      <c r="AM1129" s="114"/>
      <c r="AN1129" s="114"/>
    </row>
    <row r="1130">
      <c r="A1130" s="111" t="s">
        <v>4996</v>
      </c>
      <c r="B1130" s="5">
        <v>11152.0</v>
      </c>
      <c r="E1130" s="115" t="s">
        <v>21</v>
      </c>
      <c r="F1130" s="90" t="s">
        <v>4378</v>
      </c>
      <c r="G1130" s="116">
        <v>1999.0</v>
      </c>
      <c r="H1130" s="117" t="s">
        <v>3777</v>
      </c>
      <c r="I1130" s="117" t="s">
        <v>3837</v>
      </c>
      <c r="J1130" s="118">
        <v>6.0</v>
      </c>
      <c r="K1130" s="5" t="s">
        <v>105</v>
      </c>
      <c r="L1130" s="124" t="s">
        <v>666</v>
      </c>
      <c r="M1130" s="287" t="s">
        <v>3765</v>
      </c>
      <c r="N1130" s="350"/>
      <c r="O1130" s="218"/>
      <c r="P1130" s="218"/>
      <c r="Q1130" s="218"/>
      <c r="R1130" s="218"/>
      <c r="S1130" s="218"/>
      <c r="T1130" s="218"/>
      <c r="U1130" s="218"/>
      <c r="V1130" s="218"/>
      <c r="W1130" s="218"/>
      <c r="X1130" s="218"/>
      <c r="Y1130" s="218"/>
      <c r="Z1130" s="218"/>
      <c r="AA1130" s="218"/>
      <c r="AB1130" s="218"/>
      <c r="AC1130" s="218"/>
      <c r="AD1130" s="218"/>
      <c r="AE1130" s="218"/>
      <c r="AF1130" s="218"/>
      <c r="AG1130" s="218"/>
    </row>
    <row r="1131">
      <c r="A1131" s="111" t="s">
        <v>4996</v>
      </c>
      <c r="B1131" s="5">
        <v>11153.0</v>
      </c>
      <c r="E1131" s="115" t="s">
        <v>21</v>
      </c>
      <c r="F1131" s="90" t="s">
        <v>4379</v>
      </c>
      <c r="G1131" s="191">
        <v>1999.0</v>
      </c>
      <c r="H1131" s="191" t="s">
        <v>3777</v>
      </c>
      <c r="I1131" s="191" t="s">
        <v>4380</v>
      </c>
      <c r="J1131" s="5">
        <v>4.0</v>
      </c>
      <c r="K1131" s="191" t="s">
        <v>3862</v>
      </c>
      <c r="L1131" s="191" t="s">
        <v>666</v>
      </c>
      <c r="M1131" s="287" t="s">
        <v>3765</v>
      </c>
      <c r="N1131" s="113"/>
      <c r="O1131" s="113"/>
      <c r="P1131" s="113"/>
      <c r="Q1131" s="113"/>
      <c r="R1131" s="113"/>
      <c r="S1131" s="113"/>
      <c r="T1131" s="113"/>
      <c r="U1131" s="113"/>
      <c r="V1131" s="113"/>
      <c r="W1131" s="113"/>
      <c r="X1131" s="113"/>
      <c r="Y1131" s="113"/>
      <c r="Z1131" s="113"/>
      <c r="AA1131" s="113"/>
      <c r="AB1131" s="113"/>
      <c r="AC1131" s="113"/>
      <c r="AD1131" s="113"/>
      <c r="AE1131" s="113"/>
      <c r="AF1131" s="113"/>
      <c r="AG1131" s="113"/>
    </row>
    <row r="1132">
      <c r="A1132" s="111" t="s">
        <v>4996</v>
      </c>
      <c r="B1132" s="5">
        <v>11154.0</v>
      </c>
      <c r="E1132" s="115" t="s">
        <v>21</v>
      </c>
      <c r="F1132" s="90" t="s">
        <v>4381</v>
      </c>
      <c r="G1132" s="116">
        <v>1999.0</v>
      </c>
      <c r="H1132" s="117" t="s">
        <v>3777</v>
      </c>
      <c r="I1132" s="117" t="s">
        <v>4380</v>
      </c>
      <c r="J1132" s="5">
        <v>4.0</v>
      </c>
      <c r="K1132" s="117" t="s">
        <v>3862</v>
      </c>
      <c r="L1132" s="124" t="s">
        <v>666</v>
      </c>
      <c r="M1132" s="287" t="s">
        <v>3765</v>
      </c>
      <c r="N1132" s="350"/>
      <c r="O1132" s="218"/>
      <c r="P1132" s="218"/>
      <c r="Q1132" s="218"/>
      <c r="R1132" s="218"/>
      <c r="S1132" s="218"/>
      <c r="T1132" s="218"/>
      <c r="U1132" s="218"/>
      <c r="V1132" s="218"/>
      <c r="W1132" s="218"/>
      <c r="X1132" s="218"/>
      <c r="Y1132" s="218"/>
      <c r="Z1132" s="218"/>
      <c r="AA1132" s="218"/>
      <c r="AB1132" s="218"/>
      <c r="AC1132" s="218"/>
      <c r="AD1132" s="218"/>
      <c r="AE1132" s="218"/>
      <c r="AF1132" s="218"/>
      <c r="AG1132" s="218"/>
    </row>
    <row r="1133">
      <c r="A1133" s="111" t="s">
        <v>4996</v>
      </c>
      <c r="B1133" s="155">
        <v>11155.0</v>
      </c>
      <c r="C1133" s="155" t="s">
        <v>4997</v>
      </c>
      <c r="E1133" s="115" t="s">
        <v>21</v>
      </c>
      <c r="F1133" s="90" t="s">
        <v>4382</v>
      </c>
      <c r="G1133" s="116">
        <v>1998.0</v>
      </c>
      <c r="H1133" s="117" t="s">
        <v>4375</v>
      </c>
      <c r="I1133" s="118" t="s">
        <v>4998</v>
      </c>
      <c r="J1133" s="5">
        <v>143.0</v>
      </c>
      <c r="K1133" s="117" t="s">
        <v>4377</v>
      </c>
      <c r="L1133" s="124" t="s">
        <v>25</v>
      </c>
      <c r="M1133" s="287" t="s">
        <v>3765</v>
      </c>
      <c r="N1133" s="350"/>
      <c r="O1133" s="218"/>
      <c r="P1133" s="218"/>
      <c r="Q1133" s="218"/>
      <c r="R1133" s="218"/>
      <c r="S1133" s="218"/>
      <c r="T1133" s="218"/>
      <c r="U1133" s="218"/>
      <c r="V1133" s="218"/>
      <c r="W1133" s="218"/>
      <c r="X1133" s="218"/>
      <c r="Y1133" s="218"/>
      <c r="Z1133" s="218"/>
      <c r="AA1133" s="218"/>
      <c r="AB1133" s="218"/>
      <c r="AC1133" s="218"/>
      <c r="AD1133" s="218"/>
      <c r="AE1133" s="218"/>
      <c r="AF1133" s="218"/>
      <c r="AG1133" s="218"/>
    </row>
    <row r="1134">
      <c r="A1134" s="111" t="s">
        <v>4996</v>
      </c>
      <c r="B1134" s="5">
        <v>11156.0</v>
      </c>
      <c r="E1134" s="115" t="s">
        <v>21</v>
      </c>
      <c r="F1134" s="90" t="s">
        <v>4384</v>
      </c>
      <c r="G1134" s="116">
        <v>1999.0</v>
      </c>
      <c r="H1134" s="117" t="s">
        <v>4385</v>
      </c>
      <c r="I1134" s="117" t="s">
        <v>4386</v>
      </c>
      <c r="J1134" s="5">
        <v>3.0</v>
      </c>
      <c r="K1134" s="5" t="s">
        <v>3862</v>
      </c>
      <c r="L1134" s="124" t="s">
        <v>666</v>
      </c>
      <c r="M1134" s="287" t="s">
        <v>3765</v>
      </c>
      <c r="N1134" s="350"/>
      <c r="O1134" s="218"/>
      <c r="P1134" s="218"/>
      <c r="Q1134" s="218"/>
      <c r="R1134" s="218"/>
      <c r="S1134" s="218"/>
      <c r="T1134" s="218"/>
      <c r="U1134" s="218"/>
      <c r="V1134" s="218"/>
      <c r="W1134" s="218"/>
      <c r="X1134" s="218"/>
      <c r="Y1134" s="218"/>
      <c r="Z1134" s="218"/>
      <c r="AA1134" s="218"/>
      <c r="AB1134" s="218"/>
      <c r="AC1134" s="218"/>
      <c r="AD1134" s="218"/>
      <c r="AE1134" s="218"/>
      <c r="AF1134" s="218"/>
      <c r="AG1134" s="218"/>
    </row>
    <row r="1135">
      <c r="A1135" s="111" t="s">
        <v>4996</v>
      </c>
      <c r="B1135" s="5">
        <v>11157.0</v>
      </c>
      <c r="E1135" s="115" t="s">
        <v>21</v>
      </c>
      <c r="F1135" s="90" t="s">
        <v>4387</v>
      </c>
      <c r="G1135" s="5">
        <v>1999.0</v>
      </c>
      <c r="H1135" s="5" t="s">
        <v>3783</v>
      </c>
      <c r="I1135" s="5" t="s">
        <v>4388</v>
      </c>
      <c r="J1135" s="5">
        <v>9.0</v>
      </c>
      <c r="K1135" s="5" t="s">
        <v>3862</v>
      </c>
      <c r="L1135" s="5" t="s">
        <v>763</v>
      </c>
      <c r="M1135" s="287" t="s">
        <v>3765</v>
      </c>
      <c r="N1135" s="113"/>
    </row>
    <row r="1136">
      <c r="A1136" s="111" t="s">
        <v>4996</v>
      </c>
      <c r="B1136" s="5">
        <v>11158.0</v>
      </c>
      <c r="E1136" s="115" t="s">
        <v>21</v>
      </c>
      <c r="F1136" s="90" t="s">
        <v>4389</v>
      </c>
      <c r="G1136" s="191">
        <v>1999.0</v>
      </c>
      <c r="H1136" s="191" t="s">
        <v>3783</v>
      </c>
      <c r="I1136" s="191" t="s">
        <v>4390</v>
      </c>
      <c r="J1136" s="5">
        <v>6.0</v>
      </c>
      <c r="K1136" s="191" t="s">
        <v>3862</v>
      </c>
      <c r="L1136" s="191" t="s">
        <v>72</v>
      </c>
      <c r="M1136" s="287" t="s">
        <v>3765</v>
      </c>
      <c r="N1136" s="113"/>
      <c r="O1136" s="113"/>
      <c r="P1136" s="113"/>
      <c r="Q1136" s="113"/>
      <c r="R1136" s="113"/>
      <c r="S1136" s="113"/>
      <c r="T1136" s="113"/>
      <c r="U1136" s="113"/>
      <c r="V1136" s="113"/>
      <c r="W1136" s="113"/>
      <c r="X1136" s="113"/>
      <c r="Y1136" s="113"/>
      <c r="Z1136" s="113"/>
      <c r="AA1136" s="113"/>
      <c r="AB1136" s="113"/>
      <c r="AC1136" s="113"/>
      <c r="AD1136" s="113"/>
      <c r="AE1136" s="113"/>
      <c r="AF1136" s="113"/>
      <c r="AG1136" s="113"/>
    </row>
    <row r="1137">
      <c r="A1137" s="111" t="s">
        <v>4996</v>
      </c>
      <c r="B1137" s="5">
        <v>11159.0</v>
      </c>
      <c r="E1137" s="115" t="s">
        <v>21</v>
      </c>
      <c r="F1137" s="90" t="s">
        <v>4391</v>
      </c>
      <c r="G1137" s="191">
        <v>1999.0</v>
      </c>
      <c r="H1137" s="191" t="s">
        <v>3777</v>
      </c>
      <c r="I1137" s="191" t="s">
        <v>4386</v>
      </c>
      <c r="J1137" s="191">
        <v>3.0</v>
      </c>
      <c r="K1137" s="191" t="s">
        <v>3862</v>
      </c>
      <c r="L1137" s="191" t="s">
        <v>666</v>
      </c>
      <c r="M1137" s="287" t="s">
        <v>3765</v>
      </c>
      <c r="N1137" s="113"/>
      <c r="O1137" s="113"/>
      <c r="P1137" s="113"/>
      <c r="Q1137" s="113"/>
      <c r="R1137" s="113"/>
      <c r="S1137" s="113"/>
      <c r="T1137" s="113"/>
      <c r="U1137" s="113"/>
      <c r="V1137" s="113"/>
      <c r="W1137" s="113"/>
      <c r="X1137" s="113"/>
      <c r="Y1137" s="113"/>
      <c r="Z1137" s="113"/>
      <c r="AA1137" s="113"/>
      <c r="AB1137" s="113"/>
      <c r="AC1137" s="113"/>
      <c r="AD1137" s="113"/>
      <c r="AE1137" s="113"/>
      <c r="AF1137" s="113"/>
      <c r="AG1137" s="113"/>
    </row>
    <row r="1138">
      <c r="A1138" s="111" t="s">
        <v>4996</v>
      </c>
      <c r="B1138" s="5">
        <v>11160.0</v>
      </c>
      <c r="E1138" s="115" t="s">
        <v>21</v>
      </c>
      <c r="F1138" s="90" t="s">
        <v>4392</v>
      </c>
      <c r="G1138" s="116">
        <v>1999.0</v>
      </c>
      <c r="H1138" s="117" t="s">
        <v>3777</v>
      </c>
      <c r="I1138" s="117" t="s">
        <v>4393</v>
      </c>
      <c r="J1138" s="5">
        <v>12.0</v>
      </c>
      <c r="K1138" s="117" t="s">
        <v>3862</v>
      </c>
      <c r="L1138" s="124" t="s">
        <v>25</v>
      </c>
      <c r="M1138" s="287" t="s">
        <v>3765</v>
      </c>
      <c r="N1138" s="350"/>
      <c r="O1138" s="218"/>
      <c r="P1138" s="218"/>
      <c r="Q1138" s="218"/>
      <c r="R1138" s="218"/>
      <c r="S1138" s="218"/>
      <c r="T1138" s="218"/>
      <c r="U1138" s="218"/>
      <c r="V1138" s="218"/>
      <c r="W1138" s="218"/>
      <c r="X1138" s="218"/>
      <c r="Y1138" s="218"/>
      <c r="Z1138" s="218"/>
      <c r="AA1138" s="218"/>
      <c r="AB1138" s="218"/>
      <c r="AC1138" s="218"/>
      <c r="AD1138" s="218"/>
      <c r="AE1138" s="218"/>
      <c r="AF1138" s="218"/>
      <c r="AG1138" s="218"/>
    </row>
    <row r="1139">
      <c r="A1139" s="111" t="s">
        <v>4996</v>
      </c>
      <c r="B1139" s="5">
        <v>11161.0</v>
      </c>
      <c r="E1139" s="115" t="s">
        <v>21</v>
      </c>
      <c r="F1139" s="90" t="s">
        <v>4394</v>
      </c>
      <c r="G1139" s="116">
        <v>1999.0</v>
      </c>
      <c r="H1139" s="117" t="s">
        <v>3783</v>
      </c>
      <c r="I1139" s="117" t="s">
        <v>4395</v>
      </c>
      <c r="J1139" s="5">
        <v>7.0</v>
      </c>
      <c r="K1139" s="117" t="s">
        <v>3862</v>
      </c>
      <c r="L1139" s="124" t="s">
        <v>72</v>
      </c>
      <c r="M1139" s="287" t="s">
        <v>3765</v>
      </c>
      <c r="N1139" s="350"/>
      <c r="O1139" s="218"/>
      <c r="P1139" s="218"/>
      <c r="Q1139" s="218"/>
      <c r="R1139" s="218"/>
      <c r="S1139" s="218"/>
      <c r="T1139" s="218"/>
      <c r="U1139" s="218"/>
      <c r="V1139" s="218"/>
      <c r="W1139" s="218"/>
      <c r="X1139" s="218"/>
      <c r="Y1139" s="218"/>
      <c r="Z1139" s="218"/>
      <c r="AA1139" s="218"/>
      <c r="AB1139" s="218"/>
      <c r="AC1139" s="218"/>
      <c r="AD1139" s="218"/>
      <c r="AE1139" s="218"/>
      <c r="AF1139" s="218"/>
      <c r="AG1139" s="218"/>
    </row>
    <row r="1140">
      <c r="A1140" s="111" t="s">
        <v>4996</v>
      </c>
      <c r="B1140" s="5">
        <v>11162.0</v>
      </c>
      <c r="E1140" s="115" t="s">
        <v>21</v>
      </c>
      <c r="F1140" s="90" t="s">
        <v>4396</v>
      </c>
      <c r="G1140" s="116">
        <v>1999.0</v>
      </c>
      <c r="H1140" s="117" t="s">
        <v>3765</v>
      </c>
      <c r="I1140" s="117" t="s">
        <v>4397</v>
      </c>
      <c r="J1140" s="118">
        <v>3.0</v>
      </c>
      <c r="K1140" s="124" t="s">
        <v>1770</v>
      </c>
      <c r="L1140" s="124" t="s">
        <v>72</v>
      </c>
      <c r="M1140" s="287" t="s">
        <v>3765</v>
      </c>
      <c r="N1140" s="350"/>
      <c r="O1140" s="218"/>
      <c r="P1140" s="218"/>
      <c r="Q1140" s="218"/>
      <c r="R1140" s="218"/>
      <c r="S1140" s="218"/>
      <c r="T1140" s="218"/>
      <c r="U1140" s="218"/>
      <c r="V1140" s="218"/>
      <c r="W1140" s="218"/>
      <c r="X1140" s="218"/>
      <c r="Y1140" s="218"/>
      <c r="Z1140" s="218"/>
      <c r="AA1140" s="218"/>
      <c r="AB1140" s="218"/>
      <c r="AC1140" s="218"/>
      <c r="AD1140" s="218"/>
      <c r="AE1140" s="218"/>
      <c r="AF1140" s="218"/>
      <c r="AG1140" s="218"/>
    </row>
    <row r="1141">
      <c r="A1141" s="111" t="s">
        <v>4996</v>
      </c>
      <c r="B1141" s="5">
        <v>11163.0</v>
      </c>
      <c r="E1141" s="115" t="s">
        <v>21</v>
      </c>
      <c r="F1141" s="90" t="s">
        <v>4398</v>
      </c>
      <c r="G1141" s="116">
        <v>1999.0</v>
      </c>
      <c r="H1141" s="117" t="s">
        <v>3765</v>
      </c>
      <c r="I1141" s="117" t="s">
        <v>4376</v>
      </c>
      <c r="J1141" s="118">
        <v>2.0</v>
      </c>
      <c r="K1141" s="124" t="s">
        <v>1770</v>
      </c>
      <c r="L1141" s="124" t="s">
        <v>666</v>
      </c>
      <c r="M1141" s="287" t="s">
        <v>3765</v>
      </c>
      <c r="N1141" s="350"/>
      <c r="O1141" s="218"/>
      <c r="P1141" s="218"/>
      <c r="Q1141" s="218"/>
      <c r="R1141" s="218"/>
      <c r="S1141" s="218"/>
      <c r="T1141" s="218"/>
      <c r="U1141" s="218"/>
      <c r="V1141" s="218"/>
      <c r="W1141" s="218"/>
      <c r="X1141" s="218"/>
      <c r="Y1141" s="218"/>
      <c r="Z1141" s="218"/>
      <c r="AA1141" s="218"/>
      <c r="AB1141" s="218"/>
      <c r="AC1141" s="218"/>
      <c r="AD1141" s="218"/>
      <c r="AE1141" s="218"/>
      <c r="AF1141" s="218"/>
      <c r="AG1141" s="218"/>
    </row>
    <row r="1142">
      <c r="A1142" s="111" t="s">
        <v>4996</v>
      </c>
      <c r="B1142" s="5">
        <v>11164.0</v>
      </c>
      <c r="E1142" s="115" t="s">
        <v>21</v>
      </c>
      <c r="F1142" s="90" t="s">
        <v>4399</v>
      </c>
      <c r="G1142" s="116">
        <v>1999.0</v>
      </c>
      <c r="H1142" s="118" t="s">
        <v>3765</v>
      </c>
      <c r="I1142" s="118" t="s">
        <v>4400</v>
      </c>
      <c r="J1142" s="118">
        <v>5.0</v>
      </c>
      <c r="K1142" s="124" t="s">
        <v>1770</v>
      </c>
      <c r="L1142" s="124" t="s">
        <v>72</v>
      </c>
      <c r="M1142" s="287" t="s">
        <v>3765</v>
      </c>
      <c r="N1142" s="350"/>
      <c r="O1142" s="218"/>
      <c r="P1142" s="218"/>
      <c r="Q1142" s="218"/>
      <c r="R1142" s="218"/>
      <c r="S1142" s="218"/>
      <c r="T1142" s="218"/>
      <c r="U1142" s="218"/>
      <c r="V1142" s="218"/>
      <c r="W1142" s="218"/>
      <c r="X1142" s="218"/>
      <c r="Y1142" s="218"/>
      <c r="Z1142" s="218"/>
      <c r="AA1142" s="218"/>
      <c r="AB1142" s="218"/>
      <c r="AC1142" s="218"/>
      <c r="AD1142" s="218"/>
      <c r="AE1142" s="218"/>
      <c r="AF1142" s="218"/>
      <c r="AG1142" s="218"/>
    </row>
    <row r="1143">
      <c r="A1143" s="111" t="s">
        <v>4996</v>
      </c>
      <c r="B1143" s="155">
        <v>11165.0</v>
      </c>
      <c r="C1143" s="155" t="s">
        <v>4997</v>
      </c>
      <c r="E1143" s="115" t="s">
        <v>21</v>
      </c>
      <c r="F1143" s="90" t="s">
        <v>4401</v>
      </c>
      <c r="G1143" s="116">
        <v>1999.0</v>
      </c>
      <c r="H1143" s="117" t="s">
        <v>3765</v>
      </c>
      <c r="I1143" s="118" t="s">
        <v>4999</v>
      </c>
      <c r="J1143" s="5">
        <v>8.0</v>
      </c>
      <c r="K1143" s="117" t="s">
        <v>3862</v>
      </c>
      <c r="L1143" s="124" t="s">
        <v>666</v>
      </c>
      <c r="M1143" s="287" t="s">
        <v>3765</v>
      </c>
      <c r="N1143" s="350"/>
      <c r="O1143" s="218"/>
      <c r="P1143" s="218"/>
      <c r="Q1143" s="218"/>
      <c r="R1143" s="218"/>
      <c r="S1143" s="218"/>
      <c r="T1143" s="218"/>
      <c r="U1143" s="218"/>
      <c r="V1143" s="218"/>
      <c r="W1143" s="218"/>
      <c r="X1143" s="218"/>
      <c r="Y1143" s="218"/>
      <c r="Z1143" s="218"/>
      <c r="AA1143" s="218"/>
      <c r="AB1143" s="218"/>
      <c r="AC1143" s="218"/>
      <c r="AD1143" s="218"/>
      <c r="AE1143" s="218"/>
      <c r="AF1143" s="218"/>
      <c r="AG1143" s="218"/>
    </row>
    <row r="1144">
      <c r="A1144" s="111" t="s">
        <v>4996</v>
      </c>
      <c r="B1144" s="5">
        <v>11166.0</v>
      </c>
      <c r="E1144" s="115" t="s">
        <v>21</v>
      </c>
      <c r="F1144" s="90" t="s">
        <v>4403</v>
      </c>
      <c r="G1144" s="116">
        <v>2000.0</v>
      </c>
      <c r="H1144" s="117" t="s">
        <v>4404</v>
      </c>
      <c r="I1144" s="117" t="s">
        <v>4405</v>
      </c>
      <c r="J1144" s="5">
        <v>10.0</v>
      </c>
      <c r="K1144" s="117" t="s">
        <v>4406</v>
      </c>
      <c r="L1144" s="124" t="s">
        <v>763</v>
      </c>
      <c r="M1144" s="287" t="s">
        <v>3765</v>
      </c>
      <c r="N1144" s="350"/>
      <c r="O1144" s="218"/>
      <c r="P1144" s="218"/>
      <c r="Q1144" s="218"/>
      <c r="R1144" s="218"/>
      <c r="S1144" s="218"/>
      <c r="T1144" s="218"/>
      <c r="U1144" s="218"/>
      <c r="V1144" s="218"/>
      <c r="W1144" s="218"/>
      <c r="X1144" s="218"/>
      <c r="Y1144" s="218"/>
      <c r="Z1144" s="218"/>
      <c r="AA1144" s="218"/>
      <c r="AB1144" s="218"/>
      <c r="AC1144" s="218"/>
      <c r="AD1144" s="218"/>
      <c r="AE1144" s="218"/>
      <c r="AF1144" s="218"/>
      <c r="AG1144" s="218"/>
    </row>
    <row r="1145">
      <c r="A1145" s="111" t="s">
        <v>4996</v>
      </c>
      <c r="B1145" s="5">
        <v>11167.0</v>
      </c>
      <c r="E1145" s="115" t="s">
        <v>21</v>
      </c>
      <c r="F1145" s="90" t="s">
        <v>2587</v>
      </c>
      <c r="G1145" s="116">
        <v>2020.0</v>
      </c>
      <c r="H1145" s="117" t="s">
        <v>786</v>
      </c>
      <c r="I1145" s="117" t="s">
        <v>2526</v>
      </c>
      <c r="J1145" s="5">
        <v>278.0</v>
      </c>
      <c r="K1145" s="117" t="s">
        <v>2563</v>
      </c>
      <c r="L1145" s="124" t="s">
        <v>25</v>
      </c>
      <c r="M1145" s="287" t="s">
        <v>4977</v>
      </c>
      <c r="N1145" s="350"/>
      <c r="O1145" s="218"/>
      <c r="P1145" s="218"/>
      <c r="Q1145" s="218"/>
      <c r="R1145" s="218"/>
      <c r="S1145" s="218"/>
      <c r="T1145" s="218"/>
      <c r="U1145" s="218"/>
      <c r="V1145" s="218"/>
      <c r="W1145" s="218"/>
      <c r="X1145" s="218"/>
      <c r="Y1145" s="218"/>
      <c r="Z1145" s="218"/>
      <c r="AA1145" s="218"/>
      <c r="AB1145" s="218"/>
      <c r="AC1145" s="218"/>
      <c r="AD1145" s="218"/>
      <c r="AE1145" s="218"/>
      <c r="AF1145" s="218"/>
      <c r="AG1145" s="218"/>
    </row>
    <row r="1146">
      <c r="A1146" s="111" t="s">
        <v>4996</v>
      </c>
      <c r="B1146" s="5">
        <v>11168.0</v>
      </c>
      <c r="E1146" s="115" t="s">
        <v>21</v>
      </c>
      <c r="F1146" s="90" t="s">
        <v>2598</v>
      </c>
      <c r="G1146" s="116">
        <v>2020.0</v>
      </c>
      <c r="H1146" s="117" t="s">
        <v>786</v>
      </c>
      <c r="I1146" s="117" t="s">
        <v>2526</v>
      </c>
      <c r="J1146" s="5">
        <v>278.0</v>
      </c>
      <c r="K1146" s="117" t="s">
        <v>2556</v>
      </c>
      <c r="L1146" s="124" t="s">
        <v>25</v>
      </c>
      <c r="M1146" s="287" t="s">
        <v>4977</v>
      </c>
      <c r="N1146" s="350"/>
      <c r="O1146" s="218"/>
      <c r="P1146" s="218"/>
      <c r="Q1146" s="218"/>
      <c r="R1146" s="218"/>
      <c r="S1146" s="218"/>
      <c r="T1146" s="218"/>
      <c r="U1146" s="218"/>
      <c r="V1146" s="218"/>
      <c r="W1146" s="218"/>
      <c r="X1146" s="218"/>
      <c r="Y1146" s="218"/>
      <c r="Z1146" s="218"/>
      <c r="AA1146" s="218"/>
      <c r="AB1146" s="218"/>
      <c r="AC1146" s="218"/>
      <c r="AD1146" s="218"/>
      <c r="AE1146" s="218"/>
      <c r="AF1146" s="218"/>
      <c r="AG1146" s="218"/>
    </row>
    <row r="1147">
      <c r="A1147" s="111" t="s">
        <v>4996</v>
      </c>
      <c r="B1147" s="5">
        <v>11169.0</v>
      </c>
      <c r="E1147" s="115" t="s">
        <v>21</v>
      </c>
      <c r="F1147" s="90" t="s">
        <v>2555</v>
      </c>
      <c r="G1147" s="116">
        <v>2020.0</v>
      </c>
      <c r="H1147" s="117" t="s">
        <v>786</v>
      </c>
      <c r="I1147" s="117" t="s">
        <v>2526</v>
      </c>
      <c r="J1147" s="5">
        <v>278.0</v>
      </c>
      <c r="K1147" s="117" t="s">
        <v>2556</v>
      </c>
      <c r="L1147" s="124" t="s">
        <v>72</v>
      </c>
      <c r="M1147" s="287" t="s">
        <v>4977</v>
      </c>
      <c r="N1147" s="350"/>
      <c r="O1147" s="218"/>
      <c r="P1147" s="218"/>
      <c r="Q1147" s="218"/>
      <c r="R1147" s="218"/>
      <c r="S1147" s="218"/>
      <c r="T1147" s="218"/>
      <c r="U1147" s="218"/>
      <c r="V1147" s="218"/>
      <c r="W1147" s="218"/>
      <c r="X1147" s="218"/>
      <c r="Y1147" s="218"/>
      <c r="Z1147" s="218"/>
      <c r="AA1147" s="218"/>
      <c r="AB1147" s="218"/>
      <c r="AC1147" s="218"/>
      <c r="AD1147" s="218"/>
      <c r="AE1147" s="218"/>
      <c r="AF1147" s="218"/>
      <c r="AG1147" s="218"/>
    </row>
    <row r="1148">
      <c r="A1148" s="111" t="s">
        <v>4996</v>
      </c>
      <c r="B1148" s="5">
        <v>11170.0</v>
      </c>
      <c r="E1148" s="115" t="s">
        <v>21</v>
      </c>
      <c r="F1148" s="90" t="s">
        <v>2557</v>
      </c>
      <c r="G1148" s="116">
        <v>2020.0</v>
      </c>
      <c r="H1148" s="117" t="s">
        <v>786</v>
      </c>
      <c r="I1148" s="117" t="s">
        <v>2526</v>
      </c>
      <c r="J1148" s="5">
        <v>278.0</v>
      </c>
      <c r="K1148" s="117" t="s">
        <v>2556</v>
      </c>
      <c r="L1148" s="124" t="s">
        <v>72</v>
      </c>
      <c r="M1148" s="287" t="s">
        <v>4977</v>
      </c>
      <c r="N1148" s="350"/>
      <c r="O1148" s="218"/>
      <c r="P1148" s="218"/>
      <c r="Q1148" s="218"/>
      <c r="R1148" s="218"/>
      <c r="S1148" s="218"/>
      <c r="T1148" s="218"/>
      <c r="U1148" s="218"/>
      <c r="V1148" s="218"/>
      <c r="W1148" s="218"/>
      <c r="X1148" s="218"/>
      <c r="Y1148" s="218"/>
      <c r="Z1148" s="218"/>
      <c r="AA1148" s="218"/>
      <c r="AB1148" s="218"/>
      <c r="AC1148" s="218"/>
      <c r="AD1148" s="218"/>
      <c r="AE1148" s="218"/>
      <c r="AF1148" s="218"/>
      <c r="AG1148" s="218"/>
    </row>
    <row r="1149">
      <c r="A1149" s="111" t="s">
        <v>4996</v>
      </c>
      <c r="B1149" s="5">
        <v>11171.0</v>
      </c>
      <c r="E1149" s="115" t="s">
        <v>21</v>
      </c>
      <c r="F1149" s="90" t="s">
        <v>2558</v>
      </c>
      <c r="G1149" s="116">
        <v>2020.0</v>
      </c>
      <c r="H1149" s="117" t="s">
        <v>786</v>
      </c>
      <c r="I1149" s="117" t="s">
        <v>2526</v>
      </c>
      <c r="J1149" s="5">
        <v>278.0</v>
      </c>
      <c r="K1149" s="117" t="s">
        <v>2556</v>
      </c>
      <c r="L1149" s="124" t="s">
        <v>72</v>
      </c>
      <c r="M1149" s="287" t="s">
        <v>4977</v>
      </c>
      <c r="N1149" s="350"/>
      <c r="O1149" s="218"/>
      <c r="P1149" s="218"/>
      <c r="Q1149" s="218"/>
      <c r="R1149" s="218"/>
      <c r="S1149" s="218"/>
      <c r="T1149" s="218"/>
      <c r="U1149" s="218"/>
      <c r="V1149" s="218"/>
      <c r="W1149" s="218"/>
      <c r="X1149" s="218"/>
      <c r="Y1149" s="218"/>
      <c r="Z1149" s="218"/>
      <c r="AA1149" s="218"/>
      <c r="AB1149" s="218"/>
      <c r="AC1149" s="218"/>
      <c r="AD1149" s="218"/>
      <c r="AE1149" s="218"/>
      <c r="AF1149" s="218"/>
      <c r="AG1149" s="218"/>
    </row>
    <row r="1150">
      <c r="A1150" s="111" t="s">
        <v>4996</v>
      </c>
      <c r="B1150" s="5">
        <v>11172.0</v>
      </c>
      <c r="E1150" s="115" t="s">
        <v>21</v>
      </c>
      <c r="F1150" s="90" t="s">
        <v>2559</v>
      </c>
      <c r="G1150" s="116">
        <v>2020.0</v>
      </c>
      <c r="H1150" s="117" t="s">
        <v>786</v>
      </c>
      <c r="I1150" s="117" t="s">
        <v>2526</v>
      </c>
      <c r="J1150" s="5">
        <v>278.0</v>
      </c>
      <c r="K1150" s="117" t="s">
        <v>2556</v>
      </c>
      <c r="L1150" s="124" t="s">
        <v>72</v>
      </c>
      <c r="M1150" s="287" t="s">
        <v>4977</v>
      </c>
      <c r="N1150" s="350"/>
      <c r="O1150" s="218"/>
      <c r="P1150" s="218"/>
      <c r="Q1150" s="218"/>
      <c r="R1150" s="218"/>
      <c r="S1150" s="218"/>
      <c r="T1150" s="218"/>
      <c r="U1150" s="218"/>
      <c r="V1150" s="218"/>
      <c r="W1150" s="218"/>
      <c r="X1150" s="218"/>
      <c r="Y1150" s="218"/>
      <c r="Z1150" s="218"/>
      <c r="AA1150" s="218"/>
      <c r="AB1150" s="218"/>
      <c r="AC1150" s="218"/>
      <c r="AD1150" s="218"/>
      <c r="AE1150" s="218"/>
      <c r="AF1150" s="218"/>
      <c r="AG1150" s="218"/>
    </row>
    <row r="1151">
      <c r="A1151" s="111" t="s">
        <v>4996</v>
      </c>
      <c r="B1151" s="5">
        <v>11173.0</v>
      </c>
      <c r="E1151" s="115" t="s">
        <v>21</v>
      </c>
      <c r="F1151" s="90" t="s">
        <v>2525</v>
      </c>
      <c r="G1151" s="116">
        <v>2020.0</v>
      </c>
      <c r="H1151" s="117" t="s">
        <v>786</v>
      </c>
      <c r="I1151" s="117" t="s">
        <v>2526</v>
      </c>
      <c r="J1151" s="5">
        <v>278.0</v>
      </c>
      <c r="K1151" s="117" t="s">
        <v>1837</v>
      </c>
      <c r="L1151" s="124" t="s">
        <v>72</v>
      </c>
      <c r="M1151" s="287" t="s">
        <v>4977</v>
      </c>
      <c r="N1151" s="350"/>
      <c r="O1151" s="218"/>
      <c r="P1151" s="218"/>
      <c r="Q1151" s="218"/>
      <c r="R1151" s="218"/>
      <c r="S1151" s="218"/>
      <c r="T1151" s="218"/>
      <c r="U1151" s="218"/>
      <c r="V1151" s="218"/>
      <c r="W1151" s="218"/>
      <c r="X1151" s="218"/>
      <c r="Y1151" s="218"/>
      <c r="Z1151" s="218"/>
      <c r="AA1151" s="218"/>
      <c r="AB1151" s="218"/>
      <c r="AC1151" s="218"/>
      <c r="AD1151" s="218"/>
      <c r="AE1151" s="218"/>
      <c r="AF1151" s="218"/>
      <c r="AG1151" s="218"/>
    </row>
    <row r="1152">
      <c r="A1152" s="111" t="s">
        <v>4996</v>
      </c>
      <c r="B1152" s="5">
        <v>11174.0</v>
      </c>
      <c r="E1152" s="115" t="s">
        <v>21</v>
      </c>
      <c r="F1152" s="90" t="s">
        <v>2560</v>
      </c>
      <c r="G1152" s="116">
        <v>2020.0</v>
      </c>
      <c r="H1152" s="117" t="s">
        <v>786</v>
      </c>
      <c r="I1152" s="117" t="s">
        <v>2526</v>
      </c>
      <c r="J1152" s="5">
        <v>278.0</v>
      </c>
      <c r="K1152" s="117" t="s">
        <v>2556</v>
      </c>
      <c r="L1152" s="124" t="s">
        <v>72</v>
      </c>
      <c r="M1152" s="287" t="s">
        <v>4977</v>
      </c>
      <c r="N1152" s="350"/>
      <c r="O1152" s="218"/>
      <c r="P1152" s="218"/>
      <c r="Q1152" s="218"/>
      <c r="R1152" s="218"/>
      <c r="S1152" s="218"/>
      <c r="T1152" s="218"/>
      <c r="U1152" s="218"/>
      <c r="V1152" s="218"/>
      <c r="W1152" s="218"/>
      <c r="X1152" s="218"/>
      <c r="Y1152" s="218"/>
      <c r="Z1152" s="218"/>
      <c r="AA1152" s="218"/>
      <c r="AB1152" s="218"/>
      <c r="AC1152" s="218"/>
      <c r="AD1152" s="218"/>
      <c r="AE1152" s="218"/>
      <c r="AF1152" s="218"/>
      <c r="AG1152" s="218"/>
    </row>
    <row r="1153">
      <c r="A1153" s="111" t="s">
        <v>4996</v>
      </c>
      <c r="B1153" s="5">
        <v>11175.0</v>
      </c>
      <c r="E1153" s="115" t="s">
        <v>21</v>
      </c>
      <c r="F1153" s="90" t="s">
        <v>2561</v>
      </c>
      <c r="G1153" s="116">
        <v>2020.0</v>
      </c>
      <c r="H1153" s="117" t="s">
        <v>786</v>
      </c>
      <c r="I1153" s="117" t="s">
        <v>2526</v>
      </c>
      <c r="J1153" s="5">
        <v>278.0</v>
      </c>
      <c r="K1153" s="117" t="s">
        <v>2556</v>
      </c>
      <c r="L1153" s="124" t="s">
        <v>72</v>
      </c>
      <c r="M1153" s="287" t="s">
        <v>4977</v>
      </c>
      <c r="N1153" s="350"/>
      <c r="O1153" s="218"/>
      <c r="P1153" s="218"/>
      <c r="Q1153" s="218"/>
      <c r="R1153" s="218"/>
      <c r="S1153" s="218"/>
      <c r="T1153" s="218"/>
      <c r="U1153" s="218"/>
      <c r="V1153" s="218"/>
      <c r="W1153" s="218"/>
      <c r="X1153" s="218"/>
      <c r="Y1153" s="218"/>
      <c r="Z1153" s="218"/>
      <c r="AA1153" s="218"/>
      <c r="AB1153" s="218"/>
      <c r="AC1153" s="218"/>
      <c r="AD1153" s="218"/>
      <c r="AE1153" s="218"/>
      <c r="AF1153" s="218"/>
      <c r="AG1153" s="218"/>
    </row>
    <row r="1154">
      <c r="A1154" s="111" t="s">
        <v>4996</v>
      </c>
      <c r="B1154" s="5">
        <v>11176.0</v>
      </c>
      <c r="E1154" s="115" t="s">
        <v>21</v>
      </c>
      <c r="F1154" s="90" t="s">
        <v>4407</v>
      </c>
      <c r="G1154" s="116">
        <v>2000.0</v>
      </c>
      <c r="H1154" s="117" t="s">
        <v>3765</v>
      </c>
      <c r="I1154" s="117" t="s">
        <v>4408</v>
      </c>
      <c r="J1154" s="5">
        <v>18.0</v>
      </c>
      <c r="K1154" s="117" t="s">
        <v>4409</v>
      </c>
      <c r="L1154" s="124" t="s">
        <v>666</v>
      </c>
      <c r="M1154" s="287" t="s">
        <v>3765</v>
      </c>
      <c r="N1154" s="350"/>
      <c r="O1154" s="218"/>
      <c r="P1154" s="218"/>
      <c r="Q1154" s="218"/>
      <c r="R1154" s="218"/>
      <c r="S1154" s="218"/>
      <c r="T1154" s="218"/>
      <c r="U1154" s="218"/>
      <c r="V1154" s="218"/>
      <c r="W1154" s="218"/>
      <c r="X1154" s="218"/>
      <c r="Y1154" s="218"/>
      <c r="Z1154" s="218"/>
      <c r="AA1154" s="218"/>
      <c r="AB1154" s="218"/>
      <c r="AC1154" s="218"/>
      <c r="AD1154" s="218"/>
      <c r="AE1154" s="218"/>
      <c r="AF1154" s="218"/>
      <c r="AG1154" s="218"/>
    </row>
    <row r="1155">
      <c r="A1155" s="111" t="s">
        <v>4996</v>
      </c>
      <c r="B1155" s="5">
        <v>11177.0</v>
      </c>
      <c r="E1155" s="115" t="s">
        <v>21</v>
      </c>
      <c r="F1155" s="90" t="s">
        <v>4410</v>
      </c>
      <c r="G1155" s="116">
        <v>1998.0</v>
      </c>
      <c r="H1155" s="117" t="s">
        <v>4375</v>
      </c>
      <c r="I1155" s="118" t="s">
        <v>4411</v>
      </c>
      <c r="J1155" s="5">
        <v>3.0</v>
      </c>
      <c r="K1155" s="117" t="s">
        <v>4377</v>
      </c>
      <c r="L1155" s="124" t="s">
        <v>30</v>
      </c>
      <c r="M1155" s="287" t="s">
        <v>3765</v>
      </c>
      <c r="N1155" s="350"/>
      <c r="O1155" s="218"/>
      <c r="P1155" s="218"/>
      <c r="Q1155" s="218"/>
      <c r="R1155" s="218"/>
      <c r="S1155" s="218"/>
      <c r="T1155" s="218"/>
      <c r="U1155" s="218"/>
      <c r="V1155" s="218"/>
      <c r="W1155" s="218"/>
      <c r="X1155" s="218"/>
      <c r="Y1155" s="218"/>
      <c r="Z1155" s="218"/>
      <c r="AA1155" s="218"/>
      <c r="AB1155" s="218"/>
      <c r="AC1155" s="218"/>
      <c r="AD1155" s="218"/>
      <c r="AE1155" s="218"/>
      <c r="AF1155" s="218"/>
      <c r="AG1155" s="218"/>
    </row>
    <row r="1156">
      <c r="A1156" s="111" t="s">
        <v>4996</v>
      </c>
      <c r="B1156" s="5">
        <v>11178.0</v>
      </c>
      <c r="E1156" s="115" t="s">
        <v>21</v>
      </c>
      <c r="F1156" s="90" t="s">
        <v>4412</v>
      </c>
      <c r="G1156" s="116">
        <v>1998.0</v>
      </c>
      <c r="H1156" s="117" t="s">
        <v>4413</v>
      </c>
      <c r="I1156" s="117" t="s">
        <v>4414</v>
      </c>
      <c r="J1156" s="5">
        <v>137.0</v>
      </c>
      <c r="K1156" s="117" t="s">
        <v>4415</v>
      </c>
      <c r="L1156" s="124" t="s">
        <v>25</v>
      </c>
      <c r="M1156" s="287" t="s">
        <v>3765</v>
      </c>
      <c r="N1156" s="350"/>
      <c r="O1156" s="218"/>
      <c r="P1156" s="218"/>
      <c r="Q1156" s="218"/>
      <c r="R1156" s="218"/>
      <c r="S1156" s="218"/>
      <c r="T1156" s="218"/>
      <c r="U1156" s="218"/>
      <c r="V1156" s="218"/>
      <c r="W1156" s="218"/>
      <c r="X1156" s="218"/>
      <c r="Y1156" s="218"/>
      <c r="Z1156" s="218"/>
      <c r="AA1156" s="218"/>
      <c r="AB1156" s="218"/>
      <c r="AC1156" s="218"/>
      <c r="AD1156" s="218"/>
      <c r="AE1156" s="218"/>
      <c r="AF1156" s="218"/>
      <c r="AG1156" s="218"/>
    </row>
    <row r="1157">
      <c r="A1157" s="111" t="s">
        <v>4996</v>
      </c>
      <c r="B1157" s="5">
        <v>11179.0</v>
      </c>
      <c r="E1157" s="115" t="s">
        <v>21</v>
      </c>
      <c r="F1157" s="90" t="s">
        <v>4416</v>
      </c>
      <c r="G1157" s="116">
        <v>1999.0</v>
      </c>
      <c r="H1157" s="117" t="s">
        <v>3777</v>
      </c>
      <c r="I1157" s="117" t="s">
        <v>3999</v>
      </c>
      <c r="J1157" s="5">
        <v>15.0</v>
      </c>
      <c r="K1157" s="117" t="s">
        <v>3862</v>
      </c>
      <c r="L1157" s="124" t="s">
        <v>25</v>
      </c>
      <c r="M1157" s="287" t="s">
        <v>3765</v>
      </c>
      <c r="N1157" s="350"/>
      <c r="O1157" s="218"/>
      <c r="P1157" s="218"/>
      <c r="Q1157" s="218"/>
      <c r="R1157" s="218"/>
      <c r="S1157" s="218"/>
      <c r="T1157" s="218"/>
      <c r="U1157" s="218"/>
      <c r="V1157" s="218"/>
      <c r="W1157" s="218"/>
      <c r="X1157" s="218"/>
      <c r="Y1157" s="218"/>
      <c r="Z1157" s="218"/>
      <c r="AA1157" s="218"/>
      <c r="AB1157" s="218"/>
      <c r="AC1157" s="218"/>
      <c r="AD1157" s="218"/>
      <c r="AE1157" s="218"/>
      <c r="AF1157" s="218"/>
      <c r="AG1157" s="218"/>
    </row>
    <row r="1158">
      <c r="A1158" s="111" t="s">
        <v>4996</v>
      </c>
      <c r="B1158" s="5">
        <v>11180.0</v>
      </c>
      <c r="E1158" s="115" t="s">
        <v>21</v>
      </c>
      <c r="F1158" s="90" t="s">
        <v>2343</v>
      </c>
      <c r="G1158" s="116">
        <v>2017.0</v>
      </c>
      <c r="H1158" s="117" t="s">
        <v>2344</v>
      </c>
      <c r="I1158" s="117" t="s">
        <v>2345</v>
      </c>
      <c r="J1158" s="118">
        <v>187.0</v>
      </c>
      <c r="K1158" s="5" t="s">
        <v>105</v>
      </c>
      <c r="L1158" s="124" t="s">
        <v>30</v>
      </c>
      <c r="M1158" s="287" t="s">
        <v>4977</v>
      </c>
      <c r="N1158" s="350"/>
      <c r="O1158" s="218"/>
      <c r="P1158" s="218"/>
      <c r="Q1158" s="218"/>
      <c r="R1158" s="218"/>
      <c r="S1158" s="218"/>
      <c r="T1158" s="218"/>
      <c r="U1158" s="218"/>
      <c r="V1158" s="218"/>
      <c r="W1158" s="218"/>
      <c r="X1158" s="218"/>
      <c r="Y1158" s="218"/>
      <c r="Z1158" s="218"/>
      <c r="AA1158" s="218"/>
      <c r="AB1158" s="218"/>
      <c r="AC1158" s="218"/>
      <c r="AD1158" s="218"/>
      <c r="AE1158" s="218"/>
      <c r="AF1158" s="218"/>
      <c r="AG1158" s="218"/>
    </row>
    <row r="1159">
      <c r="A1159" s="111" t="s">
        <v>4996</v>
      </c>
      <c r="B1159" s="5">
        <v>11181.0</v>
      </c>
      <c r="E1159" s="115" t="s">
        <v>21</v>
      </c>
      <c r="F1159" s="90" t="s">
        <v>3424</v>
      </c>
      <c r="G1159" s="116">
        <v>2019.0</v>
      </c>
      <c r="H1159" s="117" t="s">
        <v>786</v>
      </c>
      <c r="I1159" s="181" t="s">
        <v>1409</v>
      </c>
      <c r="J1159" s="118">
        <v>210.0</v>
      </c>
      <c r="K1159" s="5" t="s">
        <v>105</v>
      </c>
      <c r="L1159" s="124" t="s">
        <v>25</v>
      </c>
      <c r="M1159" s="287" t="s">
        <v>4164</v>
      </c>
      <c r="N1159" s="350"/>
      <c r="O1159" s="218"/>
      <c r="P1159" s="218"/>
      <c r="Q1159" s="218"/>
      <c r="R1159" s="218"/>
      <c r="S1159" s="218"/>
      <c r="T1159" s="218"/>
      <c r="U1159" s="218"/>
      <c r="V1159" s="218"/>
      <c r="W1159" s="218"/>
      <c r="X1159" s="218"/>
      <c r="Y1159" s="218"/>
      <c r="Z1159" s="218"/>
      <c r="AA1159" s="218"/>
      <c r="AB1159" s="218"/>
      <c r="AC1159" s="218"/>
      <c r="AD1159" s="218"/>
      <c r="AE1159" s="218"/>
      <c r="AF1159" s="218"/>
      <c r="AG1159" s="218"/>
    </row>
    <row r="1160">
      <c r="A1160" s="111" t="s">
        <v>4996</v>
      </c>
      <c r="B1160" s="5">
        <v>11182.0</v>
      </c>
      <c r="E1160" s="115" t="s">
        <v>21</v>
      </c>
      <c r="F1160" s="90" t="s">
        <v>2622</v>
      </c>
      <c r="G1160" s="116">
        <v>2020.0</v>
      </c>
      <c r="H1160" s="117" t="s">
        <v>786</v>
      </c>
      <c r="I1160" s="117" t="s">
        <v>2526</v>
      </c>
      <c r="J1160" s="5">
        <v>278.0</v>
      </c>
      <c r="K1160" s="117" t="s">
        <v>1837</v>
      </c>
      <c r="L1160" s="124" t="s">
        <v>25</v>
      </c>
      <c r="M1160" s="287" t="s">
        <v>4977</v>
      </c>
      <c r="N1160" s="350"/>
      <c r="O1160" s="218"/>
      <c r="P1160" s="218"/>
      <c r="Q1160" s="218"/>
      <c r="R1160" s="218"/>
      <c r="S1160" s="218"/>
      <c r="T1160" s="218"/>
      <c r="U1160" s="218"/>
      <c r="V1160" s="218"/>
      <c r="W1160" s="218"/>
      <c r="X1160" s="218"/>
      <c r="Y1160" s="218"/>
      <c r="Z1160" s="218"/>
      <c r="AA1160" s="218"/>
      <c r="AB1160" s="218"/>
      <c r="AC1160" s="218"/>
      <c r="AD1160" s="218"/>
      <c r="AE1160" s="218"/>
      <c r="AF1160" s="218"/>
      <c r="AG1160" s="218"/>
    </row>
    <row r="1161">
      <c r="A1161" s="111" t="s">
        <v>4996</v>
      </c>
      <c r="B1161" s="5">
        <v>11183.0</v>
      </c>
      <c r="E1161" s="115" t="s">
        <v>21</v>
      </c>
      <c r="F1161" s="90" t="s">
        <v>2623</v>
      </c>
      <c r="G1161" s="116">
        <v>2020.0</v>
      </c>
      <c r="H1161" s="117" t="s">
        <v>786</v>
      </c>
      <c r="I1161" s="117" t="s">
        <v>2526</v>
      </c>
      <c r="J1161" s="5">
        <v>278.0</v>
      </c>
      <c r="K1161" s="117" t="s">
        <v>1837</v>
      </c>
      <c r="L1161" s="124" t="s">
        <v>25</v>
      </c>
      <c r="M1161" s="287" t="s">
        <v>4977</v>
      </c>
      <c r="N1161" s="350"/>
      <c r="O1161" s="218"/>
      <c r="P1161" s="218"/>
      <c r="Q1161" s="218"/>
      <c r="R1161" s="218"/>
      <c r="S1161" s="218"/>
      <c r="T1161" s="218"/>
      <c r="U1161" s="218"/>
      <c r="V1161" s="218"/>
      <c r="W1161" s="218"/>
      <c r="X1161" s="218"/>
      <c r="Y1161" s="218"/>
      <c r="Z1161" s="218"/>
      <c r="AA1161" s="218"/>
      <c r="AB1161" s="218"/>
      <c r="AC1161" s="218"/>
      <c r="AD1161" s="218"/>
      <c r="AE1161" s="218"/>
      <c r="AF1161" s="218"/>
      <c r="AG1161" s="218"/>
    </row>
    <row r="1162">
      <c r="A1162" s="111" t="s">
        <v>4996</v>
      </c>
      <c r="B1162" s="5">
        <v>11184.0</v>
      </c>
      <c r="E1162" s="115" t="s">
        <v>21</v>
      </c>
      <c r="F1162" s="90" t="s">
        <v>2599</v>
      </c>
      <c r="G1162" s="116">
        <v>2020.0</v>
      </c>
      <c r="H1162" s="117" t="s">
        <v>786</v>
      </c>
      <c r="I1162" s="117" t="s">
        <v>2526</v>
      </c>
      <c r="J1162" s="5">
        <v>278.0</v>
      </c>
      <c r="K1162" s="117" t="s">
        <v>2556</v>
      </c>
      <c r="L1162" s="124" t="s">
        <v>25</v>
      </c>
      <c r="M1162" s="287" t="s">
        <v>4977</v>
      </c>
      <c r="N1162" s="350"/>
      <c r="O1162" s="218"/>
      <c r="P1162" s="218"/>
      <c r="Q1162" s="218"/>
      <c r="R1162" s="218"/>
      <c r="S1162" s="218"/>
      <c r="T1162" s="218"/>
      <c r="U1162" s="218"/>
      <c r="V1162" s="218"/>
      <c r="W1162" s="218"/>
      <c r="X1162" s="218"/>
      <c r="Y1162" s="218"/>
      <c r="Z1162" s="218"/>
      <c r="AA1162" s="218"/>
      <c r="AB1162" s="218"/>
      <c r="AC1162" s="218"/>
      <c r="AD1162" s="218"/>
      <c r="AE1162" s="218"/>
      <c r="AF1162" s="218"/>
      <c r="AG1162" s="218"/>
    </row>
    <row r="1163">
      <c r="A1163" s="111" t="s">
        <v>4996</v>
      </c>
      <c r="B1163" s="5">
        <v>11185.0</v>
      </c>
      <c r="E1163" s="115" t="s">
        <v>21</v>
      </c>
      <c r="F1163" s="90" t="s">
        <v>2600</v>
      </c>
      <c r="G1163" s="116">
        <v>2020.0</v>
      </c>
      <c r="H1163" s="117" t="s">
        <v>786</v>
      </c>
      <c r="I1163" s="117" t="s">
        <v>2526</v>
      </c>
      <c r="J1163" s="5">
        <v>278.0</v>
      </c>
      <c r="K1163" s="117" t="s">
        <v>2556</v>
      </c>
      <c r="L1163" s="124" t="s">
        <v>25</v>
      </c>
      <c r="M1163" s="287" t="s">
        <v>4977</v>
      </c>
      <c r="N1163" s="350"/>
      <c r="O1163" s="218"/>
      <c r="P1163" s="218"/>
      <c r="Q1163" s="218"/>
      <c r="R1163" s="218"/>
      <c r="S1163" s="218"/>
      <c r="T1163" s="218"/>
      <c r="U1163" s="218"/>
      <c r="V1163" s="218"/>
      <c r="W1163" s="218"/>
      <c r="X1163" s="218"/>
      <c r="Y1163" s="218"/>
      <c r="Z1163" s="218"/>
      <c r="AA1163" s="218"/>
      <c r="AB1163" s="218"/>
      <c r="AC1163" s="218"/>
      <c r="AD1163" s="218"/>
      <c r="AE1163" s="218"/>
      <c r="AF1163" s="218"/>
      <c r="AG1163" s="218"/>
    </row>
    <row r="1164">
      <c r="A1164" s="111" t="s">
        <v>4996</v>
      </c>
      <c r="B1164" s="5">
        <v>11186.0</v>
      </c>
      <c r="E1164" s="115" t="s">
        <v>21</v>
      </c>
      <c r="F1164" s="90" t="s">
        <v>2601</v>
      </c>
      <c r="G1164" s="116">
        <v>2020.0</v>
      </c>
      <c r="H1164" s="117" t="s">
        <v>786</v>
      </c>
      <c r="I1164" s="117" t="s">
        <v>2526</v>
      </c>
      <c r="J1164" s="5">
        <v>278.0</v>
      </c>
      <c r="K1164" s="117" t="s">
        <v>2556</v>
      </c>
      <c r="L1164" s="124" t="s">
        <v>25</v>
      </c>
      <c r="M1164" s="287" t="s">
        <v>4977</v>
      </c>
      <c r="N1164" s="350"/>
      <c r="O1164" s="218"/>
      <c r="P1164" s="218"/>
      <c r="Q1164" s="218"/>
      <c r="R1164" s="218"/>
      <c r="S1164" s="218"/>
      <c r="T1164" s="218"/>
      <c r="U1164" s="218"/>
      <c r="V1164" s="218"/>
      <c r="W1164" s="218"/>
      <c r="X1164" s="218"/>
      <c r="Y1164" s="218"/>
      <c r="Z1164" s="218"/>
      <c r="AA1164" s="218"/>
      <c r="AB1164" s="218"/>
      <c r="AC1164" s="218"/>
      <c r="AD1164" s="218"/>
      <c r="AE1164" s="218"/>
      <c r="AF1164" s="218"/>
      <c r="AG1164" s="218"/>
    </row>
    <row r="1165">
      <c r="A1165" s="111" t="s">
        <v>4996</v>
      </c>
      <c r="B1165" s="5">
        <v>11187.0</v>
      </c>
      <c r="E1165" s="115" t="s">
        <v>21</v>
      </c>
      <c r="F1165" s="90" t="s">
        <v>2602</v>
      </c>
      <c r="G1165" s="116">
        <v>2020.0</v>
      </c>
      <c r="H1165" s="117" t="s">
        <v>786</v>
      </c>
      <c r="I1165" s="117" t="s">
        <v>2526</v>
      </c>
      <c r="J1165" s="5">
        <v>278.0</v>
      </c>
      <c r="K1165" s="117" t="s">
        <v>2556</v>
      </c>
      <c r="L1165" s="124" t="s">
        <v>25</v>
      </c>
      <c r="M1165" s="287" t="s">
        <v>4977</v>
      </c>
      <c r="N1165" s="350"/>
      <c r="O1165" s="218"/>
      <c r="P1165" s="218"/>
      <c r="Q1165" s="218"/>
      <c r="R1165" s="218"/>
      <c r="S1165" s="218"/>
      <c r="T1165" s="218"/>
      <c r="U1165" s="218"/>
      <c r="V1165" s="218"/>
      <c r="W1165" s="218"/>
      <c r="X1165" s="218"/>
      <c r="Y1165" s="218"/>
      <c r="Z1165" s="218"/>
      <c r="AA1165" s="218"/>
      <c r="AB1165" s="218"/>
      <c r="AC1165" s="218"/>
      <c r="AD1165" s="218"/>
      <c r="AE1165" s="218"/>
      <c r="AF1165" s="218"/>
      <c r="AG1165" s="218"/>
    </row>
    <row r="1166">
      <c r="A1166" s="111" t="s">
        <v>4996</v>
      </c>
      <c r="B1166" s="5">
        <v>11188.0</v>
      </c>
      <c r="E1166" s="115" t="s">
        <v>21</v>
      </c>
      <c r="F1166" s="90" t="s">
        <v>2562</v>
      </c>
      <c r="G1166" s="116">
        <v>2020.0</v>
      </c>
      <c r="H1166" s="117" t="s">
        <v>786</v>
      </c>
      <c r="I1166" s="117" t="s">
        <v>2526</v>
      </c>
      <c r="J1166" s="5">
        <v>278.0</v>
      </c>
      <c r="K1166" s="117" t="s">
        <v>2563</v>
      </c>
      <c r="L1166" s="124" t="s">
        <v>72</v>
      </c>
      <c r="M1166" s="287" t="s">
        <v>4977</v>
      </c>
      <c r="N1166" s="350"/>
      <c r="O1166" s="218"/>
      <c r="P1166" s="218"/>
      <c r="Q1166" s="218"/>
      <c r="R1166" s="218"/>
      <c r="S1166" s="218"/>
      <c r="T1166" s="218"/>
      <c r="U1166" s="218"/>
      <c r="V1166" s="218"/>
      <c r="W1166" s="218"/>
      <c r="X1166" s="218"/>
      <c r="Y1166" s="218"/>
      <c r="Z1166" s="218"/>
      <c r="AA1166" s="218"/>
      <c r="AB1166" s="218"/>
      <c r="AC1166" s="218"/>
      <c r="AD1166" s="218"/>
      <c r="AE1166" s="218"/>
      <c r="AF1166" s="218"/>
      <c r="AG1166" s="218"/>
    </row>
    <row r="1167">
      <c r="A1167" s="111" t="s">
        <v>4996</v>
      </c>
      <c r="B1167" s="5">
        <v>11189.0</v>
      </c>
      <c r="E1167" s="115" t="s">
        <v>21</v>
      </c>
      <c r="F1167" s="90" t="s">
        <v>4417</v>
      </c>
      <c r="G1167" s="116">
        <v>1998.0</v>
      </c>
      <c r="H1167" s="117" t="s">
        <v>4375</v>
      </c>
      <c r="I1167" s="117" t="s">
        <v>4376</v>
      </c>
      <c r="J1167" s="5">
        <v>9.0</v>
      </c>
      <c r="K1167" s="117" t="s">
        <v>4377</v>
      </c>
      <c r="L1167" s="124" t="s">
        <v>30</v>
      </c>
      <c r="M1167" s="287" t="s">
        <v>3765</v>
      </c>
      <c r="N1167" s="350"/>
      <c r="O1167" s="218"/>
      <c r="P1167" s="218"/>
      <c r="Q1167" s="218"/>
      <c r="R1167" s="218"/>
      <c r="S1167" s="218"/>
      <c r="T1167" s="218"/>
      <c r="U1167" s="218"/>
      <c r="V1167" s="218"/>
      <c r="W1167" s="218"/>
      <c r="X1167" s="218"/>
      <c r="Y1167" s="218"/>
      <c r="Z1167" s="218"/>
      <c r="AA1167" s="218"/>
      <c r="AB1167" s="218"/>
      <c r="AC1167" s="218"/>
      <c r="AD1167" s="218"/>
      <c r="AE1167" s="218"/>
      <c r="AF1167" s="218"/>
      <c r="AG1167" s="218"/>
    </row>
    <row r="1168">
      <c r="A1168" s="111" t="s">
        <v>4996</v>
      </c>
      <c r="B1168" s="5">
        <v>11190.0</v>
      </c>
      <c r="E1168" s="115" t="s">
        <v>21</v>
      </c>
      <c r="F1168" s="90" t="s">
        <v>4418</v>
      </c>
      <c r="G1168" s="116">
        <v>2000.0</v>
      </c>
      <c r="H1168" s="118" t="s">
        <v>3768</v>
      </c>
      <c r="I1168" s="117" t="s">
        <v>4419</v>
      </c>
      <c r="J1168" s="5">
        <v>3.0</v>
      </c>
      <c r="K1168" s="117" t="s">
        <v>3862</v>
      </c>
      <c r="L1168" s="124" t="s">
        <v>72</v>
      </c>
      <c r="M1168" s="287" t="s">
        <v>3765</v>
      </c>
      <c r="N1168" s="350"/>
      <c r="O1168" s="218"/>
      <c r="P1168" s="218"/>
      <c r="Q1168" s="218"/>
      <c r="R1168" s="218"/>
      <c r="S1168" s="218"/>
      <c r="T1168" s="218"/>
      <c r="U1168" s="218"/>
      <c r="V1168" s="218"/>
      <c r="W1168" s="218"/>
      <c r="X1168" s="218"/>
      <c r="Y1168" s="218"/>
      <c r="Z1168" s="218"/>
      <c r="AA1168" s="218"/>
      <c r="AB1168" s="218"/>
      <c r="AC1168" s="218"/>
      <c r="AD1168" s="218"/>
      <c r="AE1168" s="218"/>
      <c r="AF1168" s="218"/>
      <c r="AG1168" s="218"/>
    </row>
    <row r="1169">
      <c r="A1169" s="111" t="s">
        <v>4996</v>
      </c>
      <c r="B1169" s="5">
        <v>11191.0</v>
      </c>
      <c r="E1169" s="115" t="s">
        <v>21</v>
      </c>
      <c r="F1169" s="90" t="s">
        <v>4420</v>
      </c>
      <c r="G1169" s="116">
        <v>1999.0</v>
      </c>
      <c r="H1169" s="117" t="s">
        <v>3783</v>
      </c>
      <c r="I1169" s="117" t="s">
        <v>4421</v>
      </c>
      <c r="J1169" s="5">
        <v>15.0</v>
      </c>
      <c r="K1169" s="117" t="s">
        <v>3862</v>
      </c>
      <c r="L1169" s="124" t="s">
        <v>666</v>
      </c>
      <c r="M1169" s="287" t="s">
        <v>3765</v>
      </c>
      <c r="N1169" s="350"/>
      <c r="O1169" s="218"/>
      <c r="P1169" s="218"/>
      <c r="Q1169" s="218"/>
      <c r="R1169" s="218"/>
      <c r="S1169" s="218"/>
      <c r="T1169" s="218"/>
      <c r="U1169" s="218"/>
      <c r="V1169" s="218"/>
      <c r="W1169" s="218"/>
      <c r="X1169" s="218"/>
      <c r="Y1169" s="218"/>
      <c r="Z1169" s="218"/>
      <c r="AA1169" s="218"/>
      <c r="AB1169" s="218"/>
      <c r="AC1169" s="218"/>
      <c r="AD1169" s="218"/>
      <c r="AE1169" s="218"/>
      <c r="AF1169" s="218"/>
      <c r="AG1169" s="218"/>
    </row>
    <row r="1170">
      <c r="A1170" s="111" t="s">
        <v>4996</v>
      </c>
      <c r="B1170" s="5">
        <v>11192.0</v>
      </c>
      <c r="E1170" s="115" t="s">
        <v>21</v>
      </c>
      <c r="F1170" s="90" t="s">
        <v>4422</v>
      </c>
      <c r="G1170" s="5">
        <v>1999.0</v>
      </c>
      <c r="H1170" s="5" t="s">
        <v>3765</v>
      </c>
      <c r="I1170" s="5" t="s">
        <v>4423</v>
      </c>
      <c r="J1170" s="5">
        <v>7.0</v>
      </c>
      <c r="K1170" s="5" t="s">
        <v>1770</v>
      </c>
      <c r="L1170" s="5" t="s">
        <v>72</v>
      </c>
      <c r="M1170" s="287" t="s">
        <v>3765</v>
      </c>
      <c r="N1170" s="113"/>
    </row>
    <row r="1171">
      <c r="A1171" s="111" t="s">
        <v>4996</v>
      </c>
      <c r="B1171" s="5">
        <v>11193.0</v>
      </c>
      <c r="E1171" s="115" t="s">
        <v>21</v>
      </c>
      <c r="F1171" s="90" t="s">
        <v>4424</v>
      </c>
      <c r="G1171" s="116">
        <v>1999.0</v>
      </c>
      <c r="H1171" s="117" t="s">
        <v>4368</v>
      </c>
      <c r="I1171" s="351" t="s">
        <v>4425</v>
      </c>
      <c r="J1171" s="118">
        <v>10.0</v>
      </c>
      <c r="K1171" s="218" t="s">
        <v>1770</v>
      </c>
      <c r="L1171" s="124" t="s">
        <v>763</v>
      </c>
      <c r="M1171" s="287" t="s">
        <v>3765</v>
      </c>
      <c r="N1171" s="350"/>
      <c r="O1171" s="218"/>
      <c r="P1171" s="218"/>
      <c r="Q1171" s="218"/>
      <c r="R1171" s="218"/>
      <c r="S1171" s="218"/>
      <c r="T1171" s="218"/>
      <c r="U1171" s="218"/>
      <c r="V1171" s="218"/>
      <c r="W1171" s="218"/>
      <c r="X1171" s="218"/>
      <c r="Y1171" s="218"/>
      <c r="Z1171" s="218"/>
      <c r="AA1171" s="218"/>
      <c r="AB1171" s="218"/>
      <c r="AC1171" s="218"/>
      <c r="AD1171" s="218"/>
      <c r="AE1171" s="218"/>
      <c r="AF1171" s="218"/>
      <c r="AG1171" s="218"/>
    </row>
    <row r="1172">
      <c r="A1172" s="111" t="s">
        <v>4996</v>
      </c>
      <c r="B1172" s="5">
        <v>11194.0</v>
      </c>
      <c r="E1172" s="115" t="s">
        <v>21</v>
      </c>
      <c r="F1172" s="90" t="s">
        <v>4426</v>
      </c>
      <c r="G1172" s="116">
        <v>1999.0</v>
      </c>
      <c r="H1172" s="117" t="s">
        <v>3765</v>
      </c>
      <c r="I1172" s="117" t="s">
        <v>4427</v>
      </c>
      <c r="J1172" s="118">
        <v>4.0</v>
      </c>
      <c r="K1172" s="124" t="s">
        <v>1770</v>
      </c>
      <c r="L1172" s="124" t="s">
        <v>666</v>
      </c>
      <c r="M1172" s="287" t="s">
        <v>3765</v>
      </c>
      <c r="N1172" s="350"/>
      <c r="O1172" s="218"/>
      <c r="P1172" s="218"/>
      <c r="Q1172" s="218"/>
      <c r="R1172" s="218"/>
      <c r="S1172" s="218"/>
      <c r="T1172" s="218"/>
      <c r="U1172" s="218"/>
      <c r="V1172" s="218"/>
      <c r="W1172" s="218"/>
      <c r="X1172" s="218"/>
      <c r="Y1172" s="218"/>
      <c r="Z1172" s="218"/>
      <c r="AA1172" s="218"/>
      <c r="AB1172" s="218"/>
      <c r="AC1172" s="218"/>
      <c r="AD1172" s="218"/>
      <c r="AE1172" s="218"/>
      <c r="AF1172" s="218"/>
      <c r="AG1172" s="218"/>
    </row>
    <row r="1173">
      <c r="A1173" s="111" t="s">
        <v>4996</v>
      </c>
      <c r="B1173" s="5">
        <v>11195.0</v>
      </c>
      <c r="E1173" s="115" t="s">
        <v>21</v>
      </c>
      <c r="F1173" s="90" t="s">
        <v>4428</v>
      </c>
      <c r="G1173" s="116">
        <v>2000.0</v>
      </c>
      <c r="H1173" s="117" t="s">
        <v>3765</v>
      </c>
      <c r="I1173" s="117" t="s">
        <v>4400</v>
      </c>
      <c r="J1173" s="5">
        <v>6.0</v>
      </c>
      <c r="K1173" s="117" t="s">
        <v>4429</v>
      </c>
      <c r="L1173" s="124" t="s">
        <v>72</v>
      </c>
      <c r="M1173" s="287" t="s">
        <v>3765</v>
      </c>
      <c r="N1173" s="350"/>
      <c r="O1173" s="218"/>
      <c r="P1173" s="218"/>
      <c r="Q1173" s="218"/>
      <c r="R1173" s="218"/>
      <c r="S1173" s="218"/>
      <c r="T1173" s="218"/>
      <c r="U1173" s="218"/>
      <c r="V1173" s="218"/>
      <c r="W1173" s="218"/>
      <c r="X1173" s="218"/>
      <c r="Y1173" s="218"/>
      <c r="Z1173" s="218"/>
      <c r="AA1173" s="218"/>
      <c r="AB1173" s="218"/>
      <c r="AC1173" s="218"/>
      <c r="AD1173" s="218"/>
      <c r="AE1173" s="218"/>
      <c r="AF1173" s="218"/>
      <c r="AG1173" s="218"/>
    </row>
    <row r="1174">
      <c r="A1174" s="111" t="s">
        <v>4996</v>
      </c>
      <c r="B1174" s="5">
        <v>11196.0</v>
      </c>
      <c r="E1174" s="115" t="s">
        <v>21</v>
      </c>
      <c r="F1174" s="90" t="s">
        <v>4430</v>
      </c>
      <c r="G1174" s="116">
        <v>2000.0</v>
      </c>
      <c r="H1174" s="117" t="s">
        <v>4431</v>
      </c>
      <c r="I1174" s="117" t="s">
        <v>4432</v>
      </c>
      <c r="J1174" s="5">
        <v>7.0</v>
      </c>
      <c r="K1174" s="117" t="s">
        <v>4433</v>
      </c>
      <c r="L1174" s="124" t="s">
        <v>666</v>
      </c>
      <c r="M1174" s="287" t="s">
        <v>3765</v>
      </c>
      <c r="N1174" s="350"/>
      <c r="O1174" s="218"/>
      <c r="P1174" s="218"/>
      <c r="Q1174" s="218"/>
      <c r="R1174" s="218"/>
      <c r="S1174" s="218"/>
      <c r="T1174" s="218"/>
      <c r="U1174" s="218"/>
      <c r="V1174" s="218"/>
      <c r="W1174" s="218"/>
      <c r="X1174" s="218"/>
      <c r="Y1174" s="218"/>
      <c r="Z1174" s="218"/>
      <c r="AA1174" s="218"/>
      <c r="AB1174" s="218"/>
      <c r="AC1174" s="218"/>
      <c r="AD1174" s="218"/>
      <c r="AE1174" s="218"/>
      <c r="AF1174" s="218"/>
      <c r="AG1174" s="218"/>
    </row>
    <row r="1175">
      <c r="A1175" s="111" t="s">
        <v>4996</v>
      </c>
      <c r="B1175" s="5">
        <v>11197.0</v>
      </c>
      <c r="E1175" s="115" t="s">
        <v>21</v>
      </c>
      <c r="F1175" s="90" t="s">
        <v>4434</v>
      </c>
      <c r="G1175" s="116">
        <v>1999.0</v>
      </c>
      <c r="H1175" s="117" t="s">
        <v>3783</v>
      </c>
      <c r="I1175" s="117" t="s">
        <v>4435</v>
      </c>
      <c r="J1175" s="5">
        <v>4.0</v>
      </c>
      <c r="K1175" s="117" t="s">
        <v>3862</v>
      </c>
      <c r="L1175" s="124" t="s">
        <v>666</v>
      </c>
      <c r="M1175" s="287" t="s">
        <v>3765</v>
      </c>
      <c r="N1175" s="350"/>
      <c r="O1175" s="218"/>
      <c r="P1175" s="218"/>
      <c r="Q1175" s="218"/>
      <c r="R1175" s="218"/>
      <c r="S1175" s="218"/>
      <c r="T1175" s="218"/>
      <c r="U1175" s="218"/>
      <c r="V1175" s="218"/>
      <c r="W1175" s="218"/>
      <c r="X1175" s="218"/>
      <c r="Y1175" s="218"/>
      <c r="Z1175" s="218"/>
      <c r="AA1175" s="218"/>
      <c r="AB1175" s="218"/>
      <c r="AC1175" s="218"/>
      <c r="AD1175" s="218"/>
      <c r="AE1175" s="218"/>
      <c r="AF1175" s="218"/>
      <c r="AG1175" s="218"/>
    </row>
    <row r="1176">
      <c r="A1176" s="111" t="s">
        <v>4996</v>
      </c>
      <c r="B1176" s="5">
        <v>11198.0</v>
      </c>
      <c r="E1176" s="115" t="s">
        <v>21</v>
      </c>
      <c r="F1176" s="90" t="s">
        <v>4436</v>
      </c>
      <c r="G1176" s="5">
        <v>1999.0</v>
      </c>
      <c r="H1176" s="5" t="s">
        <v>3777</v>
      </c>
      <c r="I1176" s="5" t="s">
        <v>4437</v>
      </c>
      <c r="J1176" s="5">
        <v>26.0</v>
      </c>
      <c r="K1176" s="5" t="s">
        <v>3862</v>
      </c>
      <c r="L1176" s="5" t="s">
        <v>30</v>
      </c>
      <c r="M1176" s="287" t="s">
        <v>3765</v>
      </c>
      <c r="N1176" s="113"/>
    </row>
    <row r="1177">
      <c r="A1177" s="111" t="s">
        <v>4996</v>
      </c>
      <c r="B1177" s="5">
        <v>11199.0</v>
      </c>
      <c r="E1177" s="115" t="s">
        <v>21</v>
      </c>
      <c r="F1177" s="90" t="s">
        <v>4438</v>
      </c>
      <c r="G1177" s="116">
        <v>2000.0</v>
      </c>
      <c r="H1177" s="117" t="s">
        <v>3768</v>
      </c>
      <c r="I1177" s="181" t="s">
        <v>4439</v>
      </c>
      <c r="J1177" s="118">
        <v>10.0</v>
      </c>
      <c r="K1177" s="124" t="s">
        <v>1770</v>
      </c>
      <c r="L1177" s="124" t="s">
        <v>1138</v>
      </c>
      <c r="M1177" s="287" t="s">
        <v>3765</v>
      </c>
      <c r="N1177" s="350"/>
      <c r="O1177" s="218"/>
      <c r="P1177" s="218"/>
      <c r="Q1177" s="218"/>
      <c r="R1177" s="218"/>
      <c r="S1177" s="218"/>
      <c r="T1177" s="218"/>
      <c r="U1177" s="218"/>
      <c r="V1177" s="218"/>
      <c r="W1177" s="218"/>
      <c r="X1177" s="218"/>
      <c r="Y1177" s="218"/>
      <c r="Z1177" s="218"/>
      <c r="AA1177" s="218"/>
      <c r="AB1177" s="218"/>
      <c r="AC1177" s="218"/>
      <c r="AD1177" s="218"/>
      <c r="AE1177" s="218"/>
      <c r="AF1177" s="218"/>
      <c r="AG1177" s="218"/>
    </row>
    <row r="1178">
      <c r="A1178" s="111" t="s">
        <v>4996</v>
      </c>
      <c r="B1178" s="5">
        <v>11200.0</v>
      </c>
      <c r="E1178" s="115" t="s">
        <v>21</v>
      </c>
      <c r="F1178" s="90" t="s">
        <v>4440</v>
      </c>
      <c r="G1178" s="116">
        <v>1999.0</v>
      </c>
      <c r="H1178" s="117" t="s">
        <v>4375</v>
      </c>
      <c r="I1178" s="117" t="s">
        <v>4441</v>
      </c>
      <c r="J1178" s="118">
        <v>189.0</v>
      </c>
      <c r="K1178" s="124" t="s">
        <v>1770</v>
      </c>
      <c r="L1178" s="124" t="s">
        <v>72</v>
      </c>
      <c r="M1178" s="287" t="s">
        <v>3765</v>
      </c>
      <c r="N1178" s="350"/>
      <c r="O1178" s="218"/>
      <c r="P1178" s="218"/>
      <c r="Q1178" s="218"/>
      <c r="R1178" s="218"/>
      <c r="S1178" s="218"/>
      <c r="T1178" s="218"/>
      <c r="U1178" s="218"/>
      <c r="V1178" s="218"/>
      <c r="W1178" s="218"/>
      <c r="X1178" s="218"/>
      <c r="Y1178" s="218"/>
      <c r="Z1178" s="218"/>
      <c r="AA1178" s="218"/>
      <c r="AB1178" s="218"/>
      <c r="AC1178" s="218"/>
      <c r="AD1178" s="218"/>
      <c r="AE1178" s="218"/>
      <c r="AF1178" s="218"/>
      <c r="AG1178" s="218"/>
    </row>
    <row r="1179">
      <c r="A1179" s="111" t="s">
        <v>4996</v>
      </c>
      <c r="B1179" s="5">
        <v>11201.0</v>
      </c>
      <c r="E1179" s="115" t="s">
        <v>21</v>
      </c>
      <c r="F1179" s="90" t="s">
        <v>4442</v>
      </c>
      <c r="G1179" s="116">
        <v>1998.0</v>
      </c>
      <c r="H1179" s="117" t="s">
        <v>4375</v>
      </c>
      <c r="I1179" s="118" t="s">
        <v>4411</v>
      </c>
      <c r="J1179" s="5">
        <v>3.0</v>
      </c>
      <c r="K1179" s="117" t="s">
        <v>4377</v>
      </c>
      <c r="L1179" s="124" t="s">
        <v>30</v>
      </c>
      <c r="M1179" s="287" t="s">
        <v>3765</v>
      </c>
      <c r="N1179" s="350"/>
      <c r="O1179" s="218"/>
      <c r="P1179" s="218"/>
      <c r="Q1179" s="218"/>
      <c r="R1179" s="218"/>
      <c r="S1179" s="218"/>
      <c r="T1179" s="218"/>
      <c r="U1179" s="218"/>
      <c r="V1179" s="218"/>
      <c r="W1179" s="218"/>
      <c r="X1179" s="218"/>
      <c r="Y1179" s="218"/>
      <c r="Z1179" s="218"/>
      <c r="AA1179" s="218"/>
      <c r="AB1179" s="218"/>
      <c r="AC1179" s="218"/>
      <c r="AD1179" s="218"/>
      <c r="AE1179" s="218"/>
      <c r="AF1179" s="218"/>
      <c r="AG1179" s="218"/>
    </row>
    <row r="1180">
      <c r="A1180" s="111" t="s">
        <v>4996</v>
      </c>
      <c r="B1180" s="5">
        <v>11202.0</v>
      </c>
      <c r="E1180" s="115" t="s">
        <v>21</v>
      </c>
      <c r="F1180" s="90" t="s">
        <v>4443</v>
      </c>
      <c r="G1180" s="116">
        <v>1999.0</v>
      </c>
      <c r="H1180" s="117" t="s">
        <v>4444</v>
      </c>
      <c r="I1180" s="117" t="s">
        <v>4445</v>
      </c>
      <c r="J1180" s="5">
        <v>5.0</v>
      </c>
      <c r="K1180" s="117" t="s">
        <v>4446</v>
      </c>
      <c r="L1180" s="124" t="s">
        <v>72</v>
      </c>
      <c r="M1180" s="287" t="s">
        <v>3765</v>
      </c>
      <c r="N1180" s="350"/>
      <c r="O1180" s="218"/>
      <c r="P1180" s="218"/>
      <c r="Q1180" s="218"/>
      <c r="R1180" s="218"/>
      <c r="S1180" s="218"/>
      <c r="T1180" s="218"/>
      <c r="U1180" s="218"/>
      <c r="V1180" s="218"/>
      <c r="W1180" s="218"/>
      <c r="X1180" s="218"/>
      <c r="Y1180" s="218"/>
      <c r="Z1180" s="218"/>
      <c r="AA1180" s="218"/>
      <c r="AB1180" s="218"/>
      <c r="AC1180" s="218"/>
      <c r="AD1180" s="218"/>
      <c r="AE1180" s="218"/>
      <c r="AF1180" s="218"/>
      <c r="AG1180" s="218"/>
    </row>
    <row r="1181">
      <c r="A1181" s="111" t="s">
        <v>4996</v>
      </c>
      <c r="B1181" s="5">
        <v>11203.0</v>
      </c>
      <c r="E1181" s="115" t="s">
        <v>21</v>
      </c>
      <c r="F1181" s="90" t="s">
        <v>4447</v>
      </c>
      <c r="G1181" s="116">
        <v>2000.0</v>
      </c>
      <c r="H1181" s="117" t="s">
        <v>3768</v>
      </c>
      <c r="I1181" s="181" t="s">
        <v>4448</v>
      </c>
      <c r="J1181" s="118">
        <v>83.0</v>
      </c>
      <c r="K1181" s="124" t="s">
        <v>1770</v>
      </c>
      <c r="L1181" s="124" t="s">
        <v>72</v>
      </c>
      <c r="M1181" s="287" t="s">
        <v>3765</v>
      </c>
      <c r="N1181" s="350"/>
      <c r="O1181" s="218"/>
      <c r="P1181" s="218"/>
      <c r="Q1181" s="218"/>
      <c r="R1181" s="218"/>
      <c r="S1181" s="218"/>
      <c r="T1181" s="218"/>
      <c r="U1181" s="218"/>
      <c r="V1181" s="218"/>
      <c r="W1181" s="218"/>
      <c r="X1181" s="218"/>
      <c r="Y1181" s="218"/>
      <c r="Z1181" s="218"/>
      <c r="AA1181" s="218"/>
      <c r="AB1181" s="218"/>
      <c r="AC1181" s="218"/>
      <c r="AD1181" s="218"/>
      <c r="AE1181" s="218"/>
      <c r="AF1181" s="218"/>
      <c r="AG1181" s="218"/>
    </row>
    <row r="1182">
      <c r="A1182" s="111" t="s">
        <v>4996</v>
      </c>
      <c r="B1182" s="5">
        <v>11204.0</v>
      </c>
      <c r="E1182" s="115" t="s">
        <v>21</v>
      </c>
      <c r="F1182" s="90" t="s">
        <v>3997</v>
      </c>
      <c r="G1182" s="116">
        <v>2016.0</v>
      </c>
      <c r="H1182" s="117" t="s">
        <v>3998</v>
      </c>
      <c r="I1182" s="117" t="s">
        <v>3999</v>
      </c>
      <c r="J1182" s="5">
        <v>42.0</v>
      </c>
      <c r="K1182" s="117" t="s">
        <v>4000</v>
      </c>
      <c r="L1182" s="124" t="s">
        <v>25</v>
      </c>
      <c r="M1182" s="287" t="s">
        <v>3765</v>
      </c>
      <c r="N1182" s="350"/>
      <c r="O1182" s="218"/>
      <c r="P1182" s="218"/>
      <c r="Q1182" s="218"/>
      <c r="R1182" s="218"/>
      <c r="S1182" s="218"/>
      <c r="T1182" s="218"/>
      <c r="U1182" s="218"/>
      <c r="V1182" s="218"/>
      <c r="W1182" s="218"/>
      <c r="X1182" s="218"/>
      <c r="Y1182" s="218"/>
      <c r="Z1182" s="218"/>
      <c r="AA1182" s="218"/>
      <c r="AB1182" s="218"/>
      <c r="AC1182" s="218"/>
      <c r="AD1182" s="218"/>
      <c r="AE1182" s="218"/>
      <c r="AF1182" s="218"/>
      <c r="AG1182" s="218"/>
    </row>
    <row r="1183">
      <c r="A1183" s="111" t="s">
        <v>4996</v>
      </c>
      <c r="B1183" s="5">
        <v>11205.0</v>
      </c>
      <c r="E1183" s="115" t="s">
        <v>21</v>
      </c>
      <c r="F1183" s="90" t="s">
        <v>4449</v>
      </c>
      <c r="G1183" s="116">
        <v>1999.0</v>
      </c>
      <c r="H1183" s="117" t="s">
        <v>3765</v>
      </c>
      <c r="I1183" s="117" t="s">
        <v>4450</v>
      </c>
      <c r="J1183" s="5">
        <v>14.0</v>
      </c>
      <c r="K1183" s="118" t="s">
        <v>3862</v>
      </c>
      <c r="L1183" s="124" t="s">
        <v>763</v>
      </c>
      <c r="M1183" s="287" t="s">
        <v>3765</v>
      </c>
      <c r="N1183" s="350"/>
      <c r="O1183" s="218"/>
      <c r="P1183" s="218"/>
      <c r="Q1183" s="218"/>
      <c r="R1183" s="218"/>
      <c r="S1183" s="218"/>
      <c r="T1183" s="218"/>
      <c r="U1183" s="218"/>
      <c r="V1183" s="218"/>
      <c r="W1183" s="218"/>
      <c r="X1183" s="218"/>
      <c r="Y1183" s="218"/>
      <c r="Z1183" s="218"/>
      <c r="AA1183" s="218"/>
      <c r="AB1183" s="218"/>
      <c r="AC1183" s="218"/>
      <c r="AD1183" s="218"/>
      <c r="AE1183" s="218"/>
      <c r="AF1183" s="218"/>
      <c r="AG1183" s="218"/>
    </row>
    <row r="1184">
      <c r="A1184" s="111" t="s">
        <v>4996</v>
      </c>
      <c r="B1184" s="5">
        <v>11206.0</v>
      </c>
      <c r="E1184" s="115" t="s">
        <v>21</v>
      </c>
      <c r="F1184" s="90" t="s">
        <v>4451</v>
      </c>
      <c r="G1184" s="116">
        <v>1999.0</v>
      </c>
      <c r="H1184" s="117" t="s">
        <v>3777</v>
      </c>
      <c r="I1184" s="117" t="s">
        <v>4452</v>
      </c>
      <c r="J1184" s="118">
        <v>9.0</v>
      </c>
      <c r="K1184" s="124" t="s">
        <v>1770</v>
      </c>
      <c r="L1184" s="124" t="s">
        <v>72</v>
      </c>
      <c r="M1184" s="287" t="s">
        <v>3765</v>
      </c>
      <c r="N1184" s="350"/>
      <c r="O1184" s="218"/>
      <c r="P1184" s="218"/>
      <c r="Q1184" s="218"/>
      <c r="R1184" s="218"/>
      <c r="S1184" s="218"/>
      <c r="T1184" s="218"/>
      <c r="U1184" s="218"/>
      <c r="V1184" s="218"/>
      <c r="W1184" s="218"/>
      <c r="X1184" s="218"/>
      <c r="Y1184" s="218"/>
      <c r="Z1184" s="218"/>
      <c r="AA1184" s="218"/>
      <c r="AB1184" s="218"/>
      <c r="AC1184" s="218"/>
      <c r="AD1184" s="218"/>
      <c r="AE1184" s="218"/>
      <c r="AF1184" s="218"/>
      <c r="AG1184" s="218"/>
    </row>
    <row r="1185">
      <c r="A1185" s="111" t="s">
        <v>4996</v>
      </c>
      <c r="B1185" s="5">
        <v>11207.0</v>
      </c>
      <c r="E1185" s="115" t="s">
        <v>21</v>
      </c>
      <c r="F1185" s="90" t="s">
        <v>4453</v>
      </c>
      <c r="G1185" s="116">
        <v>1999.0</v>
      </c>
      <c r="H1185" s="117" t="s">
        <v>3777</v>
      </c>
      <c r="I1185" s="117" t="s">
        <v>4454</v>
      </c>
      <c r="J1185" s="5">
        <v>2.0</v>
      </c>
      <c r="K1185" s="117" t="s">
        <v>3862</v>
      </c>
      <c r="L1185" s="124" t="s">
        <v>25</v>
      </c>
      <c r="M1185" s="287" t="s">
        <v>3765</v>
      </c>
      <c r="N1185" s="350"/>
      <c r="O1185" s="218"/>
      <c r="P1185" s="218"/>
      <c r="Q1185" s="218"/>
      <c r="R1185" s="218"/>
      <c r="S1185" s="218"/>
      <c r="T1185" s="218"/>
      <c r="U1185" s="218"/>
      <c r="V1185" s="218"/>
      <c r="W1185" s="218"/>
      <c r="X1185" s="218"/>
      <c r="Y1185" s="218"/>
      <c r="Z1185" s="218"/>
      <c r="AA1185" s="218"/>
      <c r="AB1185" s="218"/>
      <c r="AC1185" s="218"/>
      <c r="AD1185" s="218"/>
      <c r="AE1185" s="218"/>
      <c r="AF1185" s="218"/>
      <c r="AG1185" s="218"/>
    </row>
    <row r="1186">
      <c r="A1186" s="111" t="s">
        <v>4996</v>
      </c>
      <c r="B1186" s="5">
        <v>11208.0</v>
      </c>
      <c r="E1186" s="115" t="s">
        <v>21</v>
      </c>
      <c r="F1186" s="90" t="s">
        <v>4455</v>
      </c>
      <c r="G1186" s="116">
        <v>1999.0</v>
      </c>
      <c r="H1186" s="117" t="s">
        <v>4456</v>
      </c>
      <c r="I1186" s="117" t="s">
        <v>4111</v>
      </c>
      <c r="J1186" s="5">
        <v>9.0</v>
      </c>
      <c r="K1186" s="117" t="s">
        <v>4457</v>
      </c>
      <c r="L1186" s="124" t="s">
        <v>666</v>
      </c>
      <c r="M1186" s="287" t="s">
        <v>3765</v>
      </c>
      <c r="N1186" s="350"/>
      <c r="O1186" s="218"/>
      <c r="P1186" s="218"/>
      <c r="Q1186" s="218"/>
      <c r="R1186" s="218"/>
      <c r="S1186" s="218"/>
      <c r="T1186" s="218"/>
      <c r="U1186" s="218"/>
      <c r="V1186" s="218"/>
      <c r="W1186" s="218"/>
      <c r="X1186" s="218"/>
      <c r="Y1186" s="218"/>
      <c r="Z1186" s="218"/>
      <c r="AA1186" s="218"/>
      <c r="AB1186" s="218"/>
      <c r="AC1186" s="218"/>
      <c r="AD1186" s="218"/>
      <c r="AE1186" s="218"/>
      <c r="AF1186" s="218"/>
      <c r="AG1186" s="218"/>
    </row>
    <row r="1187">
      <c r="A1187" s="111" t="s">
        <v>4996</v>
      </c>
      <c r="B1187" s="5">
        <v>11209.0</v>
      </c>
      <c r="E1187" s="115" t="s">
        <v>21</v>
      </c>
      <c r="F1187" s="90" t="s">
        <v>4458</v>
      </c>
      <c r="G1187" s="116">
        <v>1999.0</v>
      </c>
      <c r="H1187" s="117" t="s">
        <v>3783</v>
      </c>
      <c r="I1187" s="117" t="s">
        <v>4459</v>
      </c>
      <c r="J1187" s="118">
        <v>13.0</v>
      </c>
      <c r="K1187" s="124" t="s">
        <v>3862</v>
      </c>
      <c r="L1187" s="124" t="s">
        <v>72</v>
      </c>
      <c r="M1187" s="287" t="s">
        <v>3765</v>
      </c>
      <c r="N1187" s="350"/>
      <c r="O1187" s="218"/>
      <c r="P1187" s="218"/>
      <c r="Q1187" s="218"/>
      <c r="R1187" s="218"/>
      <c r="S1187" s="218"/>
      <c r="T1187" s="218"/>
      <c r="U1187" s="218"/>
      <c r="V1187" s="218"/>
      <c r="W1187" s="218"/>
      <c r="X1187" s="218"/>
      <c r="Y1187" s="218"/>
      <c r="Z1187" s="218"/>
      <c r="AA1187" s="218"/>
      <c r="AB1187" s="218"/>
      <c r="AC1187" s="218"/>
      <c r="AD1187" s="218"/>
      <c r="AE1187" s="218"/>
      <c r="AF1187" s="218"/>
      <c r="AG1187" s="218"/>
    </row>
    <row r="1188">
      <c r="A1188" s="111" t="s">
        <v>4996</v>
      </c>
      <c r="B1188" s="5">
        <v>11210.0</v>
      </c>
      <c r="E1188" s="115" t="s">
        <v>21</v>
      </c>
      <c r="F1188" s="90" t="s">
        <v>4460</v>
      </c>
      <c r="G1188" s="116">
        <v>1999.0</v>
      </c>
      <c r="H1188" s="117" t="s">
        <v>3765</v>
      </c>
      <c r="I1188" s="118" t="s">
        <v>4423</v>
      </c>
      <c r="J1188" s="5">
        <v>7.0</v>
      </c>
      <c r="K1188" s="117" t="s">
        <v>3825</v>
      </c>
      <c r="L1188" s="124" t="s">
        <v>666</v>
      </c>
      <c r="M1188" s="287" t="s">
        <v>3765</v>
      </c>
      <c r="N1188" s="350"/>
      <c r="O1188" s="218"/>
      <c r="P1188" s="218"/>
      <c r="Q1188" s="218"/>
      <c r="R1188" s="218"/>
      <c r="S1188" s="218"/>
      <c r="T1188" s="218"/>
      <c r="U1188" s="218"/>
      <c r="V1188" s="218"/>
      <c r="W1188" s="218"/>
      <c r="X1188" s="218"/>
      <c r="Y1188" s="218"/>
      <c r="Z1188" s="218"/>
      <c r="AA1188" s="218"/>
      <c r="AB1188" s="218"/>
      <c r="AC1188" s="218"/>
      <c r="AD1188" s="218"/>
      <c r="AE1188" s="218"/>
      <c r="AF1188" s="218"/>
      <c r="AG1188" s="218"/>
    </row>
    <row r="1189">
      <c r="A1189" s="111" t="s">
        <v>4996</v>
      </c>
      <c r="B1189" s="5">
        <v>11211.0</v>
      </c>
      <c r="E1189" s="115" t="s">
        <v>21</v>
      </c>
      <c r="F1189" s="90" t="s">
        <v>4461</v>
      </c>
      <c r="G1189" s="116">
        <v>1999.0</v>
      </c>
      <c r="H1189" s="117" t="s">
        <v>3777</v>
      </c>
      <c r="I1189" s="351" t="s">
        <v>4462</v>
      </c>
      <c r="J1189" s="118">
        <v>10.0</v>
      </c>
      <c r="K1189" s="218" t="s">
        <v>1770</v>
      </c>
      <c r="L1189" s="124" t="s">
        <v>666</v>
      </c>
      <c r="M1189" s="287" t="s">
        <v>3765</v>
      </c>
      <c r="N1189" s="350"/>
      <c r="O1189" s="218"/>
      <c r="P1189" s="218"/>
      <c r="Q1189" s="218"/>
      <c r="R1189" s="218"/>
      <c r="S1189" s="218"/>
      <c r="T1189" s="218"/>
      <c r="U1189" s="218"/>
      <c r="V1189" s="218"/>
      <c r="W1189" s="218"/>
      <c r="X1189" s="218"/>
      <c r="Y1189" s="218"/>
      <c r="Z1189" s="218"/>
      <c r="AA1189" s="218"/>
      <c r="AB1189" s="218"/>
      <c r="AC1189" s="218"/>
      <c r="AD1189" s="218"/>
      <c r="AE1189" s="218"/>
      <c r="AF1189" s="218"/>
      <c r="AG1189" s="218"/>
    </row>
    <row r="1190">
      <c r="A1190" s="111" t="s">
        <v>4996</v>
      </c>
      <c r="B1190" s="5">
        <v>11212.0</v>
      </c>
      <c r="E1190" s="115" t="s">
        <v>21</v>
      </c>
      <c r="F1190" s="90" t="s">
        <v>4463</v>
      </c>
      <c r="G1190" s="116">
        <v>2000.0</v>
      </c>
      <c r="H1190" s="117" t="s">
        <v>4431</v>
      </c>
      <c r="I1190" s="117" t="s">
        <v>4464</v>
      </c>
      <c r="J1190" s="5">
        <v>10.0</v>
      </c>
      <c r="K1190" s="117" t="s">
        <v>1770</v>
      </c>
      <c r="L1190" s="124" t="s">
        <v>72</v>
      </c>
      <c r="M1190" s="287" t="s">
        <v>3765</v>
      </c>
      <c r="N1190" s="350"/>
      <c r="O1190" s="218"/>
      <c r="P1190" s="218"/>
      <c r="Q1190" s="218"/>
      <c r="R1190" s="218"/>
      <c r="S1190" s="218"/>
      <c r="T1190" s="218"/>
      <c r="U1190" s="218"/>
      <c r="V1190" s="218"/>
      <c r="W1190" s="218"/>
      <c r="X1190" s="218"/>
      <c r="Y1190" s="218"/>
      <c r="Z1190" s="218"/>
      <c r="AA1190" s="218"/>
      <c r="AB1190" s="218"/>
      <c r="AC1190" s="218"/>
      <c r="AD1190" s="218"/>
      <c r="AE1190" s="218"/>
      <c r="AF1190" s="218"/>
      <c r="AG1190" s="218"/>
    </row>
    <row r="1191">
      <c r="A1191" s="111" t="s">
        <v>4996</v>
      </c>
      <c r="B1191" s="5">
        <v>11213.0</v>
      </c>
      <c r="E1191" s="115" t="s">
        <v>21</v>
      </c>
      <c r="F1191" s="90" t="s">
        <v>4465</v>
      </c>
      <c r="G1191" s="116">
        <v>1999.0</v>
      </c>
      <c r="H1191" s="117" t="s">
        <v>4466</v>
      </c>
      <c r="I1191" s="117" t="s">
        <v>4467</v>
      </c>
      <c r="J1191" s="5">
        <v>2.0</v>
      </c>
      <c r="K1191" s="117" t="s">
        <v>3862</v>
      </c>
      <c r="L1191" s="124" t="s">
        <v>1138</v>
      </c>
      <c r="M1191" s="287" t="s">
        <v>3765</v>
      </c>
      <c r="N1191" s="350"/>
      <c r="O1191" s="218"/>
      <c r="P1191" s="218"/>
      <c r="Q1191" s="218"/>
      <c r="R1191" s="218"/>
      <c r="S1191" s="218"/>
      <c r="T1191" s="218"/>
      <c r="U1191" s="218"/>
      <c r="V1191" s="218"/>
      <c r="W1191" s="218"/>
      <c r="X1191" s="218"/>
      <c r="Y1191" s="218"/>
      <c r="Z1191" s="218"/>
      <c r="AA1191" s="218"/>
      <c r="AB1191" s="218"/>
      <c r="AC1191" s="218"/>
      <c r="AD1191" s="218"/>
      <c r="AE1191" s="218"/>
      <c r="AF1191" s="218"/>
      <c r="AG1191" s="218"/>
    </row>
    <row r="1192">
      <c r="A1192" s="111" t="s">
        <v>4996</v>
      </c>
      <c r="B1192" s="5">
        <v>11214.0</v>
      </c>
      <c r="E1192" s="115" t="s">
        <v>21</v>
      </c>
      <c r="F1192" s="90" t="s">
        <v>4468</v>
      </c>
      <c r="G1192" s="116">
        <v>1999.0</v>
      </c>
      <c r="H1192" s="117" t="s">
        <v>3777</v>
      </c>
      <c r="I1192" s="228" t="s">
        <v>4002</v>
      </c>
      <c r="J1192" s="118">
        <v>1.0</v>
      </c>
      <c r="K1192" s="124" t="s">
        <v>3862</v>
      </c>
      <c r="L1192" s="124" t="s">
        <v>72</v>
      </c>
      <c r="M1192" s="287" t="s">
        <v>3765</v>
      </c>
      <c r="N1192" s="350"/>
      <c r="O1192" s="218"/>
      <c r="P1192" s="218"/>
      <c r="Q1192" s="218"/>
      <c r="R1192" s="218"/>
      <c r="S1192" s="218"/>
      <c r="T1192" s="218"/>
      <c r="U1192" s="218"/>
      <c r="V1192" s="218"/>
      <c r="W1192" s="218"/>
      <c r="X1192" s="218"/>
      <c r="Y1192" s="218"/>
      <c r="Z1192" s="218"/>
      <c r="AA1192" s="218"/>
      <c r="AB1192" s="218"/>
      <c r="AC1192" s="218"/>
      <c r="AD1192" s="218"/>
      <c r="AE1192" s="218"/>
      <c r="AF1192" s="218"/>
      <c r="AG1192" s="218"/>
    </row>
    <row r="1193">
      <c r="A1193" s="111" t="s">
        <v>4996</v>
      </c>
      <c r="B1193" s="5">
        <v>11215.0</v>
      </c>
      <c r="E1193" s="115" t="s">
        <v>21</v>
      </c>
      <c r="F1193" s="90" t="s">
        <v>4469</v>
      </c>
      <c r="G1193" s="116">
        <v>2000.0</v>
      </c>
      <c r="H1193" s="117" t="s">
        <v>3765</v>
      </c>
      <c r="I1193" s="351" t="s">
        <v>4470</v>
      </c>
      <c r="J1193" s="5">
        <v>13.0</v>
      </c>
      <c r="K1193" s="117" t="s">
        <v>4409</v>
      </c>
      <c r="L1193" s="124" t="s">
        <v>25</v>
      </c>
      <c r="M1193" s="287" t="s">
        <v>3765</v>
      </c>
      <c r="N1193" s="350"/>
      <c r="O1193" s="218"/>
      <c r="P1193" s="218"/>
      <c r="Q1193" s="218"/>
      <c r="R1193" s="218"/>
      <c r="S1193" s="218"/>
      <c r="T1193" s="218"/>
      <c r="U1193" s="218"/>
      <c r="V1193" s="218"/>
      <c r="W1193" s="218"/>
      <c r="X1193" s="218"/>
      <c r="Y1193" s="218"/>
      <c r="Z1193" s="218"/>
      <c r="AA1193" s="218"/>
      <c r="AB1193" s="218"/>
      <c r="AC1193" s="218"/>
      <c r="AD1193" s="218"/>
      <c r="AE1193" s="218"/>
      <c r="AF1193" s="218"/>
      <c r="AG1193" s="218"/>
    </row>
    <row r="1194">
      <c r="A1194" s="111" t="s">
        <v>4996</v>
      </c>
      <c r="B1194" s="5">
        <v>11216.0</v>
      </c>
      <c r="E1194" s="115" t="s">
        <v>21</v>
      </c>
      <c r="F1194" s="90" t="s">
        <v>4001</v>
      </c>
      <c r="G1194" s="191">
        <v>1999.0</v>
      </c>
      <c r="H1194" s="191" t="s">
        <v>3777</v>
      </c>
      <c r="I1194" s="191" t="s">
        <v>4002</v>
      </c>
      <c r="J1194" s="191">
        <v>1.0</v>
      </c>
      <c r="K1194" s="191" t="s">
        <v>1770</v>
      </c>
      <c r="L1194" s="191" t="s">
        <v>72</v>
      </c>
      <c r="M1194" s="287" t="s">
        <v>3765</v>
      </c>
      <c r="N1194" s="350"/>
      <c r="O1194" s="218"/>
      <c r="P1194" s="218"/>
      <c r="Q1194" s="218"/>
      <c r="R1194" s="218"/>
      <c r="S1194" s="218"/>
      <c r="T1194" s="218"/>
      <c r="U1194" s="218"/>
      <c r="V1194" s="218"/>
      <c r="W1194" s="218"/>
      <c r="X1194" s="218"/>
      <c r="Y1194" s="218"/>
      <c r="Z1194" s="218"/>
      <c r="AA1194" s="218"/>
      <c r="AB1194" s="218"/>
      <c r="AC1194" s="218"/>
      <c r="AD1194" s="218"/>
      <c r="AE1194" s="218"/>
      <c r="AF1194" s="218"/>
      <c r="AG1194" s="218"/>
    </row>
    <row r="1195">
      <c r="A1195" s="111" t="s">
        <v>4996</v>
      </c>
      <c r="B1195" s="5">
        <v>11217.0</v>
      </c>
      <c r="E1195" s="115" t="s">
        <v>21</v>
      </c>
      <c r="F1195" s="90" t="s">
        <v>4471</v>
      </c>
      <c r="G1195" s="116">
        <v>2000.0</v>
      </c>
      <c r="H1195" s="117" t="s">
        <v>3768</v>
      </c>
      <c r="I1195" s="117" t="s">
        <v>4419</v>
      </c>
      <c r="J1195" s="5">
        <v>3.0</v>
      </c>
      <c r="K1195" s="118" t="s">
        <v>3862</v>
      </c>
      <c r="L1195" s="124" t="s">
        <v>666</v>
      </c>
      <c r="M1195" s="287" t="s">
        <v>3765</v>
      </c>
      <c r="N1195" s="113"/>
      <c r="O1195" s="113"/>
      <c r="P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13"/>
      <c r="AE1195" s="113"/>
      <c r="AF1195" s="113"/>
      <c r="AG1195" s="113"/>
    </row>
    <row r="1196">
      <c r="A1196" s="111" t="s">
        <v>4996</v>
      </c>
      <c r="B1196" s="5">
        <v>11218.0</v>
      </c>
      <c r="E1196" s="115" t="s">
        <v>21</v>
      </c>
      <c r="F1196" s="90" t="s">
        <v>4472</v>
      </c>
      <c r="G1196" s="124">
        <v>1999.0</v>
      </c>
      <c r="H1196" s="118" t="s">
        <v>3777</v>
      </c>
      <c r="I1196" s="118" t="s">
        <v>3999</v>
      </c>
      <c r="J1196" s="5">
        <v>15.0</v>
      </c>
      <c r="K1196" s="118" t="s">
        <v>3862</v>
      </c>
      <c r="L1196" s="124" t="s">
        <v>666</v>
      </c>
      <c r="M1196" s="287" t="s">
        <v>3765</v>
      </c>
      <c r="N1196" s="350"/>
      <c r="O1196" s="218"/>
      <c r="P1196" s="218"/>
      <c r="Q1196" s="218"/>
      <c r="R1196" s="218"/>
      <c r="S1196" s="218"/>
      <c r="T1196" s="218"/>
      <c r="U1196" s="218"/>
      <c r="V1196" s="218"/>
      <c r="W1196" s="218"/>
      <c r="X1196" s="218"/>
      <c r="Y1196" s="218"/>
      <c r="Z1196" s="218"/>
      <c r="AA1196" s="218"/>
      <c r="AB1196" s="218"/>
      <c r="AC1196" s="218"/>
      <c r="AD1196" s="218"/>
      <c r="AE1196" s="218"/>
      <c r="AF1196" s="218"/>
      <c r="AG1196" s="218"/>
    </row>
    <row r="1197">
      <c r="A1197" s="111" t="s">
        <v>4996</v>
      </c>
      <c r="B1197" s="5">
        <v>11219.0</v>
      </c>
      <c r="E1197" s="115" t="s">
        <v>21</v>
      </c>
      <c r="F1197" s="90" t="s">
        <v>4473</v>
      </c>
      <c r="G1197" s="116">
        <v>1999.0</v>
      </c>
      <c r="H1197" s="117" t="s">
        <v>3765</v>
      </c>
      <c r="I1197" s="117" t="s">
        <v>4474</v>
      </c>
      <c r="J1197" s="118">
        <v>6.0</v>
      </c>
      <c r="K1197" s="124" t="s">
        <v>1770</v>
      </c>
      <c r="L1197" s="124" t="s">
        <v>666</v>
      </c>
      <c r="M1197" s="287" t="s">
        <v>3765</v>
      </c>
      <c r="N1197" s="350"/>
      <c r="O1197" s="218"/>
      <c r="P1197" s="218"/>
      <c r="Q1197" s="218"/>
      <c r="R1197" s="218"/>
      <c r="S1197" s="218"/>
      <c r="T1197" s="218"/>
      <c r="U1197" s="218"/>
      <c r="V1197" s="218"/>
      <c r="W1197" s="218"/>
      <c r="X1197" s="218"/>
      <c r="Y1197" s="218"/>
      <c r="Z1197" s="218"/>
      <c r="AA1197" s="218"/>
      <c r="AB1197" s="218"/>
      <c r="AC1197" s="218"/>
      <c r="AD1197" s="218"/>
      <c r="AE1197" s="218"/>
      <c r="AF1197" s="218"/>
      <c r="AG1197" s="218"/>
    </row>
    <row r="1198">
      <c r="A1198" s="111" t="s">
        <v>4996</v>
      </c>
      <c r="B1198" s="5">
        <v>11220.0</v>
      </c>
      <c r="E1198" s="115" t="s">
        <v>21</v>
      </c>
      <c r="F1198" s="90" t="s">
        <v>4475</v>
      </c>
      <c r="G1198" s="116">
        <v>1998.0</v>
      </c>
      <c r="H1198" s="117" t="s">
        <v>4413</v>
      </c>
      <c r="I1198" s="117" t="s">
        <v>4414</v>
      </c>
      <c r="J1198" s="118">
        <v>137.0</v>
      </c>
      <c r="K1198" s="124" t="s">
        <v>4377</v>
      </c>
      <c r="L1198" s="124" t="s">
        <v>30</v>
      </c>
      <c r="M1198" s="287" t="s">
        <v>3765</v>
      </c>
      <c r="N1198" s="350"/>
      <c r="O1198" s="218"/>
      <c r="P1198" s="218"/>
      <c r="Q1198" s="218"/>
      <c r="R1198" s="218"/>
      <c r="S1198" s="218"/>
      <c r="T1198" s="218"/>
      <c r="U1198" s="218"/>
      <c r="V1198" s="218"/>
      <c r="W1198" s="218"/>
      <c r="X1198" s="218"/>
      <c r="Y1198" s="218"/>
      <c r="Z1198" s="218"/>
      <c r="AA1198" s="218"/>
      <c r="AB1198" s="218"/>
      <c r="AC1198" s="218"/>
      <c r="AD1198" s="218"/>
      <c r="AE1198" s="218"/>
      <c r="AF1198" s="218"/>
      <c r="AG1198" s="218"/>
    </row>
    <row r="1199">
      <c r="A1199" s="111" t="s">
        <v>4996</v>
      </c>
      <c r="B1199" s="5">
        <v>11221.0</v>
      </c>
      <c r="E1199" s="90" t="s">
        <v>66</v>
      </c>
      <c r="F1199" s="90" t="s">
        <v>2960</v>
      </c>
      <c r="G1199" s="116">
        <v>2012.0</v>
      </c>
      <c r="H1199" s="117" t="s">
        <v>844</v>
      </c>
      <c r="I1199" s="117" t="s">
        <v>2961</v>
      </c>
      <c r="J1199" s="118">
        <v>163.0</v>
      </c>
      <c r="K1199" s="5" t="s">
        <v>105</v>
      </c>
      <c r="L1199" s="117" t="s">
        <v>2962</v>
      </c>
      <c r="M1199" s="287" t="s">
        <v>4977</v>
      </c>
      <c r="N1199" s="350"/>
      <c r="O1199" s="218"/>
      <c r="P1199" s="218"/>
      <c r="Q1199" s="218"/>
      <c r="R1199" s="218"/>
      <c r="S1199" s="218"/>
      <c r="T1199" s="218"/>
      <c r="U1199" s="218"/>
      <c r="V1199" s="218"/>
      <c r="W1199" s="218"/>
      <c r="X1199" s="218"/>
      <c r="Y1199" s="218"/>
      <c r="Z1199" s="218"/>
      <c r="AA1199" s="218"/>
      <c r="AB1199" s="218"/>
      <c r="AC1199" s="218"/>
      <c r="AD1199" s="218"/>
      <c r="AE1199" s="218"/>
      <c r="AF1199" s="218"/>
      <c r="AG1199" s="218"/>
    </row>
    <row r="1200">
      <c r="A1200" s="310" t="s">
        <v>4996</v>
      </c>
      <c r="B1200" s="310">
        <v>11222.0</v>
      </c>
      <c r="C1200" s="314"/>
      <c r="D1200" s="314"/>
      <c r="E1200" s="311" t="s">
        <v>16</v>
      </c>
      <c r="F1200" s="311" t="s">
        <v>2963</v>
      </c>
      <c r="G1200" s="310">
        <v>1993.0</v>
      </c>
      <c r="H1200" s="310" t="s">
        <v>2964</v>
      </c>
      <c r="I1200" s="310" t="s">
        <v>2965</v>
      </c>
      <c r="J1200" s="310" t="s">
        <v>5000</v>
      </c>
      <c r="K1200" s="310" t="s">
        <v>2966</v>
      </c>
      <c r="L1200" s="310" t="s">
        <v>2967</v>
      </c>
      <c r="M1200" s="312" t="s">
        <v>4977</v>
      </c>
      <c r="N1200" s="314"/>
      <c r="O1200" s="314"/>
      <c r="P1200" s="314"/>
      <c r="Q1200" s="314"/>
      <c r="R1200" s="314"/>
      <c r="S1200" s="314"/>
      <c r="T1200" s="314"/>
      <c r="U1200" s="314"/>
      <c r="V1200" s="314"/>
      <c r="W1200" s="314"/>
      <c r="X1200" s="314"/>
      <c r="Y1200" s="314"/>
      <c r="Z1200" s="314"/>
      <c r="AA1200" s="314"/>
      <c r="AB1200" s="314"/>
      <c r="AC1200" s="314"/>
      <c r="AD1200" s="314"/>
      <c r="AE1200" s="314"/>
      <c r="AF1200" s="314"/>
      <c r="AG1200" s="314"/>
      <c r="AH1200" s="314"/>
      <c r="AI1200" s="314"/>
      <c r="AJ1200" s="314"/>
      <c r="AK1200" s="314"/>
      <c r="AL1200" s="314"/>
      <c r="AM1200" s="314"/>
      <c r="AN1200" s="314"/>
    </row>
    <row r="1201">
      <c r="A1201" s="310" t="s">
        <v>4996</v>
      </c>
      <c r="B1201" s="310">
        <v>11223.0</v>
      </c>
      <c r="C1201" s="314"/>
      <c r="D1201" s="314"/>
      <c r="E1201" s="311" t="s">
        <v>16</v>
      </c>
      <c r="F1201" s="311" t="s">
        <v>2968</v>
      </c>
      <c r="G1201" s="352">
        <v>1993.0</v>
      </c>
      <c r="H1201" s="353" t="s">
        <v>2964</v>
      </c>
      <c r="I1201" s="353" t="s">
        <v>2969</v>
      </c>
      <c r="J1201" s="354" t="s">
        <v>5000</v>
      </c>
      <c r="K1201" s="310" t="s">
        <v>2970</v>
      </c>
      <c r="L1201" s="353" t="s">
        <v>60</v>
      </c>
      <c r="M1201" s="312" t="s">
        <v>4977</v>
      </c>
      <c r="N1201" s="355"/>
      <c r="O1201" s="355"/>
      <c r="P1201" s="355"/>
      <c r="Q1201" s="355"/>
      <c r="R1201" s="355"/>
      <c r="S1201" s="355"/>
      <c r="T1201" s="355"/>
      <c r="U1201" s="355"/>
      <c r="V1201" s="355"/>
      <c r="W1201" s="355"/>
      <c r="X1201" s="355"/>
      <c r="Y1201" s="355"/>
      <c r="Z1201" s="355"/>
      <c r="AA1201" s="355"/>
      <c r="AB1201" s="355"/>
      <c r="AC1201" s="355"/>
      <c r="AD1201" s="355"/>
      <c r="AE1201" s="355"/>
      <c r="AF1201" s="355"/>
      <c r="AG1201" s="355"/>
      <c r="AH1201" s="314"/>
      <c r="AI1201" s="314"/>
      <c r="AJ1201" s="314"/>
      <c r="AK1201" s="314"/>
      <c r="AL1201" s="314"/>
      <c r="AM1201" s="314"/>
      <c r="AN1201" s="314"/>
    </row>
    <row r="1202">
      <c r="A1202" s="310" t="s">
        <v>4996</v>
      </c>
      <c r="B1202" s="310">
        <v>11224.0</v>
      </c>
      <c r="C1202" s="314"/>
      <c r="D1202" s="314"/>
      <c r="E1202" s="311" t="s">
        <v>16</v>
      </c>
      <c r="F1202" s="311" t="s">
        <v>2971</v>
      </c>
      <c r="G1202" s="310">
        <v>1993.0</v>
      </c>
      <c r="H1202" s="310" t="s">
        <v>2964</v>
      </c>
      <c r="I1202" s="310" t="s">
        <v>2969</v>
      </c>
      <c r="J1202" s="310" t="s">
        <v>5000</v>
      </c>
      <c r="K1202" s="310" t="s">
        <v>2972</v>
      </c>
      <c r="L1202" s="310" t="s">
        <v>60</v>
      </c>
      <c r="M1202" s="312" t="s">
        <v>4977</v>
      </c>
      <c r="N1202" s="314"/>
      <c r="O1202" s="314"/>
      <c r="P1202" s="314"/>
      <c r="Q1202" s="314"/>
      <c r="R1202" s="314"/>
      <c r="S1202" s="314"/>
      <c r="T1202" s="314"/>
      <c r="U1202" s="314"/>
      <c r="V1202" s="314"/>
      <c r="W1202" s="314"/>
      <c r="X1202" s="314"/>
      <c r="Y1202" s="314"/>
      <c r="Z1202" s="314"/>
      <c r="AA1202" s="314"/>
      <c r="AB1202" s="314"/>
      <c r="AC1202" s="314"/>
      <c r="AD1202" s="314"/>
      <c r="AE1202" s="314"/>
      <c r="AF1202" s="314"/>
      <c r="AG1202" s="314"/>
      <c r="AH1202" s="314"/>
      <c r="AI1202" s="314"/>
      <c r="AJ1202" s="314"/>
      <c r="AK1202" s="314"/>
      <c r="AL1202" s="314"/>
      <c r="AM1202" s="314"/>
      <c r="AN1202" s="314"/>
    </row>
    <row r="1203">
      <c r="A1203" s="111" t="s">
        <v>4996</v>
      </c>
      <c r="B1203" s="5">
        <v>11225.0</v>
      </c>
      <c r="E1203" s="90" t="s">
        <v>21</v>
      </c>
      <c r="F1203" s="90" t="s">
        <v>2644</v>
      </c>
      <c r="G1203" s="116">
        <v>1988.0</v>
      </c>
      <c r="H1203" s="117" t="s">
        <v>102</v>
      </c>
      <c r="I1203" s="117" t="s">
        <v>2645</v>
      </c>
      <c r="J1203" s="5">
        <v>120.0</v>
      </c>
      <c r="K1203" s="117" t="s">
        <v>2646</v>
      </c>
      <c r="L1203" s="124" t="s">
        <v>25</v>
      </c>
      <c r="M1203" s="287" t="s">
        <v>4977</v>
      </c>
      <c r="N1203" s="350"/>
      <c r="O1203" s="218"/>
      <c r="P1203" s="218"/>
      <c r="Q1203" s="218"/>
      <c r="R1203" s="179"/>
      <c r="S1203" s="179"/>
      <c r="T1203" s="179"/>
      <c r="U1203" s="179"/>
      <c r="V1203" s="218"/>
      <c r="W1203" s="218"/>
      <c r="X1203" s="218"/>
      <c r="Y1203" s="218"/>
      <c r="Z1203" s="218"/>
      <c r="AA1203" s="218"/>
      <c r="AB1203" s="218"/>
      <c r="AC1203" s="218"/>
      <c r="AD1203" s="218"/>
      <c r="AE1203" s="218"/>
      <c r="AF1203" s="218"/>
      <c r="AG1203" s="218"/>
    </row>
    <row r="1204">
      <c r="A1204" s="111" t="s">
        <v>4996</v>
      </c>
      <c r="B1204" s="5">
        <v>11226.0</v>
      </c>
      <c r="E1204" s="90" t="s">
        <v>21</v>
      </c>
      <c r="F1204" s="90" t="s">
        <v>4476</v>
      </c>
      <c r="G1204" s="116">
        <v>1998.0</v>
      </c>
      <c r="H1204" s="117" t="s">
        <v>4413</v>
      </c>
      <c r="I1204" s="351" t="s">
        <v>4348</v>
      </c>
      <c r="J1204" s="5">
        <v>6.0</v>
      </c>
      <c r="K1204" s="117" t="s">
        <v>4377</v>
      </c>
      <c r="L1204" s="124" t="s">
        <v>25</v>
      </c>
      <c r="M1204" s="287" t="s">
        <v>3765</v>
      </c>
      <c r="N1204" s="350"/>
      <c r="O1204" s="218"/>
      <c r="P1204" s="218"/>
      <c r="Q1204" s="218"/>
      <c r="R1204" s="179"/>
      <c r="S1204" s="179"/>
      <c r="T1204" s="179"/>
      <c r="U1204" s="179"/>
      <c r="V1204" s="218"/>
      <c r="W1204" s="218"/>
      <c r="X1204" s="218"/>
      <c r="Y1204" s="218"/>
      <c r="Z1204" s="218"/>
      <c r="AA1204" s="218"/>
      <c r="AB1204" s="218"/>
      <c r="AC1204" s="218"/>
      <c r="AD1204" s="218"/>
      <c r="AE1204" s="218"/>
      <c r="AF1204" s="218"/>
      <c r="AG1204" s="218"/>
    </row>
    <row r="1205">
      <c r="A1205" s="111" t="s">
        <v>4996</v>
      </c>
      <c r="B1205" s="5">
        <v>11227.0</v>
      </c>
      <c r="E1205" s="90" t="s">
        <v>21</v>
      </c>
      <c r="F1205" s="90" t="s">
        <v>4477</v>
      </c>
      <c r="G1205" s="116">
        <v>1998.0</v>
      </c>
      <c r="H1205" s="117" t="s">
        <v>4375</v>
      </c>
      <c r="I1205" s="117" t="s">
        <v>4427</v>
      </c>
      <c r="J1205" s="5">
        <v>6.0</v>
      </c>
      <c r="K1205" s="117" t="s">
        <v>4377</v>
      </c>
      <c r="L1205" s="124" t="s">
        <v>30</v>
      </c>
      <c r="M1205" s="287" t="s">
        <v>3765</v>
      </c>
      <c r="N1205" s="350"/>
      <c r="O1205" s="218"/>
      <c r="P1205" s="218"/>
      <c r="Q1205" s="218"/>
      <c r="R1205" s="179"/>
      <c r="S1205" s="179"/>
      <c r="T1205" s="179"/>
      <c r="U1205" s="179"/>
      <c r="V1205" s="218"/>
      <c r="W1205" s="218"/>
      <c r="X1205" s="218"/>
      <c r="Y1205" s="218"/>
      <c r="Z1205" s="218"/>
      <c r="AA1205" s="218"/>
      <c r="AB1205" s="218"/>
      <c r="AC1205" s="218"/>
      <c r="AD1205" s="218"/>
      <c r="AE1205" s="218"/>
      <c r="AF1205" s="218"/>
      <c r="AG1205" s="218"/>
    </row>
    <row r="1206">
      <c r="A1206" s="111" t="s">
        <v>4996</v>
      </c>
      <c r="B1206" s="5">
        <v>11228.0</v>
      </c>
      <c r="E1206" s="90" t="s">
        <v>149</v>
      </c>
      <c r="F1206" s="90" t="s">
        <v>2668</v>
      </c>
      <c r="G1206" s="5">
        <v>2012.0</v>
      </c>
      <c r="H1206" s="5" t="s">
        <v>786</v>
      </c>
      <c r="I1206" s="5" t="s">
        <v>1817</v>
      </c>
      <c r="J1206" s="5">
        <v>72.0</v>
      </c>
      <c r="K1206" s="5" t="s">
        <v>898</v>
      </c>
      <c r="L1206" s="5" t="s">
        <v>155</v>
      </c>
      <c r="M1206" s="287" t="s">
        <v>4977</v>
      </c>
      <c r="N1206" s="113"/>
      <c r="R1206" s="92"/>
      <c r="S1206" s="92"/>
      <c r="T1206" s="92"/>
      <c r="U1206" s="92"/>
    </row>
    <row r="1207">
      <c r="A1207" s="5" t="s">
        <v>1776</v>
      </c>
      <c r="B1207" s="5">
        <v>11229.0</v>
      </c>
      <c r="E1207" s="90" t="s">
        <v>66</v>
      </c>
      <c r="F1207" s="90" t="s">
        <v>1450</v>
      </c>
      <c r="G1207" s="5">
        <v>2020.0</v>
      </c>
      <c r="H1207" s="5" t="s">
        <v>954</v>
      </c>
      <c r="I1207" s="5" t="s">
        <v>1060</v>
      </c>
      <c r="J1207" s="5">
        <v>1.0</v>
      </c>
      <c r="K1207" s="5" t="s">
        <v>898</v>
      </c>
      <c r="L1207" s="5" t="s">
        <v>244</v>
      </c>
      <c r="M1207" s="287" t="s">
        <v>4164</v>
      </c>
      <c r="N1207" s="113"/>
      <c r="R1207" s="92"/>
      <c r="S1207" s="92"/>
      <c r="T1207" s="92"/>
      <c r="U1207" s="92"/>
    </row>
    <row r="1208">
      <c r="A1208" s="5" t="s">
        <v>1776</v>
      </c>
      <c r="B1208" s="5">
        <v>11230.0</v>
      </c>
      <c r="E1208" s="90" t="s">
        <v>1451</v>
      </c>
      <c r="F1208" s="90" t="s">
        <v>1452</v>
      </c>
      <c r="G1208" s="5">
        <v>2020.0</v>
      </c>
      <c r="H1208" s="5" t="s">
        <v>305</v>
      </c>
      <c r="I1208" s="5" t="s">
        <v>1060</v>
      </c>
      <c r="J1208" s="5">
        <v>92.0</v>
      </c>
      <c r="K1208" s="5" t="s">
        <v>105</v>
      </c>
      <c r="L1208" s="5" t="s">
        <v>68</v>
      </c>
      <c r="M1208" s="287" t="s">
        <v>4164</v>
      </c>
      <c r="N1208" s="113"/>
    </row>
    <row r="1209">
      <c r="A1209" s="5" t="s">
        <v>1776</v>
      </c>
      <c r="B1209" s="5">
        <v>11231.0</v>
      </c>
      <c r="E1209" s="90" t="s">
        <v>16</v>
      </c>
      <c r="F1209" s="90" t="s">
        <v>3252</v>
      </c>
      <c r="G1209" s="5">
        <v>2020.0</v>
      </c>
      <c r="H1209" s="5" t="s">
        <v>1847</v>
      </c>
      <c r="I1209" s="5" t="s">
        <v>1060</v>
      </c>
      <c r="J1209" s="5">
        <v>97.0</v>
      </c>
      <c r="K1209" s="5" t="s">
        <v>105</v>
      </c>
      <c r="L1209" s="5" t="s">
        <v>2967</v>
      </c>
      <c r="M1209" s="287" t="s">
        <v>4164</v>
      </c>
      <c r="N1209" s="113"/>
    </row>
    <row r="1210">
      <c r="A1210" s="5" t="s">
        <v>1776</v>
      </c>
      <c r="B1210" s="5">
        <v>11232.0</v>
      </c>
      <c r="E1210" s="90" t="s">
        <v>66</v>
      </c>
      <c r="F1210" s="90" t="s">
        <v>1712</v>
      </c>
      <c r="G1210" s="5">
        <v>2000.0</v>
      </c>
      <c r="H1210" s="5" t="s">
        <v>1713</v>
      </c>
      <c r="I1210" s="5" t="s">
        <v>1060</v>
      </c>
      <c r="J1210" s="5">
        <v>254.0</v>
      </c>
      <c r="K1210" s="5" t="s">
        <v>105</v>
      </c>
      <c r="L1210" s="5" t="s">
        <v>467</v>
      </c>
      <c r="M1210" s="287" t="s">
        <v>4164</v>
      </c>
      <c r="N1210" s="113"/>
    </row>
    <row r="1211">
      <c r="A1211" s="5" t="s">
        <v>176</v>
      </c>
      <c r="B1211" s="5">
        <v>11233.0</v>
      </c>
      <c r="E1211" s="90" t="s">
        <v>21</v>
      </c>
      <c r="F1211" s="90" t="s">
        <v>1602</v>
      </c>
      <c r="G1211" s="5">
        <v>2018.0</v>
      </c>
      <c r="H1211" s="5" t="s">
        <v>786</v>
      </c>
      <c r="I1211" s="5" t="s">
        <v>1087</v>
      </c>
      <c r="J1211" s="5">
        <v>212.0</v>
      </c>
      <c r="K1211" s="5" t="s">
        <v>105</v>
      </c>
      <c r="L1211" s="5" t="s">
        <v>25</v>
      </c>
      <c r="M1211" s="287" t="s">
        <v>4164</v>
      </c>
      <c r="N1211" s="113"/>
    </row>
    <row r="1212">
      <c r="A1212" s="5" t="s">
        <v>176</v>
      </c>
      <c r="B1212" s="5">
        <v>11234.0</v>
      </c>
      <c r="E1212" s="90" t="s">
        <v>21</v>
      </c>
      <c r="F1212" s="90" t="s">
        <v>3425</v>
      </c>
      <c r="G1212" s="5">
        <v>2011.0</v>
      </c>
      <c r="H1212" s="5" t="s">
        <v>62</v>
      </c>
      <c r="I1212" s="5" t="s">
        <v>3357</v>
      </c>
      <c r="J1212" s="5">
        <v>200.0</v>
      </c>
      <c r="K1212" s="5" t="s">
        <v>3426</v>
      </c>
      <c r="L1212" s="5" t="s">
        <v>25</v>
      </c>
      <c r="M1212" s="287" t="s">
        <v>4164</v>
      </c>
      <c r="N1212" s="113"/>
    </row>
    <row r="1213">
      <c r="A1213" s="5" t="s">
        <v>176</v>
      </c>
      <c r="B1213" s="5">
        <v>11235.0</v>
      </c>
      <c r="E1213" s="90" t="s">
        <v>21</v>
      </c>
      <c r="F1213" s="90" t="s">
        <v>3427</v>
      </c>
      <c r="G1213" s="5">
        <v>2011.0</v>
      </c>
      <c r="H1213" s="5" t="s">
        <v>62</v>
      </c>
      <c r="I1213" s="5" t="s">
        <v>3357</v>
      </c>
      <c r="J1213" s="5">
        <v>200.0</v>
      </c>
      <c r="K1213" s="5" t="s">
        <v>3426</v>
      </c>
      <c r="L1213" s="5" t="s">
        <v>25</v>
      </c>
      <c r="M1213" s="287" t="s">
        <v>4164</v>
      </c>
      <c r="N1213" s="113"/>
      <c r="R1213" s="94"/>
      <c r="S1213" s="94"/>
      <c r="T1213" s="94"/>
    </row>
    <row r="1214">
      <c r="A1214" s="5" t="s">
        <v>176</v>
      </c>
      <c r="B1214" s="5">
        <v>11236.0</v>
      </c>
      <c r="E1214" s="90" t="s">
        <v>21</v>
      </c>
      <c r="F1214" s="90" t="s">
        <v>1193</v>
      </c>
      <c r="G1214" s="5">
        <v>2018.0</v>
      </c>
      <c r="H1214" s="5" t="s">
        <v>305</v>
      </c>
      <c r="I1214" s="5" t="s">
        <v>1087</v>
      </c>
      <c r="J1214" s="5">
        <v>167.0</v>
      </c>
      <c r="K1214" s="5" t="s">
        <v>105</v>
      </c>
      <c r="L1214" s="5" t="s">
        <v>72</v>
      </c>
      <c r="M1214" s="287" t="s">
        <v>4164</v>
      </c>
      <c r="N1214" s="113"/>
      <c r="R1214" s="96"/>
      <c r="S1214" s="97"/>
      <c r="T1214" s="98"/>
    </row>
    <row r="1215">
      <c r="A1215" s="5" t="s">
        <v>176</v>
      </c>
      <c r="B1215" s="5">
        <v>11237.0</v>
      </c>
      <c r="E1215" s="90" t="s">
        <v>21</v>
      </c>
      <c r="F1215" s="90" t="s">
        <v>2346</v>
      </c>
      <c r="G1215" s="5">
        <v>2019.0</v>
      </c>
      <c r="H1215" s="5" t="s">
        <v>786</v>
      </c>
      <c r="I1215" s="5" t="s">
        <v>1449</v>
      </c>
      <c r="J1215" s="5">
        <v>259.0</v>
      </c>
      <c r="K1215" s="5" t="s">
        <v>105</v>
      </c>
      <c r="L1215" s="5" t="s">
        <v>30</v>
      </c>
      <c r="M1215" s="5" t="s">
        <v>4908</v>
      </c>
      <c r="N1215" s="113"/>
      <c r="Q1215" s="252"/>
      <c r="R1215" s="94"/>
      <c r="S1215" s="94"/>
      <c r="T1215" s="95"/>
    </row>
    <row r="1216">
      <c r="A1216" s="5" t="s">
        <v>176</v>
      </c>
      <c r="B1216" s="5">
        <v>11238.0</v>
      </c>
      <c r="E1216" s="90" t="s">
        <v>66</v>
      </c>
      <c r="F1216" s="90" t="s">
        <v>655</v>
      </c>
      <c r="G1216" s="5">
        <v>2020.0</v>
      </c>
      <c r="H1216" s="5" t="s">
        <v>305</v>
      </c>
      <c r="I1216" s="5" t="s">
        <v>46</v>
      </c>
      <c r="J1216" s="5" t="s">
        <v>656</v>
      </c>
      <c r="K1216" s="5" t="s">
        <v>657</v>
      </c>
      <c r="L1216" s="5" t="s">
        <v>244</v>
      </c>
      <c r="M1216" s="5" t="s">
        <v>4165</v>
      </c>
      <c r="N1216" s="113"/>
    </row>
    <row r="1217">
      <c r="A1217" s="5" t="s">
        <v>176</v>
      </c>
      <c r="B1217" s="5">
        <v>11239.0</v>
      </c>
      <c r="E1217" s="90" t="s">
        <v>21</v>
      </c>
      <c r="F1217" s="90" t="s">
        <v>607</v>
      </c>
      <c r="G1217" s="5">
        <v>2020.0</v>
      </c>
      <c r="H1217" s="5" t="s">
        <v>23</v>
      </c>
      <c r="I1217" s="5" t="s">
        <v>46</v>
      </c>
      <c r="J1217" s="5" t="s">
        <v>608</v>
      </c>
      <c r="K1217" s="5" t="s">
        <v>609</v>
      </c>
      <c r="L1217" s="5" t="s">
        <v>25</v>
      </c>
      <c r="M1217" s="5" t="s">
        <v>4165</v>
      </c>
      <c r="N1217" s="113"/>
    </row>
    <row r="1218">
      <c r="A1218" s="5" t="s">
        <v>176</v>
      </c>
      <c r="B1218" s="5">
        <v>11240.0</v>
      </c>
      <c r="E1218" s="90" t="s">
        <v>21</v>
      </c>
      <c r="F1218" s="90" t="s">
        <v>1629</v>
      </c>
      <c r="G1218" s="5">
        <v>2019.0</v>
      </c>
      <c r="H1218" s="5" t="s">
        <v>954</v>
      </c>
      <c r="I1218" s="5" t="s">
        <v>1409</v>
      </c>
      <c r="J1218" s="5">
        <v>12.0</v>
      </c>
      <c r="K1218" s="5" t="s">
        <v>1630</v>
      </c>
      <c r="L1218" s="5" t="s">
        <v>30</v>
      </c>
      <c r="M1218" s="287" t="s">
        <v>4164</v>
      </c>
      <c r="N1218" s="113"/>
    </row>
    <row r="1219">
      <c r="A1219" s="5" t="s">
        <v>1776</v>
      </c>
      <c r="B1219" s="5">
        <v>11241.0</v>
      </c>
      <c r="E1219" s="5" t="s">
        <v>21</v>
      </c>
      <c r="F1219" s="5">
        <v>5.3577609E7</v>
      </c>
      <c r="G1219" s="5">
        <v>2005.0</v>
      </c>
      <c r="H1219" s="5" t="s">
        <v>4478</v>
      </c>
      <c r="I1219" s="5" t="s">
        <v>4479</v>
      </c>
      <c r="J1219" s="5">
        <v>14.0</v>
      </c>
      <c r="K1219" s="5" t="s">
        <v>4480</v>
      </c>
      <c r="L1219" s="5" t="s">
        <v>25</v>
      </c>
      <c r="M1219" s="5" t="s">
        <v>3765</v>
      </c>
      <c r="N1219" s="113"/>
    </row>
    <row r="1220">
      <c r="A1220" s="310" t="s">
        <v>1776</v>
      </c>
      <c r="B1220" s="310">
        <v>11242.0</v>
      </c>
      <c r="C1220" s="314"/>
      <c r="D1220" s="314"/>
      <c r="E1220" s="311" t="s">
        <v>149</v>
      </c>
      <c r="F1220" s="311" t="s">
        <v>4481</v>
      </c>
      <c r="G1220" s="310">
        <v>2002.0</v>
      </c>
      <c r="H1220" s="310" t="s">
        <v>4482</v>
      </c>
      <c r="I1220" s="310" t="s">
        <v>4483</v>
      </c>
      <c r="J1220" s="310" t="s">
        <v>5000</v>
      </c>
      <c r="K1220" s="310" t="s">
        <v>88</v>
      </c>
      <c r="L1220" s="310" t="s">
        <v>796</v>
      </c>
      <c r="M1220" s="310" t="s">
        <v>5001</v>
      </c>
      <c r="N1220" s="314"/>
      <c r="O1220" s="314"/>
      <c r="P1220" s="314"/>
      <c r="Q1220" s="314"/>
      <c r="R1220" s="314"/>
      <c r="S1220" s="314"/>
      <c r="T1220" s="314"/>
      <c r="U1220" s="314"/>
      <c r="V1220" s="314"/>
      <c r="W1220" s="314"/>
      <c r="X1220" s="314"/>
      <c r="Y1220" s="314"/>
      <c r="Z1220" s="314"/>
      <c r="AA1220" s="314"/>
      <c r="AB1220" s="314"/>
      <c r="AC1220" s="314"/>
      <c r="AD1220" s="314"/>
      <c r="AE1220" s="314"/>
      <c r="AF1220" s="314"/>
      <c r="AG1220" s="314"/>
      <c r="AH1220" s="314"/>
      <c r="AI1220" s="314"/>
      <c r="AJ1220" s="314"/>
      <c r="AK1220" s="314"/>
      <c r="AL1220" s="314"/>
      <c r="AM1220" s="314"/>
      <c r="AN1220" s="314"/>
    </row>
    <row r="1221">
      <c r="A1221" s="5" t="s">
        <v>1776</v>
      </c>
      <c r="B1221" s="5">
        <v>11243.0</v>
      </c>
      <c r="E1221" s="90" t="s">
        <v>21</v>
      </c>
      <c r="F1221" s="90" t="s">
        <v>4484</v>
      </c>
      <c r="G1221" s="5">
        <v>2006.0</v>
      </c>
      <c r="H1221" s="5" t="s">
        <v>4478</v>
      </c>
      <c r="I1221" s="5" t="s">
        <v>4485</v>
      </c>
      <c r="J1221" s="5">
        <v>5.0</v>
      </c>
      <c r="K1221" s="5" t="s">
        <v>4486</v>
      </c>
      <c r="L1221" s="5" t="s">
        <v>25</v>
      </c>
      <c r="M1221" s="5" t="s">
        <v>3765</v>
      </c>
      <c r="N1221" s="113"/>
    </row>
    <row r="1222">
      <c r="A1222" s="5" t="s">
        <v>1776</v>
      </c>
      <c r="B1222" s="5">
        <v>11244.0</v>
      </c>
      <c r="E1222" s="90" t="s">
        <v>21</v>
      </c>
      <c r="F1222" s="90" t="s">
        <v>4488</v>
      </c>
      <c r="G1222" s="5">
        <v>2000.0</v>
      </c>
      <c r="H1222" s="5" t="s">
        <v>3797</v>
      </c>
      <c r="I1222" s="5" t="s">
        <v>4421</v>
      </c>
      <c r="J1222" s="5">
        <v>5.0</v>
      </c>
      <c r="K1222" s="5" t="s">
        <v>88</v>
      </c>
      <c r="L1222" s="5" t="s">
        <v>25</v>
      </c>
      <c r="M1222" s="5" t="s">
        <v>3765</v>
      </c>
      <c r="N1222" s="113"/>
    </row>
    <row r="1223">
      <c r="A1223" s="5" t="s">
        <v>1776</v>
      </c>
      <c r="B1223" s="5">
        <v>11245.0</v>
      </c>
      <c r="E1223" s="90" t="s">
        <v>21</v>
      </c>
      <c r="F1223" s="90" t="s">
        <v>4489</v>
      </c>
      <c r="G1223" s="5">
        <v>2000.0</v>
      </c>
      <c r="H1223" s="5" t="s">
        <v>3797</v>
      </c>
      <c r="I1223" s="5" t="s">
        <v>4490</v>
      </c>
      <c r="J1223" s="5">
        <v>3.0</v>
      </c>
      <c r="K1223" s="5" t="s">
        <v>4491</v>
      </c>
      <c r="L1223" s="5" t="s">
        <v>25</v>
      </c>
      <c r="M1223" s="5" t="s">
        <v>3765</v>
      </c>
      <c r="N1223" s="113"/>
    </row>
    <row r="1224">
      <c r="A1224" s="5" t="s">
        <v>1776</v>
      </c>
      <c r="B1224" s="5">
        <v>11246.0</v>
      </c>
      <c r="E1224" s="90" t="s">
        <v>21</v>
      </c>
      <c r="F1224" s="90" t="s">
        <v>4492</v>
      </c>
      <c r="G1224" s="5">
        <v>1999.0</v>
      </c>
      <c r="H1224" s="5" t="s">
        <v>3783</v>
      </c>
      <c r="I1224" s="5" t="s">
        <v>4459</v>
      </c>
      <c r="J1224" s="5">
        <v>13.0</v>
      </c>
      <c r="K1224" s="5" t="s">
        <v>88</v>
      </c>
      <c r="L1224" s="5" t="s">
        <v>25</v>
      </c>
      <c r="M1224" s="5" t="s">
        <v>3765</v>
      </c>
      <c r="N1224" s="113"/>
    </row>
    <row r="1225">
      <c r="A1225" s="5" t="s">
        <v>1776</v>
      </c>
      <c r="B1225" s="5">
        <v>11247.0</v>
      </c>
      <c r="E1225" s="90" t="s">
        <v>21</v>
      </c>
      <c r="F1225" s="90" t="s">
        <v>4493</v>
      </c>
      <c r="G1225" s="5">
        <v>2004.0</v>
      </c>
      <c r="H1225" s="5" t="s">
        <v>4478</v>
      </c>
      <c r="I1225" s="5" t="s">
        <v>4494</v>
      </c>
      <c r="J1225" s="5">
        <v>89.0</v>
      </c>
      <c r="K1225" s="5" t="s">
        <v>4446</v>
      </c>
      <c r="L1225" s="5" t="s">
        <v>72</v>
      </c>
      <c r="M1225" s="5" t="s">
        <v>3765</v>
      </c>
      <c r="N1225" s="113"/>
    </row>
    <row r="1226">
      <c r="A1226" s="5" t="s">
        <v>1776</v>
      </c>
      <c r="B1226" s="5">
        <v>11248.0</v>
      </c>
      <c r="E1226" s="90" t="s">
        <v>161</v>
      </c>
      <c r="F1226" s="186" t="s">
        <v>4495</v>
      </c>
      <c r="G1226" s="5">
        <v>2002.0</v>
      </c>
      <c r="H1226" s="5" t="s">
        <v>3983</v>
      </c>
      <c r="I1226" s="5" t="s">
        <v>4496</v>
      </c>
      <c r="J1226" s="5">
        <v>7.0</v>
      </c>
      <c r="K1226" s="5" t="s">
        <v>1770</v>
      </c>
      <c r="L1226" s="5" t="s">
        <v>25</v>
      </c>
      <c r="M1226" s="5" t="s">
        <v>3765</v>
      </c>
      <c r="N1226" s="113"/>
    </row>
    <row r="1227">
      <c r="A1227" s="5" t="s">
        <v>1776</v>
      </c>
      <c r="B1227" s="5">
        <v>11249.0</v>
      </c>
      <c r="E1227" s="90" t="s">
        <v>21</v>
      </c>
      <c r="F1227" s="90" t="s">
        <v>4497</v>
      </c>
      <c r="G1227" s="5">
        <v>2001.0</v>
      </c>
      <c r="H1227" s="5" t="s">
        <v>4498</v>
      </c>
      <c r="I1227" s="5" t="s">
        <v>4499</v>
      </c>
      <c r="J1227" s="5">
        <v>151.0</v>
      </c>
      <c r="K1227" s="5" t="s">
        <v>1770</v>
      </c>
      <c r="L1227" s="5" t="s">
        <v>72</v>
      </c>
      <c r="M1227" s="5" t="s">
        <v>4498</v>
      </c>
      <c r="N1227" s="113"/>
    </row>
    <row r="1228">
      <c r="A1228" s="5" t="s">
        <v>1776</v>
      </c>
      <c r="B1228" s="5">
        <v>11250.0</v>
      </c>
      <c r="E1228" s="90" t="s">
        <v>21</v>
      </c>
      <c r="F1228" s="90" t="s">
        <v>4500</v>
      </c>
      <c r="G1228" s="5">
        <v>2000.0</v>
      </c>
      <c r="H1228" s="5" t="s">
        <v>3768</v>
      </c>
      <c r="I1228" s="5" t="s">
        <v>4501</v>
      </c>
      <c r="J1228" s="5">
        <v>5.0</v>
      </c>
      <c r="K1228" s="5" t="s">
        <v>1770</v>
      </c>
      <c r="L1228" s="5" t="s">
        <v>25</v>
      </c>
      <c r="M1228" s="5" t="s">
        <v>3765</v>
      </c>
      <c r="N1228" s="113"/>
    </row>
    <row r="1229">
      <c r="A1229" s="5" t="s">
        <v>1776</v>
      </c>
      <c r="B1229" s="5">
        <v>11251.0</v>
      </c>
      <c r="E1229" s="90" t="s">
        <v>21</v>
      </c>
      <c r="F1229" s="90" t="s">
        <v>4502</v>
      </c>
      <c r="G1229" s="5">
        <v>2002.0</v>
      </c>
      <c r="H1229" s="5" t="s">
        <v>3983</v>
      </c>
      <c r="I1229" s="5" t="s">
        <v>4503</v>
      </c>
      <c r="J1229" s="5">
        <v>107.0</v>
      </c>
      <c r="K1229" s="5" t="s">
        <v>105</v>
      </c>
      <c r="L1229" s="5" t="s">
        <v>25</v>
      </c>
      <c r="M1229" s="5" t="s">
        <v>3765</v>
      </c>
      <c r="N1229" s="113"/>
    </row>
    <row r="1230">
      <c r="A1230" s="5" t="s">
        <v>176</v>
      </c>
      <c r="B1230" s="5">
        <v>11252.0</v>
      </c>
      <c r="E1230" s="90" t="s">
        <v>161</v>
      </c>
      <c r="F1230" s="90" t="s">
        <v>3531</v>
      </c>
      <c r="G1230" s="5">
        <v>1994.0</v>
      </c>
      <c r="H1230" s="5" t="s">
        <v>905</v>
      </c>
      <c r="I1230" s="5" t="s">
        <v>3487</v>
      </c>
      <c r="J1230" s="5">
        <v>94.0</v>
      </c>
      <c r="K1230" s="5" t="s">
        <v>3532</v>
      </c>
      <c r="L1230" s="5" t="s">
        <v>25</v>
      </c>
      <c r="M1230" s="5" t="s">
        <v>4165</v>
      </c>
      <c r="N1230" s="113"/>
    </row>
    <row r="1231">
      <c r="A1231" s="5" t="s">
        <v>176</v>
      </c>
      <c r="B1231" s="5">
        <v>11253.0</v>
      </c>
      <c r="E1231" s="90" t="s">
        <v>161</v>
      </c>
      <c r="F1231" s="5">
        <v>6.3695117E7</v>
      </c>
      <c r="G1231" s="5">
        <v>2020.0</v>
      </c>
      <c r="H1231" s="5" t="s">
        <v>786</v>
      </c>
      <c r="I1231" s="5" t="s">
        <v>895</v>
      </c>
      <c r="J1231" s="5">
        <v>307.0</v>
      </c>
      <c r="K1231" s="5" t="s">
        <v>105</v>
      </c>
      <c r="L1231" s="5" t="s">
        <v>25</v>
      </c>
      <c r="M1231" s="5" t="s">
        <v>4164</v>
      </c>
      <c r="N1231" s="113"/>
    </row>
    <row r="1232">
      <c r="A1232" s="5" t="s">
        <v>176</v>
      </c>
      <c r="B1232" s="5">
        <v>11254.0</v>
      </c>
      <c r="E1232" s="90" t="s">
        <v>161</v>
      </c>
      <c r="F1232" s="5">
        <v>6.3695118E7</v>
      </c>
      <c r="G1232" s="5">
        <v>2020.0</v>
      </c>
      <c r="H1232" s="5" t="s">
        <v>305</v>
      </c>
      <c r="I1232" s="5" t="s">
        <v>880</v>
      </c>
      <c r="J1232" s="5">
        <v>303.0</v>
      </c>
      <c r="K1232" s="5" t="s">
        <v>1684</v>
      </c>
      <c r="L1232" s="5" t="s">
        <v>25</v>
      </c>
      <c r="M1232" s="5" t="s">
        <v>4164</v>
      </c>
      <c r="N1232" s="113"/>
    </row>
    <row r="1233">
      <c r="A1233" s="5" t="s">
        <v>176</v>
      </c>
      <c r="B1233" s="5">
        <v>11255.0</v>
      </c>
      <c r="E1233" s="90" t="s">
        <v>161</v>
      </c>
      <c r="F1233" s="5">
        <v>6.3695119E7</v>
      </c>
      <c r="G1233" s="5">
        <v>2020.0</v>
      </c>
      <c r="H1233" s="5" t="s">
        <v>119</v>
      </c>
      <c r="I1233" s="5" t="s">
        <v>880</v>
      </c>
      <c r="J1233" s="5">
        <v>303.0</v>
      </c>
      <c r="K1233" s="5" t="s">
        <v>1581</v>
      </c>
      <c r="L1233" s="5" t="s">
        <v>25</v>
      </c>
      <c r="M1233" s="5" t="s">
        <v>4164</v>
      </c>
      <c r="N1233" s="113"/>
    </row>
    <row r="1234">
      <c r="A1234" s="5" t="s">
        <v>176</v>
      </c>
      <c r="B1234" s="5">
        <v>11256.0</v>
      </c>
      <c r="E1234" s="90" t="s">
        <v>161</v>
      </c>
      <c r="F1234" s="5">
        <v>6.369512E7</v>
      </c>
      <c r="G1234" s="5">
        <v>2020.0</v>
      </c>
      <c r="H1234" s="5" t="s">
        <v>786</v>
      </c>
      <c r="I1234" s="5" t="s">
        <v>895</v>
      </c>
      <c r="J1234" s="5">
        <v>307.0</v>
      </c>
      <c r="K1234" s="5" t="s">
        <v>1090</v>
      </c>
      <c r="L1234" s="5" t="s">
        <v>25</v>
      </c>
      <c r="M1234" s="5" t="s">
        <v>4164</v>
      </c>
      <c r="N1234" s="113"/>
    </row>
    <row r="1235">
      <c r="A1235" s="5" t="s">
        <v>176</v>
      </c>
      <c r="B1235" s="5">
        <v>11257.0</v>
      </c>
      <c r="E1235" s="90" t="s">
        <v>161</v>
      </c>
      <c r="F1235" s="5">
        <v>6.3695121E7</v>
      </c>
      <c r="G1235" s="5">
        <v>2020.0</v>
      </c>
      <c r="H1235" s="5" t="s">
        <v>786</v>
      </c>
      <c r="I1235" s="5" t="s">
        <v>895</v>
      </c>
      <c r="J1235" s="5">
        <v>307.0</v>
      </c>
      <c r="K1235" s="5" t="s">
        <v>1090</v>
      </c>
      <c r="L1235" s="5" t="s">
        <v>25</v>
      </c>
      <c r="M1235" s="5" t="s">
        <v>4164</v>
      </c>
      <c r="N1235" s="113"/>
    </row>
    <row r="1236">
      <c r="A1236" s="5" t="s">
        <v>176</v>
      </c>
      <c r="B1236" s="5">
        <v>11258.0</v>
      </c>
      <c r="E1236" s="90" t="s">
        <v>161</v>
      </c>
      <c r="F1236" s="5">
        <v>6.3695122E7</v>
      </c>
      <c r="G1236" s="5">
        <v>2020.0</v>
      </c>
      <c r="H1236" s="5" t="s">
        <v>305</v>
      </c>
      <c r="I1236" s="5" t="s">
        <v>880</v>
      </c>
      <c r="J1236" s="5">
        <v>153.0</v>
      </c>
      <c r="K1236" s="5" t="s">
        <v>1690</v>
      </c>
      <c r="L1236" s="5" t="s">
        <v>25</v>
      </c>
      <c r="M1236" s="5" t="s">
        <v>4164</v>
      </c>
      <c r="N1236" s="113"/>
    </row>
    <row r="1237">
      <c r="A1237" s="5" t="s">
        <v>176</v>
      </c>
      <c r="B1237" s="5">
        <v>11259.0</v>
      </c>
      <c r="E1237" s="90" t="s">
        <v>161</v>
      </c>
      <c r="F1237" s="5">
        <v>6.3695123E7</v>
      </c>
      <c r="G1237" s="5">
        <v>2001.0</v>
      </c>
      <c r="H1237" s="5" t="s">
        <v>1802</v>
      </c>
      <c r="I1237" s="5" t="s">
        <v>5002</v>
      </c>
      <c r="J1237" s="5">
        <v>1.0</v>
      </c>
      <c r="K1237" s="5" t="s">
        <v>105</v>
      </c>
      <c r="L1237" s="5" t="s">
        <v>25</v>
      </c>
      <c r="M1237" s="5" t="s">
        <v>5003</v>
      </c>
      <c r="N1237" s="113"/>
    </row>
    <row r="1238">
      <c r="A1238" s="5" t="s">
        <v>176</v>
      </c>
      <c r="B1238" s="5">
        <v>11260.0</v>
      </c>
      <c r="E1238" s="90" t="s">
        <v>161</v>
      </c>
      <c r="F1238" s="5">
        <v>6.3695116E7</v>
      </c>
      <c r="G1238" s="5">
        <v>2001.0</v>
      </c>
      <c r="H1238" s="5" t="s">
        <v>1802</v>
      </c>
      <c r="I1238" s="5" t="s">
        <v>5002</v>
      </c>
      <c r="J1238" s="5">
        <v>1.0</v>
      </c>
      <c r="K1238" s="5" t="s">
        <v>105</v>
      </c>
      <c r="L1238" s="5" t="s">
        <v>25</v>
      </c>
      <c r="M1238" s="5" t="s">
        <v>5003</v>
      </c>
      <c r="N1238" s="113"/>
    </row>
    <row r="1239">
      <c r="A1239" s="5" t="s">
        <v>1776</v>
      </c>
      <c r="B1239" s="5">
        <v>11261.0</v>
      </c>
      <c r="E1239" s="90" t="s">
        <v>21</v>
      </c>
      <c r="F1239" s="219" t="s">
        <v>610</v>
      </c>
      <c r="G1239" s="5">
        <v>2020.0</v>
      </c>
      <c r="H1239" s="5" t="s">
        <v>151</v>
      </c>
      <c r="I1239" s="5" t="s">
        <v>611</v>
      </c>
      <c r="J1239" s="5" t="s">
        <v>612</v>
      </c>
      <c r="K1239" s="5" t="s">
        <v>613</v>
      </c>
      <c r="L1239" s="5" t="s">
        <v>30</v>
      </c>
      <c r="M1239" s="5" t="s">
        <v>4165</v>
      </c>
      <c r="N1239" s="113"/>
    </row>
    <row r="1240">
      <c r="A1240" s="5" t="s">
        <v>1776</v>
      </c>
      <c r="B1240" s="5">
        <v>11262.0</v>
      </c>
      <c r="E1240" s="90" t="s">
        <v>21</v>
      </c>
      <c r="F1240" s="90" t="s">
        <v>2211</v>
      </c>
      <c r="G1240" s="5">
        <v>2019.0</v>
      </c>
      <c r="H1240" s="5" t="s">
        <v>2212</v>
      </c>
      <c r="I1240" s="5" t="s">
        <v>1848</v>
      </c>
      <c r="J1240" s="5">
        <v>297.0</v>
      </c>
      <c r="K1240" s="5" t="s">
        <v>105</v>
      </c>
      <c r="L1240" s="5" t="s">
        <v>30</v>
      </c>
      <c r="M1240" s="5" t="s">
        <v>4908</v>
      </c>
      <c r="N1240" s="113"/>
    </row>
    <row r="1241">
      <c r="A1241" s="5" t="s">
        <v>1776</v>
      </c>
      <c r="B1241" s="5">
        <v>11263.0</v>
      </c>
      <c r="E1241" s="90" t="s">
        <v>21</v>
      </c>
      <c r="F1241" s="90" t="s">
        <v>658</v>
      </c>
      <c r="G1241" s="5">
        <v>2020.0</v>
      </c>
      <c r="H1241" s="5" t="s">
        <v>151</v>
      </c>
      <c r="I1241" s="5" t="s">
        <v>659</v>
      </c>
      <c r="J1241" s="5" t="s">
        <v>660</v>
      </c>
      <c r="K1241" s="5" t="s">
        <v>661</v>
      </c>
      <c r="L1241" s="5" t="s">
        <v>25</v>
      </c>
      <c r="M1241" s="5" t="s">
        <v>4165</v>
      </c>
      <c r="N1241" s="113"/>
    </row>
    <row r="1242">
      <c r="A1242" s="5" t="s">
        <v>1776</v>
      </c>
      <c r="B1242" s="5">
        <v>11264.0</v>
      </c>
      <c r="E1242" s="90" t="s">
        <v>21</v>
      </c>
      <c r="F1242" s="90" t="s">
        <v>211</v>
      </c>
      <c r="G1242" s="5">
        <v>2019.0</v>
      </c>
      <c r="H1242" s="5" t="s">
        <v>212</v>
      </c>
      <c r="I1242" s="5" t="s">
        <v>213</v>
      </c>
      <c r="J1242" s="5">
        <v>10.0</v>
      </c>
      <c r="K1242" s="5" t="s">
        <v>214</v>
      </c>
      <c r="L1242" s="5" t="s">
        <v>25</v>
      </c>
      <c r="M1242" s="5" t="s">
        <v>4165</v>
      </c>
      <c r="N1242" s="113"/>
    </row>
    <row r="1243">
      <c r="A1243" s="5" t="s">
        <v>1776</v>
      </c>
      <c r="B1243" s="5">
        <v>11265.0</v>
      </c>
      <c r="E1243" s="90" t="s">
        <v>21</v>
      </c>
      <c r="F1243" s="90" t="s">
        <v>534</v>
      </c>
      <c r="G1243" s="5">
        <v>2019.0</v>
      </c>
      <c r="H1243" s="5" t="s">
        <v>212</v>
      </c>
      <c r="I1243" s="5" t="s">
        <v>213</v>
      </c>
      <c r="J1243" s="5">
        <v>10.0</v>
      </c>
      <c r="K1243" s="5" t="s">
        <v>214</v>
      </c>
      <c r="L1243" s="5" t="s">
        <v>30</v>
      </c>
      <c r="M1243" s="5" t="s">
        <v>4165</v>
      </c>
      <c r="N1243" s="113"/>
    </row>
    <row r="1244">
      <c r="A1244" s="5" t="s">
        <v>1776</v>
      </c>
      <c r="B1244" s="5">
        <v>11266.0</v>
      </c>
      <c r="E1244" s="90" t="s">
        <v>21</v>
      </c>
      <c r="F1244" s="90" t="s">
        <v>535</v>
      </c>
      <c r="G1244" s="5">
        <v>2019.0</v>
      </c>
      <c r="H1244" s="5" t="s">
        <v>212</v>
      </c>
      <c r="I1244" s="5" t="s">
        <v>213</v>
      </c>
      <c r="J1244" s="5">
        <v>10.0</v>
      </c>
      <c r="K1244" s="5" t="s">
        <v>214</v>
      </c>
      <c r="L1244" s="5" t="s">
        <v>30</v>
      </c>
      <c r="M1244" s="5" t="s">
        <v>4165</v>
      </c>
      <c r="N1244" s="113"/>
    </row>
    <row r="1245">
      <c r="A1245" s="5" t="s">
        <v>1776</v>
      </c>
      <c r="B1245" s="5">
        <v>11267.0</v>
      </c>
      <c r="E1245" s="90" t="s">
        <v>21</v>
      </c>
      <c r="F1245" s="90" t="s">
        <v>1356</v>
      </c>
      <c r="G1245" s="5">
        <v>2020.0</v>
      </c>
      <c r="H1245" s="5" t="s">
        <v>884</v>
      </c>
      <c r="I1245" s="5" t="s">
        <v>859</v>
      </c>
      <c r="J1245" s="5">
        <v>209.0</v>
      </c>
      <c r="K1245" s="5" t="s">
        <v>105</v>
      </c>
      <c r="L1245" s="5" t="s">
        <v>30</v>
      </c>
      <c r="M1245" s="5" t="s">
        <v>4164</v>
      </c>
      <c r="N1245" s="113"/>
    </row>
    <row r="1246">
      <c r="A1246" s="5" t="s">
        <v>1776</v>
      </c>
      <c r="B1246" s="5">
        <v>11268.0</v>
      </c>
      <c r="E1246" s="90" t="s">
        <v>21</v>
      </c>
      <c r="F1246" s="90" t="s">
        <v>614</v>
      </c>
      <c r="G1246" s="5">
        <v>2019.0</v>
      </c>
      <c r="H1246" s="5" t="s">
        <v>212</v>
      </c>
      <c r="I1246" s="5" t="s">
        <v>81</v>
      </c>
      <c r="J1246" s="5">
        <v>20.0</v>
      </c>
      <c r="K1246" s="5" t="s">
        <v>214</v>
      </c>
      <c r="L1246" s="5" t="s">
        <v>30</v>
      </c>
      <c r="M1246" s="5" t="s">
        <v>4165</v>
      </c>
      <c r="N1246" s="113"/>
    </row>
    <row r="1247">
      <c r="A1247" s="5" t="s">
        <v>1776</v>
      </c>
      <c r="B1247" s="5">
        <v>11269.0</v>
      </c>
      <c r="E1247" s="90" t="s">
        <v>21</v>
      </c>
      <c r="F1247" s="90" t="s">
        <v>615</v>
      </c>
      <c r="G1247" s="5">
        <v>2019.0</v>
      </c>
      <c r="H1247" s="5" t="s">
        <v>212</v>
      </c>
      <c r="I1247" s="5" t="s">
        <v>81</v>
      </c>
      <c r="J1247" s="5">
        <v>20.0</v>
      </c>
      <c r="K1247" s="5" t="s">
        <v>214</v>
      </c>
      <c r="L1247" s="5" t="s">
        <v>30</v>
      </c>
      <c r="M1247" s="5" t="s">
        <v>4165</v>
      </c>
      <c r="N1247" s="113"/>
    </row>
    <row r="1248">
      <c r="A1248" s="5" t="s">
        <v>1776</v>
      </c>
      <c r="B1248" s="5">
        <v>11270.0</v>
      </c>
      <c r="E1248" s="90" t="s">
        <v>21</v>
      </c>
      <c r="F1248" s="90" t="s">
        <v>616</v>
      </c>
      <c r="G1248" s="5">
        <v>2019.0</v>
      </c>
      <c r="H1248" s="5" t="s">
        <v>212</v>
      </c>
      <c r="I1248" s="5" t="s">
        <v>81</v>
      </c>
      <c r="J1248" s="5">
        <v>20.0</v>
      </c>
      <c r="K1248" s="5" t="s">
        <v>214</v>
      </c>
      <c r="L1248" s="5" t="s">
        <v>30</v>
      </c>
      <c r="M1248" s="5" t="s">
        <v>4165</v>
      </c>
      <c r="N1248" s="113"/>
    </row>
    <row r="1249">
      <c r="A1249" s="5" t="s">
        <v>1776</v>
      </c>
      <c r="B1249" s="5">
        <v>11271.0</v>
      </c>
      <c r="E1249" s="90" t="s">
        <v>21</v>
      </c>
      <c r="F1249" s="90" t="s">
        <v>617</v>
      </c>
      <c r="G1249" s="5">
        <v>2019.0</v>
      </c>
      <c r="H1249" s="5" t="s">
        <v>212</v>
      </c>
      <c r="I1249" s="5" t="s">
        <v>81</v>
      </c>
      <c r="J1249" s="5">
        <v>20.0</v>
      </c>
      <c r="K1249" s="5" t="s">
        <v>214</v>
      </c>
      <c r="L1249" s="5" t="s">
        <v>30</v>
      </c>
      <c r="M1249" s="5" t="s">
        <v>4165</v>
      </c>
      <c r="N1249" s="113"/>
    </row>
    <row r="1250">
      <c r="A1250" s="5" t="s">
        <v>1776</v>
      </c>
      <c r="B1250" s="5">
        <v>11272.0</v>
      </c>
      <c r="E1250" s="90" t="s">
        <v>21</v>
      </c>
      <c r="F1250" s="90" t="s">
        <v>618</v>
      </c>
      <c r="G1250" s="5">
        <v>2019.0</v>
      </c>
      <c r="H1250" s="5" t="s">
        <v>212</v>
      </c>
      <c r="I1250" s="5" t="s">
        <v>81</v>
      </c>
      <c r="J1250" s="5">
        <v>20.0</v>
      </c>
      <c r="K1250" s="5" t="s">
        <v>214</v>
      </c>
      <c r="L1250" s="5" t="s">
        <v>30</v>
      </c>
      <c r="M1250" s="5" t="s">
        <v>4165</v>
      </c>
      <c r="N1250" s="113"/>
    </row>
    <row r="1251">
      <c r="A1251" s="5" t="s">
        <v>1776</v>
      </c>
      <c r="B1251" s="5">
        <v>11273.0</v>
      </c>
      <c r="E1251" s="90" t="s">
        <v>21</v>
      </c>
      <c r="F1251" s="90" t="s">
        <v>3533</v>
      </c>
      <c r="G1251" s="5">
        <v>2019.0</v>
      </c>
      <c r="H1251" s="5" t="s">
        <v>212</v>
      </c>
      <c r="I1251" s="5" t="s">
        <v>67</v>
      </c>
      <c r="J1251" s="5">
        <v>18.0</v>
      </c>
      <c r="K1251" s="5" t="s">
        <v>214</v>
      </c>
      <c r="L1251" s="5" t="s">
        <v>25</v>
      </c>
      <c r="M1251" s="5" t="s">
        <v>4165</v>
      </c>
      <c r="N1251" s="113"/>
    </row>
    <row r="1252">
      <c r="A1252" s="5" t="s">
        <v>1776</v>
      </c>
      <c r="B1252" s="5">
        <v>11274.0</v>
      </c>
      <c r="E1252" s="90" t="s">
        <v>21</v>
      </c>
      <c r="F1252" s="90" t="s">
        <v>3534</v>
      </c>
      <c r="G1252" s="5">
        <v>2019.0</v>
      </c>
      <c r="H1252" s="5" t="s">
        <v>212</v>
      </c>
      <c r="I1252" s="5" t="s">
        <v>67</v>
      </c>
      <c r="J1252" s="5">
        <v>18.0</v>
      </c>
      <c r="K1252" s="5" t="s">
        <v>214</v>
      </c>
      <c r="L1252" s="5" t="s">
        <v>25</v>
      </c>
      <c r="M1252" s="5" t="s">
        <v>4165</v>
      </c>
      <c r="N1252" s="113"/>
    </row>
    <row r="1253">
      <c r="A1253" s="5" t="s">
        <v>1776</v>
      </c>
      <c r="B1253" s="5">
        <v>11275.0</v>
      </c>
      <c r="E1253" s="90" t="s">
        <v>21</v>
      </c>
      <c r="F1253" s="90" t="s">
        <v>3680</v>
      </c>
      <c r="G1253" s="5">
        <v>2019.0</v>
      </c>
      <c r="H1253" s="5" t="s">
        <v>212</v>
      </c>
      <c r="I1253" s="5" t="s">
        <v>67</v>
      </c>
      <c r="J1253" s="5">
        <v>18.0</v>
      </c>
      <c r="K1253" s="5" t="s">
        <v>214</v>
      </c>
      <c r="L1253" s="5" t="s">
        <v>30</v>
      </c>
      <c r="M1253" s="5" t="s">
        <v>4165</v>
      </c>
      <c r="N1253" s="113"/>
    </row>
    <row r="1254">
      <c r="A1254" s="5" t="s">
        <v>1776</v>
      </c>
      <c r="B1254" s="5">
        <v>11276.0</v>
      </c>
      <c r="E1254" s="90" t="s">
        <v>21</v>
      </c>
      <c r="F1254" s="90" t="s">
        <v>3681</v>
      </c>
      <c r="G1254" s="5">
        <v>2019.0</v>
      </c>
      <c r="H1254" s="5" t="s">
        <v>212</v>
      </c>
      <c r="I1254" s="5" t="s">
        <v>67</v>
      </c>
      <c r="J1254" s="5">
        <v>18.0</v>
      </c>
      <c r="K1254" s="5" t="s">
        <v>214</v>
      </c>
      <c r="L1254" s="5" t="s">
        <v>30</v>
      </c>
      <c r="M1254" s="5" t="s">
        <v>4165</v>
      </c>
      <c r="N1254" s="113"/>
    </row>
    <row r="1255">
      <c r="A1255" s="5" t="s">
        <v>1776</v>
      </c>
      <c r="B1255" s="5">
        <v>11277.0</v>
      </c>
      <c r="E1255" s="90" t="s">
        <v>21</v>
      </c>
      <c r="F1255" s="90" t="s">
        <v>215</v>
      </c>
      <c r="G1255" s="5">
        <v>2019.0</v>
      </c>
      <c r="H1255" s="5" t="s">
        <v>62</v>
      </c>
      <c r="I1255" s="5" t="s">
        <v>70</v>
      </c>
      <c r="J1255" s="5">
        <v>410.0</v>
      </c>
      <c r="K1255" s="5" t="s">
        <v>105</v>
      </c>
      <c r="L1255" s="5" t="s">
        <v>25</v>
      </c>
      <c r="M1255" s="5" t="s">
        <v>4165</v>
      </c>
      <c r="N1255" s="113"/>
    </row>
    <row r="1256">
      <c r="A1256" s="5" t="s">
        <v>1776</v>
      </c>
      <c r="B1256" s="5">
        <v>11278.0</v>
      </c>
      <c r="E1256" s="90" t="s">
        <v>21</v>
      </c>
      <c r="F1256" s="90" t="s">
        <v>69</v>
      </c>
      <c r="G1256" s="5">
        <v>2019.0</v>
      </c>
      <c r="H1256" s="5" t="s">
        <v>23</v>
      </c>
      <c r="I1256" s="5" t="s">
        <v>70</v>
      </c>
      <c r="J1256" s="5">
        <v>54.0</v>
      </c>
      <c r="K1256" s="5" t="s">
        <v>71</v>
      </c>
      <c r="L1256" s="5" t="s">
        <v>72</v>
      </c>
      <c r="M1256" s="5" t="s">
        <v>4165</v>
      </c>
      <c r="N1256" s="113"/>
    </row>
    <row r="1257">
      <c r="A1257" s="5" t="s">
        <v>1776</v>
      </c>
      <c r="B1257" s="5">
        <v>11279.0</v>
      </c>
      <c r="E1257" s="90" t="s">
        <v>21</v>
      </c>
      <c r="F1257" s="90" t="s">
        <v>3682</v>
      </c>
      <c r="G1257" s="5">
        <v>2019.0</v>
      </c>
      <c r="H1257" s="5" t="s">
        <v>212</v>
      </c>
      <c r="I1257" s="5" t="s">
        <v>67</v>
      </c>
      <c r="J1257" s="5">
        <v>18.0</v>
      </c>
      <c r="K1257" s="5" t="s">
        <v>214</v>
      </c>
      <c r="L1257" s="5" t="s">
        <v>30</v>
      </c>
      <c r="M1257" s="5" t="s">
        <v>4165</v>
      </c>
      <c r="N1257" s="113"/>
    </row>
    <row r="1258">
      <c r="A1258" s="5" t="s">
        <v>1776</v>
      </c>
      <c r="B1258" s="5">
        <v>11280.0</v>
      </c>
      <c r="E1258" s="90" t="s">
        <v>21</v>
      </c>
      <c r="F1258" s="90" t="s">
        <v>73</v>
      </c>
      <c r="G1258" s="5">
        <v>2019.0</v>
      </c>
      <c r="H1258" s="5" t="s">
        <v>23</v>
      </c>
      <c r="I1258" s="5" t="s">
        <v>70</v>
      </c>
      <c r="J1258" s="5">
        <v>54.0</v>
      </c>
      <c r="K1258" s="5" t="s">
        <v>71</v>
      </c>
      <c r="L1258" s="5" t="s">
        <v>72</v>
      </c>
      <c r="M1258" s="5" t="s">
        <v>4165</v>
      </c>
      <c r="N1258" s="113"/>
    </row>
    <row r="1259">
      <c r="A1259" s="5" t="s">
        <v>1776</v>
      </c>
      <c r="B1259" s="5">
        <v>11281.0</v>
      </c>
      <c r="E1259" s="90" t="s">
        <v>21</v>
      </c>
      <c r="F1259" s="90" t="s">
        <v>216</v>
      </c>
      <c r="G1259" s="5">
        <v>2019.0</v>
      </c>
      <c r="H1259" s="5" t="s">
        <v>212</v>
      </c>
      <c r="I1259" s="5" t="s">
        <v>213</v>
      </c>
      <c r="J1259" s="5">
        <v>10.0</v>
      </c>
      <c r="K1259" s="5" t="s">
        <v>214</v>
      </c>
      <c r="L1259" s="5" t="s">
        <v>25</v>
      </c>
      <c r="M1259" s="5" t="s">
        <v>4165</v>
      </c>
      <c r="N1259" s="113"/>
    </row>
    <row r="1260">
      <c r="A1260" s="5" t="s">
        <v>1776</v>
      </c>
      <c r="B1260" s="5">
        <v>11282.0</v>
      </c>
      <c r="E1260" s="90" t="s">
        <v>21</v>
      </c>
      <c r="F1260" s="90" t="s">
        <v>536</v>
      </c>
      <c r="G1260" s="5">
        <v>2019.0</v>
      </c>
      <c r="H1260" s="5" t="s">
        <v>212</v>
      </c>
      <c r="I1260" s="5" t="s">
        <v>213</v>
      </c>
      <c r="J1260" s="5">
        <v>10.0</v>
      </c>
      <c r="K1260" s="5" t="s">
        <v>214</v>
      </c>
      <c r="L1260" s="5" t="s">
        <v>30</v>
      </c>
      <c r="M1260" s="5" t="s">
        <v>4165</v>
      </c>
      <c r="N1260" s="113"/>
    </row>
    <row r="1261">
      <c r="A1261" s="5" t="s">
        <v>1776</v>
      </c>
      <c r="B1261" s="5">
        <v>11283.0</v>
      </c>
      <c r="E1261" s="90" t="s">
        <v>21</v>
      </c>
      <c r="F1261" s="90" t="s">
        <v>537</v>
      </c>
      <c r="G1261" s="5">
        <v>2019.0</v>
      </c>
      <c r="H1261" s="5" t="s">
        <v>212</v>
      </c>
      <c r="I1261" s="5" t="s">
        <v>213</v>
      </c>
      <c r="J1261" s="5">
        <v>10.0</v>
      </c>
      <c r="K1261" s="5" t="s">
        <v>214</v>
      </c>
      <c r="L1261" s="5" t="s">
        <v>30</v>
      </c>
      <c r="M1261" s="5" t="s">
        <v>4165</v>
      </c>
      <c r="N1261" s="113"/>
    </row>
    <row r="1262">
      <c r="A1262" s="5" t="s">
        <v>1776</v>
      </c>
      <c r="B1262" s="5">
        <v>11284.0</v>
      </c>
      <c r="E1262" s="90" t="s">
        <v>21</v>
      </c>
      <c r="F1262" s="90" t="s">
        <v>2088</v>
      </c>
      <c r="G1262" s="5">
        <v>2018.0</v>
      </c>
      <c r="H1262" s="5" t="s">
        <v>305</v>
      </c>
      <c r="I1262" s="5" t="s">
        <v>2089</v>
      </c>
      <c r="J1262" s="5">
        <v>162.0</v>
      </c>
      <c r="K1262" s="5" t="s">
        <v>105</v>
      </c>
      <c r="L1262" s="5" t="s">
        <v>30</v>
      </c>
      <c r="M1262" s="5" t="s">
        <v>4908</v>
      </c>
      <c r="N1262" s="113"/>
    </row>
    <row r="1263">
      <c r="A1263" s="5" t="s">
        <v>1776</v>
      </c>
      <c r="B1263" s="5">
        <v>11285.0</v>
      </c>
      <c r="E1263" s="90" t="s">
        <v>21</v>
      </c>
      <c r="F1263" s="90" t="s">
        <v>306</v>
      </c>
      <c r="G1263" s="5">
        <v>2019.0</v>
      </c>
      <c r="H1263" s="5" t="s">
        <v>23</v>
      </c>
      <c r="I1263" s="5" t="s">
        <v>70</v>
      </c>
      <c r="J1263" s="5">
        <v>54.0</v>
      </c>
      <c r="K1263" s="5" t="s">
        <v>71</v>
      </c>
      <c r="L1263" s="5" t="s">
        <v>25</v>
      </c>
      <c r="M1263" s="5" t="s">
        <v>4165</v>
      </c>
      <c r="N1263" s="113"/>
    </row>
    <row r="1264">
      <c r="A1264" s="5" t="s">
        <v>1776</v>
      </c>
      <c r="B1264" s="5">
        <v>11286.0</v>
      </c>
      <c r="E1264" s="90" t="s">
        <v>21</v>
      </c>
      <c r="F1264" s="90" t="s">
        <v>307</v>
      </c>
      <c r="G1264" s="5">
        <v>2019.0</v>
      </c>
      <c r="H1264" s="5" t="s">
        <v>23</v>
      </c>
      <c r="I1264" s="5" t="s">
        <v>70</v>
      </c>
      <c r="J1264" s="5">
        <v>54.0</v>
      </c>
      <c r="K1264" s="5" t="s">
        <v>71</v>
      </c>
      <c r="L1264" s="5" t="s">
        <v>25</v>
      </c>
      <c r="M1264" s="5" t="s">
        <v>4165</v>
      </c>
      <c r="N1264" s="113"/>
    </row>
    <row r="1265">
      <c r="A1265" s="5" t="s">
        <v>1776</v>
      </c>
      <c r="B1265" s="5">
        <v>11287.0</v>
      </c>
      <c r="E1265" s="90" t="s">
        <v>21</v>
      </c>
      <c r="F1265" s="90" t="s">
        <v>3683</v>
      </c>
      <c r="G1265" s="5">
        <v>2019.0</v>
      </c>
      <c r="H1265" s="5" t="s">
        <v>212</v>
      </c>
      <c r="I1265" s="5" t="s">
        <v>67</v>
      </c>
      <c r="J1265" s="5">
        <v>18.0</v>
      </c>
      <c r="K1265" s="5" t="s">
        <v>214</v>
      </c>
      <c r="L1265" s="5" t="s">
        <v>30</v>
      </c>
      <c r="M1265" s="5" t="s">
        <v>4165</v>
      </c>
      <c r="N1265" s="113"/>
    </row>
    <row r="1266">
      <c r="A1266" s="5" t="s">
        <v>1776</v>
      </c>
      <c r="B1266" s="5">
        <v>11288.0</v>
      </c>
      <c r="E1266" s="90" t="s">
        <v>21</v>
      </c>
      <c r="F1266" s="90" t="s">
        <v>74</v>
      </c>
      <c r="G1266" s="5">
        <v>2019.0</v>
      </c>
      <c r="H1266" s="5" t="s">
        <v>75</v>
      </c>
      <c r="I1266" s="5" t="s">
        <v>70</v>
      </c>
      <c r="J1266" s="5" t="s">
        <v>76</v>
      </c>
      <c r="K1266" s="5" t="s">
        <v>105</v>
      </c>
      <c r="L1266" s="5" t="s">
        <v>25</v>
      </c>
      <c r="M1266" s="5" t="s">
        <v>4165</v>
      </c>
      <c r="N1266" s="113"/>
    </row>
    <row r="1267">
      <c r="A1267" s="5" t="s">
        <v>1776</v>
      </c>
      <c r="B1267" s="5">
        <v>11289.0</v>
      </c>
      <c r="E1267" s="90" t="s">
        <v>21</v>
      </c>
      <c r="F1267" s="90" t="s">
        <v>3684</v>
      </c>
      <c r="G1267" s="5">
        <v>2019.0</v>
      </c>
      <c r="H1267" s="5" t="s">
        <v>212</v>
      </c>
      <c r="I1267" s="5" t="s">
        <v>81</v>
      </c>
      <c r="J1267" s="5">
        <v>20.0</v>
      </c>
      <c r="K1267" s="5" t="s">
        <v>214</v>
      </c>
      <c r="L1267" s="5" t="s">
        <v>30</v>
      </c>
      <c r="M1267" s="5" t="s">
        <v>4165</v>
      </c>
      <c r="N1267" s="113"/>
    </row>
    <row r="1268">
      <c r="A1268" s="5" t="s">
        <v>1776</v>
      </c>
      <c r="B1268" s="5">
        <v>11290.0</v>
      </c>
      <c r="E1268" s="90" t="s">
        <v>21</v>
      </c>
      <c r="F1268" s="90" t="s">
        <v>308</v>
      </c>
      <c r="G1268" s="5">
        <v>2019.0</v>
      </c>
      <c r="H1268" s="5" t="s">
        <v>23</v>
      </c>
      <c r="I1268" s="5" t="s">
        <v>70</v>
      </c>
      <c r="J1268" s="5">
        <v>54.0</v>
      </c>
      <c r="K1268" s="5" t="s">
        <v>71</v>
      </c>
      <c r="L1268" s="5" t="s">
        <v>25</v>
      </c>
      <c r="M1268" s="5" t="s">
        <v>4165</v>
      </c>
      <c r="N1268" s="113"/>
    </row>
    <row r="1269">
      <c r="A1269" s="5" t="s">
        <v>1776</v>
      </c>
      <c r="B1269" s="5">
        <v>11291.0</v>
      </c>
      <c r="E1269" s="90" t="s">
        <v>21</v>
      </c>
      <c r="F1269" s="90" t="s">
        <v>309</v>
      </c>
      <c r="G1269" s="5">
        <v>2019.0</v>
      </c>
      <c r="H1269" s="5" t="s">
        <v>23</v>
      </c>
      <c r="I1269" s="5" t="s">
        <v>70</v>
      </c>
      <c r="J1269" s="5">
        <v>54.0</v>
      </c>
      <c r="K1269" s="5" t="s">
        <v>71</v>
      </c>
      <c r="L1269" s="5" t="s">
        <v>25</v>
      </c>
      <c r="M1269" s="5" t="s">
        <v>4165</v>
      </c>
      <c r="N1269" s="113"/>
    </row>
    <row r="1270">
      <c r="A1270" s="5" t="s">
        <v>1776</v>
      </c>
      <c r="B1270" s="5">
        <v>11292.0</v>
      </c>
      <c r="E1270" s="90" t="s">
        <v>21</v>
      </c>
      <c r="F1270" s="90" t="s">
        <v>3685</v>
      </c>
      <c r="G1270" s="5">
        <v>2017.0</v>
      </c>
      <c r="H1270" s="5" t="s">
        <v>75</v>
      </c>
      <c r="I1270" s="5" t="s">
        <v>218</v>
      </c>
      <c r="J1270" s="5" t="s">
        <v>220</v>
      </c>
      <c r="K1270" s="5" t="s">
        <v>3686</v>
      </c>
      <c r="L1270" s="5" t="s">
        <v>72</v>
      </c>
      <c r="M1270" s="5" t="s">
        <v>4165</v>
      </c>
      <c r="N1270" s="113"/>
    </row>
    <row r="1271">
      <c r="A1271" s="5" t="s">
        <v>1776</v>
      </c>
      <c r="B1271" s="5">
        <v>11293.0</v>
      </c>
      <c r="E1271" s="90" t="s">
        <v>161</v>
      </c>
      <c r="F1271" s="90" t="s">
        <v>217</v>
      </c>
      <c r="G1271" s="5">
        <v>2017.0</v>
      </c>
      <c r="H1271" s="5" t="s">
        <v>75</v>
      </c>
      <c r="I1271" s="5" t="s">
        <v>218</v>
      </c>
      <c r="J1271" s="5" t="s">
        <v>220</v>
      </c>
      <c r="K1271" s="5" t="s">
        <v>219</v>
      </c>
      <c r="L1271" s="5" t="s">
        <v>25</v>
      </c>
      <c r="M1271" s="5" t="s">
        <v>4165</v>
      </c>
      <c r="N1271" s="113"/>
    </row>
    <row r="1272">
      <c r="A1272" s="5" t="s">
        <v>1776</v>
      </c>
      <c r="B1272" s="5">
        <v>11294.0</v>
      </c>
      <c r="E1272" s="90" t="s">
        <v>21</v>
      </c>
      <c r="F1272" s="90" t="s">
        <v>3687</v>
      </c>
      <c r="G1272" s="5">
        <v>2017.0</v>
      </c>
      <c r="H1272" s="5" t="s">
        <v>75</v>
      </c>
      <c r="I1272" s="5" t="s">
        <v>218</v>
      </c>
      <c r="J1272" s="5" t="s">
        <v>220</v>
      </c>
      <c r="K1272" s="5" t="s">
        <v>3686</v>
      </c>
      <c r="L1272" s="5" t="s">
        <v>72</v>
      </c>
      <c r="M1272" s="5" t="s">
        <v>4165</v>
      </c>
      <c r="N1272" s="113"/>
    </row>
    <row r="1273">
      <c r="A1273" s="5" t="s">
        <v>1776</v>
      </c>
      <c r="B1273" s="5">
        <v>11295.0</v>
      </c>
      <c r="E1273" s="90" t="s">
        <v>21</v>
      </c>
      <c r="F1273" s="90" t="s">
        <v>221</v>
      </c>
      <c r="G1273" s="5">
        <v>2017.0</v>
      </c>
      <c r="H1273" s="5" t="s">
        <v>23</v>
      </c>
      <c r="I1273" s="5" t="s">
        <v>218</v>
      </c>
      <c r="J1273" s="5" t="s">
        <v>220</v>
      </c>
      <c r="K1273" s="5" t="s">
        <v>71</v>
      </c>
      <c r="L1273" s="5" t="s">
        <v>30</v>
      </c>
      <c r="M1273" s="5" t="s">
        <v>4165</v>
      </c>
      <c r="N1273" s="113"/>
    </row>
    <row r="1274">
      <c r="A1274" s="5" t="s">
        <v>1776</v>
      </c>
      <c r="B1274" s="5">
        <v>11296.0</v>
      </c>
      <c r="E1274" s="90" t="s">
        <v>21</v>
      </c>
      <c r="F1274" s="90" t="s">
        <v>310</v>
      </c>
      <c r="G1274" s="5">
        <v>2015.0</v>
      </c>
      <c r="H1274" s="5" t="s">
        <v>75</v>
      </c>
      <c r="I1274" s="5" t="s">
        <v>311</v>
      </c>
      <c r="J1274" s="5" t="s">
        <v>313</v>
      </c>
      <c r="K1274" s="5" t="s">
        <v>312</v>
      </c>
      <c r="L1274" s="5" t="s">
        <v>25</v>
      </c>
      <c r="M1274" s="5" t="s">
        <v>4165</v>
      </c>
      <c r="N1274" s="113"/>
    </row>
    <row r="1275">
      <c r="A1275" s="5" t="s">
        <v>1776</v>
      </c>
      <c r="B1275" s="5">
        <v>11297.0</v>
      </c>
      <c r="E1275" s="90" t="s">
        <v>21</v>
      </c>
      <c r="F1275" s="90" t="s">
        <v>314</v>
      </c>
      <c r="G1275" s="5">
        <v>2015.0</v>
      </c>
      <c r="H1275" s="5" t="s">
        <v>75</v>
      </c>
      <c r="I1275" s="5" t="s">
        <v>311</v>
      </c>
      <c r="J1275" s="5" t="s">
        <v>313</v>
      </c>
      <c r="K1275" s="5" t="s">
        <v>312</v>
      </c>
      <c r="L1275" s="5" t="s">
        <v>25</v>
      </c>
      <c r="M1275" s="5" t="s">
        <v>4165</v>
      </c>
      <c r="N1275" s="113"/>
    </row>
    <row r="1276">
      <c r="A1276" s="5" t="s">
        <v>1776</v>
      </c>
      <c r="B1276" s="5">
        <v>11298.0</v>
      </c>
      <c r="E1276" s="90" t="s">
        <v>21</v>
      </c>
      <c r="F1276" s="90" t="s">
        <v>315</v>
      </c>
      <c r="G1276" s="5">
        <v>2015.0</v>
      </c>
      <c r="H1276" s="5" t="s">
        <v>75</v>
      </c>
      <c r="I1276" s="5" t="s">
        <v>311</v>
      </c>
      <c r="J1276" s="5" t="s">
        <v>313</v>
      </c>
      <c r="K1276" s="5" t="s">
        <v>312</v>
      </c>
      <c r="L1276" s="5" t="s">
        <v>25</v>
      </c>
      <c r="M1276" s="5" t="s">
        <v>4165</v>
      </c>
      <c r="N1276" s="113"/>
    </row>
    <row r="1277">
      <c r="A1277" s="5" t="s">
        <v>1776</v>
      </c>
      <c r="B1277" s="5">
        <v>11299.0</v>
      </c>
      <c r="E1277" s="90" t="s">
        <v>21</v>
      </c>
      <c r="F1277" s="90" t="s">
        <v>4504</v>
      </c>
      <c r="G1277" s="5">
        <v>1999.0</v>
      </c>
      <c r="H1277" s="5" t="s">
        <v>3765</v>
      </c>
      <c r="I1277" s="5" t="s">
        <v>4048</v>
      </c>
      <c r="J1277" s="5">
        <v>64.0</v>
      </c>
      <c r="K1277" s="5" t="s">
        <v>3825</v>
      </c>
      <c r="L1277" s="5" t="s">
        <v>25</v>
      </c>
      <c r="M1277" s="5" t="s">
        <v>3765</v>
      </c>
      <c r="N1277" s="113"/>
    </row>
    <row r="1278">
      <c r="A1278" s="310" t="s">
        <v>1776</v>
      </c>
      <c r="B1278" s="310">
        <v>11300.0</v>
      </c>
      <c r="C1278" s="314"/>
      <c r="D1278" s="314"/>
      <c r="E1278" s="311" t="s">
        <v>21</v>
      </c>
      <c r="F1278" s="311" t="s">
        <v>4505</v>
      </c>
      <c r="G1278" s="310">
        <v>1999.0</v>
      </c>
      <c r="H1278" s="310" t="s">
        <v>3765</v>
      </c>
      <c r="I1278" s="310" t="s">
        <v>3968</v>
      </c>
      <c r="J1278" s="310">
        <v>34.0</v>
      </c>
      <c r="K1278" s="310" t="s">
        <v>105</v>
      </c>
      <c r="L1278" s="310" t="s">
        <v>25</v>
      </c>
      <c r="M1278" s="310" t="s">
        <v>3765</v>
      </c>
      <c r="N1278" s="314"/>
      <c r="O1278" s="314"/>
      <c r="P1278" s="314"/>
      <c r="Q1278" s="314"/>
      <c r="R1278" s="314"/>
      <c r="S1278" s="314"/>
      <c r="T1278" s="314"/>
      <c r="U1278" s="314"/>
      <c r="V1278" s="314"/>
      <c r="W1278" s="314"/>
      <c r="X1278" s="314"/>
      <c r="Y1278" s="314"/>
      <c r="Z1278" s="314"/>
      <c r="AA1278" s="314"/>
      <c r="AB1278" s="314"/>
      <c r="AC1278" s="314"/>
      <c r="AD1278" s="314"/>
      <c r="AE1278" s="314"/>
      <c r="AF1278" s="314"/>
      <c r="AG1278" s="314"/>
      <c r="AH1278" s="314"/>
      <c r="AI1278" s="314"/>
      <c r="AJ1278" s="314"/>
      <c r="AK1278" s="314"/>
      <c r="AL1278" s="314"/>
      <c r="AM1278" s="314"/>
      <c r="AN1278" s="314"/>
    </row>
    <row r="1279">
      <c r="A1279" s="310" t="s">
        <v>1776</v>
      </c>
      <c r="B1279" s="310">
        <v>11301.0</v>
      </c>
      <c r="C1279" s="314"/>
      <c r="D1279" s="314"/>
      <c r="E1279" s="311" t="s">
        <v>21</v>
      </c>
      <c r="F1279" s="311" t="s">
        <v>4506</v>
      </c>
      <c r="G1279" s="310">
        <v>1999.0</v>
      </c>
      <c r="H1279" s="310" t="s">
        <v>3765</v>
      </c>
      <c r="I1279" s="310" t="s">
        <v>3968</v>
      </c>
      <c r="J1279" s="310">
        <v>34.0</v>
      </c>
      <c r="K1279" s="310" t="s">
        <v>105</v>
      </c>
      <c r="L1279" s="310" t="s">
        <v>25</v>
      </c>
      <c r="M1279" s="310" t="s">
        <v>3765</v>
      </c>
      <c r="N1279" s="314"/>
      <c r="O1279" s="314"/>
      <c r="P1279" s="314"/>
      <c r="Q1279" s="314"/>
      <c r="R1279" s="314"/>
      <c r="S1279" s="314"/>
      <c r="T1279" s="314"/>
      <c r="U1279" s="314"/>
      <c r="V1279" s="314"/>
      <c r="W1279" s="314"/>
      <c r="X1279" s="314"/>
      <c r="Y1279" s="314"/>
      <c r="Z1279" s="314"/>
      <c r="AA1279" s="314"/>
      <c r="AB1279" s="314"/>
      <c r="AC1279" s="314"/>
      <c r="AD1279" s="314"/>
      <c r="AE1279" s="314"/>
      <c r="AF1279" s="314"/>
      <c r="AG1279" s="314"/>
      <c r="AH1279" s="314"/>
      <c r="AI1279" s="314"/>
      <c r="AJ1279" s="314"/>
      <c r="AK1279" s="314"/>
      <c r="AL1279" s="314"/>
      <c r="AM1279" s="314"/>
      <c r="AN1279" s="314"/>
    </row>
    <row r="1280">
      <c r="A1280" s="310" t="s">
        <v>1776</v>
      </c>
      <c r="B1280" s="310">
        <v>11302.0</v>
      </c>
      <c r="C1280" s="314"/>
      <c r="D1280" s="314"/>
      <c r="E1280" s="311" t="s">
        <v>21</v>
      </c>
      <c r="F1280" s="311" t="s">
        <v>4003</v>
      </c>
      <c r="G1280" s="310">
        <v>1999.0</v>
      </c>
      <c r="H1280" s="310" t="s">
        <v>3765</v>
      </c>
      <c r="I1280" s="310" t="s">
        <v>3937</v>
      </c>
      <c r="J1280" s="310">
        <v>51.0</v>
      </c>
      <c r="K1280" s="310" t="s">
        <v>105</v>
      </c>
      <c r="L1280" s="310" t="s">
        <v>666</v>
      </c>
      <c r="M1280" s="310" t="s">
        <v>3765</v>
      </c>
      <c r="N1280" s="314"/>
      <c r="O1280" s="314"/>
      <c r="P1280" s="314"/>
      <c r="Q1280" s="314"/>
      <c r="R1280" s="314"/>
      <c r="S1280" s="314"/>
      <c r="T1280" s="314"/>
      <c r="U1280" s="314"/>
      <c r="V1280" s="314"/>
      <c r="W1280" s="314"/>
      <c r="X1280" s="314"/>
      <c r="Y1280" s="314"/>
      <c r="Z1280" s="314"/>
      <c r="AA1280" s="314"/>
      <c r="AB1280" s="314"/>
      <c r="AC1280" s="314"/>
      <c r="AD1280" s="314"/>
      <c r="AE1280" s="314"/>
      <c r="AF1280" s="314"/>
      <c r="AG1280" s="314"/>
      <c r="AH1280" s="314"/>
      <c r="AI1280" s="314"/>
      <c r="AJ1280" s="314"/>
      <c r="AK1280" s="314"/>
      <c r="AL1280" s="314"/>
      <c r="AM1280" s="314"/>
      <c r="AN1280" s="314"/>
    </row>
    <row r="1281">
      <c r="A1281" s="5" t="s">
        <v>1776</v>
      </c>
      <c r="B1281" s="5">
        <v>11303.0</v>
      </c>
      <c r="E1281" s="90" t="s">
        <v>21</v>
      </c>
      <c r="F1281" s="90" t="s">
        <v>3834</v>
      </c>
      <c r="G1281" s="5">
        <v>1999.0</v>
      </c>
      <c r="H1281" s="5" t="s">
        <v>3765</v>
      </c>
      <c r="I1281" s="5" t="s">
        <v>3835</v>
      </c>
      <c r="J1281" s="5">
        <v>33.0</v>
      </c>
      <c r="K1281" s="5" t="s">
        <v>88</v>
      </c>
      <c r="L1281" s="5" t="s">
        <v>666</v>
      </c>
      <c r="M1281" s="5" t="s">
        <v>3765</v>
      </c>
      <c r="N1281" s="113"/>
    </row>
    <row r="1282">
      <c r="A1282" s="5" t="s">
        <v>1776</v>
      </c>
      <c r="B1282" s="5">
        <v>11304.0</v>
      </c>
      <c r="E1282" s="90" t="s">
        <v>21</v>
      </c>
      <c r="F1282" s="90" t="s">
        <v>3836</v>
      </c>
      <c r="G1282" s="5">
        <v>1999.0</v>
      </c>
      <c r="H1282" s="5" t="s">
        <v>3765</v>
      </c>
      <c r="I1282" s="5" t="s">
        <v>3837</v>
      </c>
      <c r="J1282" s="5">
        <v>6.0</v>
      </c>
      <c r="K1282" s="5" t="s">
        <v>3838</v>
      </c>
      <c r="L1282" s="5" t="s">
        <v>520</v>
      </c>
      <c r="M1282" s="5" t="s">
        <v>3765</v>
      </c>
      <c r="N1282" s="113"/>
    </row>
    <row r="1283">
      <c r="A1283" s="5" t="s">
        <v>1776</v>
      </c>
      <c r="B1283" s="5">
        <v>11305.0</v>
      </c>
      <c r="E1283" s="90" t="s">
        <v>21</v>
      </c>
      <c r="F1283" s="90" t="s">
        <v>4507</v>
      </c>
      <c r="G1283" s="5">
        <v>1999.0</v>
      </c>
      <c r="H1283" s="5" t="s">
        <v>3765</v>
      </c>
      <c r="I1283" s="5" t="s">
        <v>4508</v>
      </c>
      <c r="J1283" s="5">
        <v>36.0</v>
      </c>
      <c r="K1283" s="5" t="s">
        <v>88</v>
      </c>
      <c r="L1283" s="5" t="s">
        <v>72</v>
      </c>
      <c r="M1283" s="5" t="s">
        <v>3765</v>
      </c>
      <c r="N1283" s="113"/>
    </row>
    <row r="1284">
      <c r="A1284" s="5" t="s">
        <v>1776</v>
      </c>
      <c r="B1284" s="5">
        <v>11306.0</v>
      </c>
      <c r="E1284" s="90" t="s">
        <v>21</v>
      </c>
      <c r="F1284" s="90" t="s">
        <v>4004</v>
      </c>
      <c r="G1284" s="5">
        <v>1999.0</v>
      </c>
      <c r="H1284" s="5" t="s">
        <v>3765</v>
      </c>
      <c r="I1284" s="5" t="s">
        <v>4005</v>
      </c>
      <c r="J1284" s="5">
        <v>50.0</v>
      </c>
      <c r="K1284" s="5" t="s">
        <v>88</v>
      </c>
      <c r="L1284" s="5" t="s">
        <v>763</v>
      </c>
      <c r="M1284" s="5" t="s">
        <v>3765</v>
      </c>
      <c r="N1284" s="113"/>
    </row>
    <row r="1285">
      <c r="A1285" s="5" t="s">
        <v>1776</v>
      </c>
      <c r="B1285" s="5">
        <v>11307.0</v>
      </c>
      <c r="E1285" s="90" t="s">
        <v>21</v>
      </c>
      <c r="F1285" s="90" t="s">
        <v>4006</v>
      </c>
      <c r="G1285" s="5">
        <v>1999.0</v>
      </c>
      <c r="H1285" s="5" t="s">
        <v>3765</v>
      </c>
      <c r="I1285" s="5" t="s">
        <v>4007</v>
      </c>
      <c r="J1285" s="5">
        <v>41.0</v>
      </c>
      <c r="K1285" s="5" t="s">
        <v>88</v>
      </c>
      <c r="L1285" s="5" t="s">
        <v>72</v>
      </c>
      <c r="M1285" s="5" t="s">
        <v>3765</v>
      </c>
      <c r="N1285" s="113"/>
    </row>
    <row r="1286">
      <c r="A1286" s="310" t="s">
        <v>1776</v>
      </c>
      <c r="B1286" s="310">
        <v>11308.0</v>
      </c>
      <c r="C1286" s="314"/>
      <c r="D1286" s="314"/>
      <c r="E1286" s="311" t="s">
        <v>21</v>
      </c>
      <c r="F1286" s="311" t="s">
        <v>4008</v>
      </c>
      <c r="G1286" s="310">
        <v>1999.0</v>
      </c>
      <c r="H1286" s="310" t="s">
        <v>3765</v>
      </c>
      <c r="I1286" s="310" t="s">
        <v>3848</v>
      </c>
      <c r="J1286" s="310">
        <v>40.0</v>
      </c>
      <c r="K1286" s="310" t="s">
        <v>105</v>
      </c>
      <c r="L1286" s="310" t="s">
        <v>25</v>
      </c>
      <c r="M1286" s="310" t="s">
        <v>3765</v>
      </c>
      <c r="N1286" s="314"/>
      <c r="O1286" s="314"/>
      <c r="P1286" s="314"/>
      <c r="Q1286" s="314"/>
      <c r="R1286" s="314"/>
      <c r="S1286" s="314"/>
      <c r="T1286" s="314"/>
      <c r="U1286" s="314"/>
      <c r="V1286" s="314"/>
      <c r="W1286" s="314"/>
      <c r="X1286" s="314"/>
      <c r="Y1286" s="314"/>
      <c r="Z1286" s="314"/>
      <c r="AA1286" s="314"/>
      <c r="AB1286" s="314"/>
      <c r="AC1286" s="314"/>
      <c r="AD1286" s="314"/>
      <c r="AE1286" s="314"/>
      <c r="AF1286" s="314"/>
      <c r="AG1286" s="314"/>
      <c r="AH1286" s="314"/>
      <c r="AI1286" s="314"/>
      <c r="AJ1286" s="314"/>
      <c r="AK1286" s="314"/>
      <c r="AL1286" s="314"/>
      <c r="AM1286" s="314"/>
      <c r="AN1286" s="314"/>
    </row>
    <row r="1287">
      <c r="A1287" s="5" t="s">
        <v>1776</v>
      </c>
      <c r="B1287" s="5">
        <v>11309.0</v>
      </c>
      <c r="E1287" s="90" t="s">
        <v>21</v>
      </c>
      <c r="F1287" s="90" t="s">
        <v>4009</v>
      </c>
      <c r="G1287" s="5">
        <v>1999.0</v>
      </c>
      <c r="H1287" s="5" t="s">
        <v>3765</v>
      </c>
      <c r="I1287" s="5" t="s">
        <v>3791</v>
      </c>
      <c r="J1287" s="5">
        <v>64.0</v>
      </c>
      <c r="K1287" s="5" t="s">
        <v>3849</v>
      </c>
      <c r="L1287" s="5" t="s">
        <v>25</v>
      </c>
      <c r="M1287" s="5" t="s">
        <v>3765</v>
      </c>
      <c r="N1287" s="113"/>
    </row>
    <row r="1288">
      <c r="A1288" s="310" t="s">
        <v>1776</v>
      </c>
      <c r="B1288" s="310">
        <v>11310.0</v>
      </c>
      <c r="C1288" s="314"/>
      <c r="D1288" s="314"/>
      <c r="E1288" s="311" t="s">
        <v>21</v>
      </c>
      <c r="F1288" s="311" t="s">
        <v>4010</v>
      </c>
      <c r="G1288" s="310">
        <v>1999.0</v>
      </c>
      <c r="H1288" s="310" t="s">
        <v>3765</v>
      </c>
      <c r="I1288" s="310" t="s">
        <v>4011</v>
      </c>
      <c r="J1288" s="310">
        <v>38.0</v>
      </c>
      <c r="K1288" s="310" t="s">
        <v>105</v>
      </c>
      <c r="L1288" s="310" t="s">
        <v>72</v>
      </c>
      <c r="M1288" s="310" t="s">
        <v>3765</v>
      </c>
      <c r="N1288" s="314"/>
      <c r="O1288" s="314"/>
      <c r="P1288" s="314"/>
      <c r="Q1288" s="314"/>
      <c r="R1288" s="314"/>
      <c r="S1288" s="314"/>
      <c r="T1288" s="314"/>
      <c r="U1288" s="314"/>
      <c r="V1288" s="314"/>
      <c r="W1288" s="314"/>
      <c r="X1288" s="314"/>
      <c r="Y1288" s="314"/>
      <c r="Z1288" s="314"/>
      <c r="AA1288" s="314"/>
      <c r="AB1288" s="314"/>
      <c r="AC1288" s="314"/>
      <c r="AD1288" s="314"/>
      <c r="AE1288" s="314"/>
      <c r="AF1288" s="314"/>
      <c r="AG1288" s="314"/>
      <c r="AH1288" s="314"/>
      <c r="AI1288" s="314"/>
      <c r="AJ1288" s="314"/>
      <c r="AK1288" s="314"/>
      <c r="AL1288" s="314"/>
      <c r="AM1288" s="314"/>
      <c r="AN1288" s="314"/>
    </row>
    <row r="1289">
      <c r="A1289" s="310" t="s">
        <v>1776</v>
      </c>
      <c r="B1289" s="310">
        <v>11311.0</v>
      </c>
      <c r="C1289" s="314"/>
      <c r="D1289" s="314"/>
      <c r="E1289" s="311" t="s">
        <v>21</v>
      </c>
      <c r="F1289" s="311" t="s">
        <v>4012</v>
      </c>
      <c r="G1289" s="310">
        <v>1999.0</v>
      </c>
      <c r="H1289" s="310" t="s">
        <v>3765</v>
      </c>
      <c r="I1289" s="310" t="s">
        <v>3766</v>
      </c>
      <c r="J1289" s="310">
        <v>21.0</v>
      </c>
      <c r="K1289" s="310" t="s">
        <v>105</v>
      </c>
      <c r="L1289" s="310" t="s">
        <v>72</v>
      </c>
      <c r="M1289" s="310" t="s">
        <v>3765</v>
      </c>
      <c r="N1289" s="314"/>
      <c r="O1289" s="314"/>
      <c r="P1289" s="314"/>
      <c r="Q1289" s="314"/>
      <c r="R1289" s="314"/>
      <c r="S1289" s="314"/>
      <c r="T1289" s="314"/>
      <c r="U1289" s="314"/>
      <c r="V1289" s="314"/>
      <c r="W1289" s="314"/>
      <c r="X1289" s="314"/>
      <c r="Y1289" s="314"/>
      <c r="Z1289" s="314"/>
      <c r="AA1289" s="314"/>
      <c r="AB1289" s="314"/>
      <c r="AC1289" s="314"/>
      <c r="AD1289" s="314"/>
      <c r="AE1289" s="314"/>
      <c r="AF1289" s="314"/>
      <c r="AG1289" s="314"/>
      <c r="AH1289" s="314"/>
      <c r="AI1289" s="314"/>
      <c r="AJ1289" s="314"/>
      <c r="AK1289" s="314"/>
      <c r="AL1289" s="314"/>
      <c r="AM1289" s="314"/>
      <c r="AN1289" s="314"/>
    </row>
    <row r="1290">
      <c r="A1290" s="310" t="s">
        <v>1776</v>
      </c>
      <c r="B1290" s="310">
        <v>11312.0</v>
      </c>
      <c r="C1290" s="314"/>
      <c r="D1290" s="314"/>
      <c r="E1290" s="311" t="s">
        <v>21</v>
      </c>
      <c r="F1290" s="311" t="s">
        <v>3764</v>
      </c>
      <c r="G1290" s="310">
        <v>1999.0</v>
      </c>
      <c r="H1290" s="310" t="s">
        <v>3765</v>
      </c>
      <c r="I1290" s="310" t="s">
        <v>3766</v>
      </c>
      <c r="J1290" s="310">
        <v>21.0</v>
      </c>
      <c r="K1290" s="310" t="s">
        <v>105</v>
      </c>
      <c r="L1290" s="310" t="s">
        <v>2716</v>
      </c>
      <c r="M1290" s="310" t="s">
        <v>3765</v>
      </c>
      <c r="N1290" s="314"/>
      <c r="O1290" s="314"/>
      <c r="P1290" s="314"/>
      <c r="Q1290" s="314"/>
      <c r="R1290" s="314"/>
      <c r="S1290" s="314"/>
      <c r="T1290" s="314"/>
      <c r="U1290" s="314"/>
      <c r="V1290" s="314"/>
      <c r="W1290" s="314"/>
      <c r="X1290" s="314"/>
      <c r="Y1290" s="314"/>
      <c r="Z1290" s="314"/>
      <c r="AA1290" s="314"/>
      <c r="AB1290" s="314"/>
      <c r="AC1290" s="314"/>
      <c r="AD1290" s="314"/>
      <c r="AE1290" s="314"/>
      <c r="AF1290" s="314"/>
      <c r="AG1290" s="314"/>
      <c r="AH1290" s="314"/>
      <c r="AI1290" s="314"/>
      <c r="AJ1290" s="314"/>
      <c r="AK1290" s="314"/>
      <c r="AL1290" s="314"/>
      <c r="AM1290" s="314"/>
      <c r="AN1290" s="314"/>
    </row>
    <row r="1291">
      <c r="A1291" s="310" t="s">
        <v>1776</v>
      </c>
      <c r="B1291" s="310">
        <v>11313.0</v>
      </c>
      <c r="C1291" s="314"/>
      <c r="D1291" s="314"/>
      <c r="E1291" s="311" t="s">
        <v>21</v>
      </c>
      <c r="F1291" s="311" t="s">
        <v>3839</v>
      </c>
      <c r="G1291" s="310">
        <v>2000.0</v>
      </c>
      <c r="H1291" s="310" t="s">
        <v>3765</v>
      </c>
      <c r="I1291" s="310" t="s">
        <v>3831</v>
      </c>
      <c r="J1291" s="310">
        <v>70.0</v>
      </c>
      <c r="K1291" s="310" t="s">
        <v>105</v>
      </c>
      <c r="L1291" s="310" t="s">
        <v>72</v>
      </c>
      <c r="M1291" s="310" t="s">
        <v>3765</v>
      </c>
      <c r="N1291" s="314"/>
      <c r="O1291" s="314"/>
      <c r="P1291" s="314"/>
      <c r="Q1291" s="314"/>
      <c r="R1291" s="314"/>
      <c r="S1291" s="314"/>
      <c r="T1291" s="314"/>
      <c r="U1291" s="314"/>
      <c r="V1291" s="314"/>
      <c r="W1291" s="314"/>
      <c r="X1291" s="314"/>
      <c r="Y1291" s="314"/>
      <c r="Z1291" s="314"/>
      <c r="AA1291" s="314"/>
      <c r="AB1291" s="314"/>
      <c r="AC1291" s="314"/>
      <c r="AD1291" s="314"/>
      <c r="AE1291" s="314"/>
      <c r="AF1291" s="314"/>
      <c r="AG1291" s="314"/>
      <c r="AH1291" s="314"/>
      <c r="AI1291" s="314"/>
      <c r="AJ1291" s="314"/>
      <c r="AK1291" s="314"/>
      <c r="AL1291" s="314"/>
      <c r="AM1291" s="314"/>
      <c r="AN1291" s="314"/>
    </row>
    <row r="1292">
      <c r="A1292" s="310" t="s">
        <v>1776</v>
      </c>
      <c r="B1292" s="310">
        <v>11314.0</v>
      </c>
      <c r="C1292" s="314"/>
      <c r="D1292" s="314"/>
      <c r="E1292" s="311" t="s">
        <v>21</v>
      </c>
      <c r="F1292" s="311" t="s">
        <v>3840</v>
      </c>
      <c r="G1292" s="310">
        <v>2000.0</v>
      </c>
      <c r="H1292" s="310" t="s">
        <v>3765</v>
      </c>
      <c r="I1292" s="310" t="s">
        <v>3841</v>
      </c>
      <c r="J1292" s="310">
        <v>58.0</v>
      </c>
      <c r="K1292" s="310" t="s">
        <v>105</v>
      </c>
      <c r="L1292" s="310" t="s">
        <v>72</v>
      </c>
      <c r="M1292" s="310" t="s">
        <v>3765</v>
      </c>
      <c r="N1292" s="314"/>
      <c r="O1292" s="314"/>
      <c r="P1292" s="314"/>
      <c r="Q1292" s="314"/>
      <c r="R1292" s="314"/>
      <c r="S1292" s="314"/>
      <c r="T1292" s="314"/>
      <c r="U1292" s="314"/>
      <c r="V1292" s="314"/>
      <c r="W1292" s="314"/>
      <c r="X1292" s="314"/>
      <c r="Y1292" s="314"/>
      <c r="Z1292" s="314"/>
      <c r="AA1292" s="314"/>
      <c r="AB1292" s="314"/>
      <c r="AC1292" s="314"/>
      <c r="AD1292" s="314"/>
      <c r="AE1292" s="314"/>
      <c r="AF1292" s="314"/>
      <c r="AG1292" s="314"/>
      <c r="AH1292" s="314"/>
      <c r="AI1292" s="314"/>
      <c r="AJ1292" s="314"/>
      <c r="AK1292" s="314"/>
      <c r="AL1292" s="314"/>
      <c r="AM1292" s="314"/>
      <c r="AN1292" s="314"/>
    </row>
    <row r="1293">
      <c r="A1293" s="310" t="s">
        <v>1776</v>
      </c>
      <c r="B1293" s="310">
        <v>11315.0</v>
      </c>
      <c r="C1293" s="314"/>
      <c r="D1293" s="314"/>
      <c r="E1293" s="311" t="s">
        <v>21</v>
      </c>
      <c r="F1293" s="311" t="s">
        <v>4013</v>
      </c>
      <c r="G1293" s="310">
        <v>2000.0</v>
      </c>
      <c r="H1293" s="310" t="s">
        <v>3765</v>
      </c>
      <c r="I1293" s="310" t="s">
        <v>3841</v>
      </c>
      <c r="J1293" s="310">
        <v>58.0</v>
      </c>
      <c r="K1293" s="310" t="s">
        <v>105</v>
      </c>
      <c r="L1293" s="310" t="s">
        <v>25</v>
      </c>
      <c r="M1293" s="310" t="s">
        <v>3765</v>
      </c>
      <c r="N1293" s="314"/>
      <c r="O1293" s="314"/>
      <c r="P1293" s="314"/>
      <c r="Q1293" s="314"/>
      <c r="R1293" s="314"/>
      <c r="S1293" s="314"/>
      <c r="T1293" s="314"/>
      <c r="U1293" s="314"/>
      <c r="V1293" s="314"/>
      <c r="W1293" s="314"/>
      <c r="X1293" s="314"/>
      <c r="Y1293" s="314"/>
      <c r="Z1293" s="314"/>
      <c r="AA1293" s="314"/>
      <c r="AB1293" s="314"/>
      <c r="AC1293" s="314"/>
      <c r="AD1293" s="314"/>
      <c r="AE1293" s="314"/>
      <c r="AF1293" s="314"/>
      <c r="AG1293" s="314"/>
      <c r="AH1293" s="314"/>
      <c r="AI1293" s="314"/>
      <c r="AJ1293" s="314"/>
      <c r="AK1293" s="314"/>
      <c r="AL1293" s="314"/>
      <c r="AM1293" s="314"/>
      <c r="AN1293" s="314"/>
    </row>
    <row r="1294">
      <c r="A1294" s="310" t="s">
        <v>1776</v>
      </c>
      <c r="B1294" s="310">
        <v>11316.0</v>
      </c>
      <c r="C1294" s="314"/>
      <c r="D1294" s="314"/>
      <c r="E1294" s="311" t="s">
        <v>21</v>
      </c>
      <c r="F1294" s="311" t="s">
        <v>4509</v>
      </c>
      <c r="G1294" s="310">
        <v>2000.0</v>
      </c>
      <c r="H1294" s="310" t="s">
        <v>3765</v>
      </c>
      <c r="I1294" s="310" t="s">
        <v>4058</v>
      </c>
      <c r="J1294" s="310">
        <v>56.0</v>
      </c>
      <c r="K1294" s="310" t="s">
        <v>105</v>
      </c>
      <c r="L1294" s="310" t="s">
        <v>30</v>
      </c>
      <c r="M1294" s="310" t="s">
        <v>3765</v>
      </c>
      <c r="N1294" s="314"/>
      <c r="O1294" s="314"/>
      <c r="P1294" s="314"/>
      <c r="Q1294" s="314"/>
      <c r="R1294" s="314"/>
      <c r="S1294" s="314"/>
      <c r="T1294" s="314"/>
      <c r="U1294" s="314"/>
      <c r="V1294" s="314"/>
      <c r="W1294" s="314"/>
      <c r="X1294" s="314"/>
      <c r="Y1294" s="314"/>
      <c r="Z1294" s="314"/>
      <c r="AA1294" s="314"/>
      <c r="AB1294" s="314"/>
      <c r="AC1294" s="314"/>
      <c r="AD1294" s="314"/>
      <c r="AE1294" s="314"/>
      <c r="AF1294" s="314"/>
      <c r="AG1294" s="314"/>
      <c r="AH1294" s="314"/>
      <c r="AI1294" s="314"/>
      <c r="AJ1294" s="314"/>
      <c r="AK1294" s="314"/>
      <c r="AL1294" s="314"/>
      <c r="AM1294" s="314"/>
      <c r="AN1294" s="314"/>
    </row>
    <row r="1295">
      <c r="A1295" s="5" t="s">
        <v>1776</v>
      </c>
      <c r="B1295" s="5">
        <v>11317.0</v>
      </c>
      <c r="E1295" s="90" t="s">
        <v>21</v>
      </c>
      <c r="F1295" s="90" t="s">
        <v>4510</v>
      </c>
      <c r="G1295" s="5">
        <v>2000.0</v>
      </c>
      <c r="H1295" s="5" t="s">
        <v>3765</v>
      </c>
      <c r="I1295" s="5" t="s">
        <v>3888</v>
      </c>
      <c r="J1295" s="5">
        <v>65.0</v>
      </c>
      <c r="K1295" s="5" t="s">
        <v>88</v>
      </c>
      <c r="L1295" s="5" t="s">
        <v>30</v>
      </c>
      <c r="M1295" s="5" t="s">
        <v>3765</v>
      </c>
      <c r="N1295" s="113"/>
    </row>
    <row r="1296">
      <c r="A1296" s="310" t="s">
        <v>1776</v>
      </c>
      <c r="B1296" s="310">
        <v>11318.0</v>
      </c>
      <c r="C1296" s="314"/>
      <c r="D1296" s="314"/>
      <c r="E1296" s="311" t="s">
        <v>21</v>
      </c>
      <c r="F1296" s="311" t="s">
        <v>4014</v>
      </c>
      <c r="G1296" s="310">
        <v>2000.0</v>
      </c>
      <c r="H1296" s="310" t="s">
        <v>3765</v>
      </c>
      <c r="I1296" s="310" t="s">
        <v>4015</v>
      </c>
      <c r="J1296" s="310">
        <v>43.0</v>
      </c>
      <c r="K1296" s="310" t="s">
        <v>105</v>
      </c>
      <c r="L1296" s="310" t="s">
        <v>25</v>
      </c>
      <c r="M1296" s="310" t="s">
        <v>3765</v>
      </c>
      <c r="N1296" s="314"/>
      <c r="O1296" s="314"/>
      <c r="P1296" s="314"/>
      <c r="Q1296" s="314"/>
      <c r="R1296" s="314"/>
      <c r="S1296" s="314"/>
      <c r="T1296" s="314"/>
      <c r="U1296" s="314"/>
      <c r="V1296" s="314"/>
      <c r="W1296" s="314"/>
      <c r="X1296" s="314"/>
      <c r="Y1296" s="314"/>
      <c r="Z1296" s="314"/>
      <c r="AA1296" s="314"/>
      <c r="AB1296" s="314"/>
      <c r="AC1296" s="314"/>
      <c r="AD1296" s="314"/>
      <c r="AE1296" s="314"/>
      <c r="AF1296" s="314"/>
      <c r="AG1296" s="314"/>
      <c r="AH1296" s="314"/>
      <c r="AI1296" s="314"/>
      <c r="AJ1296" s="314"/>
      <c r="AK1296" s="314"/>
      <c r="AL1296" s="314"/>
      <c r="AM1296" s="314"/>
      <c r="AN1296" s="314"/>
    </row>
    <row r="1297">
      <c r="A1297" s="5" t="s">
        <v>1776</v>
      </c>
      <c r="B1297" s="5">
        <v>11319.0</v>
      </c>
      <c r="E1297" s="90" t="s">
        <v>21</v>
      </c>
      <c r="F1297" s="90" t="s">
        <v>4016</v>
      </c>
      <c r="G1297" s="5">
        <v>1999.0</v>
      </c>
      <c r="H1297" s="5" t="s">
        <v>3765</v>
      </c>
      <c r="I1297" s="5" t="s">
        <v>4017</v>
      </c>
      <c r="J1297" s="5">
        <v>62.0</v>
      </c>
      <c r="K1297" s="5" t="s">
        <v>88</v>
      </c>
      <c r="L1297" s="5" t="s">
        <v>72</v>
      </c>
      <c r="M1297" s="5" t="s">
        <v>3765</v>
      </c>
      <c r="N1297" s="113"/>
    </row>
    <row r="1298">
      <c r="A1298" s="5" t="s">
        <v>1776</v>
      </c>
      <c r="B1298" s="5">
        <v>11320.0</v>
      </c>
      <c r="E1298" s="90" t="s">
        <v>21</v>
      </c>
      <c r="F1298" s="90" t="s">
        <v>4511</v>
      </c>
      <c r="G1298" s="5">
        <v>1999.0</v>
      </c>
      <c r="H1298" s="5" t="s">
        <v>3765</v>
      </c>
      <c r="I1298" s="5" t="s">
        <v>3888</v>
      </c>
      <c r="J1298" s="5">
        <v>53.0</v>
      </c>
      <c r="K1298" s="5" t="s">
        <v>88</v>
      </c>
      <c r="L1298" s="5" t="s">
        <v>666</v>
      </c>
      <c r="M1298" s="5" t="s">
        <v>3765</v>
      </c>
      <c r="N1298" s="113"/>
    </row>
    <row r="1299">
      <c r="A1299" s="5" t="s">
        <v>1776</v>
      </c>
      <c r="B1299" s="5">
        <v>11321.0</v>
      </c>
      <c r="E1299" s="90" t="s">
        <v>21</v>
      </c>
      <c r="F1299" s="90" t="s">
        <v>4512</v>
      </c>
      <c r="G1299" s="5">
        <v>1999.0</v>
      </c>
      <c r="H1299" s="5" t="s">
        <v>3765</v>
      </c>
      <c r="I1299" s="5" t="s">
        <v>3989</v>
      </c>
      <c r="J1299" s="5">
        <v>28.0</v>
      </c>
      <c r="K1299" s="5" t="s">
        <v>88</v>
      </c>
      <c r="L1299" s="5" t="s">
        <v>72</v>
      </c>
      <c r="M1299" s="5" t="s">
        <v>3765</v>
      </c>
      <c r="N1299" s="113"/>
    </row>
    <row r="1300">
      <c r="A1300" s="310" t="s">
        <v>1776</v>
      </c>
      <c r="B1300" s="310">
        <v>11322.0</v>
      </c>
      <c r="C1300" s="314"/>
      <c r="D1300" s="314"/>
      <c r="E1300" s="311" t="s">
        <v>21</v>
      </c>
      <c r="F1300" s="311" t="s">
        <v>3842</v>
      </c>
      <c r="G1300" s="310">
        <v>1997.0</v>
      </c>
      <c r="H1300" s="310" t="s">
        <v>3843</v>
      </c>
      <c r="I1300" s="310" t="s">
        <v>3844</v>
      </c>
      <c r="J1300" s="310">
        <v>8.0</v>
      </c>
      <c r="K1300" s="310" t="s">
        <v>105</v>
      </c>
      <c r="L1300" s="310" t="s">
        <v>72</v>
      </c>
      <c r="M1300" s="310" t="s">
        <v>3765</v>
      </c>
      <c r="N1300" s="314"/>
      <c r="O1300" s="314"/>
      <c r="P1300" s="314"/>
      <c r="Q1300" s="314"/>
      <c r="R1300" s="314"/>
      <c r="S1300" s="314"/>
      <c r="T1300" s="314"/>
      <c r="U1300" s="314"/>
      <c r="V1300" s="314"/>
      <c r="W1300" s="314"/>
      <c r="X1300" s="314"/>
      <c r="Y1300" s="314"/>
      <c r="Z1300" s="314"/>
      <c r="AA1300" s="314"/>
      <c r="AB1300" s="314"/>
      <c r="AC1300" s="314"/>
      <c r="AD1300" s="314"/>
      <c r="AE1300" s="314"/>
      <c r="AF1300" s="314"/>
      <c r="AG1300" s="314"/>
      <c r="AH1300" s="314"/>
      <c r="AI1300" s="314"/>
      <c r="AJ1300" s="314"/>
      <c r="AK1300" s="314"/>
      <c r="AL1300" s="314"/>
      <c r="AM1300" s="314"/>
      <c r="AN1300" s="314"/>
    </row>
    <row r="1301">
      <c r="A1301" s="5" t="s">
        <v>1776</v>
      </c>
      <c r="B1301" s="5">
        <v>11323.0</v>
      </c>
      <c r="E1301" s="90" t="s">
        <v>21</v>
      </c>
      <c r="F1301" s="90" t="s">
        <v>3845</v>
      </c>
      <c r="G1301" s="5">
        <v>1999.0</v>
      </c>
      <c r="H1301" s="5" t="s">
        <v>3765</v>
      </c>
      <c r="I1301" s="5" t="s">
        <v>3835</v>
      </c>
      <c r="J1301" s="5">
        <v>33.0</v>
      </c>
      <c r="K1301" s="5" t="s">
        <v>3846</v>
      </c>
      <c r="L1301" s="5" t="s">
        <v>666</v>
      </c>
      <c r="M1301" s="5" t="s">
        <v>3765</v>
      </c>
      <c r="N1301" s="113"/>
    </row>
    <row r="1302">
      <c r="A1302" s="5" t="s">
        <v>1776</v>
      </c>
      <c r="B1302" s="5">
        <v>11324.0</v>
      </c>
      <c r="E1302" s="90" t="s">
        <v>21</v>
      </c>
      <c r="F1302" s="90" t="s">
        <v>3847</v>
      </c>
      <c r="G1302" s="5">
        <v>1999.0</v>
      </c>
      <c r="H1302" s="5" t="s">
        <v>3765</v>
      </c>
      <c r="I1302" s="5" t="s">
        <v>3848</v>
      </c>
      <c r="J1302" s="5">
        <v>40.0</v>
      </c>
      <c r="K1302" s="5" t="s">
        <v>3849</v>
      </c>
      <c r="L1302" s="5" t="s">
        <v>72</v>
      </c>
      <c r="M1302" s="5" t="s">
        <v>3765</v>
      </c>
      <c r="N1302" s="113"/>
    </row>
    <row r="1303">
      <c r="A1303" s="310" t="s">
        <v>1776</v>
      </c>
      <c r="B1303" s="310">
        <v>11325.0</v>
      </c>
      <c r="C1303" s="314"/>
      <c r="D1303" s="314"/>
      <c r="E1303" s="311" t="s">
        <v>21</v>
      </c>
      <c r="F1303" s="311" t="s">
        <v>3850</v>
      </c>
      <c r="G1303" s="310">
        <v>1999.0</v>
      </c>
      <c r="H1303" s="310" t="s">
        <v>3765</v>
      </c>
      <c r="I1303" s="310" t="s">
        <v>3851</v>
      </c>
      <c r="J1303" s="310">
        <v>32.0</v>
      </c>
      <c r="K1303" s="310" t="s">
        <v>105</v>
      </c>
      <c r="L1303" s="310" t="s">
        <v>72</v>
      </c>
      <c r="M1303" s="310" t="s">
        <v>3765</v>
      </c>
      <c r="N1303" s="314"/>
      <c r="O1303" s="314"/>
      <c r="P1303" s="314"/>
      <c r="Q1303" s="314"/>
      <c r="R1303" s="314"/>
      <c r="S1303" s="314"/>
      <c r="T1303" s="314"/>
      <c r="U1303" s="314"/>
      <c r="V1303" s="314"/>
      <c r="W1303" s="314"/>
      <c r="X1303" s="314"/>
      <c r="Y1303" s="314"/>
      <c r="Z1303" s="314"/>
      <c r="AA1303" s="314"/>
      <c r="AB1303" s="314"/>
      <c r="AC1303" s="314"/>
      <c r="AD1303" s="314"/>
      <c r="AE1303" s="314"/>
      <c r="AF1303" s="314"/>
      <c r="AG1303" s="314"/>
      <c r="AH1303" s="314"/>
      <c r="AI1303" s="314"/>
      <c r="AJ1303" s="314"/>
      <c r="AK1303" s="314"/>
      <c r="AL1303" s="314"/>
      <c r="AM1303" s="314"/>
      <c r="AN1303" s="314"/>
    </row>
    <row r="1304">
      <c r="A1304" s="5" t="s">
        <v>1776</v>
      </c>
      <c r="B1304" s="5">
        <v>11326.0</v>
      </c>
      <c r="E1304" s="90" t="s">
        <v>21</v>
      </c>
      <c r="F1304" s="90" t="s">
        <v>3852</v>
      </c>
      <c r="G1304" s="5">
        <v>1999.0</v>
      </c>
      <c r="H1304" s="5" t="s">
        <v>3765</v>
      </c>
      <c r="I1304" s="5" t="s">
        <v>3853</v>
      </c>
      <c r="J1304" s="5">
        <v>43.0</v>
      </c>
      <c r="K1304" s="5" t="s">
        <v>3849</v>
      </c>
      <c r="L1304" s="5" t="s">
        <v>666</v>
      </c>
      <c r="M1304" s="5" t="s">
        <v>3765</v>
      </c>
      <c r="N1304" s="113"/>
    </row>
    <row r="1305">
      <c r="A1305" s="5" t="s">
        <v>1776</v>
      </c>
      <c r="B1305" s="5">
        <v>11327.0</v>
      </c>
      <c r="E1305" s="90" t="s">
        <v>21</v>
      </c>
      <c r="F1305" s="90" t="s">
        <v>4018</v>
      </c>
      <c r="G1305" s="5">
        <v>1999.0</v>
      </c>
      <c r="H1305" s="5" t="s">
        <v>3765</v>
      </c>
      <c r="I1305" s="5" t="s">
        <v>4019</v>
      </c>
      <c r="J1305" s="5">
        <v>45.0</v>
      </c>
      <c r="K1305" s="5" t="s">
        <v>3846</v>
      </c>
      <c r="L1305" s="5" t="s">
        <v>666</v>
      </c>
      <c r="M1305" s="5" t="s">
        <v>3765</v>
      </c>
      <c r="N1305" s="113"/>
    </row>
    <row r="1306">
      <c r="A1306" s="5" t="s">
        <v>1776</v>
      </c>
      <c r="B1306" s="5">
        <v>11328.0</v>
      </c>
      <c r="E1306" s="90" t="s">
        <v>21</v>
      </c>
      <c r="F1306" s="90" t="s">
        <v>3854</v>
      </c>
      <c r="G1306" s="5">
        <v>1999.0</v>
      </c>
      <c r="H1306" s="5" t="s">
        <v>3765</v>
      </c>
      <c r="I1306" s="5" t="s">
        <v>3855</v>
      </c>
      <c r="J1306" s="5">
        <v>49.0</v>
      </c>
      <c r="K1306" s="5" t="s">
        <v>3849</v>
      </c>
      <c r="L1306" s="5" t="s">
        <v>72</v>
      </c>
      <c r="M1306" s="5" t="s">
        <v>3765</v>
      </c>
      <c r="N1306" s="113"/>
    </row>
    <row r="1307">
      <c r="A1307" s="310" t="s">
        <v>1776</v>
      </c>
      <c r="B1307" s="310">
        <v>11329.0</v>
      </c>
      <c r="C1307" s="314"/>
      <c r="D1307" s="314"/>
      <c r="E1307" s="311" t="s">
        <v>21</v>
      </c>
      <c r="F1307" s="311" t="s">
        <v>3856</v>
      </c>
      <c r="G1307" s="310">
        <v>1999.0</v>
      </c>
      <c r="H1307" s="310" t="s">
        <v>3765</v>
      </c>
      <c r="I1307" s="310" t="s">
        <v>3857</v>
      </c>
      <c r="J1307" s="310">
        <v>50.0</v>
      </c>
      <c r="K1307" s="310" t="s">
        <v>105</v>
      </c>
      <c r="L1307" s="310" t="s">
        <v>72</v>
      </c>
      <c r="M1307" s="310" t="s">
        <v>3765</v>
      </c>
      <c r="N1307" s="314"/>
      <c r="O1307" s="314"/>
      <c r="P1307" s="314"/>
      <c r="Q1307" s="314"/>
      <c r="R1307" s="314"/>
      <c r="S1307" s="314"/>
      <c r="T1307" s="314"/>
      <c r="U1307" s="314"/>
      <c r="V1307" s="314"/>
      <c r="W1307" s="314"/>
      <c r="X1307" s="314"/>
      <c r="Y1307" s="314"/>
      <c r="Z1307" s="314"/>
      <c r="AA1307" s="314"/>
      <c r="AB1307" s="314"/>
      <c r="AC1307" s="314"/>
      <c r="AD1307" s="314"/>
      <c r="AE1307" s="314"/>
      <c r="AF1307" s="314"/>
      <c r="AG1307" s="314"/>
      <c r="AH1307" s="314"/>
      <c r="AI1307" s="314"/>
      <c r="AJ1307" s="314"/>
      <c r="AK1307" s="314"/>
      <c r="AL1307" s="314"/>
      <c r="AM1307" s="314"/>
      <c r="AN1307" s="314"/>
    </row>
    <row r="1308">
      <c r="A1308" s="5" t="s">
        <v>1776</v>
      </c>
      <c r="B1308" s="5">
        <v>11330.0</v>
      </c>
      <c r="E1308" s="90" t="s">
        <v>21</v>
      </c>
      <c r="F1308" s="90" t="s">
        <v>4020</v>
      </c>
      <c r="G1308" s="5">
        <v>1999.0</v>
      </c>
      <c r="H1308" s="5" t="s">
        <v>3765</v>
      </c>
      <c r="I1308" s="5" t="s">
        <v>3791</v>
      </c>
      <c r="J1308" s="5">
        <v>64.0</v>
      </c>
      <c r="K1308" s="5" t="s">
        <v>3849</v>
      </c>
      <c r="L1308" s="5" t="s">
        <v>25</v>
      </c>
      <c r="M1308" s="5" t="s">
        <v>3765</v>
      </c>
      <c r="N1308" s="113"/>
    </row>
    <row r="1309">
      <c r="A1309" s="5" t="s">
        <v>1776</v>
      </c>
      <c r="B1309" s="5">
        <v>11331.0</v>
      </c>
      <c r="E1309" s="90" t="s">
        <v>21</v>
      </c>
      <c r="F1309" s="90" t="s">
        <v>4513</v>
      </c>
      <c r="G1309" s="5">
        <v>1999.0</v>
      </c>
      <c r="H1309" s="5" t="s">
        <v>3765</v>
      </c>
      <c r="I1309" s="5" t="s">
        <v>4031</v>
      </c>
      <c r="J1309" s="5">
        <v>60.0</v>
      </c>
      <c r="K1309" s="5" t="s">
        <v>3825</v>
      </c>
      <c r="L1309" s="5" t="s">
        <v>30</v>
      </c>
      <c r="M1309" s="5" t="s">
        <v>3765</v>
      </c>
      <c r="N1309" s="113"/>
    </row>
    <row r="1310">
      <c r="A1310" s="5" t="s">
        <v>1776</v>
      </c>
      <c r="B1310" s="5">
        <v>11332.0</v>
      </c>
      <c r="E1310" s="90" t="s">
        <v>21</v>
      </c>
      <c r="F1310" s="90" t="s">
        <v>4514</v>
      </c>
      <c r="G1310" s="5">
        <v>2000.0</v>
      </c>
      <c r="H1310" s="5" t="s">
        <v>3843</v>
      </c>
      <c r="I1310" s="5" t="s">
        <v>4515</v>
      </c>
      <c r="J1310" s="5">
        <v>37.0</v>
      </c>
      <c r="K1310" s="5" t="s">
        <v>3846</v>
      </c>
      <c r="L1310" s="5" t="s">
        <v>72</v>
      </c>
      <c r="M1310" s="5" t="s">
        <v>3765</v>
      </c>
      <c r="N1310" s="113"/>
    </row>
    <row r="1311">
      <c r="A1311" s="5" t="s">
        <v>1776</v>
      </c>
      <c r="B1311" s="5">
        <v>11333.0</v>
      </c>
      <c r="E1311" s="90" t="s">
        <v>21</v>
      </c>
      <c r="F1311" s="90" t="s">
        <v>4516</v>
      </c>
      <c r="G1311" s="5">
        <v>1999.0</v>
      </c>
      <c r="H1311" s="5" t="s">
        <v>3765</v>
      </c>
      <c r="I1311" s="5" t="s">
        <v>4517</v>
      </c>
      <c r="J1311" s="5">
        <v>39.0</v>
      </c>
      <c r="K1311" s="5" t="s">
        <v>3849</v>
      </c>
      <c r="L1311" s="5" t="s">
        <v>25</v>
      </c>
      <c r="M1311" s="5" t="s">
        <v>3765</v>
      </c>
      <c r="N1311" s="113"/>
    </row>
    <row r="1312">
      <c r="A1312" s="310" t="s">
        <v>5004</v>
      </c>
      <c r="B1312" s="310">
        <v>11334.0</v>
      </c>
      <c r="C1312" s="314"/>
      <c r="D1312" s="314"/>
      <c r="E1312" s="311" t="s">
        <v>21</v>
      </c>
      <c r="F1312" s="311" t="s">
        <v>4518</v>
      </c>
      <c r="G1312" s="310">
        <v>1999.0</v>
      </c>
      <c r="H1312" s="310" t="s">
        <v>3765</v>
      </c>
      <c r="I1312" s="310" t="s">
        <v>4519</v>
      </c>
      <c r="J1312" s="310">
        <v>46.0</v>
      </c>
      <c r="K1312" s="310" t="s">
        <v>105</v>
      </c>
      <c r="L1312" s="310" t="s">
        <v>25</v>
      </c>
      <c r="M1312" s="310" t="s">
        <v>3765</v>
      </c>
      <c r="N1312" s="314"/>
      <c r="O1312" s="314"/>
      <c r="P1312" s="314"/>
      <c r="Q1312" s="314"/>
      <c r="R1312" s="314"/>
      <c r="S1312" s="314"/>
      <c r="T1312" s="314"/>
      <c r="U1312" s="314"/>
      <c r="V1312" s="314"/>
      <c r="W1312" s="314"/>
      <c r="X1312" s="314"/>
      <c r="Y1312" s="314"/>
      <c r="Z1312" s="314"/>
      <c r="AA1312" s="314"/>
      <c r="AB1312" s="314"/>
      <c r="AC1312" s="314"/>
      <c r="AD1312" s="314"/>
      <c r="AE1312" s="314"/>
      <c r="AF1312" s="314"/>
      <c r="AG1312" s="314"/>
      <c r="AH1312" s="314"/>
      <c r="AI1312" s="314"/>
      <c r="AJ1312" s="314"/>
      <c r="AK1312" s="314"/>
      <c r="AL1312" s="314"/>
      <c r="AM1312" s="314"/>
      <c r="AN1312" s="314"/>
    </row>
    <row r="1313">
      <c r="A1313" s="5" t="s">
        <v>5004</v>
      </c>
      <c r="B1313" s="5">
        <v>11335.0</v>
      </c>
      <c r="E1313" s="90" t="s">
        <v>21</v>
      </c>
      <c r="F1313" s="90" t="s">
        <v>4021</v>
      </c>
      <c r="G1313" s="5">
        <v>2000.0</v>
      </c>
      <c r="H1313" s="5" t="s">
        <v>3765</v>
      </c>
      <c r="I1313" s="5" t="s">
        <v>3928</v>
      </c>
      <c r="J1313" s="5">
        <v>61.0</v>
      </c>
      <c r="K1313" s="5" t="s">
        <v>4022</v>
      </c>
      <c r="L1313" s="5" t="s">
        <v>25</v>
      </c>
      <c r="M1313" s="5" t="s">
        <v>3765</v>
      </c>
      <c r="N1313" s="113"/>
    </row>
    <row r="1314">
      <c r="A1314" s="314"/>
      <c r="B1314" s="310">
        <v>11336.0</v>
      </c>
      <c r="C1314" s="314"/>
      <c r="D1314" s="314"/>
      <c r="E1314" s="311" t="s">
        <v>21</v>
      </c>
      <c r="F1314" s="311" t="s">
        <v>4023</v>
      </c>
      <c r="G1314" s="310">
        <v>1999.0</v>
      </c>
      <c r="H1314" s="310" t="s">
        <v>3765</v>
      </c>
      <c r="I1314" s="310" t="s">
        <v>3928</v>
      </c>
      <c r="J1314" s="310">
        <v>55.0</v>
      </c>
      <c r="K1314" s="310" t="s">
        <v>105</v>
      </c>
      <c r="L1314" s="310" t="s">
        <v>25</v>
      </c>
      <c r="M1314" s="310" t="s">
        <v>3765</v>
      </c>
      <c r="N1314" s="314"/>
      <c r="O1314" s="314"/>
      <c r="P1314" s="314"/>
      <c r="Q1314" s="314"/>
      <c r="R1314" s="314"/>
      <c r="S1314" s="314"/>
      <c r="T1314" s="314"/>
      <c r="U1314" s="314"/>
      <c r="V1314" s="314"/>
      <c r="W1314" s="314"/>
      <c r="X1314" s="314"/>
      <c r="Y1314" s="314"/>
      <c r="Z1314" s="314"/>
      <c r="AA1314" s="314"/>
      <c r="AB1314" s="314"/>
      <c r="AC1314" s="314"/>
      <c r="AD1314" s="314"/>
      <c r="AE1314" s="314"/>
      <c r="AF1314" s="314"/>
      <c r="AG1314" s="314"/>
      <c r="AH1314" s="314"/>
      <c r="AI1314" s="314"/>
      <c r="AJ1314" s="314"/>
      <c r="AK1314" s="314"/>
      <c r="AL1314" s="314"/>
      <c r="AM1314" s="314"/>
      <c r="AN1314" s="314"/>
    </row>
    <row r="1315">
      <c r="B1315" s="5">
        <v>11337.0</v>
      </c>
      <c r="E1315" s="90" t="s">
        <v>21</v>
      </c>
      <c r="F1315" s="90" t="s">
        <v>4520</v>
      </c>
      <c r="G1315" s="5">
        <v>2000.0</v>
      </c>
      <c r="H1315" s="5" t="s">
        <v>3777</v>
      </c>
      <c r="I1315" s="5" t="s">
        <v>4521</v>
      </c>
      <c r="J1315" s="5">
        <v>49.0</v>
      </c>
      <c r="K1315" s="5" t="s">
        <v>3862</v>
      </c>
      <c r="L1315" s="5" t="s">
        <v>666</v>
      </c>
      <c r="M1315" s="5" t="s">
        <v>3765</v>
      </c>
      <c r="N1315" s="113"/>
    </row>
    <row r="1316">
      <c r="A1316" s="314"/>
      <c r="B1316" s="310">
        <v>11338.0</v>
      </c>
      <c r="C1316" s="314"/>
      <c r="D1316" s="314"/>
      <c r="E1316" s="311" t="s">
        <v>21</v>
      </c>
      <c r="F1316" s="311" t="s">
        <v>4522</v>
      </c>
      <c r="G1316" s="310">
        <v>1999.0</v>
      </c>
      <c r="H1316" s="310" t="s">
        <v>3777</v>
      </c>
      <c r="I1316" s="310" t="s">
        <v>4523</v>
      </c>
      <c r="J1316" s="310">
        <v>21.0</v>
      </c>
      <c r="K1316" s="310" t="s">
        <v>105</v>
      </c>
      <c r="L1316" s="310" t="s">
        <v>25</v>
      </c>
      <c r="M1316" s="310" t="s">
        <v>3765</v>
      </c>
      <c r="N1316" s="314"/>
      <c r="O1316" s="314"/>
      <c r="P1316" s="314"/>
      <c r="Q1316" s="314"/>
      <c r="R1316" s="314"/>
      <c r="S1316" s="314"/>
      <c r="T1316" s="314"/>
      <c r="U1316" s="314"/>
      <c r="V1316" s="314"/>
      <c r="W1316" s="314"/>
      <c r="X1316" s="314"/>
      <c r="Y1316" s="314"/>
      <c r="Z1316" s="314"/>
      <c r="AA1316" s="314"/>
      <c r="AB1316" s="314"/>
      <c r="AC1316" s="314"/>
      <c r="AD1316" s="314"/>
      <c r="AE1316" s="314"/>
      <c r="AF1316" s="314"/>
      <c r="AG1316" s="314"/>
      <c r="AH1316" s="314"/>
      <c r="AI1316" s="314"/>
      <c r="AJ1316" s="314"/>
      <c r="AK1316" s="314"/>
      <c r="AL1316" s="314"/>
      <c r="AM1316" s="314"/>
      <c r="AN1316" s="314"/>
    </row>
    <row r="1317">
      <c r="A1317" s="314"/>
      <c r="B1317" s="310">
        <v>11339.0</v>
      </c>
      <c r="C1317" s="314"/>
      <c r="D1317" s="314"/>
      <c r="E1317" s="311" t="s">
        <v>21</v>
      </c>
      <c r="F1317" s="311" t="s">
        <v>4524</v>
      </c>
      <c r="G1317" s="310">
        <v>1999.0</v>
      </c>
      <c r="H1317" s="310" t="s">
        <v>3783</v>
      </c>
      <c r="I1317" s="310" t="s">
        <v>3813</v>
      </c>
      <c r="J1317" s="310">
        <v>63.0</v>
      </c>
      <c r="K1317" s="310" t="s">
        <v>105</v>
      </c>
      <c r="L1317" s="310" t="s">
        <v>25</v>
      </c>
      <c r="M1317" s="310" t="s">
        <v>3765</v>
      </c>
      <c r="N1317" s="314"/>
      <c r="O1317" s="314"/>
      <c r="P1317" s="314"/>
      <c r="Q1317" s="314"/>
      <c r="R1317" s="314"/>
      <c r="S1317" s="314"/>
      <c r="T1317" s="314"/>
      <c r="U1317" s="314"/>
      <c r="V1317" s="314"/>
      <c r="W1317" s="314"/>
      <c r="X1317" s="314"/>
      <c r="Y1317" s="314"/>
      <c r="Z1317" s="314"/>
      <c r="AA1317" s="314"/>
      <c r="AB1317" s="314"/>
      <c r="AC1317" s="314"/>
      <c r="AD1317" s="314"/>
      <c r="AE1317" s="314"/>
      <c r="AF1317" s="314"/>
      <c r="AG1317" s="314"/>
      <c r="AH1317" s="314"/>
      <c r="AI1317" s="314"/>
      <c r="AJ1317" s="314"/>
      <c r="AK1317" s="314"/>
      <c r="AL1317" s="314"/>
      <c r="AM1317" s="314"/>
      <c r="AN1317" s="314"/>
    </row>
    <row r="1318">
      <c r="A1318" s="314"/>
      <c r="B1318" s="310">
        <v>11340.0</v>
      </c>
      <c r="C1318" s="314"/>
      <c r="D1318" s="314"/>
      <c r="E1318" s="311" t="s">
        <v>21</v>
      </c>
      <c r="F1318" s="311" t="s">
        <v>4525</v>
      </c>
      <c r="G1318" s="310">
        <v>1999.0</v>
      </c>
      <c r="H1318" s="310" t="s">
        <v>4526</v>
      </c>
      <c r="I1318" s="310" t="s">
        <v>4527</v>
      </c>
      <c r="J1318" s="310">
        <v>134.0</v>
      </c>
      <c r="K1318" s="310" t="s">
        <v>105</v>
      </c>
      <c r="L1318" s="310" t="s">
        <v>72</v>
      </c>
      <c r="M1318" s="310" t="s">
        <v>3765</v>
      </c>
      <c r="N1318" s="314"/>
      <c r="O1318" s="314"/>
      <c r="P1318" s="314"/>
      <c r="Q1318" s="314"/>
      <c r="R1318" s="314"/>
      <c r="S1318" s="314"/>
      <c r="T1318" s="314"/>
      <c r="U1318" s="314"/>
      <c r="V1318" s="314"/>
      <c r="W1318" s="314"/>
      <c r="X1318" s="314"/>
      <c r="Y1318" s="314"/>
      <c r="Z1318" s="314"/>
      <c r="AA1318" s="314"/>
      <c r="AB1318" s="314"/>
      <c r="AC1318" s="314"/>
      <c r="AD1318" s="314"/>
      <c r="AE1318" s="314"/>
      <c r="AF1318" s="314"/>
      <c r="AG1318" s="314"/>
      <c r="AH1318" s="314"/>
      <c r="AI1318" s="314"/>
      <c r="AJ1318" s="314"/>
      <c r="AK1318" s="314"/>
      <c r="AL1318" s="314"/>
      <c r="AM1318" s="314"/>
      <c r="AN1318" s="314"/>
    </row>
    <row r="1319">
      <c r="A1319" s="314"/>
      <c r="B1319" s="310">
        <v>11341.0</v>
      </c>
      <c r="C1319" s="314"/>
      <c r="D1319" s="314"/>
      <c r="E1319" s="311" t="s">
        <v>21</v>
      </c>
      <c r="F1319" s="311" t="s">
        <v>4528</v>
      </c>
      <c r="G1319" s="310">
        <v>1999.0</v>
      </c>
      <c r="H1319" s="310" t="s">
        <v>3783</v>
      </c>
      <c r="I1319" s="310" t="s">
        <v>3815</v>
      </c>
      <c r="J1319" s="310">
        <v>48.0</v>
      </c>
      <c r="K1319" s="310" t="s">
        <v>105</v>
      </c>
      <c r="L1319" s="310" t="s">
        <v>25</v>
      </c>
      <c r="M1319" s="310" t="s">
        <v>3765</v>
      </c>
      <c r="N1319" s="314"/>
      <c r="O1319" s="314"/>
      <c r="P1319" s="314"/>
      <c r="Q1319" s="314"/>
      <c r="R1319" s="314"/>
      <c r="S1319" s="314"/>
      <c r="T1319" s="314"/>
      <c r="U1319" s="314"/>
      <c r="V1319" s="314"/>
      <c r="W1319" s="314"/>
      <c r="X1319" s="314"/>
      <c r="Y1319" s="314"/>
      <c r="Z1319" s="314"/>
      <c r="AA1319" s="314"/>
      <c r="AB1319" s="314"/>
      <c r="AC1319" s="314"/>
      <c r="AD1319" s="314"/>
      <c r="AE1319" s="314"/>
      <c r="AF1319" s="314"/>
      <c r="AG1319" s="314"/>
      <c r="AH1319" s="314"/>
      <c r="AI1319" s="314"/>
      <c r="AJ1319" s="314"/>
      <c r="AK1319" s="314"/>
      <c r="AL1319" s="314"/>
      <c r="AM1319" s="314"/>
      <c r="AN1319" s="314"/>
    </row>
    <row r="1320">
      <c r="A1320" s="314"/>
      <c r="B1320" s="310">
        <v>11342.0</v>
      </c>
      <c r="C1320" s="314"/>
      <c r="D1320" s="314"/>
      <c r="E1320" s="311" t="s">
        <v>21</v>
      </c>
      <c r="F1320" s="311" t="s">
        <v>3858</v>
      </c>
      <c r="G1320" s="310">
        <v>1999.0</v>
      </c>
      <c r="H1320" s="310" t="s">
        <v>3783</v>
      </c>
      <c r="I1320" s="310" t="s">
        <v>3859</v>
      </c>
      <c r="J1320" s="310">
        <v>64.0</v>
      </c>
      <c r="K1320" s="310" t="s">
        <v>105</v>
      </c>
      <c r="L1320" s="310" t="s">
        <v>72</v>
      </c>
      <c r="M1320" s="310" t="s">
        <v>3765</v>
      </c>
      <c r="N1320" s="314"/>
      <c r="O1320" s="314"/>
      <c r="P1320" s="314"/>
      <c r="Q1320" s="314"/>
      <c r="R1320" s="314"/>
      <c r="S1320" s="314"/>
      <c r="T1320" s="314"/>
      <c r="U1320" s="314"/>
      <c r="V1320" s="314"/>
      <c r="W1320" s="314"/>
      <c r="X1320" s="314"/>
      <c r="Y1320" s="314"/>
      <c r="Z1320" s="314"/>
      <c r="AA1320" s="314"/>
      <c r="AB1320" s="314"/>
      <c r="AC1320" s="314"/>
      <c r="AD1320" s="314"/>
      <c r="AE1320" s="314"/>
      <c r="AF1320" s="314"/>
      <c r="AG1320" s="314"/>
      <c r="AH1320" s="314"/>
      <c r="AI1320" s="314"/>
      <c r="AJ1320" s="314"/>
      <c r="AK1320" s="314"/>
      <c r="AL1320" s="314"/>
      <c r="AM1320" s="314"/>
      <c r="AN1320" s="314"/>
    </row>
    <row r="1321">
      <c r="B1321" s="5">
        <v>11343.0</v>
      </c>
      <c r="E1321" s="90" t="s">
        <v>21</v>
      </c>
      <c r="F1321" s="90" t="s">
        <v>3860</v>
      </c>
      <c r="G1321" s="5">
        <v>2000.0</v>
      </c>
      <c r="H1321" s="5" t="s">
        <v>3861</v>
      </c>
      <c r="I1321" s="5" t="s">
        <v>3781</v>
      </c>
      <c r="J1321" s="5">
        <v>54.0</v>
      </c>
      <c r="K1321" s="5" t="s">
        <v>3862</v>
      </c>
      <c r="L1321" s="5" t="s">
        <v>520</v>
      </c>
      <c r="M1321" s="5" t="s">
        <v>3765</v>
      </c>
      <c r="N1321" s="113"/>
    </row>
    <row r="1322">
      <c r="B1322" s="5">
        <v>11344.0</v>
      </c>
      <c r="E1322" s="90" t="s">
        <v>21</v>
      </c>
      <c r="F1322" s="90" t="s">
        <v>4529</v>
      </c>
      <c r="G1322" s="5">
        <v>1999.0</v>
      </c>
      <c r="H1322" s="5" t="s">
        <v>3777</v>
      </c>
      <c r="I1322" s="5" t="s">
        <v>3902</v>
      </c>
      <c r="J1322" s="5">
        <v>55.0</v>
      </c>
      <c r="K1322" s="5" t="s">
        <v>3862</v>
      </c>
      <c r="L1322" s="5" t="s">
        <v>72</v>
      </c>
      <c r="M1322" s="5" t="s">
        <v>3765</v>
      </c>
      <c r="N1322" s="113"/>
    </row>
    <row r="1323">
      <c r="B1323" s="5">
        <v>11345.0</v>
      </c>
      <c r="E1323" s="90" t="s">
        <v>21</v>
      </c>
      <c r="F1323" s="90" t="s">
        <v>4024</v>
      </c>
      <c r="G1323" s="5">
        <v>1999.0</v>
      </c>
      <c r="H1323" s="5" t="s">
        <v>3777</v>
      </c>
      <c r="I1323" s="5" t="s">
        <v>4025</v>
      </c>
      <c r="J1323" s="5">
        <v>49.0</v>
      </c>
      <c r="K1323" s="5" t="s">
        <v>3862</v>
      </c>
      <c r="L1323" s="5" t="s">
        <v>666</v>
      </c>
      <c r="M1323" s="5" t="s">
        <v>3765</v>
      </c>
      <c r="N1323" s="113"/>
    </row>
    <row r="1324">
      <c r="B1324" s="5">
        <v>11346.0</v>
      </c>
      <c r="E1324" s="90" t="s">
        <v>21</v>
      </c>
      <c r="F1324" s="90" t="s">
        <v>4530</v>
      </c>
      <c r="G1324" s="5">
        <v>1999.0</v>
      </c>
      <c r="H1324" s="5" t="s">
        <v>3777</v>
      </c>
      <c r="I1324" s="5" t="s">
        <v>4531</v>
      </c>
      <c r="J1324" s="5">
        <v>37.0</v>
      </c>
      <c r="K1324" s="5" t="s">
        <v>3862</v>
      </c>
      <c r="L1324" s="5" t="s">
        <v>666</v>
      </c>
      <c r="M1324" s="5" t="s">
        <v>3765</v>
      </c>
      <c r="N1324" s="113"/>
    </row>
    <row r="1325">
      <c r="B1325" s="5">
        <v>11347.0</v>
      </c>
      <c r="E1325" s="90" t="s">
        <v>21</v>
      </c>
      <c r="F1325" s="90" t="s">
        <v>4026</v>
      </c>
      <c r="G1325" s="5">
        <v>2000.0</v>
      </c>
      <c r="H1325" s="5" t="s">
        <v>3768</v>
      </c>
      <c r="I1325" s="5" t="s">
        <v>3950</v>
      </c>
      <c r="J1325" s="5">
        <v>62.0</v>
      </c>
      <c r="K1325" s="5" t="s">
        <v>3862</v>
      </c>
      <c r="L1325" s="5" t="s">
        <v>72</v>
      </c>
      <c r="M1325" s="5" t="s">
        <v>3765</v>
      </c>
      <c r="N1325" s="113"/>
    </row>
    <row r="1326">
      <c r="A1326" s="314"/>
      <c r="B1326" s="310">
        <v>11349.0</v>
      </c>
      <c r="C1326" s="314"/>
      <c r="D1326" s="314"/>
      <c r="E1326" s="311" t="s">
        <v>21</v>
      </c>
      <c r="F1326" s="311" t="s">
        <v>4027</v>
      </c>
      <c r="G1326" s="310">
        <v>1999.0</v>
      </c>
      <c r="H1326" s="310" t="s">
        <v>3777</v>
      </c>
      <c r="I1326" s="310" t="s">
        <v>4028</v>
      </c>
      <c r="J1326" s="310">
        <v>31.0</v>
      </c>
      <c r="K1326" s="310" t="s">
        <v>105</v>
      </c>
      <c r="L1326" s="310" t="s">
        <v>72</v>
      </c>
      <c r="M1326" s="310" t="s">
        <v>3765</v>
      </c>
      <c r="N1326" s="314"/>
      <c r="O1326" s="314"/>
      <c r="P1326" s="314"/>
      <c r="Q1326" s="314"/>
      <c r="R1326" s="314"/>
      <c r="S1326" s="314"/>
      <c r="T1326" s="314"/>
      <c r="U1326" s="314"/>
      <c r="V1326" s="314"/>
      <c r="W1326" s="314"/>
      <c r="X1326" s="314"/>
      <c r="Y1326" s="314"/>
      <c r="Z1326" s="314"/>
      <c r="AA1326" s="314"/>
      <c r="AB1326" s="314"/>
      <c r="AC1326" s="314"/>
      <c r="AD1326" s="314"/>
      <c r="AE1326" s="314"/>
      <c r="AF1326" s="314"/>
      <c r="AG1326" s="314"/>
      <c r="AH1326" s="314"/>
      <c r="AI1326" s="314"/>
      <c r="AJ1326" s="314"/>
      <c r="AK1326" s="314"/>
      <c r="AL1326" s="314"/>
      <c r="AM1326" s="314"/>
      <c r="AN1326" s="314"/>
    </row>
    <row r="1327">
      <c r="B1327" s="5">
        <v>11350.0</v>
      </c>
      <c r="E1327" s="90" t="s">
        <v>21</v>
      </c>
      <c r="F1327" s="90" t="s">
        <v>4029</v>
      </c>
      <c r="G1327" s="5">
        <v>1999.0</v>
      </c>
      <c r="H1327" s="5" t="s">
        <v>3777</v>
      </c>
      <c r="I1327" s="5" t="s">
        <v>4019</v>
      </c>
      <c r="J1327" s="5">
        <v>45.0</v>
      </c>
      <c r="K1327" s="5" t="s">
        <v>3862</v>
      </c>
      <c r="L1327" s="5" t="s">
        <v>72</v>
      </c>
      <c r="M1327" s="5" t="s">
        <v>3765</v>
      </c>
      <c r="N1327" s="113"/>
    </row>
    <row r="1328">
      <c r="A1328" s="314"/>
      <c r="B1328" s="310">
        <v>11351.0</v>
      </c>
      <c r="C1328" s="314"/>
      <c r="D1328" s="314"/>
      <c r="E1328" s="311" t="s">
        <v>21</v>
      </c>
      <c r="F1328" s="311" t="s">
        <v>4532</v>
      </c>
      <c r="G1328" s="310">
        <v>1999.0</v>
      </c>
      <c r="H1328" s="310" t="s">
        <v>4533</v>
      </c>
      <c r="I1328" s="310" t="s">
        <v>4393</v>
      </c>
      <c r="J1328" s="310">
        <v>12.0</v>
      </c>
      <c r="K1328" s="310" t="s">
        <v>105</v>
      </c>
      <c r="L1328" s="310" t="s">
        <v>763</v>
      </c>
      <c r="M1328" s="310" t="s">
        <v>3765</v>
      </c>
      <c r="N1328" s="314"/>
      <c r="O1328" s="314"/>
      <c r="P1328" s="314"/>
      <c r="Q1328" s="314"/>
      <c r="R1328" s="314"/>
      <c r="S1328" s="314"/>
      <c r="T1328" s="314"/>
      <c r="U1328" s="314"/>
      <c r="V1328" s="314"/>
      <c r="W1328" s="314"/>
      <c r="X1328" s="314"/>
      <c r="Y1328" s="314"/>
      <c r="Z1328" s="314"/>
      <c r="AA1328" s="314"/>
      <c r="AB1328" s="314"/>
      <c r="AC1328" s="314"/>
      <c r="AD1328" s="314"/>
      <c r="AE1328" s="314"/>
      <c r="AF1328" s="314"/>
      <c r="AG1328" s="314"/>
      <c r="AH1328" s="314"/>
      <c r="AI1328" s="314"/>
      <c r="AJ1328" s="314"/>
      <c r="AK1328" s="314"/>
      <c r="AL1328" s="314"/>
      <c r="AM1328" s="314"/>
      <c r="AN1328" s="314"/>
    </row>
    <row r="1329">
      <c r="A1329" s="314"/>
      <c r="B1329" s="310">
        <v>11352.0</v>
      </c>
      <c r="C1329" s="314"/>
      <c r="D1329" s="314"/>
      <c r="E1329" s="311" t="s">
        <v>21</v>
      </c>
      <c r="F1329" s="311" t="s">
        <v>3767</v>
      </c>
      <c r="G1329" s="310">
        <v>2000.0</v>
      </c>
      <c r="H1329" s="310" t="s">
        <v>3768</v>
      </c>
      <c r="I1329" s="310" t="s">
        <v>3769</v>
      </c>
      <c r="J1329" s="310">
        <v>63.0</v>
      </c>
      <c r="K1329" s="310" t="s">
        <v>105</v>
      </c>
      <c r="L1329" s="310" t="s">
        <v>1138</v>
      </c>
      <c r="M1329" s="310" t="s">
        <v>3765</v>
      </c>
      <c r="N1329" s="314"/>
      <c r="O1329" s="314"/>
      <c r="P1329" s="314"/>
      <c r="Q1329" s="314"/>
      <c r="R1329" s="314"/>
      <c r="S1329" s="314"/>
      <c r="T1329" s="314"/>
      <c r="U1329" s="314"/>
      <c r="V1329" s="314"/>
      <c r="W1329" s="314"/>
      <c r="X1329" s="314"/>
      <c r="Y1329" s="314"/>
      <c r="Z1329" s="314"/>
      <c r="AA1329" s="314"/>
      <c r="AB1329" s="314"/>
      <c r="AC1329" s="314"/>
      <c r="AD1329" s="314"/>
      <c r="AE1329" s="314"/>
      <c r="AF1329" s="314"/>
      <c r="AG1329" s="314"/>
      <c r="AH1329" s="314"/>
      <c r="AI1329" s="314"/>
      <c r="AJ1329" s="314"/>
      <c r="AK1329" s="314"/>
      <c r="AL1329" s="314"/>
      <c r="AM1329" s="314"/>
      <c r="AN1329" s="314"/>
    </row>
    <row r="1330">
      <c r="A1330" s="314"/>
      <c r="B1330" s="310">
        <v>11353.0</v>
      </c>
      <c r="C1330" s="314"/>
      <c r="D1330" s="314"/>
      <c r="E1330" s="311" t="s">
        <v>21</v>
      </c>
      <c r="F1330" s="311" t="s">
        <v>3770</v>
      </c>
      <c r="G1330" s="310">
        <v>2000.0</v>
      </c>
      <c r="H1330" s="310" t="s">
        <v>3768</v>
      </c>
      <c r="I1330" s="310" t="s">
        <v>3771</v>
      </c>
      <c r="J1330" s="310">
        <v>66.0</v>
      </c>
      <c r="K1330" s="310" t="s">
        <v>105</v>
      </c>
      <c r="L1330" s="310" t="s">
        <v>72</v>
      </c>
      <c r="M1330" s="310" t="s">
        <v>3765</v>
      </c>
      <c r="N1330" s="314"/>
      <c r="O1330" s="314"/>
      <c r="P1330" s="314"/>
      <c r="Q1330" s="314"/>
      <c r="R1330" s="314"/>
      <c r="S1330" s="314"/>
      <c r="T1330" s="314"/>
      <c r="U1330" s="314"/>
      <c r="V1330" s="314"/>
      <c r="W1330" s="314"/>
      <c r="X1330" s="314"/>
      <c r="Y1330" s="314"/>
      <c r="Z1330" s="314"/>
      <c r="AA1330" s="314"/>
      <c r="AB1330" s="314"/>
      <c r="AC1330" s="314"/>
      <c r="AD1330" s="314"/>
      <c r="AE1330" s="314"/>
      <c r="AF1330" s="314"/>
      <c r="AG1330" s="314"/>
      <c r="AH1330" s="314"/>
      <c r="AI1330" s="314"/>
      <c r="AJ1330" s="314"/>
      <c r="AK1330" s="314"/>
      <c r="AL1330" s="314"/>
      <c r="AM1330" s="314"/>
      <c r="AN1330" s="314"/>
    </row>
    <row r="1331">
      <c r="A1331" s="314"/>
      <c r="B1331" s="310">
        <v>11354.0</v>
      </c>
      <c r="C1331" s="314"/>
      <c r="D1331" s="314"/>
      <c r="E1331" s="311" t="s">
        <v>21</v>
      </c>
      <c r="F1331" s="311" t="s">
        <v>3863</v>
      </c>
      <c r="G1331" s="310">
        <v>2000.0</v>
      </c>
      <c r="H1331" s="310" t="s">
        <v>3768</v>
      </c>
      <c r="I1331" s="310" t="s">
        <v>3864</v>
      </c>
      <c r="J1331" s="310">
        <v>59.0</v>
      </c>
      <c r="K1331" s="310" t="s">
        <v>105</v>
      </c>
      <c r="L1331" s="310" t="s">
        <v>72</v>
      </c>
      <c r="M1331" s="310" t="s">
        <v>3765</v>
      </c>
      <c r="N1331" s="314"/>
      <c r="O1331" s="314"/>
      <c r="P1331" s="314"/>
      <c r="Q1331" s="314"/>
      <c r="R1331" s="314"/>
      <c r="S1331" s="314"/>
      <c r="T1331" s="314"/>
      <c r="U1331" s="314"/>
      <c r="V1331" s="314"/>
      <c r="W1331" s="314"/>
      <c r="X1331" s="314"/>
      <c r="Y1331" s="314"/>
      <c r="Z1331" s="314"/>
      <c r="AA1331" s="314"/>
      <c r="AB1331" s="314"/>
      <c r="AC1331" s="314"/>
      <c r="AD1331" s="314"/>
      <c r="AE1331" s="314"/>
      <c r="AF1331" s="314"/>
      <c r="AG1331" s="314"/>
      <c r="AH1331" s="314"/>
      <c r="AI1331" s="314"/>
      <c r="AJ1331" s="314"/>
      <c r="AK1331" s="314"/>
      <c r="AL1331" s="314"/>
      <c r="AM1331" s="314"/>
      <c r="AN1331" s="314"/>
    </row>
    <row r="1332">
      <c r="A1332" s="314"/>
      <c r="B1332" s="310">
        <v>11355.0</v>
      </c>
      <c r="C1332" s="314"/>
      <c r="D1332" s="314"/>
      <c r="E1332" s="311" t="s">
        <v>21</v>
      </c>
      <c r="F1332" s="311" t="s">
        <v>3772</v>
      </c>
      <c r="G1332" s="310">
        <v>2000.0</v>
      </c>
      <c r="H1332" s="310" t="s">
        <v>3768</v>
      </c>
      <c r="I1332" s="310" t="s">
        <v>3769</v>
      </c>
      <c r="J1332" s="310">
        <v>63.0</v>
      </c>
      <c r="K1332" s="310" t="s">
        <v>105</v>
      </c>
      <c r="L1332" s="310" t="s">
        <v>1138</v>
      </c>
      <c r="M1332" s="310" t="s">
        <v>3765</v>
      </c>
      <c r="N1332" s="314"/>
      <c r="O1332" s="314"/>
      <c r="P1332" s="314"/>
      <c r="Q1332" s="314"/>
      <c r="R1332" s="314"/>
      <c r="S1332" s="314"/>
      <c r="T1332" s="314"/>
      <c r="U1332" s="314"/>
      <c r="V1332" s="314"/>
      <c r="W1332" s="314"/>
      <c r="X1332" s="314"/>
      <c r="Y1332" s="314"/>
      <c r="Z1332" s="314"/>
      <c r="AA1332" s="314"/>
      <c r="AB1332" s="314"/>
      <c r="AC1332" s="314"/>
      <c r="AD1332" s="314"/>
      <c r="AE1332" s="314"/>
      <c r="AF1332" s="314"/>
      <c r="AG1332" s="314"/>
      <c r="AH1332" s="314"/>
      <c r="AI1332" s="314"/>
      <c r="AJ1332" s="314"/>
      <c r="AK1332" s="314"/>
      <c r="AL1332" s="314"/>
      <c r="AM1332" s="314"/>
      <c r="AN1332" s="314"/>
    </row>
    <row r="1333">
      <c r="A1333" s="314"/>
      <c r="B1333" s="310">
        <v>11356.0</v>
      </c>
      <c r="C1333" s="314"/>
      <c r="D1333" s="314"/>
      <c r="E1333" s="311" t="s">
        <v>21</v>
      </c>
      <c r="F1333" s="311" t="s">
        <v>4030</v>
      </c>
      <c r="G1333" s="310">
        <v>2000.0</v>
      </c>
      <c r="H1333" s="310" t="s">
        <v>3768</v>
      </c>
      <c r="I1333" s="310" t="s">
        <v>4031</v>
      </c>
      <c r="J1333" s="310">
        <v>64.0</v>
      </c>
      <c r="K1333" s="310" t="s">
        <v>105</v>
      </c>
      <c r="L1333" s="310" t="s">
        <v>72</v>
      </c>
      <c r="M1333" s="310" t="s">
        <v>3765</v>
      </c>
      <c r="N1333" s="314"/>
      <c r="O1333" s="314"/>
      <c r="P1333" s="314"/>
      <c r="Q1333" s="314"/>
      <c r="R1333" s="314"/>
      <c r="S1333" s="314"/>
      <c r="T1333" s="314"/>
      <c r="U1333" s="314"/>
      <c r="V1333" s="314"/>
      <c r="W1333" s="314"/>
      <c r="X1333" s="314"/>
      <c r="Y1333" s="314"/>
      <c r="Z1333" s="314"/>
      <c r="AA1333" s="314"/>
      <c r="AB1333" s="314"/>
      <c r="AC1333" s="314"/>
      <c r="AD1333" s="314"/>
      <c r="AE1333" s="314"/>
      <c r="AF1333" s="314"/>
      <c r="AG1333" s="314"/>
      <c r="AH1333" s="314"/>
      <c r="AI1333" s="314"/>
      <c r="AJ1333" s="314"/>
      <c r="AK1333" s="314"/>
      <c r="AL1333" s="314"/>
      <c r="AM1333" s="314"/>
      <c r="AN1333" s="314"/>
    </row>
    <row r="1334">
      <c r="A1334" s="314"/>
      <c r="B1334" s="310">
        <v>11357.0</v>
      </c>
      <c r="C1334" s="314"/>
      <c r="D1334" s="314"/>
      <c r="E1334" s="311" t="s">
        <v>21</v>
      </c>
      <c r="F1334" s="311" t="s">
        <v>3773</v>
      </c>
      <c r="G1334" s="310">
        <v>2000.0</v>
      </c>
      <c r="H1334" s="310" t="s">
        <v>3768</v>
      </c>
      <c r="I1334" s="310" t="s">
        <v>3769</v>
      </c>
      <c r="J1334" s="310">
        <v>63.0</v>
      </c>
      <c r="K1334" s="310" t="s">
        <v>105</v>
      </c>
      <c r="L1334" s="310" t="s">
        <v>1138</v>
      </c>
      <c r="M1334" s="310" t="s">
        <v>3765</v>
      </c>
      <c r="N1334" s="314"/>
      <c r="O1334" s="314"/>
      <c r="P1334" s="314"/>
      <c r="Q1334" s="314"/>
      <c r="R1334" s="314"/>
      <c r="S1334" s="314"/>
      <c r="T1334" s="314"/>
      <c r="U1334" s="314"/>
      <c r="V1334" s="314"/>
      <c r="W1334" s="314"/>
      <c r="X1334" s="314"/>
      <c r="Y1334" s="314"/>
      <c r="Z1334" s="314"/>
      <c r="AA1334" s="314"/>
      <c r="AB1334" s="314"/>
      <c r="AC1334" s="314"/>
      <c r="AD1334" s="314"/>
      <c r="AE1334" s="314"/>
      <c r="AF1334" s="314"/>
      <c r="AG1334" s="314"/>
      <c r="AH1334" s="314"/>
      <c r="AI1334" s="314"/>
      <c r="AJ1334" s="314"/>
      <c r="AK1334" s="314"/>
      <c r="AL1334" s="314"/>
      <c r="AM1334" s="314"/>
      <c r="AN1334" s="314"/>
    </row>
    <row r="1335">
      <c r="A1335" s="314"/>
      <c r="B1335" s="310">
        <v>11358.0</v>
      </c>
      <c r="C1335" s="314"/>
      <c r="D1335" s="314"/>
      <c r="E1335" s="311" t="s">
        <v>21</v>
      </c>
      <c r="F1335" s="311" t="s">
        <v>3865</v>
      </c>
      <c r="G1335" s="310">
        <v>2000.0</v>
      </c>
      <c r="H1335" s="310" t="s">
        <v>3768</v>
      </c>
      <c r="I1335" s="310" t="s">
        <v>3866</v>
      </c>
      <c r="J1335" s="310">
        <v>59.0</v>
      </c>
      <c r="K1335" s="310" t="s">
        <v>105</v>
      </c>
      <c r="L1335" s="310" t="s">
        <v>72</v>
      </c>
      <c r="M1335" s="310" t="s">
        <v>3765</v>
      </c>
      <c r="N1335" s="314"/>
      <c r="O1335" s="314"/>
      <c r="P1335" s="314"/>
      <c r="Q1335" s="314"/>
      <c r="R1335" s="314"/>
      <c r="S1335" s="314"/>
      <c r="T1335" s="314"/>
      <c r="U1335" s="314"/>
      <c r="V1335" s="314"/>
      <c r="W1335" s="314"/>
      <c r="X1335" s="314"/>
      <c r="Y1335" s="314"/>
      <c r="Z1335" s="314"/>
      <c r="AA1335" s="314"/>
      <c r="AB1335" s="314"/>
      <c r="AC1335" s="314"/>
      <c r="AD1335" s="314"/>
      <c r="AE1335" s="314"/>
      <c r="AF1335" s="314"/>
      <c r="AG1335" s="314"/>
      <c r="AH1335" s="314"/>
      <c r="AI1335" s="314"/>
      <c r="AJ1335" s="314"/>
      <c r="AK1335" s="314"/>
      <c r="AL1335" s="314"/>
      <c r="AM1335" s="314"/>
      <c r="AN1335" s="314"/>
    </row>
    <row r="1336">
      <c r="B1336" s="5">
        <v>11359.0</v>
      </c>
      <c r="E1336" s="90" t="s">
        <v>21</v>
      </c>
      <c r="F1336" s="90" t="s">
        <v>4534</v>
      </c>
      <c r="G1336" s="5">
        <v>1999.0</v>
      </c>
      <c r="H1336" s="5" t="s">
        <v>3777</v>
      </c>
      <c r="I1336" s="5" t="s">
        <v>4535</v>
      </c>
      <c r="J1336" s="5">
        <v>42.0</v>
      </c>
      <c r="K1336" s="5" t="s">
        <v>88</v>
      </c>
      <c r="L1336" s="5" t="s">
        <v>666</v>
      </c>
      <c r="M1336" s="5" t="s">
        <v>3765</v>
      </c>
      <c r="N1336" s="113"/>
    </row>
    <row r="1337">
      <c r="A1337" s="314"/>
      <c r="B1337" s="310">
        <v>11360.0</v>
      </c>
      <c r="C1337" s="314"/>
      <c r="D1337" s="314"/>
      <c r="E1337" s="311" t="s">
        <v>21</v>
      </c>
      <c r="F1337" s="311" t="s">
        <v>4536</v>
      </c>
      <c r="G1337" s="310">
        <v>1999.0</v>
      </c>
      <c r="H1337" s="310" t="s">
        <v>3765</v>
      </c>
      <c r="I1337" s="310" t="s">
        <v>4537</v>
      </c>
      <c r="J1337" s="310">
        <v>42.0</v>
      </c>
      <c r="K1337" s="310" t="s">
        <v>105</v>
      </c>
      <c r="L1337" s="310" t="s">
        <v>763</v>
      </c>
      <c r="M1337" s="310" t="s">
        <v>3765</v>
      </c>
      <c r="N1337" s="314"/>
      <c r="O1337" s="314"/>
      <c r="P1337" s="314"/>
      <c r="Q1337" s="314"/>
      <c r="R1337" s="314"/>
      <c r="S1337" s="314"/>
      <c r="T1337" s="314"/>
      <c r="U1337" s="314"/>
      <c r="V1337" s="314"/>
      <c r="W1337" s="314"/>
      <c r="X1337" s="314"/>
      <c r="Y1337" s="314"/>
      <c r="Z1337" s="314"/>
      <c r="AA1337" s="314"/>
      <c r="AB1337" s="314"/>
      <c r="AC1337" s="314"/>
      <c r="AD1337" s="314"/>
      <c r="AE1337" s="314"/>
      <c r="AF1337" s="314"/>
      <c r="AG1337" s="314"/>
      <c r="AH1337" s="314"/>
      <c r="AI1337" s="314"/>
      <c r="AJ1337" s="314"/>
      <c r="AK1337" s="314"/>
      <c r="AL1337" s="314"/>
      <c r="AM1337" s="314"/>
      <c r="AN1337" s="314"/>
    </row>
    <row r="1338">
      <c r="B1338" s="5">
        <v>11361.0</v>
      </c>
      <c r="E1338" s="90" t="s">
        <v>21</v>
      </c>
      <c r="F1338" s="90" t="s">
        <v>4538</v>
      </c>
      <c r="G1338" s="5">
        <v>1999.0</v>
      </c>
      <c r="H1338" s="5" t="s">
        <v>3777</v>
      </c>
      <c r="I1338" s="5" t="s">
        <v>3924</v>
      </c>
      <c r="J1338" s="5">
        <v>35.0</v>
      </c>
      <c r="K1338" s="5" t="s">
        <v>88</v>
      </c>
      <c r="L1338" s="5" t="s">
        <v>72</v>
      </c>
      <c r="M1338" s="5" t="s">
        <v>3765</v>
      </c>
      <c r="N1338" s="113"/>
    </row>
    <row r="1339">
      <c r="A1339" s="314"/>
      <c r="B1339" s="310">
        <v>11362.0</v>
      </c>
      <c r="C1339" s="314"/>
      <c r="D1339" s="314"/>
      <c r="E1339" s="311" t="s">
        <v>21</v>
      </c>
      <c r="F1339" s="311" t="s">
        <v>4539</v>
      </c>
      <c r="G1339" s="310">
        <v>1999.0</v>
      </c>
      <c r="H1339" s="310" t="s">
        <v>4368</v>
      </c>
      <c r="I1339" s="310" t="s">
        <v>3835</v>
      </c>
      <c r="J1339" s="310">
        <v>50.0</v>
      </c>
      <c r="K1339" s="310" t="s">
        <v>105</v>
      </c>
      <c r="L1339" s="310" t="s">
        <v>72</v>
      </c>
      <c r="M1339" s="310" t="s">
        <v>3765</v>
      </c>
      <c r="N1339" s="314"/>
      <c r="O1339" s="314"/>
      <c r="P1339" s="314"/>
      <c r="Q1339" s="314"/>
      <c r="R1339" s="314"/>
      <c r="S1339" s="314"/>
      <c r="T1339" s="314"/>
      <c r="U1339" s="314"/>
      <c r="V1339" s="314"/>
      <c r="W1339" s="314"/>
      <c r="X1339" s="314"/>
      <c r="Y1339" s="314"/>
      <c r="Z1339" s="314"/>
      <c r="AA1339" s="314"/>
      <c r="AB1339" s="314"/>
      <c r="AC1339" s="314"/>
      <c r="AD1339" s="314"/>
      <c r="AE1339" s="314"/>
      <c r="AF1339" s="314"/>
      <c r="AG1339" s="314"/>
      <c r="AH1339" s="314"/>
      <c r="AI1339" s="314"/>
      <c r="AJ1339" s="314"/>
      <c r="AK1339" s="314"/>
      <c r="AL1339" s="314"/>
      <c r="AM1339" s="314"/>
      <c r="AN1339" s="314"/>
    </row>
    <row r="1340">
      <c r="A1340" s="314"/>
      <c r="B1340" s="310">
        <v>11363.0</v>
      </c>
      <c r="C1340" s="314"/>
      <c r="D1340" s="314"/>
      <c r="E1340" s="311" t="s">
        <v>21</v>
      </c>
      <c r="F1340" s="311" t="s">
        <v>4032</v>
      </c>
      <c r="G1340" s="310">
        <v>2000.0</v>
      </c>
      <c r="H1340" s="310" t="s">
        <v>3768</v>
      </c>
      <c r="I1340" s="310" t="s">
        <v>4033</v>
      </c>
      <c r="J1340" s="310">
        <v>18.0</v>
      </c>
      <c r="K1340" s="310" t="s">
        <v>105</v>
      </c>
      <c r="L1340" s="310" t="s">
        <v>1138</v>
      </c>
      <c r="M1340" s="310" t="s">
        <v>3765</v>
      </c>
      <c r="N1340" s="314"/>
      <c r="O1340" s="314"/>
      <c r="P1340" s="314"/>
      <c r="Q1340" s="314"/>
      <c r="R1340" s="314"/>
      <c r="S1340" s="314"/>
      <c r="T1340" s="314"/>
      <c r="U1340" s="314"/>
      <c r="V1340" s="314"/>
      <c r="W1340" s="314"/>
      <c r="X1340" s="314"/>
      <c r="Y1340" s="314"/>
      <c r="Z1340" s="314"/>
      <c r="AA1340" s="314"/>
      <c r="AB1340" s="314"/>
      <c r="AC1340" s="314"/>
      <c r="AD1340" s="314"/>
      <c r="AE1340" s="314"/>
      <c r="AF1340" s="314"/>
      <c r="AG1340" s="314"/>
      <c r="AH1340" s="314"/>
      <c r="AI1340" s="314"/>
      <c r="AJ1340" s="314"/>
      <c r="AK1340" s="314"/>
      <c r="AL1340" s="314"/>
      <c r="AM1340" s="314"/>
      <c r="AN1340" s="314"/>
    </row>
    <row r="1341">
      <c r="B1341" s="5">
        <v>11364.0</v>
      </c>
      <c r="E1341" s="90" t="s">
        <v>21</v>
      </c>
      <c r="F1341" s="90" t="s">
        <v>4540</v>
      </c>
      <c r="G1341" s="5">
        <v>1999.0</v>
      </c>
      <c r="H1341" s="5" t="s">
        <v>3765</v>
      </c>
      <c r="I1341" s="5" t="s">
        <v>3946</v>
      </c>
      <c r="J1341" s="5">
        <v>43.0</v>
      </c>
      <c r="K1341" s="5" t="s">
        <v>3825</v>
      </c>
      <c r="L1341" s="5" t="s">
        <v>25</v>
      </c>
      <c r="M1341" s="5" t="s">
        <v>3765</v>
      </c>
      <c r="N1341" s="113"/>
    </row>
    <row r="1342">
      <c r="A1342" s="314"/>
      <c r="B1342" s="310">
        <v>11365.0</v>
      </c>
      <c r="C1342" s="314"/>
      <c r="D1342" s="314"/>
      <c r="E1342" s="311" t="s">
        <v>21</v>
      </c>
      <c r="F1342" s="311" t="s">
        <v>3774</v>
      </c>
      <c r="G1342" s="310">
        <v>2000.0</v>
      </c>
      <c r="H1342" s="310" t="s">
        <v>3768</v>
      </c>
      <c r="I1342" s="310" t="s">
        <v>3775</v>
      </c>
      <c r="J1342" s="310">
        <v>79.0</v>
      </c>
      <c r="K1342" s="310" t="s">
        <v>105</v>
      </c>
      <c r="L1342" s="310" t="s">
        <v>520</v>
      </c>
      <c r="M1342" s="310" t="s">
        <v>3765</v>
      </c>
      <c r="N1342" s="314"/>
      <c r="O1342" s="314"/>
      <c r="P1342" s="314"/>
      <c r="Q1342" s="314"/>
      <c r="R1342" s="314"/>
      <c r="S1342" s="314"/>
      <c r="T1342" s="314"/>
      <c r="U1342" s="314"/>
      <c r="V1342" s="314"/>
      <c r="W1342" s="314"/>
      <c r="X1342" s="314"/>
      <c r="Y1342" s="314"/>
      <c r="Z1342" s="314"/>
      <c r="AA1342" s="314"/>
      <c r="AB1342" s="314"/>
      <c r="AC1342" s="314"/>
      <c r="AD1342" s="314"/>
      <c r="AE1342" s="314"/>
      <c r="AF1342" s="314"/>
      <c r="AG1342" s="314"/>
      <c r="AH1342" s="314"/>
      <c r="AI1342" s="314"/>
      <c r="AJ1342" s="314"/>
      <c r="AK1342" s="314"/>
      <c r="AL1342" s="314"/>
      <c r="AM1342" s="314"/>
      <c r="AN1342" s="314"/>
    </row>
    <row r="1343">
      <c r="A1343" s="314"/>
      <c r="B1343" s="310">
        <v>11366.0</v>
      </c>
      <c r="C1343" s="314"/>
      <c r="D1343" s="314"/>
      <c r="E1343" s="311" t="s">
        <v>21</v>
      </c>
      <c r="F1343" s="311" t="s">
        <v>3867</v>
      </c>
      <c r="G1343" s="310">
        <v>1999.0</v>
      </c>
      <c r="H1343" s="310" t="s">
        <v>3783</v>
      </c>
      <c r="I1343" s="310" t="s">
        <v>3857</v>
      </c>
      <c r="J1343" s="310">
        <v>50.0</v>
      </c>
      <c r="K1343" s="310" t="s">
        <v>105</v>
      </c>
      <c r="L1343" s="310" t="s">
        <v>666</v>
      </c>
      <c r="M1343" s="310" t="s">
        <v>3765</v>
      </c>
      <c r="N1343" s="314"/>
      <c r="O1343" s="314"/>
      <c r="P1343" s="314"/>
      <c r="Q1343" s="314"/>
      <c r="R1343" s="314"/>
      <c r="S1343" s="314"/>
      <c r="T1343" s="314"/>
      <c r="U1343" s="314"/>
      <c r="V1343" s="314"/>
      <c r="W1343" s="314"/>
      <c r="X1343" s="314"/>
      <c r="Y1343" s="314"/>
      <c r="Z1343" s="314"/>
      <c r="AA1343" s="314"/>
      <c r="AB1343" s="314"/>
      <c r="AC1343" s="314"/>
      <c r="AD1343" s="314"/>
      <c r="AE1343" s="314"/>
      <c r="AF1343" s="314"/>
      <c r="AG1343" s="314"/>
      <c r="AH1343" s="314"/>
      <c r="AI1343" s="314"/>
      <c r="AJ1343" s="314"/>
      <c r="AK1343" s="314"/>
      <c r="AL1343" s="314"/>
      <c r="AM1343" s="314"/>
      <c r="AN1343" s="314"/>
    </row>
    <row r="1344">
      <c r="A1344" s="314"/>
      <c r="B1344" s="310">
        <v>11367.0</v>
      </c>
      <c r="C1344" s="314"/>
      <c r="D1344" s="314"/>
      <c r="E1344" s="311" t="s">
        <v>21</v>
      </c>
      <c r="F1344" s="311" t="s">
        <v>3868</v>
      </c>
      <c r="G1344" s="310">
        <v>1999.0</v>
      </c>
      <c r="H1344" s="310" t="s">
        <v>3783</v>
      </c>
      <c r="I1344" s="310" t="s">
        <v>3855</v>
      </c>
      <c r="J1344" s="310">
        <v>49.0</v>
      </c>
      <c r="K1344" s="310" t="s">
        <v>105</v>
      </c>
      <c r="L1344" s="310" t="s">
        <v>72</v>
      </c>
      <c r="M1344" s="310" t="s">
        <v>3765</v>
      </c>
      <c r="N1344" s="314"/>
      <c r="O1344" s="314"/>
      <c r="P1344" s="314"/>
      <c r="Q1344" s="314"/>
      <c r="R1344" s="314"/>
      <c r="S1344" s="314"/>
      <c r="T1344" s="314"/>
      <c r="U1344" s="314"/>
      <c r="V1344" s="314"/>
      <c r="W1344" s="314"/>
      <c r="X1344" s="314"/>
      <c r="Y1344" s="314"/>
      <c r="Z1344" s="314"/>
      <c r="AA1344" s="314"/>
      <c r="AB1344" s="314"/>
      <c r="AC1344" s="314"/>
      <c r="AD1344" s="314"/>
      <c r="AE1344" s="314"/>
      <c r="AF1344" s="314"/>
      <c r="AG1344" s="314"/>
      <c r="AH1344" s="314"/>
      <c r="AI1344" s="314"/>
      <c r="AJ1344" s="314"/>
      <c r="AK1344" s="314"/>
      <c r="AL1344" s="314"/>
      <c r="AM1344" s="314"/>
      <c r="AN1344" s="314"/>
    </row>
    <row r="1345">
      <c r="A1345" s="314"/>
      <c r="B1345" s="310">
        <v>11368.0</v>
      </c>
      <c r="C1345" s="314"/>
      <c r="D1345" s="314"/>
      <c r="E1345" s="311" t="s">
        <v>21</v>
      </c>
      <c r="F1345" s="311" t="s">
        <v>3776</v>
      </c>
      <c r="G1345" s="310">
        <v>1999.0</v>
      </c>
      <c r="H1345" s="310" t="s">
        <v>3777</v>
      </c>
      <c r="I1345" s="310" t="s">
        <v>3778</v>
      </c>
      <c r="J1345" s="310">
        <v>32.0</v>
      </c>
      <c r="K1345" s="310" t="s">
        <v>105</v>
      </c>
      <c r="L1345" s="310" t="s">
        <v>72</v>
      </c>
      <c r="M1345" s="310" t="s">
        <v>3765</v>
      </c>
      <c r="N1345" s="314"/>
      <c r="O1345" s="314"/>
      <c r="P1345" s="314"/>
      <c r="Q1345" s="314"/>
      <c r="R1345" s="314"/>
      <c r="S1345" s="314"/>
      <c r="T1345" s="314"/>
      <c r="U1345" s="314"/>
      <c r="V1345" s="314"/>
      <c r="W1345" s="314"/>
      <c r="X1345" s="314"/>
      <c r="Y1345" s="314"/>
      <c r="Z1345" s="314"/>
      <c r="AA1345" s="314"/>
      <c r="AB1345" s="314"/>
      <c r="AC1345" s="314"/>
      <c r="AD1345" s="314"/>
      <c r="AE1345" s="314"/>
      <c r="AF1345" s="314"/>
      <c r="AG1345" s="314"/>
      <c r="AH1345" s="314"/>
      <c r="AI1345" s="314"/>
      <c r="AJ1345" s="314"/>
      <c r="AK1345" s="314"/>
      <c r="AL1345" s="314"/>
      <c r="AM1345" s="314"/>
      <c r="AN1345" s="314"/>
    </row>
    <row r="1346">
      <c r="B1346" s="5">
        <v>11369.0</v>
      </c>
      <c r="E1346" s="90" t="s">
        <v>21</v>
      </c>
      <c r="F1346" s="90" t="s">
        <v>3869</v>
      </c>
      <c r="G1346" s="5">
        <v>1999.0</v>
      </c>
      <c r="H1346" s="5" t="s">
        <v>3777</v>
      </c>
      <c r="I1346" s="5" t="s">
        <v>3870</v>
      </c>
      <c r="J1346" s="5">
        <v>18.0</v>
      </c>
      <c r="K1346" s="5" t="s">
        <v>88</v>
      </c>
      <c r="L1346" s="5" t="s">
        <v>763</v>
      </c>
      <c r="M1346" s="5" t="s">
        <v>3765</v>
      </c>
      <c r="N1346" s="113"/>
    </row>
    <row r="1347">
      <c r="A1347" s="314"/>
      <c r="B1347" s="310">
        <v>11370.0</v>
      </c>
      <c r="C1347" s="314"/>
      <c r="D1347" s="314"/>
      <c r="E1347" s="311" t="s">
        <v>21</v>
      </c>
      <c r="F1347" s="311" t="s">
        <v>3779</v>
      </c>
      <c r="G1347" s="310">
        <v>1999.0</v>
      </c>
      <c r="H1347" s="310" t="s">
        <v>3777</v>
      </c>
      <c r="I1347" s="310" t="s">
        <v>3778</v>
      </c>
      <c r="J1347" s="310">
        <v>32.0</v>
      </c>
      <c r="K1347" s="310" t="s">
        <v>105</v>
      </c>
      <c r="L1347" s="310" t="s">
        <v>72</v>
      </c>
      <c r="M1347" s="310" t="s">
        <v>3765</v>
      </c>
      <c r="N1347" s="314"/>
      <c r="O1347" s="314"/>
      <c r="P1347" s="314"/>
      <c r="Q1347" s="314"/>
      <c r="R1347" s="314"/>
      <c r="S1347" s="314"/>
      <c r="T1347" s="314"/>
      <c r="U1347" s="314"/>
      <c r="V1347" s="314"/>
      <c r="W1347" s="314"/>
      <c r="X1347" s="314"/>
      <c r="Y1347" s="314"/>
      <c r="Z1347" s="314"/>
      <c r="AA1347" s="314"/>
      <c r="AB1347" s="314"/>
      <c r="AC1347" s="314"/>
      <c r="AD1347" s="314"/>
      <c r="AE1347" s="314"/>
      <c r="AF1347" s="314"/>
      <c r="AG1347" s="314"/>
      <c r="AH1347" s="314"/>
      <c r="AI1347" s="314"/>
      <c r="AJ1347" s="314"/>
      <c r="AK1347" s="314"/>
      <c r="AL1347" s="314"/>
      <c r="AM1347" s="314"/>
      <c r="AN1347" s="314"/>
    </row>
    <row r="1348">
      <c r="A1348" s="314"/>
      <c r="B1348" s="310">
        <v>11371.0</v>
      </c>
      <c r="C1348" s="314"/>
      <c r="D1348" s="314"/>
      <c r="E1348" s="311" t="s">
        <v>21</v>
      </c>
      <c r="F1348" s="311" t="s">
        <v>3780</v>
      </c>
      <c r="G1348" s="310">
        <v>2000.0</v>
      </c>
      <c r="H1348" s="310" t="s">
        <v>3768</v>
      </c>
      <c r="I1348" s="310" t="s">
        <v>3781</v>
      </c>
      <c r="J1348" s="310">
        <v>54.0</v>
      </c>
      <c r="K1348" s="310" t="s">
        <v>105</v>
      </c>
      <c r="L1348" s="310" t="s">
        <v>520</v>
      </c>
      <c r="M1348" s="310" t="s">
        <v>3765</v>
      </c>
      <c r="N1348" s="314"/>
      <c r="O1348" s="314"/>
      <c r="P1348" s="314"/>
      <c r="Q1348" s="314"/>
      <c r="R1348" s="314"/>
      <c r="S1348" s="314"/>
      <c r="T1348" s="314"/>
      <c r="U1348" s="314"/>
      <c r="V1348" s="314"/>
      <c r="W1348" s="314"/>
      <c r="X1348" s="314"/>
      <c r="Y1348" s="314"/>
      <c r="Z1348" s="314"/>
      <c r="AA1348" s="314"/>
      <c r="AB1348" s="314"/>
      <c r="AC1348" s="314"/>
      <c r="AD1348" s="314"/>
      <c r="AE1348" s="314"/>
      <c r="AF1348" s="314"/>
      <c r="AG1348" s="314"/>
      <c r="AH1348" s="314"/>
      <c r="AI1348" s="314"/>
      <c r="AJ1348" s="314"/>
      <c r="AK1348" s="314"/>
      <c r="AL1348" s="314"/>
      <c r="AM1348" s="314"/>
      <c r="AN1348" s="314"/>
    </row>
    <row r="1349">
      <c r="A1349" s="314"/>
      <c r="B1349" s="310">
        <v>11372.0</v>
      </c>
      <c r="C1349" s="314"/>
      <c r="D1349" s="314"/>
      <c r="E1349" s="311" t="s">
        <v>21</v>
      </c>
      <c r="F1349" s="311" t="s">
        <v>4034</v>
      </c>
      <c r="G1349" s="310">
        <v>1999.0</v>
      </c>
      <c r="H1349" s="310" t="s">
        <v>3783</v>
      </c>
      <c r="I1349" s="310" t="s">
        <v>3857</v>
      </c>
      <c r="J1349" s="310">
        <v>50.0</v>
      </c>
      <c r="K1349" s="310" t="s">
        <v>105</v>
      </c>
      <c r="L1349" s="310" t="s">
        <v>72</v>
      </c>
      <c r="M1349" s="310" t="s">
        <v>3765</v>
      </c>
      <c r="N1349" s="314"/>
      <c r="O1349" s="314"/>
      <c r="P1349" s="314"/>
      <c r="Q1349" s="314"/>
      <c r="R1349" s="314"/>
      <c r="S1349" s="314"/>
      <c r="T1349" s="314"/>
      <c r="U1349" s="314"/>
      <c r="V1349" s="314"/>
      <c r="W1349" s="314"/>
      <c r="X1349" s="314"/>
      <c r="Y1349" s="314"/>
      <c r="Z1349" s="314"/>
      <c r="AA1349" s="314"/>
      <c r="AB1349" s="314"/>
      <c r="AC1349" s="314"/>
      <c r="AD1349" s="314"/>
      <c r="AE1349" s="314"/>
      <c r="AF1349" s="314"/>
      <c r="AG1349" s="314"/>
      <c r="AH1349" s="314"/>
      <c r="AI1349" s="314"/>
      <c r="AJ1349" s="314"/>
      <c r="AK1349" s="314"/>
      <c r="AL1349" s="314"/>
      <c r="AM1349" s="314"/>
      <c r="AN1349" s="314"/>
    </row>
    <row r="1350">
      <c r="A1350" s="314"/>
      <c r="B1350" s="310">
        <v>11373.0</v>
      </c>
      <c r="C1350" s="314"/>
      <c r="D1350" s="314"/>
      <c r="E1350" s="311" t="s">
        <v>21</v>
      </c>
      <c r="F1350" s="311" t="s">
        <v>4035</v>
      </c>
      <c r="G1350" s="310">
        <v>1999.0</v>
      </c>
      <c r="H1350" s="310" t="s">
        <v>3783</v>
      </c>
      <c r="I1350" s="310" t="s">
        <v>3857</v>
      </c>
      <c r="J1350" s="310">
        <v>50.0</v>
      </c>
      <c r="K1350" s="310" t="s">
        <v>105</v>
      </c>
      <c r="L1350" s="310" t="s">
        <v>72</v>
      </c>
      <c r="M1350" s="310" t="s">
        <v>3765</v>
      </c>
      <c r="N1350" s="314"/>
      <c r="O1350" s="314"/>
      <c r="P1350" s="314"/>
      <c r="Q1350" s="314"/>
      <c r="R1350" s="314"/>
      <c r="S1350" s="314"/>
      <c r="T1350" s="314"/>
      <c r="U1350" s="314"/>
      <c r="V1350" s="314"/>
      <c r="W1350" s="314"/>
      <c r="X1350" s="314"/>
      <c r="Y1350" s="314"/>
      <c r="Z1350" s="314"/>
      <c r="AA1350" s="314"/>
      <c r="AB1350" s="314"/>
      <c r="AC1350" s="314"/>
      <c r="AD1350" s="314"/>
      <c r="AE1350" s="314"/>
      <c r="AF1350" s="314"/>
      <c r="AG1350" s="314"/>
      <c r="AH1350" s="314"/>
      <c r="AI1350" s="314"/>
      <c r="AJ1350" s="314"/>
      <c r="AK1350" s="314"/>
      <c r="AL1350" s="314"/>
      <c r="AM1350" s="314"/>
      <c r="AN1350" s="314"/>
    </row>
    <row r="1351">
      <c r="A1351" s="314"/>
      <c r="B1351" s="310">
        <v>11374.0</v>
      </c>
      <c r="C1351" s="314"/>
      <c r="D1351" s="314"/>
      <c r="E1351" s="311" t="s">
        <v>21</v>
      </c>
      <c r="F1351" s="311" t="s">
        <v>3871</v>
      </c>
      <c r="G1351" s="310">
        <v>1999.0</v>
      </c>
      <c r="H1351" s="310" t="s">
        <v>3783</v>
      </c>
      <c r="I1351" s="310" t="s">
        <v>3855</v>
      </c>
      <c r="J1351" s="310">
        <v>49.0</v>
      </c>
      <c r="K1351" s="310" t="s">
        <v>105</v>
      </c>
      <c r="L1351" s="310" t="s">
        <v>72</v>
      </c>
      <c r="M1351" s="310" t="s">
        <v>3765</v>
      </c>
      <c r="N1351" s="314"/>
      <c r="O1351" s="314"/>
      <c r="P1351" s="314"/>
      <c r="Q1351" s="314"/>
      <c r="R1351" s="314"/>
      <c r="S1351" s="314"/>
      <c r="T1351" s="314"/>
      <c r="U1351" s="314"/>
      <c r="V1351" s="314"/>
      <c r="W1351" s="314"/>
      <c r="X1351" s="314"/>
      <c r="Y1351" s="314"/>
      <c r="Z1351" s="314"/>
      <c r="AA1351" s="314"/>
      <c r="AB1351" s="314"/>
      <c r="AC1351" s="314"/>
      <c r="AD1351" s="314"/>
      <c r="AE1351" s="314"/>
      <c r="AF1351" s="314"/>
      <c r="AG1351" s="314"/>
      <c r="AH1351" s="314"/>
      <c r="AI1351" s="314"/>
      <c r="AJ1351" s="314"/>
      <c r="AK1351" s="314"/>
      <c r="AL1351" s="314"/>
      <c r="AM1351" s="314"/>
      <c r="AN1351" s="314"/>
    </row>
    <row r="1352">
      <c r="A1352" s="314"/>
      <c r="B1352" s="310">
        <v>11375.0</v>
      </c>
      <c r="C1352" s="314"/>
      <c r="D1352" s="314"/>
      <c r="E1352" s="311" t="s">
        <v>21</v>
      </c>
      <c r="F1352" s="311" t="s">
        <v>4541</v>
      </c>
      <c r="G1352" s="310">
        <v>1999.0</v>
      </c>
      <c r="H1352" s="310" t="s">
        <v>3783</v>
      </c>
      <c r="I1352" s="310" t="s">
        <v>3970</v>
      </c>
      <c r="J1352" s="310">
        <v>52.0</v>
      </c>
      <c r="K1352" s="310" t="s">
        <v>105</v>
      </c>
      <c r="L1352" s="310" t="s">
        <v>25</v>
      </c>
      <c r="M1352" s="310" t="s">
        <v>3765</v>
      </c>
      <c r="N1352" s="314"/>
      <c r="O1352" s="314"/>
      <c r="P1352" s="314"/>
      <c r="Q1352" s="314"/>
      <c r="R1352" s="314"/>
      <c r="S1352" s="314"/>
      <c r="T1352" s="314"/>
      <c r="U1352" s="314"/>
      <c r="V1352" s="314"/>
      <c r="W1352" s="314"/>
      <c r="X1352" s="314"/>
      <c r="Y1352" s="314"/>
      <c r="Z1352" s="314"/>
      <c r="AA1352" s="314"/>
      <c r="AB1352" s="314"/>
      <c r="AC1352" s="314"/>
      <c r="AD1352" s="314"/>
      <c r="AE1352" s="314"/>
      <c r="AF1352" s="314"/>
      <c r="AG1352" s="314"/>
      <c r="AH1352" s="314"/>
      <c r="AI1352" s="314"/>
      <c r="AJ1352" s="314"/>
      <c r="AK1352" s="314"/>
      <c r="AL1352" s="314"/>
      <c r="AM1352" s="314"/>
      <c r="AN1352" s="314"/>
    </row>
    <row r="1353">
      <c r="A1353" s="314"/>
      <c r="B1353" s="310">
        <v>11376.0</v>
      </c>
      <c r="C1353" s="314"/>
      <c r="D1353" s="314"/>
      <c r="E1353" s="311" t="s">
        <v>21</v>
      </c>
      <c r="F1353" s="311" t="s">
        <v>4542</v>
      </c>
      <c r="G1353" s="310">
        <v>1999.0</v>
      </c>
      <c r="H1353" s="310" t="s">
        <v>3783</v>
      </c>
      <c r="I1353" s="310" t="s">
        <v>3784</v>
      </c>
      <c r="J1353" s="310">
        <v>60.0</v>
      </c>
      <c r="K1353" s="310" t="s">
        <v>105</v>
      </c>
      <c r="L1353" s="310" t="s">
        <v>666</v>
      </c>
      <c r="M1353" s="310" t="s">
        <v>3765</v>
      </c>
      <c r="N1353" s="314"/>
      <c r="O1353" s="314"/>
      <c r="P1353" s="314"/>
      <c r="Q1353" s="314"/>
      <c r="R1353" s="314"/>
      <c r="S1353" s="314"/>
      <c r="T1353" s="314"/>
      <c r="U1353" s="314"/>
      <c r="V1353" s="314"/>
      <c r="W1353" s="314"/>
      <c r="X1353" s="314"/>
      <c r="Y1353" s="314"/>
      <c r="Z1353" s="314"/>
      <c r="AA1353" s="314"/>
      <c r="AB1353" s="314"/>
      <c r="AC1353" s="314"/>
      <c r="AD1353" s="314"/>
      <c r="AE1353" s="314"/>
      <c r="AF1353" s="314"/>
      <c r="AG1353" s="314"/>
      <c r="AH1353" s="314"/>
      <c r="AI1353" s="314"/>
      <c r="AJ1353" s="314"/>
      <c r="AK1353" s="314"/>
      <c r="AL1353" s="314"/>
      <c r="AM1353" s="314"/>
      <c r="AN1353" s="314"/>
    </row>
    <row r="1354">
      <c r="A1354" s="314"/>
      <c r="B1354" s="310">
        <v>11377.0</v>
      </c>
      <c r="C1354" s="314"/>
      <c r="D1354" s="314"/>
      <c r="E1354" s="311" t="s">
        <v>21</v>
      </c>
      <c r="F1354" s="311" t="s">
        <v>3782</v>
      </c>
      <c r="G1354" s="310">
        <v>1999.0</v>
      </c>
      <c r="H1354" s="310" t="s">
        <v>3783</v>
      </c>
      <c r="I1354" s="310" t="s">
        <v>5005</v>
      </c>
      <c r="J1354" s="310">
        <v>60.0</v>
      </c>
      <c r="K1354" s="310" t="s">
        <v>105</v>
      </c>
      <c r="L1354" s="310" t="s">
        <v>520</v>
      </c>
      <c r="M1354" s="310" t="s">
        <v>3765</v>
      </c>
      <c r="N1354" s="314"/>
      <c r="O1354" s="314"/>
      <c r="P1354" s="314"/>
      <c r="Q1354" s="314"/>
      <c r="R1354" s="314"/>
      <c r="S1354" s="314"/>
      <c r="T1354" s="314"/>
      <c r="U1354" s="314"/>
      <c r="V1354" s="314"/>
      <c r="W1354" s="314"/>
      <c r="X1354" s="314"/>
      <c r="Y1354" s="314"/>
      <c r="Z1354" s="314"/>
      <c r="AA1354" s="314"/>
      <c r="AB1354" s="314"/>
      <c r="AC1354" s="314"/>
      <c r="AD1354" s="314"/>
      <c r="AE1354" s="314"/>
      <c r="AF1354" s="314"/>
      <c r="AG1354" s="314"/>
      <c r="AH1354" s="314"/>
      <c r="AI1354" s="314"/>
      <c r="AJ1354" s="314"/>
      <c r="AK1354" s="314"/>
      <c r="AL1354" s="314"/>
      <c r="AM1354" s="314"/>
      <c r="AN1354" s="314"/>
    </row>
    <row r="1355">
      <c r="B1355" s="5">
        <v>11378.0</v>
      </c>
      <c r="E1355" s="90" t="s">
        <v>21</v>
      </c>
      <c r="F1355" s="90" t="s">
        <v>4543</v>
      </c>
      <c r="G1355" s="5">
        <v>2000.0</v>
      </c>
      <c r="H1355" s="5" t="s">
        <v>4544</v>
      </c>
      <c r="I1355" s="5" t="s">
        <v>4095</v>
      </c>
      <c r="J1355" s="5">
        <v>51.0</v>
      </c>
      <c r="K1355" s="5" t="s">
        <v>88</v>
      </c>
      <c r="L1355" s="5" t="s">
        <v>72</v>
      </c>
      <c r="M1355" s="5" t="s">
        <v>3765</v>
      </c>
      <c r="N1355" s="113"/>
    </row>
    <row r="1356">
      <c r="A1356" s="314"/>
      <c r="B1356" s="310">
        <v>11379.0</v>
      </c>
      <c r="C1356" s="314"/>
      <c r="D1356" s="314"/>
      <c r="E1356" s="311" t="s">
        <v>21</v>
      </c>
      <c r="F1356" s="311" t="s">
        <v>3872</v>
      </c>
      <c r="G1356" s="310">
        <v>2000.0</v>
      </c>
      <c r="H1356" s="310" t="s">
        <v>3768</v>
      </c>
      <c r="I1356" s="310" t="s">
        <v>3873</v>
      </c>
      <c r="J1356" s="310">
        <v>47.0</v>
      </c>
      <c r="K1356" s="310" t="s">
        <v>105</v>
      </c>
      <c r="L1356" s="310" t="s">
        <v>25</v>
      </c>
      <c r="M1356" s="310" t="s">
        <v>3765</v>
      </c>
      <c r="N1356" s="314"/>
      <c r="O1356" s="314"/>
      <c r="P1356" s="314"/>
      <c r="Q1356" s="314"/>
      <c r="R1356" s="314"/>
      <c r="S1356" s="314"/>
      <c r="T1356" s="314"/>
      <c r="U1356" s="314"/>
      <c r="V1356" s="314"/>
      <c r="W1356" s="314"/>
      <c r="X1356" s="314"/>
      <c r="Y1356" s="314"/>
      <c r="Z1356" s="314"/>
      <c r="AA1356" s="314"/>
      <c r="AB1356" s="314"/>
      <c r="AC1356" s="314"/>
      <c r="AD1356" s="314"/>
      <c r="AE1356" s="314"/>
      <c r="AF1356" s="314"/>
      <c r="AG1356" s="314"/>
      <c r="AH1356" s="314"/>
      <c r="AI1356" s="314"/>
      <c r="AJ1356" s="314"/>
      <c r="AK1356" s="314"/>
      <c r="AL1356" s="314"/>
      <c r="AM1356" s="314"/>
      <c r="AN1356" s="314"/>
    </row>
    <row r="1357">
      <c r="B1357" s="5">
        <v>11380.0</v>
      </c>
      <c r="E1357" s="90" t="s">
        <v>21</v>
      </c>
      <c r="F1357" s="90" t="s">
        <v>4545</v>
      </c>
      <c r="G1357" s="5">
        <v>2000.0</v>
      </c>
      <c r="H1357" s="5" t="s">
        <v>3765</v>
      </c>
      <c r="I1357" s="5" t="s">
        <v>4537</v>
      </c>
      <c r="J1357" s="5">
        <v>63.0</v>
      </c>
      <c r="K1357" s="5" t="s">
        <v>4409</v>
      </c>
      <c r="L1357" s="5" t="s">
        <v>25</v>
      </c>
      <c r="M1357" s="5" t="s">
        <v>3765</v>
      </c>
      <c r="N1357" s="113"/>
    </row>
    <row r="1358">
      <c r="A1358" s="314"/>
      <c r="B1358" s="310">
        <v>11381.0</v>
      </c>
      <c r="C1358" s="314"/>
      <c r="D1358" s="314"/>
      <c r="E1358" s="311" t="s">
        <v>21</v>
      </c>
      <c r="F1358" s="311" t="s">
        <v>4547</v>
      </c>
      <c r="G1358" s="310">
        <v>1999.0</v>
      </c>
      <c r="H1358" s="310" t="s">
        <v>3765</v>
      </c>
      <c r="I1358" s="310" t="s">
        <v>4548</v>
      </c>
      <c r="J1358" s="310">
        <v>30.0</v>
      </c>
      <c r="K1358" s="310" t="s">
        <v>105</v>
      </c>
      <c r="L1358" s="310" t="s">
        <v>25</v>
      </c>
      <c r="M1358" s="310" t="s">
        <v>3765</v>
      </c>
      <c r="N1358" s="314"/>
      <c r="O1358" s="314"/>
      <c r="P1358" s="314"/>
      <c r="Q1358" s="314"/>
      <c r="R1358" s="314"/>
      <c r="S1358" s="314"/>
      <c r="T1358" s="314"/>
      <c r="U1358" s="314"/>
      <c r="V1358" s="314"/>
      <c r="W1358" s="314"/>
      <c r="X1358" s="314"/>
      <c r="Y1358" s="314"/>
      <c r="Z1358" s="314"/>
      <c r="AA1358" s="314"/>
      <c r="AB1358" s="314"/>
      <c r="AC1358" s="314"/>
      <c r="AD1358" s="314"/>
      <c r="AE1358" s="314"/>
      <c r="AF1358" s="314"/>
      <c r="AG1358" s="314"/>
      <c r="AH1358" s="314"/>
      <c r="AI1358" s="314"/>
      <c r="AJ1358" s="314"/>
      <c r="AK1358" s="314"/>
      <c r="AL1358" s="314"/>
      <c r="AM1358" s="314"/>
      <c r="AN1358" s="314"/>
    </row>
    <row r="1359">
      <c r="A1359" s="314"/>
      <c r="B1359" s="310">
        <v>11382.0</v>
      </c>
      <c r="C1359" s="314"/>
      <c r="D1359" s="314"/>
      <c r="E1359" s="311" t="s">
        <v>21</v>
      </c>
      <c r="F1359" s="311" t="s">
        <v>3874</v>
      </c>
      <c r="G1359" s="310">
        <v>2000.0</v>
      </c>
      <c r="H1359" s="310" t="s">
        <v>3768</v>
      </c>
      <c r="I1359" s="310" t="s">
        <v>3875</v>
      </c>
      <c r="J1359" s="310">
        <v>37.0</v>
      </c>
      <c r="K1359" s="310" t="s">
        <v>105</v>
      </c>
      <c r="L1359" s="310" t="s">
        <v>25</v>
      </c>
      <c r="M1359" s="310" t="s">
        <v>3765</v>
      </c>
      <c r="N1359" s="314"/>
      <c r="O1359" s="314"/>
      <c r="P1359" s="314"/>
      <c r="Q1359" s="314"/>
      <c r="R1359" s="314"/>
      <c r="S1359" s="314"/>
      <c r="T1359" s="314"/>
      <c r="U1359" s="314"/>
      <c r="V1359" s="314"/>
      <c r="W1359" s="314"/>
      <c r="X1359" s="314"/>
      <c r="Y1359" s="314"/>
      <c r="Z1359" s="314"/>
      <c r="AA1359" s="314"/>
      <c r="AB1359" s="314"/>
      <c r="AC1359" s="314"/>
      <c r="AD1359" s="314"/>
      <c r="AE1359" s="314"/>
      <c r="AF1359" s="314"/>
      <c r="AG1359" s="314"/>
      <c r="AH1359" s="314"/>
      <c r="AI1359" s="314"/>
      <c r="AJ1359" s="314"/>
      <c r="AK1359" s="314"/>
      <c r="AL1359" s="314"/>
      <c r="AM1359" s="314"/>
      <c r="AN1359" s="314"/>
    </row>
    <row r="1360">
      <c r="A1360" s="314"/>
      <c r="B1360" s="310">
        <v>11383.0</v>
      </c>
      <c r="C1360" s="314"/>
      <c r="D1360" s="314"/>
      <c r="E1360" s="311" t="s">
        <v>21</v>
      </c>
      <c r="F1360" s="311" t="s">
        <v>3876</v>
      </c>
      <c r="G1360" s="310">
        <v>1999.0</v>
      </c>
      <c r="H1360" s="310" t="s">
        <v>3765</v>
      </c>
      <c r="I1360" s="310" t="s">
        <v>3877</v>
      </c>
      <c r="J1360" s="310">
        <v>78.0</v>
      </c>
      <c r="K1360" s="310" t="s">
        <v>105</v>
      </c>
      <c r="L1360" s="310" t="s">
        <v>1138</v>
      </c>
      <c r="M1360" s="310" t="s">
        <v>3765</v>
      </c>
      <c r="N1360" s="314"/>
      <c r="O1360" s="314"/>
      <c r="P1360" s="314"/>
      <c r="Q1360" s="314"/>
      <c r="R1360" s="314"/>
      <c r="S1360" s="314"/>
      <c r="T1360" s="314"/>
      <c r="U1360" s="314"/>
      <c r="V1360" s="314"/>
      <c r="W1360" s="314"/>
      <c r="X1360" s="314"/>
      <c r="Y1360" s="314"/>
      <c r="Z1360" s="314"/>
      <c r="AA1360" s="314"/>
      <c r="AB1360" s="314"/>
      <c r="AC1360" s="314"/>
      <c r="AD1360" s="314"/>
      <c r="AE1360" s="314"/>
      <c r="AF1360" s="314"/>
      <c r="AG1360" s="314"/>
      <c r="AH1360" s="314"/>
      <c r="AI1360" s="314"/>
      <c r="AJ1360" s="314"/>
      <c r="AK1360" s="314"/>
      <c r="AL1360" s="314"/>
      <c r="AM1360" s="314"/>
      <c r="AN1360" s="314"/>
    </row>
    <row r="1361">
      <c r="A1361" s="314"/>
      <c r="B1361" s="310">
        <v>11384.0</v>
      </c>
      <c r="C1361" s="314"/>
      <c r="D1361" s="314"/>
      <c r="E1361" s="311" t="s">
        <v>21</v>
      </c>
      <c r="F1361" s="311" t="s">
        <v>3878</v>
      </c>
      <c r="G1361" s="310">
        <v>1999.0</v>
      </c>
      <c r="H1361" s="310" t="s">
        <v>3765</v>
      </c>
      <c r="I1361" s="310" t="s">
        <v>3879</v>
      </c>
      <c r="J1361" s="310">
        <v>73.0</v>
      </c>
      <c r="K1361" s="310" t="s">
        <v>105</v>
      </c>
      <c r="L1361" s="310" t="s">
        <v>1138</v>
      </c>
      <c r="M1361" s="310" t="s">
        <v>3765</v>
      </c>
      <c r="N1361" s="314"/>
      <c r="O1361" s="314"/>
      <c r="P1361" s="314"/>
      <c r="Q1361" s="314"/>
      <c r="R1361" s="314"/>
      <c r="S1361" s="314"/>
      <c r="T1361" s="314"/>
      <c r="U1361" s="314"/>
      <c r="V1361" s="314"/>
      <c r="W1361" s="314"/>
      <c r="X1361" s="314"/>
      <c r="Y1361" s="314"/>
      <c r="Z1361" s="314"/>
      <c r="AA1361" s="314"/>
      <c r="AB1361" s="314"/>
      <c r="AC1361" s="314"/>
      <c r="AD1361" s="314"/>
      <c r="AE1361" s="314"/>
      <c r="AF1361" s="314"/>
      <c r="AG1361" s="314"/>
      <c r="AH1361" s="314"/>
      <c r="AI1361" s="314"/>
      <c r="AJ1361" s="314"/>
      <c r="AK1361" s="314"/>
      <c r="AL1361" s="314"/>
      <c r="AM1361" s="314"/>
      <c r="AN1361" s="314"/>
    </row>
    <row r="1362">
      <c r="A1362" s="314"/>
      <c r="B1362" s="310">
        <v>11385.0</v>
      </c>
      <c r="C1362" s="314"/>
      <c r="D1362" s="314"/>
      <c r="E1362" s="311" t="s">
        <v>21</v>
      </c>
      <c r="F1362" s="311" t="s">
        <v>3880</v>
      </c>
      <c r="G1362" s="310">
        <v>1999.0</v>
      </c>
      <c r="H1362" s="310" t="s">
        <v>3765</v>
      </c>
      <c r="I1362" s="310" t="s">
        <v>3881</v>
      </c>
      <c r="J1362" s="310">
        <v>76.0</v>
      </c>
      <c r="K1362" s="310" t="s">
        <v>105</v>
      </c>
      <c r="L1362" s="310" t="s">
        <v>1138</v>
      </c>
      <c r="M1362" s="310" t="s">
        <v>3765</v>
      </c>
      <c r="N1362" s="314"/>
      <c r="O1362" s="314"/>
      <c r="P1362" s="314"/>
      <c r="Q1362" s="314"/>
      <c r="R1362" s="314"/>
      <c r="S1362" s="314"/>
      <c r="T1362" s="314"/>
      <c r="U1362" s="314"/>
      <c r="V1362" s="314"/>
      <c r="W1362" s="314"/>
      <c r="X1362" s="314"/>
      <c r="Y1362" s="314"/>
      <c r="Z1362" s="314"/>
      <c r="AA1362" s="314"/>
      <c r="AB1362" s="314"/>
      <c r="AC1362" s="314"/>
      <c r="AD1362" s="314"/>
      <c r="AE1362" s="314"/>
      <c r="AF1362" s="314"/>
      <c r="AG1362" s="314"/>
      <c r="AH1362" s="314"/>
      <c r="AI1362" s="314"/>
      <c r="AJ1362" s="314"/>
      <c r="AK1362" s="314"/>
      <c r="AL1362" s="314"/>
      <c r="AM1362" s="314"/>
      <c r="AN1362" s="314"/>
    </row>
    <row r="1363">
      <c r="A1363" s="314"/>
      <c r="B1363" s="310">
        <v>11386.0</v>
      </c>
      <c r="C1363" s="314"/>
      <c r="D1363" s="314"/>
      <c r="E1363" s="311" t="s">
        <v>21</v>
      </c>
      <c r="F1363" s="311" t="s">
        <v>4036</v>
      </c>
      <c r="G1363" s="310">
        <v>1996.0</v>
      </c>
      <c r="H1363" s="310" t="s">
        <v>3883</v>
      </c>
      <c r="I1363" s="310" t="s">
        <v>4037</v>
      </c>
      <c r="J1363" s="310" t="s">
        <v>5006</v>
      </c>
      <c r="K1363" s="5" t="s">
        <v>105</v>
      </c>
      <c r="L1363" s="310" t="s">
        <v>666</v>
      </c>
      <c r="M1363" s="310" t="s">
        <v>3765</v>
      </c>
      <c r="N1363" s="314"/>
      <c r="O1363" s="314"/>
      <c r="P1363" s="314"/>
      <c r="Q1363" s="314"/>
      <c r="R1363" s="314"/>
      <c r="S1363" s="314"/>
      <c r="T1363" s="314"/>
      <c r="U1363" s="314"/>
      <c r="V1363" s="314"/>
      <c r="W1363" s="314"/>
      <c r="X1363" s="314"/>
      <c r="Y1363" s="314"/>
      <c r="Z1363" s="314"/>
      <c r="AA1363" s="314"/>
      <c r="AB1363" s="314"/>
      <c r="AC1363" s="314"/>
      <c r="AD1363" s="314"/>
      <c r="AE1363" s="314"/>
      <c r="AF1363" s="314"/>
      <c r="AG1363" s="314"/>
      <c r="AH1363" s="314"/>
      <c r="AI1363" s="314"/>
      <c r="AJ1363" s="314"/>
      <c r="AK1363" s="314"/>
      <c r="AL1363" s="314"/>
      <c r="AM1363" s="314"/>
      <c r="AN1363" s="314"/>
    </row>
    <row r="1364">
      <c r="A1364" s="314"/>
      <c r="B1364" s="310">
        <v>11387.0</v>
      </c>
      <c r="C1364" s="314"/>
      <c r="D1364" s="314"/>
      <c r="E1364" s="311" t="s">
        <v>21</v>
      </c>
      <c r="F1364" s="311" t="s">
        <v>3882</v>
      </c>
      <c r="G1364" s="310">
        <v>1996.0</v>
      </c>
      <c r="H1364" s="310" t="s">
        <v>3883</v>
      </c>
      <c r="I1364" s="310" t="s">
        <v>3884</v>
      </c>
      <c r="J1364" s="310">
        <v>1.0</v>
      </c>
      <c r="K1364" s="310" t="s">
        <v>105</v>
      </c>
      <c r="L1364" s="310" t="s">
        <v>1138</v>
      </c>
      <c r="M1364" s="310" t="s">
        <v>3765</v>
      </c>
      <c r="N1364" s="314"/>
      <c r="O1364" s="314"/>
      <c r="P1364" s="314"/>
      <c r="Q1364" s="314"/>
      <c r="R1364" s="314"/>
      <c r="S1364" s="314"/>
      <c r="T1364" s="314"/>
      <c r="U1364" s="314"/>
      <c r="V1364" s="314"/>
      <c r="W1364" s="314"/>
      <c r="X1364" s="314"/>
      <c r="Y1364" s="314"/>
      <c r="Z1364" s="314"/>
      <c r="AA1364" s="314"/>
      <c r="AB1364" s="314"/>
      <c r="AC1364" s="314"/>
      <c r="AD1364" s="314"/>
      <c r="AE1364" s="314"/>
      <c r="AF1364" s="314"/>
      <c r="AG1364" s="314"/>
      <c r="AH1364" s="314"/>
      <c r="AI1364" s="314"/>
      <c r="AJ1364" s="314"/>
      <c r="AK1364" s="314"/>
      <c r="AL1364" s="314"/>
      <c r="AM1364" s="314"/>
      <c r="AN1364" s="314"/>
    </row>
    <row r="1365">
      <c r="A1365" s="314"/>
      <c r="B1365" s="310">
        <v>11388.0</v>
      </c>
      <c r="C1365" s="314"/>
      <c r="D1365" s="314"/>
      <c r="E1365" s="311" t="s">
        <v>21</v>
      </c>
      <c r="F1365" s="311" t="s">
        <v>4549</v>
      </c>
      <c r="G1365" s="310">
        <v>1999.0</v>
      </c>
      <c r="H1365" s="310" t="s">
        <v>3783</v>
      </c>
      <c r="I1365" s="310" t="s">
        <v>3937</v>
      </c>
      <c r="J1365" s="310">
        <v>51.0</v>
      </c>
      <c r="K1365" s="310" t="s">
        <v>105</v>
      </c>
      <c r="L1365" s="310" t="s">
        <v>25</v>
      </c>
      <c r="M1365" s="310" t="s">
        <v>3765</v>
      </c>
      <c r="N1365" s="314"/>
      <c r="O1365" s="314"/>
      <c r="P1365" s="314"/>
      <c r="Q1365" s="314"/>
      <c r="R1365" s="314"/>
      <c r="S1365" s="314"/>
      <c r="T1365" s="314"/>
      <c r="U1365" s="314"/>
      <c r="V1365" s="314"/>
      <c r="W1365" s="314"/>
      <c r="X1365" s="314"/>
      <c r="Y1365" s="314"/>
      <c r="Z1365" s="314"/>
      <c r="AA1365" s="314"/>
      <c r="AB1365" s="314"/>
      <c r="AC1365" s="314"/>
      <c r="AD1365" s="314"/>
      <c r="AE1365" s="314"/>
      <c r="AF1365" s="314"/>
      <c r="AG1365" s="314"/>
      <c r="AH1365" s="314"/>
      <c r="AI1365" s="314"/>
      <c r="AJ1365" s="314"/>
      <c r="AK1365" s="314"/>
      <c r="AL1365" s="314"/>
      <c r="AM1365" s="314"/>
      <c r="AN1365" s="314"/>
    </row>
    <row r="1366">
      <c r="B1366" s="5">
        <v>11389.0</v>
      </c>
      <c r="E1366" s="90" t="s">
        <v>21</v>
      </c>
      <c r="F1366" s="90" t="s">
        <v>4550</v>
      </c>
      <c r="G1366" s="5">
        <v>1999.0</v>
      </c>
      <c r="H1366" s="5" t="s">
        <v>3783</v>
      </c>
      <c r="I1366" s="5" t="s">
        <v>3813</v>
      </c>
      <c r="J1366" s="5">
        <v>63.0</v>
      </c>
      <c r="K1366" s="5" t="s">
        <v>88</v>
      </c>
      <c r="L1366" s="5" t="s">
        <v>25</v>
      </c>
      <c r="M1366" s="5" t="s">
        <v>3765</v>
      </c>
      <c r="N1366" s="113"/>
    </row>
    <row r="1367">
      <c r="A1367" s="314"/>
      <c r="B1367" s="310">
        <v>11390.0</v>
      </c>
      <c r="C1367" s="314"/>
      <c r="D1367" s="314"/>
      <c r="E1367" s="311" t="s">
        <v>21</v>
      </c>
      <c r="F1367" s="311" t="s">
        <v>3885</v>
      </c>
      <c r="G1367" s="310">
        <v>1999.0</v>
      </c>
      <c r="H1367" s="356" t="s">
        <v>3783</v>
      </c>
      <c r="I1367" s="310" t="s">
        <v>3866</v>
      </c>
      <c r="J1367" s="310">
        <v>59.0</v>
      </c>
      <c r="K1367" s="310" t="s">
        <v>105</v>
      </c>
      <c r="L1367" s="310" t="s">
        <v>25</v>
      </c>
      <c r="M1367" s="310" t="s">
        <v>3765</v>
      </c>
      <c r="N1367" s="314"/>
      <c r="O1367" s="314"/>
      <c r="P1367" s="314"/>
      <c r="Q1367" s="314"/>
      <c r="R1367" s="314"/>
      <c r="S1367" s="314"/>
      <c r="T1367" s="314"/>
      <c r="U1367" s="314"/>
      <c r="V1367" s="314"/>
      <c r="W1367" s="314"/>
      <c r="X1367" s="314"/>
      <c r="Y1367" s="314"/>
      <c r="Z1367" s="314"/>
      <c r="AA1367" s="314"/>
      <c r="AB1367" s="314"/>
      <c r="AC1367" s="314"/>
      <c r="AD1367" s="314"/>
      <c r="AE1367" s="314"/>
      <c r="AF1367" s="314"/>
      <c r="AG1367" s="314"/>
      <c r="AH1367" s="314"/>
      <c r="AI1367" s="314"/>
      <c r="AJ1367" s="314"/>
      <c r="AK1367" s="314"/>
      <c r="AL1367" s="314"/>
      <c r="AM1367" s="314"/>
      <c r="AN1367" s="314"/>
    </row>
    <row r="1368">
      <c r="A1368" s="314"/>
      <c r="B1368" s="310">
        <v>11391.0</v>
      </c>
      <c r="C1368" s="314"/>
      <c r="D1368" s="314"/>
      <c r="E1368" s="311" t="s">
        <v>21</v>
      </c>
      <c r="F1368" s="311" t="s">
        <v>4551</v>
      </c>
      <c r="G1368" s="310">
        <v>1999.0</v>
      </c>
      <c r="H1368" s="310" t="s">
        <v>3783</v>
      </c>
      <c r="I1368" s="310" t="s">
        <v>4552</v>
      </c>
      <c r="J1368" s="310">
        <v>57.0</v>
      </c>
      <c r="K1368" s="310" t="s">
        <v>105</v>
      </c>
      <c r="L1368" s="356" t="s">
        <v>25</v>
      </c>
      <c r="M1368" s="310" t="s">
        <v>3765</v>
      </c>
      <c r="N1368" s="314"/>
      <c r="O1368" s="314"/>
      <c r="P1368" s="314"/>
      <c r="Q1368" s="314"/>
      <c r="R1368" s="314"/>
      <c r="S1368" s="314"/>
      <c r="T1368" s="314"/>
      <c r="U1368" s="314"/>
      <c r="V1368" s="314"/>
      <c r="W1368" s="314"/>
      <c r="X1368" s="314"/>
      <c r="Y1368" s="314"/>
      <c r="Z1368" s="314"/>
      <c r="AA1368" s="314"/>
      <c r="AB1368" s="314"/>
      <c r="AC1368" s="314"/>
      <c r="AD1368" s="314"/>
      <c r="AE1368" s="314"/>
      <c r="AF1368" s="314"/>
      <c r="AG1368" s="314"/>
      <c r="AH1368" s="314"/>
      <c r="AI1368" s="314"/>
      <c r="AJ1368" s="314"/>
      <c r="AK1368" s="314"/>
      <c r="AL1368" s="314"/>
      <c r="AM1368" s="314"/>
      <c r="AN1368" s="314"/>
    </row>
    <row r="1369">
      <c r="A1369" s="314"/>
      <c r="B1369" s="310">
        <v>11392.0</v>
      </c>
      <c r="C1369" s="314"/>
      <c r="D1369" s="314"/>
      <c r="E1369" s="311" t="s">
        <v>21</v>
      </c>
      <c r="F1369" s="311" t="s">
        <v>4553</v>
      </c>
      <c r="G1369" s="310">
        <v>1999.0</v>
      </c>
      <c r="H1369" s="310" t="s">
        <v>3783</v>
      </c>
      <c r="I1369" s="310" t="s">
        <v>4111</v>
      </c>
      <c r="J1369" s="310">
        <v>25.0</v>
      </c>
      <c r="K1369" s="310" t="s">
        <v>105</v>
      </c>
      <c r="L1369" s="310" t="s">
        <v>25</v>
      </c>
      <c r="M1369" s="310" t="s">
        <v>3765</v>
      </c>
      <c r="N1369" s="314"/>
      <c r="O1369" s="314"/>
      <c r="P1369" s="314"/>
      <c r="Q1369" s="314"/>
      <c r="R1369" s="314"/>
      <c r="S1369" s="314"/>
      <c r="T1369" s="314"/>
      <c r="U1369" s="314"/>
      <c r="V1369" s="314"/>
      <c r="W1369" s="314"/>
      <c r="X1369" s="314"/>
      <c r="Y1369" s="314"/>
      <c r="Z1369" s="314"/>
      <c r="AA1369" s="314"/>
      <c r="AB1369" s="314"/>
      <c r="AC1369" s="314"/>
      <c r="AD1369" s="314"/>
      <c r="AE1369" s="314"/>
      <c r="AF1369" s="314"/>
      <c r="AG1369" s="314"/>
      <c r="AH1369" s="314"/>
      <c r="AI1369" s="314"/>
      <c r="AJ1369" s="314"/>
      <c r="AK1369" s="314"/>
      <c r="AL1369" s="314"/>
      <c r="AM1369" s="314"/>
      <c r="AN1369" s="314"/>
    </row>
    <row r="1370">
      <c r="B1370" s="5">
        <v>11393.0</v>
      </c>
      <c r="E1370" s="90" t="s">
        <v>21</v>
      </c>
      <c r="F1370" s="90" t="s">
        <v>4554</v>
      </c>
      <c r="G1370" s="5">
        <v>1999.0</v>
      </c>
      <c r="H1370" s="5" t="s">
        <v>3777</v>
      </c>
      <c r="I1370" s="5" t="s">
        <v>4555</v>
      </c>
      <c r="J1370" s="5">
        <v>47.0</v>
      </c>
      <c r="K1370" s="5" t="s">
        <v>88</v>
      </c>
      <c r="L1370" s="5" t="s">
        <v>25</v>
      </c>
      <c r="M1370" s="5" t="s">
        <v>3765</v>
      </c>
      <c r="N1370" s="113"/>
    </row>
    <row r="1371">
      <c r="B1371" s="5">
        <v>11394.0</v>
      </c>
      <c r="E1371" s="90" t="s">
        <v>21</v>
      </c>
      <c r="F1371" s="90" t="s">
        <v>4556</v>
      </c>
      <c r="G1371" s="5">
        <v>1999.0</v>
      </c>
      <c r="H1371" s="5" t="s">
        <v>3783</v>
      </c>
      <c r="I1371" s="5" t="s">
        <v>3857</v>
      </c>
      <c r="J1371" s="5">
        <v>50.0</v>
      </c>
      <c r="K1371" s="5" t="s">
        <v>88</v>
      </c>
      <c r="L1371" s="5" t="s">
        <v>25</v>
      </c>
      <c r="M1371" s="5" t="s">
        <v>3765</v>
      </c>
      <c r="N1371" s="113"/>
    </row>
    <row r="1372">
      <c r="A1372" s="314"/>
      <c r="B1372" s="310">
        <v>11395.0</v>
      </c>
      <c r="C1372" s="314"/>
      <c r="D1372" s="314"/>
      <c r="E1372" s="311" t="s">
        <v>21</v>
      </c>
      <c r="F1372" s="311" t="s">
        <v>3886</v>
      </c>
      <c r="G1372" s="310">
        <v>1999.0</v>
      </c>
      <c r="H1372" s="310" t="s">
        <v>3783</v>
      </c>
      <c r="I1372" s="310" t="s">
        <v>3855</v>
      </c>
      <c r="J1372" s="310">
        <v>49.0</v>
      </c>
      <c r="K1372" s="310" t="s">
        <v>105</v>
      </c>
      <c r="L1372" s="310" t="s">
        <v>25</v>
      </c>
      <c r="M1372" s="310" t="s">
        <v>3765</v>
      </c>
      <c r="N1372" s="314"/>
      <c r="O1372" s="314"/>
      <c r="P1372" s="314"/>
      <c r="Q1372" s="314"/>
      <c r="R1372" s="314"/>
      <c r="S1372" s="314"/>
      <c r="T1372" s="314"/>
      <c r="U1372" s="314"/>
      <c r="V1372" s="314"/>
      <c r="W1372" s="314"/>
      <c r="X1372" s="314"/>
      <c r="Y1372" s="314"/>
      <c r="Z1372" s="314"/>
      <c r="AA1372" s="314"/>
      <c r="AB1372" s="314"/>
      <c r="AC1372" s="314"/>
      <c r="AD1372" s="314"/>
      <c r="AE1372" s="314"/>
      <c r="AF1372" s="314"/>
      <c r="AG1372" s="314"/>
      <c r="AH1372" s="314"/>
      <c r="AI1372" s="314"/>
      <c r="AJ1372" s="314"/>
      <c r="AK1372" s="314"/>
      <c r="AL1372" s="314"/>
      <c r="AM1372" s="314"/>
      <c r="AN1372" s="314"/>
    </row>
    <row r="1373">
      <c r="B1373" s="5">
        <v>11396.0</v>
      </c>
      <c r="E1373" s="90" t="s">
        <v>21</v>
      </c>
      <c r="F1373" s="90" t="s">
        <v>4557</v>
      </c>
      <c r="G1373" s="5">
        <v>1999.0</v>
      </c>
      <c r="H1373" s="5" t="s">
        <v>3765</v>
      </c>
      <c r="I1373" s="5" t="s">
        <v>4011</v>
      </c>
      <c r="J1373" s="5">
        <v>38.0</v>
      </c>
      <c r="K1373" s="5" t="s">
        <v>3825</v>
      </c>
      <c r="L1373" s="5" t="s">
        <v>763</v>
      </c>
      <c r="M1373" s="5" t="s">
        <v>3765</v>
      </c>
      <c r="N1373" s="113"/>
    </row>
    <row r="1374">
      <c r="B1374" s="5">
        <v>11397.0</v>
      </c>
      <c r="E1374" s="90" t="s">
        <v>21</v>
      </c>
      <c r="F1374" s="90" t="s">
        <v>4558</v>
      </c>
      <c r="G1374" s="5">
        <v>1999.0</v>
      </c>
      <c r="H1374" s="5" t="s">
        <v>3765</v>
      </c>
      <c r="I1374" s="5" t="s">
        <v>4113</v>
      </c>
      <c r="J1374" s="5">
        <v>65.0</v>
      </c>
      <c r="K1374" s="5" t="s">
        <v>3825</v>
      </c>
      <c r="L1374" s="5" t="s">
        <v>666</v>
      </c>
      <c r="M1374" s="5" t="s">
        <v>3765</v>
      </c>
      <c r="N1374" s="113"/>
    </row>
    <row r="1375">
      <c r="B1375" s="5">
        <v>11398.0</v>
      </c>
      <c r="E1375" s="90" t="s">
        <v>21</v>
      </c>
      <c r="F1375" s="90" t="s">
        <v>4559</v>
      </c>
      <c r="G1375" s="5">
        <v>1999.0</v>
      </c>
      <c r="H1375" s="5" t="s">
        <v>3765</v>
      </c>
      <c r="I1375" s="5" t="s">
        <v>4060</v>
      </c>
      <c r="J1375" s="5">
        <v>69.0</v>
      </c>
      <c r="K1375" s="5" t="s">
        <v>3825</v>
      </c>
      <c r="L1375" s="5" t="s">
        <v>25</v>
      </c>
      <c r="M1375" s="5" t="s">
        <v>3765</v>
      </c>
      <c r="N1375" s="113"/>
    </row>
    <row r="1376">
      <c r="B1376" s="5">
        <v>11399.0</v>
      </c>
      <c r="E1376" s="90" t="s">
        <v>21</v>
      </c>
      <c r="F1376" s="90" t="s">
        <v>4560</v>
      </c>
      <c r="G1376" s="5">
        <v>1999.0</v>
      </c>
      <c r="H1376" s="5" t="s">
        <v>3765</v>
      </c>
      <c r="I1376" s="5" t="s">
        <v>4031</v>
      </c>
      <c r="J1376" s="5">
        <v>60.0</v>
      </c>
      <c r="K1376" s="5" t="s">
        <v>3825</v>
      </c>
      <c r="L1376" s="5" t="s">
        <v>30</v>
      </c>
      <c r="M1376" s="5" t="s">
        <v>3765</v>
      </c>
      <c r="N1376" s="113"/>
    </row>
    <row r="1377">
      <c r="A1377" s="314"/>
      <c r="B1377" s="310">
        <v>11400.0</v>
      </c>
      <c r="C1377" s="314"/>
      <c r="D1377" s="314"/>
      <c r="E1377" s="311" t="s">
        <v>21</v>
      </c>
      <c r="F1377" s="311" t="s">
        <v>4561</v>
      </c>
      <c r="G1377" s="310">
        <v>1999.0</v>
      </c>
      <c r="H1377" s="310" t="s">
        <v>5007</v>
      </c>
      <c r="I1377" s="310" t="s">
        <v>3950</v>
      </c>
      <c r="J1377" s="310">
        <v>56.0</v>
      </c>
      <c r="K1377" s="310" t="s">
        <v>105</v>
      </c>
      <c r="L1377" s="310" t="s">
        <v>25</v>
      </c>
      <c r="M1377" s="310" t="s">
        <v>3765</v>
      </c>
      <c r="N1377" s="314"/>
      <c r="O1377" s="314"/>
      <c r="P1377" s="314"/>
      <c r="Q1377" s="314"/>
      <c r="R1377" s="314"/>
      <c r="S1377" s="314"/>
      <c r="T1377" s="314"/>
      <c r="U1377" s="314"/>
      <c r="V1377" s="314"/>
      <c r="W1377" s="314"/>
      <c r="X1377" s="314"/>
      <c r="Y1377" s="314"/>
      <c r="Z1377" s="314"/>
      <c r="AA1377" s="314"/>
      <c r="AB1377" s="314"/>
      <c r="AC1377" s="314"/>
      <c r="AD1377" s="314"/>
      <c r="AE1377" s="314"/>
      <c r="AF1377" s="314"/>
      <c r="AG1377" s="314"/>
      <c r="AH1377" s="314"/>
      <c r="AI1377" s="314"/>
      <c r="AJ1377" s="314"/>
      <c r="AK1377" s="314"/>
      <c r="AL1377" s="314"/>
      <c r="AM1377" s="314"/>
      <c r="AN1377" s="314"/>
    </row>
    <row r="1378">
      <c r="A1378" s="314"/>
      <c r="B1378" s="310">
        <v>11401.0</v>
      </c>
      <c r="C1378" s="314"/>
      <c r="D1378" s="314"/>
      <c r="E1378" s="311" t="s">
        <v>21</v>
      </c>
      <c r="F1378" s="311" t="s">
        <v>4562</v>
      </c>
      <c r="G1378" s="310">
        <v>1999.0</v>
      </c>
      <c r="H1378" s="310" t="s">
        <v>3783</v>
      </c>
      <c r="I1378" s="310" t="s">
        <v>3950</v>
      </c>
      <c r="J1378" s="310">
        <v>56.0</v>
      </c>
      <c r="K1378" s="310" t="s">
        <v>105</v>
      </c>
      <c r="L1378" s="310" t="s">
        <v>25</v>
      </c>
      <c r="M1378" s="310" t="s">
        <v>3765</v>
      </c>
      <c r="N1378" s="314"/>
      <c r="O1378" s="314"/>
      <c r="P1378" s="314"/>
      <c r="Q1378" s="314"/>
      <c r="R1378" s="314"/>
      <c r="S1378" s="314"/>
      <c r="T1378" s="314"/>
      <c r="U1378" s="314"/>
      <c r="V1378" s="314"/>
      <c r="W1378" s="314"/>
      <c r="X1378" s="314"/>
      <c r="Y1378" s="314"/>
      <c r="Z1378" s="314"/>
      <c r="AA1378" s="314"/>
      <c r="AB1378" s="314"/>
      <c r="AC1378" s="314"/>
      <c r="AD1378" s="314"/>
      <c r="AE1378" s="314"/>
      <c r="AF1378" s="314"/>
      <c r="AG1378" s="314"/>
      <c r="AH1378" s="314"/>
      <c r="AI1378" s="314"/>
      <c r="AJ1378" s="314"/>
      <c r="AK1378" s="314"/>
      <c r="AL1378" s="314"/>
      <c r="AM1378" s="314"/>
      <c r="AN1378" s="314"/>
    </row>
    <row r="1379">
      <c r="B1379" s="5">
        <v>11402.0</v>
      </c>
      <c r="E1379" s="90" t="s">
        <v>21</v>
      </c>
      <c r="F1379" s="90" t="s">
        <v>4563</v>
      </c>
      <c r="G1379" s="5">
        <v>1999.0</v>
      </c>
      <c r="H1379" s="5" t="s">
        <v>3777</v>
      </c>
      <c r="I1379" s="5" t="s">
        <v>4564</v>
      </c>
      <c r="J1379" s="5">
        <v>52.0</v>
      </c>
      <c r="K1379" s="5" t="s">
        <v>88</v>
      </c>
      <c r="L1379" s="5" t="s">
        <v>25</v>
      </c>
      <c r="M1379" s="5" t="s">
        <v>3765</v>
      </c>
      <c r="N1379" s="113"/>
    </row>
    <row r="1380">
      <c r="A1380" s="314"/>
      <c r="B1380" s="310">
        <v>11403.0</v>
      </c>
      <c r="C1380" s="314"/>
      <c r="D1380" s="314"/>
      <c r="E1380" s="311" t="s">
        <v>21</v>
      </c>
      <c r="F1380" s="311" t="s">
        <v>4038</v>
      </c>
      <c r="G1380" s="310">
        <v>1999.0</v>
      </c>
      <c r="H1380" s="310" t="s">
        <v>3765</v>
      </c>
      <c r="I1380" s="310" t="s">
        <v>3965</v>
      </c>
      <c r="J1380" s="310">
        <v>70.0</v>
      </c>
      <c r="K1380" s="310" t="s">
        <v>105</v>
      </c>
      <c r="L1380" s="310" t="s">
        <v>72</v>
      </c>
      <c r="M1380" s="310" t="s">
        <v>3765</v>
      </c>
      <c r="N1380" s="314"/>
      <c r="O1380" s="314"/>
      <c r="P1380" s="314"/>
      <c r="Q1380" s="314"/>
      <c r="R1380" s="314"/>
      <c r="S1380" s="314"/>
      <c r="T1380" s="314"/>
      <c r="U1380" s="314"/>
      <c r="V1380" s="314"/>
      <c r="W1380" s="314"/>
      <c r="X1380" s="314"/>
      <c r="Y1380" s="314"/>
      <c r="Z1380" s="314"/>
      <c r="AA1380" s="314"/>
      <c r="AB1380" s="314"/>
      <c r="AC1380" s="314"/>
      <c r="AD1380" s="314"/>
      <c r="AE1380" s="314"/>
      <c r="AF1380" s="314"/>
      <c r="AG1380" s="314"/>
      <c r="AH1380" s="314"/>
      <c r="AI1380" s="314"/>
      <c r="AJ1380" s="314"/>
      <c r="AK1380" s="314"/>
      <c r="AL1380" s="314"/>
      <c r="AM1380" s="314"/>
      <c r="AN1380" s="314"/>
    </row>
    <row r="1381">
      <c r="A1381" s="314"/>
      <c r="B1381" s="310">
        <v>11404.0</v>
      </c>
      <c r="C1381" s="314"/>
      <c r="D1381" s="314"/>
      <c r="E1381" s="311" t="s">
        <v>21</v>
      </c>
      <c r="F1381" s="311" t="s">
        <v>4565</v>
      </c>
      <c r="G1381" s="310">
        <v>1999.0</v>
      </c>
      <c r="H1381" s="310" t="s">
        <v>3765</v>
      </c>
      <c r="I1381" s="310" t="s">
        <v>4548</v>
      </c>
      <c r="J1381" s="310">
        <v>30.0</v>
      </c>
      <c r="K1381" s="310" t="s">
        <v>105</v>
      </c>
      <c r="L1381" s="310" t="s">
        <v>25</v>
      </c>
      <c r="M1381" s="310" t="s">
        <v>3765</v>
      </c>
      <c r="N1381" s="314"/>
      <c r="O1381" s="314"/>
      <c r="P1381" s="314"/>
      <c r="Q1381" s="314"/>
      <c r="R1381" s="314"/>
      <c r="S1381" s="314"/>
      <c r="T1381" s="314"/>
      <c r="U1381" s="314"/>
      <c r="V1381" s="314"/>
      <c r="W1381" s="314"/>
      <c r="X1381" s="314"/>
      <c r="Y1381" s="314"/>
      <c r="Z1381" s="314"/>
      <c r="AA1381" s="314"/>
      <c r="AB1381" s="314"/>
      <c r="AC1381" s="314"/>
      <c r="AD1381" s="314"/>
      <c r="AE1381" s="314"/>
      <c r="AF1381" s="314"/>
      <c r="AG1381" s="314"/>
      <c r="AH1381" s="314"/>
      <c r="AI1381" s="314"/>
      <c r="AJ1381" s="314"/>
      <c r="AK1381" s="314"/>
      <c r="AL1381" s="314"/>
      <c r="AM1381" s="314"/>
      <c r="AN1381" s="314"/>
    </row>
    <row r="1382">
      <c r="A1382" s="314"/>
      <c r="B1382" s="310">
        <v>11405.0</v>
      </c>
      <c r="C1382" s="314"/>
      <c r="D1382" s="314"/>
      <c r="E1382" s="311" t="s">
        <v>21</v>
      </c>
      <c r="F1382" s="311" t="s">
        <v>3887</v>
      </c>
      <c r="G1382" s="310">
        <v>2000.0</v>
      </c>
      <c r="H1382" s="310" t="s">
        <v>3768</v>
      </c>
      <c r="I1382" s="310" t="s">
        <v>3888</v>
      </c>
      <c r="J1382" s="310">
        <v>65.0</v>
      </c>
      <c r="K1382" s="310" t="s">
        <v>105</v>
      </c>
      <c r="L1382" s="310" t="s">
        <v>25</v>
      </c>
      <c r="M1382" s="310" t="s">
        <v>3765</v>
      </c>
      <c r="N1382" s="314"/>
      <c r="O1382" s="314"/>
      <c r="P1382" s="314"/>
      <c r="Q1382" s="314"/>
      <c r="R1382" s="314"/>
      <c r="S1382" s="314"/>
      <c r="T1382" s="314"/>
      <c r="U1382" s="314"/>
      <c r="V1382" s="314"/>
      <c r="W1382" s="314"/>
      <c r="X1382" s="314"/>
      <c r="Y1382" s="314"/>
      <c r="Z1382" s="314"/>
      <c r="AA1382" s="314"/>
      <c r="AB1382" s="314"/>
      <c r="AC1382" s="314"/>
      <c r="AD1382" s="314"/>
      <c r="AE1382" s="314"/>
      <c r="AF1382" s="314"/>
      <c r="AG1382" s="314"/>
      <c r="AH1382" s="314"/>
      <c r="AI1382" s="314"/>
      <c r="AJ1382" s="314"/>
      <c r="AK1382" s="314"/>
      <c r="AL1382" s="314"/>
      <c r="AM1382" s="314"/>
      <c r="AN1382" s="314"/>
    </row>
    <row r="1383">
      <c r="A1383" s="314"/>
      <c r="B1383" s="310">
        <v>11406.0</v>
      </c>
      <c r="C1383" s="314"/>
      <c r="D1383" s="314"/>
      <c r="E1383" s="311" t="s">
        <v>21</v>
      </c>
      <c r="F1383" s="311" t="s">
        <v>3889</v>
      </c>
      <c r="G1383" s="310">
        <v>1999.0</v>
      </c>
      <c r="H1383" s="310" t="s">
        <v>3783</v>
      </c>
      <c r="I1383" s="310" t="s">
        <v>3890</v>
      </c>
      <c r="J1383" s="310">
        <v>38.0</v>
      </c>
      <c r="K1383" s="310" t="s">
        <v>105</v>
      </c>
      <c r="L1383" s="310" t="s">
        <v>666</v>
      </c>
      <c r="M1383" s="310" t="s">
        <v>3765</v>
      </c>
      <c r="N1383" s="314"/>
      <c r="O1383" s="314"/>
      <c r="P1383" s="314"/>
      <c r="Q1383" s="314"/>
      <c r="R1383" s="314"/>
      <c r="S1383" s="314"/>
      <c r="T1383" s="314"/>
      <c r="U1383" s="314"/>
      <c r="V1383" s="314"/>
      <c r="W1383" s="314"/>
      <c r="X1383" s="314"/>
      <c r="Y1383" s="314"/>
      <c r="Z1383" s="314"/>
      <c r="AA1383" s="314"/>
      <c r="AB1383" s="314"/>
      <c r="AC1383" s="314"/>
      <c r="AD1383" s="314"/>
      <c r="AE1383" s="314"/>
      <c r="AF1383" s="314"/>
      <c r="AG1383" s="314"/>
      <c r="AH1383" s="314"/>
      <c r="AI1383" s="314"/>
      <c r="AJ1383" s="314"/>
      <c r="AK1383" s="314"/>
      <c r="AL1383" s="314"/>
      <c r="AM1383" s="314"/>
      <c r="AN1383" s="314"/>
    </row>
    <row r="1384">
      <c r="A1384" s="314"/>
      <c r="B1384" s="310">
        <v>11407.0</v>
      </c>
      <c r="C1384" s="314"/>
      <c r="D1384" s="314"/>
      <c r="E1384" s="311" t="s">
        <v>21</v>
      </c>
      <c r="F1384" s="311" t="s">
        <v>4566</v>
      </c>
      <c r="G1384" s="310">
        <v>2000.0</v>
      </c>
      <c r="H1384" s="310" t="s">
        <v>3768</v>
      </c>
      <c r="I1384" s="310" t="s">
        <v>4052</v>
      </c>
      <c r="J1384" s="310">
        <v>42.0</v>
      </c>
      <c r="K1384" s="310" t="s">
        <v>105</v>
      </c>
      <c r="L1384" s="310" t="s">
        <v>25</v>
      </c>
      <c r="M1384" s="310" t="s">
        <v>3765</v>
      </c>
      <c r="N1384" s="314"/>
      <c r="O1384" s="314"/>
      <c r="P1384" s="314"/>
      <c r="Q1384" s="314"/>
      <c r="R1384" s="314"/>
      <c r="S1384" s="314"/>
      <c r="T1384" s="314"/>
      <c r="U1384" s="314"/>
      <c r="V1384" s="314"/>
      <c r="W1384" s="314"/>
      <c r="X1384" s="314"/>
      <c r="Y1384" s="314"/>
      <c r="Z1384" s="314"/>
      <c r="AA1384" s="314"/>
      <c r="AB1384" s="314"/>
      <c r="AC1384" s="314"/>
      <c r="AD1384" s="314"/>
      <c r="AE1384" s="314"/>
      <c r="AF1384" s="314"/>
      <c r="AG1384" s="314"/>
      <c r="AH1384" s="314"/>
      <c r="AI1384" s="314"/>
      <c r="AJ1384" s="314"/>
      <c r="AK1384" s="314"/>
      <c r="AL1384" s="314"/>
      <c r="AM1384" s="314"/>
      <c r="AN1384" s="314"/>
    </row>
    <row r="1385">
      <c r="A1385" s="314"/>
      <c r="B1385" s="310">
        <v>11408.0</v>
      </c>
      <c r="C1385" s="314"/>
      <c r="D1385" s="314"/>
      <c r="E1385" s="311" t="s">
        <v>21</v>
      </c>
      <c r="F1385" s="311" t="s">
        <v>4567</v>
      </c>
      <c r="G1385" s="310">
        <v>2000.0</v>
      </c>
      <c r="H1385" s="310" t="s">
        <v>3768</v>
      </c>
      <c r="I1385" s="310" t="s">
        <v>4568</v>
      </c>
      <c r="J1385" s="310">
        <v>32.0</v>
      </c>
      <c r="K1385" s="310" t="s">
        <v>105</v>
      </c>
      <c r="L1385" s="310" t="s">
        <v>25</v>
      </c>
      <c r="M1385" s="310" t="s">
        <v>3765</v>
      </c>
      <c r="N1385" s="314"/>
      <c r="O1385" s="314"/>
      <c r="P1385" s="314"/>
      <c r="Q1385" s="314"/>
      <c r="R1385" s="314"/>
      <c r="S1385" s="314"/>
      <c r="T1385" s="314"/>
      <c r="U1385" s="314"/>
      <c r="V1385" s="314"/>
      <c r="W1385" s="314"/>
      <c r="X1385" s="314"/>
      <c r="Y1385" s="314"/>
      <c r="Z1385" s="314"/>
      <c r="AA1385" s="314"/>
      <c r="AB1385" s="314"/>
      <c r="AC1385" s="314"/>
      <c r="AD1385" s="314"/>
      <c r="AE1385" s="314"/>
      <c r="AF1385" s="314"/>
      <c r="AG1385" s="314"/>
      <c r="AH1385" s="314"/>
      <c r="AI1385" s="314"/>
      <c r="AJ1385" s="314"/>
      <c r="AK1385" s="314"/>
      <c r="AL1385" s="314"/>
      <c r="AM1385" s="314"/>
      <c r="AN1385" s="314"/>
    </row>
    <row r="1386">
      <c r="B1386" s="5">
        <v>11409.0</v>
      </c>
      <c r="E1386" s="90" t="s">
        <v>21</v>
      </c>
      <c r="F1386" s="90" t="s">
        <v>4569</v>
      </c>
      <c r="G1386" s="5">
        <v>1999.0</v>
      </c>
      <c r="H1386" s="5" t="s">
        <v>3777</v>
      </c>
      <c r="I1386" s="5" t="s">
        <v>4063</v>
      </c>
      <c r="J1386" s="5">
        <v>54.0</v>
      </c>
      <c r="K1386" s="5" t="s">
        <v>88</v>
      </c>
      <c r="L1386" s="5" t="s">
        <v>25</v>
      </c>
      <c r="M1386" s="5" t="s">
        <v>3765</v>
      </c>
      <c r="N1386" s="113"/>
    </row>
    <row r="1387">
      <c r="A1387" s="314"/>
      <c r="B1387" s="310">
        <v>11410.0</v>
      </c>
      <c r="C1387" s="314"/>
      <c r="D1387" s="314"/>
      <c r="E1387" s="311" t="s">
        <v>21</v>
      </c>
      <c r="F1387" s="311" t="s">
        <v>4039</v>
      </c>
      <c r="G1387" s="310">
        <v>1999.0</v>
      </c>
      <c r="H1387" s="310" t="s">
        <v>3783</v>
      </c>
      <c r="I1387" s="310" t="s">
        <v>3918</v>
      </c>
      <c r="J1387" s="310">
        <v>62.0</v>
      </c>
      <c r="K1387" s="310" t="s">
        <v>105</v>
      </c>
      <c r="L1387" s="310" t="s">
        <v>25</v>
      </c>
      <c r="M1387" s="310" t="s">
        <v>3765</v>
      </c>
      <c r="N1387" s="314"/>
      <c r="O1387" s="314"/>
      <c r="P1387" s="314"/>
      <c r="Q1387" s="314"/>
      <c r="R1387" s="314"/>
      <c r="S1387" s="314"/>
      <c r="T1387" s="314"/>
      <c r="U1387" s="314"/>
      <c r="V1387" s="314"/>
      <c r="W1387" s="314"/>
      <c r="X1387" s="314"/>
      <c r="Y1387" s="314"/>
      <c r="Z1387" s="314"/>
      <c r="AA1387" s="314"/>
      <c r="AB1387" s="314"/>
      <c r="AC1387" s="314"/>
      <c r="AD1387" s="314"/>
      <c r="AE1387" s="314"/>
      <c r="AF1387" s="314"/>
      <c r="AG1387" s="314"/>
      <c r="AH1387" s="314"/>
      <c r="AI1387" s="314"/>
      <c r="AJ1387" s="314"/>
      <c r="AK1387" s="314"/>
      <c r="AL1387" s="314"/>
      <c r="AM1387" s="314"/>
      <c r="AN1387" s="314"/>
    </row>
    <row r="1388">
      <c r="B1388" s="5">
        <v>11411.0</v>
      </c>
      <c r="E1388" s="90" t="s">
        <v>21</v>
      </c>
      <c r="F1388" s="90" t="s">
        <v>4040</v>
      </c>
      <c r="G1388" s="5">
        <v>1999.0</v>
      </c>
      <c r="H1388" s="5" t="s">
        <v>3765</v>
      </c>
      <c r="I1388" s="5" t="s">
        <v>4041</v>
      </c>
      <c r="J1388" s="5">
        <v>34.0</v>
      </c>
      <c r="K1388" s="5" t="s">
        <v>3825</v>
      </c>
      <c r="L1388" s="5" t="s">
        <v>763</v>
      </c>
      <c r="M1388" s="5" t="s">
        <v>3765</v>
      </c>
      <c r="N1388" s="113"/>
    </row>
    <row r="1389">
      <c r="B1389" s="5">
        <v>11412.0</v>
      </c>
      <c r="E1389" s="90" t="s">
        <v>21</v>
      </c>
      <c r="F1389" s="90" t="s">
        <v>4570</v>
      </c>
      <c r="G1389" s="5">
        <v>1999.0</v>
      </c>
      <c r="H1389" s="5" t="s">
        <v>3777</v>
      </c>
      <c r="I1389" s="5" t="s">
        <v>4571</v>
      </c>
      <c r="J1389" s="5">
        <v>56.0</v>
      </c>
      <c r="K1389" s="5" t="s">
        <v>88</v>
      </c>
      <c r="L1389" s="5" t="s">
        <v>25</v>
      </c>
      <c r="M1389" s="5" t="s">
        <v>3765</v>
      </c>
      <c r="N1389" s="113"/>
    </row>
    <row r="1390">
      <c r="B1390" s="5">
        <v>11413.0</v>
      </c>
      <c r="E1390" s="90" t="s">
        <v>21</v>
      </c>
      <c r="F1390" s="90" t="s">
        <v>4572</v>
      </c>
      <c r="G1390" s="5">
        <v>1999.0</v>
      </c>
      <c r="H1390" s="5" t="s">
        <v>3765</v>
      </c>
      <c r="I1390" s="5" t="s">
        <v>4041</v>
      </c>
      <c r="J1390" s="5">
        <v>34.0</v>
      </c>
      <c r="K1390" s="5" t="s">
        <v>3825</v>
      </c>
      <c r="L1390" s="5" t="s">
        <v>666</v>
      </c>
      <c r="M1390" s="5" t="s">
        <v>3765</v>
      </c>
      <c r="N1390" s="113"/>
    </row>
    <row r="1391">
      <c r="B1391" s="5">
        <v>11414.0</v>
      </c>
      <c r="E1391" s="90" t="s">
        <v>21</v>
      </c>
      <c r="F1391" s="90" t="s">
        <v>4573</v>
      </c>
      <c r="G1391" s="5">
        <v>1999.0</v>
      </c>
      <c r="H1391" s="5" t="s">
        <v>3777</v>
      </c>
      <c r="I1391" s="5" t="s">
        <v>3902</v>
      </c>
      <c r="J1391" s="5">
        <v>55.0</v>
      </c>
      <c r="K1391" s="5" t="s">
        <v>88</v>
      </c>
      <c r="L1391" s="5" t="s">
        <v>25</v>
      </c>
      <c r="M1391" s="5" t="s">
        <v>3765</v>
      </c>
      <c r="N1391" s="113"/>
    </row>
    <row r="1392">
      <c r="A1392" s="314"/>
      <c r="B1392" s="310">
        <v>11415.0</v>
      </c>
      <c r="C1392" s="314"/>
      <c r="D1392" s="314"/>
      <c r="E1392" s="311" t="s">
        <v>21</v>
      </c>
      <c r="F1392" s="311" t="s">
        <v>4574</v>
      </c>
      <c r="G1392" s="310">
        <v>1999.0</v>
      </c>
      <c r="H1392" s="310" t="s">
        <v>3783</v>
      </c>
      <c r="I1392" s="310" t="s">
        <v>3890</v>
      </c>
      <c r="J1392" s="310">
        <v>38.0</v>
      </c>
      <c r="K1392" s="310" t="s">
        <v>105</v>
      </c>
      <c r="L1392" s="310" t="s">
        <v>25</v>
      </c>
      <c r="M1392" s="310" t="s">
        <v>3765</v>
      </c>
      <c r="N1392" s="314"/>
      <c r="O1392" s="314"/>
      <c r="P1392" s="314"/>
      <c r="Q1392" s="314"/>
      <c r="R1392" s="314"/>
      <c r="S1392" s="314"/>
      <c r="T1392" s="314"/>
      <c r="U1392" s="314"/>
      <c r="V1392" s="314"/>
      <c r="W1392" s="314"/>
      <c r="X1392" s="314"/>
      <c r="Y1392" s="314"/>
      <c r="Z1392" s="314"/>
      <c r="AA1392" s="314"/>
      <c r="AB1392" s="314"/>
      <c r="AC1392" s="314"/>
      <c r="AD1392" s="314"/>
      <c r="AE1392" s="314"/>
      <c r="AF1392" s="314"/>
      <c r="AG1392" s="314"/>
      <c r="AH1392" s="314"/>
      <c r="AI1392" s="314"/>
      <c r="AJ1392" s="314"/>
      <c r="AK1392" s="314"/>
      <c r="AL1392" s="314"/>
      <c r="AM1392" s="314"/>
      <c r="AN1392" s="314"/>
    </row>
    <row r="1393">
      <c r="A1393" s="314"/>
      <c r="B1393" s="310">
        <v>11416.0</v>
      </c>
      <c r="C1393" s="314"/>
      <c r="D1393" s="314"/>
      <c r="E1393" s="311" t="s">
        <v>21</v>
      </c>
      <c r="F1393" s="311" t="s">
        <v>4042</v>
      </c>
      <c r="G1393" s="310">
        <v>1999.0</v>
      </c>
      <c r="H1393" s="310" t="s">
        <v>3783</v>
      </c>
      <c r="I1393" s="310" t="s">
        <v>3928</v>
      </c>
      <c r="J1393" s="310">
        <v>55.0</v>
      </c>
      <c r="K1393" s="310" t="s">
        <v>105</v>
      </c>
      <c r="L1393" s="310" t="s">
        <v>25</v>
      </c>
      <c r="M1393" s="310" t="s">
        <v>3765</v>
      </c>
      <c r="N1393" s="314"/>
      <c r="O1393" s="314"/>
      <c r="P1393" s="314"/>
      <c r="Q1393" s="314"/>
      <c r="R1393" s="314"/>
      <c r="S1393" s="314"/>
      <c r="T1393" s="314"/>
      <c r="U1393" s="314"/>
      <c r="V1393" s="314"/>
      <c r="W1393" s="314"/>
      <c r="X1393" s="314"/>
      <c r="Y1393" s="314"/>
      <c r="Z1393" s="314"/>
      <c r="AA1393" s="314"/>
      <c r="AB1393" s="314"/>
      <c r="AC1393" s="314"/>
      <c r="AD1393" s="314"/>
      <c r="AE1393" s="314"/>
      <c r="AF1393" s="314"/>
      <c r="AG1393" s="314"/>
      <c r="AH1393" s="314"/>
      <c r="AI1393" s="314"/>
      <c r="AJ1393" s="314"/>
      <c r="AK1393" s="314"/>
      <c r="AL1393" s="314"/>
      <c r="AM1393" s="314"/>
      <c r="AN1393" s="314"/>
    </row>
    <row r="1394">
      <c r="A1394" s="314"/>
      <c r="B1394" s="310">
        <v>11417.0</v>
      </c>
      <c r="C1394" s="314"/>
      <c r="D1394" s="314"/>
      <c r="E1394" s="311" t="s">
        <v>21</v>
      </c>
      <c r="F1394" s="311" t="s">
        <v>4043</v>
      </c>
      <c r="G1394" s="310">
        <v>1999.0</v>
      </c>
      <c r="H1394" s="310" t="s">
        <v>3783</v>
      </c>
      <c r="I1394" s="310" t="s">
        <v>3928</v>
      </c>
      <c r="J1394" s="310">
        <v>55.0</v>
      </c>
      <c r="K1394" s="310" t="s">
        <v>105</v>
      </c>
      <c r="L1394" s="310" t="s">
        <v>25</v>
      </c>
      <c r="M1394" s="310" t="s">
        <v>3765</v>
      </c>
      <c r="N1394" s="314"/>
      <c r="O1394" s="314"/>
      <c r="P1394" s="314"/>
      <c r="Q1394" s="314"/>
      <c r="R1394" s="314"/>
      <c r="S1394" s="314"/>
      <c r="T1394" s="314"/>
      <c r="U1394" s="314"/>
      <c r="V1394" s="314"/>
      <c r="W1394" s="314"/>
      <c r="X1394" s="314"/>
      <c r="Y1394" s="314"/>
      <c r="Z1394" s="314"/>
      <c r="AA1394" s="314"/>
      <c r="AB1394" s="314"/>
      <c r="AC1394" s="314"/>
      <c r="AD1394" s="314"/>
      <c r="AE1394" s="314"/>
      <c r="AF1394" s="314"/>
      <c r="AG1394" s="314"/>
      <c r="AH1394" s="314"/>
      <c r="AI1394" s="314"/>
      <c r="AJ1394" s="314"/>
      <c r="AK1394" s="314"/>
      <c r="AL1394" s="314"/>
      <c r="AM1394" s="314"/>
      <c r="AN1394" s="314"/>
    </row>
    <row r="1395">
      <c r="B1395" s="5">
        <v>11418.0</v>
      </c>
      <c r="E1395" s="90" t="s">
        <v>21</v>
      </c>
      <c r="F1395" s="90" t="s">
        <v>3891</v>
      </c>
      <c r="G1395" s="5">
        <v>1999.0</v>
      </c>
      <c r="H1395" s="5" t="s">
        <v>3765</v>
      </c>
      <c r="I1395" s="5" t="s">
        <v>3892</v>
      </c>
      <c r="J1395" s="5">
        <v>47.0</v>
      </c>
      <c r="K1395" s="5" t="s">
        <v>3825</v>
      </c>
      <c r="L1395" s="5" t="s">
        <v>666</v>
      </c>
      <c r="M1395" s="5" t="s">
        <v>3765</v>
      </c>
      <c r="N1395" s="113"/>
    </row>
    <row r="1396">
      <c r="B1396" s="5">
        <v>11419.0</v>
      </c>
      <c r="E1396" s="90" t="s">
        <v>21</v>
      </c>
      <c r="F1396" s="90" t="s">
        <v>4575</v>
      </c>
      <c r="G1396" s="5">
        <v>1999.0</v>
      </c>
      <c r="H1396" s="5" t="s">
        <v>3765</v>
      </c>
      <c r="I1396" s="5" t="s">
        <v>4082</v>
      </c>
      <c r="J1396" s="5">
        <v>19.0</v>
      </c>
      <c r="K1396" s="5" t="s">
        <v>3825</v>
      </c>
      <c r="L1396" s="5" t="s">
        <v>666</v>
      </c>
      <c r="M1396" s="5" t="s">
        <v>3765</v>
      </c>
      <c r="N1396" s="113"/>
    </row>
    <row r="1397">
      <c r="B1397" s="5">
        <v>11420.0</v>
      </c>
      <c r="E1397" s="90" t="s">
        <v>21</v>
      </c>
      <c r="F1397" s="90" t="s">
        <v>4576</v>
      </c>
      <c r="G1397" s="5">
        <v>1999.0</v>
      </c>
      <c r="H1397" s="5" t="s">
        <v>3765</v>
      </c>
      <c r="I1397" s="5" t="s">
        <v>3835</v>
      </c>
      <c r="J1397" s="5">
        <v>50.0</v>
      </c>
      <c r="K1397" s="5" t="s">
        <v>3825</v>
      </c>
      <c r="L1397" s="5" t="s">
        <v>666</v>
      </c>
      <c r="M1397" s="5" t="s">
        <v>3765</v>
      </c>
      <c r="N1397" s="113"/>
    </row>
    <row r="1398">
      <c r="B1398" s="5">
        <v>11421.0</v>
      </c>
      <c r="E1398" s="90" t="s">
        <v>21</v>
      </c>
      <c r="F1398" s="90" t="s">
        <v>4577</v>
      </c>
      <c r="G1398" s="5">
        <v>1999.0</v>
      </c>
      <c r="H1398" s="5" t="s">
        <v>3765</v>
      </c>
      <c r="I1398" s="5" t="s">
        <v>3835</v>
      </c>
      <c r="J1398" s="5">
        <v>50.0</v>
      </c>
      <c r="K1398" s="5" t="s">
        <v>3825</v>
      </c>
      <c r="L1398" s="5" t="s">
        <v>666</v>
      </c>
      <c r="M1398" s="5" t="s">
        <v>3765</v>
      </c>
      <c r="N1398" s="113"/>
    </row>
    <row r="1399">
      <c r="A1399" s="314"/>
      <c r="B1399" s="310">
        <v>11422.0</v>
      </c>
      <c r="C1399" s="314"/>
      <c r="D1399" s="314"/>
      <c r="E1399" s="311" t="s">
        <v>21</v>
      </c>
      <c r="F1399" s="311" t="s">
        <v>3893</v>
      </c>
      <c r="G1399" s="310">
        <v>2000.0</v>
      </c>
      <c r="H1399" s="310" t="s">
        <v>3768</v>
      </c>
      <c r="I1399" s="310" t="s">
        <v>3875</v>
      </c>
      <c r="J1399" s="310">
        <v>37.0</v>
      </c>
      <c r="K1399" s="310" t="s">
        <v>105</v>
      </c>
      <c r="L1399" s="310" t="s">
        <v>25</v>
      </c>
      <c r="M1399" s="310" t="s">
        <v>3765</v>
      </c>
      <c r="N1399" s="314"/>
      <c r="O1399" s="314"/>
      <c r="P1399" s="314"/>
      <c r="Q1399" s="314"/>
      <c r="R1399" s="314"/>
      <c r="S1399" s="314"/>
      <c r="T1399" s="314"/>
      <c r="U1399" s="314"/>
      <c r="V1399" s="314"/>
      <c r="W1399" s="314"/>
      <c r="X1399" s="314"/>
      <c r="Y1399" s="314"/>
      <c r="Z1399" s="314"/>
      <c r="AA1399" s="314"/>
      <c r="AB1399" s="314"/>
      <c r="AC1399" s="314"/>
      <c r="AD1399" s="314"/>
      <c r="AE1399" s="314"/>
      <c r="AF1399" s="314"/>
      <c r="AG1399" s="314"/>
      <c r="AH1399" s="314"/>
      <c r="AI1399" s="314"/>
      <c r="AJ1399" s="314"/>
      <c r="AK1399" s="314"/>
      <c r="AL1399" s="314"/>
      <c r="AM1399" s="314"/>
      <c r="AN1399" s="314"/>
    </row>
    <row r="1400">
      <c r="A1400" s="314"/>
      <c r="B1400" s="310">
        <v>11423.0</v>
      </c>
      <c r="C1400" s="314"/>
      <c r="D1400" s="314"/>
      <c r="E1400" s="311" t="s">
        <v>21</v>
      </c>
      <c r="F1400" s="311" t="s">
        <v>4578</v>
      </c>
      <c r="G1400" s="310">
        <v>1999.0</v>
      </c>
      <c r="H1400" s="310" t="s">
        <v>3783</v>
      </c>
      <c r="I1400" s="310" t="s">
        <v>3918</v>
      </c>
      <c r="J1400" s="310">
        <v>62.0</v>
      </c>
      <c r="K1400" s="310" t="s">
        <v>105</v>
      </c>
      <c r="L1400" s="310" t="s">
        <v>25</v>
      </c>
      <c r="M1400" s="310" t="s">
        <v>3765</v>
      </c>
      <c r="N1400" s="314"/>
      <c r="O1400" s="314"/>
      <c r="P1400" s="314"/>
      <c r="Q1400" s="314"/>
      <c r="R1400" s="314"/>
      <c r="S1400" s="314"/>
      <c r="T1400" s="314"/>
      <c r="U1400" s="314"/>
      <c r="V1400" s="314"/>
      <c r="W1400" s="314"/>
      <c r="X1400" s="314"/>
      <c r="Y1400" s="314"/>
      <c r="Z1400" s="314"/>
      <c r="AA1400" s="314"/>
      <c r="AB1400" s="314"/>
      <c r="AC1400" s="314"/>
      <c r="AD1400" s="314"/>
      <c r="AE1400" s="314"/>
      <c r="AF1400" s="314"/>
      <c r="AG1400" s="314"/>
      <c r="AH1400" s="314"/>
      <c r="AI1400" s="314"/>
      <c r="AJ1400" s="314"/>
      <c r="AK1400" s="314"/>
      <c r="AL1400" s="314"/>
      <c r="AM1400" s="314"/>
      <c r="AN1400" s="314"/>
    </row>
    <row r="1401">
      <c r="A1401" s="314"/>
      <c r="B1401" s="310">
        <v>11424.0</v>
      </c>
      <c r="C1401" s="314"/>
      <c r="D1401" s="314"/>
      <c r="E1401" s="311" t="s">
        <v>21</v>
      </c>
      <c r="F1401" s="311" t="s">
        <v>3894</v>
      </c>
      <c r="G1401" s="310">
        <v>1999.0</v>
      </c>
      <c r="H1401" s="310" t="s">
        <v>3783</v>
      </c>
      <c r="I1401" s="310" t="s">
        <v>3895</v>
      </c>
      <c r="J1401" s="310">
        <v>41.0</v>
      </c>
      <c r="K1401" s="310" t="s">
        <v>105</v>
      </c>
      <c r="L1401" s="310" t="s">
        <v>72</v>
      </c>
      <c r="M1401" s="310" t="s">
        <v>3765</v>
      </c>
      <c r="N1401" s="314"/>
      <c r="O1401" s="314"/>
      <c r="P1401" s="314"/>
      <c r="Q1401" s="314"/>
      <c r="R1401" s="314"/>
      <c r="S1401" s="314"/>
      <c r="T1401" s="314"/>
      <c r="U1401" s="314"/>
      <c r="V1401" s="314"/>
      <c r="W1401" s="314"/>
      <c r="X1401" s="314"/>
      <c r="Y1401" s="314"/>
      <c r="Z1401" s="314"/>
      <c r="AA1401" s="314"/>
      <c r="AB1401" s="314"/>
      <c r="AC1401" s="314"/>
      <c r="AD1401" s="314"/>
      <c r="AE1401" s="314"/>
      <c r="AF1401" s="314"/>
      <c r="AG1401" s="314"/>
      <c r="AH1401" s="314"/>
      <c r="AI1401" s="314"/>
      <c r="AJ1401" s="314"/>
      <c r="AK1401" s="314"/>
      <c r="AL1401" s="314"/>
      <c r="AM1401" s="314"/>
      <c r="AN1401" s="314"/>
    </row>
    <row r="1402">
      <c r="A1402" s="314"/>
      <c r="B1402" s="310">
        <v>11425.0</v>
      </c>
      <c r="C1402" s="314"/>
      <c r="D1402" s="314"/>
      <c r="E1402" s="311" t="s">
        <v>21</v>
      </c>
      <c r="F1402" s="311" t="s">
        <v>4579</v>
      </c>
      <c r="G1402" s="310">
        <v>1999.0</v>
      </c>
      <c r="H1402" s="310" t="s">
        <v>3783</v>
      </c>
      <c r="I1402" s="310" t="s">
        <v>3813</v>
      </c>
      <c r="J1402" s="310">
        <v>63.0</v>
      </c>
      <c r="K1402" s="310" t="s">
        <v>105</v>
      </c>
      <c r="L1402" s="310" t="s">
        <v>25</v>
      </c>
      <c r="M1402" s="310" t="s">
        <v>3765</v>
      </c>
      <c r="N1402" s="314"/>
      <c r="O1402" s="314"/>
      <c r="P1402" s="314"/>
      <c r="Q1402" s="314"/>
      <c r="R1402" s="314"/>
      <c r="S1402" s="314"/>
      <c r="T1402" s="314"/>
      <c r="U1402" s="314"/>
      <c r="V1402" s="314"/>
      <c r="W1402" s="314"/>
      <c r="X1402" s="314"/>
      <c r="Y1402" s="314"/>
      <c r="Z1402" s="314"/>
      <c r="AA1402" s="314"/>
      <c r="AB1402" s="314"/>
      <c r="AC1402" s="314"/>
      <c r="AD1402" s="314"/>
      <c r="AE1402" s="314"/>
      <c r="AF1402" s="314"/>
      <c r="AG1402" s="314"/>
      <c r="AH1402" s="314"/>
      <c r="AI1402" s="314"/>
      <c r="AJ1402" s="314"/>
      <c r="AK1402" s="314"/>
      <c r="AL1402" s="314"/>
      <c r="AM1402" s="314"/>
      <c r="AN1402" s="314"/>
    </row>
    <row r="1403">
      <c r="A1403" s="314"/>
      <c r="B1403" s="310">
        <v>11426.0</v>
      </c>
      <c r="C1403" s="314"/>
      <c r="D1403" s="314"/>
      <c r="E1403" s="311" t="s">
        <v>21</v>
      </c>
      <c r="F1403" s="311" t="s">
        <v>3896</v>
      </c>
      <c r="G1403" s="310">
        <v>1999.0</v>
      </c>
      <c r="H1403" s="310" t="s">
        <v>3783</v>
      </c>
      <c r="I1403" s="310" t="s">
        <v>3895</v>
      </c>
      <c r="J1403" s="310">
        <v>41.0</v>
      </c>
      <c r="K1403" s="310" t="s">
        <v>105</v>
      </c>
      <c r="L1403" s="310" t="s">
        <v>666</v>
      </c>
      <c r="M1403" s="310" t="s">
        <v>3765</v>
      </c>
      <c r="N1403" s="314"/>
      <c r="O1403" s="314"/>
      <c r="P1403" s="314"/>
      <c r="Q1403" s="314"/>
      <c r="R1403" s="314"/>
      <c r="S1403" s="314"/>
      <c r="T1403" s="314"/>
      <c r="U1403" s="314"/>
      <c r="V1403" s="314"/>
      <c r="W1403" s="314"/>
      <c r="X1403" s="314"/>
      <c r="Y1403" s="314"/>
      <c r="Z1403" s="314"/>
      <c r="AA1403" s="314"/>
      <c r="AB1403" s="314"/>
      <c r="AC1403" s="314"/>
      <c r="AD1403" s="314"/>
      <c r="AE1403" s="314"/>
      <c r="AF1403" s="314"/>
      <c r="AG1403" s="314"/>
      <c r="AH1403" s="314"/>
      <c r="AI1403" s="314"/>
      <c r="AJ1403" s="314"/>
      <c r="AK1403" s="314"/>
      <c r="AL1403" s="314"/>
      <c r="AM1403" s="314"/>
      <c r="AN1403" s="314"/>
    </row>
    <row r="1404">
      <c r="A1404" s="314"/>
      <c r="B1404" s="310">
        <v>11427.0</v>
      </c>
      <c r="C1404" s="314"/>
      <c r="D1404" s="314"/>
      <c r="E1404" s="311" t="s">
        <v>21</v>
      </c>
      <c r="F1404" s="311" t="s">
        <v>4580</v>
      </c>
      <c r="G1404" s="310">
        <v>1999.0</v>
      </c>
      <c r="H1404" s="310" t="s">
        <v>3768</v>
      </c>
      <c r="I1404" s="310" t="s">
        <v>3937</v>
      </c>
      <c r="J1404" s="310">
        <v>55.0</v>
      </c>
      <c r="K1404" s="310" t="s">
        <v>105</v>
      </c>
      <c r="L1404" s="310" t="s">
        <v>25</v>
      </c>
      <c r="M1404" s="310" t="s">
        <v>3765</v>
      </c>
      <c r="N1404" s="314"/>
      <c r="O1404" s="314"/>
      <c r="P1404" s="314"/>
      <c r="Q1404" s="314"/>
      <c r="R1404" s="314"/>
      <c r="S1404" s="314"/>
      <c r="T1404" s="314"/>
      <c r="U1404" s="314"/>
      <c r="V1404" s="314"/>
      <c r="W1404" s="314"/>
      <c r="X1404" s="314"/>
      <c r="Y1404" s="314"/>
      <c r="Z1404" s="314"/>
      <c r="AA1404" s="314"/>
      <c r="AB1404" s="314"/>
      <c r="AC1404" s="314"/>
      <c r="AD1404" s="314"/>
      <c r="AE1404" s="314"/>
      <c r="AF1404" s="314"/>
      <c r="AG1404" s="314"/>
      <c r="AH1404" s="314"/>
      <c r="AI1404" s="314"/>
      <c r="AJ1404" s="314"/>
      <c r="AK1404" s="314"/>
      <c r="AL1404" s="314"/>
      <c r="AM1404" s="314"/>
      <c r="AN1404" s="314"/>
    </row>
    <row r="1405">
      <c r="B1405" s="5">
        <v>11428.0</v>
      </c>
      <c r="E1405" s="90" t="s">
        <v>21</v>
      </c>
      <c r="F1405" s="90" t="s">
        <v>3897</v>
      </c>
      <c r="G1405" s="5">
        <v>1999.0</v>
      </c>
      <c r="H1405" s="5" t="s">
        <v>3765</v>
      </c>
      <c r="I1405" s="5" t="s">
        <v>3841</v>
      </c>
      <c r="J1405" s="5">
        <v>51.0</v>
      </c>
      <c r="K1405" s="5" t="s">
        <v>3825</v>
      </c>
      <c r="L1405" s="5" t="s">
        <v>666</v>
      </c>
      <c r="M1405" s="5" t="s">
        <v>3765</v>
      </c>
      <c r="N1405" s="113"/>
    </row>
    <row r="1406">
      <c r="A1406" s="314"/>
      <c r="B1406" s="310">
        <v>11429.0</v>
      </c>
      <c r="C1406" s="314"/>
      <c r="D1406" s="314"/>
      <c r="E1406" s="311" t="s">
        <v>21</v>
      </c>
      <c r="F1406" s="311" t="s">
        <v>3785</v>
      </c>
      <c r="G1406" s="310">
        <v>1999.0</v>
      </c>
      <c r="H1406" s="310" t="s">
        <v>3786</v>
      </c>
      <c r="I1406" s="310" t="s">
        <v>3787</v>
      </c>
      <c r="J1406" s="310">
        <v>4.0</v>
      </c>
      <c r="K1406" s="310" t="s">
        <v>105</v>
      </c>
      <c r="L1406" s="310" t="s">
        <v>1138</v>
      </c>
      <c r="M1406" s="310" t="s">
        <v>3765</v>
      </c>
      <c r="N1406" s="314"/>
      <c r="O1406" s="314"/>
      <c r="P1406" s="314"/>
      <c r="Q1406" s="314"/>
      <c r="R1406" s="314"/>
      <c r="S1406" s="314"/>
      <c r="T1406" s="314"/>
      <c r="U1406" s="314"/>
      <c r="V1406" s="314"/>
      <c r="W1406" s="314"/>
      <c r="X1406" s="314"/>
      <c r="Y1406" s="314"/>
      <c r="Z1406" s="314"/>
      <c r="AA1406" s="314"/>
      <c r="AB1406" s="314"/>
      <c r="AC1406" s="314"/>
      <c r="AD1406" s="314"/>
      <c r="AE1406" s="314"/>
      <c r="AF1406" s="314"/>
      <c r="AG1406" s="314"/>
      <c r="AH1406" s="314"/>
      <c r="AI1406" s="314"/>
      <c r="AJ1406" s="314"/>
      <c r="AK1406" s="314"/>
      <c r="AL1406" s="314"/>
      <c r="AM1406" s="314"/>
      <c r="AN1406" s="314"/>
    </row>
    <row r="1407">
      <c r="B1407" s="5">
        <v>11430.0</v>
      </c>
      <c r="E1407" s="90" t="s">
        <v>21</v>
      </c>
      <c r="F1407" s="90" t="s">
        <v>4044</v>
      </c>
      <c r="G1407" s="5">
        <v>2000.0</v>
      </c>
      <c r="H1407" s="5" t="s">
        <v>3983</v>
      </c>
      <c r="I1407" s="5" t="s">
        <v>4045</v>
      </c>
      <c r="J1407" s="5">
        <v>64.0</v>
      </c>
      <c r="K1407" s="5" t="s">
        <v>88</v>
      </c>
      <c r="L1407" s="5" t="s">
        <v>72</v>
      </c>
      <c r="M1407" s="5" t="s">
        <v>3765</v>
      </c>
      <c r="N1407" s="113"/>
    </row>
    <row r="1408">
      <c r="A1408" s="314"/>
      <c r="B1408" s="310">
        <v>11431.0</v>
      </c>
      <c r="C1408" s="314"/>
      <c r="D1408" s="314"/>
      <c r="E1408" s="311" t="s">
        <v>21</v>
      </c>
      <c r="F1408" s="311" t="s">
        <v>4046</v>
      </c>
      <c r="G1408" s="310">
        <v>2000.0</v>
      </c>
      <c r="H1408" s="310" t="s">
        <v>3765</v>
      </c>
      <c r="I1408" s="310" t="s">
        <v>3904</v>
      </c>
      <c r="J1408" s="310">
        <v>57.0</v>
      </c>
      <c r="K1408" s="310" t="s">
        <v>105</v>
      </c>
      <c r="L1408" s="310" t="s">
        <v>25</v>
      </c>
      <c r="M1408" s="310" t="s">
        <v>3765</v>
      </c>
      <c r="N1408" s="314"/>
      <c r="O1408" s="314"/>
      <c r="P1408" s="314"/>
      <c r="Q1408" s="314"/>
      <c r="R1408" s="314"/>
      <c r="S1408" s="314"/>
      <c r="T1408" s="314"/>
      <c r="U1408" s="314"/>
      <c r="V1408" s="314"/>
      <c r="W1408" s="314"/>
      <c r="X1408" s="314"/>
      <c r="Y1408" s="314"/>
      <c r="Z1408" s="314"/>
      <c r="AA1408" s="314"/>
      <c r="AB1408" s="314"/>
      <c r="AC1408" s="314"/>
      <c r="AD1408" s="314"/>
      <c r="AE1408" s="314"/>
      <c r="AF1408" s="314"/>
      <c r="AG1408" s="314"/>
      <c r="AH1408" s="314"/>
      <c r="AI1408" s="314"/>
      <c r="AJ1408" s="314"/>
      <c r="AK1408" s="314"/>
      <c r="AL1408" s="314"/>
      <c r="AM1408" s="314"/>
      <c r="AN1408" s="314"/>
    </row>
    <row r="1409">
      <c r="B1409" s="5">
        <v>11432.0</v>
      </c>
      <c r="E1409" s="90" t="s">
        <v>21</v>
      </c>
      <c r="F1409" s="90" t="s">
        <v>4581</v>
      </c>
      <c r="G1409" s="5">
        <v>2000.0</v>
      </c>
      <c r="H1409" s="5" t="s">
        <v>4544</v>
      </c>
      <c r="I1409" s="5" t="s">
        <v>4582</v>
      </c>
      <c r="J1409" s="5">
        <v>48.0</v>
      </c>
      <c r="K1409" s="5" t="s">
        <v>88</v>
      </c>
      <c r="L1409" s="5" t="s">
        <v>666</v>
      </c>
      <c r="M1409" s="5" t="s">
        <v>3765</v>
      </c>
      <c r="N1409" s="113"/>
    </row>
    <row r="1410">
      <c r="B1410" s="5">
        <v>11433.0</v>
      </c>
      <c r="E1410" s="90" t="s">
        <v>21</v>
      </c>
      <c r="F1410" s="90" t="s">
        <v>4583</v>
      </c>
      <c r="G1410" s="5">
        <v>1999.0</v>
      </c>
      <c r="H1410" s="5" t="s">
        <v>3765</v>
      </c>
      <c r="I1410" s="5" t="s">
        <v>4060</v>
      </c>
      <c r="J1410" s="5">
        <v>69.0</v>
      </c>
      <c r="K1410" s="5" t="s">
        <v>3825</v>
      </c>
      <c r="L1410" s="5" t="s">
        <v>25</v>
      </c>
      <c r="M1410" s="5" t="s">
        <v>3765</v>
      </c>
      <c r="N1410" s="113"/>
    </row>
    <row r="1411">
      <c r="B1411" s="5">
        <v>11434.0</v>
      </c>
      <c r="E1411" s="90" t="s">
        <v>21</v>
      </c>
      <c r="F1411" s="90" t="s">
        <v>4584</v>
      </c>
      <c r="G1411" s="5">
        <v>1999.0</v>
      </c>
      <c r="H1411" s="5" t="s">
        <v>3765</v>
      </c>
      <c r="I1411" s="5" t="s">
        <v>4048</v>
      </c>
      <c r="J1411" s="5">
        <v>64.0</v>
      </c>
      <c r="K1411" s="5" t="s">
        <v>3825</v>
      </c>
      <c r="L1411" s="5" t="s">
        <v>666</v>
      </c>
      <c r="M1411" s="5" t="s">
        <v>3765</v>
      </c>
      <c r="N1411" s="113"/>
    </row>
    <row r="1412">
      <c r="B1412" s="5">
        <v>11435.0</v>
      </c>
      <c r="E1412" s="90" t="s">
        <v>21</v>
      </c>
      <c r="F1412" s="90" t="s">
        <v>4047</v>
      </c>
      <c r="G1412" s="5">
        <v>1999.0</v>
      </c>
      <c r="H1412" s="5" t="s">
        <v>3765</v>
      </c>
      <c r="I1412" s="5" t="s">
        <v>4048</v>
      </c>
      <c r="J1412" s="5">
        <v>64.0</v>
      </c>
      <c r="K1412" s="5" t="s">
        <v>3825</v>
      </c>
      <c r="L1412" s="5" t="s">
        <v>763</v>
      </c>
      <c r="M1412" s="5" t="s">
        <v>3765</v>
      </c>
      <c r="N1412" s="113"/>
    </row>
    <row r="1413">
      <c r="B1413" s="5">
        <v>11436.0</v>
      </c>
      <c r="E1413" s="90" t="s">
        <v>21</v>
      </c>
      <c r="F1413" s="90" t="s">
        <v>3898</v>
      </c>
      <c r="G1413" s="5">
        <v>1999.0</v>
      </c>
      <c r="H1413" s="5" t="s">
        <v>3786</v>
      </c>
      <c r="I1413" s="5" t="s">
        <v>3899</v>
      </c>
      <c r="J1413" s="5" t="s">
        <v>3900</v>
      </c>
      <c r="K1413" s="5" t="s">
        <v>105</v>
      </c>
      <c r="L1413" s="5" t="s">
        <v>1138</v>
      </c>
      <c r="M1413" s="5" t="s">
        <v>3765</v>
      </c>
      <c r="N1413" s="113"/>
    </row>
    <row r="1414">
      <c r="A1414" s="314"/>
      <c r="B1414" s="310">
        <v>11437.0</v>
      </c>
      <c r="C1414" s="314"/>
      <c r="D1414" s="314"/>
      <c r="E1414" s="311" t="s">
        <v>21</v>
      </c>
      <c r="F1414" s="311" t="s">
        <v>4585</v>
      </c>
      <c r="G1414" s="310">
        <v>2000.0</v>
      </c>
      <c r="H1414" s="310" t="s">
        <v>3768</v>
      </c>
      <c r="I1414" s="310" t="s">
        <v>4099</v>
      </c>
      <c r="J1414" s="310">
        <v>60.0</v>
      </c>
      <c r="K1414" s="310" t="s">
        <v>105</v>
      </c>
      <c r="L1414" s="310" t="s">
        <v>30</v>
      </c>
      <c r="M1414" s="310" t="s">
        <v>3765</v>
      </c>
      <c r="N1414" s="314"/>
      <c r="O1414" s="314"/>
      <c r="P1414" s="314"/>
      <c r="Q1414" s="314"/>
      <c r="R1414" s="314"/>
      <c r="S1414" s="314"/>
      <c r="T1414" s="314"/>
      <c r="U1414" s="314"/>
      <c r="V1414" s="314"/>
      <c r="W1414" s="314"/>
      <c r="X1414" s="314"/>
      <c r="Y1414" s="314"/>
      <c r="Z1414" s="314"/>
      <c r="AA1414" s="314"/>
      <c r="AB1414" s="314"/>
      <c r="AC1414" s="314"/>
      <c r="AD1414" s="314"/>
      <c r="AE1414" s="314"/>
      <c r="AF1414" s="314"/>
      <c r="AG1414" s="314"/>
      <c r="AH1414" s="314"/>
      <c r="AI1414" s="314"/>
      <c r="AJ1414" s="314"/>
      <c r="AK1414" s="314"/>
      <c r="AL1414" s="314"/>
      <c r="AM1414" s="314"/>
      <c r="AN1414" s="314"/>
    </row>
    <row r="1415">
      <c r="B1415" s="5">
        <v>11438.0</v>
      </c>
      <c r="E1415" s="90" t="s">
        <v>21</v>
      </c>
      <c r="F1415" s="90" t="s">
        <v>4586</v>
      </c>
      <c r="G1415" s="5">
        <v>2000.0</v>
      </c>
      <c r="H1415" s="5" t="s">
        <v>4587</v>
      </c>
      <c r="I1415" s="5" t="s">
        <v>4588</v>
      </c>
      <c r="J1415" s="5">
        <v>59.0</v>
      </c>
      <c r="K1415" s="5" t="s">
        <v>88</v>
      </c>
      <c r="L1415" s="5" t="s">
        <v>72</v>
      </c>
      <c r="M1415" s="5" t="s">
        <v>3765</v>
      </c>
      <c r="N1415" s="113"/>
    </row>
    <row r="1416">
      <c r="B1416" s="5">
        <v>11439.0</v>
      </c>
      <c r="E1416" s="90" t="s">
        <v>21</v>
      </c>
      <c r="F1416" s="90" t="s">
        <v>4589</v>
      </c>
      <c r="G1416" s="5">
        <v>1999.0</v>
      </c>
      <c r="H1416" s="5" t="s">
        <v>3765</v>
      </c>
      <c r="I1416" s="5" t="s">
        <v>3841</v>
      </c>
      <c r="J1416" s="5">
        <v>51.0</v>
      </c>
      <c r="K1416" s="5" t="s">
        <v>3825</v>
      </c>
      <c r="L1416" s="5" t="s">
        <v>25</v>
      </c>
      <c r="M1416" s="5" t="s">
        <v>3765</v>
      </c>
      <c r="N1416" s="113"/>
    </row>
    <row r="1417">
      <c r="A1417" s="314"/>
      <c r="B1417" s="310">
        <v>11440.0</v>
      </c>
      <c r="C1417" s="314"/>
      <c r="D1417" s="314"/>
      <c r="E1417" s="311" t="s">
        <v>21</v>
      </c>
      <c r="F1417" s="311" t="s">
        <v>3901</v>
      </c>
      <c r="G1417" s="310">
        <v>2000.0</v>
      </c>
      <c r="H1417" s="310" t="s">
        <v>3768</v>
      </c>
      <c r="I1417" s="310" t="s">
        <v>3902</v>
      </c>
      <c r="J1417" s="310">
        <v>67.0</v>
      </c>
      <c r="K1417" s="310" t="s">
        <v>105</v>
      </c>
      <c r="L1417" s="310" t="s">
        <v>25</v>
      </c>
      <c r="M1417" s="310" t="s">
        <v>3765</v>
      </c>
      <c r="N1417" s="314"/>
      <c r="O1417" s="314"/>
      <c r="P1417" s="314"/>
      <c r="Q1417" s="314"/>
      <c r="R1417" s="314"/>
      <c r="S1417" s="314"/>
      <c r="T1417" s="314"/>
      <c r="U1417" s="314"/>
      <c r="V1417" s="314"/>
      <c r="W1417" s="314"/>
      <c r="X1417" s="314"/>
      <c r="Y1417" s="314"/>
      <c r="Z1417" s="314"/>
      <c r="AA1417" s="314"/>
      <c r="AB1417" s="314"/>
      <c r="AC1417" s="314"/>
      <c r="AD1417" s="314"/>
      <c r="AE1417" s="314"/>
      <c r="AF1417" s="314"/>
      <c r="AG1417" s="314"/>
      <c r="AH1417" s="314"/>
      <c r="AI1417" s="314"/>
      <c r="AJ1417" s="314"/>
      <c r="AK1417" s="314"/>
      <c r="AL1417" s="314"/>
      <c r="AM1417" s="314"/>
      <c r="AN1417" s="314"/>
    </row>
    <row r="1418">
      <c r="A1418" s="314"/>
      <c r="B1418" s="310">
        <v>11441.0</v>
      </c>
      <c r="C1418" s="314"/>
      <c r="D1418" s="314"/>
      <c r="E1418" s="311" t="s">
        <v>21</v>
      </c>
      <c r="F1418" s="311" t="s">
        <v>4590</v>
      </c>
      <c r="G1418" s="310">
        <v>2000.0</v>
      </c>
      <c r="H1418" s="310" t="s">
        <v>3768</v>
      </c>
      <c r="I1418" s="310" t="s">
        <v>4519</v>
      </c>
      <c r="J1418" s="310">
        <v>50.0</v>
      </c>
      <c r="K1418" s="310" t="s">
        <v>105</v>
      </c>
      <c r="L1418" s="310" t="s">
        <v>25</v>
      </c>
      <c r="M1418" s="310" t="s">
        <v>3765</v>
      </c>
      <c r="N1418" s="314"/>
      <c r="O1418" s="314"/>
      <c r="P1418" s="314"/>
      <c r="Q1418" s="314"/>
      <c r="R1418" s="314"/>
      <c r="S1418" s="314"/>
      <c r="T1418" s="314"/>
      <c r="U1418" s="314"/>
      <c r="V1418" s="314"/>
      <c r="W1418" s="314"/>
      <c r="X1418" s="314"/>
      <c r="Y1418" s="314"/>
      <c r="Z1418" s="314"/>
      <c r="AA1418" s="314"/>
      <c r="AB1418" s="314"/>
      <c r="AC1418" s="314"/>
      <c r="AD1418" s="314"/>
      <c r="AE1418" s="314"/>
      <c r="AF1418" s="314"/>
      <c r="AG1418" s="314"/>
      <c r="AH1418" s="314"/>
      <c r="AI1418" s="314"/>
      <c r="AJ1418" s="314"/>
      <c r="AK1418" s="314"/>
      <c r="AL1418" s="314"/>
      <c r="AM1418" s="314"/>
      <c r="AN1418" s="314"/>
    </row>
    <row r="1419">
      <c r="B1419" s="5">
        <v>11442.0</v>
      </c>
      <c r="E1419" s="90" t="s">
        <v>21</v>
      </c>
      <c r="F1419" s="90" t="s">
        <v>4591</v>
      </c>
      <c r="G1419" s="5">
        <v>2000.0</v>
      </c>
      <c r="H1419" s="5" t="s">
        <v>3768</v>
      </c>
      <c r="I1419" s="5" t="s">
        <v>4592</v>
      </c>
      <c r="J1419" s="5">
        <v>63.0</v>
      </c>
      <c r="K1419" s="5" t="s">
        <v>4593</v>
      </c>
      <c r="L1419" s="5" t="s">
        <v>72</v>
      </c>
      <c r="M1419" s="5" t="s">
        <v>3765</v>
      </c>
      <c r="N1419" s="113"/>
    </row>
    <row r="1420">
      <c r="B1420" s="5">
        <v>11443.0</v>
      </c>
      <c r="E1420" s="90" t="s">
        <v>21</v>
      </c>
      <c r="F1420" s="90" t="s">
        <v>4594</v>
      </c>
      <c r="G1420" s="5">
        <v>1999.0</v>
      </c>
      <c r="H1420" s="5" t="s">
        <v>3765</v>
      </c>
      <c r="I1420" s="5" t="s">
        <v>3851</v>
      </c>
      <c r="J1420" s="5">
        <v>32.0</v>
      </c>
      <c r="K1420" s="5" t="s">
        <v>3825</v>
      </c>
      <c r="L1420" s="5" t="s">
        <v>666</v>
      </c>
      <c r="M1420" s="5" t="s">
        <v>3765</v>
      </c>
      <c r="N1420" s="113"/>
    </row>
    <row r="1421">
      <c r="A1421" s="314"/>
      <c r="B1421" s="310">
        <v>11444.0</v>
      </c>
      <c r="C1421" s="314"/>
      <c r="D1421" s="314"/>
      <c r="E1421" s="311" t="s">
        <v>21</v>
      </c>
      <c r="F1421" s="311" t="s">
        <v>3903</v>
      </c>
      <c r="G1421" s="310">
        <v>2000.0</v>
      </c>
      <c r="H1421" s="310" t="s">
        <v>3768</v>
      </c>
      <c r="I1421" s="310" t="s">
        <v>3904</v>
      </c>
      <c r="J1421" s="310">
        <v>57.0</v>
      </c>
      <c r="K1421" s="310" t="s">
        <v>105</v>
      </c>
      <c r="L1421" s="310" t="s">
        <v>72</v>
      </c>
      <c r="M1421" s="310" t="s">
        <v>3765</v>
      </c>
      <c r="N1421" s="314"/>
      <c r="O1421" s="314"/>
      <c r="P1421" s="314"/>
      <c r="Q1421" s="314"/>
      <c r="R1421" s="314"/>
      <c r="S1421" s="314"/>
      <c r="T1421" s="314"/>
      <c r="U1421" s="314"/>
      <c r="V1421" s="314"/>
      <c r="W1421" s="314"/>
      <c r="X1421" s="314"/>
      <c r="Y1421" s="314"/>
      <c r="Z1421" s="314"/>
      <c r="AA1421" s="314"/>
      <c r="AB1421" s="314"/>
      <c r="AC1421" s="314"/>
      <c r="AD1421" s="314"/>
      <c r="AE1421" s="314"/>
      <c r="AF1421" s="314"/>
      <c r="AG1421" s="314"/>
      <c r="AH1421" s="314"/>
      <c r="AI1421" s="314"/>
      <c r="AJ1421" s="314"/>
      <c r="AK1421" s="314"/>
      <c r="AL1421" s="314"/>
      <c r="AM1421" s="314"/>
      <c r="AN1421" s="314"/>
    </row>
    <row r="1422">
      <c r="A1422" s="314"/>
      <c r="B1422" s="310">
        <v>11445.0</v>
      </c>
      <c r="C1422" s="314"/>
      <c r="D1422" s="314"/>
      <c r="E1422" s="311" t="s">
        <v>21</v>
      </c>
      <c r="F1422" s="311" t="s">
        <v>4595</v>
      </c>
      <c r="G1422" s="310">
        <v>2000.0</v>
      </c>
      <c r="H1422" s="310" t="s">
        <v>3768</v>
      </c>
      <c r="I1422" s="310" t="s">
        <v>4058</v>
      </c>
      <c r="J1422" s="310">
        <v>56.0</v>
      </c>
      <c r="K1422" s="310" t="s">
        <v>105</v>
      </c>
      <c r="L1422" s="310" t="s">
        <v>72</v>
      </c>
      <c r="M1422" s="310" t="s">
        <v>3765</v>
      </c>
      <c r="N1422" s="314"/>
      <c r="O1422" s="314"/>
      <c r="P1422" s="314"/>
      <c r="Q1422" s="314"/>
      <c r="R1422" s="314"/>
      <c r="S1422" s="314"/>
      <c r="T1422" s="314"/>
      <c r="U1422" s="314"/>
      <c r="V1422" s="314"/>
      <c r="W1422" s="314"/>
      <c r="X1422" s="314"/>
      <c r="Y1422" s="314"/>
      <c r="Z1422" s="314"/>
      <c r="AA1422" s="314"/>
      <c r="AB1422" s="314"/>
      <c r="AC1422" s="314"/>
      <c r="AD1422" s="314"/>
      <c r="AE1422" s="314"/>
      <c r="AF1422" s="314"/>
      <c r="AG1422" s="314"/>
      <c r="AH1422" s="314"/>
      <c r="AI1422" s="314"/>
      <c r="AJ1422" s="314"/>
      <c r="AK1422" s="314"/>
      <c r="AL1422" s="314"/>
      <c r="AM1422" s="314"/>
      <c r="AN1422" s="314"/>
    </row>
    <row r="1423">
      <c r="A1423" s="314"/>
      <c r="B1423" s="310">
        <v>11446.0</v>
      </c>
      <c r="C1423" s="314"/>
      <c r="D1423" s="314"/>
      <c r="E1423" s="311" t="s">
        <v>21</v>
      </c>
      <c r="F1423" s="311" t="s">
        <v>3905</v>
      </c>
      <c r="G1423" s="310">
        <v>1999.0</v>
      </c>
      <c r="H1423" s="310" t="s">
        <v>3783</v>
      </c>
      <c r="I1423" s="310" t="s">
        <v>3853</v>
      </c>
      <c r="J1423" s="310">
        <v>43.0</v>
      </c>
      <c r="K1423" s="310" t="s">
        <v>105</v>
      </c>
      <c r="L1423" s="310" t="s">
        <v>72</v>
      </c>
      <c r="M1423" s="310" t="s">
        <v>3765</v>
      </c>
      <c r="N1423" s="314"/>
      <c r="O1423" s="314"/>
      <c r="P1423" s="314"/>
      <c r="Q1423" s="314"/>
      <c r="R1423" s="314"/>
      <c r="S1423" s="314"/>
      <c r="T1423" s="314"/>
      <c r="U1423" s="314"/>
      <c r="V1423" s="314"/>
      <c r="W1423" s="314"/>
      <c r="X1423" s="314"/>
      <c r="Y1423" s="314"/>
      <c r="Z1423" s="314"/>
      <c r="AA1423" s="314"/>
      <c r="AB1423" s="314"/>
      <c r="AC1423" s="314"/>
      <c r="AD1423" s="314"/>
      <c r="AE1423" s="314"/>
      <c r="AF1423" s="314"/>
      <c r="AG1423" s="314"/>
      <c r="AH1423" s="314"/>
      <c r="AI1423" s="314"/>
      <c r="AJ1423" s="314"/>
      <c r="AK1423" s="314"/>
      <c r="AL1423" s="314"/>
      <c r="AM1423" s="314"/>
      <c r="AN1423" s="314"/>
    </row>
    <row r="1424">
      <c r="A1424" s="314"/>
      <c r="B1424" s="310">
        <v>11447.0</v>
      </c>
      <c r="C1424" s="314"/>
      <c r="D1424" s="314"/>
      <c r="E1424" s="311" t="s">
        <v>21</v>
      </c>
      <c r="F1424" s="311" t="s">
        <v>3906</v>
      </c>
      <c r="G1424" s="310">
        <v>1999.0</v>
      </c>
      <c r="H1424" s="310" t="s">
        <v>3783</v>
      </c>
      <c r="I1424" s="310" t="s">
        <v>3907</v>
      </c>
      <c r="J1424" s="310">
        <v>42.0</v>
      </c>
      <c r="K1424" s="310" t="s">
        <v>105</v>
      </c>
      <c r="L1424" s="310" t="s">
        <v>72</v>
      </c>
      <c r="M1424" s="310" t="s">
        <v>3765</v>
      </c>
      <c r="N1424" s="314"/>
      <c r="O1424" s="314"/>
      <c r="P1424" s="314"/>
      <c r="Q1424" s="314"/>
      <c r="R1424" s="314"/>
      <c r="S1424" s="314"/>
      <c r="T1424" s="314"/>
      <c r="U1424" s="314"/>
      <c r="V1424" s="314"/>
      <c r="W1424" s="314"/>
      <c r="X1424" s="314"/>
      <c r="Y1424" s="314"/>
      <c r="Z1424" s="314"/>
      <c r="AA1424" s="314"/>
      <c r="AB1424" s="314"/>
      <c r="AC1424" s="314"/>
      <c r="AD1424" s="314"/>
      <c r="AE1424" s="314"/>
      <c r="AF1424" s="314"/>
      <c r="AG1424" s="314"/>
      <c r="AH1424" s="314"/>
      <c r="AI1424" s="314"/>
      <c r="AJ1424" s="314"/>
      <c r="AK1424" s="314"/>
      <c r="AL1424" s="314"/>
      <c r="AM1424" s="314"/>
      <c r="AN1424" s="314"/>
    </row>
    <row r="1425">
      <c r="A1425" s="314"/>
      <c r="B1425" s="310">
        <v>11448.0</v>
      </c>
      <c r="C1425" s="314"/>
      <c r="D1425" s="314"/>
      <c r="E1425" s="311" t="s">
        <v>21</v>
      </c>
      <c r="F1425" s="311" t="s">
        <v>4049</v>
      </c>
      <c r="G1425" s="310">
        <v>1999.0</v>
      </c>
      <c r="H1425" s="310" t="s">
        <v>3783</v>
      </c>
      <c r="I1425" s="310" t="s">
        <v>3918</v>
      </c>
      <c r="J1425" s="310">
        <v>62.0</v>
      </c>
      <c r="K1425" s="310" t="s">
        <v>105</v>
      </c>
      <c r="L1425" s="310" t="s">
        <v>25</v>
      </c>
      <c r="M1425" s="310" t="s">
        <v>3765</v>
      </c>
      <c r="N1425" s="314"/>
      <c r="O1425" s="314"/>
      <c r="P1425" s="314"/>
      <c r="Q1425" s="314"/>
      <c r="R1425" s="314"/>
      <c r="S1425" s="314"/>
      <c r="T1425" s="314"/>
      <c r="U1425" s="314"/>
      <c r="V1425" s="314"/>
      <c r="W1425" s="314"/>
      <c r="X1425" s="314"/>
      <c r="Y1425" s="314"/>
      <c r="Z1425" s="314"/>
      <c r="AA1425" s="314"/>
      <c r="AB1425" s="314"/>
      <c r="AC1425" s="314"/>
      <c r="AD1425" s="314"/>
      <c r="AE1425" s="314"/>
      <c r="AF1425" s="314"/>
      <c r="AG1425" s="314"/>
      <c r="AH1425" s="314"/>
      <c r="AI1425" s="314"/>
      <c r="AJ1425" s="314"/>
      <c r="AK1425" s="314"/>
      <c r="AL1425" s="314"/>
      <c r="AM1425" s="314"/>
      <c r="AN1425" s="314"/>
    </row>
    <row r="1426">
      <c r="B1426" s="5">
        <v>11449.0</v>
      </c>
      <c r="E1426" s="90" t="s">
        <v>161</v>
      </c>
      <c r="F1426" s="90" t="s">
        <v>3908</v>
      </c>
      <c r="G1426" s="5">
        <v>1999.0</v>
      </c>
      <c r="H1426" s="5" t="s">
        <v>3765</v>
      </c>
      <c r="I1426" s="5" t="s">
        <v>3909</v>
      </c>
      <c r="J1426" s="5">
        <v>37.0</v>
      </c>
      <c r="K1426" s="5" t="s">
        <v>3825</v>
      </c>
      <c r="L1426" s="5" t="s">
        <v>763</v>
      </c>
      <c r="M1426" s="5" t="s">
        <v>3765</v>
      </c>
      <c r="N1426" s="113"/>
    </row>
    <row r="1427">
      <c r="B1427" s="5">
        <v>11450.0</v>
      </c>
      <c r="E1427" s="90" t="s">
        <v>21</v>
      </c>
      <c r="F1427" s="90" t="s">
        <v>4596</v>
      </c>
      <c r="G1427" s="5">
        <v>1999.0</v>
      </c>
      <c r="H1427" s="5" t="s">
        <v>3765</v>
      </c>
      <c r="I1427" s="5" t="s">
        <v>3771</v>
      </c>
      <c r="J1427" s="5">
        <v>61.0</v>
      </c>
      <c r="K1427" s="5" t="s">
        <v>3825</v>
      </c>
      <c r="L1427" s="5" t="s">
        <v>72</v>
      </c>
      <c r="M1427" s="5" t="s">
        <v>3765</v>
      </c>
      <c r="N1427" s="113"/>
    </row>
    <row r="1428">
      <c r="A1428" s="314"/>
      <c r="B1428" s="310">
        <v>11451.0</v>
      </c>
      <c r="C1428" s="314"/>
      <c r="D1428" s="314"/>
      <c r="E1428" s="311" t="s">
        <v>21</v>
      </c>
      <c r="F1428" s="311" t="s">
        <v>4050</v>
      </c>
      <c r="G1428" s="310">
        <v>1999.0</v>
      </c>
      <c r="H1428" s="310" t="s">
        <v>3783</v>
      </c>
      <c r="I1428" s="310" t="s">
        <v>3769</v>
      </c>
      <c r="J1428" s="310">
        <v>58.0</v>
      </c>
      <c r="K1428" s="310" t="s">
        <v>105</v>
      </c>
      <c r="L1428" s="310" t="s">
        <v>25</v>
      </c>
      <c r="M1428" s="310" t="s">
        <v>3765</v>
      </c>
      <c r="N1428" s="314"/>
      <c r="O1428" s="314"/>
      <c r="P1428" s="314"/>
      <c r="Q1428" s="314"/>
      <c r="R1428" s="314"/>
      <c r="S1428" s="314"/>
      <c r="T1428" s="314"/>
      <c r="U1428" s="314"/>
      <c r="V1428" s="314"/>
      <c r="W1428" s="314"/>
      <c r="X1428" s="314"/>
      <c r="Y1428" s="314"/>
      <c r="Z1428" s="314"/>
      <c r="AA1428" s="314"/>
      <c r="AB1428" s="314"/>
      <c r="AC1428" s="314"/>
      <c r="AD1428" s="314"/>
      <c r="AE1428" s="314"/>
      <c r="AF1428" s="314"/>
      <c r="AG1428" s="314"/>
      <c r="AH1428" s="314"/>
      <c r="AI1428" s="314"/>
      <c r="AJ1428" s="314"/>
      <c r="AK1428" s="314"/>
      <c r="AL1428" s="314"/>
      <c r="AM1428" s="314"/>
      <c r="AN1428" s="314"/>
    </row>
    <row r="1429">
      <c r="A1429" s="314"/>
      <c r="B1429" s="310">
        <v>11452.0</v>
      </c>
      <c r="C1429" s="314"/>
      <c r="D1429" s="314"/>
      <c r="E1429" s="311" t="s">
        <v>21</v>
      </c>
      <c r="F1429" s="311" t="s">
        <v>3910</v>
      </c>
      <c r="G1429" s="310">
        <v>1999.0</v>
      </c>
      <c r="H1429" s="310" t="s">
        <v>3783</v>
      </c>
      <c r="I1429" s="310" t="s">
        <v>3911</v>
      </c>
      <c r="J1429" s="310">
        <v>61.0</v>
      </c>
      <c r="K1429" s="310" t="s">
        <v>105</v>
      </c>
      <c r="L1429" s="310" t="s">
        <v>25</v>
      </c>
      <c r="M1429" s="310" t="s">
        <v>3765</v>
      </c>
      <c r="N1429" s="314"/>
      <c r="O1429" s="314"/>
      <c r="P1429" s="314"/>
      <c r="Q1429" s="314"/>
      <c r="R1429" s="314"/>
      <c r="S1429" s="314"/>
      <c r="T1429" s="314"/>
      <c r="U1429" s="314"/>
      <c r="V1429" s="314"/>
      <c r="W1429" s="314"/>
      <c r="X1429" s="314"/>
      <c r="Y1429" s="314"/>
      <c r="Z1429" s="314"/>
      <c r="AA1429" s="314"/>
      <c r="AB1429" s="314"/>
      <c r="AC1429" s="314"/>
      <c r="AD1429" s="314"/>
      <c r="AE1429" s="314"/>
      <c r="AF1429" s="314"/>
      <c r="AG1429" s="314"/>
      <c r="AH1429" s="314"/>
      <c r="AI1429" s="314"/>
      <c r="AJ1429" s="314"/>
      <c r="AK1429" s="314"/>
      <c r="AL1429" s="314"/>
      <c r="AM1429" s="314"/>
      <c r="AN1429" s="314"/>
    </row>
    <row r="1430">
      <c r="A1430" s="314"/>
      <c r="B1430" s="310">
        <v>11453.0</v>
      </c>
      <c r="C1430" s="314"/>
      <c r="D1430" s="314"/>
      <c r="E1430" s="311" t="s">
        <v>21</v>
      </c>
      <c r="F1430" s="311" t="s">
        <v>4597</v>
      </c>
      <c r="G1430" s="310">
        <v>1999.0</v>
      </c>
      <c r="H1430" s="310" t="s">
        <v>3783</v>
      </c>
      <c r="I1430" s="310" t="s">
        <v>3813</v>
      </c>
      <c r="J1430" s="310">
        <v>63.0</v>
      </c>
      <c r="K1430" s="310" t="s">
        <v>105</v>
      </c>
      <c r="L1430" s="310" t="s">
        <v>25</v>
      </c>
      <c r="M1430" s="310" t="s">
        <v>3765</v>
      </c>
      <c r="N1430" s="314"/>
      <c r="O1430" s="314"/>
      <c r="P1430" s="314"/>
      <c r="Q1430" s="314"/>
      <c r="R1430" s="314"/>
      <c r="S1430" s="314"/>
      <c r="T1430" s="314"/>
      <c r="U1430" s="314"/>
      <c r="V1430" s="314"/>
      <c r="W1430" s="314"/>
      <c r="X1430" s="314"/>
      <c r="Y1430" s="314"/>
      <c r="Z1430" s="314"/>
      <c r="AA1430" s="314"/>
      <c r="AB1430" s="314"/>
      <c r="AC1430" s="314"/>
      <c r="AD1430" s="314"/>
      <c r="AE1430" s="314"/>
      <c r="AF1430" s="314"/>
      <c r="AG1430" s="314"/>
      <c r="AH1430" s="314"/>
      <c r="AI1430" s="314"/>
      <c r="AJ1430" s="314"/>
      <c r="AK1430" s="314"/>
      <c r="AL1430" s="314"/>
      <c r="AM1430" s="314"/>
      <c r="AN1430" s="314"/>
    </row>
    <row r="1431">
      <c r="A1431" s="314"/>
      <c r="B1431" s="310">
        <v>11454.0</v>
      </c>
      <c r="C1431" s="314"/>
      <c r="D1431" s="314"/>
      <c r="E1431" s="311" t="s">
        <v>21</v>
      </c>
      <c r="F1431" s="311" t="s">
        <v>4051</v>
      </c>
      <c r="G1431" s="310">
        <v>2000.0</v>
      </c>
      <c r="H1431" s="310" t="s">
        <v>3768</v>
      </c>
      <c r="I1431" s="310" t="s">
        <v>4052</v>
      </c>
      <c r="J1431" s="310">
        <v>42.0</v>
      </c>
      <c r="K1431" s="310" t="s">
        <v>105</v>
      </c>
      <c r="L1431" s="310" t="s">
        <v>72</v>
      </c>
      <c r="M1431" s="310" t="s">
        <v>3765</v>
      </c>
      <c r="N1431" s="314"/>
      <c r="O1431" s="314"/>
      <c r="P1431" s="314"/>
      <c r="Q1431" s="314"/>
      <c r="R1431" s="314"/>
      <c r="S1431" s="314"/>
      <c r="T1431" s="314"/>
      <c r="U1431" s="314"/>
      <c r="V1431" s="314"/>
      <c r="W1431" s="314"/>
      <c r="X1431" s="314"/>
      <c r="Y1431" s="314"/>
      <c r="Z1431" s="314"/>
      <c r="AA1431" s="314"/>
      <c r="AB1431" s="314"/>
      <c r="AC1431" s="314"/>
      <c r="AD1431" s="314"/>
      <c r="AE1431" s="314"/>
      <c r="AF1431" s="314"/>
      <c r="AG1431" s="314"/>
      <c r="AH1431" s="314"/>
      <c r="AI1431" s="314"/>
      <c r="AJ1431" s="314"/>
      <c r="AK1431" s="314"/>
      <c r="AL1431" s="314"/>
      <c r="AM1431" s="314"/>
      <c r="AN1431" s="314"/>
    </row>
    <row r="1432">
      <c r="A1432" s="314"/>
      <c r="B1432" s="310">
        <v>11455.0</v>
      </c>
      <c r="C1432" s="314"/>
      <c r="D1432" s="314"/>
      <c r="E1432" s="311" t="s">
        <v>21</v>
      </c>
      <c r="F1432" s="311" t="s">
        <v>4598</v>
      </c>
      <c r="G1432" s="310">
        <v>2000.0</v>
      </c>
      <c r="H1432" s="310" t="s">
        <v>3768</v>
      </c>
      <c r="I1432" s="310" t="s">
        <v>3904</v>
      </c>
      <c r="J1432" s="310">
        <v>57.0</v>
      </c>
      <c r="K1432" s="310" t="s">
        <v>105</v>
      </c>
      <c r="L1432" s="310" t="s">
        <v>25</v>
      </c>
      <c r="M1432" s="310" t="s">
        <v>3765</v>
      </c>
      <c r="N1432" s="314"/>
      <c r="O1432" s="314"/>
      <c r="P1432" s="314"/>
      <c r="Q1432" s="314"/>
      <c r="R1432" s="314"/>
      <c r="S1432" s="314"/>
      <c r="T1432" s="314"/>
      <c r="U1432" s="314"/>
      <c r="V1432" s="314"/>
      <c r="W1432" s="314"/>
      <c r="X1432" s="314"/>
      <c r="Y1432" s="314"/>
      <c r="Z1432" s="314"/>
      <c r="AA1432" s="314"/>
      <c r="AB1432" s="314"/>
      <c r="AC1432" s="314"/>
      <c r="AD1432" s="314"/>
      <c r="AE1432" s="314"/>
      <c r="AF1432" s="314"/>
      <c r="AG1432" s="314"/>
      <c r="AH1432" s="314"/>
      <c r="AI1432" s="314"/>
      <c r="AJ1432" s="314"/>
      <c r="AK1432" s="314"/>
      <c r="AL1432" s="314"/>
      <c r="AM1432" s="314"/>
      <c r="AN1432" s="314"/>
    </row>
    <row r="1433">
      <c r="A1433" s="314"/>
      <c r="B1433" s="310">
        <v>11456.0</v>
      </c>
      <c r="C1433" s="314"/>
      <c r="D1433" s="314"/>
      <c r="E1433" s="311" t="s">
        <v>21</v>
      </c>
      <c r="F1433" s="311" t="s">
        <v>3912</v>
      </c>
      <c r="G1433" s="310">
        <v>1999.0</v>
      </c>
      <c r="H1433" s="310" t="s">
        <v>3765</v>
      </c>
      <c r="I1433" s="310" t="s">
        <v>3913</v>
      </c>
      <c r="J1433" s="310">
        <v>18.0</v>
      </c>
      <c r="K1433" s="310" t="s">
        <v>105</v>
      </c>
      <c r="L1433" s="310" t="s">
        <v>1138</v>
      </c>
      <c r="M1433" s="310" t="s">
        <v>3765</v>
      </c>
      <c r="N1433" s="314"/>
      <c r="O1433" s="314"/>
      <c r="P1433" s="314"/>
      <c r="Q1433" s="314"/>
      <c r="R1433" s="314"/>
      <c r="S1433" s="314"/>
      <c r="T1433" s="314"/>
      <c r="U1433" s="314"/>
      <c r="V1433" s="314"/>
      <c r="W1433" s="314"/>
      <c r="X1433" s="314"/>
      <c r="Y1433" s="314"/>
      <c r="Z1433" s="314"/>
      <c r="AA1433" s="314"/>
      <c r="AB1433" s="314"/>
      <c r="AC1433" s="314"/>
      <c r="AD1433" s="314"/>
      <c r="AE1433" s="314"/>
      <c r="AF1433" s="314"/>
      <c r="AG1433" s="314"/>
      <c r="AH1433" s="314"/>
      <c r="AI1433" s="314"/>
      <c r="AJ1433" s="314"/>
      <c r="AK1433" s="314"/>
      <c r="AL1433" s="314"/>
      <c r="AM1433" s="314"/>
      <c r="AN1433" s="314"/>
    </row>
    <row r="1434">
      <c r="A1434" s="314"/>
      <c r="B1434" s="310">
        <v>11457.0</v>
      </c>
      <c r="C1434" s="314"/>
      <c r="D1434" s="314"/>
      <c r="E1434" s="311" t="s">
        <v>21</v>
      </c>
      <c r="F1434" s="311" t="s">
        <v>4600</v>
      </c>
      <c r="G1434" s="310">
        <v>1999.0</v>
      </c>
      <c r="H1434" s="310" t="s">
        <v>3783</v>
      </c>
      <c r="I1434" s="310" t="s">
        <v>3970</v>
      </c>
      <c r="J1434" s="310">
        <v>52.0</v>
      </c>
      <c r="K1434" s="310" t="s">
        <v>105</v>
      </c>
      <c r="L1434" s="310" t="s">
        <v>25</v>
      </c>
      <c r="M1434" s="310" t="s">
        <v>3765</v>
      </c>
      <c r="N1434" s="314"/>
      <c r="O1434" s="314"/>
      <c r="P1434" s="314"/>
      <c r="Q1434" s="314"/>
      <c r="R1434" s="314"/>
      <c r="S1434" s="314"/>
      <c r="T1434" s="314"/>
      <c r="U1434" s="314"/>
      <c r="V1434" s="314"/>
      <c r="W1434" s="314"/>
      <c r="X1434" s="314"/>
      <c r="Y1434" s="314"/>
      <c r="Z1434" s="314"/>
      <c r="AA1434" s="314"/>
      <c r="AB1434" s="314"/>
      <c r="AC1434" s="314"/>
      <c r="AD1434" s="314"/>
      <c r="AE1434" s="314"/>
      <c r="AF1434" s="314"/>
      <c r="AG1434" s="314"/>
      <c r="AH1434" s="314"/>
      <c r="AI1434" s="314"/>
      <c r="AJ1434" s="314"/>
      <c r="AK1434" s="314"/>
      <c r="AL1434" s="314"/>
      <c r="AM1434" s="314"/>
      <c r="AN1434" s="314"/>
    </row>
    <row r="1435">
      <c r="A1435" s="314"/>
      <c r="B1435" s="310">
        <v>11458.0</v>
      </c>
      <c r="C1435" s="314"/>
      <c r="D1435" s="314"/>
      <c r="E1435" s="311" t="s">
        <v>21</v>
      </c>
      <c r="F1435" s="311" t="s">
        <v>4601</v>
      </c>
      <c r="G1435" s="310">
        <v>1999.0</v>
      </c>
      <c r="H1435" s="310" t="s">
        <v>3783</v>
      </c>
      <c r="I1435" s="310" t="s">
        <v>4602</v>
      </c>
      <c r="J1435" s="310">
        <v>37.0</v>
      </c>
      <c r="K1435" s="310" t="s">
        <v>105</v>
      </c>
      <c r="L1435" s="310" t="s">
        <v>25</v>
      </c>
      <c r="M1435" s="310" t="s">
        <v>3765</v>
      </c>
      <c r="N1435" s="314"/>
      <c r="O1435" s="314"/>
      <c r="P1435" s="314"/>
      <c r="Q1435" s="314"/>
      <c r="R1435" s="314"/>
      <c r="S1435" s="314"/>
      <c r="T1435" s="314"/>
      <c r="U1435" s="314"/>
      <c r="V1435" s="314"/>
      <c r="W1435" s="314"/>
      <c r="X1435" s="314"/>
      <c r="Y1435" s="314"/>
      <c r="Z1435" s="314"/>
      <c r="AA1435" s="314"/>
      <c r="AB1435" s="314"/>
      <c r="AC1435" s="314"/>
      <c r="AD1435" s="314"/>
      <c r="AE1435" s="314"/>
      <c r="AF1435" s="314"/>
      <c r="AG1435" s="314"/>
      <c r="AH1435" s="314"/>
      <c r="AI1435" s="314"/>
      <c r="AJ1435" s="314"/>
      <c r="AK1435" s="314"/>
      <c r="AL1435" s="314"/>
      <c r="AM1435" s="314"/>
      <c r="AN1435" s="314"/>
    </row>
    <row r="1436">
      <c r="A1436" s="314"/>
      <c r="B1436" s="310">
        <v>11459.0</v>
      </c>
      <c r="C1436" s="314"/>
      <c r="D1436" s="314"/>
      <c r="E1436" s="311" t="s">
        <v>21</v>
      </c>
      <c r="F1436" s="311" t="s">
        <v>4603</v>
      </c>
      <c r="G1436" s="310">
        <v>1999.0</v>
      </c>
      <c r="H1436" s="310" t="s">
        <v>3783</v>
      </c>
      <c r="I1436" s="310" t="s">
        <v>3950</v>
      </c>
      <c r="J1436" s="310">
        <v>56.0</v>
      </c>
      <c r="K1436" s="310" t="s">
        <v>105</v>
      </c>
      <c r="L1436" s="310" t="s">
        <v>25</v>
      </c>
      <c r="M1436" s="310" t="s">
        <v>3765</v>
      </c>
      <c r="N1436" s="314"/>
      <c r="O1436" s="314"/>
      <c r="P1436" s="314"/>
      <c r="Q1436" s="314"/>
      <c r="R1436" s="314"/>
      <c r="S1436" s="314"/>
      <c r="T1436" s="314"/>
      <c r="U1436" s="314"/>
      <c r="V1436" s="314"/>
      <c r="W1436" s="314"/>
      <c r="X1436" s="314"/>
      <c r="Y1436" s="314"/>
      <c r="Z1436" s="314"/>
      <c r="AA1436" s="314"/>
      <c r="AB1436" s="314"/>
      <c r="AC1436" s="314"/>
      <c r="AD1436" s="314"/>
      <c r="AE1436" s="314"/>
      <c r="AF1436" s="314"/>
      <c r="AG1436" s="314"/>
      <c r="AH1436" s="314"/>
      <c r="AI1436" s="314"/>
      <c r="AJ1436" s="314"/>
      <c r="AK1436" s="314"/>
      <c r="AL1436" s="314"/>
      <c r="AM1436" s="314"/>
      <c r="AN1436" s="314"/>
    </row>
    <row r="1437">
      <c r="B1437" s="5">
        <v>11460.0</v>
      </c>
      <c r="E1437" s="90" t="s">
        <v>21</v>
      </c>
      <c r="F1437" s="90" t="s">
        <v>4604</v>
      </c>
      <c r="G1437" s="5">
        <v>1999.0</v>
      </c>
      <c r="H1437" s="5" t="s">
        <v>3765</v>
      </c>
      <c r="I1437" s="5" t="s">
        <v>4605</v>
      </c>
      <c r="J1437" s="5">
        <v>27.0</v>
      </c>
      <c r="K1437" s="5" t="s">
        <v>3825</v>
      </c>
      <c r="L1437" s="5" t="s">
        <v>72</v>
      </c>
      <c r="M1437" s="5" t="s">
        <v>3765</v>
      </c>
      <c r="N1437" s="113"/>
    </row>
    <row r="1438">
      <c r="A1438" s="314"/>
      <c r="B1438" s="310">
        <v>11461.0</v>
      </c>
      <c r="C1438" s="314"/>
      <c r="D1438" s="314"/>
      <c r="E1438" s="311" t="s">
        <v>21</v>
      </c>
      <c r="F1438" s="311" t="s">
        <v>4606</v>
      </c>
      <c r="G1438" s="310">
        <v>1999.0</v>
      </c>
      <c r="H1438" s="310" t="s">
        <v>3783</v>
      </c>
      <c r="I1438" s="310" t="s">
        <v>3895</v>
      </c>
      <c r="J1438" s="310">
        <v>41.0</v>
      </c>
      <c r="K1438" s="310" t="s">
        <v>105</v>
      </c>
      <c r="L1438" s="310" t="s">
        <v>30</v>
      </c>
      <c r="M1438" s="310" t="s">
        <v>3765</v>
      </c>
      <c r="N1438" s="314"/>
      <c r="O1438" s="314"/>
      <c r="P1438" s="314"/>
      <c r="Q1438" s="314"/>
      <c r="R1438" s="314"/>
      <c r="S1438" s="314"/>
      <c r="T1438" s="314"/>
      <c r="U1438" s="314"/>
      <c r="V1438" s="314"/>
      <c r="W1438" s="314"/>
      <c r="X1438" s="314"/>
      <c r="Y1438" s="314"/>
      <c r="Z1438" s="314"/>
      <c r="AA1438" s="314"/>
      <c r="AB1438" s="314"/>
      <c r="AC1438" s="314"/>
      <c r="AD1438" s="314"/>
      <c r="AE1438" s="314"/>
      <c r="AF1438" s="314"/>
      <c r="AG1438" s="314"/>
      <c r="AH1438" s="314"/>
      <c r="AI1438" s="314"/>
      <c r="AJ1438" s="314"/>
      <c r="AK1438" s="314"/>
      <c r="AL1438" s="314"/>
      <c r="AM1438" s="314"/>
      <c r="AN1438" s="314"/>
    </row>
    <row r="1439">
      <c r="B1439" s="5">
        <v>11462.0</v>
      </c>
      <c r="E1439" s="90" t="s">
        <v>21</v>
      </c>
      <c r="F1439" s="90" t="s">
        <v>4607</v>
      </c>
      <c r="G1439" s="5">
        <v>1999.0</v>
      </c>
      <c r="H1439" s="5" t="s">
        <v>3783</v>
      </c>
      <c r="I1439" s="5" t="s">
        <v>3784</v>
      </c>
      <c r="J1439" s="5">
        <v>60.0</v>
      </c>
      <c r="K1439" s="5" t="s">
        <v>88</v>
      </c>
      <c r="L1439" s="5" t="s">
        <v>25</v>
      </c>
      <c r="M1439" s="5" t="s">
        <v>3765</v>
      </c>
      <c r="N1439" s="113"/>
    </row>
    <row r="1440">
      <c r="A1440" s="314"/>
      <c r="B1440" s="310">
        <v>11463.0</v>
      </c>
      <c r="C1440" s="314"/>
      <c r="D1440" s="314"/>
      <c r="E1440" s="311" t="s">
        <v>21</v>
      </c>
      <c r="F1440" s="311" t="s">
        <v>4608</v>
      </c>
      <c r="G1440" s="310">
        <v>2000.0</v>
      </c>
      <c r="H1440" s="310" t="s">
        <v>3768</v>
      </c>
      <c r="I1440" s="310" t="s">
        <v>4609</v>
      </c>
      <c r="J1440" s="310">
        <v>33.0</v>
      </c>
      <c r="K1440" s="310" t="s">
        <v>105</v>
      </c>
      <c r="L1440" s="310" t="s">
        <v>25</v>
      </c>
      <c r="M1440" s="310" t="s">
        <v>3765</v>
      </c>
      <c r="N1440" s="314"/>
      <c r="O1440" s="314"/>
      <c r="P1440" s="314"/>
      <c r="Q1440" s="314"/>
      <c r="R1440" s="314"/>
      <c r="S1440" s="314"/>
      <c r="T1440" s="314"/>
      <c r="U1440" s="314"/>
      <c r="V1440" s="314"/>
      <c r="W1440" s="314"/>
      <c r="X1440" s="314"/>
      <c r="Y1440" s="314"/>
      <c r="Z1440" s="314"/>
      <c r="AA1440" s="314"/>
      <c r="AB1440" s="314"/>
      <c r="AC1440" s="314"/>
      <c r="AD1440" s="314"/>
      <c r="AE1440" s="314"/>
      <c r="AF1440" s="314"/>
      <c r="AG1440" s="314"/>
      <c r="AH1440" s="314"/>
      <c r="AI1440" s="314"/>
      <c r="AJ1440" s="314"/>
      <c r="AK1440" s="314"/>
      <c r="AL1440" s="314"/>
      <c r="AM1440" s="314"/>
      <c r="AN1440" s="314"/>
    </row>
    <row r="1441">
      <c r="A1441" s="314"/>
      <c r="B1441" s="310">
        <v>11464.0</v>
      </c>
      <c r="C1441" s="314"/>
      <c r="D1441" s="314"/>
      <c r="E1441" s="311" t="s">
        <v>21</v>
      </c>
      <c r="F1441" s="311" t="s">
        <v>3914</v>
      </c>
      <c r="G1441" s="310">
        <v>2000.0</v>
      </c>
      <c r="H1441" s="310" t="s">
        <v>3915</v>
      </c>
      <c r="I1441" s="310" t="s">
        <v>3916</v>
      </c>
      <c r="J1441" s="310">
        <v>82.0</v>
      </c>
      <c r="K1441" s="310" t="s">
        <v>105</v>
      </c>
      <c r="L1441" s="310" t="s">
        <v>520</v>
      </c>
      <c r="M1441" s="310" t="s">
        <v>3765</v>
      </c>
      <c r="N1441" s="314"/>
      <c r="O1441" s="314"/>
      <c r="P1441" s="314"/>
      <c r="Q1441" s="314"/>
      <c r="R1441" s="314"/>
      <c r="S1441" s="314"/>
      <c r="T1441" s="314"/>
      <c r="U1441" s="314"/>
      <c r="V1441" s="314"/>
      <c r="W1441" s="314"/>
      <c r="X1441" s="314"/>
      <c r="Y1441" s="314"/>
      <c r="Z1441" s="314"/>
      <c r="AA1441" s="314"/>
      <c r="AB1441" s="314"/>
      <c r="AC1441" s="314"/>
      <c r="AD1441" s="314"/>
      <c r="AE1441" s="314"/>
      <c r="AF1441" s="314"/>
      <c r="AG1441" s="314"/>
      <c r="AH1441" s="314"/>
      <c r="AI1441" s="314"/>
      <c r="AJ1441" s="314"/>
      <c r="AK1441" s="314"/>
      <c r="AL1441" s="314"/>
      <c r="AM1441" s="314"/>
      <c r="AN1441" s="314"/>
    </row>
    <row r="1442">
      <c r="A1442" s="314"/>
      <c r="B1442" s="310">
        <v>11465.0</v>
      </c>
      <c r="C1442" s="314"/>
      <c r="D1442" s="314"/>
      <c r="E1442" s="311" t="s">
        <v>21</v>
      </c>
      <c r="F1442" s="311" t="s">
        <v>3917</v>
      </c>
      <c r="G1442" s="310">
        <v>1999.0</v>
      </c>
      <c r="H1442" s="310" t="s">
        <v>3783</v>
      </c>
      <c r="I1442" s="310" t="s">
        <v>3918</v>
      </c>
      <c r="J1442" s="310">
        <v>62.0</v>
      </c>
      <c r="K1442" s="310" t="s">
        <v>105</v>
      </c>
      <c r="L1442" s="310" t="s">
        <v>72</v>
      </c>
      <c r="M1442" s="310" t="s">
        <v>3765</v>
      </c>
      <c r="N1442" s="314"/>
      <c r="O1442" s="314"/>
      <c r="P1442" s="314"/>
      <c r="Q1442" s="314"/>
      <c r="R1442" s="314"/>
      <c r="S1442" s="314"/>
      <c r="T1442" s="314"/>
      <c r="U1442" s="314"/>
      <c r="V1442" s="314"/>
      <c r="W1442" s="314"/>
      <c r="X1442" s="314"/>
      <c r="Y1442" s="314"/>
      <c r="Z1442" s="314"/>
      <c r="AA1442" s="314"/>
      <c r="AB1442" s="314"/>
      <c r="AC1442" s="314"/>
      <c r="AD1442" s="314"/>
      <c r="AE1442" s="314"/>
      <c r="AF1442" s="314"/>
      <c r="AG1442" s="314"/>
      <c r="AH1442" s="314"/>
      <c r="AI1442" s="314"/>
      <c r="AJ1442" s="314"/>
      <c r="AK1442" s="314"/>
      <c r="AL1442" s="314"/>
      <c r="AM1442" s="314"/>
      <c r="AN1442" s="314"/>
    </row>
    <row r="1443">
      <c r="A1443" s="314"/>
      <c r="B1443" s="310">
        <v>11466.0</v>
      </c>
      <c r="C1443" s="314"/>
      <c r="D1443" s="314"/>
      <c r="E1443" s="311" t="s">
        <v>21</v>
      </c>
      <c r="F1443" s="311" t="s">
        <v>4610</v>
      </c>
      <c r="G1443" s="310">
        <v>2000.0</v>
      </c>
      <c r="H1443" s="310" t="s">
        <v>3768</v>
      </c>
      <c r="I1443" s="310" t="s">
        <v>4033</v>
      </c>
      <c r="J1443" s="310">
        <v>18.0</v>
      </c>
      <c r="K1443" s="310" t="s">
        <v>105</v>
      </c>
      <c r="L1443" s="310" t="s">
        <v>1138</v>
      </c>
      <c r="M1443" s="310" t="s">
        <v>3765</v>
      </c>
      <c r="N1443" s="314"/>
      <c r="O1443" s="314"/>
      <c r="P1443" s="314"/>
      <c r="Q1443" s="314"/>
      <c r="R1443" s="314"/>
      <c r="S1443" s="314"/>
      <c r="T1443" s="314"/>
      <c r="U1443" s="314"/>
      <c r="V1443" s="314"/>
      <c r="W1443" s="314"/>
      <c r="X1443" s="314"/>
      <c r="Y1443" s="314"/>
      <c r="Z1443" s="314"/>
      <c r="AA1443" s="314"/>
      <c r="AB1443" s="314"/>
      <c r="AC1443" s="314"/>
      <c r="AD1443" s="314"/>
      <c r="AE1443" s="314"/>
      <c r="AF1443" s="314"/>
      <c r="AG1443" s="314"/>
      <c r="AH1443" s="314"/>
      <c r="AI1443" s="314"/>
      <c r="AJ1443" s="314"/>
      <c r="AK1443" s="314"/>
      <c r="AL1443" s="314"/>
      <c r="AM1443" s="314"/>
      <c r="AN1443" s="314"/>
    </row>
    <row r="1444">
      <c r="A1444" s="314"/>
      <c r="B1444" s="310">
        <v>11467.0</v>
      </c>
      <c r="C1444" s="314"/>
      <c r="D1444" s="314"/>
      <c r="E1444" s="311" t="s">
        <v>21</v>
      </c>
      <c r="F1444" s="311" t="s">
        <v>3919</v>
      </c>
      <c r="G1444" s="310">
        <v>1999.0</v>
      </c>
      <c r="H1444" s="310" t="s">
        <v>3783</v>
      </c>
      <c r="I1444" s="310" t="s">
        <v>3789</v>
      </c>
      <c r="J1444" s="310">
        <v>53.0</v>
      </c>
      <c r="K1444" s="310" t="s">
        <v>105</v>
      </c>
      <c r="L1444" s="310" t="s">
        <v>72</v>
      </c>
      <c r="M1444" s="310" t="s">
        <v>3765</v>
      </c>
      <c r="N1444" s="314"/>
      <c r="O1444" s="314"/>
      <c r="P1444" s="314"/>
      <c r="Q1444" s="314"/>
      <c r="R1444" s="314"/>
      <c r="S1444" s="314"/>
      <c r="T1444" s="314"/>
      <c r="U1444" s="314"/>
      <c r="V1444" s="314"/>
      <c r="W1444" s="314"/>
      <c r="X1444" s="314"/>
      <c r="Y1444" s="314"/>
      <c r="Z1444" s="314"/>
      <c r="AA1444" s="314"/>
      <c r="AB1444" s="314"/>
      <c r="AC1444" s="314"/>
      <c r="AD1444" s="314"/>
      <c r="AE1444" s="314"/>
      <c r="AF1444" s="314"/>
      <c r="AG1444" s="314"/>
      <c r="AH1444" s="314"/>
      <c r="AI1444" s="314"/>
      <c r="AJ1444" s="314"/>
      <c r="AK1444" s="314"/>
      <c r="AL1444" s="314"/>
      <c r="AM1444" s="314"/>
      <c r="AN1444" s="314"/>
    </row>
    <row r="1445">
      <c r="A1445" s="314"/>
      <c r="B1445" s="310">
        <v>11468.0</v>
      </c>
      <c r="C1445" s="314"/>
      <c r="D1445" s="314"/>
      <c r="E1445" s="311" t="s">
        <v>21</v>
      </c>
      <c r="F1445" s="311" t="s">
        <v>3788</v>
      </c>
      <c r="G1445" s="310">
        <v>1999.0</v>
      </c>
      <c r="H1445" s="310" t="s">
        <v>3783</v>
      </c>
      <c r="I1445" s="310" t="s">
        <v>3789</v>
      </c>
      <c r="J1445" s="310">
        <v>53.0</v>
      </c>
      <c r="K1445" s="310" t="s">
        <v>105</v>
      </c>
      <c r="L1445" s="310" t="s">
        <v>666</v>
      </c>
      <c r="M1445" s="310" t="s">
        <v>3765</v>
      </c>
      <c r="N1445" s="314"/>
      <c r="O1445" s="314"/>
      <c r="P1445" s="314"/>
      <c r="Q1445" s="314"/>
      <c r="R1445" s="314"/>
      <c r="S1445" s="314"/>
      <c r="T1445" s="314"/>
      <c r="U1445" s="314"/>
      <c r="V1445" s="314"/>
      <c r="W1445" s="314"/>
      <c r="X1445" s="314"/>
      <c r="Y1445" s="314"/>
      <c r="Z1445" s="314"/>
      <c r="AA1445" s="314"/>
      <c r="AB1445" s="314"/>
      <c r="AC1445" s="314"/>
      <c r="AD1445" s="314"/>
      <c r="AE1445" s="314"/>
      <c r="AF1445" s="314"/>
      <c r="AG1445" s="314"/>
      <c r="AH1445" s="314"/>
      <c r="AI1445" s="314"/>
      <c r="AJ1445" s="314"/>
      <c r="AK1445" s="314"/>
      <c r="AL1445" s="314"/>
      <c r="AM1445" s="314"/>
      <c r="AN1445" s="314"/>
    </row>
    <row r="1446">
      <c r="B1446" s="5">
        <v>11469.0</v>
      </c>
      <c r="E1446" s="90" t="s">
        <v>21</v>
      </c>
      <c r="F1446" s="90" t="s">
        <v>3790</v>
      </c>
      <c r="G1446" s="5">
        <v>1999.0</v>
      </c>
      <c r="H1446" s="5" t="s">
        <v>3783</v>
      </c>
      <c r="I1446" s="5" t="s">
        <v>3791</v>
      </c>
      <c r="J1446" s="5">
        <v>64.0</v>
      </c>
      <c r="K1446" s="5" t="s">
        <v>88</v>
      </c>
      <c r="L1446" s="5" t="s">
        <v>520</v>
      </c>
      <c r="M1446" s="5" t="s">
        <v>3765</v>
      </c>
      <c r="N1446" s="113"/>
    </row>
    <row r="1447">
      <c r="A1447" s="314"/>
      <c r="B1447" s="310">
        <v>11470.0</v>
      </c>
      <c r="C1447" s="314"/>
      <c r="D1447" s="314"/>
      <c r="E1447" s="311" t="s">
        <v>21</v>
      </c>
      <c r="F1447" s="311" t="s">
        <v>4611</v>
      </c>
      <c r="G1447" s="310">
        <v>2000.0</v>
      </c>
      <c r="H1447" s="310" t="s">
        <v>3768</v>
      </c>
      <c r="I1447" s="310" t="s">
        <v>4612</v>
      </c>
      <c r="J1447" s="310">
        <v>35.0</v>
      </c>
      <c r="K1447" s="310" t="s">
        <v>105</v>
      </c>
      <c r="L1447" s="310" t="s">
        <v>72</v>
      </c>
      <c r="M1447" s="310" t="s">
        <v>3765</v>
      </c>
      <c r="N1447" s="314"/>
      <c r="O1447" s="314"/>
      <c r="P1447" s="314"/>
      <c r="Q1447" s="314"/>
      <c r="R1447" s="314"/>
      <c r="S1447" s="314"/>
      <c r="T1447" s="314"/>
      <c r="U1447" s="314"/>
      <c r="V1447" s="314"/>
      <c r="W1447" s="314"/>
      <c r="X1447" s="314"/>
      <c r="Y1447" s="314"/>
      <c r="Z1447" s="314"/>
      <c r="AA1447" s="314"/>
      <c r="AB1447" s="314"/>
      <c r="AC1447" s="314"/>
      <c r="AD1447" s="314"/>
      <c r="AE1447" s="314"/>
      <c r="AF1447" s="314"/>
      <c r="AG1447" s="314"/>
      <c r="AH1447" s="314"/>
      <c r="AI1447" s="314"/>
      <c r="AJ1447" s="314"/>
      <c r="AK1447" s="314"/>
      <c r="AL1447" s="314"/>
      <c r="AM1447" s="314"/>
      <c r="AN1447" s="314"/>
    </row>
    <row r="1448">
      <c r="A1448" s="314"/>
      <c r="B1448" s="310">
        <v>11471.0</v>
      </c>
      <c r="C1448" s="314"/>
      <c r="D1448" s="314"/>
      <c r="E1448" s="311" t="s">
        <v>21</v>
      </c>
      <c r="F1448" s="311" t="s">
        <v>3920</v>
      </c>
      <c r="G1448" s="310">
        <v>1999.0</v>
      </c>
      <c r="H1448" s="310" t="s">
        <v>3783</v>
      </c>
      <c r="I1448" s="310" t="s">
        <v>3911</v>
      </c>
      <c r="J1448" s="310">
        <v>61.0</v>
      </c>
      <c r="K1448" s="310" t="s">
        <v>105</v>
      </c>
      <c r="L1448" s="310" t="s">
        <v>25</v>
      </c>
      <c r="M1448" s="310" t="s">
        <v>3765</v>
      </c>
      <c r="N1448" s="314"/>
      <c r="O1448" s="314"/>
      <c r="P1448" s="314"/>
      <c r="Q1448" s="314"/>
      <c r="R1448" s="314"/>
      <c r="S1448" s="314"/>
      <c r="T1448" s="314"/>
      <c r="U1448" s="314"/>
      <c r="V1448" s="314"/>
      <c r="W1448" s="314"/>
      <c r="X1448" s="314"/>
      <c r="Y1448" s="314"/>
      <c r="Z1448" s="314"/>
      <c r="AA1448" s="314"/>
      <c r="AB1448" s="314"/>
      <c r="AC1448" s="314"/>
      <c r="AD1448" s="314"/>
      <c r="AE1448" s="314"/>
      <c r="AF1448" s="314"/>
      <c r="AG1448" s="314"/>
      <c r="AH1448" s="314"/>
      <c r="AI1448" s="314"/>
      <c r="AJ1448" s="314"/>
      <c r="AK1448" s="314"/>
      <c r="AL1448" s="314"/>
      <c r="AM1448" s="314"/>
      <c r="AN1448" s="314"/>
    </row>
    <row r="1449">
      <c r="A1449" s="314"/>
      <c r="B1449" s="310">
        <v>11472.0</v>
      </c>
      <c r="C1449" s="314"/>
      <c r="D1449" s="314"/>
      <c r="E1449" s="311" t="s">
        <v>21</v>
      </c>
      <c r="F1449" s="311" t="s">
        <v>4053</v>
      </c>
      <c r="G1449" s="310">
        <v>1999.0</v>
      </c>
      <c r="H1449" s="310" t="s">
        <v>3783</v>
      </c>
      <c r="I1449" s="310" t="s">
        <v>3769</v>
      </c>
      <c r="J1449" s="310">
        <v>58.0</v>
      </c>
      <c r="K1449" s="310" t="s">
        <v>105</v>
      </c>
      <c r="L1449" s="310" t="s">
        <v>25</v>
      </c>
      <c r="M1449" s="310" t="s">
        <v>3765</v>
      </c>
      <c r="N1449" s="314"/>
      <c r="O1449" s="314"/>
      <c r="P1449" s="314"/>
      <c r="Q1449" s="314"/>
      <c r="R1449" s="314"/>
      <c r="S1449" s="314"/>
      <c r="T1449" s="314"/>
      <c r="U1449" s="314"/>
      <c r="V1449" s="314"/>
      <c r="W1449" s="314"/>
      <c r="X1449" s="314"/>
      <c r="Y1449" s="314"/>
      <c r="Z1449" s="314"/>
      <c r="AA1449" s="314"/>
      <c r="AB1449" s="314"/>
      <c r="AC1449" s="314"/>
      <c r="AD1449" s="314"/>
      <c r="AE1449" s="314"/>
      <c r="AF1449" s="314"/>
      <c r="AG1449" s="314"/>
      <c r="AH1449" s="314"/>
      <c r="AI1449" s="314"/>
      <c r="AJ1449" s="314"/>
      <c r="AK1449" s="314"/>
      <c r="AL1449" s="314"/>
      <c r="AM1449" s="314"/>
      <c r="AN1449" s="314"/>
    </row>
    <row r="1450">
      <c r="A1450" s="314"/>
      <c r="B1450" s="310">
        <v>11473.0</v>
      </c>
      <c r="C1450" s="314"/>
      <c r="D1450" s="314"/>
      <c r="E1450" s="311" t="s">
        <v>21</v>
      </c>
      <c r="F1450" s="311" t="s">
        <v>4054</v>
      </c>
      <c r="G1450" s="310">
        <v>1999.0</v>
      </c>
      <c r="H1450" s="310" t="s">
        <v>3783</v>
      </c>
      <c r="I1450" s="310" t="s">
        <v>3769</v>
      </c>
      <c r="J1450" s="310">
        <v>58.0</v>
      </c>
      <c r="K1450" s="310" t="s">
        <v>105</v>
      </c>
      <c r="L1450" s="310" t="s">
        <v>25</v>
      </c>
      <c r="M1450" s="310" t="s">
        <v>3765</v>
      </c>
      <c r="N1450" s="314"/>
      <c r="O1450" s="314"/>
      <c r="P1450" s="314"/>
      <c r="Q1450" s="314"/>
      <c r="R1450" s="314"/>
      <c r="S1450" s="314"/>
      <c r="T1450" s="314"/>
      <c r="U1450" s="314"/>
      <c r="V1450" s="314"/>
      <c r="W1450" s="314"/>
      <c r="X1450" s="314"/>
      <c r="Y1450" s="314"/>
      <c r="Z1450" s="314"/>
      <c r="AA1450" s="314"/>
      <c r="AB1450" s="314"/>
      <c r="AC1450" s="314"/>
      <c r="AD1450" s="314"/>
      <c r="AE1450" s="314"/>
      <c r="AF1450" s="314"/>
      <c r="AG1450" s="314"/>
      <c r="AH1450" s="314"/>
      <c r="AI1450" s="314"/>
      <c r="AJ1450" s="314"/>
      <c r="AK1450" s="314"/>
      <c r="AL1450" s="314"/>
      <c r="AM1450" s="314"/>
      <c r="AN1450" s="314"/>
    </row>
    <row r="1451">
      <c r="A1451" s="314"/>
      <c r="B1451" s="310">
        <v>11474.0</v>
      </c>
      <c r="C1451" s="314"/>
      <c r="D1451" s="314"/>
      <c r="E1451" s="311" t="s">
        <v>21</v>
      </c>
      <c r="F1451" s="311" t="s">
        <v>3921</v>
      </c>
      <c r="G1451" s="310">
        <v>2000.0</v>
      </c>
      <c r="H1451" s="310" t="s">
        <v>3768</v>
      </c>
      <c r="I1451" s="310" t="s">
        <v>3922</v>
      </c>
      <c r="J1451" s="310">
        <v>69.0</v>
      </c>
      <c r="K1451" s="310" t="s">
        <v>105</v>
      </c>
      <c r="L1451" s="310" t="s">
        <v>666</v>
      </c>
      <c r="M1451" s="310" t="s">
        <v>3765</v>
      </c>
      <c r="N1451" s="314"/>
      <c r="O1451" s="314"/>
      <c r="P1451" s="314"/>
      <c r="Q1451" s="314"/>
      <c r="R1451" s="314"/>
      <c r="S1451" s="314"/>
      <c r="T1451" s="314"/>
      <c r="U1451" s="314"/>
      <c r="V1451" s="314"/>
      <c r="W1451" s="314"/>
      <c r="X1451" s="314"/>
      <c r="Y1451" s="314"/>
      <c r="Z1451" s="314"/>
      <c r="AA1451" s="314"/>
      <c r="AB1451" s="314"/>
      <c r="AC1451" s="314"/>
      <c r="AD1451" s="314"/>
      <c r="AE1451" s="314"/>
      <c r="AF1451" s="314"/>
      <c r="AG1451" s="314"/>
      <c r="AH1451" s="314"/>
      <c r="AI1451" s="314"/>
      <c r="AJ1451" s="314"/>
      <c r="AK1451" s="314"/>
      <c r="AL1451" s="314"/>
      <c r="AM1451" s="314"/>
      <c r="AN1451" s="314"/>
    </row>
    <row r="1452">
      <c r="A1452" s="314"/>
      <c r="B1452" s="310">
        <v>11475.0</v>
      </c>
      <c r="C1452" s="314"/>
      <c r="D1452" s="314"/>
      <c r="E1452" s="311" t="s">
        <v>21</v>
      </c>
      <c r="F1452" s="311" t="s">
        <v>4055</v>
      </c>
      <c r="G1452" s="310">
        <v>2000.0</v>
      </c>
      <c r="H1452" s="310" t="s">
        <v>3768</v>
      </c>
      <c r="I1452" s="310" t="s">
        <v>3937</v>
      </c>
      <c r="J1452" s="310">
        <v>55.0</v>
      </c>
      <c r="K1452" s="310" t="s">
        <v>105</v>
      </c>
      <c r="L1452" s="310" t="s">
        <v>72</v>
      </c>
      <c r="M1452" s="310" t="s">
        <v>3765</v>
      </c>
      <c r="N1452" s="314"/>
      <c r="O1452" s="314"/>
      <c r="P1452" s="314"/>
      <c r="Q1452" s="314"/>
      <c r="R1452" s="314"/>
      <c r="S1452" s="314"/>
      <c r="T1452" s="314"/>
      <c r="U1452" s="314"/>
      <c r="V1452" s="314"/>
      <c r="W1452" s="314"/>
      <c r="X1452" s="314"/>
      <c r="Y1452" s="314"/>
      <c r="Z1452" s="314"/>
      <c r="AA1452" s="314"/>
      <c r="AB1452" s="314"/>
      <c r="AC1452" s="314"/>
      <c r="AD1452" s="314"/>
      <c r="AE1452" s="314"/>
      <c r="AF1452" s="314"/>
      <c r="AG1452" s="314"/>
      <c r="AH1452" s="314"/>
      <c r="AI1452" s="314"/>
      <c r="AJ1452" s="314"/>
      <c r="AK1452" s="314"/>
      <c r="AL1452" s="314"/>
      <c r="AM1452" s="314"/>
      <c r="AN1452" s="314"/>
    </row>
    <row r="1453">
      <c r="A1453" s="314"/>
      <c r="B1453" s="310">
        <v>11476.0</v>
      </c>
      <c r="C1453" s="314"/>
      <c r="D1453" s="314"/>
      <c r="E1453" s="311" t="s">
        <v>21</v>
      </c>
      <c r="F1453" s="311" t="s">
        <v>3792</v>
      </c>
      <c r="G1453" s="310">
        <v>2000.0</v>
      </c>
      <c r="H1453" s="310" t="s">
        <v>3768</v>
      </c>
      <c r="I1453" s="310" t="s">
        <v>3769</v>
      </c>
      <c r="J1453" s="310">
        <v>63.0</v>
      </c>
      <c r="K1453" s="310" t="s">
        <v>105</v>
      </c>
      <c r="L1453" s="310" t="s">
        <v>520</v>
      </c>
      <c r="M1453" s="310" t="s">
        <v>3765</v>
      </c>
      <c r="N1453" s="314"/>
      <c r="O1453" s="314"/>
      <c r="P1453" s="314"/>
      <c r="Q1453" s="314"/>
      <c r="R1453" s="314"/>
      <c r="S1453" s="314"/>
      <c r="T1453" s="314"/>
      <c r="U1453" s="314"/>
      <c r="V1453" s="314"/>
      <c r="W1453" s="314"/>
      <c r="X1453" s="314"/>
      <c r="Y1453" s="314"/>
      <c r="Z1453" s="314"/>
      <c r="AA1453" s="314"/>
      <c r="AB1453" s="314"/>
      <c r="AC1453" s="314"/>
      <c r="AD1453" s="314"/>
      <c r="AE1453" s="314"/>
      <c r="AF1453" s="314"/>
      <c r="AG1453" s="314"/>
      <c r="AH1453" s="314"/>
      <c r="AI1453" s="314"/>
      <c r="AJ1453" s="314"/>
      <c r="AK1453" s="314"/>
      <c r="AL1453" s="314"/>
      <c r="AM1453" s="314"/>
      <c r="AN1453" s="314"/>
    </row>
    <row r="1454">
      <c r="A1454" s="314"/>
      <c r="B1454" s="310">
        <v>11477.0</v>
      </c>
      <c r="C1454" s="314"/>
      <c r="D1454" s="314"/>
      <c r="E1454" s="311" t="s">
        <v>21</v>
      </c>
      <c r="F1454" s="311" t="s">
        <v>3793</v>
      </c>
      <c r="G1454" s="310">
        <v>2000.0</v>
      </c>
      <c r="H1454" s="310" t="s">
        <v>3768</v>
      </c>
      <c r="I1454" s="310" t="s">
        <v>3794</v>
      </c>
      <c r="J1454" s="310">
        <v>78.0</v>
      </c>
      <c r="K1454" s="310" t="s">
        <v>105</v>
      </c>
      <c r="L1454" s="310" t="s">
        <v>666</v>
      </c>
      <c r="M1454" s="310" t="s">
        <v>3765</v>
      </c>
      <c r="N1454" s="314"/>
      <c r="O1454" s="314"/>
      <c r="P1454" s="314"/>
      <c r="Q1454" s="314"/>
      <c r="R1454" s="314"/>
      <c r="S1454" s="314"/>
      <c r="T1454" s="314"/>
      <c r="U1454" s="314"/>
      <c r="V1454" s="314"/>
      <c r="W1454" s="314"/>
      <c r="X1454" s="314"/>
      <c r="Y1454" s="314"/>
      <c r="Z1454" s="314"/>
      <c r="AA1454" s="314"/>
      <c r="AB1454" s="314"/>
      <c r="AC1454" s="314"/>
      <c r="AD1454" s="314"/>
      <c r="AE1454" s="314"/>
      <c r="AF1454" s="314"/>
      <c r="AG1454" s="314"/>
      <c r="AH1454" s="314"/>
      <c r="AI1454" s="314"/>
      <c r="AJ1454" s="314"/>
      <c r="AK1454" s="314"/>
      <c r="AL1454" s="314"/>
      <c r="AM1454" s="314"/>
      <c r="AN1454" s="314"/>
    </row>
    <row r="1455">
      <c r="B1455" s="5">
        <v>11478.0</v>
      </c>
      <c r="E1455" s="90" t="s">
        <v>21</v>
      </c>
      <c r="F1455" s="90" t="s">
        <v>4056</v>
      </c>
      <c r="G1455" s="5">
        <v>1999.0</v>
      </c>
      <c r="H1455" s="5" t="s">
        <v>3777</v>
      </c>
      <c r="I1455" s="5" t="s">
        <v>3831</v>
      </c>
      <c r="J1455" s="5">
        <v>57.0</v>
      </c>
      <c r="K1455" s="5" t="s">
        <v>88</v>
      </c>
      <c r="L1455" s="5" t="s">
        <v>666</v>
      </c>
      <c r="M1455" s="5" t="s">
        <v>3765</v>
      </c>
      <c r="N1455" s="113"/>
    </row>
    <row r="1456">
      <c r="B1456" s="5">
        <v>11479.0</v>
      </c>
      <c r="E1456" s="90" t="s">
        <v>21</v>
      </c>
      <c r="F1456" s="90" t="s">
        <v>4057</v>
      </c>
      <c r="G1456" s="5">
        <v>1999.0</v>
      </c>
      <c r="H1456" s="5" t="s">
        <v>3777</v>
      </c>
      <c r="I1456" s="5" t="s">
        <v>4058</v>
      </c>
      <c r="J1456" s="5">
        <v>46.0</v>
      </c>
      <c r="K1456" s="5" t="s">
        <v>88</v>
      </c>
      <c r="L1456" s="5" t="s">
        <v>666</v>
      </c>
      <c r="M1456" s="5" t="s">
        <v>3765</v>
      </c>
      <c r="N1456" s="113"/>
    </row>
    <row r="1457">
      <c r="B1457" s="5">
        <v>11480.0</v>
      </c>
      <c r="E1457" s="90" t="s">
        <v>21</v>
      </c>
      <c r="F1457" s="90" t="s">
        <v>4059</v>
      </c>
      <c r="G1457" s="5">
        <v>1999.0</v>
      </c>
      <c r="H1457" s="5" t="s">
        <v>3765</v>
      </c>
      <c r="I1457" s="5" t="s">
        <v>4060</v>
      </c>
      <c r="J1457" s="5">
        <v>69.0</v>
      </c>
      <c r="K1457" s="5" t="s">
        <v>3825</v>
      </c>
      <c r="L1457" s="5" t="s">
        <v>666</v>
      </c>
      <c r="M1457" s="5" t="s">
        <v>3765</v>
      </c>
      <c r="N1457" s="113"/>
    </row>
    <row r="1458">
      <c r="A1458" s="314"/>
      <c r="B1458" s="310">
        <v>11481.0</v>
      </c>
      <c r="C1458" s="314"/>
      <c r="D1458" s="314"/>
      <c r="E1458" s="311" t="s">
        <v>21</v>
      </c>
      <c r="F1458" s="311" t="s">
        <v>4613</v>
      </c>
      <c r="G1458" s="310">
        <v>2000.0</v>
      </c>
      <c r="H1458" s="310" t="s">
        <v>3768</v>
      </c>
      <c r="I1458" s="310" t="s">
        <v>3844</v>
      </c>
      <c r="J1458" s="310">
        <v>46.0</v>
      </c>
      <c r="K1458" s="310" t="s">
        <v>105</v>
      </c>
      <c r="L1458" s="310" t="s">
        <v>25</v>
      </c>
      <c r="M1458" s="310" t="s">
        <v>3765</v>
      </c>
      <c r="N1458" s="314"/>
      <c r="O1458" s="314"/>
      <c r="P1458" s="314"/>
      <c r="Q1458" s="314"/>
      <c r="R1458" s="314"/>
      <c r="S1458" s="314"/>
      <c r="T1458" s="314"/>
      <c r="U1458" s="314"/>
      <c r="V1458" s="314"/>
      <c r="W1458" s="314"/>
      <c r="X1458" s="314"/>
      <c r="Y1458" s="314"/>
      <c r="Z1458" s="314"/>
      <c r="AA1458" s="314"/>
      <c r="AB1458" s="314"/>
      <c r="AC1458" s="314"/>
      <c r="AD1458" s="314"/>
      <c r="AE1458" s="314"/>
      <c r="AF1458" s="314"/>
      <c r="AG1458" s="314"/>
      <c r="AH1458" s="314"/>
      <c r="AI1458" s="314"/>
      <c r="AJ1458" s="314"/>
      <c r="AK1458" s="314"/>
      <c r="AL1458" s="314"/>
      <c r="AM1458" s="314"/>
      <c r="AN1458" s="314"/>
    </row>
    <row r="1459">
      <c r="B1459" s="5">
        <v>11482.0</v>
      </c>
      <c r="E1459" s="90" t="s">
        <v>21</v>
      </c>
      <c r="F1459" s="90" t="s">
        <v>3923</v>
      </c>
      <c r="G1459" s="5">
        <v>1999.0</v>
      </c>
      <c r="H1459" s="5" t="s">
        <v>3777</v>
      </c>
      <c r="I1459" s="5" t="s">
        <v>3924</v>
      </c>
      <c r="J1459" s="5">
        <v>35.0</v>
      </c>
      <c r="K1459" s="5" t="s">
        <v>88</v>
      </c>
      <c r="L1459" s="5" t="s">
        <v>1138</v>
      </c>
      <c r="M1459" s="5" t="s">
        <v>3765</v>
      </c>
      <c r="N1459" s="113"/>
    </row>
    <row r="1460">
      <c r="B1460" s="5">
        <v>11483.0</v>
      </c>
      <c r="E1460" s="90" t="s">
        <v>21</v>
      </c>
      <c r="F1460" s="90" t="s">
        <v>3925</v>
      </c>
      <c r="G1460" s="5">
        <v>1999.0</v>
      </c>
      <c r="H1460" s="5" t="s">
        <v>3765</v>
      </c>
      <c r="I1460" s="5" t="s">
        <v>3926</v>
      </c>
      <c r="J1460" s="5">
        <v>84.0</v>
      </c>
      <c r="K1460" s="5" t="s">
        <v>88</v>
      </c>
      <c r="L1460" s="5" t="s">
        <v>763</v>
      </c>
      <c r="M1460" s="5" t="s">
        <v>3765</v>
      </c>
      <c r="N1460" s="113"/>
    </row>
    <row r="1461">
      <c r="A1461" s="314"/>
      <c r="B1461" s="310">
        <v>11484.0</v>
      </c>
      <c r="C1461" s="314"/>
      <c r="D1461" s="314"/>
      <c r="E1461" s="311" t="s">
        <v>21</v>
      </c>
      <c r="F1461" s="311" t="s">
        <v>4061</v>
      </c>
      <c r="G1461" s="310">
        <v>2000.0</v>
      </c>
      <c r="H1461" s="310" t="s">
        <v>3768</v>
      </c>
      <c r="I1461" s="310" t="s">
        <v>3829</v>
      </c>
      <c r="J1461" s="310">
        <v>77.0</v>
      </c>
      <c r="K1461" s="310" t="s">
        <v>105</v>
      </c>
      <c r="L1461" s="310" t="s">
        <v>25</v>
      </c>
      <c r="M1461" s="310" t="s">
        <v>3765</v>
      </c>
      <c r="N1461" s="314"/>
      <c r="O1461" s="314"/>
      <c r="P1461" s="314"/>
      <c r="Q1461" s="314"/>
      <c r="R1461" s="314"/>
      <c r="S1461" s="314"/>
      <c r="T1461" s="314"/>
      <c r="U1461" s="314"/>
      <c r="V1461" s="314"/>
      <c r="W1461" s="314"/>
      <c r="X1461" s="314"/>
      <c r="Y1461" s="314"/>
      <c r="Z1461" s="314"/>
      <c r="AA1461" s="314"/>
      <c r="AB1461" s="314"/>
      <c r="AC1461" s="314"/>
      <c r="AD1461" s="314"/>
      <c r="AE1461" s="314"/>
      <c r="AF1461" s="314"/>
      <c r="AG1461" s="314"/>
      <c r="AH1461" s="314"/>
      <c r="AI1461" s="314"/>
      <c r="AJ1461" s="314"/>
      <c r="AK1461" s="314"/>
      <c r="AL1461" s="314"/>
      <c r="AM1461" s="314"/>
      <c r="AN1461" s="314"/>
    </row>
    <row r="1462">
      <c r="B1462" s="5">
        <v>11485.0</v>
      </c>
      <c r="E1462" s="90" t="s">
        <v>21</v>
      </c>
      <c r="F1462" s="90" t="s">
        <v>4614</v>
      </c>
      <c r="G1462" s="5">
        <v>1996.0</v>
      </c>
      <c r="H1462" s="110" t="s">
        <v>3883</v>
      </c>
      <c r="I1462" s="5" t="s">
        <v>4073</v>
      </c>
      <c r="J1462" s="5" t="s">
        <v>3900</v>
      </c>
      <c r="K1462" s="5" t="s">
        <v>105</v>
      </c>
      <c r="L1462" s="5" t="s">
        <v>25</v>
      </c>
      <c r="M1462" s="5" t="s">
        <v>3765</v>
      </c>
      <c r="N1462" s="113"/>
    </row>
    <row r="1463">
      <c r="A1463" s="314"/>
      <c r="B1463" s="310">
        <v>11486.0</v>
      </c>
      <c r="C1463" s="314"/>
      <c r="D1463" s="314"/>
      <c r="E1463" s="311" t="s">
        <v>21</v>
      </c>
      <c r="F1463" s="311" t="s">
        <v>4615</v>
      </c>
      <c r="G1463" s="310">
        <v>1999.0</v>
      </c>
      <c r="H1463" s="310" t="s">
        <v>3783</v>
      </c>
      <c r="I1463" s="310" t="s">
        <v>3937</v>
      </c>
      <c r="J1463" s="310">
        <v>51.0</v>
      </c>
      <c r="K1463" s="310" t="s">
        <v>105</v>
      </c>
      <c r="L1463" s="310" t="s">
        <v>72</v>
      </c>
      <c r="M1463" s="310" t="s">
        <v>3765</v>
      </c>
      <c r="N1463" s="314"/>
      <c r="O1463" s="314"/>
      <c r="P1463" s="314"/>
      <c r="Q1463" s="314"/>
      <c r="R1463" s="314"/>
      <c r="S1463" s="314"/>
      <c r="T1463" s="314"/>
      <c r="U1463" s="314"/>
      <c r="V1463" s="314"/>
      <c r="W1463" s="314"/>
      <c r="X1463" s="314"/>
      <c r="Y1463" s="314"/>
      <c r="Z1463" s="314"/>
      <c r="AA1463" s="314"/>
      <c r="AB1463" s="314"/>
      <c r="AC1463" s="314"/>
      <c r="AD1463" s="314"/>
      <c r="AE1463" s="314"/>
      <c r="AF1463" s="314"/>
      <c r="AG1463" s="314"/>
      <c r="AH1463" s="314"/>
      <c r="AI1463" s="314"/>
      <c r="AJ1463" s="314"/>
      <c r="AK1463" s="314"/>
      <c r="AL1463" s="314"/>
      <c r="AM1463" s="314"/>
      <c r="AN1463" s="314"/>
    </row>
    <row r="1464">
      <c r="A1464" s="314"/>
      <c r="B1464" s="310">
        <v>11487.0</v>
      </c>
      <c r="C1464" s="314"/>
      <c r="D1464" s="314"/>
      <c r="E1464" s="311" t="s">
        <v>21</v>
      </c>
      <c r="F1464" s="311" t="s">
        <v>3927</v>
      </c>
      <c r="G1464" s="310">
        <v>2000.0</v>
      </c>
      <c r="H1464" s="310" t="s">
        <v>3768</v>
      </c>
      <c r="I1464" s="310" t="s">
        <v>3928</v>
      </c>
      <c r="J1464" s="310">
        <v>61.0</v>
      </c>
      <c r="K1464" s="310" t="s">
        <v>105</v>
      </c>
      <c r="L1464" s="310" t="s">
        <v>72</v>
      </c>
      <c r="M1464" s="310" t="s">
        <v>3765</v>
      </c>
      <c r="N1464" s="314"/>
      <c r="O1464" s="314"/>
      <c r="P1464" s="314"/>
      <c r="Q1464" s="314"/>
      <c r="R1464" s="314"/>
      <c r="S1464" s="314"/>
      <c r="T1464" s="314"/>
      <c r="U1464" s="314"/>
      <c r="V1464" s="314"/>
      <c r="W1464" s="314"/>
      <c r="X1464" s="314"/>
      <c r="Y1464" s="314"/>
      <c r="Z1464" s="314"/>
      <c r="AA1464" s="314"/>
      <c r="AB1464" s="314"/>
      <c r="AC1464" s="314"/>
      <c r="AD1464" s="314"/>
      <c r="AE1464" s="314"/>
      <c r="AF1464" s="314"/>
      <c r="AG1464" s="314"/>
      <c r="AH1464" s="314"/>
      <c r="AI1464" s="314"/>
      <c r="AJ1464" s="314"/>
      <c r="AK1464" s="314"/>
      <c r="AL1464" s="314"/>
      <c r="AM1464" s="314"/>
      <c r="AN1464" s="314"/>
    </row>
    <row r="1465">
      <c r="A1465" s="314"/>
      <c r="B1465" s="310">
        <v>11488.0</v>
      </c>
      <c r="C1465" s="314"/>
      <c r="D1465" s="314"/>
      <c r="E1465" s="311" t="s">
        <v>21</v>
      </c>
      <c r="F1465" s="311" t="s">
        <v>4616</v>
      </c>
      <c r="G1465" s="310">
        <v>2000.0</v>
      </c>
      <c r="H1465" s="310" t="s">
        <v>3768</v>
      </c>
      <c r="I1465" s="310" t="s">
        <v>4617</v>
      </c>
      <c r="J1465" s="310">
        <v>38.0</v>
      </c>
      <c r="K1465" s="310" t="s">
        <v>105</v>
      </c>
      <c r="L1465" s="310" t="s">
        <v>72</v>
      </c>
      <c r="M1465" s="310" t="s">
        <v>3765</v>
      </c>
      <c r="N1465" s="314"/>
      <c r="O1465" s="314"/>
      <c r="P1465" s="314"/>
      <c r="Q1465" s="314"/>
      <c r="R1465" s="314"/>
      <c r="S1465" s="314"/>
      <c r="T1465" s="314"/>
      <c r="U1465" s="314"/>
      <c r="V1465" s="314"/>
      <c r="W1465" s="314"/>
      <c r="X1465" s="314"/>
      <c r="Y1465" s="314"/>
      <c r="Z1465" s="314"/>
      <c r="AA1465" s="314"/>
      <c r="AB1465" s="314"/>
      <c r="AC1465" s="314"/>
      <c r="AD1465" s="314"/>
      <c r="AE1465" s="314"/>
      <c r="AF1465" s="314"/>
      <c r="AG1465" s="314"/>
      <c r="AH1465" s="314"/>
      <c r="AI1465" s="314"/>
      <c r="AJ1465" s="314"/>
      <c r="AK1465" s="314"/>
      <c r="AL1465" s="314"/>
      <c r="AM1465" s="314"/>
      <c r="AN1465" s="314"/>
    </row>
    <row r="1466">
      <c r="A1466" s="314"/>
      <c r="B1466" s="310">
        <v>11489.0</v>
      </c>
      <c r="C1466" s="314"/>
      <c r="D1466" s="314"/>
      <c r="E1466" s="311" t="s">
        <v>21</v>
      </c>
      <c r="F1466" s="311" t="s">
        <v>4618</v>
      </c>
      <c r="G1466" s="310">
        <v>1999.0</v>
      </c>
      <c r="H1466" s="310" t="s">
        <v>3783</v>
      </c>
      <c r="I1466" s="310" t="s">
        <v>3855</v>
      </c>
      <c r="J1466" s="310">
        <v>49.0</v>
      </c>
      <c r="K1466" s="310" t="s">
        <v>105</v>
      </c>
      <c r="L1466" s="310" t="s">
        <v>72</v>
      </c>
      <c r="M1466" s="310" t="s">
        <v>3765</v>
      </c>
      <c r="N1466" s="314"/>
      <c r="O1466" s="314"/>
      <c r="P1466" s="314"/>
      <c r="Q1466" s="314"/>
      <c r="R1466" s="314"/>
      <c r="S1466" s="314"/>
      <c r="T1466" s="314"/>
      <c r="U1466" s="314"/>
      <c r="V1466" s="314"/>
      <c r="W1466" s="314"/>
      <c r="X1466" s="314"/>
      <c r="Y1466" s="314"/>
      <c r="Z1466" s="314"/>
      <c r="AA1466" s="314"/>
      <c r="AB1466" s="314"/>
      <c r="AC1466" s="314"/>
      <c r="AD1466" s="314"/>
      <c r="AE1466" s="314"/>
      <c r="AF1466" s="314"/>
      <c r="AG1466" s="314"/>
      <c r="AH1466" s="314"/>
      <c r="AI1466" s="314"/>
      <c r="AJ1466" s="314"/>
      <c r="AK1466" s="314"/>
      <c r="AL1466" s="314"/>
      <c r="AM1466" s="314"/>
      <c r="AN1466" s="314"/>
    </row>
    <row r="1467">
      <c r="B1467" s="5">
        <v>11490.0</v>
      </c>
      <c r="E1467" s="90" t="s">
        <v>21</v>
      </c>
      <c r="F1467" s="90" t="s">
        <v>4062</v>
      </c>
      <c r="G1467" s="5">
        <v>1999.0</v>
      </c>
      <c r="H1467" s="5" t="s">
        <v>3777</v>
      </c>
      <c r="I1467" s="5" t="s">
        <v>4063</v>
      </c>
      <c r="J1467" s="5">
        <v>54.0</v>
      </c>
      <c r="K1467" s="5" t="s">
        <v>88</v>
      </c>
      <c r="L1467" s="5" t="s">
        <v>72</v>
      </c>
      <c r="M1467" s="5" t="s">
        <v>3765</v>
      </c>
      <c r="N1467" s="113"/>
    </row>
    <row r="1468">
      <c r="B1468" s="5">
        <v>11491.0</v>
      </c>
      <c r="E1468" s="90" t="s">
        <v>21</v>
      </c>
      <c r="F1468" s="90" t="s">
        <v>3929</v>
      </c>
      <c r="G1468" s="5">
        <v>1999.0</v>
      </c>
      <c r="H1468" s="5" t="s">
        <v>3777</v>
      </c>
      <c r="I1468" s="5" t="s">
        <v>3902</v>
      </c>
      <c r="J1468" s="5">
        <v>55.0</v>
      </c>
      <c r="K1468" s="5" t="s">
        <v>88</v>
      </c>
      <c r="L1468" s="5" t="s">
        <v>520</v>
      </c>
      <c r="M1468" s="5" t="s">
        <v>3765</v>
      </c>
      <c r="N1468" s="113"/>
    </row>
    <row r="1469">
      <c r="B1469" s="5">
        <v>11492.0</v>
      </c>
      <c r="E1469" s="90" t="s">
        <v>21</v>
      </c>
      <c r="F1469" s="90" t="s">
        <v>3930</v>
      </c>
      <c r="G1469" s="5">
        <v>1999.0</v>
      </c>
      <c r="H1469" s="5" t="s">
        <v>3777</v>
      </c>
      <c r="I1469" s="5" t="s">
        <v>3931</v>
      </c>
      <c r="J1469" s="5">
        <v>61.0</v>
      </c>
      <c r="K1469" s="5" t="s">
        <v>88</v>
      </c>
      <c r="L1469" s="5" t="s">
        <v>763</v>
      </c>
      <c r="M1469" s="5" t="s">
        <v>3765</v>
      </c>
      <c r="N1469" s="113"/>
    </row>
    <row r="1470">
      <c r="A1470" s="314"/>
      <c r="B1470" s="310">
        <v>11493.0</v>
      </c>
      <c r="C1470" s="314"/>
      <c r="D1470" s="314"/>
      <c r="E1470" s="311" t="s">
        <v>21</v>
      </c>
      <c r="F1470" s="311" t="s">
        <v>4619</v>
      </c>
      <c r="G1470" s="310">
        <v>1999.0</v>
      </c>
      <c r="H1470" s="310" t="s">
        <v>3783</v>
      </c>
      <c r="I1470" s="310" t="s">
        <v>4552</v>
      </c>
      <c r="J1470" s="310">
        <v>57.0</v>
      </c>
      <c r="K1470" s="310" t="s">
        <v>105</v>
      </c>
      <c r="L1470" s="310" t="s">
        <v>25</v>
      </c>
      <c r="M1470" s="310" t="s">
        <v>3765</v>
      </c>
      <c r="N1470" s="314"/>
      <c r="O1470" s="314"/>
      <c r="P1470" s="314"/>
      <c r="Q1470" s="314"/>
      <c r="R1470" s="314"/>
      <c r="S1470" s="314"/>
      <c r="T1470" s="314"/>
      <c r="U1470" s="314"/>
      <c r="V1470" s="314"/>
      <c r="W1470" s="314"/>
      <c r="X1470" s="314"/>
      <c r="Y1470" s="314"/>
      <c r="Z1470" s="314"/>
      <c r="AA1470" s="314"/>
      <c r="AB1470" s="314"/>
      <c r="AC1470" s="314"/>
      <c r="AD1470" s="314"/>
      <c r="AE1470" s="314"/>
      <c r="AF1470" s="314"/>
      <c r="AG1470" s="314"/>
      <c r="AH1470" s="314"/>
      <c r="AI1470" s="314"/>
      <c r="AJ1470" s="314"/>
      <c r="AK1470" s="314"/>
      <c r="AL1470" s="314"/>
      <c r="AM1470" s="314"/>
      <c r="AN1470" s="314"/>
    </row>
    <row r="1471">
      <c r="B1471" s="5">
        <v>11494.0</v>
      </c>
      <c r="E1471" s="90" t="s">
        <v>21</v>
      </c>
      <c r="F1471" s="90" t="s">
        <v>4620</v>
      </c>
      <c r="G1471" s="5">
        <v>1999.0</v>
      </c>
      <c r="H1471" s="5" t="s">
        <v>3765</v>
      </c>
      <c r="I1471" s="5" t="s">
        <v>4621</v>
      </c>
      <c r="J1471" s="5">
        <v>28.0</v>
      </c>
      <c r="K1471" s="5" t="s">
        <v>3825</v>
      </c>
      <c r="L1471" s="5" t="s">
        <v>666</v>
      </c>
      <c r="M1471" s="5" t="s">
        <v>3765</v>
      </c>
      <c r="N1471" s="113"/>
    </row>
    <row r="1472">
      <c r="A1472" s="314"/>
      <c r="B1472" s="310">
        <v>11495.0</v>
      </c>
      <c r="C1472" s="314"/>
      <c r="D1472" s="314"/>
      <c r="E1472" s="311" t="s">
        <v>21</v>
      </c>
      <c r="F1472" s="311" t="s">
        <v>3932</v>
      </c>
      <c r="G1472" s="310">
        <v>1999.0</v>
      </c>
      <c r="H1472" s="310" t="s">
        <v>3783</v>
      </c>
      <c r="I1472" s="310" t="s">
        <v>3933</v>
      </c>
      <c r="J1472" s="310">
        <v>44.0</v>
      </c>
      <c r="K1472" s="310" t="s">
        <v>105</v>
      </c>
      <c r="L1472" s="310" t="s">
        <v>72</v>
      </c>
      <c r="M1472" s="310" t="s">
        <v>3765</v>
      </c>
      <c r="N1472" s="314"/>
      <c r="O1472" s="314"/>
      <c r="P1472" s="314"/>
      <c r="Q1472" s="314"/>
      <c r="R1472" s="314"/>
      <c r="S1472" s="314"/>
      <c r="T1472" s="314"/>
      <c r="U1472" s="314"/>
      <c r="V1472" s="314"/>
      <c r="W1472" s="314"/>
      <c r="X1472" s="314"/>
      <c r="Y1472" s="314"/>
      <c r="Z1472" s="314"/>
      <c r="AA1472" s="314"/>
      <c r="AB1472" s="314"/>
      <c r="AC1472" s="314"/>
      <c r="AD1472" s="314"/>
      <c r="AE1472" s="314"/>
      <c r="AF1472" s="314"/>
      <c r="AG1472" s="314"/>
      <c r="AH1472" s="314"/>
      <c r="AI1472" s="314"/>
      <c r="AJ1472" s="314"/>
      <c r="AK1472" s="314"/>
      <c r="AL1472" s="314"/>
      <c r="AM1472" s="314"/>
      <c r="AN1472" s="314"/>
    </row>
    <row r="1473">
      <c r="B1473" s="5">
        <v>11496.0</v>
      </c>
      <c r="E1473" s="90" t="s">
        <v>21</v>
      </c>
      <c r="F1473" s="90" t="s">
        <v>4064</v>
      </c>
      <c r="G1473" s="5">
        <v>1999.0</v>
      </c>
      <c r="H1473" s="5" t="s">
        <v>3765</v>
      </c>
      <c r="I1473" s="5" t="s">
        <v>3946</v>
      </c>
      <c r="J1473" s="5">
        <v>43.0</v>
      </c>
      <c r="K1473" s="5" t="s">
        <v>3825</v>
      </c>
      <c r="L1473" s="5" t="s">
        <v>666</v>
      </c>
      <c r="M1473" s="5" t="s">
        <v>3765</v>
      </c>
      <c r="N1473" s="113"/>
    </row>
    <row r="1474">
      <c r="A1474" s="314"/>
      <c r="B1474" s="310">
        <v>11497.0</v>
      </c>
      <c r="C1474" s="314"/>
      <c r="D1474" s="314"/>
      <c r="E1474" s="311" t="s">
        <v>21</v>
      </c>
      <c r="F1474" s="311" t="s">
        <v>3934</v>
      </c>
      <c r="G1474" s="310">
        <v>1999.0</v>
      </c>
      <c r="H1474" s="310" t="s">
        <v>3783</v>
      </c>
      <c r="I1474" s="310" t="s">
        <v>3853</v>
      </c>
      <c r="J1474" s="310">
        <v>43.0</v>
      </c>
      <c r="K1474" s="310" t="s">
        <v>105</v>
      </c>
      <c r="L1474" s="310" t="s">
        <v>72</v>
      </c>
      <c r="M1474" s="310" t="s">
        <v>3765</v>
      </c>
      <c r="N1474" s="314"/>
      <c r="O1474" s="314"/>
      <c r="P1474" s="314"/>
      <c r="Q1474" s="314"/>
      <c r="R1474" s="314"/>
      <c r="S1474" s="314"/>
      <c r="T1474" s="314"/>
      <c r="U1474" s="314"/>
      <c r="V1474" s="314"/>
      <c r="W1474" s="314"/>
      <c r="X1474" s="314"/>
      <c r="Y1474" s="314"/>
      <c r="Z1474" s="314"/>
      <c r="AA1474" s="314"/>
      <c r="AB1474" s="314"/>
      <c r="AC1474" s="314"/>
      <c r="AD1474" s="314"/>
      <c r="AE1474" s="314"/>
      <c r="AF1474" s="314"/>
      <c r="AG1474" s="314"/>
      <c r="AH1474" s="314"/>
      <c r="AI1474" s="314"/>
      <c r="AJ1474" s="314"/>
      <c r="AK1474" s="314"/>
      <c r="AL1474" s="314"/>
      <c r="AM1474" s="314"/>
      <c r="AN1474" s="314"/>
    </row>
    <row r="1475">
      <c r="A1475" s="314"/>
      <c r="B1475" s="310">
        <v>11498.0</v>
      </c>
      <c r="C1475" s="314"/>
      <c r="D1475" s="314"/>
      <c r="E1475" s="311" t="s">
        <v>21</v>
      </c>
      <c r="F1475" s="311" t="s">
        <v>3795</v>
      </c>
      <c r="G1475" s="310">
        <v>2000.0</v>
      </c>
      <c r="H1475" s="310" t="s">
        <v>3768</v>
      </c>
      <c r="I1475" s="310" t="s">
        <v>3775</v>
      </c>
      <c r="J1475" s="310">
        <v>79.0</v>
      </c>
      <c r="K1475" s="310" t="s">
        <v>105</v>
      </c>
      <c r="L1475" s="310" t="s">
        <v>1138</v>
      </c>
      <c r="M1475" s="310" t="s">
        <v>3765</v>
      </c>
      <c r="N1475" s="314"/>
      <c r="O1475" s="314"/>
      <c r="P1475" s="314"/>
      <c r="Q1475" s="314"/>
      <c r="R1475" s="314"/>
      <c r="S1475" s="314"/>
      <c r="T1475" s="314"/>
      <c r="U1475" s="314"/>
      <c r="V1475" s="314"/>
      <c r="W1475" s="314"/>
      <c r="X1475" s="314"/>
      <c r="Y1475" s="314"/>
      <c r="Z1475" s="314"/>
      <c r="AA1475" s="314"/>
      <c r="AB1475" s="314"/>
      <c r="AC1475" s="314"/>
      <c r="AD1475" s="314"/>
      <c r="AE1475" s="314"/>
      <c r="AF1475" s="314"/>
      <c r="AG1475" s="314"/>
      <c r="AH1475" s="314"/>
      <c r="AI1475" s="314"/>
      <c r="AJ1475" s="314"/>
      <c r="AK1475" s="314"/>
      <c r="AL1475" s="314"/>
      <c r="AM1475" s="314"/>
      <c r="AN1475" s="314"/>
    </row>
    <row r="1476">
      <c r="A1476" s="314"/>
      <c r="B1476" s="310">
        <v>11499.0</v>
      </c>
      <c r="C1476" s="314"/>
      <c r="D1476" s="314"/>
      <c r="E1476" s="311" t="s">
        <v>21</v>
      </c>
      <c r="F1476" s="311" t="s">
        <v>3935</v>
      </c>
      <c r="G1476" s="310">
        <v>1997.0</v>
      </c>
      <c r="H1476" s="356" t="s">
        <v>3936</v>
      </c>
      <c r="I1476" s="310" t="s">
        <v>3937</v>
      </c>
      <c r="J1476" s="310">
        <v>133.0</v>
      </c>
      <c r="K1476" s="310" t="s">
        <v>105</v>
      </c>
      <c r="L1476" s="310" t="s">
        <v>666</v>
      </c>
      <c r="M1476" s="310" t="s">
        <v>3765</v>
      </c>
      <c r="N1476" s="314"/>
      <c r="O1476" s="314"/>
      <c r="P1476" s="314"/>
      <c r="Q1476" s="314"/>
      <c r="R1476" s="314"/>
      <c r="S1476" s="314"/>
      <c r="T1476" s="314"/>
      <c r="U1476" s="314"/>
      <c r="V1476" s="314"/>
      <c r="W1476" s="314"/>
      <c r="X1476" s="314"/>
      <c r="Y1476" s="314"/>
      <c r="Z1476" s="314"/>
      <c r="AA1476" s="314"/>
      <c r="AB1476" s="314"/>
      <c r="AC1476" s="314"/>
      <c r="AD1476" s="314"/>
      <c r="AE1476" s="314"/>
      <c r="AF1476" s="314"/>
      <c r="AG1476" s="314"/>
      <c r="AH1476" s="314"/>
      <c r="AI1476" s="314"/>
      <c r="AJ1476" s="314"/>
      <c r="AK1476" s="314"/>
      <c r="AL1476" s="314"/>
      <c r="AM1476" s="314"/>
      <c r="AN1476" s="314"/>
    </row>
    <row r="1477">
      <c r="A1477" s="314"/>
      <c r="B1477" s="310">
        <v>11500.0</v>
      </c>
      <c r="C1477" s="314"/>
      <c r="D1477" s="314"/>
      <c r="E1477" s="311" t="s">
        <v>21</v>
      </c>
      <c r="F1477" s="311" t="s">
        <v>4622</v>
      </c>
      <c r="G1477" s="310">
        <v>2000.0</v>
      </c>
      <c r="H1477" s="310" t="s">
        <v>3768</v>
      </c>
      <c r="I1477" s="310" t="s">
        <v>4623</v>
      </c>
      <c r="J1477" s="310">
        <v>53.0</v>
      </c>
      <c r="K1477" s="310" t="s">
        <v>105</v>
      </c>
      <c r="L1477" s="310" t="s">
        <v>25</v>
      </c>
      <c r="M1477" s="310" t="s">
        <v>3765</v>
      </c>
      <c r="N1477" s="314"/>
      <c r="O1477" s="314"/>
      <c r="P1477" s="314"/>
      <c r="Q1477" s="314"/>
      <c r="R1477" s="314"/>
      <c r="S1477" s="314"/>
      <c r="T1477" s="314"/>
      <c r="U1477" s="314"/>
      <c r="V1477" s="314"/>
      <c r="W1477" s="314"/>
      <c r="X1477" s="314"/>
      <c r="Y1477" s="314"/>
      <c r="Z1477" s="314"/>
      <c r="AA1477" s="314"/>
      <c r="AB1477" s="314"/>
      <c r="AC1477" s="314"/>
      <c r="AD1477" s="314"/>
      <c r="AE1477" s="314"/>
      <c r="AF1477" s="314"/>
      <c r="AG1477" s="314"/>
      <c r="AH1477" s="314"/>
      <c r="AI1477" s="314"/>
      <c r="AJ1477" s="314"/>
      <c r="AK1477" s="314"/>
      <c r="AL1477" s="314"/>
      <c r="AM1477" s="314"/>
      <c r="AN1477" s="314"/>
    </row>
    <row r="1478">
      <c r="A1478" s="314"/>
      <c r="B1478" s="310">
        <v>11501.0</v>
      </c>
      <c r="C1478" s="314"/>
      <c r="D1478" s="314"/>
      <c r="E1478" s="311" t="s">
        <v>21</v>
      </c>
      <c r="F1478" s="311" t="s">
        <v>4624</v>
      </c>
      <c r="G1478" s="310">
        <v>2000.0</v>
      </c>
      <c r="H1478" s="310" t="s">
        <v>3768</v>
      </c>
      <c r="I1478" s="310" t="s">
        <v>4101</v>
      </c>
      <c r="J1478" s="310">
        <v>68.0</v>
      </c>
      <c r="K1478" s="310" t="s">
        <v>105</v>
      </c>
      <c r="L1478" s="310" t="s">
        <v>25</v>
      </c>
      <c r="M1478" s="310" t="s">
        <v>3765</v>
      </c>
      <c r="N1478" s="314"/>
      <c r="O1478" s="314"/>
      <c r="P1478" s="314"/>
      <c r="Q1478" s="314"/>
      <c r="R1478" s="314"/>
      <c r="S1478" s="314"/>
      <c r="T1478" s="314"/>
      <c r="U1478" s="314"/>
      <c r="V1478" s="314"/>
      <c r="W1478" s="314"/>
      <c r="X1478" s="314"/>
      <c r="Y1478" s="314"/>
      <c r="Z1478" s="314"/>
      <c r="AA1478" s="314"/>
      <c r="AB1478" s="314"/>
      <c r="AC1478" s="314"/>
      <c r="AD1478" s="314"/>
      <c r="AE1478" s="314"/>
      <c r="AF1478" s="314"/>
      <c r="AG1478" s="314"/>
      <c r="AH1478" s="314"/>
      <c r="AI1478" s="314"/>
      <c r="AJ1478" s="314"/>
      <c r="AK1478" s="314"/>
      <c r="AL1478" s="314"/>
      <c r="AM1478" s="314"/>
      <c r="AN1478" s="314"/>
    </row>
    <row r="1479">
      <c r="B1479" s="5">
        <v>11502.0</v>
      </c>
      <c r="E1479" s="90" t="s">
        <v>21</v>
      </c>
      <c r="F1479" s="90" t="s">
        <v>4625</v>
      </c>
      <c r="G1479" s="5">
        <v>1999.0</v>
      </c>
      <c r="H1479" s="5" t="s">
        <v>3765</v>
      </c>
      <c r="I1479" s="5" t="s">
        <v>4113</v>
      </c>
      <c r="J1479" s="5">
        <v>65.0</v>
      </c>
      <c r="K1479" s="5" t="s">
        <v>3825</v>
      </c>
      <c r="L1479" s="5" t="s">
        <v>25</v>
      </c>
      <c r="M1479" s="5" t="s">
        <v>3765</v>
      </c>
      <c r="N1479" s="113"/>
    </row>
    <row r="1480">
      <c r="A1480" s="314"/>
      <c r="B1480" s="310">
        <v>11503.0</v>
      </c>
      <c r="C1480" s="314"/>
      <c r="D1480" s="314"/>
      <c r="E1480" s="311" t="s">
        <v>21</v>
      </c>
      <c r="F1480" s="311" t="s">
        <v>4626</v>
      </c>
      <c r="G1480" s="310">
        <v>1997.0</v>
      </c>
      <c r="H1480" s="310" t="s">
        <v>4627</v>
      </c>
      <c r="I1480" s="310" t="s">
        <v>3904</v>
      </c>
      <c r="J1480" s="310">
        <v>88.0</v>
      </c>
      <c r="K1480" s="310" t="s">
        <v>105</v>
      </c>
      <c r="L1480" s="310" t="s">
        <v>1138</v>
      </c>
      <c r="M1480" s="310" t="s">
        <v>3765</v>
      </c>
      <c r="N1480" s="314"/>
      <c r="O1480" s="314"/>
      <c r="P1480" s="314"/>
      <c r="Q1480" s="314"/>
      <c r="R1480" s="314"/>
      <c r="S1480" s="314"/>
      <c r="T1480" s="314"/>
      <c r="U1480" s="314"/>
      <c r="V1480" s="314"/>
      <c r="W1480" s="314"/>
      <c r="X1480" s="314"/>
      <c r="Y1480" s="314"/>
      <c r="Z1480" s="314"/>
      <c r="AA1480" s="314"/>
      <c r="AB1480" s="314"/>
      <c r="AC1480" s="314"/>
      <c r="AD1480" s="314"/>
      <c r="AE1480" s="314"/>
      <c r="AF1480" s="314"/>
      <c r="AG1480" s="314"/>
      <c r="AH1480" s="314"/>
      <c r="AI1480" s="314"/>
      <c r="AJ1480" s="314"/>
      <c r="AK1480" s="314"/>
      <c r="AL1480" s="314"/>
      <c r="AM1480" s="314"/>
      <c r="AN1480" s="314"/>
    </row>
    <row r="1481">
      <c r="A1481" s="314"/>
      <c r="B1481" s="310">
        <v>11504.0</v>
      </c>
      <c r="C1481" s="314"/>
      <c r="D1481" s="314"/>
      <c r="E1481" s="311" t="s">
        <v>21</v>
      </c>
      <c r="F1481" s="311" t="s">
        <v>4065</v>
      </c>
      <c r="G1481" s="310">
        <v>1999.0</v>
      </c>
      <c r="H1481" s="310" t="s">
        <v>3783</v>
      </c>
      <c r="I1481" s="310" t="s">
        <v>3791</v>
      </c>
      <c r="J1481" s="310">
        <v>64.0</v>
      </c>
      <c r="K1481" s="310" t="s">
        <v>105</v>
      </c>
      <c r="L1481" s="310" t="s">
        <v>25</v>
      </c>
      <c r="M1481" s="310" t="s">
        <v>3765</v>
      </c>
      <c r="N1481" s="314"/>
      <c r="O1481" s="314"/>
      <c r="P1481" s="314"/>
      <c r="Q1481" s="314"/>
      <c r="R1481" s="314"/>
      <c r="S1481" s="314"/>
      <c r="T1481" s="314"/>
      <c r="U1481" s="314"/>
      <c r="V1481" s="314"/>
      <c r="W1481" s="314"/>
      <c r="X1481" s="314"/>
      <c r="Y1481" s="314"/>
      <c r="Z1481" s="314"/>
      <c r="AA1481" s="314"/>
      <c r="AB1481" s="314"/>
      <c r="AC1481" s="314"/>
      <c r="AD1481" s="314"/>
      <c r="AE1481" s="314"/>
      <c r="AF1481" s="314"/>
      <c r="AG1481" s="314"/>
      <c r="AH1481" s="314"/>
      <c r="AI1481" s="314"/>
      <c r="AJ1481" s="314"/>
      <c r="AK1481" s="314"/>
      <c r="AL1481" s="314"/>
      <c r="AM1481" s="314"/>
      <c r="AN1481" s="314"/>
    </row>
    <row r="1482">
      <c r="A1482" s="314"/>
      <c r="B1482" s="310">
        <v>11505.0</v>
      </c>
      <c r="C1482" s="314"/>
      <c r="D1482" s="314"/>
      <c r="E1482" s="311" t="s">
        <v>21</v>
      </c>
      <c r="F1482" s="311" t="s">
        <v>3938</v>
      </c>
      <c r="G1482" s="310">
        <v>2000.0</v>
      </c>
      <c r="H1482" s="310" t="s">
        <v>3768</v>
      </c>
      <c r="I1482" s="310" t="s">
        <v>3939</v>
      </c>
      <c r="J1482" s="310">
        <v>23.0</v>
      </c>
      <c r="K1482" s="310" t="s">
        <v>105</v>
      </c>
      <c r="L1482" s="310" t="s">
        <v>25</v>
      </c>
      <c r="M1482" s="310" t="s">
        <v>3765</v>
      </c>
      <c r="N1482" s="314"/>
      <c r="O1482" s="314"/>
      <c r="P1482" s="314"/>
      <c r="Q1482" s="314"/>
      <c r="R1482" s="314"/>
      <c r="S1482" s="314"/>
      <c r="T1482" s="314"/>
      <c r="U1482" s="314"/>
      <c r="V1482" s="314"/>
      <c r="W1482" s="314"/>
      <c r="X1482" s="314"/>
      <c r="Y1482" s="314"/>
      <c r="Z1482" s="314"/>
      <c r="AA1482" s="314"/>
      <c r="AB1482" s="314"/>
      <c r="AC1482" s="314"/>
      <c r="AD1482" s="314"/>
      <c r="AE1482" s="314"/>
      <c r="AF1482" s="314"/>
      <c r="AG1482" s="314"/>
      <c r="AH1482" s="314"/>
      <c r="AI1482" s="314"/>
      <c r="AJ1482" s="314"/>
      <c r="AK1482" s="314"/>
      <c r="AL1482" s="314"/>
      <c r="AM1482" s="314"/>
      <c r="AN1482" s="314"/>
    </row>
    <row r="1483">
      <c r="A1483" s="314"/>
      <c r="B1483" s="310">
        <v>11506.0</v>
      </c>
      <c r="C1483" s="314"/>
      <c r="D1483" s="314"/>
      <c r="E1483" s="311" t="s">
        <v>21</v>
      </c>
      <c r="F1483" s="311" t="s">
        <v>3940</v>
      </c>
      <c r="G1483" s="310">
        <v>2000.0</v>
      </c>
      <c r="H1483" s="310" t="s">
        <v>3768</v>
      </c>
      <c r="I1483" s="310" t="s">
        <v>3941</v>
      </c>
      <c r="J1483" s="310">
        <v>44.0</v>
      </c>
      <c r="K1483" s="310" t="s">
        <v>105</v>
      </c>
      <c r="L1483" s="310" t="s">
        <v>25</v>
      </c>
      <c r="M1483" s="310" t="s">
        <v>3765</v>
      </c>
      <c r="N1483" s="314"/>
      <c r="O1483" s="314"/>
      <c r="P1483" s="314"/>
      <c r="Q1483" s="314"/>
      <c r="R1483" s="314"/>
      <c r="S1483" s="314"/>
      <c r="T1483" s="314"/>
      <c r="U1483" s="314"/>
      <c r="V1483" s="314"/>
      <c r="W1483" s="314"/>
      <c r="X1483" s="314"/>
      <c r="Y1483" s="314"/>
      <c r="Z1483" s="314"/>
      <c r="AA1483" s="314"/>
      <c r="AB1483" s="314"/>
      <c r="AC1483" s="314"/>
      <c r="AD1483" s="314"/>
      <c r="AE1483" s="314"/>
      <c r="AF1483" s="314"/>
      <c r="AG1483" s="314"/>
      <c r="AH1483" s="314"/>
      <c r="AI1483" s="314"/>
      <c r="AJ1483" s="314"/>
      <c r="AK1483" s="314"/>
      <c r="AL1483" s="314"/>
      <c r="AM1483" s="314"/>
      <c r="AN1483" s="314"/>
    </row>
    <row r="1484">
      <c r="A1484" s="314"/>
      <c r="B1484" s="310">
        <v>11507.0</v>
      </c>
      <c r="C1484" s="314"/>
      <c r="D1484" s="314"/>
      <c r="E1484" s="311" t="s">
        <v>21</v>
      </c>
      <c r="F1484" s="311" t="s">
        <v>4066</v>
      </c>
      <c r="G1484" s="310">
        <v>1999.0</v>
      </c>
      <c r="H1484" s="310" t="s">
        <v>3783</v>
      </c>
      <c r="I1484" s="310" t="s">
        <v>3769</v>
      </c>
      <c r="J1484" s="310">
        <v>58.0</v>
      </c>
      <c r="K1484" s="310" t="s">
        <v>105</v>
      </c>
      <c r="L1484" s="310" t="s">
        <v>25</v>
      </c>
      <c r="M1484" s="310" t="s">
        <v>3765</v>
      </c>
      <c r="N1484" s="314"/>
      <c r="O1484" s="314"/>
      <c r="P1484" s="314"/>
      <c r="Q1484" s="314"/>
      <c r="R1484" s="314"/>
      <c r="S1484" s="314"/>
      <c r="T1484" s="314"/>
      <c r="U1484" s="314"/>
      <c r="V1484" s="314"/>
      <c r="W1484" s="314"/>
      <c r="X1484" s="314"/>
      <c r="Y1484" s="314"/>
      <c r="Z1484" s="314"/>
      <c r="AA1484" s="314"/>
      <c r="AB1484" s="314"/>
      <c r="AC1484" s="314"/>
      <c r="AD1484" s="314"/>
      <c r="AE1484" s="314"/>
      <c r="AF1484" s="314"/>
      <c r="AG1484" s="314"/>
      <c r="AH1484" s="314"/>
      <c r="AI1484" s="314"/>
      <c r="AJ1484" s="314"/>
      <c r="AK1484" s="314"/>
      <c r="AL1484" s="314"/>
      <c r="AM1484" s="314"/>
      <c r="AN1484" s="314"/>
    </row>
    <row r="1485">
      <c r="A1485" s="314"/>
      <c r="B1485" s="310">
        <v>11508.0</v>
      </c>
      <c r="C1485" s="314"/>
      <c r="D1485" s="314"/>
      <c r="E1485" s="311" t="s">
        <v>21</v>
      </c>
      <c r="F1485" s="311" t="s">
        <v>4628</v>
      </c>
      <c r="G1485" s="310">
        <v>1999.0</v>
      </c>
      <c r="H1485" s="310" t="s">
        <v>3777</v>
      </c>
      <c r="I1485" s="310" t="s">
        <v>4629</v>
      </c>
      <c r="J1485" s="310">
        <v>16.0</v>
      </c>
      <c r="K1485" s="310" t="s">
        <v>105</v>
      </c>
      <c r="L1485" s="310" t="s">
        <v>25</v>
      </c>
      <c r="M1485" s="310" t="s">
        <v>3765</v>
      </c>
      <c r="N1485" s="314"/>
      <c r="O1485" s="314"/>
      <c r="P1485" s="314"/>
      <c r="Q1485" s="314"/>
      <c r="R1485" s="314"/>
      <c r="S1485" s="314"/>
      <c r="T1485" s="314"/>
      <c r="U1485" s="314"/>
      <c r="V1485" s="314"/>
      <c r="W1485" s="314"/>
      <c r="X1485" s="314"/>
      <c r="Y1485" s="314"/>
      <c r="Z1485" s="314"/>
      <c r="AA1485" s="314"/>
      <c r="AB1485" s="314"/>
      <c r="AC1485" s="314"/>
      <c r="AD1485" s="314"/>
      <c r="AE1485" s="314"/>
      <c r="AF1485" s="314"/>
      <c r="AG1485" s="314"/>
      <c r="AH1485" s="314"/>
      <c r="AI1485" s="314"/>
      <c r="AJ1485" s="314"/>
      <c r="AK1485" s="314"/>
      <c r="AL1485" s="314"/>
      <c r="AM1485" s="314"/>
      <c r="AN1485" s="314"/>
    </row>
    <row r="1486">
      <c r="B1486" s="5">
        <v>11509.0</v>
      </c>
      <c r="E1486" s="90" t="s">
        <v>21</v>
      </c>
      <c r="F1486" s="90" t="s">
        <v>4630</v>
      </c>
      <c r="G1486" s="5">
        <v>1999.0</v>
      </c>
      <c r="H1486" s="5" t="s">
        <v>3777</v>
      </c>
      <c r="I1486" s="5" t="s">
        <v>3902</v>
      </c>
      <c r="J1486" s="5">
        <v>55.0</v>
      </c>
      <c r="K1486" s="5" t="s">
        <v>88</v>
      </c>
      <c r="L1486" s="5" t="s">
        <v>25</v>
      </c>
      <c r="M1486" s="5" t="s">
        <v>3765</v>
      </c>
      <c r="N1486" s="113"/>
    </row>
    <row r="1487">
      <c r="B1487" s="5">
        <v>11510.0</v>
      </c>
      <c r="E1487" s="90" t="s">
        <v>21</v>
      </c>
      <c r="F1487" s="90" t="s">
        <v>4631</v>
      </c>
      <c r="G1487" s="5">
        <v>2000.0</v>
      </c>
      <c r="H1487" s="5" t="s">
        <v>3768</v>
      </c>
      <c r="I1487" s="5" t="s">
        <v>4058</v>
      </c>
      <c r="J1487" s="5">
        <v>56.0</v>
      </c>
      <c r="K1487" s="5" t="s">
        <v>88</v>
      </c>
      <c r="L1487" s="5" t="s">
        <v>25</v>
      </c>
      <c r="M1487" s="5" t="s">
        <v>3765</v>
      </c>
      <c r="N1487" s="113"/>
    </row>
    <row r="1488">
      <c r="B1488" s="5">
        <v>11511.0</v>
      </c>
      <c r="E1488" s="90" t="s">
        <v>21</v>
      </c>
      <c r="F1488" s="90" t="s">
        <v>4632</v>
      </c>
      <c r="G1488" s="5">
        <v>1999.0</v>
      </c>
      <c r="H1488" s="5" t="s">
        <v>3765</v>
      </c>
      <c r="I1488" s="5" t="s">
        <v>3986</v>
      </c>
      <c r="J1488" s="5">
        <v>36.0</v>
      </c>
      <c r="K1488" s="5" t="s">
        <v>3825</v>
      </c>
      <c r="L1488" s="5" t="s">
        <v>72</v>
      </c>
      <c r="M1488" s="5" t="s">
        <v>3765</v>
      </c>
      <c r="N1488" s="113"/>
    </row>
    <row r="1489">
      <c r="A1489" s="314"/>
      <c r="B1489" s="310">
        <v>11512.0</v>
      </c>
      <c r="C1489" s="314"/>
      <c r="D1489" s="314"/>
      <c r="E1489" s="311" t="s">
        <v>21</v>
      </c>
      <c r="F1489" s="311" t="s">
        <v>4633</v>
      </c>
      <c r="G1489" s="310">
        <v>1999.0</v>
      </c>
      <c r="H1489" s="310" t="s">
        <v>3777</v>
      </c>
      <c r="I1489" s="310" t="s">
        <v>3778</v>
      </c>
      <c r="J1489" s="310">
        <v>32.0</v>
      </c>
      <c r="K1489" s="310" t="s">
        <v>105</v>
      </c>
      <c r="L1489" s="310" t="s">
        <v>25</v>
      </c>
      <c r="M1489" s="310" t="s">
        <v>3765</v>
      </c>
      <c r="N1489" s="314"/>
      <c r="O1489" s="314"/>
      <c r="P1489" s="314"/>
      <c r="Q1489" s="314"/>
      <c r="R1489" s="314"/>
      <c r="S1489" s="314"/>
      <c r="T1489" s="314"/>
      <c r="U1489" s="314"/>
      <c r="V1489" s="314"/>
      <c r="W1489" s="314"/>
      <c r="X1489" s="314"/>
      <c r="Y1489" s="314"/>
      <c r="Z1489" s="314"/>
      <c r="AA1489" s="314"/>
      <c r="AB1489" s="314"/>
      <c r="AC1489" s="314"/>
      <c r="AD1489" s="314"/>
      <c r="AE1489" s="314"/>
      <c r="AF1489" s="314"/>
      <c r="AG1489" s="314"/>
      <c r="AH1489" s="314"/>
      <c r="AI1489" s="314"/>
      <c r="AJ1489" s="314"/>
      <c r="AK1489" s="314"/>
      <c r="AL1489" s="314"/>
      <c r="AM1489" s="314"/>
      <c r="AN1489" s="314"/>
    </row>
    <row r="1490">
      <c r="A1490" s="314"/>
      <c r="B1490" s="310">
        <v>11513.0</v>
      </c>
      <c r="C1490" s="314"/>
      <c r="D1490" s="314"/>
      <c r="E1490" s="311" t="s">
        <v>21</v>
      </c>
      <c r="F1490" s="311" t="s">
        <v>3942</v>
      </c>
      <c r="G1490" s="310">
        <v>2000.0</v>
      </c>
      <c r="H1490" s="310" t="s">
        <v>3768</v>
      </c>
      <c r="I1490" s="310" t="s">
        <v>3888</v>
      </c>
      <c r="J1490" s="310">
        <v>65.0</v>
      </c>
      <c r="K1490" s="310" t="s">
        <v>105</v>
      </c>
      <c r="L1490" s="310" t="s">
        <v>25</v>
      </c>
      <c r="M1490" s="310" t="s">
        <v>3765</v>
      </c>
      <c r="N1490" s="314"/>
      <c r="O1490" s="314"/>
      <c r="P1490" s="314"/>
      <c r="Q1490" s="314"/>
      <c r="R1490" s="314"/>
      <c r="S1490" s="314"/>
      <c r="T1490" s="314"/>
      <c r="U1490" s="314"/>
      <c r="V1490" s="314"/>
      <c r="W1490" s="314"/>
      <c r="X1490" s="314"/>
      <c r="Y1490" s="314"/>
      <c r="Z1490" s="314"/>
      <c r="AA1490" s="314"/>
      <c r="AB1490" s="314"/>
      <c r="AC1490" s="314"/>
      <c r="AD1490" s="314"/>
      <c r="AE1490" s="314"/>
      <c r="AF1490" s="314"/>
      <c r="AG1490" s="314"/>
      <c r="AH1490" s="314"/>
      <c r="AI1490" s="314"/>
      <c r="AJ1490" s="314"/>
      <c r="AK1490" s="314"/>
      <c r="AL1490" s="314"/>
      <c r="AM1490" s="314"/>
      <c r="AN1490" s="314"/>
    </row>
    <row r="1491">
      <c r="B1491" s="5">
        <v>11514.0</v>
      </c>
      <c r="E1491" s="90" t="s">
        <v>21</v>
      </c>
      <c r="F1491" s="90" t="s">
        <v>3796</v>
      </c>
      <c r="G1491" s="5">
        <v>2000.0</v>
      </c>
      <c r="H1491" s="5" t="s">
        <v>3797</v>
      </c>
      <c r="I1491" s="5" t="s">
        <v>3798</v>
      </c>
      <c r="J1491" s="5">
        <v>34.0</v>
      </c>
      <c r="K1491" s="5" t="s">
        <v>88</v>
      </c>
      <c r="L1491" s="5" t="s">
        <v>520</v>
      </c>
      <c r="M1491" s="5" t="s">
        <v>3765</v>
      </c>
      <c r="N1491" s="113"/>
    </row>
    <row r="1492">
      <c r="B1492" s="5">
        <v>11515.0</v>
      </c>
      <c r="E1492" s="90" t="s">
        <v>21</v>
      </c>
      <c r="F1492" s="90" t="s">
        <v>4067</v>
      </c>
      <c r="G1492" s="5">
        <v>2000.0</v>
      </c>
      <c r="H1492" s="5" t="s">
        <v>3983</v>
      </c>
      <c r="I1492" s="5" t="s">
        <v>4068</v>
      </c>
      <c r="J1492" s="5">
        <v>58.0</v>
      </c>
      <c r="K1492" s="5" t="s">
        <v>88</v>
      </c>
      <c r="L1492" s="5" t="s">
        <v>72</v>
      </c>
      <c r="M1492" s="5" t="s">
        <v>3765</v>
      </c>
      <c r="N1492" s="113"/>
    </row>
    <row r="1493">
      <c r="B1493" s="5">
        <v>11516.0</v>
      </c>
      <c r="E1493" s="90" t="s">
        <v>21</v>
      </c>
      <c r="F1493" s="90" t="s">
        <v>4634</v>
      </c>
      <c r="G1493" s="5">
        <v>2000.0</v>
      </c>
      <c r="H1493" s="5" t="s">
        <v>3983</v>
      </c>
      <c r="I1493" s="5" t="s">
        <v>4635</v>
      </c>
      <c r="J1493" s="5">
        <v>47.0</v>
      </c>
      <c r="K1493" s="5" t="s">
        <v>88</v>
      </c>
      <c r="L1493" s="5" t="s">
        <v>72</v>
      </c>
      <c r="M1493" s="5" t="s">
        <v>3765</v>
      </c>
      <c r="N1493" s="113"/>
    </row>
    <row r="1494">
      <c r="B1494" s="5">
        <v>11517.0</v>
      </c>
      <c r="E1494" s="90" t="s">
        <v>21</v>
      </c>
      <c r="F1494" s="90" t="s">
        <v>4069</v>
      </c>
      <c r="G1494" s="5">
        <v>2000.0</v>
      </c>
      <c r="H1494" s="5" t="s">
        <v>3983</v>
      </c>
      <c r="I1494" s="5" t="s">
        <v>4070</v>
      </c>
      <c r="J1494" s="5">
        <v>44.0</v>
      </c>
      <c r="K1494" s="5" t="s">
        <v>88</v>
      </c>
      <c r="L1494" s="5" t="s">
        <v>72</v>
      </c>
      <c r="M1494" s="5" t="s">
        <v>3765</v>
      </c>
      <c r="N1494" s="113"/>
    </row>
    <row r="1495">
      <c r="B1495" s="5">
        <v>11518.0</v>
      </c>
      <c r="E1495" s="90" t="s">
        <v>21</v>
      </c>
      <c r="F1495" s="90" t="s">
        <v>4636</v>
      </c>
      <c r="G1495" s="5">
        <v>2000.0</v>
      </c>
      <c r="H1495" s="5" t="s">
        <v>3983</v>
      </c>
      <c r="I1495" s="5" t="s">
        <v>4637</v>
      </c>
      <c r="J1495" s="5">
        <v>55.0</v>
      </c>
      <c r="K1495" s="5" t="s">
        <v>88</v>
      </c>
      <c r="L1495" s="5" t="s">
        <v>72</v>
      </c>
      <c r="M1495" s="5" t="s">
        <v>3765</v>
      </c>
      <c r="N1495" s="113"/>
    </row>
    <row r="1496">
      <c r="B1496" s="5">
        <v>11519.0</v>
      </c>
      <c r="E1496" s="90" t="s">
        <v>21</v>
      </c>
      <c r="F1496" s="90" t="s">
        <v>4638</v>
      </c>
      <c r="G1496" s="5">
        <v>2000.0</v>
      </c>
      <c r="H1496" s="5" t="s">
        <v>3768</v>
      </c>
      <c r="I1496" s="5" t="s">
        <v>4639</v>
      </c>
      <c r="J1496" s="5">
        <v>57.0</v>
      </c>
      <c r="K1496" s="5" t="s">
        <v>4640</v>
      </c>
      <c r="L1496" s="5" t="s">
        <v>25</v>
      </c>
      <c r="M1496" s="5" t="s">
        <v>3765</v>
      </c>
      <c r="N1496" s="113"/>
    </row>
    <row r="1497">
      <c r="A1497" s="314"/>
      <c r="B1497" s="310">
        <v>11520.0</v>
      </c>
      <c r="C1497" s="314"/>
      <c r="D1497" s="314"/>
      <c r="E1497" s="311" t="s">
        <v>21</v>
      </c>
      <c r="F1497" s="311" t="s">
        <v>4071</v>
      </c>
      <c r="G1497" s="310">
        <v>2000.0</v>
      </c>
      <c r="H1497" s="310" t="s">
        <v>3768</v>
      </c>
      <c r="I1497" s="310" t="s">
        <v>3864</v>
      </c>
      <c r="J1497" s="310">
        <v>59.0</v>
      </c>
      <c r="K1497" s="310" t="s">
        <v>105</v>
      </c>
      <c r="L1497" s="310" t="s">
        <v>25</v>
      </c>
      <c r="M1497" s="310" t="s">
        <v>3765</v>
      </c>
      <c r="N1497" s="314"/>
      <c r="O1497" s="314"/>
      <c r="P1497" s="314"/>
      <c r="Q1497" s="314"/>
      <c r="R1497" s="314"/>
      <c r="S1497" s="314"/>
      <c r="T1497" s="314"/>
      <c r="U1497" s="314"/>
      <c r="V1497" s="314"/>
      <c r="W1497" s="314"/>
      <c r="X1497" s="314"/>
      <c r="Y1497" s="314"/>
      <c r="Z1497" s="314"/>
      <c r="AA1497" s="314"/>
      <c r="AB1497" s="314"/>
      <c r="AC1497" s="314"/>
      <c r="AD1497" s="314"/>
      <c r="AE1497" s="314"/>
      <c r="AF1497" s="314"/>
      <c r="AG1497" s="314"/>
      <c r="AH1497" s="314"/>
      <c r="AI1497" s="314"/>
      <c r="AJ1497" s="314"/>
      <c r="AK1497" s="314"/>
      <c r="AL1497" s="314"/>
      <c r="AM1497" s="314"/>
      <c r="AN1497" s="314"/>
    </row>
    <row r="1498">
      <c r="A1498" s="314"/>
      <c r="B1498" s="310">
        <v>11521.0</v>
      </c>
      <c r="C1498" s="314"/>
      <c r="D1498" s="314"/>
      <c r="E1498" s="311" t="s">
        <v>21</v>
      </c>
      <c r="F1498" s="311" t="s">
        <v>4072</v>
      </c>
      <c r="G1498" s="310">
        <v>1999.0</v>
      </c>
      <c r="H1498" s="310" t="s">
        <v>3765</v>
      </c>
      <c r="I1498" s="310" t="s">
        <v>4073</v>
      </c>
      <c r="J1498" s="310">
        <v>79.0</v>
      </c>
      <c r="K1498" s="310" t="s">
        <v>105</v>
      </c>
      <c r="L1498" s="310" t="s">
        <v>1138</v>
      </c>
      <c r="M1498" s="310" t="s">
        <v>3765</v>
      </c>
      <c r="N1498" s="314"/>
      <c r="O1498" s="314"/>
      <c r="P1498" s="314"/>
      <c r="Q1498" s="314"/>
      <c r="R1498" s="314"/>
      <c r="S1498" s="314"/>
      <c r="T1498" s="314"/>
      <c r="U1498" s="314"/>
      <c r="V1498" s="314"/>
      <c r="W1498" s="314"/>
      <c r="X1498" s="314"/>
      <c r="Y1498" s="314"/>
      <c r="Z1498" s="314"/>
      <c r="AA1498" s="314"/>
      <c r="AB1498" s="314"/>
      <c r="AC1498" s="314"/>
      <c r="AD1498" s="314"/>
      <c r="AE1498" s="314"/>
      <c r="AF1498" s="314"/>
      <c r="AG1498" s="314"/>
      <c r="AH1498" s="314"/>
      <c r="AI1498" s="314"/>
      <c r="AJ1498" s="314"/>
      <c r="AK1498" s="314"/>
      <c r="AL1498" s="314"/>
      <c r="AM1498" s="314"/>
      <c r="AN1498" s="314"/>
    </row>
    <row r="1499">
      <c r="A1499" s="314"/>
      <c r="B1499" s="310">
        <v>11522.0</v>
      </c>
      <c r="C1499" s="314"/>
      <c r="D1499" s="314"/>
      <c r="E1499" s="311" t="s">
        <v>21</v>
      </c>
      <c r="F1499" s="311" t="s">
        <v>4641</v>
      </c>
      <c r="G1499" s="310">
        <v>1999.0</v>
      </c>
      <c r="H1499" s="310" t="s">
        <v>3786</v>
      </c>
      <c r="I1499" s="310" t="s">
        <v>4642</v>
      </c>
      <c r="J1499" s="310">
        <v>124.0</v>
      </c>
      <c r="K1499" s="310" t="s">
        <v>105</v>
      </c>
      <c r="L1499" s="310" t="s">
        <v>1138</v>
      </c>
      <c r="M1499" s="310" t="s">
        <v>3765</v>
      </c>
      <c r="N1499" s="314"/>
      <c r="O1499" s="314"/>
      <c r="P1499" s="314"/>
      <c r="Q1499" s="314"/>
      <c r="R1499" s="314"/>
      <c r="S1499" s="314"/>
      <c r="T1499" s="314"/>
      <c r="U1499" s="314"/>
      <c r="V1499" s="314"/>
      <c r="W1499" s="314"/>
      <c r="X1499" s="314"/>
      <c r="Y1499" s="314"/>
      <c r="Z1499" s="314"/>
      <c r="AA1499" s="314"/>
      <c r="AB1499" s="314"/>
      <c r="AC1499" s="314"/>
      <c r="AD1499" s="314"/>
      <c r="AE1499" s="314"/>
      <c r="AF1499" s="314"/>
      <c r="AG1499" s="314"/>
      <c r="AH1499" s="314"/>
      <c r="AI1499" s="314"/>
      <c r="AJ1499" s="314"/>
      <c r="AK1499" s="314"/>
      <c r="AL1499" s="314"/>
      <c r="AM1499" s="314"/>
      <c r="AN1499" s="314"/>
    </row>
    <row r="1500">
      <c r="A1500" s="314"/>
      <c r="B1500" s="310">
        <v>11523.0</v>
      </c>
      <c r="C1500" s="314"/>
      <c r="D1500" s="314"/>
      <c r="E1500" s="311" t="s">
        <v>21</v>
      </c>
      <c r="F1500" s="311" t="s">
        <v>3943</v>
      </c>
      <c r="G1500" s="310">
        <v>1999.0</v>
      </c>
      <c r="H1500" s="310" t="s">
        <v>3783</v>
      </c>
      <c r="I1500" s="310" t="s">
        <v>3855</v>
      </c>
      <c r="J1500" s="310">
        <v>49.0</v>
      </c>
      <c r="K1500" s="310" t="s">
        <v>105</v>
      </c>
      <c r="L1500" s="310" t="s">
        <v>25</v>
      </c>
      <c r="M1500" s="310" t="s">
        <v>3765</v>
      </c>
      <c r="N1500" s="314"/>
      <c r="O1500" s="314"/>
      <c r="P1500" s="314"/>
      <c r="Q1500" s="314"/>
      <c r="R1500" s="314"/>
      <c r="S1500" s="314"/>
      <c r="T1500" s="314"/>
      <c r="U1500" s="314"/>
      <c r="V1500" s="314"/>
      <c r="W1500" s="314"/>
      <c r="X1500" s="314"/>
      <c r="Y1500" s="314"/>
      <c r="Z1500" s="314"/>
      <c r="AA1500" s="314"/>
      <c r="AB1500" s="314"/>
      <c r="AC1500" s="314"/>
      <c r="AD1500" s="314"/>
      <c r="AE1500" s="314"/>
      <c r="AF1500" s="314"/>
      <c r="AG1500" s="314"/>
      <c r="AH1500" s="314"/>
      <c r="AI1500" s="314"/>
      <c r="AJ1500" s="314"/>
      <c r="AK1500" s="314"/>
      <c r="AL1500" s="314"/>
      <c r="AM1500" s="314"/>
      <c r="AN1500" s="314"/>
    </row>
    <row r="1501">
      <c r="A1501" s="314"/>
      <c r="B1501" s="310">
        <v>11524.0</v>
      </c>
      <c r="C1501" s="314"/>
      <c r="D1501" s="314"/>
      <c r="E1501" s="311" t="s">
        <v>21</v>
      </c>
      <c r="F1501" s="311" t="s">
        <v>4643</v>
      </c>
      <c r="G1501" s="310">
        <v>1999.0</v>
      </c>
      <c r="H1501" s="310" t="s">
        <v>3783</v>
      </c>
      <c r="I1501" s="310" t="s">
        <v>4517</v>
      </c>
      <c r="J1501" s="310">
        <v>39.0</v>
      </c>
      <c r="K1501" s="310" t="s">
        <v>105</v>
      </c>
      <c r="L1501" s="310" t="s">
        <v>30</v>
      </c>
      <c r="M1501" s="310" t="s">
        <v>3765</v>
      </c>
      <c r="N1501" s="314"/>
      <c r="O1501" s="314"/>
      <c r="P1501" s="314"/>
      <c r="Q1501" s="314"/>
      <c r="R1501" s="314"/>
      <c r="S1501" s="314"/>
      <c r="T1501" s="314"/>
      <c r="U1501" s="314"/>
      <c r="V1501" s="314"/>
      <c r="W1501" s="314"/>
      <c r="X1501" s="314"/>
      <c r="Y1501" s="314"/>
      <c r="Z1501" s="314"/>
      <c r="AA1501" s="314"/>
      <c r="AB1501" s="314"/>
      <c r="AC1501" s="314"/>
      <c r="AD1501" s="314"/>
      <c r="AE1501" s="314"/>
      <c r="AF1501" s="314"/>
      <c r="AG1501" s="314"/>
      <c r="AH1501" s="314"/>
      <c r="AI1501" s="314"/>
      <c r="AJ1501" s="314"/>
      <c r="AK1501" s="314"/>
      <c r="AL1501" s="314"/>
      <c r="AM1501" s="314"/>
      <c r="AN1501" s="314"/>
    </row>
    <row r="1502">
      <c r="A1502" s="314"/>
      <c r="B1502" s="310">
        <v>11525.0</v>
      </c>
      <c r="C1502" s="314"/>
      <c r="D1502" s="314"/>
      <c r="E1502" s="311" t="s">
        <v>21</v>
      </c>
      <c r="F1502" s="311" t="s">
        <v>3944</v>
      </c>
      <c r="G1502" s="310">
        <v>1999.0</v>
      </c>
      <c r="H1502" s="310" t="s">
        <v>3783</v>
      </c>
      <c r="I1502" s="310" t="s">
        <v>3918</v>
      </c>
      <c r="J1502" s="310">
        <v>62.0</v>
      </c>
      <c r="K1502" s="310" t="s">
        <v>105</v>
      </c>
      <c r="L1502" s="310" t="s">
        <v>72</v>
      </c>
      <c r="M1502" s="310" t="s">
        <v>3765</v>
      </c>
      <c r="N1502" s="314"/>
      <c r="O1502" s="314"/>
      <c r="P1502" s="314"/>
      <c r="Q1502" s="314"/>
      <c r="R1502" s="314"/>
      <c r="S1502" s="314"/>
      <c r="T1502" s="314"/>
      <c r="U1502" s="314"/>
      <c r="V1502" s="314"/>
      <c r="W1502" s="314"/>
      <c r="X1502" s="314"/>
      <c r="Y1502" s="314"/>
      <c r="Z1502" s="314"/>
      <c r="AA1502" s="314"/>
      <c r="AB1502" s="314"/>
      <c r="AC1502" s="314"/>
      <c r="AD1502" s="314"/>
      <c r="AE1502" s="314"/>
      <c r="AF1502" s="314"/>
      <c r="AG1502" s="314"/>
      <c r="AH1502" s="314"/>
      <c r="AI1502" s="314"/>
      <c r="AJ1502" s="314"/>
      <c r="AK1502" s="314"/>
      <c r="AL1502" s="314"/>
      <c r="AM1502" s="314"/>
      <c r="AN1502" s="314"/>
    </row>
    <row r="1503">
      <c r="A1503" s="314"/>
      <c r="B1503" s="310">
        <v>11526.0</v>
      </c>
      <c r="C1503" s="314"/>
      <c r="D1503" s="314"/>
      <c r="E1503" s="311" t="s">
        <v>21</v>
      </c>
      <c r="F1503" s="311" t="s">
        <v>4074</v>
      </c>
      <c r="G1503" s="310">
        <v>1999.0</v>
      </c>
      <c r="H1503" s="310" t="s">
        <v>3783</v>
      </c>
      <c r="I1503" s="310" t="s">
        <v>3853</v>
      </c>
      <c r="J1503" s="310">
        <v>43.0</v>
      </c>
      <c r="K1503" s="310" t="s">
        <v>105</v>
      </c>
      <c r="L1503" s="310" t="s">
        <v>25</v>
      </c>
      <c r="M1503" s="310" t="s">
        <v>3765</v>
      </c>
      <c r="N1503" s="314"/>
      <c r="O1503" s="314"/>
      <c r="P1503" s="314"/>
      <c r="Q1503" s="314"/>
      <c r="R1503" s="314"/>
      <c r="S1503" s="314"/>
      <c r="T1503" s="314"/>
      <c r="U1503" s="314"/>
      <c r="V1503" s="314"/>
      <c r="W1503" s="314"/>
      <c r="X1503" s="314"/>
      <c r="Y1503" s="314"/>
      <c r="Z1503" s="314"/>
      <c r="AA1503" s="314"/>
      <c r="AB1503" s="314"/>
      <c r="AC1503" s="314"/>
      <c r="AD1503" s="314"/>
      <c r="AE1503" s="314"/>
      <c r="AF1503" s="314"/>
      <c r="AG1503" s="314"/>
      <c r="AH1503" s="314"/>
      <c r="AI1503" s="314"/>
      <c r="AJ1503" s="314"/>
      <c r="AK1503" s="314"/>
      <c r="AL1503" s="314"/>
      <c r="AM1503" s="314"/>
      <c r="AN1503" s="314"/>
    </row>
    <row r="1504">
      <c r="A1504" s="314"/>
      <c r="B1504" s="310">
        <v>11527.0</v>
      </c>
      <c r="C1504" s="314"/>
      <c r="D1504" s="314"/>
      <c r="E1504" s="311" t="s">
        <v>21</v>
      </c>
      <c r="F1504" s="311" t="s">
        <v>3945</v>
      </c>
      <c r="G1504" s="310">
        <v>2000.0</v>
      </c>
      <c r="H1504" s="310" t="s">
        <v>3768</v>
      </c>
      <c r="I1504" s="310" t="s">
        <v>3946</v>
      </c>
      <c r="J1504" s="310">
        <v>49.0</v>
      </c>
      <c r="K1504" s="310" t="s">
        <v>105</v>
      </c>
      <c r="L1504" s="310" t="s">
        <v>72</v>
      </c>
      <c r="M1504" s="310" t="s">
        <v>3765</v>
      </c>
      <c r="N1504" s="314"/>
      <c r="O1504" s="314"/>
      <c r="P1504" s="314"/>
      <c r="Q1504" s="314"/>
      <c r="R1504" s="314"/>
      <c r="S1504" s="314"/>
      <c r="T1504" s="314"/>
      <c r="U1504" s="314"/>
      <c r="V1504" s="314"/>
      <c r="W1504" s="314"/>
      <c r="X1504" s="314"/>
      <c r="Y1504" s="314"/>
      <c r="Z1504" s="314"/>
      <c r="AA1504" s="314"/>
      <c r="AB1504" s="314"/>
      <c r="AC1504" s="314"/>
      <c r="AD1504" s="314"/>
      <c r="AE1504" s="314"/>
      <c r="AF1504" s="314"/>
      <c r="AG1504" s="314"/>
      <c r="AH1504" s="314"/>
      <c r="AI1504" s="314"/>
      <c r="AJ1504" s="314"/>
      <c r="AK1504" s="314"/>
      <c r="AL1504" s="314"/>
      <c r="AM1504" s="314"/>
      <c r="AN1504" s="314"/>
    </row>
    <row r="1505">
      <c r="A1505" s="314"/>
      <c r="B1505" s="310">
        <v>11528.0</v>
      </c>
      <c r="C1505" s="314"/>
      <c r="D1505" s="314"/>
      <c r="E1505" s="311" t="s">
        <v>21</v>
      </c>
      <c r="F1505" s="311" t="s">
        <v>3799</v>
      </c>
      <c r="G1505" s="310">
        <v>2000.0</v>
      </c>
      <c r="H1505" s="310" t="s">
        <v>3768</v>
      </c>
      <c r="I1505" s="310" t="s">
        <v>3769</v>
      </c>
      <c r="J1505" s="310">
        <v>63.0</v>
      </c>
      <c r="K1505" s="310" t="s">
        <v>105</v>
      </c>
      <c r="L1505" s="310" t="s">
        <v>1138</v>
      </c>
      <c r="M1505" s="310" t="s">
        <v>3765</v>
      </c>
      <c r="N1505" s="314"/>
      <c r="O1505" s="314"/>
      <c r="P1505" s="314"/>
      <c r="Q1505" s="314"/>
      <c r="R1505" s="314"/>
      <c r="S1505" s="314"/>
      <c r="T1505" s="314"/>
      <c r="U1505" s="314"/>
      <c r="V1505" s="314"/>
      <c r="W1505" s="314"/>
      <c r="X1505" s="314"/>
      <c r="Y1505" s="314"/>
      <c r="Z1505" s="314"/>
      <c r="AA1505" s="314"/>
      <c r="AB1505" s="314"/>
      <c r="AC1505" s="314"/>
      <c r="AD1505" s="314"/>
      <c r="AE1505" s="314"/>
      <c r="AF1505" s="314"/>
      <c r="AG1505" s="314"/>
      <c r="AH1505" s="314"/>
      <c r="AI1505" s="314"/>
      <c r="AJ1505" s="314"/>
      <c r="AK1505" s="314"/>
      <c r="AL1505" s="314"/>
      <c r="AM1505" s="314"/>
      <c r="AN1505" s="314"/>
    </row>
    <row r="1506">
      <c r="A1506" s="314"/>
      <c r="B1506" s="310">
        <v>11529.0</v>
      </c>
      <c r="C1506" s="314"/>
      <c r="D1506" s="314"/>
      <c r="E1506" s="311" t="s">
        <v>21</v>
      </c>
      <c r="F1506" s="311" t="s">
        <v>3800</v>
      </c>
      <c r="G1506" s="310">
        <v>2000.0</v>
      </c>
      <c r="H1506" s="310" t="s">
        <v>3768</v>
      </c>
      <c r="I1506" s="310" t="s">
        <v>3771</v>
      </c>
      <c r="J1506" s="310">
        <v>66.0</v>
      </c>
      <c r="K1506" s="310" t="s">
        <v>105</v>
      </c>
      <c r="L1506" s="310" t="s">
        <v>666</v>
      </c>
      <c r="M1506" s="310" t="s">
        <v>3765</v>
      </c>
      <c r="N1506" s="314"/>
      <c r="O1506" s="314"/>
      <c r="P1506" s="314"/>
      <c r="Q1506" s="314"/>
      <c r="R1506" s="314"/>
      <c r="S1506" s="314"/>
      <c r="T1506" s="314"/>
      <c r="U1506" s="314"/>
      <c r="V1506" s="314"/>
      <c r="W1506" s="314"/>
      <c r="X1506" s="314"/>
      <c r="Y1506" s="314"/>
      <c r="Z1506" s="314"/>
      <c r="AA1506" s="314"/>
      <c r="AB1506" s="314"/>
      <c r="AC1506" s="314"/>
      <c r="AD1506" s="314"/>
      <c r="AE1506" s="314"/>
      <c r="AF1506" s="314"/>
      <c r="AG1506" s="314"/>
      <c r="AH1506" s="314"/>
      <c r="AI1506" s="314"/>
      <c r="AJ1506" s="314"/>
      <c r="AK1506" s="314"/>
      <c r="AL1506" s="314"/>
      <c r="AM1506" s="314"/>
      <c r="AN1506" s="314"/>
    </row>
    <row r="1507">
      <c r="A1507" s="314"/>
      <c r="B1507" s="310">
        <v>11530.0</v>
      </c>
      <c r="C1507" s="314"/>
      <c r="D1507" s="314"/>
      <c r="E1507" s="311" t="s">
        <v>21</v>
      </c>
      <c r="F1507" s="311" t="s">
        <v>3947</v>
      </c>
      <c r="G1507" s="310">
        <v>2000.0</v>
      </c>
      <c r="H1507" s="310" t="s">
        <v>3768</v>
      </c>
      <c r="I1507" s="310" t="s">
        <v>3948</v>
      </c>
      <c r="J1507" s="310">
        <v>51.0</v>
      </c>
      <c r="K1507" s="310" t="s">
        <v>105</v>
      </c>
      <c r="L1507" s="310" t="s">
        <v>72</v>
      </c>
      <c r="M1507" s="310" t="s">
        <v>3765</v>
      </c>
      <c r="N1507" s="314"/>
      <c r="O1507" s="314"/>
      <c r="P1507" s="314"/>
      <c r="Q1507" s="314"/>
      <c r="R1507" s="314"/>
      <c r="S1507" s="314"/>
      <c r="T1507" s="314"/>
      <c r="U1507" s="314"/>
      <c r="V1507" s="314"/>
      <c r="W1507" s="314"/>
      <c r="X1507" s="314"/>
      <c r="Y1507" s="314"/>
      <c r="Z1507" s="314"/>
      <c r="AA1507" s="314"/>
      <c r="AB1507" s="314"/>
      <c r="AC1507" s="314"/>
      <c r="AD1507" s="314"/>
      <c r="AE1507" s="314"/>
      <c r="AF1507" s="314"/>
      <c r="AG1507" s="314"/>
      <c r="AH1507" s="314"/>
      <c r="AI1507" s="314"/>
      <c r="AJ1507" s="314"/>
      <c r="AK1507" s="314"/>
      <c r="AL1507" s="314"/>
      <c r="AM1507" s="314"/>
      <c r="AN1507" s="314"/>
    </row>
    <row r="1508">
      <c r="A1508" s="314"/>
      <c r="B1508" s="310">
        <v>11531.0</v>
      </c>
      <c r="C1508" s="314"/>
      <c r="D1508" s="314"/>
      <c r="E1508" s="311" t="s">
        <v>21</v>
      </c>
      <c r="F1508" s="311" t="s">
        <v>4644</v>
      </c>
      <c r="G1508" s="310">
        <v>2000.0</v>
      </c>
      <c r="H1508" s="310" t="s">
        <v>3768</v>
      </c>
      <c r="I1508" s="310" t="s">
        <v>4617</v>
      </c>
      <c r="J1508" s="310">
        <v>38.0</v>
      </c>
      <c r="K1508" s="310" t="s">
        <v>105</v>
      </c>
      <c r="L1508" s="310" t="s">
        <v>72</v>
      </c>
      <c r="M1508" s="310" t="s">
        <v>3765</v>
      </c>
      <c r="N1508" s="314"/>
      <c r="O1508" s="314"/>
      <c r="P1508" s="314"/>
      <c r="Q1508" s="314"/>
      <c r="R1508" s="314"/>
      <c r="S1508" s="314"/>
      <c r="T1508" s="314"/>
      <c r="U1508" s="314"/>
      <c r="V1508" s="314"/>
      <c r="W1508" s="314"/>
      <c r="X1508" s="314"/>
      <c r="Y1508" s="314"/>
      <c r="Z1508" s="314"/>
      <c r="AA1508" s="314"/>
      <c r="AB1508" s="314"/>
      <c r="AC1508" s="314"/>
      <c r="AD1508" s="314"/>
      <c r="AE1508" s="314"/>
      <c r="AF1508" s="314"/>
      <c r="AG1508" s="314"/>
      <c r="AH1508" s="314"/>
      <c r="AI1508" s="314"/>
      <c r="AJ1508" s="314"/>
      <c r="AK1508" s="314"/>
      <c r="AL1508" s="314"/>
      <c r="AM1508" s="314"/>
      <c r="AN1508" s="314"/>
    </row>
    <row r="1509">
      <c r="A1509" s="314"/>
      <c r="B1509" s="310">
        <v>11532.0</v>
      </c>
      <c r="C1509" s="314"/>
      <c r="D1509" s="314"/>
      <c r="E1509" s="311" t="s">
        <v>21</v>
      </c>
      <c r="F1509" s="311" t="s">
        <v>3801</v>
      </c>
      <c r="G1509" s="310">
        <v>2000.0</v>
      </c>
      <c r="H1509" s="310" t="s">
        <v>3768</v>
      </c>
      <c r="I1509" s="310" t="s">
        <v>3802</v>
      </c>
      <c r="J1509" s="310">
        <v>76.0</v>
      </c>
      <c r="K1509" s="310" t="s">
        <v>105</v>
      </c>
      <c r="L1509" s="310" t="s">
        <v>520</v>
      </c>
      <c r="M1509" s="310" t="s">
        <v>3765</v>
      </c>
      <c r="N1509" s="314"/>
      <c r="O1509" s="314"/>
      <c r="P1509" s="314"/>
      <c r="Q1509" s="314"/>
      <c r="R1509" s="314"/>
      <c r="S1509" s="314"/>
      <c r="T1509" s="314"/>
      <c r="U1509" s="314"/>
      <c r="V1509" s="314"/>
      <c r="W1509" s="314"/>
      <c r="X1509" s="314"/>
      <c r="Y1509" s="314"/>
      <c r="Z1509" s="314"/>
      <c r="AA1509" s="314"/>
      <c r="AB1509" s="314"/>
      <c r="AC1509" s="314"/>
      <c r="AD1509" s="314"/>
      <c r="AE1509" s="314"/>
      <c r="AF1509" s="314"/>
      <c r="AG1509" s="314"/>
      <c r="AH1509" s="314"/>
      <c r="AI1509" s="314"/>
      <c r="AJ1509" s="314"/>
      <c r="AK1509" s="314"/>
      <c r="AL1509" s="314"/>
      <c r="AM1509" s="314"/>
      <c r="AN1509" s="314"/>
    </row>
    <row r="1510">
      <c r="A1510" s="314"/>
      <c r="B1510" s="310">
        <v>11533.0</v>
      </c>
      <c r="C1510" s="314"/>
      <c r="D1510" s="314"/>
      <c r="E1510" s="311" t="s">
        <v>21</v>
      </c>
      <c r="F1510" s="311" t="s">
        <v>3949</v>
      </c>
      <c r="G1510" s="310">
        <v>2000.0</v>
      </c>
      <c r="H1510" s="310" t="s">
        <v>3768</v>
      </c>
      <c r="I1510" s="310" t="s">
        <v>3950</v>
      </c>
      <c r="J1510" s="310">
        <v>62.0</v>
      </c>
      <c r="K1510" s="310" t="s">
        <v>105</v>
      </c>
      <c r="L1510" s="310" t="s">
        <v>72</v>
      </c>
      <c r="M1510" s="310" t="s">
        <v>3765</v>
      </c>
      <c r="N1510" s="314"/>
      <c r="O1510" s="314"/>
      <c r="P1510" s="314"/>
      <c r="Q1510" s="314"/>
      <c r="R1510" s="314"/>
      <c r="S1510" s="314"/>
      <c r="T1510" s="314"/>
      <c r="U1510" s="314"/>
      <c r="V1510" s="314"/>
      <c r="W1510" s="314"/>
      <c r="X1510" s="314"/>
      <c r="Y1510" s="314"/>
      <c r="Z1510" s="314"/>
      <c r="AA1510" s="314"/>
      <c r="AB1510" s="314"/>
      <c r="AC1510" s="314"/>
      <c r="AD1510" s="314"/>
      <c r="AE1510" s="314"/>
      <c r="AF1510" s="314"/>
      <c r="AG1510" s="314"/>
      <c r="AH1510" s="314"/>
      <c r="AI1510" s="314"/>
      <c r="AJ1510" s="314"/>
      <c r="AK1510" s="314"/>
      <c r="AL1510" s="314"/>
      <c r="AM1510" s="314"/>
      <c r="AN1510" s="314"/>
    </row>
    <row r="1511">
      <c r="A1511" s="314"/>
      <c r="B1511" s="310">
        <v>11534.0</v>
      </c>
      <c r="C1511" s="314"/>
      <c r="D1511" s="314"/>
      <c r="E1511" s="311" t="s">
        <v>21</v>
      </c>
      <c r="F1511" s="311" t="s">
        <v>4645</v>
      </c>
      <c r="G1511" s="310">
        <v>1999.0</v>
      </c>
      <c r="H1511" s="310" t="s">
        <v>3783</v>
      </c>
      <c r="I1511" s="310" t="s">
        <v>4602</v>
      </c>
      <c r="J1511" s="310">
        <v>37.0</v>
      </c>
      <c r="K1511" s="310" t="s">
        <v>105</v>
      </c>
      <c r="L1511" s="310" t="s">
        <v>25</v>
      </c>
      <c r="M1511" s="310" t="s">
        <v>3765</v>
      </c>
      <c r="N1511" s="314"/>
      <c r="O1511" s="314"/>
      <c r="P1511" s="314"/>
      <c r="Q1511" s="314"/>
      <c r="R1511" s="314"/>
      <c r="S1511" s="314"/>
      <c r="T1511" s="314"/>
      <c r="U1511" s="314"/>
      <c r="V1511" s="314"/>
      <c r="W1511" s="314"/>
      <c r="X1511" s="314"/>
      <c r="Y1511" s="314"/>
      <c r="Z1511" s="314"/>
      <c r="AA1511" s="314"/>
      <c r="AB1511" s="314"/>
      <c r="AC1511" s="314"/>
      <c r="AD1511" s="314"/>
      <c r="AE1511" s="314"/>
      <c r="AF1511" s="314"/>
      <c r="AG1511" s="314"/>
      <c r="AH1511" s="314"/>
      <c r="AI1511" s="314"/>
      <c r="AJ1511" s="314"/>
      <c r="AK1511" s="314"/>
      <c r="AL1511" s="314"/>
      <c r="AM1511" s="314"/>
      <c r="AN1511" s="314"/>
    </row>
    <row r="1512">
      <c r="A1512" s="314"/>
      <c r="B1512" s="310">
        <v>11535.0</v>
      </c>
      <c r="C1512" s="314"/>
      <c r="D1512" s="314"/>
      <c r="E1512" s="311" t="s">
        <v>21</v>
      </c>
      <c r="F1512" s="311" t="s">
        <v>4646</v>
      </c>
      <c r="G1512" s="310">
        <v>1999.0</v>
      </c>
      <c r="H1512" s="310" t="s">
        <v>4647</v>
      </c>
      <c r="I1512" s="310" t="s">
        <v>4548</v>
      </c>
      <c r="J1512" s="310">
        <v>30.0</v>
      </c>
      <c r="K1512" s="310" t="s">
        <v>105</v>
      </c>
      <c r="L1512" s="310" t="s">
        <v>25</v>
      </c>
      <c r="M1512" s="310" t="s">
        <v>3765</v>
      </c>
      <c r="N1512" s="314"/>
      <c r="O1512" s="314"/>
      <c r="P1512" s="314"/>
      <c r="Q1512" s="314"/>
      <c r="R1512" s="314"/>
      <c r="S1512" s="314"/>
      <c r="T1512" s="314"/>
      <c r="U1512" s="314"/>
      <c r="V1512" s="314"/>
      <c r="W1512" s="314"/>
      <c r="X1512" s="314"/>
      <c r="Y1512" s="314"/>
      <c r="Z1512" s="314"/>
      <c r="AA1512" s="314"/>
      <c r="AB1512" s="314"/>
      <c r="AC1512" s="314"/>
      <c r="AD1512" s="314"/>
      <c r="AE1512" s="314"/>
      <c r="AF1512" s="314"/>
      <c r="AG1512" s="314"/>
      <c r="AH1512" s="314"/>
      <c r="AI1512" s="314"/>
      <c r="AJ1512" s="314"/>
      <c r="AK1512" s="314"/>
      <c r="AL1512" s="314"/>
      <c r="AM1512" s="314"/>
      <c r="AN1512" s="314"/>
    </row>
    <row r="1513">
      <c r="A1513" s="314"/>
      <c r="B1513" s="310">
        <v>11536.0</v>
      </c>
      <c r="C1513" s="314"/>
      <c r="D1513" s="314"/>
      <c r="E1513" s="311" t="s">
        <v>21</v>
      </c>
      <c r="F1513" s="311" t="s">
        <v>4648</v>
      </c>
      <c r="G1513" s="310">
        <v>1999.0</v>
      </c>
      <c r="H1513" s="310" t="s">
        <v>3783</v>
      </c>
      <c r="I1513" s="310" t="s">
        <v>3895</v>
      </c>
      <c r="J1513" s="310">
        <v>41.0</v>
      </c>
      <c r="K1513" s="310" t="s">
        <v>105</v>
      </c>
      <c r="L1513" s="310" t="s">
        <v>30</v>
      </c>
      <c r="M1513" s="310" t="s">
        <v>3765</v>
      </c>
      <c r="N1513" s="314"/>
      <c r="O1513" s="314"/>
      <c r="P1513" s="314"/>
      <c r="Q1513" s="314"/>
      <c r="R1513" s="314"/>
      <c r="S1513" s="314"/>
      <c r="T1513" s="314"/>
      <c r="U1513" s="314"/>
      <c r="V1513" s="314"/>
      <c r="W1513" s="314"/>
      <c r="X1513" s="314"/>
      <c r="Y1513" s="314"/>
      <c r="Z1513" s="314"/>
      <c r="AA1513" s="314"/>
      <c r="AB1513" s="314"/>
      <c r="AC1513" s="314"/>
      <c r="AD1513" s="314"/>
      <c r="AE1513" s="314"/>
      <c r="AF1513" s="314"/>
      <c r="AG1513" s="314"/>
      <c r="AH1513" s="314"/>
      <c r="AI1513" s="314"/>
      <c r="AJ1513" s="314"/>
      <c r="AK1513" s="314"/>
      <c r="AL1513" s="314"/>
      <c r="AM1513" s="314"/>
      <c r="AN1513" s="314"/>
    </row>
    <row r="1514">
      <c r="A1514" s="314"/>
      <c r="B1514" s="310">
        <v>11537.0</v>
      </c>
      <c r="C1514" s="314"/>
      <c r="D1514" s="314"/>
      <c r="E1514" s="311" t="s">
        <v>21</v>
      </c>
      <c r="F1514" s="311" t="s">
        <v>3803</v>
      </c>
      <c r="G1514" s="310">
        <v>2000.0</v>
      </c>
      <c r="H1514" s="310" t="s">
        <v>3768</v>
      </c>
      <c r="I1514" s="310" t="s">
        <v>3804</v>
      </c>
      <c r="J1514" s="310">
        <v>45.0</v>
      </c>
      <c r="K1514" s="310" t="s">
        <v>105</v>
      </c>
      <c r="L1514" s="310" t="s">
        <v>1138</v>
      </c>
      <c r="M1514" s="310" t="s">
        <v>3765</v>
      </c>
      <c r="N1514" s="314"/>
      <c r="O1514" s="314"/>
      <c r="P1514" s="314"/>
      <c r="Q1514" s="314"/>
      <c r="R1514" s="314"/>
      <c r="S1514" s="314"/>
      <c r="T1514" s="314"/>
      <c r="U1514" s="314"/>
      <c r="V1514" s="314"/>
      <c r="W1514" s="314"/>
      <c r="X1514" s="314"/>
      <c r="Y1514" s="314"/>
      <c r="Z1514" s="314"/>
      <c r="AA1514" s="314"/>
      <c r="AB1514" s="314"/>
      <c r="AC1514" s="314"/>
      <c r="AD1514" s="314"/>
      <c r="AE1514" s="314"/>
      <c r="AF1514" s="314"/>
      <c r="AG1514" s="314"/>
      <c r="AH1514" s="314"/>
      <c r="AI1514" s="314"/>
      <c r="AJ1514" s="314"/>
      <c r="AK1514" s="314"/>
      <c r="AL1514" s="314"/>
      <c r="AM1514" s="314"/>
      <c r="AN1514" s="314"/>
    </row>
    <row r="1515">
      <c r="A1515" s="314"/>
      <c r="B1515" s="310">
        <v>11538.0</v>
      </c>
      <c r="C1515" s="314"/>
      <c r="D1515" s="314"/>
      <c r="E1515" s="311" t="s">
        <v>21</v>
      </c>
      <c r="F1515" s="311" t="s">
        <v>4075</v>
      </c>
      <c r="G1515" s="310">
        <v>1999.0</v>
      </c>
      <c r="H1515" s="310" t="s">
        <v>3783</v>
      </c>
      <c r="I1515" s="310" t="s">
        <v>3972</v>
      </c>
      <c r="J1515" s="310">
        <v>30.0</v>
      </c>
      <c r="K1515" s="310" t="s">
        <v>105</v>
      </c>
      <c r="L1515" s="310" t="s">
        <v>666</v>
      </c>
      <c r="M1515" s="310" t="s">
        <v>3765</v>
      </c>
      <c r="N1515" s="314"/>
      <c r="O1515" s="314"/>
      <c r="P1515" s="314"/>
      <c r="Q1515" s="314"/>
      <c r="R1515" s="314"/>
      <c r="S1515" s="314"/>
      <c r="T1515" s="314"/>
      <c r="U1515" s="314"/>
      <c r="V1515" s="314"/>
      <c r="W1515" s="314"/>
      <c r="X1515" s="314"/>
      <c r="Y1515" s="314"/>
      <c r="Z1515" s="314"/>
      <c r="AA1515" s="314"/>
      <c r="AB1515" s="314"/>
      <c r="AC1515" s="314"/>
      <c r="AD1515" s="314"/>
      <c r="AE1515" s="314"/>
      <c r="AF1515" s="314"/>
      <c r="AG1515" s="314"/>
      <c r="AH1515" s="314"/>
      <c r="AI1515" s="314"/>
      <c r="AJ1515" s="314"/>
      <c r="AK1515" s="314"/>
      <c r="AL1515" s="314"/>
      <c r="AM1515" s="314"/>
      <c r="AN1515" s="314"/>
    </row>
    <row r="1516">
      <c r="A1516" s="314"/>
      <c r="B1516" s="310">
        <v>11539.0</v>
      </c>
      <c r="C1516" s="314"/>
      <c r="D1516" s="314"/>
      <c r="E1516" s="311" t="s">
        <v>21</v>
      </c>
      <c r="F1516" s="311" t="s">
        <v>3951</v>
      </c>
      <c r="G1516" s="310">
        <v>1999.0</v>
      </c>
      <c r="H1516" s="310" t="s">
        <v>3783</v>
      </c>
      <c r="I1516" s="310" t="s">
        <v>3950</v>
      </c>
      <c r="J1516" s="310">
        <v>56.0</v>
      </c>
      <c r="K1516" s="310" t="s">
        <v>105</v>
      </c>
      <c r="L1516" s="310" t="s">
        <v>72</v>
      </c>
      <c r="M1516" s="310" t="s">
        <v>3765</v>
      </c>
      <c r="N1516" s="314"/>
      <c r="O1516" s="314"/>
      <c r="P1516" s="314"/>
      <c r="Q1516" s="314"/>
      <c r="R1516" s="314"/>
      <c r="S1516" s="314"/>
      <c r="T1516" s="314"/>
      <c r="U1516" s="314"/>
      <c r="V1516" s="314"/>
      <c r="W1516" s="314"/>
      <c r="X1516" s="314"/>
      <c r="Y1516" s="314"/>
      <c r="Z1516" s="314"/>
      <c r="AA1516" s="314"/>
      <c r="AB1516" s="314"/>
      <c r="AC1516" s="314"/>
      <c r="AD1516" s="314"/>
      <c r="AE1516" s="314"/>
      <c r="AF1516" s="314"/>
      <c r="AG1516" s="314"/>
      <c r="AH1516" s="314"/>
      <c r="AI1516" s="314"/>
      <c r="AJ1516" s="314"/>
      <c r="AK1516" s="314"/>
      <c r="AL1516" s="314"/>
      <c r="AM1516" s="314"/>
      <c r="AN1516" s="314"/>
    </row>
    <row r="1517">
      <c r="A1517" s="314"/>
      <c r="B1517" s="310">
        <v>11540.0</v>
      </c>
      <c r="C1517" s="314"/>
      <c r="D1517" s="314"/>
      <c r="E1517" s="311" t="s">
        <v>21</v>
      </c>
      <c r="F1517" s="311" t="s">
        <v>4649</v>
      </c>
      <c r="G1517" s="310">
        <v>1999.0</v>
      </c>
      <c r="H1517" s="310" t="s">
        <v>3783</v>
      </c>
      <c r="I1517" s="310" t="s">
        <v>3950</v>
      </c>
      <c r="J1517" s="310">
        <v>56.0</v>
      </c>
      <c r="K1517" s="310" t="s">
        <v>105</v>
      </c>
      <c r="L1517" s="310" t="s">
        <v>25</v>
      </c>
      <c r="M1517" s="310" t="s">
        <v>3765</v>
      </c>
      <c r="N1517" s="314"/>
      <c r="O1517" s="314"/>
      <c r="P1517" s="314"/>
      <c r="Q1517" s="314"/>
      <c r="R1517" s="314"/>
      <c r="S1517" s="314"/>
      <c r="T1517" s="314"/>
      <c r="U1517" s="314"/>
      <c r="V1517" s="314"/>
      <c r="W1517" s="314"/>
      <c r="X1517" s="314"/>
      <c r="Y1517" s="314"/>
      <c r="Z1517" s="314"/>
      <c r="AA1517" s="314"/>
      <c r="AB1517" s="314"/>
      <c r="AC1517" s="314"/>
      <c r="AD1517" s="314"/>
      <c r="AE1517" s="314"/>
      <c r="AF1517" s="314"/>
      <c r="AG1517" s="314"/>
      <c r="AH1517" s="314"/>
      <c r="AI1517" s="314"/>
      <c r="AJ1517" s="314"/>
      <c r="AK1517" s="314"/>
      <c r="AL1517" s="314"/>
      <c r="AM1517" s="314"/>
      <c r="AN1517" s="314"/>
    </row>
    <row r="1518">
      <c r="B1518" s="5">
        <v>11541.0</v>
      </c>
      <c r="E1518" s="90" t="s">
        <v>21</v>
      </c>
      <c r="F1518" s="90" t="s">
        <v>4650</v>
      </c>
      <c r="G1518" s="5">
        <v>1999.0</v>
      </c>
      <c r="H1518" s="5" t="s">
        <v>3783</v>
      </c>
      <c r="I1518" s="5" t="s">
        <v>3769</v>
      </c>
      <c r="J1518" s="5">
        <v>58.0</v>
      </c>
      <c r="K1518" s="5" t="s">
        <v>88</v>
      </c>
      <c r="L1518" s="5" t="s">
        <v>72</v>
      </c>
      <c r="M1518" s="5" t="s">
        <v>3765</v>
      </c>
      <c r="N1518" s="113"/>
    </row>
    <row r="1519">
      <c r="A1519" s="314"/>
      <c r="B1519" s="310">
        <v>11542.0</v>
      </c>
      <c r="C1519" s="314"/>
      <c r="D1519" s="314"/>
      <c r="E1519" s="311" t="s">
        <v>21</v>
      </c>
      <c r="F1519" s="311" t="s">
        <v>4651</v>
      </c>
      <c r="G1519" s="310">
        <v>2000.0</v>
      </c>
      <c r="H1519" s="310" t="s">
        <v>3768</v>
      </c>
      <c r="I1519" s="310" t="s">
        <v>4652</v>
      </c>
      <c r="J1519" s="310">
        <v>28.0</v>
      </c>
      <c r="K1519" s="310" t="s">
        <v>105</v>
      </c>
      <c r="L1519" s="310" t="s">
        <v>25</v>
      </c>
      <c r="M1519" s="310" t="s">
        <v>3765</v>
      </c>
      <c r="N1519" s="314"/>
      <c r="O1519" s="314"/>
      <c r="P1519" s="314"/>
      <c r="Q1519" s="314"/>
      <c r="R1519" s="314"/>
      <c r="S1519" s="314"/>
      <c r="T1519" s="314"/>
      <c r="U1519" s="314"/>
      <c r="V1519" s="314"/>
      <c r="W1519" s="314"/>
      <c r="X1519" s="314"/>
      <c r="Y1519" s="314"/>
      <c r="Z1519" s="314"/>
      <c r="AA1519" s="314"/>
      <c r="AB1519" s="314"/>
      <c r="AC1519" s="314"/>
      <c r="AD1519" s="314"/>
      <c r="AE1519" s="314"/>
      <c r="AF1519" s="314"/>
      <c r="AG1519" s="314"/>
      <c r="AH1519" s="314"/>
      <c r="AI1519" s="314"/>
      <c r="AJ1519" s="314"/>
      <c r="AK1519" s="314"/>
      <c r="AL1519" s="314"/>
      <c r="AM1519" s="314"/>
      <c r="AN1519" s="314"/>
    </row>
    <row r="1520">
      <c r="A1520" s="314"/>
      <c r="B1520" s="310">
        <v>11543.0</v>
      </c>
      <c r="C1520" s="314"/>
      <c r="D1520" s="314"/>
      <c r="E1520" s="311" t="s">
        <v>21</v>
      </c>
      <c r="F1520" s="311" t="s">
        <v>3952</v>
      </c>
      <c r="G1520" s="310">
        <v>1999.0</v>
      </c>
      <c r="H1520" s="310" t="s">
        <v>3783</v>
      </c>
      <c r="I1520" s="310" t="s">
        <v>3911</v>
      </c>
      <c r="J1520" s="310">
        <v>61.0</v>
      </c>
      <c r="K1520" s="310" t="s">
        <v>105</v>
      </c>
      <c r="L1520" s="356" t="s">
        <v>72</v>
      </c>
      <c r="M1520" s="310" t="s">
        <v>3765</v>
      </c>
      <c r="N1520" s="314"/>
      <c r="O1520" s="314"/>
      <c r="P1520" s="314"/>
      <c r="Q1520" s="314"/>
      <c r="R1520" s="314"/>
      <c r="S1520" s="314"/>
      <c r="T1520" s="314"/>
      <c r="U1520" s="314"/>
      <c r="V1520" s="314"/>
      <c r="W1520" s="314"/>
      <c r="X1520" s="314"/>
      <c r="Y1520" s="314"/>
      <c r="Z1520" s="314"/>
      <c r="AA1520" s="314"/>
      <c r="AB1520" s="314"/>
      <c r="AC1520" s="314"/>
      <c r="AD1520" s="314"/>
      <c r="AE1520" s="314"/>
      <c r="AF1520" s="314"/>
      <c r="AG1520" s="314"/>
      <c r="AH1520" s="314"/>
      <c r="AI1520" s="314"/>
      <c r="AJ1520" s="314"/>
      <c r="AK1520" s="314"/>
      <c r="AL1520" s="314"/>
      <c r="AM1520" s="314"/>
      <c r="AN1520" s="314"/>
    </row>
    <row r="1521">
      <c r="A1521" s="314"/>
      <c r="B1521" s="310">
        <v>11544.0</v>
      </c>
      <c r="C1521" s="314"/>
      <c r="D1521" s="314"/>
      <c r="E1521" s="311" t="s">
        <v>21</v>
      </c>
      <c r="F1521" s="311" t="s">
        <v>4653</v>
      </c>
      <c r="G1521" s="310">
        <v>2000.0</v>
      </c>
      <c r="H1521" s="310" t="s">
        <v>3768</v>
      </c>
      <c r="I1521" s="310" t="s">
        <v>4568</v>
      </c>
      <c r="J1521" s="310">
        <v>32.0</v>
      </c>
      <c r="K1521" s="310" t="s">
        <v>105</v>
      </c>
      <c r="L1521" s="310" t="s">
        <v>25</v>
      </c>
      <c r="M1521" s="310" t="s">
        <v>3765</v>
      </c>
      <c r="N1521" s="314"/>
      <c r="O1521" s="314"/>
      <c r="P1521" s="314"/>
      <c r="Q1521" s="314"/>
      <c r="R1521" s="314"/>
      <c r="S1521" s="314"/>
      <c r="T1521" s="314"/>
      <c r="U1521" s="314"/>
      <c r="V1521" s="314"/>
      <c r="W1521" s="314"/>
      <c r="X1521" s="314"/>
      <c r="Y1521" s="314"/>
      <c r="Z1521" s="314"/>
      <c r="AA1521" s="314"/>
      <c r="AB1521" s="314"/>
      <c r="AC1521" s="314"/>
      <c r="AD1521" s="314"/>
      <c r="AE1521" s="314"/>
      <c r="AF1521" s="314"/>
      <c r="AG1521" s="314"/>
      <c r="AH1521" s="314"/>
      <c r="AI1521" s="314"/>
      <c r="AJ1521" s="314"/>
      <c r="AK1521" s="314"/>
      <c r="AL1521" s="314"/>
      <c r="AM1521" s="314"/>
      <c r="AN1521" s="314"/>
    </row>
    <row r="1522">
      <c r="A1522" s="314"/>
      <c r="B1522" s="310">
        <v>11545.0</v>
      </c>
      <c r="C1522" s="314"/>
      <c r="D1522" s="314"/>
      <c r="E1522" s="311" t="s">
        <v>21</v>
      </c>
      <c r="F1522" s="311" t="s">
        <v>4654</v>
      </c>
      <c r="G1522" s="310">
        <v>1999.0</v>
      </c>
      <c r="H1522" s="310" t="s">
        <v>3777</v>
      </c>
      <c r="I1522" s="310" t="s">
        <v>3870</v>
      </c>
      <c r="J1522" s="310">
        <v>18.0</v>
      </c>
      <c r="K1522" s="310" t="s">
        <v>105</v>
      </c>
      <c r="L1522" s="310" t="s">
        <v>25</v>
      </c>
      <c r="M1522" s="310" t="s">
        <v>3765</v>
      </c>
      <c r="N1522" s="314"/>
      <c r="O1522" s="314"/>
      <c r="P1522" s="314"/>
      <c r="Q1522" s="314"/>
      <c r="R1522" s="314"/>
      <c r="S1522" s="314"/>
      <c r="T1522" s="314"/>
      <c r="U1522" s="314"/>
      <c r="V1522" s="314"/>
      <c r="W1522" s="314"/>
      <c r="X1522" s="314"/>
      <c r="Y1522" s="314"/>
      <c r="Z1522" s="314"/>
      <c r="AA1522" s="314"/>
      <c r="AB1522" s="314"/>
      <c r="AC1522" s="314"/>
      <c r="AD1522" s="314"/>
      <c r="AE1522" s="314"/>
      <c r="AF1522" s="314"/>
      <c r="AG1522" s="314"/>
      <c r="AH1522" s="314"/>
      <c r="AI1522" s="314"/>
      <c r="AJ1522" s="314"/>
      <c r="AK1522" s="314"/>
      <c r="AL1522" s="314"/>
      <c r="AM1522" s="314"/>
      <c r="AN1522" s="314"/>
    </row>
    <row r="1523">
      <c r="A1523" s="314"/>
      <c r="B1523" s="310">
        <v>11546.0</v>
      </c>
      <c r="C1523" s="314"/>
      <c r="D1523" s="314"/>
      <c r="E1523" s="311" t="s">
        <v>21</v>
      </c>
      <c r="F1523" s="311" t="s">
        <v>3953</v>
      </c>
      <c r="G1523" s="310">
        <v>1999.0</v>
      </c>
      <c r="H1523" s="310" t="s">
        <v>3783</v>
      </c>
      <c r="I1523" s="310" t="s">
        <v>3928</v>
      </c>
      <c r="J1523" s="310">
        <v>55.0</v>
      </c>
      <c r="K1523" s="310" t="s">
        <v>105</v>
      </c>
      <c r="L1523" s="310" t="s">
        <v>72</v>
      </c>
      <c r="M1523" s="310" t="s">
        <v>3765</v>
      </c>
      <c r="N1523" s="314"/>
      <c r="O1523" s="314"/>
      <c r="P1523" s="314"/>
      <c r="Q1523" s="314"/>
      <c r="R1523" s="314"/>
      <c r="S1523" s="314"/>
      <c r="T1523" s="314"/>
      <c r="U1523" s="314"/>
      <c r="V1523" s="314"/>
      <c r="W1523" s="314"/>
      <c r="X1523" s="314"/>
      <c r="Y1523" s="314"/>
      <c r="Z1523" s="314"/>
      <c r="AA1523" s="314"/>
      <c r="AB1523" s="314"/>
      <c r="AC1523" s="314"/>
      <c r="AD1523" s="314"/>
      <c r="AE1523" s="314"/>
      <c r="AF1523" s="314"/>
      <c r="AG1523" s="314"/>
      <c r="AH1523" s="314"/>
      <c r="AI1523" s="314"/>
      <c r="AJ1523" s="314"/>
      <c r="AK1523" s="314"/>
      <c r="AL1523" s="314"/>
      <c r="AM1523" s="314"/>
      <c r="AN1523" s="314"/>
    </row>
    <row r="1524">
      <c r="A1524" s="314"/>
      <c r="B1524" s="310">
        <v>11547.0</v>
      </c>
      <c r="C1524" s="314"/>
      <c r="D1524" s="314"/>
      <c r="E1524" s="311" t="s">
        <v>21</v>
      </c>
      <c r="F1524" s="311" t="s">
        <v>4655</v>
      </c>
      <c r="G1524" s="310">
        <v>1999.0</v>
      </c>
      <c r="H1524" s="310" t="s">
        <v>3783</v>
      </c>
      <c r="I1524" s="310" t="s">
        <v>4602</v>
      </c>
      <c r="J1524" s="310">
        <v>37.0</v>
      </c>
      <c r="K1524" s="310" t="s">
        <v>105</v>
      </c>
      <c r="L1524" s="310" t="s">
        <v>25</v>
      </c>
      <c r="M1524" s="310" t="s">
        <v>3765</v>
      </c>
      <c r="N1524" s="314"/>
      <c r="O1524" s="314"/>
      <c r="P1524" s="314"/>
      <c r="Q1524" s="314"/>
      <c r="R1524" s="314"/>
      <c r="S1524" s="314"/>
      <c r="T1524" s="314"/>
      <c r="U1524" s="314"/>
      <c r="V1524" s="314"/>
      <c r="W1524" s="314"/>
      <c r="X1524" s="314"/>
      <c r="Y1524" s="314"/>
      <c r="Z1524" s="314"/>
      <c r="AA1524" s="314"/>
      <c r="AB1524" s="314"/>
      <c r="AC1524" s="314"/>
      <c r="AD1524" s="314"/>
      <c r="AE1524" s="314"/>
      <c r="AF1524" s="314"/>
      <c r="AG1524" s="314"/>
      <c r="AH1524" s="314"/>
      <c r="AI1524" s="314"/>
      <c r="AJ1524" s="314"/>
      <c r="AK1524" s="314"/>
      <c r="AL1524" s="314"/>
      <c r="AM1524" s="314"/>
      <c r="AN1524" s="314"/>
    </row>
    <row r="1525">
      <c r="A1525" s="314"/>
      <c r="B1525" s="310">
        <v>11548.0</v>
      </c>
      <c r="C1525" s="314"/>
      <c r="D1525" s="314"/>
      <c r="E1525" s="311" t="s">
        <v>21</v>
      </c>
      <c r="F1525" s="311" t="s">
        <v>4656</v>
      </c>
      <c r="G1525" s="310">
        <v>1999.0</v>
      </c>
      <c r="H1525" s="310" t="s">
        <v>3783</v>
      </c>
      <c r="I1525" s="310" t="s">
        <v>4097</v>
      </c>
      <c r="J1525" s="310">
        <v>47.0</v>
      </c>
      <c r="K1525" s="310" t="s">
        <v>105</v>
      </c>
      <c r="L1525" s="310" t="s">
        <v>25</v>
      </c>
      <c r="M1525" s="310" t="s">
        <v>3765</v>
      </c>
      <c r="N1525" s="314"/>
      <c r="O1525" s="314"/>
      <c r="P1525" s="314"/>
      <c r="Q1525" s="314"/>
      <c r="R1525" s="314"/>
      <c r="S1525" s="314"/>
      <c r="T1525" s="314"/>
      <c r="U1525" s="314"/>
      <c r="V1525" s="314"/>
      <c r="W1525" s="314"/>
      <c r="X1525" s="314"/>
      <c r="Y1525" s="314"/>
      <c r="Z1525" s="314"/>
      <c r="AA1525" s="314"/>
      <c r="AB1525" s="314"/>
      <c r="AC1525" s="314"/>
      <c r="AD1525" s="314"/>
      <c r="AE1525" s="314"/>
      <c r="AF1525" s="314"/>
      <c r="AG1525" s="314"/>
      <c r="AH1525" s="314"/>
      <c r="AI1525" s="314"/>
      <c r="AJ1525" s="314"/>
      <c r="AK1525" s="314"/>
      <c r="AL1525" s="314"/>
      <c r="AM1525" s="314"/>
      <c r="AN1525" s="314"/>
    </row>
    <row r="1526">
      <c r="A1526" s="314"/>
      <c r="B1526" s="310">
        <v>11549.0</v>
      </c>
      <c r="C1526" s="314"/>
      <c r="D1526" s="314"/>
      <c r="E1526" s="311" t="s">
        <v>21</v>
      </c>
      <c r="F1526" s="311" t="s">
        <v>3954</v>
      </c>
      <c r="G1526" s="310">
        <v>1999.0</v>
      </c>
      <c r="H1526" s="310" t="s">
        <v>3783</v>
      </c>
      <c r="I1526" s="310" t="s">
        <v>3769</v>
      </c>
      <c r="J1526" s="310">
        <v>58.0</v>
      </c>
      <c r="K1526" s="310" t="s">
        <v>105</v>
      </c>
      <c r="L1526" s="310" t="s">
        <v>72</v>
      </c>
      <c r="M1526" s="310" t="s">
        <v>3765</v>
      </c>
      <c r="N1526" s="314"/>
      <c r="O1526" s="314"/>
      <c r="P1526" s="314"/>
      <c r="Q1526" s="314"/>
      <c r="R1526" s="314"/>
      <c r="S1526" s="314"/>
      <c r="T1526" s="314"/>
      <c r="U1526" s="314"/>
      <c r="V1526" s="314"/>
      <c r="W1526" s="314"/>
      <c r="X1526" s="314"/>
      <c r="Y1526" s="314"/>
      <c r="Z1526" s="314"/>
      <c r="AA1526" s="314"/>
      <c r="AB1526" s="314"/>
      <c r="AC1526" s="314"/>
      <c r="AD1526" s="314"/>
      <c r="AE1526" s="314"/>
      <c r="AF1526" s="314"/>
      <c r="AG1526" s="314"/>
      <c r="AH1526" s="314"/>
      <c r="AI1526" s="314"/>
      <c r="AJ1526" s="314"/>
      <c r="AK1526" s="314"/>
      <c r="AL1526" s="314"/>
      <c r="AM1526" s="314"/>
      <c r="AN1526" s="314"/>
    </row>
    <row r="1527">
      <c r="A1527" s="314"/>
      <c r="B1527" s="310">
        <v>11550.0</v>
      </c>
      <c r="C1527" s="314"/>
      <c r="D1527" s="314"/>
      <c r="E1527" s="311" t="s">
        <v>21</v>
      </c>
      <c r="F1527" s="311" t="s">
        <v>3955</v>
      </c>
      <c r="G1527" s="310">
        <v>1999.0</v>
      </c>
      <c r="H1527" s="310" t="s">
        <v>3783</v>
      </c>
      <c r="I1527" s="310" t="s">
        <v>3769</v>
      </c>
      <c r="J1527" s="310">
        <v>58.0</v>
      </c>
      <c r="K1527" s="310" t="s">
        <v>105</v>
      </c>
      <c r="L1527" s="310" t="s">
        <v>72</v>
      </c>
      <c r="M1527" s="310" t="s">
        <v>3765</v>
      </c>
      <c r="N1527" s="314"/>
      <c r="O1527" s="314"/>
      <c r="P1527" s="314"/>
      <c r="Q1527" s="314"/>
      <c r="R1527" s="314"/>
      <c r="S1527" s="314"/>
      <c r="T1527" s="314"/>
      <c r="U1527" s="314"/>
      <c r="V1527" s="314"/>
      <c r="W1527" s="314"/>
      <c r="X1527" s="314"/>
      <c r="Y1527" s="314"/>
      <c r="Z1527" s="314"/>
      <c r="AA1527" s="314"/>
      <c r="AB1527" s="314"/>
      <c r="AC1527" s="314"/>
      <c r="AD1527" s="314"/>
      <c r="AE1527" s="314"/>
      <c r="AF1527" s="314"/>
      <c r="AG1527" s="314"/>
      <c r="AH1527" s="314"/>
      <c r="AI1527" s="314"/>
      <c r="AJ1527" s="314"/>
      <c r="AK1527" s="314"/>
      <c r="AL1527" s="314"/>
      <c r="AM1527" s="314"/>
      <c r="AN1527" s="314"/>
    </row>
    <row r="1528">
      <c r="A1528" s="314"/>
      <c r="B1528" s="310">
        <v>11551.0</v>
      </c>
      <c r="C1528" s="314"/>
      <c r="D1528" s="314"/>
      <c r="E1528" s="311" t="s">
        <v>21</v>
      </c>
      <c r="F1528" s="311" t="s">
        <v>4657</v>
      </c>
      <c r="G1528" s="310">
        <v>1999.0</v>
      </c>
      <c r="H1528" s="310" t="s">
        <v>3783</v>
      </c>
      <c r="I1528" s="310" t="s">
        <v>3820</v>
      </c>
      <c r="J1528" s="310">
        <v>26.0</v>
      </c>
      <c r="K1528" s="310" t="s">
        <v>105</v>
      </c>
      <c r="L1528" s="310" t="s">
        <v>25</v>
      </c>
      <c r="M1528" s="310" t="s">
        <v>3765</v>
      </c>
      <c r="N1528" s="314"/>
      <c r="O1528" s="314"/>
      <c r="P1528" s="314"/>
      <c r="Q1528" s="314"/>
      <c r="R1528" s="314"/>
      <c r="S1528" s="314"/>
      <c r="T1528" s="314"/>
      <c r="U1528" s="314"/>
      <c r="V1528" s="314"/>
      <c r="W1528" s="314"/>
      <c r="X1528" s="314"/>
      <c r="Y1528" s="314"/>
      <c r="Z1528" s="314"/>
      <c r="AA1528" s="314"/>
      <c r="AB1528" s="314"/>
      <c r="AC1528" s="314"/>
      <c r="AD1528" s="314"/>
      <c r="AE1528" s="314"/>
      <c r="AF1528" s="314"/>
      <c r="AG1528" s="314"/>
      <c r="AH1528" s="314"/>
      <c r="AI1528" s="314"/>
      <c r="AJ1528" s="314"/>
      <c r="AK1528" s="314"/>
      <c r="AL1528" s="314"/>
      <c r="AM1528" s="314"/>
      <c r="AN1528" s="314"/>
    </row>
    <row r="1529">
      <c r="A1529" s="314"/>
      <c r="B1529" s="310">
        <v>11552.0</v>
      </c>
      <c r="C1529" s="314"/>
      <c r="D1529" s="314"/>
      <c r="E1529" s="311" t="s">
        <v>21</v>
      </c>
      <c r="F1529" s="311" t="s">
        <v>4076</v>
      </c>
      <c r="G1529" s="310">
        <v>1999.0</v>
      </c>
      <c r="H1529" s="310" t="s">
        <v>3783</v>
      </c>
      <c r="I1529" s="310" t="s">
        <v>4077</v>
      </c>
      <c r="J1529" s="310">
        <v>35.0</v>
      </c>
      <c r="K1529" s="310" t="s">
        <v>105</v>
      </c>
      <c r="L1529" s="310" t="s">
        <v>25</v>
      </c>
      <c r="M1529" s="310" t="s">
        <v>3765</v>
      </c>
      <c r="N1529" s="314"/>
      <c r="O1529" s="314"/>
      <c r="P1529" s="314"/>
      <c r="Q1529" s="314"/>
      <c r="R1529" s="314"/>
      <c r="S1529" s="314"/>
      <c r="T1529" s="314"/>
      <c r="U1529" s="314"/>
      <c r="V1529" s="314"/>
      <c r="W1529" s="314"/>
      <c r="X1529" s="314"/>
      <c r="Y1529" s="314"/>
      <c r="Z1529" s="314"/>
      <c r="AA1529" s="314"/>
      <c r="AB1529" s="314"/>
      <c r="AC1529" s="314"/>
      <c r="AD1529" s="314"/>
      <c r="AE1529" s="314"/>
      <c r="AF1529" s="314"/>
      <c r="AG1529" s="314"/>
      <c r="AH1529" s="314"/>
      <c r="AI1529" s="314"/>
      <c r="AJ1529" s="314"/>
      <c r="AK1529" s="314"/>
      <c r="AL1529" s="314"/>
      <c r="AM1529" s="314"/>
      <c r="AN1529" s="314"/>
    </row>
    <row r="1530">
      <c r="A1530" s="314"/>
      <c r="B1530" s="310">
        <v>11553.0</v>
      </c>
      <c r="C1530" s="314"/>
      <c r="D1530" s="314"/>
      <c r="E1530" s="311" t="s">
        <v>21</v>
      </c>
      <c r="F1530" s="311" t="s">
        <v>4078</v>
      </c>
      <c r="G1530" s="310">
        <v>1999.0</v>
      </c>
      <c r="H1530" s="310" t="s">
        <v>3783</v>
      </c>
      <c r="I1530" s="310" t="s">
        <v>3789</v>
      </c>
      <c r="J1530" s="310">
        <v>53.0</v>
      </c>
      <c r="K1530" s="310" t="s">
        <v>105</v>
      </c>
      <c r="L1530" s="310" t="s">
        <v>25</v>
      </c>
      <c r="M1530" s="310" t="s">
        <v>3765</v>
      </c>
      <c r="N1530" s="314"/>
      <c r="O1530" s="314"/>
      <c r="P1530" s="314"/>
      <c r="Q1530" s="314"/>
      <c r="R1530" s="314"/>
      <c r="S1530" s="314"/>
      <c r="T1530" s="314"/>
      <c r="U1530" s="314"/>
      <c r="V1530" s="314"/>
      <c r="W1530" s="314"/>
      <c r="X1530" s="314"/>
      <c r="Y1530" s="314"/>
      <c r="Z1530" s="314"/>
      <c r="AA1530" s="314"/>
      <c r="AB1530" s="314"/>
      <c r="AC1530" s="314"/>
      <c r="AD1530" s="314"/>
      <c r="AE1530" s="314"/>
      <c r="AF1530" s="314"/>
      <c r="AG1530" s="314"/>
      <c r="AH1530" s="314"/>
      <c r="AI1530" s="314"/>
      <c r="AJ1530" s="314"/>
      <c r="AK1530" s="314"/>
      <c r="AL1530" s="314"/>
      <c r="AM1530" s="314"/>
      <c r="AN1530" s="314"/>
    </row>
    <row r="1531">
      <c r="A1531" s="314"/>
      <c r="B1531" s="310">
        <v>11554.0</v>
      </c>
      <c r="C1531" s="314"/>
      <c r="D1531" s="314"/>
      <c r="E1531" s="311" t="s">
        <v>21</v>
      </c>
      <c r="F1531" s="311" t="s">
        <v>3805</v>
      </c>
      <c r="G1531" s="310">
        <v>2000.0</v>
      </c>
      <c r="H1531" s="310" t="s">
        <v>3768</v>
      </c>
      <c r="I1531" s="310" t="s">
        <v>3806</v>
      </c>
      <c r="J1531" s="310">
        <v>76.0</v>
      </c>
      <c r="K1531" s="310" t="s">
        <v>105</v>
      </c>
      <c r="L1531" s="310" t="s">
        <v>1138</v>
      </c>
      <c r="M1531" s="310" t="s">
        <v>3765</v>
      </c>
      <c r="N1531" s="314"/>
      <c r="O1531" s="314"/>
      <c r="P1531" s="314"/>
      <c r="Q1531" s="314"/>
      <c r="R1531" s="314"/>
      <c r="S1531" s="314"/>
      <c r="T1531" s="314"/>
      <c r="U1531" s="314"/>
      <c r="V1531" s="314"/>
      <c r="W1531" s="314"/>
      <c r="X1531" s="314"/>
      <c r="Y1531" s="314"/>
      <c r="Z1531" s="314"/>
      <c r="AA1531" s="314"/>
      <c r="AB1531" s="314"/>
      <c r="AC1531" s="314"/>
      <c r="AD1531" s="314"/>
      <c r="AE1531" s="314"/>
      <c r="AF1531" s="314"/>
      <c r="AG1531" s="314"/>
      <c r="AH1531" s="314"/>
      <c r="AI1531" s="314"/>
      <c r="AJ1531" s="314"/>
      <c r="AK1531" s="314"/>
      <c r="AL1531" s="314"/>
      <c r="AM1531" s="314"/>
      <c r="AN1531" s="314"/>
    </row>
    <row r="1532">
      <c r="A1532" s="314"/>
      <c r="B1532" s="310">
        <v>11555.0</v>
      </c>
      <c r="C1532" s="314"/>
      <c r="D1532" s="314"/>
      <c r="E1532" s="311" t="s">
        <v>21</v>
      </c>
      <c r="F1532" s="311" t="s">
        <v>4079</v>
      </c>
      <c r="G1532" s="310">
        <v>1999.0</v>
      </c>
      <c r="H1532" s="310" t="s">
        <v>3783</v>
      </c>
      <c r="I1532" s="310" t="s">
        <v>3789</v>
      </c>
      <c r="J1532" s="310">
        <v>53.0</v>
      </c>
      <c r="K1532" s="310" t="s">
        <v>105</v>
      </c>
      <c r="L1532" s="310" t="s">
        <v>25</v>
      </c>
      <c r="M1532" s="310" t="s">
        <v>3765</v>
      </c>
      <c r="N1532" s="314"/>
      <c r="O1532" s="314"/>
      <c r="P1532" s="314"/>
      <c r="Q1532" s="314"/>
      <c r="R1532" s="314"/>
      <c r="S1532" s="314"/>
      <c r="T1532" s="314"/>
      <c r="U1532" s="314"/>
      <c r="V1532" s="314"/>
      <c r="W1532" s="314"/>
      <c r="X1532" s="314"/>
      <c r="Y1532" s="314"/>
      <c r="Z1532" s="314"/>
      <c r="AA1532" s="314"/>
      <c r="AB1532" s="314"/>
      <c r="AC1532" s="314"/>
      <c r="AD1532" s="314"/>
      <c r="AE1532" s="314"/>
      <c r="AF1532" s="314"/>
      <c r="AG1532" s="314"/>
      <c r="AH1532" s="314"/>
      <c r="AI1532" s="314"/>
      <c r="AJ1532" s="314"/>
      <c r="AK1532" s="314"/>
      <c r="AL1532" s="314"/>
      <c r="AM1532" s="314"/>
      <c r="AN1532" s="314"/>
    </row>
    <row r="1533">
      <c r="A1533" s="314"/>
      <c r="B1533" s="310">
        <v>11556.0</v>
      </c>
      <c r="C1533" s="314"/>
      <c r="D1533" s="314"/>
      <c r="E1533" s="311" t="s">
        <v>21</v>
      </c>
      <c r="F1533" s="311" t="s">
        <v>4080</v>
      </c>
      <c r="G1533" s="310">
        <v>1999.0</v>
      </c>
      <c r="H1533" s="310" t="s">
        <v>3783</v>
      </c>
      <c r="I1533" s="310" t="s">
        <v>3789</v>
      </c>
      <c r="J1533" s="310">
        <v>53.0</v>
      </c>
      <c r="K1533" s="310" t="s">
        <v>105</v>
      </c>
      <c r="L1533" s="310" t="s">
        <v>25</v>
      </c>
      <c r="M1533" s="310" t="s">
        <v>3765</v>
      </c>
      <c r="N1533" s="314"/>
      <c r="O1533" s="314"/>
      <c r="P1533" s="314"/>
      <c r="Q1533" s="314"/>
      <c r="R1533" s="314"/>
      <c r="S1533" s="314"/>
      <c r="T1533" s="314"/>
      <c r="U1533" s="314"/>
      <c r="V1533" s="314"/>
      <c r="W1533" s="314"/>
      <c r="X1533" s="314"/>
      <c r="Y1533" s="314"/>
      <c r="Z1533" s="314"/>
      <c r="AA1533" s="314"/>
      <c r="AB1533" s="314"/>
      <c r="AC1533" s="314"/>
      <c r="AD1533" s="314"/>
      <c r="AE1533" s="314"/>
      <c r="AF1533" s="314"/>
      <c r="AG1533" s="314"/>
      <c r="AH1533" s="314"/>
      <c r="AI1533" s="314"/>
      <c r="AJ1533" s="314"/>
      <c r="AK1533" s="314"/>
      <c r="AL1533" s="314"/>
      <c r="AM1533" s="314"/>
      <c r="AN1533" s="314"/>
    </row>
    <row r="1534">
      <c r="A1534" s="314"/>
      <c r="B1534" s="310">
        <v>11557.0</v>
      </c>
      <c r="C1534" s="314"/>
      <c r="D1534" s="314"/>
      <c r="E1534" s="311" t="s">
        <v>21</v>
      </c>
      <c r="F1534" s="311" t="s">
        <v>4658</v>
      </c>
      <c r="G1534" s="310">
        <v>1999.0</v>
      </c>
      <c r="H1534" s="310" t="s">
        <v>3783</v>
      </c>
      <c r="I1534" s="310" t="s">
        <v>3950</v>
      </c>
      <c r="J1534" s="310">
        <v>56.0</v>
      </c>
      <c r="K1534" s="310" t="s">
        <v>105</v>
      </c>
      <c r="L1534" s="310" t="s">
        <v>25</v>
      </c>
      <c r="M1534" s="310" t="s">
        <v>3765</v>
      </c>
      <c r="N1534" s="314"/>
      <c r="O1534" s="314"/>
      <c r="P1534" s="314"/>
      <c r="Q1534" s="314"/>
      <c r="R1534" s="314"/>
      <c r="S1534" s="314"/>
      <c r="T1534" s="314"/>
      <c r="U1534" s="314"/>
      <c r="V1534" s="314"/>
      <c r="W1534" s="314"/>
      <c r="X1534" s="314"/>
      <c r="Y1534" s="314"/>
      <c r="Z1534" s="314"/>
      <c r="AA1534" s="314"/>
      <c r="AB1534" s="314"/>
      <c r="AC1534" s="314"/>
      <c r="AD1534" s="314"/>
      <c r="AE1534" s="314"/>
      <c r="AF1534" s="314"/>
      <c r="AG1534" s="314"/>
      <c r="AH1534" s="314"/>
      <c r="AI1534" s="314"/>
      <c r="AJ1534" s="314"/>
      <c r="AK1534" s="314"/>
      <c r="AL1534" s="314"/>
      <c r="AM1534" s="314"/>
      <c r="AN1534" s="314"/>
    </row>
    <row r="1535">
      <c r="A1535" s="314"/>
      <c r="B1535" s="310">
        <v>11558.0</v>
      </c>
      <c r="C1535" s="314"/>
      <c r="D1535" s="314"/>
      <c r="E1535" s="311" t="s">
        <v>21</v>
      </c>
      <c r="F1535" s="311" t="s">
        <v>4659</v>
      </c>
      <c r="G1535" s="310">
        <v>1999.0</v>
      </c>
      <c r="H1535" s="310" t="s">
        <v>5008</v>
      </c>
      <c r="I1535" s="310"/>
      <c r="J1535" s="357">
        <v>56.0</v>
      </c>
      <c r="K1535" s="310" t="s">
        <v>105</v>
      </c>
      <c r="L1535" s="356" t="s">
        <v>30</v>
      </c>
      <c r="M1535" s="310" t="s">
        <v>3765</v>
      </c>
      <c r="N1535" s="314"/>
      <c r="O1535" s="314"/>
      <c r="P1535" s="314"/>
      <c r="Q1535" s="314"/>
      <c r="R1535" s="314"/>
      <c r="S1535" s="314"/>
      <c r="T1535" s="314"/>
      <c r="U1535" s="314"/>
      <c r="V1535" s="314"/>
      <c r="W1535" s="314"/>
      <c r="X1535" s="314"/>
      <c r="Y1535" s="314"/>
      <c r="Z1535" s="314"/>
      <c r="AA1535" s="314"/>
      <c r="AB1535" s="314"/>
      <c r="AC1535" s="314"/>
      <c r="AD1535" s="314"/>
      <c r="AE1535" s="314"/>
      <c r="AF1535" s="314"/>
      <c r="AG1535" s="314"/>
      <c r="AH1535" s="314"/>
      <c r="AI1535" s="314"/>
      <c r="AJ1535" s="314"/>
      <c r="AK1535" s="314"/>
      <c r="AL1535" s="314"/>
      <c r="AM1535" s="314"/>
      <c r="AN1535" s="314"/>
    </row>
    <row r="1536">
      <c r="A1536" s="314"/>
      <c r="B1536" s="310">
        <v>11559.0</v>
      </c>
      <c r="C1536" s="314"/>
      <c r="D1536" s="314"/>
      <c r="E1536" s="311" t="s">
        <v>21</v>
      </c>
      <c r="F1536" s="311" t="s">
        <v>4081</v>
      </c>
      <c r="G1536" s="310">
        <v>1999.0</v>
      </c>
      <c r="H1536" s="310" t="s">
        <v>3765</v>
      </c>
      <c r="I1536" s="310" t="s">
        <v>4082</v>
      </c>
      <c r="J1536" s="310">
        <v>19.0</v>
      </c>
      <c r="K1536" s="310" t="s">
        <v>105</v>
      </c>
      <c r="L1536" s="310" t="s">
        <v>763</v>
      </c>
      <c r="M1536" s="310" t="s">
        <v>3765</v>
      </c>
      <c r="N1536" s="314"/>
      <c r="O1536" s="314"/>
      <c r="P1536" s="314"/>
      <c r="Q1536" s="314"/>
      <c r="R1536" s="314"/>
      <c r="S1536" s="314"/>
      <c r="T1536" s="314"/>
      <c r="U1536" s="314"/>
      <c r="V1536" s="314"/>
      <c r="W1536" s="314"/>
      <c r="X1536" s="314"/>
      <c r="Y1536" s="314"/>
      <c r="Z1536" s="314"/>
      <c r="AA1536" s="314"/>
      <c r="AB1536" s="314"/>
      <c r="AC1536" s="314"/>
      <c r="AD1536" s="314"/>
      <c r="AE1536" s="314"/>
      <c r="AF1536" s="314"/>
      <c r="AG1536" s="314"/>
      <c r="AH1536" s="314"/>
      <c r="AI1536" s="314"/>
      <c r="AJ1536" s="314"/>
      <c r="AK1536" s="314"/>
      <c r="AL1536" s="314"/>
      <c r="AM1536" s="314"/>
      <c r="AN1536" s="314"/>
    </row>
    <row r="1537">
      <c r="A1537" s="314"/>
      <c r="B1537" s="310">
        <v>11560.0</v>
      </c>
      <c r="C1537" s="314"/>
      <c r="D1537" s="314"/>
      <c r="E1537" s="311" t="s">
        <v>21</v>
      </c>
      <c r="F1537" s="311" t="s">
        <v>4083</v>
      </c>
      <c r="G1537" s="310">
        <v>1999.0</v>
      </c>
      <c r="H1537" s="310" t="s">
        <v>3783</v>
      </c>
      <c r="I1537" s="310" t="s">
        <v>3937</v>
      </c>
      <c r="J1537" s="310">
        <v>51.0</v>
      </c>
      <c r="K1537" s="310" t="s">
        <v>105</v>
      </c>
      <c r="L1537" s="310" t="s">
        <v>666</v>
      </c>
      <c r="M1537" s="310" t="s">
        <v>3765</v>
      </c>
      <c r="N1537" s="314"/>
      <c r="O1537" s="314"/>
      <c r="P1537" s="314"/>
      <c r="Q1537" s="314"/>
      <c r="R1537" s="314"/>
      <c r="S1537" s="314"/>
      <c r="T1537" s="314"/>
      <c r="U1537" s="314"/>
      <c r="V1537" s="314"/>
      <c r="W1537" s="314"/>
      <c r="X1537" s="314"/>
      <c r="Y1537" s="314"/>
      <c r="Z1537" s="314"/>
      <c r="AA1537" s="314"/>
      <c r="AB1537" s="314"/>
      <c r="AC1537" s="314"/>
      <c r="AD1537" s="314"/>
      <c r="AE1537" s="314"/>
      <c r="AF1537" s="314"/>
      <c r="AG1537" s="314"/>
      <c r="AH1537" s="314"/>
      <c r="AI1537" s="314"/>
      <c r="AJ1537" s="314"/>
      <c r="AK1537" s="314"/>
      <c r="AL1537" s="314"/>
      <c r="AM1537" s="314"/>
      <c r="AN1537" s="314"/>
    </row>
    <row r="1538">
      <c r="A1538" s="314"/>
      <c r="B1538" s="310">
        <v>11561.0</v>
      </c>
      <c r="C1538" s="314"/>
      <c r="D1538" s="314"/>
      <c r="E1538" s="311" t="s">
        <v>21</v>
      </c>
      <c r="F1538" s="311" t="s">
        <v>4661</v>
      </c>
      <c r="G1538" s="310">
        <v>1999.0</v>
      </c>
      <c r="H1538" s="310" t="s">
        <v>3765</v>
      </c>
      <c r="I1538" s="310" t="s">
        <v>4662</v>
      </c>
      <c r="J1538" s="310">
        <v>48.0</v>
      </c>
      <c r="K1538" s="310" t="s">
        <v>105</v>
      </c>
      <c r="L1538" s="310" t="s">
        <v>25</v>
      </c>
      <c r="M1538" s="310" t="s">
        <v>3765</v>
      </c>
      <c r="N1538" s="314"/>
      <c r="O1538" s="314"/>
      <c r="P1538" s="314"/>
      <c r="Q1538" s="314"/>
      <c r="R1538" s="314"/>
      <c r="S1538" s="314"/>
      <c r="T1538" s="314"/>
      <c r="U1538" s="314"/>
      <c r="V1538" s="314"/>
      <c r="W1538" s="314"/>
      <c r="X1538" s="314"/>
      <c r="Y1538" s="314"/>
      <c r="Z1538" s="314"/>
      <c r="AA1538" s="314"/>
      <c r="AB1538" s="314"/>
      <c r="AC1538" s="314"/>
      <c r="AD1538" s="314"/>
      <c r="AE1538" s="314"/>
      <c r="AF1538" s="314"/>
      <c r="AG1538" s="314"/>
      <c r="AH1538" s="314"/>
      <c r="AI1538" s="314"/>
      <c r="AJ1538" s="314"/>
      <c r="AK1538" s="314"/>
      <c r="AL1538" s="314"/>
      <c r="AM1538" s="314"/>
      <c r="AN1538" s="314"/>
    </row>
    <row r="1539">
      <c r="A1539" s="314"/>
      <c r="B1539" s="310">
        <v>11562.0</v>
      </c>
      <c r="C1539" s="314"/>
      <c r="D1539" s="314"/>
      <c r="E1539" s="311" t="s">
        <v>21</v>
      </c>
      <c r="F1539" s="311" t="s">
        <v>4663</v>
      </c>
      <c r="G1539" s="310">
        <v>1999.0</v>
      </c>
      <c r="H1539" s="310" t="s">
        <v>3765</v>
      </c>
      <c r="I1539" s="310" t="s">
        <v>4113</v>
      </c>
      <c r="J1539" s="310">
        <v>65.0</v>
      </c>
      <c r="K1539" s="310" t="s">
        <v>105</v>
      </c>
      <c r="L1539" s="310" t="s">
        <v>25</v>
      </c>
      <c r="M1539" s="310" t="s">
        <v>3765</v>
      </c>
      <c r="N1539" s="314"/>
      <c r="O1539" s="314"/>
      <c r="P1539" s="314"/>
      <c r="Q1539" s="314"/>
      <c r="R1539" s="314"/>
      <c r="S1539" s="314"/>
      <c r="T1539" s="314"/>
      <c r="U1539" s="314"/>
      <c r="V1539" s="314"/>
      <c r="W1539" s="314"/>
      <c r="X1539" s="314"/>
      <c r="Y1539" s="314"/>
      <c r="Z1539" s="314"/>
      <c r="AA1539" s="314"/>
      <c r="AB1539" s="314"/>
      <c r="AC1539" s="314"/>
      <c r="AD1539" s="314"/>
      <c r="AE1539" s="314"/>
      <c r="AF1539" s="314"/>
      <c r="AG1539" s="314"/>
      <c r="AH1539" s="314"/>
      <c r="AI1539" s="314"/>
      <c r="AJ1539" s="314"/>
      <c r="AK1539" s="314"/>
      <c r="AL1539" s="314"/>
      <c r="AM1539" s="314"/>
      <c r="AN1539" s="314"/>
    </row>
    <row r="1540">
      <c r="A1540" s="314"/>
      <c r="B1540" s="310">
        <v>11563.0</v>
      </c>
      <c r="C1540" s="314"/>
      <c r="D1540" s="314"/>
      <c r="E1540" s="311" t="s">
        <v>21</v>
      </c>
      <c r="F1540" s="311" t="s">
        <v>4084</v>
      </c>
      <c r="G1540" s="310">
        <v>1999.0</v>
      </c>
      <c r="H1540" s="310" t="s">
        <v>3765</v>
      </c>
      <c r="I1540" s="310" t="s">
        <v>4085</v>
      </c>
      <c r="J1540" s="310">
        <v>17.0</v>
      </c>
      <c r="K1540" s="310" t="s">
        <v>105</v>
      </c>
      <c r="L1540" s="310" t="s">
        <v>666</v>
      </c>
      <c r="M1540" s="310" t="s">
        <v>3765</v>
      </c>
      <c r="N1540" s="314"/>
      <c r="O1540" s="314"/>
      <c r="P1540" s="314"/>
      <c r="Q1540" s="314"/>
      <c r="R1540" s="314"/>
      <c r="S1540" s="314"/>
      <c r="T1540" s="314"/>
      <c r="U1540" s="314"/>
      <c r="V1540" s="314"/>
      <c r="W1540" s="314"/>
      <c r="X1540" s="314"/>
      <c r="Y1540" s="314"/>
      <c r="Z1540" s="314"/>
      <c r="AA1540" s="314"/>
      <c r="AB1540" s="314"/>
      <c r="AC1540" s="314"/>
      <c r="AD1540" s="314"/>
      <c r="AE1540" s="314"/>
      <c r="AF1540" s="314"/>
      <c r="AG1540" s="314"/>
      <c r="AH1540" s="314"/>
      <c r="AI1540" s="314"/>
      <c r="AJ1540" s="314"/>
      <c r="AK1540" s="314"/>
      <c r="AL1540" s="314"/>
      <c r="AM1540" s="314"/>
      <c r="AN1540" s="314"/>
    </row>
    <row r="1541">
      <c r="A1541" s="314"/>
      <c r="B1541" s="310">
        <v>11564.0</v>
      </c>
      <c r="C1541" s="314"/>
      <c r="D1541" s="314"/>
      <c r="E1541" s="311" t="s">
        <v>21</v>
      </c>
      <c r="F1541" s="311" t="s">
        <v>4664</v>
      </c>
      <c r="G1541" s="310">
        <v>1999.0</v>
      </c>
      <c r="H1541" s="310" t="s">
        <v>3783</v>
      </c>
      <c r="I1541" s="310" t="s">
        <v>4552</v>
      </c>
      <c r="J1541" s="310">
        <v>57.0</v>
      </c>
      <c r="K1541" s="310" t="s">
        <v>105</v>
      </c>
      <c r="L1541" s="310" t="s">
        <v>72</v>
      </c>
      <c r="M1541" s="310" t="s">
        <v>3765</v>
      </c>
      <c r="N1541" s="314"/>
      <c r="O1541" s="314"/>
      <c r="P1541" s="314"/>
      <c r="Q1541" s="314"/>
      <c r="R1541" s="314"/>
      <c r="S1541" s="314"/>
      <c r="T1541" s="314"/>
      <c r="U1541" s="314"/>
      <c r="V1541" s="314"/>
      <c r="W1541" s="314"/>
      <c r="X1541" s="314"/>
      <c r="Y1541" s="314"/>
      <c r="Z1541" s="314"/>
      <c r="AA1541" s="314"/>
      <c r="AB1541" s="314"/>
      <c r="AC1541" s="314"/>
      <c r="AD1541" s="314"/>
      <c r="AE1541" s="314"/>
      <c r="AF1541" s="314"/>
      <c r="AG1541" s="314"/>
      <c r="AH1541" s="314"/>
      <c r="AI1541" s="314"/>
      <c r="AJ1541" s="314"/>
      <c r="AK1541" s="314"/>
      <c r="AL1541" s="314"/>
      <c r="AM1541" s="314"/>
      <c r="AN1541" s="314"/>
    </row>
    <row r="1542">
      <c r="A1542" s="314"/>
      <c r="B1542" s="310">
        <v>11565.0</v>
      </c>
      <c r="C1542" s="314"/>
      <c r="D1542" s="314"/>
      <c r="E1542" s="311" t="s">
        <v>21</v>
      </c>
      <c r="F1542" s="311" t="s">
        <v>3956</v>
      </c>
      <c r="G1542" s="310">
        <v>1999.0</v>
      </c>
      <c r="H1542" s="310" t="s">
        <v>3765</v>
      </c>
      <c r="I1542" s="310" t="s">
        <v>3835</v>
      </c>
      <c r="J1542" s="310">
        <v>50.0</v>
      </c>
      <c r="K1542" s="310" t="s">
        <v>105</v>
      </c>
      <c r="L1542" s="310" t="s">
        <v>666</v>
      </c>
      <c r="M1542" s="310" t="s">
        <v>3765</v>
      </c>
      <c r="N1542" s="314"/>
      <c r="O1542" s="314"/>
      <c r="P1542" s="314"/>
      <c r="Q1542" s="314"/>
      <c r="R1542" s="314"/>
      <c r="S1542" s="314"/>
      <c r="T1542" s="314"/>
      <c r="U1542" s="314"/>
      <c r="V1542" s="314"/>
      <c r="W1542" s="314"/>
      <c r="X1542" s="314"/>
      <c r="Y1542" s="314"/>
      <c r="Z1542" s="314"/>
      <c r="AA1542" s="314"/>
      <c r="AB1542" s="314"/>
      <c r="AC1542" s="314"/>
      <c r="AD1542" s="314"/>
      <c r="AE1542" s="314"/>
      <c r="AF1542" s="314"/>
      <c r="AG1542" s="314"/>
      <c r="AH1542" s="314"/>
      <c r="AI1542" s="314"/>
      <c r="AJ1542" s="314"/>
      <c r="AK1542" s="314"/>
      <c r="AL1542" s="314"/>
      <c r="AM1542" s="314"/>
      <c r="AN1542" s="314"/>
    </row>
    <row r="1543">
      <c r="A1543" s="314"/>
      <c r="B1543" s="310">
        <v>11566.0</v>
      </c>
      <c r="C1543" s="314"/>
      <c r="D1543" s="314"/>
      <c r="E1543" s="311" t="s">
        <v>21</v>
      </c>
      <c r="F1543" s="311" t="s">
        <v>3807</v>
      </c>
      <c r="G1543" s="310">
        <v>1999.0</v>
      </c>
      <c r="H1543" s="310" t="s">
        <v>3765</v>
      </c>
      <c r="I1543" s="310" t="s">
        <v>3808</v>
      </c>
      <c r="J1543" s="310">
        <v>72.0</v>
      </c>
      <c r="K1543" s="310" t="s">
        <v>105</v>
      </c>
      <c r="L1543" s="310" t="s">
        <v>1138</v>
      </c>
      <c r="M1543" s="310" t="s">
        <v>3765</v>
      </c>
      <c r="N1543" s="314"/>
      <c r="O1543" s="314"/>
      <c r="P1543" s="314"/>
      <c r="Q1543" s="314"/>
      <c r="R1543" s="314"/>
      <c r="S1543" s="314"/>
      <c r="T1543" s="314"/>
      <c r="U1543" s="314"/>
      <c r="V1543" s="314"/>
      <c r="W1543" s="314"/>
      <c r="X1543" s="314"/>
      <c r="Y1543" s="314"/>
      <c r="Z1543" s="314"/>
      <c r="AA1543" s="314"/>
      <c r="AB1543" s="314"/>
      <c r="AC1543" s="314"/>
      <c r="AD1543" s="314"/>
      <c r="AE1543" s="314"/>
      <c r="AF1543" s="314"/>
      <c r="AG1543" s="314"/>
      <c r="AH1543" s="314"/>
      <c r="AI1543" s="314"/>
      <c r="AJ1543" s="314"/>
      <c r="AK1543" s="314"/>
      <c r="AL1543" s="314"/>
      <c r="AM1543" s="314"/>
      <c r="AN1543" s="314"/>
    </row>
    <row r="1544">
      <c r="A1544" s="314"/>
      <c r="B1544" s="310">
        <v>11567.0</v>
      </c>
      <c r="C1544" s="314"/>
      <c r="D1544" s="314"/>
      <c r="E1544" s="311" t="s">
        <v>21</v>
      </c>
      <c r="F1544" s="311" t="s">
        <v>3957</v>
      </c>
      <c r="G1544" s="310">
        <v>1999.0</v>
      </c>
      <c r="H1544" s="310" t="s">
        <v>3765</v>
      </c>
      <c r="I1544" s="310" t="s">
        <v>3958</v>
      </c>
      <c r="J1544" s="310">
        <v>36.0</v>
      </c>
      <c r="K1544" s="310" t="s">
        <v>105</v>
      </c>
      <c r="L1544" s="310" t="s">
        <v>72</v>
      </c>
      <c r="M1544" s="310" t="s">
        <v>3765</v>
      </c>
      <c r="N1544" s="314"/>
      <c r="O1544" s="314"/>
      <c r="P1544" s="314"/>
      <c r="Q1544" s="314"/>
      <c r="R1544" s="314"/>
      <c r="S1544" s="314"/>
      <c r="T1544" s="314"/>
      <c r="U1544" s="314"/>
      <c r="V1544" s="314"/>
      <c r="W1544" s="314"/>
      <c r="X1544" s="314"/>
      <c r="Y1544" s="314"/>
      <c r="Z1544" s="314"/>
      <c r="AA1544" s="314"/>
      <c r="AB1544" s="314"/>
      <c r="AC1544" s="314"/>
      <c r="AD1544" s="314"/>
      <c r="AE1544" s="314"/>
      <c r="AF1544" s="314"/>
      <c r="AG1544" s="314"/>
      <c r="AH1544" s="314"/>
      <c r="AI1544" s="314"/>
      <c r="AJ1544" s="314"/>
      <c r="AK1544" s="314"/>
      <c r="AL1544" s="314"/>
      <c r="AM1544" s="314"/>
      <c r="AN1544" s="314"/>
    </row>
    <row r="1545">
      <c r="A1545" s="314"/>
      <c r="B1545" s="310">
        <v>11568.0</v>
      </c>
      <c r="C1545" s="314"/>
      <c r="D1545" s="314"/>
      <c r="E1545" s="311" t="s">
        <v>21</v>
      </c>
      <c r="F1545" s="311" t="s">
        <v>3959</v>
      </c>
      <c r="G1545" s="310">
        <v>1999.0</v>
      </c>
      <c r="H1545" s="310" t="s">
        <v>3765</v>
      </c>
      <c r="I1545" s="310" t="s">
        <v>3958</v>
      </c>
      <c r="J1545" s="310">
        <v>36.0</v>
      </c>
      <c r="K1545" s="310" t="s">
        <v>105</v>
      </c>
      <c r="L1545" s="310" t="s">
        <v>72</v>
      </c>
      <c r="M1545" s="310" t="s">
        <v>3765</v>
      </c>
      <c r="N1545" s="314"/>
      <c r="O1545" s="314"/>
      <c r="P1545" s="314"/>
      <c r="Q1545" s="314"/>
      <c r="R1545" s="314"/>
      <c r="S1545" s="314"/>
      <c r="T1545" s="314"/>
      <c r="U1545" s="314"/>
      <c r="V1545" s="314"/>
      <c r="W1545" s="314"/>
      <c r="X1545" s="314"/>
      <c r="Y1545" s="314"/>
      <c r="Z1545" s="314"/>
      <c r="AA1545" s="314"/>
      <c r="AB1545" s="314"/>
      <c r="AC1545" s="314"/>
      <c r="AD1545" s="314"/>
      <c r="AE1545" s="314"/>
      <c r="AF1545" s="314"/>
      <c r="AG1545" s="314"/>
      <c r="AH1545" s="314"/>
      <c r="AI1545" s="314"/>
      <c r="AJ1545" s="314"/>
      <c r="AK1545" s="314"/>
      <c r="AL1545" s="314"/>
      <c r="AM1545" s="314"/>
      <c r="AN1545" s="314"/>
    </row>
    <row r="1546">
      <c r="A1546" s="314"/>
      <c r="B1546" s="310">
        <v>11569.0</v>
      </c>
      <c r="C1546" s="314"/>
      <c r="D1546" s="314"/>
      <c r="E1546" s="311" t="s">
        <v>21</v>
      </c>
      <c r="F1546" s="311" t="s">
        <v>4665</v>
      </c>
      <c r="G1546" s="310">
        <v>1999.0</v>
      </c>
      <c r="H1546" s="310" t="s">
        <v>3783</v>
      </c>
      <c r="I1546" s="310" t="s">
        <v>4552</v>
      </c>
      <c r="J1546" s="310">
        <v>57.0</v>
      </c>
      <c r="K1546" s="310" t="s">
        <v>105</v>
      </c>
      <c r="L1546" s="310" t="s">
        <v>30</v>
      </c>
      <c r="M1546" s="310" t="s">
        <v>3765</v>
      </c>
      <c r="N1546" s="314"/>
      <c r="O1546" s="314"/>
      <c r="P1546" s="314"/>
      <c r="Q1546" s="314"/>
      <c r="R1546" s="314"/>
      <c r="S1546" s="314"/>
      <c r="T1546" s="314"/>
      <c r="U1546" s="314"/>
      <c r="V1546" s="314"/>
      <c r="W1546" s="314"/>
      <c r="X1546" s="314"/>
      <c r="Y1546" s="314"/>
      <c r="Z1546" s="314"/>
      <c r="AA1546" s="314"/>
      <c r="AB1546" s="314"/>
      <c r="AC1546" s="314"/>
      <c r="AD1546" s="314"/>
      <c r="AE1546" s="314"/>
      <c r="AF1546" s="314"/>
      <c r="AG1546" s="314"/>
      <c r="AH1546" s="314"/>
      <c r="AI1546" s="314"/>
      <c r="AJ1546" s="314"/>
      <c r="AK1546" s="314"/>
      <c r="AL1546" s="314"/>
      <c r="AM1546" s="314"/>
      <c r="AN1546" s="314"/>
    </row>
    <row r="1547">
      <c r="A1547" s="314"/>
      <c r="B1547" s="310">
        <v>11570.0</v>
      </c>
      <c r="C1547" s="314"/>
      <c r="D1547" s="314"/>
      <c r="E1547" s="311" t="s">
        <v>21</v>
      </c>
      <c r="F1547" s="311" t="s">
        <v>4086</v>
      </c>
      <c r="G1547" s="310">
        <v>1999.0</v>
      </c>
      <c r="H1547" s="310" t="s">
        <v>3783</v>
      </c>
      <c r="I1547" s="310" t="s">
        <v>3857</v>
      </c>
      <c r="J1547" s="310">
        <v>50.0</v>
      </c>
      <c r="K1547" s="310" t="s">
        <v>105</v>
      </c>
      <c r="L1547" s="310" t="s">
        <v>72</v>
      </c>
      <c r="M1547" s="310" t="s">
        <v>3765</v>
      </c>
      <c r="N1547" s="314"/>
      <c r="O1547" s="314"/>
      <c r="P1547" s="314"/>
      <c r="Q1547" s="314"/>
      <c r="R1547" s="314"/>
      <c r="S1547" s="314"/>
      <c r="T1547" s="314"/>
      <c r="U1547" s="314"/>
      <c r="V1547" s="314"/>
      <c r="W1547" s="314"/>
      <c r="X1547" s="314"/>
      <c r="Y1547" s="314"/>
      <c r="Z1547" s="314"/>
      <c r="AA1547" s="314"/>
      <c r="AB1547" s="314"/>
      <c r="AC1547" s="314"/>
      <c r="AD1547" s="314"/>
      <c r="AE1547" s="314"/>
      <c r="AF1547" s="314"/>
      <c r="AG1547" s="314"/>
      <c r="AH1547" s="314"/>
      <c r="AI1547" s="314"/>
      <c r="AJ1547" s="314"/>
      <c r="AK1547" s="314"/>
      <c r="AL1547" s="314"/>
      <c r="AM1547" s="314"/>
      <c r="AN1547" s="314"/>
    </row>
    <row r="1548">
      <c r="B1548" s="5">
        <v>11571.0</v>
      </c>
      <c r="E1548" s="90" t="s">
        <v>21</v>
      </c>
      <c r="F1548" s="90" t="s">
        <v>4087</v>
      </c>
      <c r="G1548" s="5">
        <v>2000.0</v>
      </c>
      <c r="H1548" s="5" t="s">
        <v>3768</v>
      </c>
      <c r="I1548" s="5" t="s">
        <v>3875</v>
      </c>
      <c r="J1548" s="5">
        <v>37.0</v>
      </c>
      <c r="K1548" s="5" t="s">
        <v>88</v>
      </c>
      <c r="L1548" s="5" t="s">
        <v>1138</v>
      </c>
      <c r="M1548" s="5" t="s">
        <v>3765</v>
      </c>
      <c r="N1548" s="113"/>
    </row>
    <row r="1549">
      <c r="A1549" s="314"/>
      <c r="B1549" s="310">
        <v>11572.0</v>
      </c>
      <c r="C1549" s="314"/>
      <c r="D1549" s="314"/>
      <c r="E1549" s="311" t="s">
        <v>21</v>
      </c>
      <c r="F1549" s="311" t="s">
        <v>4666</v>
      </c>
      <c r="G1549" s="310">
        <v>1999.0</v>
      </c>
      <c r="H1549" s="310" t="s">
        <v>3765</v>
      </c>
      <c r="I1549" s="310" t="s">
        <v>3835</v>
      </c>
      <c r="J1549" s="310">
        <v>50.0</v>
      </c>
      <c r="K1549" s="310" t="s">
        <v>105</v>
      </c>
      <c r="L1549" s="310" t="s">
        <v>763</v>
      </c>
      <c r="M1549" s="310" t="s">
        <v>3765</v>
      </c>
      <c r="N1549" s="314"/>
      <c r="O1549" s="314"/>
      <c r="P1549" s="314"/>
      <c r="Q1549" s="314"/>
      <c r="R1549" s="314"/>
      <c r="S1549" s="314"/>
      <c r="T1549" s="314"/>
      <c r="U1549" s="314"/>
      <c r="V1549" s="314"/>
      <c r="W1549" s="314"/>
      <c r="X1549" s="314"/>
      <c r="Y1549" s="314"/>
      <c r="Z1549" s="314"/>
      <c r="AA1549" s="314"/>
      <c r="AB1549" s="314"/>
      <c r="AC1549" s="314"/>
      <c r="AD1549" s="314"/>
      <c r="AE1549" s="314"/>
      <c r="AF1549" s="314"/>
      <c r="AG1549" s="314"/>
      <c r="AH1549" s="314"/>
      <c r="AI1549" s="314"/>
      <c r="AJ1549" s="314"/>
      <c r="AK1549" s="314"/>
      <c r="AL1549" s="314"/>
      <c r="AM1549" s="314"/>
      <c r="AN1549" s="314"/>
    </row>
    <row r="1550">
      <c r="A1550" s="314"/>
      <c r="B1550" s="310">
        <v>11573.0</v>
      </c>
      <c r="C1550" s="314"/>
      <c r="D1550" s="314"/>
      <c r="E1550" s="311" t="s">
        <v>21</v>
      </c>
      <c r="F1550" s="311" t="s">
        <v>4667</v>
      </c>
      <c r="G1550" s="310">
        <v>1999.0</v>
      </c>
      <c r="H1550" s="310" t="s">
        <v>3765</v>
      </c>
      <c r="I1550" s="310" t="s">
        <v>3937</v>
      </c>
      <c r="J1550" s="310">
        <v>51.0</v>
      </c>
      <c r="K1550" s="310" t="s">
        <v>105</v>
      </c>
      <c r="L1550" s="310" t="s">
        <v>72</v>
      </c>
      <c r="M1550" s="310" t="s">
        <v>3765</v>
      </c>
      <c r="N1550" s="314"/>
      <c r="O1550" s="314"/>
      <c r="P1550" s="314"/>
      <c r="Q1550" s="314"/>
      <c r="R1550" s="314"/>
      <c r="S1550" s="314"/>
      <c r="T1550" s="314"/>
      <c r="U1550" s="314"/>
      <c r="V1550" s="314"/>
      <c r="W1550" s="314"/>
      <c r="X1550" s="314"/>
      <c r="Y1550" s="314"/>
      <c r="Z1550" s="314"/>
      <c r="AA1550" s="314"/>
      <c r="AB1550" s="314"/>
      <c r="AC1550" s="314"/>
      <c r="AD1550" s="314"/>
      <c r="AE1550" s="314"/>
      <c r="AF1550" s="314"/>
      <c r="AG1550" s="314"/>
      <c r="AH1550" s="314"/>
      <c r="AI1550" s="314"/>
      <c r="AJ1550" s="314"/>
      <c r="AK1550" s="314"/>
      <c r="AL1550" s="314"/>
      <c r="AM1550" s="314"/>
      <c r="AN1550" s="314"/>
    </row>
    <row r="1551">
      <c r="A1551" s="314"/>
      <c r="B1551" s="310">
        <v>11574.0</v>
      </c>
      <c r="C1551" s="314"/>
      <c r="D1551" s="314"/>
      <c r="E1551" s="311" t="s">
        <v>21</v>
      </c>
      <c r="F1551" s="311" t="s">
        <v>4088</v>
      </c>
      <c r="G1551" s="310">
        <v>1999.0</v>
      </c>
      <c r="H1551" s="310" t="s">
        <v>3783</v>
      </c>
      <c r="I1551" s="310" t="s">
        <v>4089</v>
      </c>
      <c r="J1551" s="310">
        <v>46.0</v>
      </c>
      <c r="K1551" s="310" t="s">
        <v>105</v>
      </c>
      <c r="L1551" s="310" t="s">
        <v>25</v>
      </c>
      <c r="M1551" s="310" t="s">
        <v>3765</v>
      </c>
      <c r="N1551" s="314"/>
      <c r="O1551" s="314"/>
      <c r="P1551" s="314"/>
      <c r="Q1551" s="314"/>
      <c r="R1551" s="314"/>
      <c r="S1551" s="314"/>
      <c r="T1551" s="314"/>
      <c r="U1551" s="314"/>
      <c r="V1551" s="314"/>
      <c r="W1551" s="314"/>
      <c r="X1551" s="314"/>
      <c r="Y1551" s="314"/>
      <c r="Z1551" s="314"/>
      <c r="AA1551" s="314"/>
      <c r="AB1551" s="314"/>
      <c r="AC1551" s="314"/>
      <c r="AD1551" s="314"/>
      <c r="AE1551" s="314"/>
      <c r="AF1551" s="314"/>
      <c r="AG1551" s="314"/>
      <c r="AH1551" s="314"/>
      <c r="AI1551" s="314"/>
      <c r="AJ1551" s="314"/>
      <c r="AK1551" s="314"/>
      <c r="AL1551" s="314"/>
      <c r="AM1551" s="314"/>
      <c r="AN1551" s="314"/>
    </row>
    <row r="1552">
      <c r="A1552" s="314"/>
      <c r="B1552" s="310">
        <v>11575.0</v>
      </c>
      <c r="C1552" s="314"/>
      <c r="D1552" s="314"/>
      <c r="E1552" s="311" t="s">
        <v>21</v>
      </c>
      <c r="F1552" s="311" t="s">
        <v>4090</v>
      </c>
      <c r="G1552" s="310">
        <v>1999.0</v>
      </c>
      <c r="H1552" s="310" t="s">
        <v>3783</v>
      </c>
      <c r="I1552" s="310" t="s">
        <v>4089</v>
      </c>
      <c r="J1552" s="310">
        <v>46.0</v>
      </c>
      <c r="K1552" s="310" t="s">
        <v>105</v>
      </c>
      <c r="L1552" s="310" t="s">
        <v>25</v>
      </c>
      <c r="M1552" s="310" t="s">
        <v>3765</v>
      </c>
      <c r="N1552" s="314"/>
      <c r="O1552" s="314"/>
      <c r="P1552" s="314"/>
      <c r="Q1552" s="314"/>
      <c r="R1552" s="314"/>
      <c r="S1552" s="314"/>
      <c r="T1552" s="314"/>
      <c r="U1552" s="314"/>
      <c r="V1552" s="314"/>
      <c r="W1552" s="314"/>
      <c r="X1552" s="314"/>
      <c r="Y1552" s="314"/>
      <c r="Z1552" s="314"/>
      <c r="AA1552" s="314"/>
      <c r="AB1552" s="314"/>
      <c r="AC1552" s="314"/>
      <c r="AD1552" s="314"/>
      <c r="AE1552" s="314"/>
      <c r="AF1552" s="314"/>
      <c r="AG1552" s="314"/>
      <c r="AH1552" s="314"/>
      <c r="AI1552" s="314"/>
      <c r="AJ1552" s="314"/>
      <c r="AK1552" s="314"/>
      <c r="AL1552" s="314"/>
      <c r="AM1552" s="314"/>
      <c r="AN1552" s="314"/>
    </row>
    <row r="1553">
      <c r="A1553" s="314"/>
      <c r="B1553" s="310">
        <v>11576.0</v>
      </c>
      <c r="C1553" s="314"/>
      <c r="D1553" s="314"/>
      <c r="E1553" s="311" t="s">
        <v>21</v>
      </c>
      <c r="F1553" s="311" t="s">
        <v>4668</v>
      </c>
      <c r="G1553" s="310">
        <v>1999.0</v>
      </c>
      <c r="H1553" s="310" t="s">
        <v>3765</v>
      </c>
      <c r="I1553" s="310" t="s">
        <v>3835</v>
      </c>
      <c r="J1553" s="310">
        <v>50.0</v>
      </c>
      <c r="K1553" s="310" t="s">
        <v>105</v>
      </c>
      <c r="L1553" s="310" t="s">
        <v>72</v>
      </c>
      <c r="M1553" s="310" t="s">
        <v>3765</v>
      </c>
      <c r="N1553" s="314"/>
      <c r="O1553" s="314"/>
      <c r="P1553" s="314"/>
      <c r="Q1553" s="314"/>
      <c r="R1553" s="314"/>
      <c r="S1553" s="314"/>
      <c r="T1553" s="314"/>
      <c r="U1553" s="314"/>
      <c r="V1553" s="314"/>
      <c r="W1553" s="314"/>
      <c r="X1553" s="314"/>
      <c r="Y1553" s="314"/>
      <c r="Z1553" s="314"/>
      <c r="AA1553" s="314"/>
      <c r="AB1553" s="314"/>
      <c r="AC1553" s="314"/>
      <c r="AD1553" s="314"/>
      <c r="AE1553" s="314"/>
      <c r="AF1553" s="314"/>
      <c r="AG1553" s="314"/>
      <c r="AH1553" s="314"/>
      <c r="AI1553" s="314"/>
      <c r="AJ1553" s="314"/>
      <c r="AK1553" s="314"/>
      <c r="AL1553" s="314"/>
      <c r="AM1553" s="314"/>
      <c r="AN1553" s="314"/>
    </row>
    <row r="1554">
      <c r="A1554" s="314"/>
      <c r="B1554" s="310">
        <v>11577.0</v>
      </c>
      <c r="C1554" s="314"/>
      <c r="D1554" s="314"/>
      <c r="E1554" s="311" t="s">
        <v>21</v>
      </c>
      <c r="F1554" s="311" t="s">
        <v>4669</v>
      </c>
      <c r="G1554" s="310">
        <v>1999.0</v>
      </c>
      <c r="H1554" s="310" t="s">
        <v>3765</v>
      </c>
      <c r="I1554" s="310" t="s">
        <v>4537</v>
      </c>
      <c r="J1554" s="310">
        <v>42.0</v>
      </c>
      <c r="K1554" s="310" t="s">
        <v>105</v>
      </c>
      <c r="L1554" s="310" t="s">
        <v>72</v>
      </c>
      <c r="M1554" s="310" t="s">
        <v>3765</v>
      </c>
      <c r="N1554" s="314"/>
      <c r="O1554" s="314"/>
      <c r="P1554" s="314"/>
      <c r="Q1554" s="314"/>
      <c r="R1554" s="314"/>
      <c r="S1554" s="314"/>
      <c r="T1554" s="314"/>
      <c r="U1554" s="314"/>
      <c r="V1554" s="314"/>
      <c r="W1554" s="314"/>
      <c r="X1554" s="314"/>
      <c r="Y1554" s="314"/>
      <c r="Z1554" s="314"/>
      <c r="AA1554" s="314"/>
      <c r="AB1554" s="314"/>
      <c r="AC1554" s="314"/>
      <c r="AD1554" s="314"/>
      <c r="AE1554" s="314"/>
      <c r="AF1554" s="314"/>
      <c r="AG1554" s="314"/>
      <c r="AH1554" s="314"/>
      <c r="AI1554" s="314"/>
      <c r="AJ1554" s="314"/>
      <c r="AK1554" s="314"/>
      <c r="AL1554" s="314"/>
      <c r="AM1554" s="314"/>
      <c r="AN1554" s="314"/>
    </row>
    <row r="1555">
      <c r="A1555" s="314"/>
      <c r="B1555" s="310">
        <v>11578.0</v>
      </c>
      <c r="C1555" s="314"/>
      <c r="D1555" s="314"/>
      <c r="E1555" s="311" t="s">
        <v>21</v>
      </c>
      <c r="F1555" s="311" t="s">
        <v>4670</v>
      </c>
      <c r="G1555" s="310">
        <v>1999.0</v>
      </c>
      <c r="H1555" s="310" t="s">
        <v>3765</v>
      </c>
      <c r="I1555" s="310" t="s">
        <v>4671</v>
      </c>
      <c r="J1555" s="310">
        <v>77.0</v>
      </c>
      <c r="K1555" s="310" t="s">
        <v>105</v>
      </c>
      <c r="L1555" s="310" t="s">
        <v>25</v>
      </c>
      <c r="M1555" s="310" t="s">
        <v>3765</v>
      </c>
      <c r="N1555" s="314"/>
      <c r="O1555" s="314"/>
      <c r="P1555" s="314"/>
      <c r="Q1555" s="314"/>
      <c r="R1555" s="314"/>
      <c r="S1555" s="314"/>
      <c r="T1555" s="314"/>
      <c r="U1555" s="314"/>
      <c r="V1555" s="314"/>
      <c r="W1555" s="314"/>
      <c r="X1555" s="314"/>
      <c r="Y1555" s="314"/>
      <c r="Z1555" s="314"/>
      <c r="AA1555" s="314"/>
      <c r="AB1555" s="314"/>
      <c r="AC1555" s="314"/>
      <c r="AD1555" s="314"/>
      <c r="AE1555" s="314"/>
      <c r="AF1555" s="314"/>
      <c r="AG1555" s="314"/>
      <c r="AH1555" s="314"/>
      <c r="AI1555" s="314"/>
      <c r="AJ1555" s="314"/>
      <c r="AK1555" s="314"/>
      <c r="AL1555" s="314"/>
      <c r="AM1555" s="314"/>
      <c r="AN1555" s="314"/>
    </row>
    <row r="1556">
      <c r="A1556" s="314"/>
      <c r="B1556" s="310">
        <v>11579.0</v>
      </c>
      <c r="C1556" s="314"/>
      <c r="D1556" s="314"/>
      <c r="E1556" s="311" t="s">
        <v>21</v>
      </c>
      <c r="F1556" s="311" t="s">
        <v>4672</v>
      </c>
      <c r="G1556" s="310">
        <v>1999.0</v>
      </c>
      <c r="H1556" s="310" t="s">
        <v>3783</v>
      </c>
      <c r="I1556" s="310" t="s">
        <v>3937</v>
      </c>
      <c r="J1556" s="310">
        <v>51.0</v>
      </c>
      <c r="K1556" s="310" t="s">
        <v>105</v>
      </c>
      <c r="L1556" s="356" t="s">
        <v>30</v>
      </c>
      <c r="M1556" s="310" t="s">
        <v>3765</v>
      </c>
      <c r="N1556" s="314"/>
      <c r="O1556" s="314"/>
      <c r="P1556" s="314"/>
      <c r="Q1556" s="314"/>
      <c r="R1556" s="314"/>
      <c r="S1556" s="314"/>
      <c r="T1556" s="314"/>
      <c r="U1556" s="314"/>
      <c r="V1556" s="314"/>
      <c r="W1556" s="314"/>
      <c r="X1556" s="314"/>
      <c r="Y1556" s="314"/>
      <c r="Z1556" s="314"/>
      <c r="AA1556" s="314"/>
      <c r="AB1556" s="314"/>
      <c r="AC1556" s="314"/>
      <c r="AD1556" s="314"/>
      <c r="AE1556" s="314"/>
      <c r="AF1556" s="314"/>
      <c r="AG1556" s="314"/>
      <c r="AH1556" s="314"/>
      <c r="AI1556" s="314"/>
      <c r="AJ1556" s="314"/>
      <c r="AK1556" s="314"/>
      <c r="AL1556" s="314"/>
      <c r="AM1556" s="314"/>
      <c r="AN1556" s="314"/>
    </row>
    <row r="1557">
      <c r="A1557" s="314"/>
      <c r="B1557" s="310">
        <v>11580.0</v>
      </c>
      <c r="C1557" s="314"/>
      <c r="D1557" s="314"/>
      <c r="E1557" s="311" t="s">
        <v>21</v>
      </c>
      <c r="F1557" s="311" t="s">
        <v>4091</v>
      </c>
      <c r="G1557" s="310">
        <v>2000.0</v>
      </c>
      <c r="H1557" s="310" t="s">
        <v>3768</v>
      </c>
      <c r="I1557" s="310" t="s">
        <v>3841</v>
      </c>
      <c r="J1557" s="310">
        <v>58.0</v>
      </c>
      <c r="K1557" s="310" t="s">
        <v>105</v>
      </c>
      <c r="L1557" s="310" t="s">
        <v>25</v>
      </c>
      <c r="M1557" s="310" t="s">
        <v>3765</v>
      </c>
      <c r="N1557" s="314"/>
      <c r="O1557" s="314"/>
      <c r="P1557" s="314"/>
      <c r="Q1557" s="314"/>
      <c r="R1557" s="314"/>
      <c r="S1557" s="314"/>
      <c r="T1557" s="314"/>
      <c r="U1557" s="314"/>
      <c r="V1557" s="314"/>
      <c r="W1557" s="314"/>
      <c r="X1557" s="314"/>
      <c r="Y1557" s="314"/>
      <c r="Z1557" s="314"/>
      <c r="AA1557" s="314"/>
      <c r="AB1557" s="314"/>
      <c r="AC1557" s="314"/>
      <c r="AD1557" s="314"/>
      <c r="AE1557" s="314"/>
      <c r="AF1557" s="314"/>
      <c r="AG1557" s="314"/>
      <c r="AH1557" s="314"/>
      <c r="AI1557" s="314"/>
      <c r="AJ1557" s="314"/>
      <c r="AK1557" s="314"/>
      <c r="AL1557" s="314"/>
      <c r="AM1557" s="314"/>
      <c r="AN1557" s="314"/>
    </row>
    <row r="1558">
      <c r="A1558" s="314"/>
      <c r="B1558" s="310">
        <v>11581.0</v>
      </c>
      <c r="C1558" s="314"/>
      <c r="D1558" s="314"/>
      <c r="E1558" s="311" t="s">
        <v>21</v>
      </c>
      <c r="F1558" s="311" t="s">
        <v>3809</v>
      </c>
      <c r="G1558" s="310">
        <v>1999.0</v>
      </c>
      <c r="H1558" s="310" t="s">
        <v>3765</v>
      </c>
      <c r="I1558" s="310" t="s">
        <v>3810</v>
      </c>
      <c r="J1558" s="310">
        <v>74.0</v>
      </c>
      <c r="K1558" s="310" t="s">
        <v>105</v>
      </c>
      <c r="L1558" s="310" t="s">
        <v>666</v>
      </c>
      <c r="M1558" s="310" t="s">
        <v>3765</v>
      </c>
      <c r="N1558" s="314"/>
      <c r="O1558" s="314"/>
      <c r="P1558" s="314"/>
      <c r="Q1558" s="314"/>
      <c r="R1558" s="314"/>
      <c r="S1558" s="314"/>
      <c r="T1558" s="314"/>
      <c r="U1558" s="314"/>
      <c r="V1558" s="314"/>
      <c r="W1558" s="314"/>
      <c r="X1558" s="314"/>
      <c r="Y1558" s="314"/>
      <c r="Z1558" s="314"/>
      <c r="AA1558" s="314"/>
      <c r="AB1558" s="314"/>
      <c r="AC1558" s="314"/>
      <c r="AD1558" s="314"/>
      <c r="AE1558" s="314"/>
      <c r="AF1558" s="314"/>
      <c r="AG1558" s="314"/>
      <c r="AH1558" s="314"/>
      <c r="AI1558" s="314"/>
      <c r="AJ1558" s="314"/>
      <c r="AK1558" s="314"/>
      <c r="AL1558" s="314"/>
      <c r="AM1558" s="314"/>
      <c r="AN1558" s="314"/>
    </row>
    <row r="1559">
      <c r="A1559" s="314"/>
      <c r="B1559" s="310">
        <v>11582.0</v>
      </c>
      <c r="C1559" s="314"/>
      <c r="D1559" s="314"/>
      <c r="E1559" s="311" t="s">
        <v>21</v>
      </c>
      <c r="F1559" s="311" t="s">
        <v>4092</v>
      </c>
      <c r="G1559" s="310">
        <v>2000.0</v>
      </c>
      <c r="H1559" s="310" t="s">
        <v>3768</v>
      </c>
      <c r="I1559" s="310" t="s">
        <v>3841</v>
      </c>
      <c r="J1559" s="310">
        <v>58.0</v>
      </c>
      <c r="K1559" s="310" t="s">
        <v>105</v>
      </c>
      <c r="L1559" s="310" t="s">
        <v>25</v>
      </c>
      <c r="M1559" s="310" t="s">
        <v>3765</v>
      </c>
      <c r="N1559" s="314"/>
      <c r="O1559" s="314"/>
      <c r="P1559" s="314"/>
      <c r="Q1559" s="314"/>
      <c r="R1559" s="314"/>
      <c r="S1559" s="314"/>
      <c r="T1559" s="314"/>
      <c r="U1559" s="314"/>
      <c r="V1559" s="314"/>
      <c r="W1559" s="314"/>
      <c r="X1559" s="314"/>
      <c r="Y1559" s="314"/>
      <c r="Z1559" s="314"/>
      <c r="AA1559" s="314"/>
      <c r="AB1559" s="314"/>
      <c r="AC1559" s="314"/>
      <c r="AD1559" s="314"/>
      <c r="AE1559" s="314"/>
      <c r="AF1559" s="314"/>
      <c r="AG1559" s="314"/>
      <c r="AH1559" s="314"/>
      <c r="AI1559" s="314"/>
      <c r="AJ1559" s="314"/>
      <c r="AK1559" s="314"/>
      <c r="AL1559" s="314"/>
      <c r="AM1559" s="314"/>
      <c r="AN1559" s="314"/>
    </row>
    <row r="1560">
      <c r="A1560" s="314"/>
      <c r="B1560" s="310">
        <v>11583.0</v>
      </c>
      <c r="C1560" s="314"/>
      <c r="D1560" s="314"/>
      <c r="E1560" s="311" t="s">
        <v>21</v>
      </c>
      <c r="F1560" s="311" t="s">
        <v>4673</v>
      </c>
      <c r="G1560" s="310">
        <v>1999.0</v>
      </c>
      <c r="H1560" s="310" t="s">
        <v>3765</v>
      </c>
      <c r="I1560" s="310" t="s">
        <v>3873</v>
      </c>
      <c r="J1560" s="310">
        <v>35.0</v>
      </c>
      <c r="K1560" s="310" t="s">
        <v>105</v>
      </c>
      <c r="L1560" s="310" t="s">
        <v>72</v>
      </c>
      <c r="M1560" s="310" t="s">
        <v>3765</v>
      </c>
      <c r="N1560" s="314"/>
      <c r="O1560" s="314"/>
      <c r="P1560" s="314"/>
      <c r="Q1560" s="314"/>
      <c r="R1560" s="314"/>
      <c r="S1560" s="314"/>
      <c r="T1560" s="314"/>
      <c r="U1560" s="314"/>
      <c r="V1560" s="314"/>
      <c r="W1560" s="314"/>
      <c r="X1560" s="314"/>
      <c r="Y1560" s="314"/>
      <c r="Z1560" s="314"/>
      <c r="AA1560" s="314"/>
      <c r="AB1560" s="314"/>
      <c r="AC1560" s="314"/>
      <c r="AD1560" s="314"/>
      <c r="AE1560" s="314"/>
      <c r="AF1560" s="314"/>
      <c r="AG1560" s="314"/>
      <c r="AH1560" s="314"/>
      <c r="AI1560" s="314"/>
      <c r="AJ1560" s="314"/>
      <c r="AK1560" s="314"/>
      <c r="AL1560" s="314"/>
      <c r="AM1560" s="314"/>
      <c r="AN1560" s="314"/>
    </row>
    <row r="1561">
      <c r="A1561" s="314"/>
      <c r="B1561" s="310">
        <v>11584.0</v>
      </c>
      <c r="C1561" s="314"/>
      <c r="D1561" s="314"/>
      <c r="E1561" s="311" t="s">
        <v>21</v>
      </c>
      <c r="F1561" s="311" t="s">
        <v>3960</v>
      </c>
      <c r="G1561" s="310">
        <v>1999.0</v>
      </c>
      <c r="H1561" s="310" t="s">
        <v>3783</v>
      </c>
      <c r="I1561" s="310" t="s">
        <v>3961</v>
      </c>
      <c r="J1561" s="310">
        <v>45.0</v>
      </c>
      <c r="K1561" s="310" t="s">
        <v>105</v>
      </c>
      <c r="L1561" s="310" t="s">
        <v>763</v>
      </c>
      <c r="M1561" s="310" t="s">
        <v>3765</v>
      </c>
      <c r="N1561" s="314"/>
      <c r="O1561" s="314"/>
      <c r="P1561" s="314"/>
      <c r="Q1561" s="314"/>
      <c r="R1561" s="314"/>
      <c r="S1561" s="314"/>
      <c r="T1561" s="314"/>
      <c r="U1561" s="314"/>
      <c r="V1561" s="314"/>
      <c r="W1561" s="314"/>
      <c r="X1561" s="314"/>
      <c r="Y1561" s="314"/>
      <c r="Z1561" s="314"/>
      <c r="AA1561" s="314"/>
      <c r="AB1561" s="314"/>
      <c r="AC1561" s="314"/>
      <c r="AD1561" s="314"/>
      <c r="AE1561" s="314"/>
      <c r="AF1561" s="314"/>
      <c r="AG1561" s="314"/>
      <c r="AH1561" s="314"/>
      <c r="AI1561" s="314"/>
      <c r="AJ1561" s="314"/>
      <c r="AK1561" s="314"/>
      <c r="AL1561" s="314"/>
      <c r="AM1561" s="314"/>
      <c r="AN1561" s="314"/>
    </row>
    <row r="1562">
      <c r="A1562" s="314"/>
      <c r="B1562" s="310">
        <v>11585.0</v>
      </c>
      <c r="C1562" s="314"/>
      <c r="D1562" s="314"/>
      <c r="E1562" s="311" t="s">
        <v>21</v>
      </c>
      <c r="F1562" s="311" t="s">
        <v>3962</v>
      </c>
      <c r="G1562" s="310">
        <v>1999.0</v>
      </c>
      <c r="H1562" s="310" t="s">
        <v>3783</v>
      </c>
      <c r="I1562" s="310" t="s">
        <v>3907</v>
      </c>
      <c r="J1562" s="310">
        <v>42.0</v>
      </c>
      <c r="K1562" s="310" t="s">
        <v>105</v>
      </c>
      <c r="L1562" s="310" t="s">
        <v>72</v>
      </c>
      <c r="M1562" s="310" t="s">
        <v>3765</v>
      </c>
      <c r="N1562" s="314"/>
      <c r="O1562" s="314"/>
      <c r="P1562" s="314"/>
      <c r="Q1562" s="314"/>
      <c r="R1562" s="314"/>
      <c r="S1562" s="314"/>
      <c r="T1562" s="314"/>
      <c r="U1562" s="314"/>
      <c r="V1562" s="314"/>
      <c r="W1562" s="314"/>
      <c r="X1562" s="314"/>
      <c r="Y1562" s="314"/>
      <c r="Z1562" s="314"/>
      <c r="AA1562" s="314"/>
      <c r="AB1562" s="314"/>
      <c r="AC1562" s="314"/>
      <c r="AD1562" s="314"/>
      <c r="AE1562" s="314"/>
      <c r="AF1562" s="314"/>
      <c r="AG1562" s="314"/>
      <c r="AH1562" s="314"/>
      <c r="AI1562" s="314"/>
      <c r="AJ1562" s="314"/>
      <c r="AK1562" s="314"/>
      <c r="AL1562" s="314"/>
      <c r="AM1562" s="314"/>
      <c r="AN1562" s="314"/>
    </row>
    <row r="1563">
      <c r="A1563" s="314"/>
      <c r="B1563" s="310">
        <v>11586.0</v>
      </c>
      <c r="C1563" s="314"/>
      <c r="D1563" s="314"/>
      <c r="E1563" s="311" t="s">
        <v>21</v>
      </c>
      <c r="F1563" s="311" t="s">
        <v>4093</v>
      </c>
      <c r="G1563" s="310">
        <v>1999.0</v>
      </c>
      <c r="H1563" s="310" t="s">
        <v>3783</v>
      </c>
      <c r="I1563" s="310" t="s">
        <v>3970</v>
      </c>
      <c r="J1563" s="310">
        <v>52.0</v>
      </c>
      <c r="K1563" s="310" t="s">
        <v>105</v>
      </c>
      <c r="L1563" s="310" t="s">
        <v>666</v>
      </c>
      <c r="M1563" s="310" t="s">
        <v>3765</v>
      </c>
      <c r="N1563" s="314"/>
      <c r="O1563" s="314"/>
      <c r="P1563" s="314"/>
      <c r="Q1563" s="314"/>
      <c r="R1563" s="314"/>
      <c r="S1563" s="314"/>
      <c r="T1563" s="314"/>
      <c r="U1563" s="314"/>
      <c r="V1563" s="314"/>
      <c r="W1563" s="314"/>
      <c r="X1563" s="314"/>
      <c r="Y1563" s="314"/>
      <c r="Z1563" s="314"/>
      <c r="AA1563" s="314"/>
      <c r="AB1563" s="314"/>
      <c r="AC1563" s="314"/>
      <c r="AD1563" s="314"/>
      <c r="AE1563" s="314"/>
      <c r="AF1563" s="314"/>
      <c r="AG1563" s="314"/>
      <c r="AH1563" s="314"/>
      <c r="AI1563" s="314"/>
      <c r="AJ1563" s="314"/>
      <c r="AK1563" s="314"/>
      <c r="AL1563" s="314"/>
      <c r="AM1563" s="314"/>
      <c r="AN1563" s="314"/>
    </row>
    <row r="1564">
      <c r="A1564" s="314"/>
      <c r="B1564" s="310">
        <v>11587.0</v>
      </c>
      <c r="C1564" s="314"/>
      <c r="D1564" s="314"/>
      <c r="E1564" s="311" t="s">
        <v>21</v>
      </c>
      <c r="F1564" s="311" t="s">
        <v>4674</v>
      </c>
      <c r="G1564" s="310">
        <v>1999.0</v>
      </c>
      <c r="H1564" s="310" t="s">
        <v>3783</v>
      </c>
      <c r="I1564" s="310" t="s">
        <v>3813</v>
      </c>
      <c r="J1564" s="310">
        <v>63.0</v>
      </c>
      <c r="K1564" s="310" t="s">
        <v>105</v>
      </c>
      <c r="L1564" s="310" t="s">
        <v>72</v>
      </c>
      <c r="M1564" s="310" t="s">
        <v>3765</v>
      </c>
      <c r="N1564" s="314"/>
      <c r="O1564" s="314"/>
      <c r="P1564" s="314"/>
      <c r="Q1564" s="314"/>
      <c r="R1564" s="314"/>
      <c r="S1564" s="314"/>
      <c r="T1564" s="314"/>
      <c r="U1564" s="314"/>
      <c r="V1564" s="314"/>
      <c r="W1564" s="314"/>
      <c r="X1564" s="314"/>
      <c r="Y1564" s="314"/>
      <c r="Z1564" s="314"/>
      <c r="AA1564" s="314"/>
      <c r="AB1564" s="314"/>
      <c r="AC1564" s="314"/>
      <c r="AD1564" s="314"/>
      <c r="AE1564" s="314"/>
      <c r="AF1564" s="314"/>
      <c r="AG1564" s="314"/>
      <c r="AH1564" s="314"/>
      <c r="AI1564" s="314"/>
      <c r="AJ1564" s="314"/>
      <c r="AK1564" s="314"/>
      <c r="AL1564" s="314"/>
      <c r="AM1564" s="314"/>
      <c r="AN1564" s="314"/>
    </row>
    <row r="1565">
      <c r="A1565" s="314"/>
      <c r="B1565" s="310">
        <v>11588.0</v>
      </c>
      <c r="C1565" s="314"/>
      <c r="D1565" s="314"/>
      <c r="E1565" s="311" t="s">
        <v>21</v>
      </c>
      <c r="F1565" s="311" t="s">
        <v>4675</v>
      </c>
      <c r="G1565" s="310">
        <v>1999.0</v>
      </c>
      <c r="H1565" s="310" t="s">
        <v>3765</v>
      </c>
      <c r="I1565" s="310" t="s">
        <v>3835</v>
      </c>
      <c r="J1565" s="310">
        <v>50.0</v>
      </c>
      <c r="K1565" s="310" t="s">
        <v>105</v>
      </c>
      <c r="L1565" s="310" t="s">
        <v>25</v>
      </c>
      <c r="M1565" s="310" t="s">
        <v>3765</v>
      </c>
      <c r="N1565" s="314"/>
      <c r="O1565" s="314"/>
      <c r="P1565" s="314"/>
      <c r="Q1565" s="314"/>
      <c r="R1565" s="314"/>
      <c r="S1565" s="314"/>
      <c r="T1565" s="314"/>
      <c r="U1565" s="314"/>
      <c r="V1565" s="314"/>
      <c r="W1565" s="314"/>
      <c r="X1565" s="314"/>
      <c r="Y1565" s="314"/>
      <c r="Z1565" s="314"/>
      <c r="AA1565" s="314"/>
      <c r="AB1565" s="314"/>
      <c r="AC1565" s="314"/>
      <c r="AD1565" s="314"/>
      <c r="AE1565" s="314"/>
      <c r="AF1565" s="314"/>
      <c r="AG1565" s="314"/>
      <c r="AH1565" s="314"/>
      <c r="AI1565" s="314"/>
      <c r="AJ1565" s="314"/>
      <c r="AK1565" s="314"/>
      <c r="AL1565" s="314"/>
      <c r="AM1565" s="314"/>
      <c r="AN1565" s="314"/>
    </row>
    <row r="1566">
      <c r="A1566" s="314"/>
      <c r="B1566" s="310">
        <v>11589.0</v>
      </c>
      <c r="C1566" s="314"/>
      <c r="D1566" s="314"/>
      <c r="E1566" s="311" t="s">
        <v>21</v>
      </c>
      <c r="F1566" s="311" t="s">
        <v>4676</v>
      </c>
      <c r="G1566" s="310">
        <v>1999.0</v>
      </c>
      <c r="H1566" s="310" t="s">
        <v>3765</v>
      </c>
      <c r="I1566" s="310" t="s">
        <v>3884</v>
      </c>
      <c r="J1566" s="310">
        <v>44.0</v>
      </c>
      <c r="K1566" s="310" t="s">
        <v>105</v>
      </c>
      <c r="L1566" s="310" t="s">
        <v>25</v>
      </c>
      <c r="M1566" s="310" t="s">
        <v>3765</v>
      </c>
      <c r="N1566" s="314"/>
      <c r="O1566" s="314"/>
      <c r="P1566" s="314"/>
      <c r="Q1566" s="314"/>
      <c r="R1566" s="314"/>
      <c r="S1566" s="314"/>
      <c r="T1566" s="314"/>
      <c r="U1566" s="314"/>
      <c r="V1566" s="314"/>
      <c r="W1566" s="314"/>
      <c r="X1566" s="314"/>
      <c r="Y1566" s="314"/>
      <c r="Z1566" s="314"/>
      <c r="AA1566" s="314"/>
      <c r="AB1566" s="314"/>
      <c r="AC1566" s="314"/>
      <c r="AD1566" s="314"/>
      <c r="AE1566" s="314"/>
      <c r="AF1566" s="314"/>
      <c r="AG1566" s="314"/>
      <c r="AH1566" s="314"/>
      <c r="AI1566" s="314"/>
      <c r="AJ1566" s="314"/>
      <c r="AK1566" s="314"/>
      <c r="AL1566" s="314"/>
      <c r="AM1566" s="314"/>
      <c r="AN1566" s="314"/>
    </row>
    <row r="1567">
      <c r="A1567" s="314"/>
      <c r="B1567" s="310">
        <v>11590.0</v>
      </c>
      <c r="C1567" s="314"/>
      <c r="D1567" s="314"/>
      <c r="E1567" s="311" t="s">
        <v>21</v>
      </c>
      <c r="F1567" s="311" t="s">
        <v>3811</v>
      </c>
      <c r="G1567" s="310">
        <v>1999.0</v>
      </c>
      <c r="H1567" s="310" t="s">
        <v>3765</v>
      </c>
      <c r="I1567" s="310" t="s">
        <v>3808</v>
      </c>
      <c r="J1567" s="310">
        <v>72.0</v>
      </c>
      <c r="K1567" s="310" t="s">
        <v>105</v>
      </c>
      <c r="L1567" s="310" t="s">
        <v>1138</v>
      </c>
      <c r="M1567" s="310" t="s">
        <v>3765</v>
      </c>
      <c r="N1567" s="314"/>
      <c r="O1567" s="314"/>
      <c r="P1567" s="314"/>
      <c r="Q1567" s="314"/>
      <c r="R1567" s="314"/>
      <c r="S1567" s="314"/>
      <c r="T1567" s="314"/>
      <c r="U1567" s="314"/>
      <c r="V1567" s="314"/>
      <c r="W1567" s="314"/>
      <c r="X1567" s="314"/>
      <c r="Y1567" s="314"/>
      <c r="Z1567" s="314"/>
      <c r="AA1567" s="314"/>
      <c r="AB1567" s="314"/>
      <c r="AC1567" s="314"/>
      <c r="AD1567" s="314"/>
      <c r="AE1567" s="314"/>
      <c r="AF1567" s="314"/>
      <c r="AG1567" s="314"/>
      <c r="AH1567" s="314"/>
      <c r="AI1567" s="314"/>
      <c r="AJ1567" s="314"/>
      <c r="AK1567" s="314"/>
      <c r="AL1567" s="314"/>
      <c r="AM1567" s="314"/>
      <c r="AN1567" s="314"/>
    </row>
    <row r="1568">
      <c r="A1568" s="314"/>
      <c r="B1568" s="310">
        <v>11591.0</v>
      </c>
      <c r="C1568" s="314"/>
      <c r="D1568" s="314"/>
      <c r="E1568" s="311" t="s">
        <v>21</v>
      </c>
      <c r="F1568" s="311" t="s">
        <v>3812</v>
      </c>
      <c r="G1568" s="310">
        <v>1999.0</v>
      </c>
      <c r="H1568" s="310" t="s">
        <v>3783</v>
      </c>
      <c r="I1568" s="310" t="s">
        <v>3813</v>
      </c>
      <c r="J1568" s="310">
        <v>63.0</v>
      </c>
      <c r="K1568" s="310" t="s">
        <v>105</v>
      </c>
      <c r="L1568" s="310" t="s">
        <v>666</v>
      </c>
      <c r="M1568" s="310" t="s">
        <v>3765</v>
      </c>
      <c r="N1568" s="314"/>
      <c r="O1568" s="314"/>
      <c r="P1568" s="314"/>
      <c r="Q1568" s="314"/>
      <c r="R1568" s="314"/>
      <c r="S1568" s="314"/>
      <c r="T1568" s="314"/>
      <c r="U1568" s="314"/>
      <c r="V1568" s="314"/>
      <c r="W1568" s="314"/>
      <c r="X1568" s="314"/>
      <c r="Y1568" s="314"/>
      <c r="Z1568" s="314"/>
      <c r="AA1568" s="314"/>
      <c r="AB1568" s="314"/>
      <c r="AC1568" s="314"/>
      <c r="AD1568" s="314"/>
      <c r="AE1568" s="314"/>
      <c r="AF1568" s="314"/>
      <c r="AG1568" s="314"/>
      <c r="AH1568" s="314"/>
      <c r="AI1568" s="314"/>
      <c r="AJ1568" s="314"/>
      <c r="AK1568" s="314"/>
      <c r="AL1568" s="314"/>
      <c r="AM1568" s="314"/>
      <c r="AN1568" s="314"/>
    </row>
    <row r="1569">
      <c r="A1569" s="314"/>
      <c r="B1569" s="310">
        <v>11592.0</v>
      </c>
      <c r="C1569" s="314"/>
      <c r="D1569" s="314"/>
      <c r="E1569" s="311" t="s">
        <v>21</v>
      </c>
      <c r="F1569" s="311" t="s">
        <v>4677</v>
      </c>
      <c r="G1569" s="310">
        <v>1999.0</v>
      </c>
      <c r="H1569" s="310" t="s">
        <v>3765</v>
      </c>
      <c r="I1569" s="310" t="s">
        <v>3965</v>
      </c>
      <c r="J1569" s="310">
        <v>70.0</v>
      </c>
      <c r="K1569" s="310" t="s">
        <v>105</v>
      </c>
      <c r="L1569" s="310" t="s">
        <v>72</v>
      </c>
      <c r="M1569" s="310" t="s">
        <v>3765</v>
      </c>
      <c r="N1569" s="314"/>
      <c r="O1569" s="314"/>
      <c r="P1569" s="314"/>
      <c r="Q1569" s="314"/>
      <c r="R1569" s="314"/>
      <c r="S1569" s="314"/>
      <c r="T1569" s="314"/>
      <c r="U1569" s="314"/>
      <c r="V1569" s="314"/>
      <c r="W1569" s="314"/>
      <c r="X1569" s="314"/>
      <c r="Y1569" s="314"/>
      <c r="Z1569" s="314"/>
      <c r="AA1569" s="314"/>
      <c r="AB1569" s="314"/>
      <c r="AC1569" s="314"/>
      <c r="AD1569" s="314"/>
      <c r="AE1569" s="314"/>
      <c r="AF1569" s="314"/>
      <c r="AG1569" s="314"/>
      <c r="AH1569" s="314"/>
      <c r="AI1569" s="314"/>
      <c r="AJ1569" s="314"/>
      <c r="AK1569" s="314"/>
      <c r="AL1569" s="314"/>
      <c r="AM1569" s="314"/>
      <c r="AN1569" s="314"/>
    </row>
    <row r="1570">
      <c r="A1570" s="314"/>
      <c r="B1570" s="310">
        <v>11593.0</v>
      </c>
      <c r="C1570" s="314"/>
      <c r="D1570" s="314"/>
      <c r="E1570" s="311" t="s">
        <v>21</v>
      </c>
      <c r="F1570" s="311" t="s">
        <v>3963</v>
      </c>
      <c r="G1570" s="310">
        <v>1999.0</v>
      </c>
      <c r="H1570" s="310" t="s">
        <v>3783</v>
      </c>
      <c r="I1570" s="310" t="s">
        <v>3769</v>
      </c>
      <c r="J1570" s="310">
        <v>58.0</v>
      </c>
      <c r="K1570" s="310" t="s">
        <v>105</v>
      </c>
      <c r="L1570" s="310" t="s">
        <v>72</v>
      </c>
      <c r="M1570" s="310" t="s">
        <v>3765</v>
      </c>
      <c r="N1570" s="314"/>
      <c r="O1570" s="314"/>
      <c r="P1570" s="314"/>
      <c r="Q1570" s="314"/>
      <c r="R1570" s="314"/>
      <c r="S1570" s="314"/>
      <c r="T1570" s="314"/>
      <c r="U1570" s="314"/>
      <c r="V1570" s="314"/>
      <c r="W1570" s="314"/>
      <c r="X1570" s="314"/>
      <c r="Y1570" s="314"/>
      <c r="Z1570" s="314"/>
      <c r="AA1570" s="314"/>
      <c r="AB1570" s="314"/>
      <c r="AC1570" s="314"/>
      <c r="AD1570" s="314"/>
      <c r="AE1570" s="314"/>
      <c r="AF1570" s="314"/>
      <c r="AG1570" s="314"/>
      <c r="AH1570" s="314"/>
      <c r="AI1570" s="314"/>
      <c r="AJ1570" s="314"/>
      <c r="AK1570" s="314"/>
      <c r="AL1570" s="314"/>
      <c r="AM1570" s="314"/>
      <c r="AN1570" s="314"/>
    </row>
    <row r="1571">
      <c r="A1571" s="314"/>
      <c r="B1571" s="310">
        <v>11594.0</v>
      </c>
      <c r="C1571" s="314"/>
      <c r="D1571" s="314"/>
      <c r="E1571" s="311" t="s">
        <v>21</v>
      </c>
      <c r="F1571" s="311" t="s">
        <v>3814</v>
      </c>
      <c r="G1571" s="310">
        <v>1999.0</v>
      </c>
      <c r="H1571" s="310" t="s">
        <v>3783</v>
      </c>
      <c r="I1571" s="310" t="s">
        <v>3815</v>
      </c>
      <c r="J1571" s="310">
        <v>48.0</v>
      </c>
      <c r="K1571" s="310" t="s">
        <v>105</v>
      </c>
      <c r="L1571" s="310" t="s">
        <v>1138</v>
      </c>
      <c r="M1571" s="310" t="s">
        <v>3765</v>
      </c>
      <c r="N1571" s="314"/>
      <c r="O1571" s="314"/>
      <c r="P1571" s="314"/>
      <c r="Q1571" s="314"/>
      <c r="R1571" s="314"/>
      <c r="S1571" s="314"/>
      <c r="T1571" s="314"/>
      <c r="U1571" s="314"/>
      <c r="V1571" s="314"/>
      <c r="W1571" s="314"/>
      <c r="X1571" s="314"/>
      <c r="Y1571" s="314"/>
      <c r="Z1571" s="314"/>
      <c r="AA1571" s="314"/>
      <c r="AB1571" s="314"/>
      <c r="AC1571" s="314"/>
      <c r="AD1571" s="314"/>
      <c r="AE1571" s="314"/>
      <c r="AF1571" s="314"/>
      <c r="AG1571" s="314"/>
      <c r="AH1571" s="314"/>
      <c r="AI1571" s="314"/>
      <c r="AJ1571" s="314"/>
      <c r="AK1571" s="314"/>
      <c r="AL1571" s="314"/>
      <c r="AM1571" s="314"/>
      <c r="AN1571" s="314"/>
    </row>
    <row r="1572">
      <c r="A1572" s="314"/>
      <c r="B1572" s="310">
        <v>11595.0</v>
      </c>
      <c r="C1572" s="314"/>
      <c r="D1572" s="314"/>
      <c r="E1572" s="311" t="s">
        <v>21</v>
      </c>
      <c r="F1572" s="311" t="s">
        <v>3816</v>
      </c>
      <c r="G1572" s="310">
        <v>1999.0</v>
      </c>
      <c r="H1572" s="310" t="s">
        <v>3783</v>
      </c>
      <c r="I1572" s="310" t="s">
        <v>3815</v>
      </c>
      <c r="J1572" s="310">
        <v>48.0</v>
      </c>
      <c r="K1572" s="310" t="s">
        <v>105</v>
      </c>
      <c r="L1572" s="310" t="s">
        <v>3817</v>
      </c>
      <c r="M1572" s="310" t="s">
        <v>3765</v>
      </c>
      <c r="N1572" s="314"/>
      <c r="O1572" s="314"/>
      <c r="P1572" s="314"/>
      <c r="Q1572" s="314"/>
      <c r="R1572" s="314"/>
      <c r="S1572" s="314"/>
      <c r="T1572" s="314"/>
      <c r="U1572" s="314"/>
      <c r="V1572" s="314"/>
      <c r="W1572" s="314"/>
      <c r="X1572" s="314"/>
      <c r="Y1572" s="314"/>
      <c r="Z1572" s="314"/>
      <c r="AA1572" s="314"/>
      <c r="AB1572" s="314"/>
      <c r="AC1572" s="314"/>
      <c r="AD1572" s="314"/>
      <c r="AE1572" s="314"/>
      <c r="AF1572" s="314"/>
      <c r="AG1572" s="314"/>
      <c r="AH1572" s="314"/>
      <c r="AI1572" s="314"/>
      <c r="AJ1572" s="314"/>
      <c r="AK1572" s="314"/>
      <c r="AL1572" s="314"/>
      <c r="AM1572" s="314"/>
      <c r="AN1572" s="314"/>
    </row>
    <row r="1573">
      <c r="A1573" s="314"/>
      <c r="B1573" s="310">
        <v>11596.0</v>
      </c>
      <c r="C1573" s="314"/>
      <c r="D1573" s="314"/>
      <c r="E1573" s="311" t="s">
        <v>21</v>
      </c>
      <c r="F1573" s="311" t="s">
        <v>3964</v>
      </c>
      <c r="G1573" s="310">
        <v>1999.0</v>
      </c>
      <c r="H1573" s="310" t="s">
        <v>3765</v>
      </c>
      <c r="I1573" s="310" t="s">
        <v>3965</v>
      </c>
      <c r="J1573" s="310">
        <v>70.0</v>
      </c>
      <c r="K1573" s="310" t="s">
        <v>105</v>
      </c>
      <c r="L1573" s="310" t="s">
        <v>666</v>
      </c>
      <c r="M1573" s="310" t="s">
        <v>3765</v>
      </c>
      <c r="N1573" s="314"/>
      <c r="O1573" s="314"/>
      <c r="P1573" s="314"/>
      <c r="Q1573" s="314"/>
      <c r="R1573" s="314"/>
      <c r="S1573" s="314"/>
      <c r="T1573" s="314"/>
      <c r="U1573" s="314"/>
      <c r="V1573" s="314"/>
      <c r="W1573" s="314"/>
      <c r="X1573" s="314"/>
      <c r="Y1573" s="314"/>
      <c r="Z1573" s="314"/>
      <c r="AA1573" s="314"/>
      <c r="AB1573" s="314"/>
      <c r="AC1573" s="314"/>
      <c r="AD1573" s="314"/>
      <c r="AE1573" s="314"/>
      <c r="AF1573" s="314"/>
      <c r="AG1573" s="314"/>
      <c r="AH1573" s="314"/>
      <c r="AI1573" s="314"/>
      <c r="AJ1573" s="314"/>
      <c r="AK1573" s="314"/>
      <c r="AL1573" s="314"/>
      <c r="AM1573" s="314"/>
      <c r="AN1573" s="314"/>
    </row>
    <row r="1574">
      <c r="B1574" s="5">
        <v>11597.0</v>
      </c>
      <c r="E1574" s="90" t="s">
        <v>21</v>
      </c>
      <c r="F1574" s="90" t="s">
        <v>4678</v>
      </c>
      <c r="G1574" s="5">
        <v>1999.0</v>
      </c>
      <c r="H1574" s="5" t="s">
        <v>3777</v>
      </c>
      <c r="I1574" s="5" t="s">
        <v>4058</v>
      </c>
      <c r="J1574" s="5">
        <v>46.0</v>
      </c>
      <c r="K1574" s="5" t="s">
        <v>88</v>
      </c>
      <c r="L1574" s="5" t="s">
        <v>72</v>
      </c>
      <c r="M1574" s="5" t="s">
        <v>3765</v>
      </c>
      <c r="N1574" s="113"/>
    </row>
    <row r="1575">
      <c r="A1575" s="314"/>
      <c r="B1575" s="310">
        <v>11598.0</v>
      </c>
      <c r="C1575" s="314"/>
      <c r="D1575" s="314"/>
      <c r="E1575" s="311" t="s">
        <v>21</v>
      </c>
      <c r="F1575" s="311" t="s">
        <v>3818</v>
      </c>
      <c r="G1575" s="310">
        <v>1999.0</v>
      </c>
      <c r="H1575" s="310" t="s">
        <v>3777</v>
      </c>
      <c r="I1575" s="310" t="s">
        <v>3778</v>
      </c>
      <c r="J1575" s="310">
        <v>32.0</v>
      </c>
      <c r="K1575" s="310" t="s">
        <v>105</v>
      </c>
      <c r="L1575" s="310" t="s">
        <v>72</v>
      </c>
      <c r="M1575" s="310" t="s">
        <v>3765</v>
      </c>
      <c r="N1575" s="314"/>
      <c r="O1575" s="314"/>
      <c r="P1575" s="314"/>
      <c r="Q1575" s="314"/>
      <c r="R1575" s="314"/>
      <c r="S1575" s="314"/>
      <c r="T1575" s="314"/>
      <c r="U1575" s="314"/>
      <c r="V1575" s="314"/>
      <c r="W1575" s="314"/>
      <c r="X1575" s="314"/>
      <c r="Y1575" s="314"/>
      <c r="Z1575" s="314"/>
      <c r="AA1575" s="314"/>
      <c r="AB1575" s="314"/>
      <c r="AC1575" s="314"/>
      <c r="AD1575" s="314"/>
      <c r="AE1575" s="314"/>
      <c r="AF1575" s="314"/>
      <c r="AG1575" s="314"/>
      <c r="AH1575" s="314"/>
      <c r="AI1575" s="314"/>
      <c r="AJ1575" s="314"/>
      <c r="AK1575" s="314"/>
      <c r="AL1575" s="314"/>
      <c r="AM1575" s="314"/>
      <c r="AN1575" s="314"/>
    </row>
    <row r="1576">
      <c r="B1576" s="5">
        <v>11599.0</v>
      </c>
      <c r="E1576" s="90" t="s">
        <v>21</v>
      </c>
      <c r="F1576" s="90" t="s">
        <v>4094</v>
      </c>
      <c r="G1576" s="5">
        <v>1999.0</v>
      </c>
      <c r="H1576" s="5" t="s">
        <v>3777</v>
      </c>
      <c r="I1576" s="5" t="s">
        <v>4095</v>
      </c>
      <c r="J1576" s="5">
        <v>51.0</v>
      </c>
      <c r="K1576" s="5" t="s">
        <v>88</v>
      </c>
      <c r="L1576" s="5" t="s">
        <v>666</v>
      </c>
      <c r="M1576" s="5" t="s">
        <v>3765</v>
      </c>
      <c r="N1576" s="113"/>
    </row>
    <row r="1577">
      <c r="A1577" s="314"/>
      <c r="B1577" s="310">
        <v>11600.0</v>
      </c>
      <c r="C1577" s="314"/>
      <c r="D1577" s="314"/>
      <c r="E1577" s="311" t="s">
        <v>21</v>
      </c>
      <c r="F1577" s="311" t="s">
        <v>4679</v>
      </c>
      <c r="G1577" s="310">
        <v>1999.0</v>
      </c>
      <c r="H1577" s="310" t="s">
        <v>3783</v>
      </c>
      <c r="I1577" s="310" t="s">
        <v>3813</v>
      </c>
      <c r="J1577" s="310">
        <v>63.0</v>
      </c>
      <c r="K1577" s="310" t="s">
        <v>105</v>
      </c>
      <c r="L1577" s="310" t="s">
        <v>30</v>
      </c>
      <c r="M1577" s="310" t="s">
        <v>3765</v>
      </c>
      <c r="N1577" s="314"/>
      <c r="O1577" s="314"/>
      <c r="P1577" s="314"/>
      <c r="Q1577" s="314"/>
      <c r="R1577" s="314"/>
      <c r="S1577" s="314"/>
      <c r="T1577" s="314"/>
      <c r="U1577" s="314"/>
      <c r="V1577" s="314"/>
      <c r="W1577" s="314"/>
      <c r="X1577" s="314"/>
      <c r="Y1577" s="314"/>
      <c r="Z1577" s="314"/>
      <c r="AA1577" s="314"/>
      <c r="AB1577" s="314"/>
      <c r="AC1577" s="314"/>
      <c r="AD1577" s="314"/>
      <c r="AE1577" s="314"/>
      <c r="AF1577" s="314"/>
      <c r="AG1577" s="314"/>
      <c r="AH1577" s="314"/>
      <c r="AI1577" s="314"/>
      <c r="AJ1577" s="314"/>
      <c r="AK1577" s="314"/>
      <c r="AL1577" s="314"/>
      <c r="AM1577" s="314"/>
      <c r="AN1577" s="314"/>
    </row>
    <row r="1578">
      <c r="A1578" s="314"/>
      <c r="B1578" s="310">
        <v>11601.0</v>
      </c>
      <c r="C1578" s="314"/>
      <c r="D1578" s="314"/>
      <c r="E1578" s="311" t="s">
        <v>21</v>
      </c>
      <c r="F1578" s="311" t="s">
        <v>3966</v>
      </c>
      <c r="G1578" s="310">
        <v>1999.0</v>
      </c>
      <c r="H1578" s="310" t="s">
        <v>3783</v>
      </c>
      <c r="I1578" s="310" t="s">
        <v>3911</v>
      </c>
      <c r="J1578" s="310">
        <v>61.0</v>
      </c>
      <c r="K1578" s="310" t="s">
        <v>105</v>
      </c>
      <c r="L1578" s="310" t="s">
        <v>72</v>
      </c>
      <c r="M1578" s="310" t="s">
        <v>3765</v>
      </c>
      <c r="N1578" s="314"/>
      <c r="O1578" s="314"/>
      <c r="P1578" s="314"/>
      <c r="Q1578" s="314"/>
      <c r="R1578" s="314"/>
      <c r="S1578" s="314"/>
      <c r="T1578" s="314"/>
      <c r="U1578" s="314"/>
      <c r="V1578" s="314"/>
      <c r="W1578" s="314"/>
      <c r="X1578" s="314"/>
      <c r="Y1578" s="314"/>
      <c r="Z1578" s="314"/>
      <c r="AA1578" s="314"/>
      <c r="AB1578" s="314"/>
      <c r="AC1578" s="314"/>
      <c r="AD1578" s="314"/>
      <c r="AE1578" s="314"/>
      <c r="AF1578" s="314"/>
      <c r="AG1578" s="314"/>
      <c r="AH1578" s="314"/>
      <c r="AI1578" s="314"/>
      <c r="AJ1578" s="314"/>
      <c r="AK1578" s="314"/>
      <c r="AL1578" s="314"/>
      <c r="AM1578" s="314"/>
      <c r="AN1578" s="314"/>
    </row>
    <row r="1579">
      <c r="A1579" s="314"/>
      <c r="B1579" s="310">
        <v>11602.0</v>
      </c>
      <c r="C1579" s="314"/>
      <c r="D1579" s="314"/>
      <c r="E1579" s="311" t="s">
        <v>21</v>
      </c>
      <c r="F1579" s="311" t="s">
        <v>3967</v>
      </c>
      <c r="G1579" s="310">
        <v>1999.0</v>
      </c>
      <c r="H1579" s="310" t="s">
        <v>3783</v>
      </c>
      <c r="I1579" s="310" t="s">
        <v>3968</v>
      </c>
      <c r="J1579" s="310">
        <v>34.0</v>
      </c>
      <c r="K1579" s="310" t="s">
        <v>105</v>
      </c>
      <c r="L1579" s="310" t="s">
        <v>72</v>
      </c>
      <c r="M1579" s="310" t="s">
        <v>3765</v>
      </c>
      <c r="N1579" s="314"/>
      <c r="O1579" s="314"/>
      <c r="P1579" s="314"/>
      <c r="Q1579" s="314"/>
      <c r="R1579" s="314"/>
      <c r="S1579" s="314"/>
      <c r="T1579" s="314"/>
      <c r="U1579" s="314"/>
      <c r="V1579" s="314"/>
      <c r="W1579" s="314"/>
      <c r="X1579" s="314"/>
      <c r="Y1579" s="314"/>
      <c r="Z1579" s="314"/>
      <c r="AA1579" s="314"/>
      <c r="AB1579" s="314"/>
      <c r="AC1579" s="314"/>
      <c r="AD1579" s="314"/>
      <c r="AE1579" s="314"/>
      <c r="AF1579" s="314"/>
      <c r="AG1579" s="314"/>
      <c r="AH1579" s="314"/>
      <c r="AI1579" s="314"/>
      <c r="AJ1579" s="314"/>
      <c r="AK1579" s="314"/>
      <c r="AL1579" s="314"/>
      <c r="AM1579" s="314"/>
      <c r="AN1579" s="314"/>
    </row>
    <row r="1580">
      <c r="A1580" s="314"/>
      <c r="B1580" s="310">
        <v>11603.0</v>
      </c>
      <c r="C1580" s="314"/>
      <c r="D1580" s="314"/>
      <c r="E1580" s="311" t="s">
        <v>21</v>
      </c>
      <c r="F1580" s="311" t="s">
        <v>4096</v>
      </c>
      <c r="G1580" s="310">
        <v>1999.0</v>
      </c>
      <c r="H1580" s="310" t="s">
        <v>3783</v>
      </c>
      <c r="I1580" s="310" t="s">
        <v>4097</v>
      </c>
      <c r="J1580" s="310">
        <v>47.0</v>
      </c>
      <c r="K1580" s="310" t="s">
        <v>105</v>
      </c>
      <c r="L1580" s="310" t="s">
        <v>25</v>
      </c>
      <c r="M1580" s="310" t="s">
        <v>3765</v>
      </c>
      <c r="N1580" s="314"/>
      <c r="O1580" s="314"/>
      <c r="P1580" s="314"/>
      <c r="Q1580" s="314"/>
      <c r="R1580" s="314"/>
      <c r="S1580" s="314"/>
      <c r="T1580" s="314"/>
      <c r="U1580" s="314"/>
      <c r="V1580" s="314"/>
      <c r="W1580" s="314"/>
      <c r="X1580" s="314"/>
      <c r="Y1580" s="314"/>
      <c r="Z1580" s="314"/>
      <c r="AA1580" s="314"/>
      <c r="AB1580" s="314"/>
      <c r="AC1580" s="314"/>
      <c r="AD1580" s="314"/>
      <c r="AE1580" s="314"/>
      <c r="AF1580" s="314"/>
      <c r="AG1580" s="314"/>
      <c r="AH1580" s="314"/>
      <c r="AI1580" s="314"/>
      <c r="AJ1580" s="314"/>
      <c r="AK1580" s="314"/>
      <c r="AL1580" s="314"/>
      <c r="AM1580" s="314"/>
      <c r="AN1580" s="314"/>
    </row>
    <row r="1581">
      <c r="A1581" s="314"/>
      <c r="B1581" s="310">
        <v>11604.0</v>
      </c>
      <c r="C1581" s="314"/>
      <c r="D1581" s="314"/>
      <c r="E1581" s="311" t="s">
        <v>21</v>
      </c>
      <c r="F1581" s="311" t="s">
        <v>3969</v>
      </c>
      <c r="G1581" s="310">
        <v>1999.0</v>
      </c>
      <c r="H1581" s="310" t="s">
        <v>3783</v>
      </c>
      <c r="I1581" s="310" t="s">
        <v>3970</v>
      </c>
      <c r="J1581" s="310">
        <v>35.0</v>
      </c>
      <c r="K1581" s="310" t="s">
        <v>105</v>
      </c>
      <c r="L1581" s="310" t="s">
        <v>72</v>
      </c>
      <c r="M1581" s="310" t="s">
        <v>3765</v>
      </c>
      <c r="N1581" s="314"/>
      <c r="O1581" s="314"/>
      <c r="P1581" s="314"/>
      <c r="Q1581" s="314"/>
      <c r="R1581" s="314"/>
      <c r="S1581" s="314"/>
      <c r="T1581" s="314"/>
      <c r="U1581" s="314"/>
      <c r="V1581" s="314"/>
      <c r="W1581" s="314"/>
      <c r="X1581" s="314"/>
      <c r="Y1581" s="314"/>
      <c r="Z1581" s="314"/>
      <c r="AA1581" s="314"/>
      <c r="AB1581" s="314"/>
      <c r="AC1581" s="314"/>
      <c r="AD1581" s="314"/>
      <c r="AE1581" s="314"/>
      <c r="AF1581" s="314"/>
      <c r="AG1581" s="314"/>
      <c r="AH1581" s="314"/>
      <c r="AI1581" s="314"/>
      <c r="AJ1581" s="314"/>
      <c r="AK1581" s="314"/>
      <c r="AL1581" s="314"/>
      <c r="AM1581" s="314"/>
      <c r="AN1581" s="314"/>
    </row>
    <row r="1582">
      <c r="A1582" s="314"/>
      <c r="B1582" s="310">
        <v>11605.0</v>
      </c>
      <c r="C1582" s="314"/>
      <c r="D1582" s="314"/>
      <c r="E1582" s="311" t="s">
        <v>21</v>
      </c>
      <c r="F1582" s="311" t="s">
        <v>4098</v>
      </c>
      <c r="G1582" s="310">
        <v>2000.0</v>
      </c>
      <c r="H1582" s="310" t="s">
        <v>3768</v>
      </c>
      <c r="I1582" s="310" t="s">
        <v>4099</v>
      </c>
      <c r="J1582" s="310">
        <v>60.0</v>
      </c>
      <c r="K1582" s="310" t="s">
        <v>105</v>
      </c>
      <c r="L1582" s="310" t="s">
        <v>25</v>
      </c>
      <c r="M1582" s="310" t="s">
        <v>3765</v>
      </c>
      <c r="N1582" s="314"/>
      <c r="O1582" s="314"/>
      <c r="P1582" s="314"/>
      <c r="Q1582" s="314"/>
      <c r="R1582" s="314"/>
      <c r="S1582" s="314"/>
      <c r="T1582" s="314"/>
      <c r="U1582" s="314"/>
      <c r="V1582" s="314"/>
      <c r="W1582" s="314"/>
      <c r="X1582" s="314"/>
      <c r="Y1582" s="314"/>
      <c r="Z1582" s="314"/>
      <c r="AA1582" s="314"/>
      <c r="AB1582" s="314"/>
      <c r="AC1582" s="314"/>
      <c r="AD1582" s="314"/>
      <c r="AE1582" s="314"/>
      <c r="AF1582" s="314"/>
      <c r="AG1582" s="314"/>
      <c r="AH1582" s="314"/>
      <c r="AI1582" s="314"/>
      <c r="AJ1582" s="314"/>
      <c r="AK1582" s="314"/>
      <c r="AL1582" s="314"/>
      <c r="AM1582" s="314"/>
      <c r="AN1582" s="314"/>
    </row>
    <row r="1583">
      <c r="A1583" s="314"/>
      <c r="B1583" s="310">
        <v>11606.0</v>
      </c>
      <c r="C1583" s="314"/>
      <c r="D1583" s="314"/>
      <c r="E1583" s="311" t="s">
        <v>21</v>
      </c>
      <c r="F1583" s="311" t="s">
        <v>4680</v>
      </c>
      <c r="G1583" s="310">
        <v>1999.0</v>
      </c>
      <c r="H1583" s="310" t="s">
        <v>3783</v>
      </c>
      <c r="I1583" s="310" t="s">
        <v>3813</v>
      </c>
      <c r="J1583" s="310">
        <v>63.0</v>
      </c>
      <c r="K1583" s="310" t="s">
        <v>105</v>
      </c>
      <c r="L1583" s="310" t="s">
        <v>30</v>
      </c>
      <c r="M1583" s="310" t="s">
        <v>3765</v>
      </c>
      <c r="N1583" s="314"/>
      <c r="O1583" s="314"/>
      <c r="P1583" s="314"/>
      <c r="Q1583" s="314"/>
      <c r="R1583" s="314"/>
      <c r="S1583" s="314"/>
      <c r="T1583" s="314"/>
      <c r="U1583" s="314"/>
      <c r="V1583" s="314"/>
      <c r="W1583" s="314"/>
      <c r="X1583" s="314"/>
      <c r="Y1583" s="314"/>
      <c r="Z1583" s="314"/>
      <c r="AA1583" s="314"/>
      <c r="AB1583" s="314"/>
      <c r="AC1583" s="314"/>
      <c r="AD1583" s="314"/>
      <c r="AE1583" s="314"/>
      <c r="AF1583" s="314"/>
      <c r="AG1583" s="314"/>
      <c r="AH1583" s="314"/>
      <c r="AI1583" s="314"/>
      <c r="AJ1583" s="314"/>
      <c r="AK1583" s="314"/>
      <c r="AL1583" s="314"/>
      <c r="AM1583" s="314"/>
      <c r="AN1583" s="314"/>
    </row>
    <row r="1584">
      <c r="A1584" s="314"/>
      <c r="B1584" s="310">
        <v>11607.0</v>
      </c>
      <c r="C1584" s="314"/>
      <c r="D1584" s="314"/>
      <c r="E1584" s="311" t="s">
        <v>21</v>
      </c>
      <c r="F1584" s="311" t="s">
        <v>4681</v>
      </c>
      <c r="G1584" s="310">
        <v>1999.0</v>
      </c>
      <c r="H1584" s="310" t="s">
        <v>3783</v>
      </c>
      <c r="I1584" s="310" t="s">
        <v>4111</v>
      </c>
      <c r="J1584" s="310">
        <v>25.0</v>
      </c>
      <c r="K1584" s="310" t="s">
        <v>105</v>
      </c>
      <c r="L1584" s="310" t="s">
        <v>25</v>
      </c>
      <c r="M1584" s="310" t="s">
        <v>3765</v>
      </c>
      <c r="N1584" s="314"/>
      <c r="O1584" s="314"/>
      <c r="P1584" s="314"/>
      <c r="Q1584" s="314"/>
      <c r="R1584" s="314"/>
      <c r="S1584" s="314"/>
      <c r="T1584" s="314"/>
      <c r="U1584" s="314"/>
      <c r="V1584" s="314"/>
      <c r="W1584" s="314"/>
      <c r="X1584" s="314"/>
      <c r="Y1584" s="314"/>
      <c r="Z1584" s="314"/>
      <c r="AA1584" s="314"/>
      <c r="AB1584" s="314"/>
      <c r="AC1584" s="314"/>
      <c r="AD1584" s="314"/>
      <c r="AE1584" s="314"/>
      <c r="AF1584" s="314"/>
      <c r="AG1584" s="314"/>
      <c r="AH1584" s="314"/>
      <c r="AI1584" s="314"/>
      <c r="AJ1584" s="314"/>
      <c r="AK1584" s="314"/>
      <c r="AL1584" s="314"/>
      <c r="AM1584" s="314"/>
      <c r="AN1584" s="314"/>
    </row>
    <row r="1585">
      <c r="A1585" s="314"/>
      <c r="B1585" s="310">
        <v>11608.0</v>
      </c>
      <c r="C1585" s="314"/>
      <c r="D1585" s="314"/>
      <c r="E1585" s="311" t="s">
        <v>21</v>
      </c>
      <c r="F1585" s="311" t="s">
        <v>4682</v>
      </c>
      <c r="G1585" s="310">
        <v>1999.0</v>
      </c>
      <c r="H1585" s="310" t="s">
        <v>3765</v>
      </c>
      <c r="I1585" s="310" t="s">
        <v>3913</v>
      </c>
      <c r="J1585" s="310">
        <v>18.0</v>
      </c>
      <c r="K1585" s="310" t="s">
        <v>105</v>
      </c>
      <c r="L1585" s="310" t="s">
        <v>25</v>
      </c>
      <c r="M1585" s="310" t="s">
        <v>3765</v>
      </c>
      <c r="N1585" s="314"/>
      <c r="O1585" s="314"/>
      <c r="P1585" s="314"/>
      <c r="Q1585" s="314"/>
      <c r="R1585" s="314"/>
      <c r="S1585" s="314"/>
      <c r="T1585" s="314"/>
      <c r="U1585" s="314"/>
      <c r="V1585" s="314"/>
      <c r="W1585" s="314"/>
      <c r="X1585" s="314"/>
      <c r="Y1585" s="314"/>
      <c r="Z1585" s="314"/>
      <c r="AA1585" s="314"/>
      <c r="AB1585" s="314"/>
      <c r="AC1585" s="314"/>
      <c r="AD1585" s="314"/>
      <c r="AE1585" s="314"/>
      <c r="AF1585" s="314"/>
      <c r="AG1585" s="314"/>
      <c r="AH1585" s="314"/>
      <c r="AI1585" s="314"/>
      <c r="AJ1585" s="314"/>
      <c r="AK1585" s="314"/>
      <c r="AL1585" s="314"/>
      <c r="AM1585" s="314"/>
      <c r="AN1585" s="314"/>
    </row>
    <row r="1586">
      <c r="A1586" s="314"/>
      <c r="B1586" s="310">
        <v>11609.0</v>
      </c>
      <c r="C1586" s="314"/>
      <c r="D1586" s="314"/>
      <c r="E1586" s="311" t="s">
        <v>21</v>
      </c>
      <c r="F1586" s="311" t="s">
        <v>3971</v>
      </c>
      <c r="G1586" s="310">
        <v>1999.0</v>
      </c>
      <c r="H1586" s="310" t="s">
        <v>3783</v>
      </c>
      <c r="I1586" s="310" t="s">
        <v>3972</v>
      </c>
      <c r="J1586" s="310">
        <v>30.0</v>
      </c>
      <c r="K1586" s="310" t="s">
        <v>105</v>
      </c>
      <c r="L1586" s="310" t="s">
        <v>72</v>
      </c>
      <c r="M1586" s="310" t="s">
        <v>3765</v>
      </c>
      <c r="N1586" s="314"/>
      <c r="O1586" s="314"/>
      <c r="P1586" s="314"/>
      <c r="Q1586" s="314"/>
      <c r="R1586" s="314"/>
      <c r="S1586" s="314"/>
      <c r="T1586" s="314"/>
      <c r="U1586" s="314"/>
      <c r="V1586" s="314"/>
      <c r="W1586" s="314"/>
      <c r="X1586" s="314"/>
      <c r="Y1586" s="314"/>
      <c r="Z1586" s="314"/>
      <c r="AA1586" s="314"/>
      <c r="AB1586" s="314"/>
      <c r="AC1586" s="314"/>
      <c r="AD1586" s="314"/>
      <c r="AE1586" s="314"/>
      <c r="AF1586" s="314"/>
      <c r="AG1586" s="314"/>
      <c r="AH1586" s="314"/>
      <c r="AI1586" s="314"/>
      <c r="AJ1586" s="314"/>
      <c r="AK1586" s="314"/>
      <c r="AL1586" s="314"/>
      <c r="AM1586" s="314"/>
      <c r="AN1586" s="314"/>
    </row>
    <row r="1587">
      <c r="A1587" s="314"/>
      <c r="B1587" s="310">
        <v>11610.0</v>
      </c>
      <c r="C1587" s="314"/>
      <c r="D1587" s="314"/>
      <c r="E1587" s="311" t="s">
        <v>21</v>
      </c>
      <c r="F1587" s="311" t="s">
        <v>4100</v>
      </c>
      <c r="G1587" s="310">
        <v>1999.0</v>
      </c>
      <c r="H1587" s="310" t="s">
        <v>3765</v>
      </c>
      <c r="I1587" s="310" t="s">
        <v>4101</v>
      </c>
      <c r="J1587" s="310">
        <v>63.0</v>
      </c>
      <c r="K1587" s="310" t="s">
        <v>105</v>
      </c>
      <c r="L1587" s="310" t="s">
        <v>1138</v>
      </c>
      <c r="M1587" s="310" t="s">
        <v>3765</v>
      </c>
      <c r="N1587" s="314"/>
      <c r="O1587" s="314"/>
      <c r="P1587" s="314"/>
      <c r="Q1587" s="314"/>
      <c r="R1587" s="314"/>
      <c r="S1587" s="314"/>
      <c r="T1587" s="314"/>
      <c r="U1587" s="314"/>
      <c r="V1587" s="314"/>
      <c r="W1587" s="314"/>
      <c r="X1587" s="314"/>
      <c r="Y1587" s="314"/>
      <c r="Z1587" s="314"/>
      <c r="AA1587" s="314"/>
      <c r="AB1587" s="314"/>
      <c r="AC1587" s="314"/>
      <c r="AD1587" s="314"/>
      <c r="AE1587" s="314"/>
      <c r="AF1587" s="314"/>
      <c r="AG1587" s="314"/>
      <c r="AH1587" s="314"/>
      <c r="AI1587" s="314"/>
      <c r="AJ1587" s="314"/>
      <c r="AK1587" s="314"/>
      <c r="AL1587" s="314"/>
      <c r="AM1587" s="314"/>
      <c r="AN1587" s="314"/>
    </row>
    <row r="1588">
      <c r="A1588" s="314"/>
      <c r="B1588" s="310">
        <v>11611.0</v>
      </c>
      <c r="C1588" s="314"/>
      <c r="D1588" s="314"/>
      <c r="E1588" s="311" t="s">
        <v>21</v>
      </c>
      <c r="F1588" s="311" t="s">
        <v>4683</v>
      </c>
      <c r="G1588" s="310">
        <v>1999.0</v>
      </c>
      <c r="H1588" s="310" t="s">
        <v>3765</v>
      </c>
      <c r="I1588" s="310" t="s">
        <v>4519</v>
      </c>
      <c r="J1588" s="310">
        <v>46.0</v>
      </c>
      <c r="K1588" s="310" t="s">
        <v>105</v>
      </c>
      <c r="L1588" s="310" t="s">
        <v>1138</v>
      </c>
      <c r="M1588" s="310" t="s">
        <v>3765</v>
      </c>
      <c r="N1588" s="314"/>
      <c r="O1588" s="314"/>
      <c r="P1588" s="314"/>
      <c r="Q1588" s="314"/>
      <c r="R1588" s="314"/>
      <c r="S1588" s="314"/>
      <c r="T1588" s="314"/>
      <c r="U1588" s="314"/>
      <c r="V1588" s="314"/>
      <c r="W1588" s="314"/>
      <c r="X1588" s="314"/>
      <c r="Y1588" s="314"/>
      <c r="Z1588" s="314"/>
      <c r="AA1588" s="314"/>
      <c r="AB1588" s="314"/>
      <c r="AC1588" s="314"/>
      <c r="AD1588" s="314"/>
      <c r="AE1588" s="314"/>
      <c r="AF1588" s="314"/>
      <c r="AG1588" s="314"/>
      <c r="AH1588" s="314"/>
      <c r="AI1588" s="314"/>
      <c r="AJ1588" s="314"/>
      <c r="AK1588" s="314"/>
      <c r="AL1588" s="314"/>
      <c r="AM1588" s="314"/>
      <c r="AN1588" s="314"/>
    </row>
    <row r="1589">
      <c r="B1589" s="5">
        <v>11612.0</v>
      </c>
      <c r="E1589" s="90" t="s">
        <v>21</v>
      </c>
      <c r="F1589" s="90" t="s">
        <v>4684</v>
      </c>
      <c r="G1589" s="5">
        <v>1999.0</v>
      </c>
      <c r="H1589" s="5" t="s">
        <v>3765</v>
      </c>
      <c r="I1589" s="5" t="s">
        <v>3784</v>
      </c>
      <c r="J1589" s="5">
        <v>58.0</v>
      </c>
      <c r="K1589" s="5" t="s">
        <v>4685</v>
      </c>
      <c r="L1589" s="5" t="s">
        <v>72</v>
      </c>
      <c r="M1589" s="5" t="s">
        <v>3765</v>
      </c>
      <c r="N1589" s="113"/>
    </row>
    <row r="1590">
      <c r="A1590" s="314"/>
      <c r="B1590" s="310">
        <v>11613.0</v>
      </c>
      <c r="C1590" s="314"/>
      <c r="D1590" s="314"/>
      <c r="E1590" s="311" t="s">
        <v>21</v>
      </c>
      <c r="F1590" s="311" t="s">
        <v>4102</v>
      </c>
      <c r="G1590" s="310">
        <v>1999.0</v>
      </c>
      <c r="H1590" s="310" t="s">
        <v>3765</v>
      </c>
      <c r="I1590" s="310" t="s">
        <v>3833</v>
      </c>
      <c r="J1590" s="310">
        <v>71.0</v>
      </c>
      <c r="K1590" s="310" t="s">
        <v>105</v>
      </c>
      <c r="L1590" s="310" t="s">
        <v>72</v>
      </c>
      <c r="M1590" s="310" t="s">
        <v>3765</v>
      </c>
      <c r="N1590" s="314"/>
      <c r="O1590" s="314"/>
      <c r="P1590" s="314"/>
      <c r="Q1590" s="314"/>
      <c r="R1590" s="314"/>
      <c r="S1590" s="314"/>
      <c r="T1590" s="314"/>
      <c r="U1590" s="314"/>
      <c r="V1590" s="314"/>
      <c r="W1590" s="314"/>
      <c r="X1590" s="314"/>
      <c r="Y1590" s="314"/>
      <c r="Z1590" s="314"/>
      <c r="AA1590" s="314"/>
      <c r="AB1590" s="314"/>
      <c r="AC1590" s="314"/>
      <c r="AD1590" s="314"/>
      <c r="AE1590" s="314"/>
      <c r="AF1590" s="314"/>
      <c r="AG1590" s="314"/>
      <c r="AH1590" s="314"/>
      <c r="AI1590" s="314"/>
      <c r="AJ1590" s="314"/>
      <c r="AK1590" s="314"/>
      <c r="AL1590" s="314"/>
      <c r="AM1590" s="314"/>
      <c r="AN1590" s="314"/>
    </row>
    <row r="1591">
      <c r="B1591" s="5">
        <v>11614.0</v>
      </c>
      <c r="E1591" s="90" t="s">
        <v>21</v>
      </c>
      <c r="F1591" s="90" t="s">
        <v>4686</v>
      </c>
      <c r="G1591" s="5">
        <v>2000.0</v>
      </c>
      <c r="H1591" s="5" t="s">
        <v>4544</v>
      </c>
      <c r="I1591" s="5" t="s">
        <v>4687</v>
      </c>
      <c r="J1591" s="5">
        <v>47.0</v>
      </c>
      <c r="K1591" s="5" t="s">
        <v>88</v>
      </c>
      <c r="L1591" s="5" t="s">
        <v>72</v>
      </c>
      <c r="M1591" s="5" t="s">
        <v>3765</v>
      </c>
      <c r="N1591" s="113"/>
    </row>
    <row r="1592">
      <c r="A1592" s="314"/>
      <c r="B1592" s="310">
        <v>11615.0</v>
      </c>
      <c r="C1592" s="314"/>
      <c r="D1592" s="314"/>
      <c r="E1592" s="311" t="s">
        <v>21</v>
      </c>
      <c r="F1592" s="311" t="s">
        <v>4688</v>
      </c>
      <c r="G1592" s="310">
        <v>1999.0</v>
      </c>
      <c r="H1592" s="310" t="s">
        <v>3783</v>
      </c>
      <c r="I1592" s="310" t="s">
        <v>3970</v>
      </c>
      <c r="J1592" s="310">
        <v>52.0</v>
      </c>
      <c r="K1592" s="310" t="s">
        <v>105</v>
      </c>
      <c r="L1592" s="310" t="s">
        <v>25</v>
      </c>
      <c r="M1592" s="310" t="s">
        <v>3765</v>
      </c>
      <c r="N1592" s="314"/>
      <c r="O1592" s="314"/>
      <c r="P1592" s="314"/>
      <c r="Q1592" s="314"/>
      <c r="R1592" s="314"/>
      <c r="S1592" s="314"/>
      <c r="T1592" s="314"/>
      <c r="U1592" s="314"/>
      <c r="V1592" s="314"/>
      <c r="W1592" s="314"/>
      <c r="X1592" s="314"/>
      <c r="Y1592" s="314"/>
      <c r="Z1592" s="314"/>
      <c r="AA1592" s="314"/>
      <c r="AB1592" s="314"/>
      <c r="AC1592" s="314"/>
      <c r="AD1592" s="314"/>
      <c r="AE1592" s="314"/>
      <c r="AF1592" s="314"/>
      <c r="AG1592" s="314"/>
      <c r="AH1592" s="314"/>
      <c r="AI1592" s="314"/>
      <c r="AJ1592" s="314"/>
      <c r="AK1592" s="314"/>
      <c r="AL1592" s="314"/>
      <c r="AM1592" s="314"/>
      <c r="AN1592" s="314"/>
    </row>
    <row r="1593">
      <c r="A1593" s="314"/>
      <c r="B1593" s="310">
        <v>11616.0</v>
      </c>
      <c r="C1593" s="314"/>
      <c r="D1593" s="314"/>
      <c r="E1593" s="311" t="s">
        <v>21</v>
      </c>
      <c r="F1593" s="311" t="s">
        <v>3973</v>
      </c>
      <c r="G1593" s="310">
        <v>1999.0</v>
      </c>
      <c r="H1593" s="310" t="s">
        <v>3783</v>
      </c>
      <c r="I1593" s="310" t="s">
        <v>3950</v>
      </c>
      <c r="J1593" s="310">
        <v>56.0</v>
      </c>
      <c r="K1593" s="310" t="s">
        <v>105</v>
      </c>
      <c r="L1593" s="310" t="s">
        <v>1138</v>
      </c>
      <c r="M1593" s="310" t="s">
        <v>3765</v>
      </c>
      <c r="N1593" s="314"/>
      <c r="O1593" s="314"/>
      <c r="P1593" s="314"/>
      <c r="Q1593" s="314"/>
      <c r="R1593" s="314"/>
      <c r="S1593" s="314"/>
      <c r="T1593" s="314"/>
      <c r="U1593" s="314"/>
      <c r="V1593" s="314"/>
      <c r="W1593" s="314"/>
      <c r="X1593" s="314"/>
      <c r="Y1593" s="314"/>
      <c r="Z1593" s="314"/>
      <c r="AA1593" s="314"/>
      <c r="AB1593" s="314"/>
      <c r="AC1593" s="314"/>
      <c r="AD1593" s="314"/>
      <c r="AE1593" s="314"/>
      <c r="AF1593" s="314"/>
      <c r="AG1593" s="314"/>
      <c r="AH1593" s="314"/>
      <c r="AI1593" s="314"/>
      <c r="AJ1593" s="314"/>
      <c r="AK1593" s="314"/>
      <c r="AL1593" s="314"/>
      <c r="AM1593" s="314"/>
      <c r="AN1593" s="314"/>
    </row>
    <row r="1594">
      <c r="B1594" s="5">
        <v>11617.0</v>
      </c>
      <c r="E1594" s="90" t="s">
        <v>21</v>
      </c>
      <c r="F1594" s="90" t="s">
        <v>4689</v>
      </c>
      <c r="G1594" s="5">
        <v>1999.0</v>
      </c>
      <c r="H1594" s="5" t="s">
        <v>3783</v>
      </c>
      <c r="I1594" s="5" t="s">
        <v>3970</v>
      </c>
      <c r="J1594" s="5">
        <v>52.0</v>
      </c>
      <c r="K1594" s="5" t="s">
        <v>88</v>
      </c>
      <c r="L1594" s="5" t="s">
        <v>72</v>
      </c>
      <c r="M1594" s="5" t="s">
        <v>3765</v>
      </c>
      <c r="N1594" s="113"/>
    </row>
    <row r="1595">
      <c r="A1595" s="314"/>
      <c r="B1595" s="310">
        <v>11618.0</v>
      </c>
      <c r="C1595" s="314"/>
      <c r="D1595" s="314"/>
      <c r="E1595" s="311" t="s">
        <v>21</v>
      </c>
      <c r="F1595" s="311" t="s">
        <v>4690</v>
      </c>
      <c r="G1595" s="310">
        <v>1999.0</v>
      </c>
      <c r="H1595" s="310" t="s">
        <v>3783</v>
      </c>
      <c r="I1595" s="310" t="s">
        <v>3911</v>
      </c>
      <c r="J1595" s="310">
        <v>61.0</v>
      </c>
      <c r="K1595" s="310" t="s">
        <v>105</v>
      </c>
      <c r="L1595" s="310" t="s">
        <v>30</v>
      </c>
      <c r="M1595" s="310" t="s">
        <v>3765</v>
      </c>
      <c r="N1595" s="314"/>
      <c r="O1595" s="314"/>
      <c r="P1595" s="314"/>
      <c r="Q1595" s="314"/>
      <c r="R1595" s="314"/>
      <c r="S1595" s="314"/>
      <c r="T1595" s="314"/>
      <c r="U1595" s="314"/>
      <c r="V1595" s="314"/>
      <c r="W1595" s="314"/>
      <c r="X1595" s="314"/>
      <c r="Y1595" s="314"/>
      <c r="Z1595" s="314"/>
      <c r="AA1595" s="314"/>
      <c r="AB1595" s="314"/>
      <c r="AC1595" s="314"/>
      <c r="AD1595" s="314"/>
      <c r="AE1595" s="314"/>
      <c r="AF1595" s="314"/>
      <c r="AG1595" s="314"/>
      <c r="AH1595" s="314"/>
      <c r="AI1595" s="314"/>
      <c r="AJ1595" s="314"/>
      <c r="AK1595" s="314"/>
      <c r="AL1595" s="314"/>
      <c r="AM1595" s="314"/>
      <c r="AN1595" s="314"/>
    </row>
    <row r="1596">
      <c r="B1596" s="5">
        <v>11619.0</v>
      </c>
      <c r="E1596" s="90" t="s">
        <v>21</v>
      </c>
      <c r="F1596" s="90" t="s">
        <v>4691</v>
      </c>
      <c r="G1596" s="5">
        <v>1999.0</v>
      </c>
      <c r="H1596" s="5" t="s">
        <v>3777</v>
      </c>
      <c r="I1596" s="5" t="s">
        <v>4692</v>
      </c>
      <c r="J1596" s="5">
        <v>50.0</v>
      </c>
      <c r="K1596" s="5" t="s">
        <v>88</v>
      </c>
      <c r="L1596" s="5" t="s">
        <v>666</v>
      </c>
      <c r="M1596" s="5" t="s">
        <v>3765</v>
      </c>
      <c r="N1596" s="113"/>
    </row>
    <row r="1597">
      <c r="A1597" s="314"/>
      <c r="B1597" s="310">
        <v>11620.0</v>
      </c>
      <c r="C1597" s="314"/>
      <c r="D1597" s="314"/>
      <c r="E1597" s="311" t="s">
        <v>21</v>
      </c>
      <c r="F1597" s="311" t="s">
        <v>4693</v>
      </c>
      <c r="G1597" s="310">
        <v>1999.0</v>
      </c>
      <c r="H1597" s="310" t="s">
        <v>3783</v>
      </c>
      <c r="I1597" s="310" t="s">
        <v>4694</v>
      </c>
      <c r="J1597" s="310">
        <v>21.0</v>
      </c>
      <c r="K1597" s="310" t="s">
        <v>105</v>
      </c>
      <c r="L1597" s="310" t="s">
        <v>25</v>
      </c>
      <c r="M1597" s="310" t="s">
        <v>3765</v>
      </c>
      <c r="N1597" s="314"/>
      <c r="O1597" s="314"/>
      <c r="P1597" s="314"/>
      <c r="Q1597" s="314"/>
      <c r="R1597" s="314"/>
      <c r="S1597" s="314"/>
      <c r="T1597" s="314"/>
      <c r="U1597" s="314"/>
      <c r="V1597" s="314"/>
      <c r="W1597" s="314"/>
      <c r="X1597" s="314"/>
      <c r="Y1597" s="314"/>
      <c r="Z1597" s="314"/>
      <c r="AA1597" s="314"/>
      <c r="AB1597" s="314"/>
      <c r="AC1597" s="314"/>
      <c r="AD1597" s="314"/>
      <c r="AE1597" s="314"/>
      <c r="AF1597" s="314"/>
      <c r="AG1597" s="314"/>
      <c r="AH1597" s="314"/>
      <c r="AI1597" s="314"/>
      <c r="AJ1597" s="314"/>
      <c r="AK1597" s="314"/>
      <c r="AL1597" s="314"/>
      <c r="AM1597" s="314"/>
      <c r="AN1597" s="314"/>
    </row>
    <row r="1598">
      <c r="B1598" s="5">
        <v>11621.0</v>
      </c>
      <c r="E1598" s="90" t="s">
        <v>21</v>
      </c>
      <c r="F1598" s="90" t="s">
        <v>4695</v>
      </c>
      <c r="G1598" s="5">
        <v>1999.0</v>
      </c>
      <c r="H1598" s="5" t="s">
        <v>3777</v>
      </c>
      <c r="I1598" s="5" t="s">
        <v>4692</v>
      </c>
      <c r="J1598" s="5">
        <v>50.0</v>
      </c>
      <c r="K1598" s="5" t="s">
        <v>88</v>
      </c>
      <c r="L1598" s="5" t="s">
        <v>72</v>
      </c>
      <c r="M1598" s="5" t="s">
        <v>3765</v>
      </c>
      <c r="N1598" s="113"/>
    </row>
    <row r="1599">
      <c r="A1599" s="314"/>
      <c r="B1599" s="310">
        <v>11622.0</v>
      </c>
      <c r="C1599" s="314"/>
      <c r="D1599" s="314"/>
      <c r="E1599" s="311" t="s">
        <v>21</v>
      </c>
      <c r="F1599" s="311" t="s">
        <v>4696</v>
      </c>
      <c r="G1599" s="310">
        <v>1999.0</v>
      </c>
      <c r="H1599" s="310" t="s">
        <v>3777</v>
      </c>
      <c r="I1599" s="310" t="s">
        <v>4697</v>
      </c>
      <c r="J1599" s="310">
        <v>27.0</v>
      </c>
      <c r="K1599" s="310" t="s">
        <v>105</v>
      </c>
      <c r="L1599" s="310" t="s">
        <v>25</v>
      </c>
      <c r="M1599" s="310" t="s">
        <v>3765</v>
      </c>
      <c r="N1599" s="314"/>
      <c r="O1599" s="314"/>
      <c r="P1599" s="314"/>
      <c r="Q1599" s="314"/>
      <c r="R1599" s="314"/>
      <c r="S1599" s="314"/>
      <c r="T1599" s="314"/>
      <c r="U1599" s="314"/>
      <c r="V1599" s="314"/>
      <c r="W1599" s="314"/>
      <c r="X1599" s="314"/>
      <c r="Y1599" s="314"/>
      <c r="Z1599" s="314"/>
      <c r="AA1599" s="314"/>
      <c r="AB1599" s="314"/>
      <c r="AC1599" s="314"/>
      <c r="AD1599" s="314"/>
      <c r="AE1599" s="314"/>
      <c r="AF1599" s="314"/>
      <c r="AG1599" s="314"/>
      <c r="AH1599" s="314"/>
      <c r="AI1599" s="314"/>
      <c r="AJ1599" s="314"/>
      <c r="AK1599" s="314"/>
      <c r="AL1599" s="314"/>
      <c r="AM1599" s="314"/>
      <c r="AN1599" s="314"/>
    </row>
    <row r="1600">
      <c r="A1600" s="314"/>
      <c r="B1600" s="310">
        <v>11623.0</v>
      </c>
      <c r="C1600" s="314"/>
      <c r="D1600" s="314"/>
      <c r="E1600" s="311" t="s">
        <v>21</v>
      </c>
      <c r="F1600" s="311" t="s">
        <v>4698</v>
      </c>
      <c r="G1600" s="310">
        <v>2000.0</v>
      </c>
      <c r="H1600" s="310" t="s">
        <v>3768</v>
      </c>
      <c r="I1600" s="310" t="s">
        <v>4617</v>
      </c>
      <c r="J1600" s="310">
        <v>38.0</v>
      </c>
      <c r="K1600" s="310" t="s">
        <v>105</v>
      </c>
      <c r="L1600" s="310" t="s">
        <v>25</v>
      </c>
      <c r="M1600" s="310" t="s">
        <v>3765</v>
      </c>
      <c r="N1600" s="314"/>
      <c r="O1600" s="314"/>
      <c r="P1600" s="314"/>
      <c r="Q1600" s="314"/>
      <c r="R1600" s="314"/>
      <c r="S1600" s="314"/>
      <c r="T1600" s="314"/>
      <c r="U1600" s="314"/>
      <c r="V1600" s="314"/>
      <c r="W1600" s="314"/>
      <c r="X1600" s="314"/>
      <c r="Y1600" s="314"/>
      <c r="Z1600" s="314"/>
      <c r="AA1600" s="314"/>
      <c r="AB1600" s="314"/>
      <c r="AC1600" s="314"/>
      <c r="AD1600" s="314"/>
      <c r="AE1600" s="314"/>
      <c r="AF1600" s="314"/>
      <c r="AG1600" s="314"/>
      <c r="AH1600" s="314"/>
      <c r="AI1600" s="314"/>
      <c r="AJ1600" s="314"/>
      <c r="AK1600" s="314"/>
      <c r="AL1600" s="314"/>
      <c r="AM1600" s="314"/>
      <c r="AN1600" s="314"/>
    </row>
    <row r="1601">
      <c r="A1601" s="314"/>
      <c r="B1601" s="310">
        <v>11624.0</v>
      </c>
      <c r="C1601" s="314"/>
      <c r="D1601" s="314"/>
      <c r="E1601" s="311" t="s">
        <v>21</v>
      </c>
      <c r="F1601" s="311" t="s">
        <v>4699</v>
      </c>
      <c r="G1601" s="310">
        <v>1999.0</v>
      </c>
      <c r="H1601" s="310" t="s">
        <v>3783</v>
      </c>
      <c r="I1601" s="310" t="s">
        <v>3970</v>
      </c>
      <c r="J1601" s="310">
        <v>52.0</v>
      </c>
      <c r="K1601" s="310" t="s">
        <v>105</v>
      </c>
      <c r="L1601" s="310" t="s">
        <v>72</v>
      </c>
      <c r="M1601" s="310" t="s">
        <v>3765</v>
      </c>
      <c r="N1601" s="314"/>
      <c r="O1601" s="314"/>
      <c r="P1601" s="314"/>
      <c r="Q1601" s="314"/>
      <c r="R1601" s="314"/>
      <c r="S1601" s="314"/>
      <c r="T1601" s="314"/>
      <c r="U1601" s="314"/>
      <c r="V1601" s="314"/>
      <c r="W1601" s="314"/>
      <c r="X1601" s="314"/>
      <c r="Y1601" s="314"/>
      <c r="Z1601" s="314"/>
      <c r="AA1601" s="314"/>
      <c r="AB1601" s="314"/>
      <c r="AC1601" s="314"/>
      <c r="AD1601" s="314"/>
      <c r="AE1601" s="314"/>
      <c r="AF1601" s="314"/>
      <c r="AG1601" s="314"/>
      <c r="AH1601" s="314"/>
      <c r="AI1601" s="314"/>
      <c r="AJ1601" s="314"/>
      <c r="AK1601" s="314"/>
      <c r="AL1601" s="314"/>
      <c r="AM1601" s="314"/>
      <c r="AN1601" s="314"/>
    </row>
    <row r="1602">
      <c r="A1602" s="314"/>
      <c r="B1602" s="310">
        <v>11625.0</v>
      </c>
      <c r="C1602" s="314"/>
      <c r="D1602" s="314"/>
      <c r="E1602" s="311" t="s">
        <v>21</v>
      </c>
      <c r="F1602" s="311" t="s">
        <v>4700</v>
      </c>
      <c r="G1602" s="310">
        <v>1999.0</v>
      </c>
      <c r="H1602" s="310" t="s">
        <v>3783</v>
      </c>
      <c r="I1602" s="310" t="s">
        <v>3937</v>
      </c>
      <c r="J1602" s="310">
        <v>51.0</v>
      </c>
      <c r="K1602" s="310" t="s">
        <v>105</v>
      </c>
      <c r="L1602" s="310" t="s">
        <v>72</v>
      </c>
      <c r="M1602" s="310" t="s">
        <v>3765</v>
      </c>
      <c r="N1602" s="314"/>
      <c r="O1602" s="314"/>
      <c r="P1602" s="314"/>
      <c r="Q1602" s="314"/>
      <c r="R1602" s="314"/>
      <c r="S1602" s="314"/>
      <c r="T1602" s="314"/>
      <c r="U1602" s="314"/>
      <c r="V1602" s="314"/>
      <c r="W1602" s="314"/>
      <c r="X1602" s="314"/>
      <c r="Y1602" s="314"/>
      <c r="Z1602" s="314"/>
      <c r="AA1602" s="314"/>
      <c r="AB1602" s="314"/>
      <c r="AC1602" s="314"/>
      <c r="AD1602" s="314"/>
      <c r="AE1602" s="314"/>
      <c r="AF1602" s="314"/>
      <c r="AG1602" s="314"/>
      <c r="AH1602" s="314"/>
      <c r="AI1602" s="314"/>
      <c r="AJ1602" s="314"/>
      <c r="AK1602" s="314"/>
      <c r="AL1602" s="314"/>
      <c r="AM1602" s="314"/>
      <c r="AN1602" s="314"/>
    </row>
    <row r="1603">
      <c r="A1603" s="314"/>
      <c r="B1603" s="310">
        <v>11626.0</v>
      </c>
      <c r="C1603" s="314"/>
      <c r="D1603" s="314"/>
      <c r="E1603" s="311" t="s">
        <v>21</v>
      </c>
      <c r="F1603" s="311" t="s">
        <v>3974</v>
      </c>
      <c r="G1603" s="310">
        <v>1999.0</v>
      </c>
      <c r="H1603" s="310" t="s">
        <v>3783</v>
      </c>
      <c r="I1603" s="310" t="s">
        <v>3961</v>
      </c>
      <c r="J1603" s="310">
        <v>45.0</v>
      </c>
      <c r="K1603" s="310" t="s">
        <v>105</v>
      </c>
      <c r="L1603" s="310" t="s">
        <v>763</v>
      </c>
      <c r="M1603" s="310" t="s">
        <v>3765</v>
      </c>
      <c r="N1603" s="314"/>
      <c r="O1603" s="314"/>
      <c r="P1603" s="314"/>
      <c r="Q1603" s="314"/>
      <c r="R1603" s="314"/>
      <c r="S1603" s="314"/>
      <c r="T1603" s="314"/>
      <c r="U1603" s="314"/>
      <c r="V1603" s="314"/>
      <c r="W1603" s="314"/>
      <c r="X1603" s="314"/>
      <c r="Y1603" s="314"/>
      <c r="Z1603" s="314"/>
      <c r="AA1603" s="314"/>
      <c r="AB1603" s="314"/>
      <c r="AC1603" s="314"/>
      <c r="AD1603" s="314"/>
      <c r="AE1603" s="314"/>
      <c r="AF1603" s="314"/>
      <c r="AG1603" s="314"/>
      <c r="AH1603" s="314"/>
      <c r="AI1603" s="314"/>
      <c r="AJ1603" s="314"/>
      <c r="AK1603" s="314"/>
      <c r="AL1603" s="314"/>
      <c r="AM1603" s="314"/>
      <c r="AN1603" s="314"/>
    </row>
    <row r="1604">
      <c r="A1604" s="314"/>
      <c r="B1604" s="310">
        <v>11627.0</v>
      </c>
      <c r="C1604" s="314"/>
      <c r="D1604" s="314"/>
      <c r="E1604" s="311" t="s">
        <v>21</v>
      </c>
      <c r="F1604" s="311" t="s">
        <v>4701</v>
      </c>
      <c r="G1604" s="310">
        <v>1999.0</v>
      </c>
      <c r="H1604" s="310" t="s">
        <v>3765</v>
      </c>
      <c r="I1604" s="310" t="s">
        <v>4037</v>
      </c>
      <c r="J1604" s="310">
        <v>75.0</v>
      </c>
      <c r="K1604" s="310" t="s">
        <v>105</v>
      </c>
      <c r="L1604" s="310" t="s">
        <v>25</v>
      </c>
      <c r="M1604" s="310" t="s">
        <v>3765</v>
      </c>
      <c r="N1604" s="314"/>
      <c r="O1604" s="314"/>
      <c r="P1604" s="314"/>
      <c r="Q1604" s="314"/>
      <c r="R1604" s="314"/>
      <c r="S1604" s="314"/>
      <c r="T1604" s="314"/>
      <c r="U1604" s="314"/>
      <c r="V1604" s="314"/>
      <c r="W1604" s="314"/>
      <c r="X1604" s="314"/>
      <c r="Y1604" s="314"/>
      <c r="Z1604" s="314"/>
      <c r="AA1604" s="314"/>
      <c r="AB1604" s="314"/>
      <c r="AC1604" s="314"/>
      <c r="AD1604" s="314"/>
      <c r="AE1604" s="314"/>
      <c r="AF1604" s="314"/>
      <c r="AG1604" s="314"/>
      <c r="AH1604" s="314"/>
      <c r="AI1604" s="314"/>
      <c r="AJ1604" s="314"/>
      <c r="AK1604" s="314"/>
      <c r="AL1604" s="314"/>
      <c r="AM1604" s="314"/>
      <c r="AN1604" s="314"/>
    </row>
    <row r="1605">
      <c r="A1605" s="314"/>
      <c r="B1605" s="310">
        <v>11628.0</v>
      </c>
      <c r="C1605" s="314"/>
      <c r="D1605" s="314"/>
      <c r="E1605" s="311" t="s">
        <v>21</v>
      </c>
      <c r="F1605" s="311" t="s">
        <v>4103</v>
      </c>
      <c r="G1605" s="310">
        <v>1999.0</v>
      </c>
      <c r="H1605" s="310" t="s">
        <v>3783</v>
      </c>
      <c r="I1605" s="310" t="s">
        <v>3970</v>
      </c>
      <c r="J1605" s="310">
        <v>35.0</v>
      </c>
      <c r="K1605" s="310" t="s">
        <v>105</v>
      </c>
      <c r="L1605" s="310" t="s">
        <v>25</v>
      </c>
      <c r="M1605" s="310" t="s">
        <v>3765</v>
      </c>
      <c r="N1605" s="314"/>
      <c r="O1605" s="314"/>
      <c r="P1605" s="314"/>
      <c r="Q1605" s="314"/>
      <c r="R1605" s="314"/>
      <c r="S1605" s="314"/>
      <c r="T1605" s="314"/>
      <c r="U1605" s="314"/>
      <c r="V1605" s="314"/>
      <c r="W1605" s="314"/>
      <c r="X1605" s="314"/>
      <c r="Y1605" s="314"/>
      <c r="Z1605" s="314"/>
      <c r="AA1605" s="314"/>
      <c r="AB1605" s="314"/>
      <c r="AC1605" s="314"/>
      <c r="AD1605" s="314"/>
      <c r="AE1605" s="314"/>
      <c r="AF1605" s="314"/>
      <c r="AG1605" s="314"/>
      <c r="AH1605" s="314"/>
      <c r="AI1605" s="314"/>
      <c r="AJ1605" s="314"/>
      <c r="AK1605" s="314"/>
      <c r="AL1605" s="314"/>
      <c r="AM1605" s="314"/>
      <c r="AN1605" s="314"/>
    </row>
    <row r="1606">
      <c r="A1606" s="314"/>
      <c r="B1606" s="310">
        <v>11629.0</v>
      </c>
      <c r="C1606" s="314"/>
      <c r="D1606" s="314"/>
      <c r="E1606" s="311" t="s">
        <v>21</v>
      </c>
      <c r="F1606" s="311" t="s">
        <v>3819</v>
      </c>
      <c r="G1606" s="310">
        <v>1999.0</v>
      </c>
      <c r="H1606" s="310" t="s">
        <v>3783</v>
      </c>
      <c r="I1606" s="310" t="s">
        <v>3820</v>
      </c>
      <c r="J1606" s="310">
        <v>26.0</v>
      </c>
      <c r="K1606" s="310" t="s">
        <v>105</v>
      </c>
      <c r="L1606" s="310" t="s">
        <v>1138</v>
      </c>
      <c r="M1606" s="310" t="s">
        <v>3765</v>
      </c>
      <c r="N1606" s="314"/>
      <c r="O1606" s="314"/>
      <c r="P1606" s="314"/>
      <c r="Q1606" s="314"/>
      <c r="R1606" s="314"/>
      <c r="S1606" s="314"/>
      <c r="T1606" s="314"/>
      <c r="U1606" s="314"/>
      <c r="V1606" s="314"/>
      <c r="W1606" s="314"/>
      <c r="X1606" s="314"/>
      <c r="Y1606" s="314"/>
      <c r="Z1606" s="314"/>
      <c r="AA1606" s="314"/>
      <c r="AB1606" s="314"/>
      <c r="AC1606" s="314"/>
      <c r="AD1606" s="314"/>
      <c r="AE1606" s="314"/>
      <c r="AF1606" s="314"/>
      <c r="AG1606" s="314"/>
      <c r="AH1606" s="314"/>
      <c r="AI1606" s="314"/>
      <c r="AJ1606" s="314"/>
      <c r="AK1606" s="314"/>
      <c r="AL1606" s="314"/>
      <c r="AM1606" s="314"/>
      <c r="AN1606" s="314"/>
    </row>
    <row r="1607">
      <c r="A1607" s="314"/>
      <c r="B1607" s="310">
        <v>11630.0</v>
      </c>
      <c r="C1607" s="314"/>
      <c r="D1607" s="314"/>
      <c r="E1607" s="311" t="s">
        <v>21</v>
      </c>
      <c r="F1607" s="311" t="s">
        <v>4702</v>
      </c>
      <c r="G1607" s="310">
        <v>1999.0</v>
      </c>
      <c r="H1607" s="310" t="s">
        <v>3783</v>
      </c>
      <c r="I1607" s="310" t="s">
        <v>3937</v>
      </c>
      <c r="J1607" s="310">
        <v>51.0</v>
      </c>
      <c r="K1607" s="310" t="s">
        <v>105</v>
      </c>
      <c r="L1607" s="310" t="s">
        <v>25</v>
      </c>
      <c r="M1607" s="310" t="s">
        <v>3765</v>
      </c>
      <c r="N1607" s="314"/>
      <c r="O1607" s="314"/>
      <c r="P1607" s="314"/>
      <c r="Q1607" s="314"/>
      <c r="R1607" s="314"/>
      <c r="S1607" s="314"/>
      <c r="T1607" s="314"/>
      <c r="U1607" s="314"/>
      <c r="V1607" s="314"/>
      <c r="W1607" s="314"/>
      <c r="X1607" s="314"/>
      <c r="Y1607" s="314"/>
      <c r="Z1607" s="314"/>
      <c r="AA1607" s="314"/>
      <c r="AB1607" s="314"/>
      <c r="AC1607" s="314"/>
      <c r="AD1607" s="314"/>
      <c r="AE1607" s="314"/>
      <c r="AF1607" s="314"/>
      <c r="AG1607" s="314"/>
      <c r="AH1607" s="314"/>
      <c r="AI1607" s="314"/>
      <c r="AJ1607" s="314"/>
      <c r="AK1607" s="314"/>
      <c r="AL1607" s="314"/>
      <c r="AM1607" s="314"/>
      <c r="AN1607" s="314"/>
    </row>
    <row r="1608">
      <c r="A1608" s="314"/>
      <c r="B1608" s="310">
        <v>11631.0</v>
      </c>
      <c r="C1608" s="314"/>
      <c r="D1608" s="314"/>
      <c r="E1608" s="311" t="s">
        <v>21</v>
      </c>
      <c r="F1608" s="311" t="s">
        <v>4104</v>
      </c>
      <c r="G1608" s="310">
        <v>2000.0</v>
      </c>
      <c r="H1608" s="310" t="s">
        <v>3768</v>
      </c>
      <c r="I1608" s="310" t="s">
        <v>4105</v>
      </c>
      <c r="J1608" s="310">
        <v>78.0</v>
      </c>
      <c r="K1608" s="310" t="s">
        <v>105</v>
      </c>
      <c r="L1608" s="310" t="s">
        <v>25</v>
      </c>
      <c r="M1608" s="310" t="s">
        <v>3765</v>
      </c>
      <c r="N1608" s="314"/>
      <c r="O1608" s="314"/>
      <c r="P1608" s="314"/>
      <c r="Q1608" s="314"/>
      <c r="R1608" s="314"/>
      <c r="S1608" s="314"/>
      <c r="T1608" s="314"/>
      <c r="U1608" s="314"/>
      <c r="V1608" s="314"/>
      <c r="W1608" s="314"/>
      <c r="X1608" s="314"/>
      <c r="Y1608" s="314"/>
      <c r="Z1608" s="314"/>
      <c r="AA1608" s="314"/>
      <c r="AB1608" s="314"/>
      <c r="AC1608" s="314"/>
      <c r="AD1608" s="314"/>
      <c r="AE1608" s="314"/>
      <c r="AF1608" s="314"/>
      <c r="AG1608" s="314"/>
      <c r="AH1608" s="314"/>
      <c r="AI1608" s="314"/>
      <c r="AJ1608" s="314"/>
      <c r="AK1608" s="314"/>
      <c r="AL1608" s="314"/>
      <c r="AM1608" s="314"/>
      <c r="AN1608" s="314"/>
    </row>
    <row r="1609">
      <c r="A1609" s="314"/>
      <c r="B1609" s="310">
        <v>11632.0</v>
      </c>
      <c r="C1609" s="314"/>
      <c r="D1609" s="314"/>
      <c r="E1609" s="311" t="s">
        <v>21</v>
      </c>
      <c r="F1609" s="311" t="s">
        <v>4106</v>
      </c>
      <c r="G1609" s="310">
        <v>1999.0</v>
      </c>
      <c r="H1609" s="310" t="s">
        <v>3783</v>
      </c>
      <c r="I1609" s="310" t="s">
        <v>3928</v>
      </c>
      <c r="J1609" s="310">
        <v>55.0</v>
      </c>
      <c r="K1609" s="310" t="s">
        <v>105</v>
      </c>
      <c r="L1609" s="310" t="s">
        <v>25</v>
      </c>
      <c r="M1609" s="310" t="s">
        <v>3765</v>
      </c>
      <c r="N1609" s="314"/>
      <c r="O1609" s="314"/>
      <c r="P1609" s="314"/>
      <c r="Q1609" s="314"/>
      <c r="R1609" s="314"/>
      <c r="S1609" s="314"/>
      <c r="T1609" s="314"/>
      <c r="U1609" s="314"/>
      <c r="V1609" s="314"/>
      <c r="W1609" s="314"/>
      <c r="X1609" s="314"/>
      <c r="Y1609" s="314"/>
      <c r="Z1609" s="314"/>
      <c r="AA1609" s="314"/>
      <c r="AB1609" s="314"/>
      <c r="AC1609" s="314"/>
      <c r="AD1609" s="314"/>
      <c r="AE1609" s="314"/>
      <c r="AF1609" s="314"/>
      <c r="AG1609" s="314"/>
      <c r="AH1609" s="314"/>
      <c r="AI1609" s="314"/>
      <c r="AJ1609" s="314"/>
      <c r="AK1609" s="314"/>
      <c r="AL1609" s="314"/>
      <c r="AM1609" s="314"/>
      <c r="AN1609" s="314"/>
    </row>
    <row r="1610">
      <c r="A1610" s="314"/>
      <c r="B1610" s="310">
        <v>11633.0</v>
      </c>
      <c r="C1610" s="314"/>
      <c r="D1610" s="314"/>
      <c r="E1610" s="311" t="s">
        <v>21</v>
      </c>
      <c r="F1610" s="311" t="s">
        <v>3975</v>
      </c>
      <c r="G1610" s="310">
        <v>1999.0</v>
      </c>
      <c r="H1610" s="310" t="s">
        <v>3765</v>
      </c>
      <c r="I1610" s="310" t="s">
        <v>3976</v>
      </c>
      <c r="J1610" s="310">
        <v>20.0</v>
      </c>
      <c r="K1610" s="310" t="s">
        <v>105</v>
      </c>
      <c r="L1610" s="310" t="s">
        <v>666</v>
      </c>
      <c r="M1610" s="310" t="s">
        <v>3765</v>
      </c>
      <c r="N1610" s="314"/>
      <c r="O1610" s="314"/>
      <c r="P1610" s="314"/>
      <c r="Q1610" s="314"/>
      <c r="R1610" s="314"/>
      <c r="S1610" s="314"/>
      <c r="T1610" s="314"/>
      <c r="U1610" s="314"/>
      <c r="V1610" s="314"/>
      <c r="W1610" s="314"/>
      <c r="X1610" s="314"/>
      <c r="Y1610" s="314"/>
      <c r="Z1610" s="314"/>
      <c r="AA1610" s="314"/>
      <c r="AB1610" s="314"/>
      <c r="AC1610" s="314"/>
      <c r="AD1610" s="314"/>
      <c r="AE1610" s="314"/>
      <c r="AF1610" s="314"/>
      <c r="AG1610" s="314"/>
      <c r="AH1610" s="314"/>
      <c r="AI1610" s="314"/>
      <c r="AJ1610" s="314"/>
      <c r="AK1610" s="314"/>
      <c r="AL1610" s="314"/>
      <c r="AM1610" s="314"/>
      <c r="AN1610" s="314"/>
    </row>
    <row r="1611">
      <c r="A1611" s="314"/>
      <c r="B1611" s="310">
        <v>11634.0</v>
      </c>
      <c r="C1611" s="314"/>
      <c r="D1611" s="314"/>
      <c r="E1611" s="311" t="s">
        <v>21</v>
      </c>
      <c r="F1611" s="311" t="s">
        <v>4703</v>
      </c>
      <c r="G1611" s="310">
        <v>1999.0</v>
      </c>
      <c r="H1611" s="310" t="s">
        <v>3783</v>
      </c>
      <c r="I1611" s="310" t="s">
        <v>3857</v>
      </c>
      <c r="J1611" s="310">
        <v>50.0</v>
      </c>
      <c r="K1611" s="310" t="s">
        <v>105</v>
      </c>
      <c r="L1611" s="310" t="s">
        <v>25</v>
      </c>
      <c r="M1611" s="310" t="s">
        <v>3765</v>
      </c>
      <c r="N1611" s="314"/>
      <c r="O1611" s="314"/>
      <c r="P1611" s="314"/>
      <c r="Q1611" s="314"/>
      <c r="R1611" s="314"/>
      <c r="S1611" s="314"/>
      <c r="T1611" s="314"/>
      <c r="U1611" s="314"/>
      <c r="V1611" s="314"/>
      <c r="W1611" s="314"/>
      <c r="X1611" s="314"/>
      <c r="Y1611" s="314"/>
      <c r="Z1611" s="314"/>
      <c r="AA1611" s="314"/>
      <c r="AB1611" s="314"/>
      <c r="AC1611" s="314"/>
      <c r="AD1611" s="314"/>
      <c r="AE1611" s="314"/>
      <c r="AF1611" s="314"/>
      <c r="AG1611" s="314"/>
      <c r="AH1611" s="314"/>
      <c r="AI1611" s="314"/>
      <c r="AJ1611" s="314"/>
      <c r="AK1611" s="314"/>
      <c r="AL1611" s="314"/>
      <c r="AM1611" s="314"/>
      <c r="AN1611" s="314"/>
    </row>
    <row r="1612">
      <c r="A1612" s="314"/>
      <c r="B1612" s="310">
        <v>11635.0</v>
      </c>
      <c r="C1612" s="314"/>
      <c r="D1612" s="314"/>
      <c r="E1612" s="311" t="s">
        <v>21</v>
      </c>
      <c r="F1612" s="311" t="s">
        <v>3977</v>
      </c>
      <c r="G1612" s="310">
        <v>1999.0</v>
      </c>
      <c r="H1612" s="310" t="s">
        <v>3783</v>
      </c>
      <c r="I1612" s="310" t="s">
        <v>3978</v>
      </c>
      <c r="J1612" s="310">
        <v>29.0</v>
      </c>
      <c r="K1612" s="310" t="s">
        <v>105</v>
      </c>
      <c r="L1612" s="356" t="s">
        <v>72</v>
      </c>
      <c r="M1612" s="310" t="s">
        <v>3765</v>
      </c>
      <c r="N1612" s="314"/>
      <c r="O1612" s="314"/>
      <c r="P1612" s="314"/>
      <c r="Q1612" s="314"/>
      <c r="R1612" s="314"/>
      <c r="S1612" s="314"/>
      <c r="T1612" s="314"/>
      <c r="U1612" s="314"/>
      <c r="V1612" s="314"/>
      <c r="W1612" s="314"/>
      <c r="X1612" s="314"/>
      <c r="Y1612" s="314"/>
      <c r="Z1612" s="314"/>
      <c r="AA1612" s="314"/>
      <c r="AB1612" s="314"/>
      <c r="AC1612" s="314"/>
      <c r="AD1612" s="314"/>
      <c r="AE1612" s="314"/>
      <c r="AF1612" s="314"/>
      <c r="AG1612" s="314"/>
      <c r="AH1612" s="314"/>
      <c r="AI1612" s="314"/>
      <c r="AJ1612" s="314"/>
      <c r="AK1612" s="314"/>
      <c r="AL1612" s="314"/>
      <c r="AM1612" s="314"/>
      <c r="AN1612" s="314"/>
    </row>
    <row r="1613">
      <c r="A1613" s="314"/>
      <c r="B1613" s="310">
        <v>11636.0</v>
      </c>
      <c r="C1613" s="314"/>
      <c r="D1613" s="314"/>
      <c r="E1613" s="311" t="s">
        <v>21</v>
      </c>
      <c r="F1613" s="311" t="s">
        <v>4107</v>
      </c>
      <c r="G1613" s="310">
        <v>1998.0</v>
      </c>
      <c r="H1613" s="310" t="s">
        <v>3786</v>
      </c>
      <c r="I1613" s="310" t="s">
        <v>4108</v>
      </c>
      <c r="J1613" s="310">
        <v>25.0</v>
      </c>
      <c r="K1613" s="310" t="s">
        <v>105</v>
      </c>
      <c r="L1613" s="310" t="s">
        <v>1138</v>
      </c>
      <c r="M1613" s="310" t="s">
        <v>3765</v>
      </c>
      <c r="N1613" s="314"/>
      <c r="O1613" s="314"/>
      <c r="P1613" s="314"/>
      <c r="Q1613" s="314"/>
      <c r="R1613" s="314"/>
      <c r="S1613" s="314"/>
      <c r="T1613" s="314"/>
      <c r="U1613" s="314"/>
      <c r="V1613" s="314"/>
      <c r="W1613" s="314"/>
      <c r="X1613" s="314"/>
      <c r="Y1613" s="314"/>
      <c r="Z1613" s="314"/>
      <c r="AA1613" s="314"/>
      <c r="AB1613" s="314"/>
      <c r="AC1613" s="314"/>
      <c r="AD1613" s="314"/>
      <c r="AE1613" s="314"/>
      <c r="AF1613" s="314"/>
      <c r="AG1613" s="314"/>
      <c r="AH1613" s="314"/>
      <c r="AI1613" s="314"/>
      <c r="AJ1613" s="314"/>
      <c r="AK1613" s="314"/>
      <c r="AL1613" s="314"/>
      <c r="AM1613" s="314"/>
      <c r="AN1613" s="314"/>
    </row>
    <row r="1614">
      <c r="A1614" s="314"/>
      <c r="B1614" s="310">
        <v>11637.0</v>
      </c>
      <c r="C1614" s="314"/>
      <c r="D1614" s="314"/>
      <c r="E1614" s="311" t="s">
        <v>21</v>
      </c>
      <c r="F1614" s="311" t="s">
        <v>4109</v>
      </c>
      <c r="G1614" s="310">
        <v>1999.0</v>
      </c>
      <c r="H1614" s="310" t="s">
        <v>3783</v>
      </c>
      <c r="I1614" s="310" t="s">
        <v>3791</v>
      </c>
      <c r="J1614" s="310">
        <v>64.0</v>
      </c>
      <c r="K1614" s="310" t="s">
        <v>105</v>
      </c>
      <c r="L1614" s="310" t="s">
        <v>25</v>
      </c>
      <c r="M1614" s="310" t="s">
        <v>3765</v>
      </c>
      <c r="N1614" s="314"/>
      <c r="O1614" s="314"/>
      <c r="P1614" s="314"/>
      <c r="Q1614" s="314"/>
      <c r="R1614" s="314"/>
      <c r="S1614" s="314"/>
      <c r="T1614" s="314"/>
      <c r="U1614" s="314"/>
      <c r="V1614" s="314"/>
      <c r="W1614" s="314"/>
      <c r="X1614" s="314"/>
      <c r="Y1614" s="314"/>
      <c r="Z1614" s="314"/>
      <c r="AA1614" s="314"/>
      <c r="AB1614" s="314"/>
      <c r="AC1614" s="314"/>
      <c r="AD1614" s="314"/>
      <c r="AE1614" s="314"/>
      <c r="AF1614" s="314"/>
      <c r="AG1614" s="314"/>
      <c r="AH1614" s="314"/>
      <c r="AI1614" s="314"/>
      <c r="AJ1614" s="314"/>
      <c r="AK1614" s="314"/>
      <c r="AL1614" s="314"/>
      <c r="AM1614" s="314"/>
      <c r="AN1614" s="314"/>
    </row>
    <row r="1615">
      <c r="B1615" s="5">
        <v>11638.0</v>
      </c>
      <c r="E1615" s="90" t="s">
        <v>21</v>
      </c>
      <c r="F1615" s="90" t="s">
        <v>3979</v>
      </c>
      <c r="G1615" s="5">
        <v>1999.0</v>
      </c>
      <c r="H1615" s="5" t="s">
        <v>3777</v>
      </c>
      <c r="I1615" s="5" t="s">
        <v>3980</v>
      </c>
      <c r="J1615" s="5">
        <v>56.0</v>
      </c>
      <c r="K1615" s="5" t="s">
        <v>88</v>
      </c>
      <c r="L1615" s="5" t="s">
        <v>763</v>
      </c>
      <c r="M1615" s="5" t="s">
        <v>3765</v>
      </c>
      <c r="N1615" s="113"/>
    </row>
    <row r="1616">
      <c r="A1616" s="314"/>
      <c r="B1616" s="310">
        <v>11639.0</v>
      </c>
      <c r="C1616" s="314"/>
      <c r="D1616" s="314"/>
      <c r="E1616" s="311" t="s">
        <v>21</v>
      </c>
      <c r="F1616" s="311" t="s">
        <v>4704</v>
      </c>
      <c r="G1616" s="310">
        <v>1999.0</v>
      </c>
      <c r="H1616" s="310" t="s">
        <v>3765</v>
      </c>
      <c r="I1616" s="310" t="s">
        <v>4662</v>
      </c>
      <c r="J1616" s="310">
        <v>48.0</v>
      </c>
      <c r="K1616" s="310" t="s">
        <v>105</v>
      </c>
      <c r="L1616" s="310" t="s">
        <v>72</v>
      </c>
      <c r="M1616" s="310" t="s">
        <v>3765</v>
      </c>
      <c r="N1616" s="314"/>
      <c r="O1616" s="314"/>
      <c r="P1616" s="314"/>
      <c r="Q1616" s="314"/>
      <c r="R1616" s="314"/>
      <c r="S1616" s="314"/>
      <c r="T1616" s="314"/>
      <c r="U1616" s="314"/>
      <c r="V1616" s="314"/>
      <c r="W1616" s="314"/>
      <c r="X1616" s="314"/>
      <c r="Y1616" s="314"/>
      <c r="Z1616" s="314"/>
      <c r="AA1616" s="314"/>
      <c r="AB1616" s="314"/>
      <c r="AC1616" s="314"/>
      <c r="AD1616" s="314"/>
      <c r="AE1616" s="314"/>
      <c r="AF1616" s="314"/>
      <c r="AG1616" s="314"/>
      <c r="AH1616" s="314"/>
      <c r="AI1616" s="314"/>
      <c r="AJ1616" s="314"/>
      <c r="AK1616" s="314"/>
      <c r="AL1616" s="314"/>
      <c r="AM1616" s="314"/>
      <c r="AN1616" s="314"/>
    </row>
    <row r="1617">
      <c r="B1617" s="5">
        <v>11640.0</v>
      </c>
      <c r="E1617" s="90" t="s">
        <v>21</v>
      </c>
      <c r="F1617" s="90" t="s">
        <v>4705</v>
      </c>
      <c r="G1617" s="5">
        <v>1999.0</v>
      </c>
      <c r="H1617" s="5" t="s">
        <v>3765</v>
      </c>
      <c r="I1617" s="5" t="s">
        <v>3771</v>
      </c>
      <c r="J1617" s="5">
        <v>61.0</v>
      </c>
      <c r="K1617" s="5" t="s">
        <v>3825</v>
      </c>
      <c r="L1617" s="5" t="s">
        <v>25</v>
      </c>
      <c r="M1617" s="5" t="s">
        <v>3765</v>
      </c>
      <c r="N1617" s="113"/>
    </row>
    <row r="1618">
      <c r="A1618" s="314"/>
      <c r="B1618" s="310">
        <v>11641.0</v>
      </c>
      <c r="C1618" s="314"/>
      <c r="D1618" s="314"/>
      <c r="E1618" s="311" t="s">
        <v>21</v>
      </c>
      <c r="F1618" s="311" t="s">
        <v>3821</v>
      </c>
      <c r="G1618" s="310">
        <v>1999.0</v>
      </c>
      <c r="H1618" s="310" t="s">
        <v>3783</v>
      </c>
      <c r="I1618" s="310" t="s">
        <v>3813</v>
      </c>
      <c r="J1618" s="310">
        <v>63.0</v>
      </c>
      <c r="K1618" s="310" t="s">
        <v>105</v>
      </c>
      <c r="L1618" s="310" t="s">
        <v>666</v>
      </c>
      <c r="M1618" s="310" t="s">
        <v>3765</v>
      </c>
      <c r="N1618" s="314"/>
      <c r="O1618" s="314"/>
      <c r="P1618" s="314"/>
      <c r="Q1618" s="314"/>
      <c r="R1618" s="314"/>
      <c r="S1618" s="314"/>
      <c r="T1618" s="314"/>
      <c r="U1618" s="314"/>
      <c r="V1618" s="314"/>
      <c r="W1618" s="314"/>
      <c r="X1618" s="314"/>
      <c r="Y1618" s="314"/>
      <c r="Z1618" s="314"/>
      <c r="AA1618" s="314"/>
      <c r="AB1618" s="314"/>
      <c r="AC1618" s="314"/>
      <c r="AD1618" s="314"/>
      <c r="AE1618" s="314"/>
      <c r="AF1618" s="314"/>
      <c r="AG1618" s="314"/>
      <c r="AH1618" s="314"/>
      <c r="AI1618" s="314"/>
      <c r="AJ1618" s="314"/>
      <c r="AK1618" s="314"/>
      <c r="AL1618" s="314"/>
      <c r="AM1618" s="314"/>
      <c r="AN1618" s="314"/>
    </row>
    <row r="1619">
      <c r="A1619" s="314"/>
      <c r="B1619" s="310">
        <v>11642.0</v>
      </c>
      <c r="C1619" s="314"/>
      <c r="D1619" s="314"/>
      <c r="E1619" s="311" t="s">
        <v>21</v>
      </c>
      <c r="F1619" s="311" t="s">
        <v>3822</v>
      </c>
      <c r="G1619" s="310">
        <v>2000.0</v>
      </c>
      <c r="H1619" s="310" t="s">
        <v>3768</v>
      </c>
      <c r="I1619" s="310" t="s">
        <v>3804</v>
      </c>
      <c r="J1619" s="310">
        <v>45.0</v>
      </c>
      <c r="K1619" s="310" t="s">
        <v>105</v>
      </c>
      <c r="L1619" s="310" t="s">
        <v>1138</v>
      </c>
      <c r="M1619" s="310" t="s">
        <v>3765</v>
      </c>
      <c r="N1619" s="314"/>
      <c r="O1619" s="314"/>
      <c r="P1619" s="314"/>
      <c r="Q1619" s="314"/>
      <c r="R1619" s="314"/>
      <c r="S1619" s="314"/>
      <c r="T1619" s="314"/>
      <c r="U1619" s="314"/>
      <c r="V1619" s="314"/>
      <c r="W1619" s="314"/>
      <c r="X1619" s="314"/>
      <c r="Y1619" s="314"/>
      <c r="Z1619" s="314"/>
      <c r="AA1619" s="314"/>
      <c r="AB1619" s="314"/>
      <c r="AC1619" s="314"/>
      <c r="AD1619" s="314"/>
      <c r="AE1619" s="314"/>
      <c r="AF1619" s="314"/>
      <c r="AG1619" s="314"/>
      <c r="AH1619" s="314"/>
      <c r="AI1619" s="314"/>
      <c r="AJ1619" s="314"/>
      <c r="AK1619" s="314"/>
      <c r="AL1619" s="314"/>
      <c r="AM1619" s="314"/>
      <c r="AN1619" s="314"/>
    </row>
    <row r="1620">
      <c r="B1620" s="5">
        <v>11643.0</v>
      </c>
      <c r="E1620" s="90" t="s">
        <v>21</v>
      </c>
      <c r="F1620" s="90" t="s">
        <v>3981</v>
      </c>
      <c r="G1620" s="5">
        <v>1999.0</v>
      </c>
      <c r="H1620" s="5" t="s">
        <v>3765</v>
      </c>
      <c r="I1620" s="5" t="s">
        <v>3892</v>
      </c>
      <c r="J1620" s="5">
        <v>47.0</v>
      </c>
      <c r="K1620" s="5" t="s">
        <v>3825</v>
      </c>
      <c r="L1620" s="5" t="s">
        <v>72</v>
      </c>
      <c r="M1620" s="5" t="s">
        <v>3765</v>
      </c>
      <c r="N1620" s="113"/>
    </row>
    <row r="1621">
      <c r="A1621" s="314"/>
      <c r="B1621" s="310">
        <v>11644.0</v>
      </c>
      <c r="C1621" s="314"/>
      <c r="D1621" s="314"/>
      <c r="E1621" s="311" t="s">
        <v>21</v>
      </c>
      <c r="F1621" s="311" t="s">
        <v>4706</v>
      </c>
      <c r="G1621" s="310">
        <v>1999.0</v>
      </c>
      <c r="H1621" s="310" t="s">
        <v>3765</v>
      </c>
      <c r="I1621" s="310" t="s">
        <v>4537</v>
      </c>
      <c r="J1621" s="310">
        <v>42.0</v>
      </c>
      <c r="K1621" s="310" t="s">
        <v>105</v>
      </c>
      <c r="L1621" s="310" t="s">
        <v>666</v>
      </c>
      <c r="M1621" s="310" t="s">
        <v>3765</v>
      </c>
      <c r="N1621" s="314"/>
      <c r="O1621" s="314"/>
      <c r="P1621" s="314"/>
      <c r="Q1621" s="314"/>
      <c r="R1621" s="314"/>
      <c r="S1621" s="314"/>
      <c r="T1621" s="314"/>
      <c r="U1621" s="314"/>
      <c r="V1621" s="314"/>
      <c r="W1621" s="314"/>
      <c r="X1621" s="314"/>
      <c r="Y1621" s="314"/>
      <c r="Z1621" s="314"/>
      <c r="AA1621" s="314"/>
      <c r="AB1621" s="314"/>
      <c r="AC1621" s="314"/>
      <c r="AD1621" s="314"/>
      <c r="AE1621" s="314"/>
      <c r="AF1621" s="314"/>
      <c r="AG1621" s="314"/>
      <c r="AH1621" s="314"/>
      <c r="AI1621" s="314"/>
      <c r="AJ1621" s="314"/>
      <c r="AK1621" s="314"/>
      <c r="AL1621" s="314"/>
      <c r="AM1621" s="314"/>
      <c r="AN1621" s="314"/>
    </row>
    <row r="1622">
      <c r="B1622" s="5">
        <v>11645.0</v>
      </c>
      <c r="E1622" s="90" t="s">
        <v>21</v>
      </c>
      <c r="F1622" s="90" t="s">
        <v>4707</v>
      </c>
      <c r="G1622" s="5">
        <v>1999.0</v>
      </c>
      <c r="H1622" s="5" t="s">
        <v>3765</v>
      </c>
      <c r="I1622" s="5" t="s">
        <v>3851</v>
      </c>
      <c r="J1622" s="5">
        <v>32.0</v>
      </c>
      <c r="K1622" s="5" t="s">
        <v>3825</v>
      </c>
      <c r="L1622" s="5" t="s">
        <v>72</v>
      </c>
      <c r="M1622" s="5" t="s">
        <v>3765</v>
      </c>
      <c r="N1622" s="113"/>
    </row>
    <row r="1623">
      <c r="B1623" s="5">
        <v>11646.0</v>
      </c>
      <c r="E1623" s="90" t="s">
        <v>21</v>
      </c>
      <c r="F1623" s="90" t="s">
        <v>3823</v>
      </c>
      <c r="G1623" s="5">
        <v>1999.0</v>
      </c>
      <c r="H1623" s="5" t="s">
        <v>3765</v>
      </c>
      <c r="I1623" s="5" t="s">
        <v>3824</v>
      </c>
      <c r="J1623" s="5">
        <v>40.0</v>
      </c>
      <c r="K1623" s="5" t="s">
        <v>3825</v>
      </c>
      <c r="L1623" s="5" t="s">
        <v>763</v>
      </c>
      <c r="M1623" s="5" t="s">
        <v>3765</v>
      </c>
      <c r="N1623" s="113"/>
    </row>
    <row r="1624">
      <c r="B1624" s="5">
        <v>11647.0</v>
      </c>
      <c r="E1624" s="90" t="s">
        <v>21</v>
      </c>
      <c r="F1624" s="90" t="s">
        <v>4708</v>
      </c>
      <c r="G1624" s="5">
        <v>1999.0</v>
      </c>
      <c r="H1624" s="5" t="s">
        <v>3765</v>
      </c>
      <c r="I1624" s="5" t="s">
        <v>3946</v>
      </c>
      <c r="J1624" s="5">
        <v>43.0</v>
      </c>
      <c r="K1624" s="5" t="s">
        <v>3825</v>
      </c>
      <c r="L1624" s="5" t="s">
        <v>30</v>
      </c>
      <c r="M1624" s="5" t="s">
        <v>3765</v>
      </c>
      <c r="N1624" s="113"/>
    </row>
    <row r="1625">
      <c r="A1625" s="314"/>
      <c r="B1625" s="310">
        <v>11648.0</v>
      </c>
      <c r="C1625" s="314"/>
      <c r="D1625" s="314"/>
      <c r="E1625" s="311" t="s">
        <v>21</v>
      </c>
      <c r="F1625" s="311" t="s">
        <v>4110</v>
      </c>
      <c r="G1625" s="310">
        <v>1999.0</v>
      </c>
      <c r="H1625" s="310" t="s">
        <v>3783</v>
      </c>
      <c r="I1625" s="310" t="s">
        <v>4111</v>
      </c>
      <c r="J1625" s="310">
        <v>25.0</v>
      </c>
      <c r="K1625" s="310" t="s">
        <v>105</v>
      </c>
      <c r="L1625" s="310" t="s">
        <v>72</v>
      </c>
      <c r="M1625" s="310" t="s">
        <v>3765</v>
      </c>
      <c r="N1625" s="314"/>
      <c r="O1625" s="314"/>
      <c r="P1625" s="314"/>
      <c r="Q1625" s="314"/>
      <c r="R1625" s="314"/>
      <c r="S1625" s="314"/>
      <c r="T1625" s="314"/>
      <c r="U1625" s="314"/>
      <c r="V1625" s="314"/>
      <c r="W1625" s="314"/>
      <c r="X1625" s="314"/>
      <c r="Y1625" s="314"/>
      <c r="Z1625" s="314"/>
      <c r="AA1625" s="314"/>
      <c r="AB1625" s="314"/>
      <c r="AC1625" s="314"/>
      <c r="AD1625" s="314"/>
      <c r="AE1625" s="314"/>
      <c r="AF1625" s="314"/>
      <c r="AG1625" s="314"/>
      <c r="AH1625" s="314"/>
      <c r="AI1625" s="314"/>
      <c r="AJ1625" s="314"/>
      <c r="AK1625" s="314"/>
      <c r="AL1625" s="314"/>
      <c r="AM1625" s="314"/>
      <c r="AN1625" s="314"/>
    </row>
    <row r="1626">
      <c r="A1626" s="314"/>
      <c r="B1626" s="310">
        <v>11649.0</v>
      </c>
      <c r="C1626" s="314"/>
      <c r="D1626" s="314"/>
      <c r="E1626" s="311" t="s">
        <v>21</v>
      </c>
      <c r="F1626" s="311" t="s">
        <v>3826</v>
      </c>
      <c r="G1626" s="310">
        <v>2000.0</v>
      </c>
      <c r="H1626" s="310" t="s">
        <v>3768</v>
      </c>
      <c r="I1626" s="310" t="s">
        <v>3827</v>
      </c>
      <c r="J1626" s="310">
        <v>76.0</v>
      </c>
      <c r="K1626" s="310" t="s">
        <v>105</v>
      </c>
      <c r="L1626" s="310" t="s">
        <v>1138</v>
      </c>
      <c r="M1626" s="310" t="s">
        <v>3765</v>
      </c>
      <c r="N1626" s="314"/>
      <c r="O1626" s="314"/>
      <c r="P1626" s="314"/>
      <c r="Q1626" s="314"/>
      <c r="R1626" s="314"/>
      <c r="S1626" s="314"/>
      <c r="T1626" s="314"/>
      <c r="U1626" s="314"/>
      <c r="V1626" s="314"/>
      <c r="W1626" s="314"/>
      <c r="X1626" s="314"/>
      <c r="Y1626" s="314"/>
      <c r="Z1626" s="314"/>
      <c r="AA1626" s="314"/>
      <c r="AB1626" s="314"/>
      <c r="AC1626" s="314"/>
      <c r="AD1626" s="314"/>
      <c r="AE1626" s="314"/>
      <c r="AF1626" s="314"/>
      <c r="AG1626" s="314"/>
      <c r="AH1626" s="314"/>
      <c r="AI1626" s="314"/>
      <c r="AJ1626" s="314"/>
      <c r="AK1626" s="314"/>
      <c r="AL1626" s="314"/>
      <c r="AM1626" s="314"/>
      <c r="AN1626" s="314"/>
    </row>
    <row r="1627">
      <c r="B1627" s="5">
        <v>11650.0</v>
      </c>
      <c r="E1627" s="90" t="s">
        <v>21</v>
      </c>
      <c r="F1627" s="90" t="s">
        <v>4709</v>
      </c>
      <c r="G1627" s="5">
        <v>1999.0</v>
      </c>
      <c r="H1627" s="5" t="s">
        <v>3765</v>
      </c>
      <c r="I1627" s="5" t="s">
        <v>4082</v>
      </c>
      <c r="J1627" s="5">
        <v>19.0</v>
      </c>
      <c r="K1627" s="5" t="s">
        <v>3825</v>
      </c>
      <c r="L1627" s="5" t="s">
        <v>72</v>
      </c>
      <c r="M1627" s="5" t="s">
        <v>3765</v>
      </c>
      <c r="N1627" s="113"/>
    </row>
    <row r="1628">
      <c r="B1628" s="5">
        <v>11651.0</v>
      </c>
      <c r="E1628" s="90" t="s">
        <v>21</v>
      </c>
      <c r="F1628" s="90" t="s">
        <v>4710</v>
      </c>
      <c r="G1628" s="5">
        <v>1999.0</v>
      </c>
      <c r="H1628" s="5" t="s">
        <v>3765</v>
      </c>
      <c r="I1628" s="5" t="s">
        <v>4711</v>
      </c>
      <c r="J1628" s="5">
        <v>25.0</v>
      </c>
      <c r="K1628" s="5" t="s">
        <v>3825</v>
      </c>
      <c r="L1628" s="5" t="s">
        <v>72</v>
      </c>
      <c r="M1628" s="5" t="s">
        <v>3765</v>
      </c>
      <c r="N1628" s="113"/>
    </row>
    <row r="1629">
      <c r="B1629" s="5">
        <v>11652.0</v>
      </c>
      <c r="E1629" s="90" t="s">
        <v>21</v>
      </c>
      <c r="F1629" s="90" t="s">
        <v>4712</v>
      </c>
      <c r="G1629" s="5">
        <v>2000.0</v>
      </c>
      <c r="H1629" s="5" t="s">
        <v>4404</v>
      </c>
      <c r="I1629" s="5" t="s">
        <v>3994</v>
      </c>
      <c r="J1629" s="5">
        <v>14.0</v>
      </c>
      <c r="K1629" s="5" t="s">
        <v>4713</v>
      </c>
      <c r="L1629" s="5" t="s">
        <v>72</v>
      </c>
      <c r="M1629" s="5" t="s">
        <v>3765</v>
      </c>
      <c r="N1629" s="113"/>
    </row>
    <row r="1630">
      <c r="B1630" s="5">
        <v>11653.0</v>
      </c>
      <c r="E1630" s="90" t="s">
        <v>21</v>
      </c>
      <c r="F1630" s="90" t="s">
        <v>4714</v>
      </c>
      <c r="G1630" s="5">
        <v>1999.0</v>
      </c>
      <c r="H1630" s="5" t="s">
        <v>3765</v>
      </c>
      <c r="I1630" s="5" t="s">
        <v>3833</v>
      </c>
      <c r="J1630" s="5">
        <v>71.0</v>
      </c>
      <c r="K1630" s="5" t="s">
        <v>3825</v>
      </c>
      <c r="L1630" s="5" t="s">
        <v>72</v>
      </c>
      <c r="M1630" s="5" t="s">
        <v>3765</v>
      </c>
      <c r="N1630" s="113"/>
    </row>
    <row r="1631">
      <c r="B1631" s="5">
        <v>11654.0</v>
      </c>
      <c r="E1631" s="90" t="s">
        <v>21</v>
      </c>
      <c r="F1631" s="90" t="s">
        <v>4715</v>
      </c>
      <c r="G1631" s="5">
        <v>1999.0</v>
      </c>
      <c r="H1631" s="5" t="s">
        <v>3765</v>
      </c>
      <c r="I1631" s="5" t="s">
        <v>4716</v>
      </c>
      <c r="J1631" s="5">
        <v>31.0</v>
      </c>
      <c r="K1631" s="5" t="s">
        <v>3825</v>
      </c>
      <c r="L1631" s="5" t="s">
        <v>666</v>
      </c>
      <c r="M1631" s="5" t="s">
        <v>3765</v>
      </c>
      <c r="N1631" s="113"/>
    </row>
    <row r="1632">
      <c r="A1632" s="314"/>
      <c r="B1632" s="310">
        <v>11655.0</v>
      </c>
      <c r="C1632" s="314"/>
      <c r="D1632" s="314"/>
      <c r="E1632" s="311" t="s">
        <v>21</v>
      </c>
      <c r="F1632" s="311" t="s">
        <v>4717</v>
      </c>
      <c r="G1632" s="310">
        <v>1999.0</v>
      </c>
      <c r="H1632" s="310" t="s">
        <v>3765</v>
      </c>
      <c r="I1632" s="310" t="s">
        <v>4718</v>
      </c>
      <c r="J1632" s="310">
        <v>24.0</v>
      </c>
      <c r="K1632" s="310" t="s">
        <v>105</v>
      </c>
      <c r="L1632" s="310" t="s">
        <v>25</v>
      </c>
      <c r="M1632" s="310" t="s">
        <v>3765</v>
      </c>
      <c r="N1632" s="314"/>
      <c r="O1632" s="314"/>
      <c r="P1632" s="314"/>
      <c r="Q1632" s="314"/>
      <c r="R1632" s="314"/>
      <c r="S1632" s="314"/>
      <c r="T1632" s="314"/>
      <c r="U1632" s="314"/>
      <c r="V1632" s="314"/>
      <c r="W1632" s="314"/>
      <c r="X1632" s="314"/>
      <c r="Y1632" s="314"/>
      <c r="Z1632" s="314"/>
      <c r="AA1632" s="314"/>
      <c r="AB1632" s="314"/>
      <c r="AC1632" s="314"/>
      <c r="AD1632" s="314"/>
      <c r="AE1632" s="314"/>
      <c r="AF1632" s="314"/>
      <c r="AG1632" s="314"/>
      <c r="AH1632" s="314"/>
      <c r="AI1632" s="314"/>
      <c r="AJ1632" s="314"/>
      <c r="AK1632" s="314"/>
      <c r="AL1632" s="314"/>
      <c r="AM1632" s="314"/>
      <c r="AN1632" s="314"/>
    </row>
    <row r="1633">
      <c r="B1633" s="5">
        <v>11656.0</v>
      </c>
      <c r="E1633" s="90" t="s">
        <v>21</v>
      </c>
      <c r="F1633" s="90" t="s">
        <v>4112</v>
      </c>
      <c r="G1633" s="5">
        <v>1999.0</v>
      </c>
      <c r="H1633" s="5" t="s">
        <v>3765</v>
      </c>
      <c r="I1633" s="5" t="s">
        <v>4113</v>
      </c>
      <c r="J1633" s="5">
        <v>65.0</v>
      </c>
      <c r="K1633" s="5" t="s">
        <v>3825</v>
      </c>
      <c r="L1633" s="5" t="s">
        <v>666</v>
      </c>
      <c r="M1633" s="5" t="s">
        <v>3765</v>
      </c>
      <c r="N1633" s="113"/>
    </row>
    <row r="1634">
      <c r="B1634" s="5">
        <v>11657.0</v>
      </c>
      <c r="E1634" s="90" t="s">
        <v>21</v>
      </c>
      <c r="F1634" s="90" t="s">
        <v>4719</v>
      </c>
      <c r="G1634" s="5">
        <v>2000.0</v>
      </c>
      <c r="H1634" s="5" t="s">
        <v>3983</v>
      </c>
      <c r="I1634" s="5" t="s">
        <v>4720</v>
      </c>
      <c r="J1634" s="5">
        <v>54.0</v>
      </c>
      <c r="K1634" s="5" t="s">
        <v>88</v>
      </c>
      <c r="L1634" s="5" t="s">
        <v>72</v>
      </c>
      <c r="M1634" s="5" t="s">
        <v>3765</v>
      </c>
      <c r="N1634" s="113"/>
    </row>
    <row r="1635">
      <c r="A1635" s="314"/>
      <c r="B1635" s="310">
        <v>11658.0</v>
      </c>
      <c r="C1635" s="314"/>
      <c r="D1635" s="314"/>
      <c r="E1635" s="311" t="s">
        <v>21</v>
      </c>
      <c r="F1635" s="311" t="s">
        <v>4721</v>
      </c>
      <c r="G1635" s="310">
        <v>2000.0</v>
      </c>
      <c r="H1635" s="310" t="s">
        <v>3768</v>
      </c>
      <c r="I1635" s="310" t="s">
        <v>3892</v>
      </c>
      <c r="J1635" s="310">
        <v>52.0</v>
      </c>
      <c r="K1635" s="310" t="s">
        <v>105</v>
      </c>
      <c r="L1635" s="310" t="s">
        <v>25</v>
      </c>
      <c r="M1635" s="310" t="s">
        <v>3765</v>
      </c>
      <c r="N1635" s="314"/>
      <c r="O1635" s="314"/>
      <c r="P1635" s="314"/>
      <c r="Q1635" s="314"/>
      <c r="R1635" s="314"/>
      <c r="S1635" s="314"/>
      <c r="T1635" s="314"/>
      <c r="U1635" s="314"/>
      <c r="V1635" s="314"/>
      <c r="W1635" s="314"/>
      <c r="X1635" s="314"/>
      <c r="Y1635" s="314"/>
      <c r="Z1635" s="314"/>
      <c r="AA1635" s="314"/>
      <c r="AB1635" s="314"/>
      <c r="AC1635" s="314"/>
      <c r="AD1635" s="314"/>
      <c r="AE1635" s="314"/>
      <c r="AF1635" s="314"/>
      <c r="AG1635" s="314"/>
      <c r="AH1635" s="314"/>
      <c r="AI1635" s="314"/>
      <c r="AJ1635" s="314"/>
      <c r="AK1635" s="314"/>
      <c r="AL1635" s="314"/>
      <c r="AM1635" s="314"/>
      <c r="AN1635" s="314"/>
    </row>
    <row r="1636">
      <c r="B1636" s="5">
        <v>11659.0</v>
      </c>
      <c r="E1636" s="90" t="s">
        <v>21</v>
      </c>
      <c r="F1636" s="90" t="s">
        <v>4722</v>
      </c>
      <c r="G1636" s="5">
        <v>2000.0</v>
      </c>
      <c r="H1636" s="5" t="s">
        <v>3768</v>
      </c>
      <c r="I1636" s="5" t="s">
        <v>4723</v>
      </c>
      <c r="J1636" s="5">
        <v>36.0</v>
      </c>
      <c r="K1636" s="5" t="s">
        <v>88</v>
      </c>
      <c r="L1636" s="5" t="s">
        <v>72</v>
      </c>
      <c r="M1636" s="5" t="s">
        <v>3765</v>
      </c>
      <c r="N1636" s="113"/>
    </row>
    <row r="1637">
      <c r="B1637" s="5">
        <v>11660.0</v>
      </c>
      <c r="E1637" s="90" t="s">
        <v>21</v>
      </c>
      <c r="F1637" s="90" t="s">
        <v>3982</v>
      </c>
      <c r="G1637" s="5">
        <v>2000.0</v>
      </c>
      <c r="H1637" s="5" t="s">
        <v>3983</v>
      </c>
      <c r="I1637" s="5" t="s">
        <v>3984</v>
      </c>
      <c r="J1637" s="5">
        <v>25.0</v>
      </c>
      <c r="K1637" s="5" t="s">
        <v>88</v>
      </c>
      <c r="L1637" s="5" t="s">
        <v>763</v>
      </c>
      <c r="M1637" s="5" t="s">
        <v>3765</v>
      </c>
      <c r="N1637" s="113"/>
    </row>
    <row r="1638">
      <c r="A1638" s="314"/>
      <c r="B1638" s="310">
        <v>11661.0</v>
      </c>
      <c r="C1638" s="314"/>
      <c r="D1638" s="314"/>
      <c r="E1638" s="311" t="s">
        <v>21</v>
      </c>
      <c r="F1638" s="311" t="s">
        <v>3828</v>
      </c>
      <c r="G1638" s="310">
        <v>2000.0</v>
      </c>
      <c r="H1638" s="310" t="s">
        <v>3768</v>
      </c>
      <c r="I1638" s="310" t="s">
        <v>3829</v>
      </c>
      <c r="J1638" s="310">
        <v>77.0</v>
      </c>
      <c r="K1638" s="310" t="s">
        <v>105</v>
      </c>
      <c r="L1638" s="310" t="s">
        <v>763</v>
      </c>
      <c r="M1638" s="310" t="s">
        <v>3765</v>
      </c>
      <c r="N1638" s="314"/>
      <c r="O1638" s="314"/>
      <c r="P1638" s="314"/>
      <c r="Q1638" s="314"/>
      <c r="R1638" s="314"/>
      <c r="S1638" s="314"/>
      <c r="T1638" s="314"/>
      <c r="U1638" s="314"/>
      <c r="V1638" s="314"/>
      <c r="W1638" s="314"/>
      <c r="X1638" s="314"/>
      <c r="Y1638" s="314"/>
      <c r="Z1638" s="314"/>
      <c r="AA1638" s="314"/>
      <c r="AB1638" s="314"/>
      <c r="AC1638" s="314"/>
      <c r="AD1638" s="314"/>
      <c r="AE1638" s="314"/>
      <c r="AF1638" s="314"/>
      <c r="AG1638" s="314"/>
      <c r="AH1638" s="314"/>
      <c r="AI1638" s="314"/>
      <c r="AJ1638" s="314"/>
      <c r="AK1638" s="314"/>
      <c r="AL1638" s="314"/>
      <c r="AM1638" s="314"/>
      <c r="AN1638" s="314"/>
    </row>
    <row r="1639">
      <c r="B1639" s="5">
        <v>11662.0</v>
      </c>
      <c r="E1639" s="90" t="s">
        <v>21</v>
      </c>
      <c r="F1639" s="90" t="s">
        <v>3985</v>
      </c>
      <c r="G1639" s="5">
        <v>2000.0</v>
      </c>
      <c r="H1639" s="5" t="s">
        <v>3983</v>
      </c>
      <c r="I1639" s="5" t="s">
        <v>3986</v>
      </c>
      <c r="J1639" s="5">
        <v>40.0</v>
      </c>
      <c r="K1639" s="5" t="s">
        <v>88</v>
      </c>
      <c r="L1639" s="5" t="s">
        <v>72</v>
      </c>
      <c r="M1639" s="5" t="s">
        <v>3765</v>
      </c>
      <c r="N1639" s="113"/>
    </row>
    <row r="1640">
      <c r="B1640" s="5">
        <v>11663.0</v>
      </c>
      <c r="E1640" s="90" t="s">
        <v>21</v>
      </c>
      <c r="F1640" s="90" t="s">
        <v>4724</v>
      </c>
      <c r="G1640" s="5">
        <v>1999.0</v>
      </c>
      <c r="H1640" s="5" t="s">
        <v>3765</v>
      </c>
      <c r="I1640" s="5" t="s">
        <v>3994</v>
      </c>
      <c r="J1640" s="5">
        <v>3.0</v>
      </c>
      <c r="K1640" s="5" t="s">
        <v>4725</v>
      </c>
      <c r="L1640" s="5" t="s">
        <v>1138</v>
      </c>
      <c r="M1640" s="5" t="s">
        <v>3765</v>
      </c>
      <c r="N1640" s="113"/>
    </row>
    <row r="1641">
      <c r="B1641" s="5">
        <v>11664.0</v>
      </c>
      <c r="E1641" s="90" t="s">
        <v>21</v>
      </c>
      <c r="F1641" s="90" t="s">
        <v>4726</v>
      </c>
      <c r="G1641" s="5">
        <v>1999.0</v>
      </c>
      <c r="H1641" s="5" t="s">
        <v>3765</v>
      </c>
      <c r="I1641" s="5" t="s">
        <v>3864</v>
      </c>
      <c r="J1641" s="5">
        <v>52.0</v>
      </c>
      <c r="K1641" s="5" t="s">
        <v>3825</v>
      </c>
      <c r="L1641" s="5" t="s">
        <v>72</v>
      </c>
      <c r="M1641" s="5" t="s">
        <v>3765</v>
      </c>
      <c r="N1641" s="113"/>
    </row>
    <row r="1642">
      <c r="B1642" s="5">
        <v>11665.0</v>
      </c>
      <c r="E1642" s="90" t="s">
        <v>21</v>
      </c>
      <c r="F1642" s="90" t="s">
        <v>4114</v>
      </c>
      <c r="G1642" s="5">
        <v>1999.0</v>
      </c>
      <c r="H1642" s="5" t="s">
        <v>3765</v>
      </c>
      <c r="I1642" s="5" t="s">
        <v>4085</v>
      </c>
      <c r="J1642" s="5">
        <v>17.0</v>
      </c>
      <c r="K1642" s="110" t="s">
        <v>3825</v>
      </c>
      <c r="L1642" s="5" t="s">
        <v>666</v>
      </c>
      <c r="M1642" s="5" t="s">
        <v>3765</v>
      </c>
      <c r="N1642" s="113"/>
    </row>
    <row r="1643">
      <c r="B1643" s="5">
        <v>11666.0</v>
      </c>
      <c r="E1643" s="90" t="s">
        <v>21</v>
      </c>
      <c r="F1643" s="90" t="s">
        <v>4727</v>
      </c>
      <c r="G1643" s="5">
        <v>1999.0</v>
      </c>
      <c r="H1643" s="5" t="s">
        <v>3765</v>
      </c>
      <c r="I1643" s="5" t="s">
        <v>4113</v>
      </c>
      <c r="J1643" s="5">
        <v>65.0</v>
      </c>
      <c r="K1643" s="5" t="s">
        <v>3825</v>
      </c>
      <c r="L1643" s="5" t="s">
        <v>72</v>
      </c>
      <c r="M1643" s="5" t="s">
        <v>3765</v>
      </c>
      <c r="N1643" s="113"/>
    </row>
    <row r="1644">
      <c r="B1644" s="5">
        <v>11667.0</v>
      </c>
      <c r="E1644" s="90" t="s">
        <v>21</v>
      </c>
      <c r="F1644" s="90" t="s">
        <v>4728</v>
      </c>
      <c r="G1644" s="5">
        <v>1999.0</v>
      </c>
      <c r="H1644" s="5" t="s">
        <v>3765</v>
      </c>
      <c r="I1644" s="5" t="s">
        <v>3873</v>
      </c>
      <c r="J1644" s="5">
        <v>35.0</v>
      </c>
      <c r="K1644" s="5" t="s">
        <v>3825</v>
      </c>
      <c r="L1644" s="5" t="s">
        <v>763</v>
      </c>
      <c r="M1644" s="5" t="s">
        <v>3765</v>
      </c>
      <c r="N1644" s="113"/>
    </row>
    <row r="1645">
      <c r="B1645" s="5">
        <v>11668.0</v>
      </c>
      <c r="E1645" s="90" t="s">
        <v>21</v>
      </c>
      <c r="F1645" s="90" t="s">
        <v>4729</v>
      </c>
      <c r="G1645" s="5">
        <v>1999.0</v>
      </c>
      <c r="H1645" s="5" t="s">
        <v>3765</v>
      </c>
      <c r="I1645" s="5" t="s">
        <v>3873</v>
      </c>
      <c r="J1645" s="5">
        <v>35.0</v>
      </c>
      <c r="K1645" s="5" t="s">
        <v>3825</v>
      </c>
      <c r="L1645" s="5" t="s">
        <v>666</v>
      </c>
      <c r="M1645" s="5" t="s">
        <v>3765</v>
      </c>
      <c r="N1645" s="113"/>
    </row>
    <row r="1646">
      <c r="A1646" s="314"/>
      <c r="B1646" s="310">
        <v>11669.0</v>
      </c>
      <c r="C1646" s="314"/>
      <c r="D1646" s="314"/>
      <c r="E1646" s="311" t="s">
        <v>21</v>
      </c>
      <c r="F1646" s="311" t="s">
        <v>4730</v>
      </c>
      <c r="G1646" s="310">
        <v>1999.0</v>
      </c>
      <c r="H1646" s="310" t="s">
        <v>3783</v>
      </c>
      <c r="I1646" s="310" t="s">
        <v>3970</v>
      </c>
      <c r="J1646" s="310">
        <v>52.0</v>
      </c>
      <c r="K1646" s="310" t="s">
        <v>105</v>
      </c>
      <c r="L1646" s="310" t="s">
        <v>72</v>
      </c>
      <c r="M1646" s="310" t="s">
        <v>3765</v>
      </c>
      <c r="N1646" s="314"/>
      <c r="O1646" s="314"/>
      <c r="P1646" s="314"/>
      <c r="Q1646" s="314"/>
      <c r="R1646" s="314"/>
      <c r="S1646" s="314"/>
      <c r="T1646" s="314"/>
      <c r="U1646" s="314"/>
      <c r="V1646" s="314"/>
      <c r="W1646" s="314"/>
      <c r="X1646" s="314"/>
      <c r="Y1646" s="314"/>
      <c r="Z1646" s="314"/>
      <c r="AA1646" s="314"/>
      <c r="AB1646" s="314"/>
      <c r="AC1646" s="314"/>
      <c r="AD1646" s="314"/>
      <c r="AE1646" s="314"/>
      <c r="AF1646" s="314"/>
      <c r="AG1646" s="314"/>
      <c r="AH1646" s="314"/>
      <c r="AI1646" s="314"/>
      <c r="AJ1646" s="314"/>
      <c r="AK1646" s="314"/>
      <c r="AL1646" s="314"/>
      <c r="AM1646" s="314"/>
      <c r="AN1646" s="314"/>
    </row>
    <row r="1647">
      <c r="A1647" s="314"/>
      <c r="B1647" s="310">
        <v>11670.0</v>
      </c>
      <c r="C1647" s="314"/>
      <c r="D1647" s="314"/>
      <c r="E1647" s="311" t="s">
        <v>21</v>
      </c>
      <c r="F1647" s="311" t="s">
        <v>3987</v>
      </c>
      <c r="G1647" s="310">
        <v>1999.0</v>
      </c>
      <c r="H1647" s="310" t="s">
        <v>3783</v>
      </c>
      <c r="I1647" s="310" t="s">
        <v>3950</v>
      </c>
      <c r="J1647" s="310">
        <v>56.0</v>
      </c>
      <c r="K1647" s="310" t="s">
        <v>105</v>
      </c>
      <c r="L1647" s="310" t="s">
        <v>72</v>
      </c>
      <c r="M1647" s="310" t="s">
        <v>3765</v>
      </c>
      <c r="N1647" s="314"/>
      <c r="O1647" s="314"/>
      <c r="P1647" s="314"/>
      <c r="Q1647" s="314"/>
      <c r="R1647" s="314"/>
      <c r="S1647" s="314"/>
      <c r="T1647" s="314"/>
      <c r="U1647" s="314"/>
      <c r="V1647" s="314"/>
      <c r="W1647" s="314"/>
      <c r="X1647" s="314"/>
      <c r="Y1647" s="314"/>
      <c r="Z1647" s="314"/>
      <c r="AA1647" s="314"/>
      <c r="AB1647" s="314"/>
      <c r="AC1647" s="314"/>
      <c r="AD1647" s="314"/>
      <c r="AE1647" s="314"/>
      <c r="AF1647" s="314"/>
      <c r="AG1647" s="314"/>
      <c r="AH1647" s="314"/>
      <c r="AI1647" s="314"/>
      <c r="AJ1647" s="314"/>
      <c r="AK1647" s="314"/>
      <c r="AL1647" s="314"/>
      <c r="AM1647" s="314"/>
      <c r="AN1647" s="314"/>
    </row>
    <row r="1648">
      <c r="B1648" s="5">
        <v>11671.0</v>
      </c>
      <c r="E1648" s="90" t="s">
        <v>21</v>
      </c>
      <c r="F1648" s="90" t="s">
        <v>3830</v>
      </c>
      <c r="G1648" s="5">
        <v>2000.0</v>
      </c>
      <c r="H1648" s="5" t="s">
        <v>3768</v>
      </c>
      <c r="I1648" s="5" t="s">
        <v>3831</v>
      </c>
      <c r="J1648" s="5">
        <v>70.0</v>
      </c>
      <c r="K1648" s="5" t="s">
        <v>88</v>
      </c>
      <c r="L1648" s="5" t="s">
        <v>1138</v>
      </c>
      <c r="M1648" s="5" t="s">
        <v>3765</v>
      </c>
      <c r="N1648" s="113"/>
    </row>
    <row r="1649">
      <c r="B1649" s="5">
        <v>11672.0</v>
      </c>
      <c r="E1649" s="90" t="s">
        <v>21</v>
      </c>
      <c r="F1649" s="90" t="s">
        <v>4115</v>
      </c>
      <c r="G1649" s="5">
        <v>2000.0</v>
      </c>
      <c r="H1649" s="5" t="s">
        <v>3768</v>
      </c>
      <c r="I1649" s="5" t="s">
        <v>3864</v>
      </c>
      <c r="J1649" s="5">
        <v>59.0</v>
      </c>
      <c r="K1649" s="5" t="s">
        <v>88</v>
      </c>
      <c r="L1649" s="5" t="s">
        <v>763</v>
      </c>
      <c r="M1649" s="5" t="s">
        <v>3765</v>
      </c>
      <c r="N1649" s="113"/>
    </row>
    <row r="1650">
      <c r="B1650" s="5">
        <v>11673.0</v>
      </c>
      <c r="E1650" s="90" t="s">
        <v>21</v>
      </c>
      <c r="F1650" s="90" t="s">
        <v>4731</v>
      </c>
      <c r="G1650" s="5">
        <v>2000.0</v>
      </c>
      <c r="H1650" s="5" t="s">
        <v>3768</v>
      </c>
      <c r="I1650" s="5" t="s">
        <v>4519</v>
      </c>
      <c r="J1650" s="5">
        <v>50.0</v>
      </c>
      <c r="K1650" s="5" t="s">
        <v>88</v>
      </c>
      <c r="L1650" s="5" t="s">
        <v>1138</v>
      </c>
      <c r="M1650" s="5" t="s">
        <v>3765</v>
      </c>
      <c r="N1650" s="113"/>
    </row>
    <row r="1651">
      <c r="A1651" s="314"/>
      <c r="B1651" s="310">
        <v>11674.0</v>
      </c>
      <c r="C1651" s="314"/>
      <c r="D1651" s="314"/>
      <c r="E1651" s="311" t="s">
        <v>21</v>
      </c>
      <c r="F1651" s="311" t="s">
        <v>4732</v>
      </c>
      <c r="G1651" s="310">
        <v>1999.0</v>
      </c>
      <c r="H1651" s="310" t="s">
        <v>3783</v>
      </c>
      <c r="I1651" s="310" t="s">
        <v>4602</v>
      </c>
      <c r="J1651" s="310">
        <v>37.0</v>
      </c>
      <c r="K1651" s="310" t="s">
        <v>105</v>
      </c>
      <c r="L1651" s="310" t="s">
        <v>25</v>
      </c>
      <c r="M1651" s="310" t="s">
        <v>3765</v>
      </c>
      <c r="N1651" s="314"/>
      <c r="O1651" s="314"/>
      <c r="P1651" s="314"/>
      <c r="Q1651" s="314"/>
      <c r="R1651" s="314"/>
      <c r="S1651" s="314"/>
      <c r="T1651" s="314"/>
      <c r="U1651" s="314"/>
      <c r="V1651" s="314"/>
      <c r="W1651" s="314"/>
      <c r="X1651" s="314"/>
      <c r="Y1651" s="314"/>
      <c r="Z1651" s="314"/>
      <c r="AA1651" s="314"/>
      <c r="AB1651" s="314"/>
      <c r="AC1651" s="314"/>
      <c r="AD1651" s="314"/>
      <c r="AE1651" s="314"/>
      <c r="AF1651" s="314"/>
      <c r="AG1651" s="314"/>
      <c r="AH1651" s="314"/>
      <c r="AI1651" s="314"/>
      <c r="AJ1651" s="314"/>
      <c r="AK1651" s="314"/>
      <c r="AL1651" s="314"/>
      <c r="AM1651" s="314"/>
      <c r="AN1651" s="314"/>
    </row>
    <row r="1652">
      <c r="A1652" s="314"/>
      <c r="B1652" s="310">
        <v>11675.0</v>
      </c>
      <c r="C1652" s="314"/>
      <c r="D1652" s="314"/>
      <c r="E1652" s="311" t="s">
        <v>21</v>
      </c>
      <c r="F1652" s="311" t="s">
        <v>4116</v>
      </c>
      <c r="G1652" s="310">
        <v>1999.0</v>
      </c>
      <c r="H1652" s="310" t="s">
        <v>3783</v>
      </c>
      <c r="I1652" s="310" t="s">
        <v>3815</v>
      </c>
      <c r="J1652" s="310">
        <v>48.0</v>
      </c>
      <c r="K1652" s="310" t="s">
        <v>105</v>
      </c>
      <c r="L1652" s="310" t="s">
        <v>72</v>
      </c>
      <c r="M1652" s="310" t="s">
        <v>3765</v>
      </c>
      <c r="N1652" s="314"/>
      <c r="O1652" s="314"/>
      <c r="P1652" s="314"/>
      <c r="Q1652" s="314"/>
      <c r="R1652" s="314"/>
      <c r="S1652" s="314"/>
      <c r="T1652" s="314"/>
      <c r="U1652" s="314"/>
      <c r="V1652" s="314"/>
      <c r="W1652" s="314"/>
      <c r="X1652" s="314"/>
      <c r="Y1652" s="314"/>
      <c r="Z1652" s="314"/>
      <c r="AA1652" s="314"/>
      <c r="AB1652" s="314"/>
      <c r="AC1652" s="314"/>
      <c r="AD1652" s="314"/>
      <c r="AE1652" s="314"/>
      <c r="AF1652" s="314"/>
      <c r="AG1652" s="314"/>
      <c r="AH1652" s="314"/>
      <c r="AI1652" s="314"/>
      <c r="AJ1652" s="314"/>
      <c r="AK1652" s="314"/>
      <c r="AL1652" s="314"/>
      <c r="AM1652" s="314"/>
      <c r="AN1652" s="314"/>
    </row>
    <row r="1653">
      <c r="A1653" s="314"/>
      <c r="B1653" s="310">
        <v>11676.0</v>
      </c>
      <c r="C1653" s="314"/>
      <c r="D1653" s="314"/>
      <c r="E1653" s="311" t="s">
        <v>21</v>
      </c>
      <c r="F1653" s="311" t="s">
        <v>4117</v>
      </c>
      <c r="G1653" s="310">
        <v>1999.0</v>
      </c>
      <c r="H1653" s="310" t="s">
        <v>3783</v>
      </c>
      <c r="I1653" s="310" t="s">
        <v>3815</v>
      </c>
      <c r="J1653" s="310">
        <v>48.0</v>
      </c>
      <c r="K1653" s="310" t="s">
        <v>105</v>
      </c>
      <c r="L1653" s="310" t="s">
        <v>72</v>
      </c>
      <c r="M1653" s="310" t="s">
        <v>3765</v>
      </c>
      <c r="N1653" s="314"/>
      <c r="O1653" s="314"/>
      <c r="P1653" s="314"/>
      <c r="Q1653" s="314"/>
      <c r="R1653" s="314"/>
      <c r="S1653" s="314"/>
      <c r="T1653" s="314"/>
      <c r="U1653" s="314"/>
      <c r="V1653" s="314"/>
      <c r="W1653" s="314"/>
      <c r="X1653" s="314"/>
      <c r="Y1653" s="314"/>
      <c r="Z1653" s="314"/>
      <c r="AA1653" s="314"/>
      <c r="AB1653" s="314"/>
      <c r="AC1653" s="314"/>
      <c r="AD1653" s="314"/>
      <c r="AE1653" s="314"/>
      <c r="AF1653" s="314"/>
      <c r="AG1653" s="314"/>
      <c r="AH1653" s="314"/>
      <c r="AI1653" s="314"/>
      <c r="AJ1653" s="314"/>
      <c r="AK1653" s="314"/>
      <c r="AL1653" s="314"/>
      <c r="AM1653" s="314"/>
      <c r="AN1653" s="314"/>
    </row>
    <row r="1654">
      <c r="A1654" s="314"/>
      <c r="B1654" s="310">
        <v>11677.0</v>
      </c>
      <c r="C1654" s="314"/>
      <c r="D1654" s="314"/>
      <c r="E1654" s="311" t="s">
        <v>21</v>
      </c>
      <c r="F1654" s="311" t="s">
        <v>4733</v>
      </c>
      <c r="G1654" s="310">
        <v>1999.0</v>
      </c>
      <c r="H1654" s="310" t="s">
        <v>3765</v>
      </c>
      <c r="I1654" s="310" t="s">
        <v>4519</v>
      </c>
      <c r="J1654" s="310">
        <v>46.0</v>
      </c>
      <c r="K1654" s="310" t="s">
        <v>105</v>
      </c>
      <c r="L1654" s="310" t="s">
        <v>666</v>
      </c>
      <c r="M1654" s="310" t="s">
        <v>3765</v>
      </c>
      <c r="N1654" s="314"/>
      <c r="O1654" s="314"/>
      <c r="P1654" s="314"/>
      <c r="Q1654" s="314"/>
      <c r="R1654" s="314"/>
      <c r="S1654" s="314"/>
      <c r="T1654" s="314"/>
      <c r="U1654" s="314"/>
      <c r="V1654" s="314"/>
      <c r="W1654" s="314"/>
      <c r="X1654" s="314"/>
      <c r="Y1654" s="314"/>
      <c r="Z1654" s="314"/>
      <c r="AA1654" s="314"/>
      <c r="AB1654" s="314"/>
      <c r="AC1654" s="314"/>
      <c r="AD1654" s="314"/>
      <c r="AE1654" s="314"/>
      <c r="AF1654" s="314"/>
      <c r="AG1654" s="314"/>
      <c r="AH1654" s="314"/>
      <c r="AI1654" s="314"/>
      <c r="AJ1654" s="314"/>
      <c r="AK1654" s="314"/>
      <c r="AL1654" s="314"/>
      <c r="AM1654" s="314"/>
      <c r="AN1654" s="314"/>
    </row>
    <row r="1655">
      <c r="A1655" s="314"/>
      <c r="B1655" s="310">
        <v>11678.0</v>
      </c>
      <c r="C1655" s="314"/>
      <c r="D1655" s="314"/>
      <c r="E1655" s="311" t="s">
        <v>21</v>
      </c>
      <c r="F1655" s="311" t="s">
        <v>4734</v>
      </c>
      <c r="G1655" s="310">
        <v>1999.0</v>
      </c>
      <c r="H1655" s="310" t="s">
        <v>3765</v>
      </c>
      <c r="I1655" s="310" t="s">
        <v>4735</v>
      </c>
      <c r="J1655" s="310">
        <v>22.0</v>
      </c>
      <c r="K1655" s="310" t="s">
        <v>105</v>
      </c>
      <c r="L1655" s="310" t="s">
        <v>25</v>
      </c>
      <c r="M1655" s="310" t="s">
        <v>3765</v>
      </c>
      <c r="N1655" s="314"/>
      <c r="O1655" s="314"/>
      <c r="P1655" s="314"/>
      <c r="Q1655" s="314"/>
      <c r="R1655" s="314"/>
      <c r="S1655" s="314"/>
      <c r="T1655" s="314"/>
      <c r="U1655" s="314"/>
      <c r="V1655" s="314"/>
      <c r="W1655" s="314"/>
      <c r="X1655" s="314"/>
      <c r="Y1655" s="314"/>
      <c r="Z1655" s="314"/>
      <c r="AA1655" s="314"/>
      <c r="AB1655" s="314"/>
      <c r="AC1655" s="314"/>
      <c r="AD1655" s="314"/>
      <c r="AE1655" s="314"/>
      <c r="AF1655" s="314"/>
      <c r="AG1655" s="314"/>
      <c r="AH1655" s="314"/>
      <c r="AI1655" s="314"/>
      <c r="AJ1655" s="314"/>
      <c r="AK1655" s="314"/>
      <c r="AL1655" s="314"/>
      <c r="AM1655" s="314"/>
      <c r="AN1655" s="314"/>
    </row>
    <row r="1656">
      <c r="A1656" s="314"/>
      <c r="B1656" s="310">
        <v>11679.0</v>
      </c>
      <c r="C1656" s="314"/>
      <c r="D1656" s="314"/>
      <c r="E1656" s="311" t="s">
        <v>21</v>
      </c>
      <c r="F1656" s="311" t="s">
        <v>4736</v>
      </c>
      <c r="G1656" s="310">
        <v>1999.0</v>
      </c>
      <c r="H1656" s="310" t="s">
        <v>3765</v>
      </c>
      <c r="I1656" s="310" t="s">
        <v>4737</v>
      </c>
      <c r="J1656" s="310">
        <v>23.0</v>
      </c>
      <c r="K1656" s="310" t="s">
        <v>105</v>
      </c>
      <c r="L1656" s="310" t="s">
        <v>72</v>
      </c>
      <c r="M1656" s="310" t="s">
        <v>3765</v>
      </c>
      <c r="N1656" s="314"/>
      <c r="O1656" s="314"/>
      <c r="P1656" s="314"/>
      <c r="Q1656" s="314"/>
      <c r="R1656" s="314"/>
      <c r="S1656" s="314"/>
      <c r="T1656" s="314"/>
      <c r="U1656" s="314"/>
      <c r="V1656" s="314"/>
      <c r="W1656" s="314"/>
      <c r="X1656" s="314"/>
      <c r="Y1656" s="314"/>
      <c r="Z1656" s="314"/>
      <c r="AA1656" s="314"/>
      <c r="AB1656" s="314"/>
      <c r="AC1656" s="314"/>
      <c r="AD1656" s="314"/>
      <c r="AE1656" s="314"/>
      <c r="AF1656" s="314"/>
      <c r="AG1656" s="314"/>
      <c r="AH1656" s="314"/>
      <c r="AI1656" s="314"/>
      <c r="AJ1656" s="314"/>
      <c r="AK1656" s="314"/>
      <c r="AL1656" s="314"/>
      <c r="AM1656" s="314"/>
      <c r="AN1656" s="314"/>
    </row>
    <row r="1657">
      <c r="B1657" s="5">
        <v>11680.0</v>
      </c>
      <c r="E1657" s="90" t="s">
        <v>21</v>
      </c>
      <c r="F1657" s="90" t="s">
        <v>3988</v>
      </c>
      <c r="G1657" s="5">
        <v>1999.0</v>
      </c>
      <c r="H1657" s="5" t="s">
        <v>3777</v>
      </c>
      <c r="I1657" s="5" t="s">
        <v>3989</v>
      </c>
      <c r="J1657" s="5">
        <v>28.0</v>
      </c>
      <c r="K1657" s="5" t="s">
        <v>88</v>
      </c>
      <c r="L1657" s="5" t="s">
        <v>1138</v>
      </c>
      <c r="M1657" s="5" t="s">
        <v>3765</v>
      </c>
      <c r="N1657" s="113"/>
    </row>
    <row r="1658">
      <c r="A1658" s="314"/>
      <c r="B1658" s="310">
        <v>11681.0</v>
      </c>
      <c r="C1658" s="314"/>
      <c r="D1658" s="314"/>
      <c r="E1658" s="311" t="s">
        <v>21</v>
      </c>
      <c r="F1658" s="311" t="s">
        <v>3832</v>
      </c>
      <c r="G1658" s="310">
        <v>1999.0</v>
      </c>
      <c r="H1658" s="310" t="s">
        <v>3765</v>
      </c>
      <c r="I1658" s="310" t="s">
        <v>3833</v>
      </c>
      <c r="J1658" s="310">
        <v>71.0</v>
      </c>
      <c r="K1658" s="310" t="s">
        <v>105</v>
      </c>
      <c r="L1658" s="310" t="s">
        <v>2716</v>
      </c>
      <c r="M1658" s="310" t="s">
        <v>3765</v>
      </c>
      <c r="N1658" s="314"/>
      <c r="O1658" s="314"/>
      <c r="P1658" s="314"/>
      <c r="Q1658" s="314"/>
      <c r="R1658" s="314"/>
      <c r="S1658" s="314"/>
      <c r="T1658" s="314"/>
      <c r="U1658" s="314"/>
      <c r="V1658" s="314"/>
      <c r="W1658" s="314"/>
      <c r="X1658" s="314"/>
      <c r="Y1658" s="314"/>
      <c r="Z1658" s="314"/>
      <c r="AA1658" s="314"/>
      <c r="AB1658" s="314"/>
      <c r="AC1658" s="314"/>
      <c r="AD1658" s="314"/>
      <c r="AE1658" s="314"/>
      <c r="AF1658" s="314"/>
      <c r="AG1658" s="314"/>
      <c r="AH1658" s="314"/>
      <c r="AI1658" s="314"/>
      <c r="AJ1658" s="314"/>
      <c r="AK1658" s="314"/>
      <c r="AL1658" s="314"/>
      <c r="AM1658" s="314"/>
      <c r="AN1658" s="314"/>
    </row>
    <row r="1659">
      <c r="A1659" s="314"/>
      <c r="B1659" s="310">
        <v>11682.0</v>
      </c>
      <c r="C1659" s="314"/>
      <c r="D1659" s="314"/>
      <c r="E1659" s="311" t="s">
        <v>21</v>
      </c>
      <c r="F1659" s="311" t="s">
        <v>4118</v>
      </c>
      <c r="G1659" s="310">
        <v>1999.0</v>
      </c>
      <c r="H1659" s="310" t="s">
        <v>3783</v>
      </c>
      <c r="I1659" s="310" t="s">
        <v>3918</v>
      </c>
      <c r="J1659" s="310">
        <v>62.0</v>
      </c>
      <c r="K1659" s="310" t="s">
        <v>105</v>
      </c>
      <c r="L1659" s="310" t="s">
        <v>25</v>
      </c>
      <c r="M1659" s="310" t="s">
        <v>3765</v>
      </c>
      <c r="N1659" s="314"/>
      <c r="O1659" s="314"/>
      <c r="P1659" s="314"/>
      <c r="Q1659" s="314"/>
      <c r="R1659" s="314"/>
      <c r="S1659" s="314"/>
      <c r="T1659" s="314"/>
      <c r="U1659" s="314"/>
      <c r="V1659" s="314"/>
      <c r="W1659" s="314"/>
      <c r="X1659" s="314"/>
      <c r="Y1659" s="314"/>
      <c r="Z1659" s="314"/>
      <c r="AA1659" s="314"/>
      <c r="AB1659" s="314"/>
      <c r="AC1659" s="314"/>
      <c r="AD1659" s="314"/>
      <c r="AE1659" s="314"/>
      <c r="AF1659" s="314"/>
      <c r="AG1659" s="314"/>
      <c r="AH1659" s="314"/>
      <c r="AI1659" s="314"/>
      <c r="AJ1659" s="314"/>
      <c r="AK1659" s="314"/>
      <c r="AL1659" s="314"/>
      <c r="AM1659" s="314"/>
      <c r="AN1659" s="314"/>
    </row>
    <row r="1660">
      <c r="A1660" s="314"/>
      <c r="B1660" s="310">
        <v>11683.0</v>
      </c>
      <c r="C1660" s="314"/>
      <c r="D1660" s="314"/>
      <c r="E1660" s="311" t="s">
        <v>21</v>
      </c>
      <c r="F1660" s="311" t="s">
        <v>3990</v>
      </c>
      <c r="G1660" s="310">
        <v>1999.0</v>
      </c>
      <c r="H1660" s="310" t="s">
        <v>3783</v>
      </c>
      <c r="I1660" s="310" t="s">
        <v>3911</v>
      </c>
      <c r="J1660" s="310">
        <v>61.0</v>
      </c>
      <c r="K1660" s="310" t="s">
        <v>105</v>
      </c>
      <c r="L1660" s="310" t="s">
        <v>25</v>
      </c>
      <c r="M1660" s="310" t="s">
        <v>3765</v>
      </c>
      <c r="N1660" s="314"/>
      <c r="O1660" s="314"/>
      <c r="P1660" s="314"/>
      <c r="Q1660" s="314"/>
      <c r="R1660" s="314"/>
      <c r="S1660" s="314"/>
      <c r="T1660" s="314"/>
      <c r="U1660" s="314"/>
      <c r="V1660" s="314"/>
      <c r="W1660" s="314"/>
      <c r="X1660" s="314"/>
      <c r="Y1660" s="314"/>
      <c r="Z1660" s="314"/>
      <c r="AA1660" s="314"/>
      <c r="AB1660" s="314"/>
      <c r="AC1660" s="314"/>
      <c r="AD1660" s="314"/>
      <c r="AE1660" s="314"/>
      <c r="AF1660" s="314"/>
      <c r="AG1660" s="314"/>
      <c r="AH1660" s="314"/>
      <c r="AI1660" s="314"/>
      <c r="AJ1660" s="314"/>
      <c r="AK1660" s="314"/>
      <c r="AL1660" s="314"/>
      <c r="AM1660" s="314"/>
      <c r="AN1660" s="314"/>
    </row>
    <row r="1661">
      <c r="A1661" s="314"/>
      <c r="B1661" s="310">
        <v>11684.0</v>
      </c>
      <c r="C1661" s="314"/>
      <c r="D1661" s="314"/>
      <c r="E1661" s="311" t="s">
        <v>21</v>
      </c>
      <c r="F1661" s="311" t="s">
        <v>4738</v>
      </c>
      <c r="G1661" s="310">
        <v>1999.0</v>
      </c>
      <c r="H1661" s="310" t="s">
        <v>3765</v>
      </c>
      <c r="I1661" s="310" t="s">
        <v>3873</v>
      </c>
      <c r="J1661" s="310">
        <v>35.0</v>
      </c>
      <c r="K1661" s="310" t="s">
        <v>105</v>
      </c>
      <c r="L1661" s="310" t="s">
        <v>25</v>
      </c>
      <c r="M1661" s="310" t="s">
        <v>3765</v>
      </c>
      <c r="N1661" s="314"/>
      <c r="O1661" s="314"/>
      <c r="P1661" s="314"/>
      <c r="Q1661" s="314"/>
      <c r="R1661" s="314"/>
      <c r="S1661" s="314"/>
      <c r="T1661" s="314"/>
      <c r="U1661" s="314"/>
      <c r="V1661" s="314"/>
      <c r="W1661" s="314"/>
      <c r="X1661" s="314"/>
      <c r="Y1661" s="314"/>
      <c r="Z1661" s="314"/>
      <c r="AA1661" s="314"/>
      <c r="AB1661" s="314"/>
      <c r="AC1661" s="314"/>
      <c r="AD1661" s="314"/>
      <c r="AE1661" s="314"/>
      <c r="AF1661" s="314"/>
      <c r="AG1661" s="314"/>
      <c r="AH1661" s="314"/>
      <c r="AI1661" s="314"/>
      <c r="AJ1661" s="314"/>
      <c r="AK1661" s="314"/>
      <c r="AL1661" s="314"/>
      <c r="AM1661" s="314"/>
      <c r="AN1661" s="314"/>
    </row>
    <row r="1662">
      <c r="A1662" s="314"/>
      <c r="B1662" s="310">
        <v>11685.0</v>
      </c>
      <c r="C1662" s="314"/>
      <c r="D1662" s="314"/>
      <c r="E1662" s="311" t="s">
        <v>21</v>
      </c>
      <c r="F1662" s="311" t="s">
        <v>4739</v>
      </c>
      <c r="G1662" s="310">
        <v>1999.0</v>
      </c>
      <c r="H1662" s="310" t="s">
        <v>3765</v>
      </c>
      <c r="I1662" s="310" t="s">
        <v>4740</v>
      </c>
      <c r="J1662" s="310">
        <v>29.0</v>
      </c>
      <c r="K1662" s="310" t="s">
        <v>105</v>
      </c>
      <c r="L1662" s="310" t="s">
        <v>25</v>
      </c>
      <c r="M1662" s="310" t="s">
        <v>3765</v>
      </c>
      <c r="N1662" s="314"/>
      <c r="O1662" s="314"/>
      <c r="P1662" s="314"/>
      <c r="Q1662" s="314"/>
      <c r="R1662" s="314"/>
      <c r="S1662" s="314"/>
      <c r="T1662" s="314"/>
      <c r="U1662" s="314"/>
      <c r="V1662" s="314"/>
      <c r="W1662" s="314"/>
      <c r="X1662" s="314"/>
      <c r="Y1662" s="314"/>
      <c r="Z1662" s="314"/>
      <c r="AA1662" s="314"/>
      <c r="AB1662" s="314"/>
      <c r="AC1662" s="314"/>
      <c r="AD1662" s="314"/>
      <c r="AE1662" s="314"/>
      <c r="AF1662" s="314"/>
      <c r="AG1662" s="314"/>
      <c r="AH1662" s="314"/>
      <c r="AI1662" s="314"/>
      <c r="AJ1662" s="314"/>
      <c r="AK1662" s="314"/>
      <c r="AL1662" s="314"/>
      <c r="AM1662" s="314"/>
      <c r="AN1662" s="314"/>
    </row>
    <row r="1663">
      <c r="A1663" s="314"/>
      <c r="B1663" s="310">
        <v>11686.0</v>
      </c>
      <c r="C1663" s="314"/>
      <c r="D1663" s="314"/>
      <c r="E1663" s="311" t="s">
        <v>21</v>
      </c>
      <c r="F1663" s="311" t="s">
        <v>4119</v>
      </c>
      <c r="G1663" s="310">
        <v>2000.0</v>
      </c>
      <c r="H1663" s="310" t="s">
        <v>3768</v>
      </c>
      <c r="I1663" s="310" t="s">
        <v>3937</v>
      </c>
      <c r="J1663" s="310">
        <v>55.0</v>
      </c>
      <c r="K1663" s="310" t="s">
        <v>105</v>
      </c>
      <c r="L1663" s="310" t="s">
        <v>72</v>
      </c>
      <c r="M1663" s="310" t="s">
        <v>3765</v>
      </c>
      <c r="N1663" s="314"/>
      <c r="O1663" s="314"/>
      <c r="P1663" s="314"/>
      <c r="Q1663" s="314"/>
      <c r="R1663" s="314"/>
      <c r="S1663" s="314"/>
      <c r="T1663" s="314"/>
      <c r="U1663" s="314"/>
      <c r="V1663" s="314"/>
      <c r="W1663" s="314"/>
      <c r="X1663" s="314"/>
      <c r="Y1663" s="314"/>
      <c r="Z1663" s="314"/>
      <c r="AA1663" s="314"/>
      <c r="AB1663" s="314"/>
      <c r="AC1663" s="314"/>
      <c r="AD1663" s="314"/>
      <c r="AE1663" s="314"/>
      <c r="AF1663" s="314"/>
      <c r="AG1663" s="314"/>
      <c r="AH1663" s="314"/>
      <c r="AI1663" s="314"/>
      <c r="AJ1663" s="314"/>
      <c r="AK1663" s="314"/>
      <c r="AL1663" s="314"/>
      <c r="AM1663" s="314"/>
      <c r="AN1663" s="314"/>
    </row>
    <row r="1664">
      <c r="A1664" s="314"/>
      <c r="B1664" s="310">
        <v>11687.0</v>
      </c>
      <c r="C1664" s="314"/>
      <c r="D1664" s="314"/>
      <c r="E1664" s="311" t="s">
        <v>21</v>
      </c>
      <c r="F1664" s="311" t="s">
        <v>4741</v>
      </c>
      <c r="G1664" s="310">
        <v>1999.0</v>
      </c>
      <c r="H1664" s="310" t="s">
        <v>3765</v>
      </c>
      <c r="I1664" s="310" t="s">
        <v>4519</v>
      </c>
      <c r="J1664" s="310">
        <v>46.0</v>
      </c>
      <c r="K1664" s="310" t="s">
        <v>105</v>
      </c>
      <c r="L1664" s="310" t="s">
        <v>25</v>
      </c>
      <c r="M1664" s="310" t="s">
        <v>3765</v>
      </c>
      <c r="N1664" s="314"/>
      <c r="O1664" s="314"/>
      <c r="P1664" s="314"/>
      <c r="Q1664" s="314"/>
      <c r="R1664" s="314"/>
      <c r="S1664" s="314"/>
      <c r="T1664" s="314"/>
      <c r="U1664" s="314"/>
      <c r="V1664" s="314"/>
      <c r="W1664" s="314"/>
      <c r="X1664" s="314"/>
      <c r="Y1664" s="314"/>
      <c r="Z1664" s="314"/>
      <c r="AA1664" s="314"/>
      <c r="AB1664" s="314"/>
      <c r="AC1664" s="314"/>
      <c r="AD1664" s="314"/>
      <c r="AE1664" s="314"/>
      <c r="AF1664" s="314"/>
      <c r="AG1664" s="314"/>
      <c r="AH1664" s="314"/>
      <c r="AI1664" s="314"/>
      <c r="AJ1664" s="314"/>
      <c r="AK1664" s="314"/>
      <c r="AL1664" s="314"/>
      <c r="AM1664" s="314"/>
      <c r="AN1664" s="314"/>
    </row>
    <row r="1665">
      <c r="A1665" s="310" t="s">
        <v>5009</v>
      </c>
      <c r="B1665" s="310">
        <v>11688.0</v>
      </c>
      <c r="C1665" s="314"/>
      <c r="D1665" s="314"/>
      <c r="E1665" s="311" t="s">
        <v>21</v>
      </c>
      <c r="F1665" s="311" t="s">
        <v>478</v>
      </c>
      <c r="G1665" s="310">
        <v>1986.0</v>
      </c>
      <c r="H1665" s="310" t="s">
        <v>119</v>
      </c>
      <c r="I1665" s="310" t="s">
        <v>479</v>
      </c>
      <c r="J1665" s="310">
        <v>28.0</v>
      </c>
      <c r="K1665" s="310" t="s">
        <v>105</v>
      </c>
      <c r="L1665" s="310" t="s">
        <v>25</v>
      </c>
      <c r="M1665" s="310" t="s">
        <v>5010</v>
      </c>
      <c r="N1665" s="314"/>
      <c r="O1665" s="314"/>
      <c r="P1665" s="314"/>
      <c r="Q1665" s="314"/>
      <c r="R1665" s="314"/>
      <c r="S1665" s="314"/>
      <c r="T1665" s="314"/>
      <c r="U1665" s="314"/>
      <c r="V1665" s="314"/>
      <c r="W1665" s="314"/>
      <c r="X1665" s="314"/>
      <c r="Y1665" s="314"/>
      <c r="Z1665" s="314"/>
      <c r="AA1665" s="314"/>
      <c r="AB1665" s="314"/>
      <c r="AC1665" s="314"/>
      <c r="AD1665" s="314"/>
      <c r="AE1665" s="314"/>
      <c r="AF1665" s="314"/>
      <c r="AG1665" s="314"/>
      <c r="AH1665" s="314"/>
      <c r="AI1665" s="314"/>
      <c r="AJ1665" s="314"/>
      <c r="AK1665" s="314"/>
      <c r="AL1665" s="314"/>
      <c r="AM1665" s="314"/>
      <c r="AN1665" s="314"/>
    </row>
    <row r="1666">
      <c r="A1666" s="310" t="s">
        <v>4982</v>
      </c>
      <c r="B1666" s="310">
        <v>11689.0</v>
      </c>
      <c r="C1666" s="314"/>
      <c r="D1666" s="314"/>
      <c r="E1666" s="311" t="s">
        <v>21</v>
      </c>
      <c r="F1666" s="311" t="s">
        <v>699</v>
      </c>
      <c r="G1666" s="310">
        <v>2019.0</v>
      </c>
      <c r="H1666" s="310" t="s">
        <v>163</v>
      </c>
      <c r="I1666" s="310" t="s">
        <v>79</v>
      </c>
      <c r="J1666" s="356" t="s">
        <v>700</v>
      </c>
      <c r="K1666" s="310" t="s">
        <v>5011</v>
      </c>
      <c r="L1666" s="310" t="s">
        <v>30</v>
      </c>
      <c r="M1666" s="310" t="s">
        <v>5010</v>
      </c>
      <c r="N1666" s="314"/>
      <c r="O1666" s="314"/>
      <c r="P1666" s="314"/>
      <c r="Q1666" s="314"/>
      <c r="R1666" s="314"/>
      <c r="S1666" s="314"/>
      <c r="T1666" s="314"/>
      <c r="U1666" s="314"/>
      <c r="V1666" s="314"/>
      <c r="W1666" s="314"/>
      <c r="X1666" s="314"/>
      <c r="Y1666" s="314"/>
      <c r="Z1666" s="314"/>
      <c r="AA1666" s="314"/>
      <c r="AB1666" s="314"/>
      <c r="AC1666" s="314"/>
      <c r="AD1666" s="314"/>
      <c r="AE1666" s="314"/>
      <c r="AF1666" s="314"/>
      <c r="AG1666" s="314"/>
      <c r="AH1666" s="314"/>
      <c r="AI1666" s="314"/>
      <c r="AJ1666" s="314"/>
      <c r="AK1666" s="314"/>
      <c r="AL1666" s="314"/>
      <c r="AM1666" s="314"/>
      <c r="AN1666" s="314"/>
    </row>
    <row r="1667">
      <c r="A1667" s="310" t="s">
        <v>4982</v>
      </c>
      <c r="B1667" s="310">
        <v>11690.0</v>
      </c>
      <c r="C1667" s="314"/>
      <c r="D1667" s="314"/>
      <c r="E1667" s="311" t="s">
        <v>21</v>
      </c>
      <c r="F1667" s="311" t="s">
        <v>77</v>
      </c>
      <c r="G1667" s="310">
        <v>2020.0</v>
      </c>
      <c r="H1667" s="310" t="s">
        <v>78</v>
      </c>
      <c r="I1667" s="310" t="s">
        <v>79</v>
      </c>
      <c r="J1667" s="310">
        <v>42.0</v>
      </c>
      <c r="K1667" s="310" t="s">
        <v>105</v>
      </c>
      <c r="L1667" s="310" t="s">
        <v>30</v>
      </c>
      <c r="M1667" s="310" t="s">
        <v>5010</v>
      </c>
      <c r="N1667" s="314"/>
      <c r="O1667" s="314"/>
      <c r="P1667" s="314"/>
      <c r="Q1667" s="314"/>
      <c r="R1667" s="314"/>
      <c r="S1667" s="314"/>
      <c r="T1667" s="314"/>
      <c r="U1667" s="314"/>
      <c r="V1667" s="314"/>
      <c r="W1667" s="314"/>
      <c r="X1667" s="314"/>
      <c r="Y1667" s="314"/>
      <c r="Z1667" s="314"/>
      <c r="AA1667" s="314"/>
      <c r="AB1667" s="314"/>
      <c r="AC1667" s="314"/>
      <c r="AD1667" s="314"/>
      <c r="AE1667" s="314"/>
      <c r="AF1667" s="314"/>
      <c r="AG1667" s="314"/>
      <c r="AH1667" s="314"/>
      <c r="AI1667" s="314"/>
      <c r="AJ1667" s="314"/>
      <c r="AK1667" s="314"/>
      <c r="AL1667" s="314"/>
      <c r="AM1667" s="314"/>
      <c r="AN1667" s="314"/>
    </row>
    <row r="1668">
      <c r="A1668" s="5" t="s">
        <v>4982</v>
      </c>
      <c r="B1668" s="5">
        <v>11691.0</v>
      </c>
      <c r="E1668" s="90" t="s">
        <v>21</v>
      </c>
      <c r="F1668" s="90" t="s">
        <v>538</v>
      </c>
      <c r="G1668" s="5">
        <v>2018.0</v>
      </c>
      <c r="H1668" s="5" t="s">
        <v>39</v>
      </c>
      <c r="I1668" s="5" t="s">
        <v>79</v>
      </c>
      <c r="J1668" s="5" t="s">
        <v>539</v>
      </c>
      <c r="K1668" s="5" t="s">
        <v>540</v>
      </c>
      <c r="L1668" s="5" t="s">
        <v>30</v>
      </c>
      <c r="M1668" s="5" t="s">
        <v>5010</v>
      </c>
      <c r="N1668" s="113"/>
    </row>
    <row r="1669">
      <c r="A1669" s="5" t="s">
        <v>4982</v>
      </c>
      <c r="B1669" s="5">
        <v>11692.0</v>
      </c>
      <c r="E1669" s="90" t="s">
        <v>21</v>
      </c>
      <c r="F1669" s="90" t="s">
        <v>619</v>
      </c>
      <c r="G1669" s="5">
        <v>2017.0</v>
      </c>
      <c r="H1669" s="5" t="s">
        <v>62</v>
      </c>
      <c r="I1669" s="5" t="s">
        <v>213</v>
      </c>
      <c r="J1669" s="5">
        <v>20.0</v>
      </c>
      <c r="K1669" s="5" t="s">
        <v>620</v>
      </c>
      <c r="L1669" s="5" t="s">
        <v>30</v>
      </c>
      <c r="M1669" s="5" t="s">
        <v>5010</v>
      </c>
      <c r="N1669" s="113"/>
    </row>
    <row r="1670">
      <c r="A1670" s="5" t="s">
        <v>4982</v>
      </c>
      <c r="B1670" s="5">
        <v>11693.0</v>
      </c>
      <c r="E1670" s="90" t="s">
        <v>21</v>
      </c>
      <c r="F1670" s="90" t="s">
        <v>480</v>
      </c>
      <c r="G1670" s="5">
        <v>2018.0</v>
      </c>
      <c r="H1670" s="5" t="s">
        <v>62</v>
      </c>
      <c r="I1670" s="5" t="s">
        <v>481</v>
      </c>
      <c r="J1670" s="5">
        <v>18.0</v>
      </c>
      <c r="K1670" s="5" t="s">
        <v>298</v>
      </c>
      <c r="L1670" s="5" t="s">
        <v>30</v>
      </c>
      <c r="M1670" s="5" t="s">
        <v>5010</v>
      </c>
      <c r="N1670" s="113"/>
    </row>
    <row r="1671">
      <c r="A1671" s="5" t="s">
        <v>4982</v>
      </c>
      <c r="B1671" s="5">
        <v>11694.0</v>
      </c>
      <c r="E1671" s="90" t="s">
        <v>21</v>
      </c>
      <c r="F1671" s="90" t="s">
        <v>680</v>
      </c>
      <c r="G1671" s="5">
        <v>2017.0</v>
      </c>
      <c r="H1671" s="5" t="s">
        <v>83</v>
      </c>
      <c r="I1671" s="5" t="s">
        <v>681</v>
      </c>
      <c r="J1671" s="5" t="s">
        <v>682</v>
      </c>
      <c r="K1671" s="5" t="s">
        <v>224</v>
      </c>
      <c r="L1671" s="5" t="s">
        <v>30</v>
      </c>
      <c r="M1671" s="5" t="s">
        <v>5010</v>
      </c>
      <c r="N1671" s="113"/>
    </row>
    <row r="1672">
      <c r="A1672" s="5" t="s">
        <v>4982</v>
      </c>
      <c r="B1672" s="5">
        <v>11695.0</v>
      </c>
      <c r="E1672" s="90" t="s">
        <v>21</v>
      </c>
      <c r="F1672" s="90" t="s">
        <v>621</v>
      </c>
      <c r="G1672" s="5">
        <v>2018.0</v>
      </c>
      <c r="H1672" s="5" t="s">
        <v>23</v>
      </c>
      <c r="I1672" s="5" t="s">
        <v>213</v>
      </c>
      <c r="J1672" s="5">
        <v>100.0</v>
      </c>
      <c r="K1672" s="5" t="s">
        <v>622</v>
      </c>
      <c r="L1672" s="5" t="s">
        <v>30</v>
      </c>
      <c r="M1672" s="5" t="s">
        <v>5010</v>
      </c>
      <c r="N1672" s="113"/>
    </row>
    <row r="1673">
      <c r="A1673" s="314"/>
      <c r="B1673" s="310">
        <v>11696.0</v>
      </c>
      <c r="C1673" s="314"/>
      <c r="D1673" s="314"/>
      <c r="E1673" s="311" t="s">
        <v>21</v>
      </c>
      <c r="F1673" s="311" t="s">
        <v>3623</v>
      </c>
      <c r="G1673" s="310">
        <v>1991.0</v>
      </c>
      <c r="H1673" s="310" t="s">
        <v>3624</v>
      </c>
      <c r="I1673" s="310" t="s">
        <v>3477</v>
      </c>
      <c r="J1673" s="310" t="s">
        <v>3478</v>
      </c>
      <c r="K1673" s="310" t="s">
        <v>105</v>
      </c>
      <c r="L1673" s="310" t="s">
        <v>72</v>
      </c>
      <c r="M1673" s="310" t="s">
        <v>5010</v>
      </c>
      <c r="N1673" s="314"/>
      <c r="O1673" s="314"/>
      <c r="P1673" s="314"/>
      <c r="Q1673" s="314"/>
      <c r="R1673" s="314"/>
      <c r="S1673" s="314"/>
      <c r="T1673" s="314"/>
      <c r="U1673" s="314"/>
      <c r="V1673" s="314"/>
      <c r="W1673" s="314"/>
      <c r="X1673" s="314"/>
      <c r="Y1673" s="314"/>
      <c r="Z1673" s="314"/>
      <c r="AA1673" s="314"/>
      <c r="AB1673" s="314"/>
      <c r="AC1673" s="314"/>
      <c r="AD1673" s="314"/>
      <c r="AE1673" s="314"/>
      <c r="AF1673" s="314"/>
      <c r="AG1673" s="314"/>
      <c r="AH1673" s="314"/>
      <c r="AI1673" s="314"/>
      <c r="AJ1673" s="314"/>
      <c r="AK1673" s="314"/>
      <c r="AL1673" s="314"/>
      <c r="AM1673" s="314"/>
      <c r="AN1673" s="314"/>
    </row>
    <row r="1674">
      <c r="A1674" s="314"/>
      <c r="B1674" s="310">
        <v>11697.0</v>
      </c>
      <c r="C1674" s="314"/>
      <c r="D1674" s="314"/>
      <c r="E1674" s="311" t="s">
        <v>21</v>
      </c>
      <c r="F1674" s="311" t="s">
        <v>3625</v>
      </c>
      <c r="G1674" s="310">
        <v>1991.0</v>
      </c>
      <c r="H1674" s="310" t="s">
        <v>3624</v>
      </c>
      <c r="I1674" s="310" t="s">
        <v>3477</v>
      </c>
      <c r="J1674" s="310" t="s">
        <v>3478</v>
      </c>
      <c r="K1674" s="310" t="s">
        <v>105</v>
      </c>
      <c r="L1674" s="310" t="s">
        <v>72</v>
      </c>
      <c r="M1674" s="310" t="s">
        <v>5010</v>
      </c>
      <c r="N1674" s="314"/>
      <c r="O1674" s="314"/>
      <c r="P1674" s="314"/>
      <c r="Q1674" s="314"/>
      <c r="R1674" s="314"/>
      <c r="S1674" s="314"/>
      <c r="T1674" s="314"/>
      <c r="U1674" s="314"/>
      <c r="V1674" s="314"/>
      <c r="W1674" s="314"/>
      <c r="X1674" s="314"/>
      <c r="Y1674" s="314"/>
      <c r="Z1674" s="314"/>
      <c r="AA1674" s="314"/>
      <c r="AB1674" s="314"/>
      <c r="AC1674" s="314"/>
      <c r="AD1674" s="314"/>
      <c r="AE1674" s="314"/>
      <c r="AF1674" s="314"/>
      <c r="AG1674" s="314"/>
      <c r="AH1674" s="314"/>
      <c r="AI1674" s="314"/>
      <c r="AJ1674" s="314"/>
      <c r="AK1674" s="314"/>
      <c r="AL1674" s="314"/>
      <c r="AM1674" s="314"/>
      <c r="AN1674" s="314"/>
    </row>
    <row r="1675">
      <c r="A1675" s="314"/>
      <c r="B1675" s="310">
        <v>11698.0</v>
      </c>
      <c r="C1675" s="314"/>
      <c r="D1675" s="314"/>
      <c r="E1675" s="358" t="s">
        <v>21</v>
      </c>
      <c r="F1675" s="311" t="s">
        <v>3626</v>
      </c>
      <c r="G1675" s="310">
        <v>1991.0</v>
      </c>
      <c r="H1675" s="310" t="s">
        <v>3624</v>
      </c>
      <c r="I1675" s="310" t="s">
        <v>3477</v>
      </c>
      <c r="J1675" s="310" t="s">
        <v>3478</v>
      </c>
      <c r="K1675" s="310" t="s">
        <v>105</v>
      </c>
      <c r="L1675" s="310" t="s">
        <v>72</v>
      </c>
      <c r="M1675" s="310" t="s">
        <v>5010</v>
      </c>
      <c r="N1675" s="314"/>
      <c r="O1675" s="314"/>
      <c r="P1675" s="314"/>
      <c r="Q1675" s="314"/>
      <c r="R1675" s="314"/>
      <c r="S1675" s="314"/>
      <c r="T1675" s="314"/>
      <c r="U1675" s="314"/>
      <c r="V1675" s="314"/>
      <c r="W1675" s="314"/>
      <c r="X1675" s="314"/>
      <c r="Y1675" s="314"/>
      <c r="Z1675" s="314"/>
      <c r="AA1675" s="314"/>
      <c r="AB1675" s="314"/>
      <c r="AC1675" s="314"/>
      <c r="AD1675" s="314"/>
      <c r="AE1675" s="314"/>
      <c r="AF1675" s="314"/>
      <c r="AG1675" s="314"/>
      <c r="AH1675" s="314"/>
      <c r="AI1675" s="314"/>
      <c r="AJ1675" s="314"/>
      <c r="AK1675" s="314"/>
      <c r="AL1675" s="314"/>
      <c r="AM1675" s="314"/>
      <c r="AN1675" s="314"/>
    </row>
    <row r="1676">
      <c r="A1676" s="314"/>
      <c r="B1676" s="310">
        <v>11699.0</v>
      </c>
      <c r="C1676" s="314"/>
      <c r="D1676" s="314"/>
      <c r="E1676" s="358" t="s">
        <v>21</v>
      </c>
      <c r="F1676" s="311" t="s">
        <v>3627</v>
      </c>
      <c r="G1676" s="310">
        <v>1991.0</v>
      </c>
      <c r="H1676" s="310" t="s">
        <v>3624</v>
      </c>
      <c r="I1676" s="310" t="s">
        <v>3477</v>
      </c>
      <c r="J1676" s="310" t="s">
        <v>3478</v>
      </c>
      <c r="K1676" s="310" t="s">
        <v>105</v>
      </c>
      <c r="L1676" s="310" t="s">
        <v>72</v>
      </c>
      <c r="M1676" s="310" t="s">
        <v>5010</v>
      </c>
      <c r="N1676" s="314"/>
      <c r="O1676" s="314"/>
      <c r="P1676" s="314"/>
      <c r="Q1676" s="314"/>
      <c r="R1676" s="314"/>
      <c r="S1676" s="314"/>
      <c r="T1676" s="314"/>
      <c r="U1676" s="314"/>
      <c r="V1676" s="314"/>
      <c r="W1676" s="314"/>
      <c r="X1676" s="314"/>
      <c r="Y1676" s="314"/>
      <c r="Z1676" s="314"/>
      <c r="AA1676" s="314"/>
      <c r="AB1676" s="314"/>
      <c r="AC1676" s="314"/>
      <c r="AD1676" s="314"/>
      <c r="AE1676" s="314"/>
      <c r="AF1676" s="314"/>
      <c r="AG1676" s="314"/>
      <c r="AH1676" s="314"/>
      <c r="AI1676" s="314"/>
      <c r="AJ1676" s="314"/>
      <c r="AK1676" s="314"/>
      <c r="AL1676" s="314"/>
      <c r="AM1676" s="314"/>
      <c r="AN1676" s="314"/>
    </row>
    <row r="1677">
      <c r="A1677" s="314"/>
      <c r="B1677" s="310">
        <v>11700.0</v>
      </c>
      <c r="C1677" s="314"/>
      <c r="D1677" s="314"/>
      <c r="E1677" s="311" t="s">
        <v>21</v>
      </c>
      <c r="F1677" s="311" t="s">
        <v>3628</v>
      </c>
      <c r="G1677" s="310">
        <v>1991.0</v>
      </c>
      <c r="H1677" s="310" t="s">
        <v>3624</v>
      </c>
      <c r="I1677" s="310" t="s">
        <v>3477</v>
      </c>
      <c r="J1677" s="310" t="s">
        <v>3478</v>
      </c>
      <c r="K1677" s="310" t="s">
        <v>105</v>
      </c>
      <c r="L1677" s="310" t="s">
        <v>72</v>
      </c>
      <c r="M1677" s="310" t="s">
        <v>5010</v>
      </c>
      <c r="N1677" s="314"/>
      <c r="O1677" s="314"/>
      <c r="P1677" s="314"/>
      <c r="Q1677" s="314"/>
      <c r="R1677" s="314"/>
      <c r="S1677" s="314"/>
      <c r="T1677" s="314"/>
      <c r="U1677" s="314"/>
      <c r="V1677" s="314"/>
      <c r="W1677" s="314"/>
      <c r="X1677" s="314"/>
      <c r="Y1677" s="314"/>
      <c r="Z1677" s="314"/>
      <c r="AA1677" s="314"/>
      <c r="AB1677" s="314"/>
      <c r="AC1677" s="314"/>
      <c r="AD1677" s="314"/>
      <c r="AE1677" s="314"/>
      <c r="AF1677" s="314"/>
      <c r="AG1677" s="314"/>
      <c r="AH1677" s="314"/>
      <c r="AI1677" s="314"/>
      <c r="AJ1677" s="314"/>
      <c r="AK1677" s="314"/>
      <c r="AL1677" s="314"/>
      <c r="AM1677" s="314"/>
      <c r="AN1677" s="314"/>
    </row>
    <row r="1678">
      <c r="A1678" s="314"/>
      <c r="B1678" s="310">
        <v>11701.0</v>
      </c>
      <c r="C1678" s="314"/>
      <c r="D1678" s="314"/>
      <c r="E1678" s="311" t="s">
        <v>21</v>
      </c>
      <c r="F1678" s="311" t="s">
        <v>3629</v>
      </c>
      <c r="G1678" s="310">
        <v>1991.0</v>
      </c>
      <c r="H1678" s="310" t="s">
        <v>3624</v>
      </c>
      <c r="I1678" s="310" t="s">
        <v>3477</v>
      </c>
      <c r="J1678" s="310" t="s">
        <v>3478</v>
      </c>
      <c r="K1678" s="310" t="s">
        <v>105</v>
      </c>
      <c r="L1678" s="310" t="s">
        <v>72</v>
      </c>
      <c r="M1678" s="310" t="s">
        <v>5010</v>
      </c>
      <c r="N1678" s="314"/>
      <c r="O1678" s="314"/>
      <c r="P1678" s="314"/>
      <c r="Q1678" s="314"/>
      <c r="R1678" s="314"/>
      <c r="S1678" s="314"/>
      <c r="T1678" s="314"/>
      <c r="U1678" s="314"/>
      <c r="V1678" s="314"/>
      <c r="W1678" s="314"/>
      <c r="X1678" s="314"/>
      <c r="Y1678" s="314"/>
      <c r="Z1678" s="314"/>
      <c r="AA1678" s="314"/>
      <c r="AB1678" s="314"/>
      <c r="AC1678" s="314"/>
      <c r="AD1678" s="314"/>
      <c r="AE1678" s="314"/>
      <c r="AF1678" s="314"/>
      <c r="AG1678" s="314"/>
      <c r="AH1678" s="314"/>
      <c r="AI1678" s="314"/>
      <c r="AJ1678" s="314"/>
      <c r="AK1678" s="314"/>
      <c r="AL1678" s="314"/>
      <c r="AM1678" s="314"/>
      <c r="AN1678" s="314"/>
    </row>
    <row r="1679">
      <c r="A1679" s="314"/>
      <c r="B1679" s="310">
        <v>11702.0</v>
      </c>
      <c r="C1679" s="314"/>
      <c r="D1679" s="314"/>
      <c r="E1679" s="311" t="s">
        <v>21</v>
      </c>
      <c r="F1679" s="311" t="s">
        <v>3630</v>
      </c>
      <c r="G1679" s="310">
        <v>1991.0</v>
      </c>
      <c r="H1679" s="310" t="s">
        <v>3624</v>
      </c>
      <c r="I1679" s="310" t="s">
        <v>3477</v>
      </c>
      <c r="J1679" s="310" t="s">
        <v>3478</v>
      </c>
      <c r="K1679" s="310" t="s">
        <v>105</v>
      </c>
      <c r="L1679" s="310" t="s">
        <v>72</v>
      </c>
      <c r="M1679" s="310" t="s">
        <v>5010</v>
      </c>
      <c r="N1679" s="314"/>
      <c r="O1679" s="314"/>
      <c r="P1679" s="314"/>
      <c r="Q1679" s="314"/>
      <c r="R1679" s="314"/>
      <c r="S1679" s="314"/>
      <c r="T1679" s="314"/>
      <c r="U1679" s="314"/>
      <c r="V1679" s="314"/>
      <c r="W1679" s="314"/>
      <c r="X1679" s="314"/>
      <c r="Y1679" s="314"/>
      <c r="Z1679" s="314"/>
      <c r="AA1679" s="314"/>
      <c r="AB1679" s="314"/>
      <c r="AC1679" s="314"/>
      <c r="AD1679" s="314"/>
      <c r="AE1679" s="314"/>
      <c r="AF1679" s="314"/>
      <c r="AG1679" s="314"/>
      <c r="AH1679" s="314"/>
      <c r="AI1679" s="314"/>
      <c r="AJ1679" s="314"/>
      <c r="AK1679" s="314"/>
      <c r="AL1679" s="314"/>
      <c r="AM1679" s="314"/>
      <c r="AN1679" s="314"/>
    </row>
    <row r="1680">
      <c r="A1680" s="314"/>
      <c r="B1680" s="310">
        <v>11703.0</v>
      </c>
      <c r="C1680" s="314"/>
      <c r="D1680" s="314"/>
      <c r="E1680" s="311" t="s">
        <v>21</v>
      </c>
      <c r="F1680" s="311" t="s">
        <v>3631</v>
      </c>
      <c r="G1680" s="310">
        <v>1991.0</v>
      </c>
      <c r="H1680" s="310" t="s">
        <v>3624</v>
      </c>
      <c r="I1680" s="310" t="s">
        <v>3477</v>
      </c>
      <c r="J1680" s="310" t="s">
        <v>3478</v>
      </c>
      <c r="K1680" s="310" t="s">
        <v>105</v>
      </c>
      <c r="L1680" s="310" t="s">
        <v>72</v>
      </c>
      <c r="M1680" s="310" t="s">
        <v>5010</v>
      </c>
      <c r="N1680" s="314"/>
      <c r="O1680" s="314"/>
      <c r="P1680" s="314"/>
      <c r="Q1680" s="314"/>
      <c r="R1680" s="314"/>
      <c r="S1680" s="314"/>
      <c r="T1680" s="314"/>
      <c r="U1680" s="314"/>
      <c r="V1680" s="314"/>
      <c r="W1680" s="314"/>
      <c r="X1680" s="314"/>
      <c r="Y1680" s="314"/>
      <c r="Z1680" s="314"/>
      <c r="AA1680" s="314"/>
      <c r="AB1680" s="314"/>
      <c r="AC1680" s="314"/>
      <c r="AD1680" s="314"/>
      <c r="AE1680" s="314"/>
      <c r="AF1680" s="314"/>
      <c r="AG1680" s="314"/>
      <c r="AH1680" s="314"/>
      <c r="AI1680" s="314"/>
      <c r="AJ1680" s="314"/>
      <c r="AK1680" s="314"/>
      <c r="AL1680" s="314"/>
      <c r="AM1680" s="314"/>
      <c r="AN1680" s="314"/>
    </row>
    <row r="1681">
      <c r="A1681" s="314"/>
      <c r="B1681" s="310">
        <v>11704.0</v>
      </c>
      <c r="C1681" s="314"/>
      <c r="D1681" s="314"/>
      <c r="E1681" s="311" t="s">
        <v>21</v>
      </c>
      <c r="F1681" s="311" t="s">
        <v>3632</v>
      </c>
      <c r="G1681" s="310">
        <v>1991.0</v>
      </c>
      <c r="H1681" s="310" t="s">
        <v>3624</v>
      </c>
      <c r="I1681" s="310" t="s">
        <v>3477</v>
      </c>
      <c r="J1681" s="310" t="s">
        <v>3478</v>
      </c>
      <c r="K1681" s="310" t="s">
        <v>105</v>
      </c>
      <c r="L1681" s="310" t="s">
        <v>72</v>
      </c>
      <c r="M1681" s="310" t="s">
        <v>5010</v>
      </c>
      <c r="N1681" s="314"/>
      <c r="O1681" s="314"/>
      <c r="P1681" s="314"/>
      <c r="Q1681" s="314"/>
      <c r="R1681" s="314"/>
      <c r="S1681" s="314"/>
      <c r="T1681" s="314"/>
      <c r="U1681" s="314"/>
      <c r="V1681" s="314"/>
      <c r="W1681" s="314"/>
      <c r="X1681" s="314"/>
      <c r="Y1681" s="314"/>
      <c r="Z1681" s="314"/>
      <c r="AA1681" s="314"/>
      <c r="AB1681" s="314"/>
      <c r="AC1681" s="314"/>
      <c r="AD1681" s="314"/>
      <c r="AE1681" s="314"/>
      <c r="AF1681" s="314"/>
      <c r="AG1681" s="314"/>
      <c r="AH1681" s="314"/>
      <c r="AI1681" s="314"/>
      <c r="AJ1681" s="314"/>
      <c r="AK1681" s="314"/>
      <c r="AL1681" s="314"/>
      <c r="AM1681" s="314"/>
      <c r="AN1681" s="314"/>
    </row>
    <row r="1682">
      <c r="A1682" s="314"/>
      <c r="B1682" s="310">
        <v>11705.0</v>
      </c>
      <c r="C1682" s="314"/>
      <c r="D1682" s="314"/>
      <c r="E1682" s="311" t="s">
        <v>21</v>
      </c>
      <c r="F1682" s="311" t="s">
        <v>3633</v>
      </c>
      <c r="G1682" s="310">
        <v>1991.0</v>
      </c>
      <c r="H1682" s="310" t="s">
        <v>3624</v>
      </c>
      <c r="I1682" s="310" t="s">
        <v>3477</v>
      </c>
      <c r="J1682" s="310" t="s">
        <v>3478</v>
      </c>
      <c r="K1682" s="310" t="s">
        <v>105</v>
      </c>
      <c r="L1682" s="310" t="s">
        <v>72</v>
      </c>
      <c r="M1682" s="310" t="s">
        <v>5010</v>
      </c>
      <c r="N1682" s="314"/>
      <c r="O1682" s="314"/>
      <c r="P1682" s="314"/>
      <c r="Q1682" s="314"/>
      <c r="R1682" s="314"/>
      <c r="S1682" s="314"/>
      <c r="T1682" s="314"/>
      <c r="U1682" s="314"/>
      <c r="V1682" s="314"/>
      <c r="W1682" s="314"/>
      <c r="X1682" s="314"/>
      <c r="Y1682" s="314"/>
      <c r="Z1682" s="314"/>
      <c r="AA1682" s="314"/>
      <c r="AB1682" s="314"/>
      <c r="AC1682" s="314"/>
      <c r="AD1682" s="314"/>
      <c r="AE1682" s="314"/>
      <c r="AF1682" s="314"/>
      <c r="AG1682" s="314"/>
      <c r="AH1682" s="314"/>
      <c r="AI1682" s="314"/>
      <c r="AJ1682" s="314"/>
      <c r="AK1682" s="314"/>
      <c r="AL1682" s="314"/>
      <c r="AM1682" s="314"/>
      <c r="AN1682" s="314"/>
    </row>
    <row r="1683">
      <c r="A1683" s="314"/>
      <c r="B1683" s="310">
        <v>11706.0</v>
      </c>
      <c r="C1683" s="314"/>
      <c r="D1683" s="314"/>
      <c r="E1683" s="311" t="s">
        <v>21</v>
      </c>
      <c r="F1683" s="311" t="s">
        <v>3634</v>
      </c>
      <c r="G1683" s="310">
        <v>1991.0</v>
      </c>
      <c r="H1683" s="310" t="s">
        <v>3624</v>
      </c>
      <c r="I1683" s="310" t="s">
        <v>3477</v>
      </c>
      <c r="J1683" s="310" t="s">
        <v>3478</v>
      </c>
      <c r="K1683" s="310" t="s">
        <v>105</v>
      </c>
      <c r="L1683" s="310" t="s">
        <v>72</v>
      </c>
      <c r="M1683" s="310" t="s">
        <v>5010</v>
      </c>
      <c r="N1683" s="314"/>
      <c r="O1683" s="314"/>
      <c r="P1683" s="314"/>
      <c r="Q1683" s="314"/>
      <c r="R1683" s="314"/>
      <c r="S1683" s="314"/>
      <c r="T1683" s="314"/>
      <c r="U1683" s="314"/>
      <c r="V1683" s="314"/>
      <c r="W1683" s="314"/>
      <c r="X1683" s="314"/>
      <c r="Y1683" s="314"/>
      <c r="Z1683" s="314"/>
      <c r="AA1683" s="314"/>
      <c r="AB1683" s="314"/>
      <c r="AC1683" s="314"/>
      <c r="AD1683" s="314"/>
      <c r="AE1683" s="314"/>
      <c r="AF1683" s="314"/>
      <c r="AG1683" s="314"/>
      <c r="AH1683" s="314"/>
      <c r="AI1683" s="314"/>
      <c r="AJ1683" s="314"/>
      <c r="AK1683" s="314"/>
      <c r="AL1683" s="314"/>
      <c r="AM1683" s="314"/>
      <c r="AN1683" s="314"/>
    </row>
    <row r="1684">
      <c r="A1684" s="314"/>
      <c r="B1684" s="310">
        <v>11707.0</v>
      </c>
      <c r="C1684" s="314"/>
      <c r="D1684" s="314"/>
      <c r="E1684" s="311" t="s">
        <v>21</v>
      </c>
      <c r="F1684" s="311" t="s">
        <v>3635</v>
      </c>
      <c r="G1684" s="310">
        <v>1991.0</v>
      </c>
      <c r="H1684" s="310" t="s">
        <v>3624</v>
      </c>
      <c r="I1684" s="310" t="s">
        <v>3477</v>
      </c>
      <c r="J1684" s="310" t="s">
        <v>3478</v>
      </c>
      <c r="K1684" s="310" t="s">
        <v>105</v>
      </c>
      <c r="L1684" s="310" t="s">
        <v>72</v>
      </c>
      <c r="M1684" s="310" t="s">
        <v>5010</v>
      </c>
      <c r="N1684" s="314"/>
      <c r="O1684" s="314"/>
      <c r="P1684" s="314"/>
      <c r="Q1684" s="314"/>
      <c r="R1684" s="314"/>
      <c r="S1684" s="314"/>
      <c r="T1684" s="314"/>
      <c r="U1684" s="314"/>
      <c r="V1684" s="314"/>
      <c r="W1684" s="314"/>
      <c r="X1684" s="314"/>
      <c r="Y1684" s="314"/>
      <c r="Z1684" s="314"/>
      <c r="AA1684" s="314"/>
      <c r="AB1684" s="314"/>
      <c r="AC1684" s="314"/>
      <c r="AD1684" s="314"/>
      <c r="AE1684" s="314"/>
      <c r="AF1684" s="314"/>
      <c r="AG1684" s="314"/>
      <c r="AH1684" s="314"/>
      <c r="AI1684" s="314"/>
      <c r="AJ1684" s="314"/>
      <c r="AK1684" s="314"/>
      <c r="AL1684" s="314"/>
      <c r="AM1684" s="314"/>
      <c r="AN1684" s="314"/>
    </row>
    <row r="1685">
      <c r="A1685" s="314"/>
      <c r="B1685" s="310">
        <v>11708.0</v>
      </c>
      <c r="C1685" s="314"/>
      <c r="D1685" s="314"/>
      <c r="E1685" s="311" t="s">
        <v>21</v>
      </c>
      <c r="F1685" s="311" t="s">
        <v>3636</v>
      </c>
      <c r="G1685" s="310">
        <v>1991.0</v>
      </c>
      <c r="H1685" s="310" t="s">
        <v>3624</v>
      </c>
      <c r="I1685" s="310" t="s">
        <v>3477</v>
      </c>
      <c r="J1685" s="310" t="s">
        <v>3478</v>
      </c>
      <c r="K1685" s="310" t="s">
        <v>105</v>
      </c>
      <c r="L1685" s="310" t="s">
        <v>72</v>
      </c>
      <c r="M1685" s="310" t="s">
        <v>5010</v>
      </c>
      <c r="N1685" s="314"/>
      <c r="O1685" s="314"/>
      <c r="P1685" s="314"/>
      <c r="Q1685" s="314"/>
      <c r="R1685" s="314"/>
      <c r="S1685" s="314"/>
      <c r="T1685" s="314"/>
      <c r="U1685" s="314"/>
      <c r="V1685" s="314"/>
      <c r="W1685" s="314"/>
      <c r="X1685" s="314"/>
      <c r="Y1685" s="314"/>
      <c r="Z1685" s="314"/>
      <c r="AA1685" s="314"/>
      <c r="AB1685" s="314"/>
      <c r="AC1685" s="314"/>
      <c r="AD1685" s="314"/>
      <c r="AE1685" s="314"/>
      <c r="AF1685" s="314"/>
      <c r="AG1685" s="314"/>
      <c r="AH1685" s="314"/>
      <c r="AI1685" s="314"/>
      <c r="AJ1685" s="314"/>
      <c r="AK1685" s="314"/>
      <c r="AL1685" s="314"/>
      <c r="AM1685" s="314"/>
      <c r="AN1685" s="314"/>
    </row>
    <row r="1686">
      <c r="A1686" s="314"/>
      <c r="B1686" s="310">
        <v>11709.0</v>
      </c>
      <c r="C1686" s="314"/>
      <c r="D1686" s="314"/>
      <c r="E1686" s="311" t="s">
        <v>21</v>
      </c>
      <c r="F1686" s="311" t="s">
        <v>3637</v>
      </c>
      <c r="G1686" s="310">
        <v>1991.0</v>
      </c>
      <c r="H1686" s="310" t="s">
        <v>3624</v>
      </c>
      <c r="I1686" s="310" t="s">
        <v>3477</v>
      </c>
      <c r="J1686" s="310" t="s">
        <v>3478</v>
      </c>
      <c r="K1686" s="310" t="s">
        <v>105</v>
      </c>
      <c r="L1686" s="310" t="s">
        <v>72</v>
      </c>
      <c r="M1686" s="310" t="s">
        <v>5010</v>
      </c>
      <c r="N1686" s="314"/>
      <c r="O1686" s="314"/>
      <c r="P1686" s="314"/>
      <c r="Q1686" s="314"/>
      <c r="R1686" s="314"/>
      <c r="S1686" s="314"/>
      <c r="T1686" s="314"/>
      <c r="U1686" s="314"/>
      <c r="V1686" s="314"/>
      <c r="W1686" s="314"/>
      <c r="X1686" s="314"/>
      <c r="Y1686" s="314"/>
      <c r="Z1686" s="314"/>
      <c r="AA1686" s="314"/>
      <c r="AB1686" s="314"/>
      <c r="AC1686" s="314"/>
      <c r="AD1686" s="314"/>
      <c r="AE1686" s="314"/>
      <c r="AF1686" s="314"/>
      <c r="AG1686" s="314"/>
      <c r="AH1686" s="314"/>
      <c r="AI1686" s="314"/>
      <c r="AJ1686" s="314"/>
      <c r="AK1686" s="314"/>
      <c r="AL1686" s="314"/>
      <c r="AM1686" s="314"/>
      <c r="AN1686" s="314"/>
    </row>
    <row r="1687">
      <c r="A1687" s="314"/>
      <c r="B1687" s="310">
        <v>11710.0</v>
      </c>
      <c r="C1687" s="314"/>
      <c r="D1687" s="314"/>
      <c r="E1687" s="311" t="s">
        <v>21</v>
      </c>
      <c r="F1687" s="311" t="s">
        <v>3638</v>
      </c>
      <c r="G1687" s="310">
        <v>1991.0</v>
      </c>
      <c r="H1687" s="310" t="s">
        <v>3624</v>
      </c>
      <c r="I1687" s="310" t="s">
        <v>3477</v>
      </c>
      <c r="J1687" s="310" t="s">
        <v>3478</v>
      </c>
      <c r="K1687" s="310" t="s">
        <v>105</v>
      </c>
      <c r="L1687" s="310" t="s">
        <v>72</v>
      </c>
      <c r="M1687" s="310" t="s">
        <v>5010</v>
      </c>
      <c r="N1687" s="314"/>
      <c r="O1687" s="314"/>
      <c r="P1687" s="314"/>
      <c r="Q1687" s="314"/>
      <c r="R1687" s="314"/>
      <c r="S1687" s="314"/>
      <c r="T1687" s="314"/>
      <c r="U1687" s="314"/>
      <c r="V1687" s="314"/>
      <c r="W1687" s="314"/>
      <c r="X1687" s="314"/>
      <c r="Y1687" s="314"/>
      <c r="Z1687" s="314"/>
      <c r="AA1687" s="314"/>
      <c r="AB1687" s="314"/>
      <c r="AC1687" s="314"/>
      <c r="AD1687" s="314"/>
      <c r="AE1687" s="314"/>
      <c r="AF1687" s="314"/>
      <c r="AG1687" s="314"/>
      <c r="AH1687" s="314"/>
      <c r="AI1687" s="314"/>
      <c r="AJ1687" s="314"/>
      <c r="AK1687" s="314"/>
      <c r="AL1687" s="314"/>
      <c r="AM1687" s="314"/>
      <c r="AN1687" s="314"/>
    </row>
    <row r="1688">
      <c r="A1688" s="314"/>
      <c r="B1688" s="310">
        <v>11711.0</v>
      </c>
      <c r="C1688" s="314"/>
      <c r="D1688" s="314"/>
      <c r="E1688" s="311" t="s">
        <v>21</v>
      </c>
      <c r="F1688" s="311" t="s">
        <v>3639</v>
      </c>
      <c r="G1688" s="310">
        <v>1991.0</v>
      </c>
      <c r="H1688" s="310" t="s">
        <v>3624</v>
      </c>
      <c r="I1688" s="310" t="s">
        <v>3477</v>
      </c>
      <c r="J1688" s="310" t="s">
        <v>3478</v>
      </c>
      <c r="K1688" s="310" t="s">
        <v>105</v>
      </c>
      <c r="L1688" s="310" t="s">
        <v>72</v>
      </c>
      <c r="M1688" s="310" t="s">
        <v>5010</v>
      </c>
      <c r="N1688" s="314"/>
      <c r="O1688" s="314"/>
      <c r="P1688" s="314"/>
      <c r="Q1688" s="314"/>
      <c r="R1688" s="314"/>
      <c r="S1688" s="314"/>
      <c r="T1688" s="314"/>
      <c r="U1688" s="314"/>
      <c r="V1688" s="314"/>
      <c r="W1688" s="314"/>
      <c r="X1688" s="314"/>
      <c r="Y1688" s="314"/>
      <c r="Z1688" s="314"/>
      <c r="AA1688" s="314"/>
      <c r="AB1688" s="314"/>
      <c r="AC1688" s="314"/>
      <c r="AD1688" s="314"/>
      <c r="AE1688" s="314"/>
      <c r="AF1688" s="314"/>
      <c r="AG1688" s="314"/>
      <c r="AH1688" s="314"/>
      <c r="AI1688" s="314"/>
      <c r="AJ1688" s="314"/>
      <c r="AK1688" s="314"/>
      <c r="AL1688" s="314"/>
      <c r="AM1688" s="314"/>
      <c r="AN1688" s="314"/>
    </row>
    <row r="1689">
      <c r="A1689" s="314"/>
      <c r="B1689" s="310">
        <v>11712.0</v>
      </c>
      <c r="C1689" s="314"/>
      <c r="D1689" s="314"/>
      <c r="E1689" s="311" t="s">
        <v>21</v>
      </c>
      <c r="F1689" s="311" t="s">
        <v>3640</v>
      </c>
      <c r="G1689" s="310">
        <v>1991.0</v>
      </c>
      <c r="H1689" s="310" t="s">
        <v>3624</v>
      </c>
      <c r="I1689" s="310" t="s">
        <v>3477</v>
      </c>
      <c r="J1689" s="310" t="s">
        <v>3478</v>
      </c>
      <c r="K1689" s="310" t="s">
        <v>105</v>
      </c>
      <c r="L1689" s="310" t="s">
        <v>72</v>
      </c>
      <c r="M1689" s="310" t="s">
        <v>5010</v>
      </c>
      <c r="N1689" s="314"/>
      <c r="O1689" s="314"/>
      <c r="P1689" s="314"/>
      <c r="Q1689" s="314"/>
      <c r="R1689" s="314"/>
      <c r="S1689" s="314"/>
      <c r="T1689" s="314"/>
      <c r="U1689" s="314"/>
      <c r="V1689" s="314"/>
      <c r="W1689" s="314"/>
      <c r="X1689" s="314"/>
      <c r="Y1689" s="314"/>
      <c r="Z1689" s="314"/>
      <c r="AA1689" s="314"/>
      <c r="AB1689" s="314"/>
      <c r="AC1689" s="314"/>
      <c r="AD1689" s="314"/>
      <c r="AE1689" s="314"/>
      <c r="AF1689" s="314"/>
      <c r="AG1689" s="314"/>
      <c r="AH1689" s="314"/>
      <c r="AI1689" s="314"/>
      <c r="AJ1689" s="314"/>
      <c r="AK1689" s="314"/>
      <c r="AL1689" s="314"/>
      <c r="AM1689" s="314"/>
      <c r="AN1689" s="314"/>
    </row>
    <row r="1690">
      <c r="A1690" s="314"/>
      <c r="B1690" s="310">
        <v>11713.0</v>
      </c>
      <c r="C1690" s="314"/>
      <c r="D1690" s="314"/>
      <c r="E1690" s="311" t="s">
        <v>21</v>
      </c>
      <c r="F1690" s="311" t="s">
        <v>3641</v>
      </c>
      <c r="G1690" s="310">
        <v>1991.0</v>
      </c>
      <c r="H1690" s="310" t="s">
        <v>3624</v>
      </c>
      <c r="I1690" s="310" t="s">
        <v>3477</v>
      </c>
      <c r="J1690" s="310" t="s">
        <v>3478</v>
      </c>
      <c r="K1690" s="310" t="s">
        <v>105</v>
      </c>
      <c r="L1690" s="310" t="s">
        <v>72</v>
      </c>
      <c r="M1690" s="310" t="s">
        <v>5010</v>
      </c>
      <c r="N1690" s="314"/>
      <c r="O1690" s="314"/>
      <c r="P1690" s="314"/>
      <c r="Q1690" s="314"/>
      <c r="R1690" s="314"/>
      <c r="S1690" s="314"/>
      <c r="T1690" s="314"/>
      <c r="U1690" s="314"/>
      <c r="V1690" s="314"/>
      <c r="W1690" s="314"/>
      <c r="X1690" s="314"/>
      <c r="Y1690" s="314"/>
      <c r="Z1690" s="314"/>
      <c r="AA1690" s="314"/>
      <c r="AB1690" s="314"/>
      <c r="AC1690" s="314"/>
      <c r="AD1690" s="314"/>
      <c r="AE1690" s="314"/>
      <c r="AF1690" s="314"/>
      <c r="AG1690" s="314"/>
      <c r="AH1690" s="314"/>
      <c r="AI1690" s="314"/>
      <c r="AJ1690" s="314"/>
      <c r="AK1690" s="314"/>
      <c r="AL1690" s="314"/>
      <c r="AM1690" s="314"/>
      <c r="AN1690" s="314"/>
    </row>
    <row r="1691">
      <c r="A1691" s="314"/>
      <c r="B1691" s="310">
        <v>11714.0</v>
      </c>
      <c r="C1691" s="314"/>
      <c r="D1691" s="314"/>
      <c r="E1691" s="311" t="s">
        <v>21</v>
      </c>
      <c r="F1691" s="311" t="s">
        <v>3642</v>
      </c>
      <c r="G1691" s="310">
        <v>1991.0</v>
      </c>
      <c r="H1691" s="310" t="s">
        <v>3624</v>
      </c>
      <c r="I1691" s="310" t="s">
        <v>3477</v>
      </c>
      <c r="J1691" s="310" t="s">
        <v>3478</v>
      </c>
      <c r="K1691" s="310" t="s">
        <v>105</v>
      </c>
      <c r="L1691" s="310" t="s">
        <v>72</v>
      </c>
      <c r="M1691" s="310" t="s">
        <v>5010</v>
      </c>
      <c r="N1691" s="314"/>
      <c r="O1691" s="314"/>
      <c r="P1691" s="314"/>
      <c r="Q1691" s="314"/>
      <c r="R1691" s="314"/>
      <c r="S1691" s="314"/>
      <c r="T1691" s="314"/>
      <c r="U1691" s="314"/>
      <c r="V1691" s="314"/>
      <c r="W1691" s="314"/>
      <c r="X1691" s="314"/>
      <c r="Y1691" s="314"/>
      <c r="Z1691" s="314"/>
      <c r="AA1691" s="314"/>
      <c r="AB1691" s="314"/>
      <c r="AC1691" s="314"/>
      <c r="AD1691" s="314"/>
      <c r="AE1691" s="314"/>
      <c r="AF1691" s="314"/>
      <c r="AG1691" s="314"/>
      <c r="AH1691" s="314"/>
      <c r="AI1691" s="314"/>
      <c r="AJ1691" s="314"/>
      <c r="AK1691" s="314"/>
      <c r="AL1691" s="314"/>
      <c r="AM1691" s="314"/>
      <c r="AN1691" s="314"/>
    </row>
    <row r="1692">
      <c r="A1692" s="314"/>
      <c r="B1692" s="310">
        <v>11715.0</v>
      </c>
      <c r="C1692" s="314"/>
      <c r="D1692" s="314"/>
      <c r="E1692" s="311" t="s">
        <v>21</v>
      </c>
      <c r="F1692" s="311" t="s">
        <v>3643</v>
      </c>
      <c r="G1692" s="310">
        <v>1991.0</v>
      </c>
      <c r="H1692" s="310" t="s">
        <v>3624</v>
      </c>
      <c r="I1692" s="310" t="s">
        <v>3477</v>
      </c>
      <c r="J1692" s="310" t="s">
        <v>3478</v>
      </c>
      <c r="K1692" s="310" t="s">
        <v>105</v>
      </c>
      <c r="L1692" s="310" t="s">
        <v>72</v>
      </c>
      <c r="M1692" s="310" t="s">
        <v>5010</v>
      </c>
      <c r="N1692" s="314"/>
      <c r="O1692" s="314"/>
      <c r="P1692" s="314"/>
      <c r="Q1692" s="314"/>
      <c r="R1692" s="314"/>
      <c r="S1692" s="314"/>
      <c r="T1692" s="314"/>
      <c r="U1692" s="314"/>
      <c r="V1692" s="314"/>
      <c r="W1692" s="314"/>
      <c r="X1692" s="314"/>
      <c r="Y1692" s="314"/>
      <c r="Z1692" s="314"/>
      <c r="AA1692" s="314"/>
      <c r="AB1692" s="314"/>
      <c r="AC1692" s="314"/>
      <c r="AD1692" s="314"/>
      <c r="AE1692" s="314"/>
      <c r="AF1692" s="314"/>
      <c r="AG1692" s="314"/>
      <c r="AH1692" s="314"/>
      <c r="AI1692" s="314"/>
      <c r="AJ1692" s="314"/>
      <c r="AK1692" s="314"/>
      <c r="AL1692" s="314"/>
      <c r="AM1692" s="314"/>
      <c r="AN1692" s="314"/>
    </row>
    <row r="1693">
      <c r="A1693" s="314"/>
      <c r="B1693" s="310">
        <v>11716.0</v>
      </c>
      <c r="C1693" s="314"/>
      <c r="D1693" s="314"/>
      <c r="E1693" s="311" t="s">
        <v>21</v>
      </c>
      <c r="F1693" s="311" t="s">
        <v>3644</v>
      </c>
      <c r="G1693" s="310">
        <v>1991.0</v>
      </c>
      <c r="H1693" s="310" t="s">
        <v>3624</v>
      </c>
      <c r="I1693" s="310" t="s">
        <v>3477</v>
      </c>
      <c r="J1693" s="310" t="s">
        <v>3478</v>
      </c>
      <c r="K1693" s="310" t="s">
        <v>105</v>
      </c>
      <c r="L1693" s="310" t="s">
        <v>72</v>
      </c>
      <c r="M1693" s="310" t="s">
        <v>5010</v>
      </c>
      <c r="N1693" s="314"/>
      <c r="O1693" s="314"/>
      <c r="P1693" s="314"/>
      <c r="Q1693" s="314"/>
      <c r="R1693" s="314"/>
      <c r="S1693" s="314"/>
      <c r="T1693" s="314"/>
      <c r="U1693" s="314"/>
      <c r="V1693" s="314"/>
      <c r="W1693" s="314"/>
      <c r="X1693" s="314"/>
      <c r="Y1693" s="314"/>
      <c r="Z1693" s="314"/>
      <c r="AA1693" s="314"/>
      <c r="AB1693" s="314"/>
      <c r="AC1693" s="314"/>
      <c r="AD1693" s="314"/>
      <c r="AE1693" s="314"/>
      <c r="AF1693" s="314"/>
      <c r="AG1693" s="314"/>
      <c r="AH1693" s="314"/>
      <c r="AI1693" s="314"/>
      <c r="AJ1693" s="314"/>
      <c r="AK1693" s="314"/>
      <c r="AL1693" s="314"/>
      <c r="AM1693" s="314"/>
      <c r="AN1693" s="314"/>
    </row>
    <row r="1694">
      <c r="A1694" s="314"/>
      <c r="B1694" s="310">
        <v>11717.0</v>
      </c>
      <c r="C1694" s="314"/>
      <c r="D1694" s="314"/>
      <c r="E1694" s="311" t="s">
        <v>21</v>
      </c>
      <c r="F1694" s="311" t="s">
        <v>3645</v>
      </c>
      <c r="G1694" s="310">
        <v>1991.0</v>
      </c>
      <c r="H1694" s="310" t="s">
        <v>3624</v>
      </c>
      <c r="I1694" s="310" t="s">
        <v>3477</v>
      </c>
      <c r="J1694" s="310" t="s">
        <v>3478</v>
      </c>
      <c r="K1694" s="310" t="s">
        <v>105</v>
      </c>
      <c r="L1694" s="310" t="s">
        <v>72</v>
      </c>
      <c r="M1694" s="310" t="s">
        <v>5010</v>
      </c>
      <c r="N1694" s="314"/>
      <c r="O1694" s="314"/>
      <c r="P1694" s="314"/>
      <c r="Q1694" s="314"/>
      <c r="R1694" s="314"/>
      <c r="S1694" s="314"/>
      <c r="T1694" s="314"/>
      <c r="U1694" s="314"/>
      <c r="V1694" s="314"/>
      <c r="W1694" s="314"/>
      <c r="X1694" s="314"/>
      <c r="Y1694" s="314"/>
      <c r="Z1694" s="314"/>
      <c r="AA1694" s="314"/>
      <c r="AB1694" s="314"/>
      <c r="AC1694" s="314"/>
      <c r="AD1694" s="314"/>
      <c r="AE1694" s="314"/>
      <c r="AF1694" s="314"/>
      <c r="AG1694" s="314"/>
      <c r="AH1694" s="314"/>
      <c r="AI1694" s="314"/>
      <c r="AJ1694" s="314"/>
      <c r="AK1694" s="314"/>
      <c r="AL1694" s="314"/>
      <c r="AM1694" s="314"/>
      <c r="AN1694" s="314"/>
    </row>
    <row r="1695">
      <c r="A1695" s="314"/>
      <c r="B1695" s="310">
        <v>11718.0</v>
      </c>
      <c r="C1695" s="314"/>
      <c r="D1695" s="314"/>
      <c r="E1695" s="311" t="s">
        <v>21</v>
      </c>
      <c r="F1695" s="311" t="s">
        <v>3646</v>
      </c>
      <c r="G1695" s="310">
        <v>1991.0</v>
      </c>
      <c r="H1695" s="310" t="s">
        <v>3624</v>
      </c>
      <c r="I1695" s="310" t="s">
        <v>3477</v>
      </c>
      <c r="J1695" s="310" t="s">
        <v>3478</v>
      </c>
      <c r="K1695" s="310" t="s">
        <v>105</v>
      </c>
      <c r="L1695" s="310" t="s">
        <v>72</v>
      </c>
      <c r="M1695" s="310" t="s">
        <v>5010</v>
      </c>
      <c r="N1695" s="314"/>
      <c r="O1695" s="314"/>
      <c r="P1695" s="314"/>
      <c r="Q1695" s="314"/>
      <c r="R1695" s="314"/>
      <c r="S1695" s="314"/>
      <c r="T1695" s="314"/>
      <c r="U1695" s="314"/>
      <c r="V1695" s="314"/>
      <c r="W1695" s="314"/>
      <c r="X1695" s="314"/>
      <c r="Y1695" s="314"/>
      <c r="Z1695" s="314"/>
      <c r="AA1695" s="314"/>
      <c r="AB1695" s="314"/>
      <c r="AC1695" s="314"/>
      <c r="AD1695" s="314"/>
      <c r="AE1695" s="314"/>
      <c r="AF1695" s="314"/>
      <c r="AG1695" s="314"/>
      <c r="AH1695" s="314"/>
      <c r="AI1695" s="314"/>
      <c r="AJ1695" s="314"/>
      <c r="AK1695" s="314"/>
      <c r="AL1695" s="314"/>
      <c r="AM1695" s="314"/>
      <c r="AN1695" s="314"/>
    </row>
    <row r="1696">
      <c r="A1696" s="314"/>
      <c r="B1696" s="310">
        <v>11719.0</v>
      </c>
      <c r="C1696" s="314"/>
      <c r="D1696" s="314"/>
      <c r="E1696" s="311" t="s">
        <v>21</v>
      </c>
      <c r="F1696" s="311" t="s">
        <v>3647</v>
      </c>
      <c r="G1696" s="310">
        <v>1991.0</v>
      </c>
      <c r="H1696" s="310" t="s">
        <v>3624</v>
      </c>
      <c r="I1696" s="310" t="s">
        <v>3477</v>
      </c>
      <c r="J1696" s="310" t="s">
        <v>3478</v>
      </c>
      <c r="K1696" s="310" t="s">
        <v>105</v>
      </c>
      <c r="L1696" s="310" t="s">
        <v>72</v>
      </c>
      <c r="M1696" s="310" t="s">
        <v>5010</v>
      </c>
      <c r="N1696" s="314"/>
      <c r="O1696" s="314"/>
      <c r="P1696" s="314"/>
      <c r="Q1696" s="314"/>
      <c r="R1696" s="314"/>
      <c r="S1696" s="314"/>
      <c r="T1696" s="314"/>
      <c r="U1696" s="314"/>
      <c r="V1696" s="314"/>
      <c r="W1696" s="314"/>
      <c r="X1696" s="314"/>
      <c r="Y1696" s="314"/>
      <c r="Z1696" s="314"/>
      <c r="AA1696" s="314"/>
      <c r="AB1696" s="314"/>
      <c r="AC1696" s="314"/>
      <c r="AD1696" s="314"/>
      <c r="AE1696" s="314"/>
      <c r="AF1696" s="314"/>
      <c r="AG1696" s="314"/>
      <c r="AH1696" s="314"/>
      <c r="AI1696" s="314"/>
      <c r="AJ1696" s="314"/>
      <c r="AK1696" s="314"/>
      <c r="AL1696" s="314"/>
      <c r="AM1696" s="314"/>
      <c r="AN1696" s="314"/>
    </row>
    <row r="1697">
      <c r="A1697" s="153"/>
      <c r="B1697" s="152">
        <v>11720.0</v>
      </c>
      <c r="C1697" s="153"/>
      <c r="D1697" s="153"/>
      <c r="E1697" s="154" t="s">
        <v>21</v>
      </c>
      <c r="F1697" s="154" t="s">
        <v>3688</v>
      </c>
      <c r="G1697" s="152">
        <v>2018.0</v>
      </c>
      <c r="H1697" s="152" t="s">
        <v>39</v>
      </c>
      <c r="I1697" s="152" t="s">
        <v>24</v>
      </c>
      <c r="J1697" s="152" t="s">
        <v>3689</v>
      </c>
      <c r="K1697" s="152" t="s">
        <v>203</v>
      </c>
      <c r="L1697" s="152" t="s">
        <v>25</v>
      </c>
      <c r="M1697" s="152" t="s">
        <v>5010</v>
      </c>
      <c r="N1697" s="153"/>
      <c r="P1697" s="153"/>
      <c r="Q1697" s="153"/>
      <c r="R1697" s="153"/>
      <c r="S1697" s="153"/>
      <c r="T1697" s="153"/>
      <c r="U1697" s="153"/>
      <c r="V1697" s="153"/>
      <c r="W1697" s="153"/>
      <c r="X1697" s="153"/>
      <c r="Y1697" s="153"/>
      <c r="Z1697" s="153"/>
      <c r="AA1697" s="153"/>
      <c r="AB1697" s="153"/>
      <c r="AC1697" s="153"/>
      <c r="AD1697" s="153"/>
      <c r="AE1697" s="153"/>
      <c r="AF1697" s="153"/>
      <c r="AG1697" s="153"/>
      <c r="AH1697" s="153"/>
      <c r="AI1697" s="153"/>
      <c r="AJ1697" s="153"/>
      <c r="AK1697" s="153"/>
      <c r="AL1697" s="153"/>
      <c r="AM1697" s="153"/>
      <c r="AN1697" s="153"/>
    </row>
    <row r="1698">
      <c r="B1698" s="5">
        <v>11721.0</v>
      </c>
      <c r="E1698" s="90" t="s">
        <v>21</v>
      </c>
      <c r="F1698" s="90" t="s">
        <v>3690</v>
      </c>
      <c r="G1698" s="5">
        <v>2018.0</v>
      </c>
      <c r="H1698" s="5" t="s">
        <v>39</v>
      </c>
      <c r="I1698" s="5" t="s">
        <v>24</v>
      </c>
      <c r="J1698" s="5" t="s">
        <v>3689</v>
      </c>
      <c r="K1698" s="5" t="s">
        <v>203</v>
      </c>
      <c r="L1698" s="5" t="s">
        <v>25</v>
      </c>
      <c r="M1698" s="5" t="s">
        <v>5010</v>
      </c>
      <c r="N1698" s="113"/>
    </row>
    <row r="1699">
      <c r="B1699" s="5">
        <v>11722.0</v>
      </c>
      <c r="E1699" s="90" t="s">
        <v>21</v>
      </c>
      <c r="F1699" s="90" t="s">
        <v>222</v>
      </c>
      <c r="G1699" s="5">
        <v>2019.0</v>
      </c>
      <c r="H1699" s="5" t="s">
        <v>23</v>
      </c>
      <c r="I1699" s="5" t="s">
        <v>213</v>
      </c>
      <c r="J1699" s="5">
        <v>76.0</v>
      </c>
      <c r="K1699" s="5" t="s">
        <v>71</v>
      </c>
      <c r="L1699" s="5" t="s">
        <v>30</v>
      </c>
      <c r="M1699" s="5" t="s">
        <v>5010</v>
      </c>
      <c r="N1699" s="113"/>
    </row>
    <row r="1700">
      <c r="B1700" s="5">
        <v>11723.0</v>
      </c>
      <c r="E1700" s="90" t="s">
        <v>21</v>
      </c>
      <c r="F1700" s="90" t="s">
        <v>223</v>
      </c>
      <c r="G1700" s="5">
        <v>2018.0</v>
      </c>
      <c r="H1700" s="5" t="s">
        <v>83</v>
      </c>
      <c r="I1700" s="5" t="s">
        <v>24</v>
      </c>
      <c r="J1700" s="5" t="s">
        <v>225</v>
      </c>
      <c r="K1700" s="5" t="s">
        <v>224</v>
      </c>
      <c r="L1700" s="5" t="s">
        <v>30</v>
      </c>
      <c r="M1700" s="5" t="s">
        <v>5010</v>
      </c>
      <c r="N1700" s="113"/>
    </row>
    <row r="1701">
      <c r="B1701" s="5">
        <v>11724.0</v>
      </c>
      <c r="E1701" s="90" t="s">
        <v>21</v>
      </c>
      <c r="F1701" s="90" t="s">
        <v>623</v>
      </c>
      <c r="G1701" s="5">
        <v>2017.0</v>
      </c>
      <c r="H1701" s="5" t="s">
        <v>62</v>
      </c>
      <c r="I1701" s="5" t="s">
        <v>213</v>
      </c>
      <c r="J1701" s="5">
        <v>20.0</v>
      </c>
      <c r="K1701" s="5" t="s">
        <v>624</v>
      </c>
      <c r="L1701" s="5" t="s">
        <v>30</v>
      </c>
      <c r="M1701" s="5" t="s">
        <v>5010</v>
      </c>
      <c r="N1701" s="113"/>
    </row>
    <row r="1702">
      <c r="B1702" s="5">
        <v>11725.0</v>
      </c>
      <c r="E1702" s="90" t="s">
        <v>21</v>
      </c>
      <c r="F1702" s="90" t="s">
        <v>684</v>
      </c>
      <c r="G1702" s="5">
        <v>2019.0</v>
      </c>
      <c r="H1702" s="5" t="s">
        <v>23</v>
      </c>
      <c r="I1702" s="5" t="s">
        <v>407</v>
      </c>
      <c r="J1702" s="5">
        <v>155.0</v>
      </c>
      <c r="K1702" s="5" t="s">
        <v>685</v>
      </c>
      <c r="L1702" s="5" t="s">
        <v>25</v>
      </c>
      <c r="M1702" s="5" t="s">
        <v>5010</v>
      </c>
      <c r="N1702" s="113"/>
    </row>
    <row r="1703">
      <c r="B1703" s="5">
        <v>11726.0</v>
      </c>
      <c r="E1703" s="90" t="s">
        <v>21</v>
      </c>
      <c r="F1703" s="90" t="s">
        <v>80</v>
      </c>
      <c r="G1703" s="5">
        <v>2019.0</v>
      </c>
      <c r="H1703" s="5" t="s">
        <v>23</v>
      </c>
      <c r="I1703" s="5" t="s">
        <v>81</v>
      </c>
      <c r="J1703" s="5">
        <v>86.0</v>
      </c>
      <c r="K1703" s="5" t="s">
        <v>71</v>
      </c>
      <c r="L1703" s="5" t="s">
        <v>30</v>
      </c>
      <c r="M1703" s="5" t="s">
        <v>5010</v>
      </c>
      <c r="N1703" s="113"/>
    </row>
    <row r="1704">
      <c r="A1704" s="314"/>
      <c r="B1704" s="310">
        <v>11727.0</v>
      </c>
      <c r="C1704" s="314"/>
      <c r="D1704" s="314"/>
      <c r="E1704" s="311" t="s">
        <v>21</v>
      </c>
      <c r="F1704" s="311" t="s">
        <v>3691</v>
      </c>
      <c r="G1704" s="310">
        <v>2020.0</v>
      </c>
      <c r="H1704" s="310" t="s">
        <v>62</v>
      </c>
      <c r="I1704" s="310" t="s">
        <v>206</v>
      </c>
      <c r="J1704" s="310">
        <v>63.0</v>
      </c>
      <c r="K1704" s="310" t="s">
        <v>105</v>
      </c>
      <c r="L1704" s="310" t="s">
        <v>30</v>
      </c>
      <c r="M1704" s="310" t="s">
        <v>5010</v>
      </c>
      <c r="N1704" s="314"/>
      <c r="O1704" s="314"/>
      <c r="P1704" s="314"/>
      <c r="Q1704" s="314"/>
      <c r="R1704" s="314"/>
      <c r="S1704" s="314"/>
      <c r="T1704" s="314"/>
      <c r="U1704" s="314"/>
      <c r="V1704" s="314"/>
      <c r="W1704" s="314"/>
      <c r="X1704" s="314"/>
      <c r="Y1704" s="314"/>
      <c r="Z1704" s="314"/>
      <c r="AA1704" s="314"/>
      <c r="AB1704" s="314"/>
      <c r="AC1704" s="314"/>
      <c r="AD1704" s="314"/>
      <c r="AE1704" s="314"/>
      <c r="AF1704" s="314"/>
      <c r="AG1704" s="314"/>
      <c r="AH1704" s="314"/>
      <c r="AI1704" s="314"/>
      <c r="AJ1704" s="314"/>
      <c r="AK1704" s="314"/>
      <c r="AL1704" s="314"/>
      <c r="AM1704" s="314"/>
      <c r="AN1704" s="314"/>
    </row>
    <row r="1705">
      <c r="A1705" s="314"/>
      <c r="B1705" s="310">
        <v>11728.0</v>
      </c>
      <c r="C1705" s="314"/>
      <c r="D1705" s="314"/>
      <c r="E1705" s="311" t="s">
        <v>21</v>
      </c>
      <c r="F1705" s="311" t="s">
        <v>3692</v>
      </c>
      <c r="G1705" s="310">
        <v>2020.0</v>
      </c>
      <c r="H1705" s="310" t="s">
        <v>62</v>
      </c>
      <c r="I1705" s="310" t="s">
        <v>206</v>
      </c>
      <c r="J1705" s="310">
        <v>63.0</v>
      </c>
      <c r="K1705" s="310" t="s">
        <v>105</v>
      </c>
      <c r="L1705" s="310" t="s">
        <v>30</v>
      </c>
      <c r="M1705" s="310" t="s">
        <v>5010</v>
      </c>
      <c r="N1705" s="314"/>
      <c r="O1705" s="314"/>
      <c r="P1705" s="314"/>
      <c r="Q1705" s="314"/>
      <c r="R1705" s="314"/>
      <c r="S1705" s="314"/>
      <c r="T1705" s="314"/>
      <c r="U1705" s="314"/>
      <c r="V1705" s="314"/>
      <c r="W1705" s="314"/>
      <c r="X1705" s="314"/>
      <c r="Y1705" s="314"/>
      <c r="Z1705" s="314"/>
      <c r="AA1705" s="314"/>
      <c r="AB1705" s="314"/>
      <c r="AC1705" s="314"/>
      <c r="AD1705" s="314"/>
      <c r="AE1705" s="314"/>
      <c r="AF1705" s="314"/>
      <c r="AG1705" s="314"/>
      <c r="AH1705" s="314"/>
      <c r="AI1705" s="314"/>
      <c r="AJ1705" s="314"/>
      <c r="AK1705" s="314"/>
      <c r="AL1705" s="314"/>
      <c r="AM1705" s="314"/>
      <c r="AN1705" s="314"/>
    </row>
    <row r="1706">
      <c r="A1706" s="314"/>
      <c r="B1706" s="310">
        <v>11729.0</v>
      </c>
      <c r="C1706" s="314"/>
      <c r="D1706" s="314"/>
      <c r="E1706" s="311" t="s">
        <v>21</v>
      </c>
      <c r="F1706" s="311" t="s">
        <v>606</v>
      </c>
      <c r="G1706" s="310">
        <v>2019.0</v>
      </c>
      <c r="H1706" s="310" t="s">
        <v>505</v>
      </c>
      <c r="I1706" s="310" t="s">
        <v>79</v>
      </c>
      <c r="J1706" s="310">
        <v>26.0</v>
      </c>
      <c r="K1706" s="310" t="s">
        <v>105</v>
      </c>
      <c r="L1706" s="310" t="s">
        <v>30</v>
      </c>
      <c r="M1706" s="310" t="s">
        <v>5010</v>
      </c>
      <c r="N1706" s="314"/>
      <c r="O1706" s="314"/>
      <c r="P1706" s="314"/>
      <c r="Q1706" s="314"/>
      <c r="R1706" s="314"/>
      <c r="S1706" s="314"/>
      <c r="T1706" s="314"/>
      <c r="U1706" s="314"/>
      <c r="V1706" s="314"/>
      <c r="W1706" s="314"/>
      <c r="X1706" s="314"/>
      <c r="Y1706" s="314"/>
      <c r="Z1706" s="314"/>
      <c r="AA1706" s="314"/>
      <c r="AB1706" s="314"/>
      <c r="AC1706" s="314"/>
      <c r="AD1706" s="314"/>
      <c r="AE1706" s="314"/>
      <c r="AF1706" s="314"/>
      <c r="AG1706" s="314"/>
      <c r="AH1706" s="314"/>
      <c r="AI1706" s="314"/>
      <c r="AJ1706" s="314"/>
      <c r="AK1706" s="314"/>
      <c r="AL1706" s="314"/>
      <c r="AM1706" s="314"/>
      <c r="AN1706" s="314"/>
    </row>
    <row r="1707">
      <c r="A1707" s="314"/>
      <c r="B1707" s="310">
        <v>11730.0</v>
      </c>
      <c r="C1707" s="314"/>
      <c r="D1707" s="314"/>
      <c r="E1707" s="311" t="s">
        <v>21</v>
      </c>
      <c r="F1707" s="311" t="s">
        <v>226</v>
      </c>
      <c r="G1707" s="310">
        <v>1985.0</v>
      </c>
      <c r="H1707" s="310" t="s">
        <v>62</v>
      </c>
      <c r="I1707" s="310" t="s">
        <v>227</v>
      </c>
      <c r="J1707" s="310">
        <v>536.0</v>
      </c>
      <c r="K1707" s="310" t="s">
        <v>105</v>
      </c>
      <c r="L1707" s="310" t="s">
        <v>72</v>
      </c>
      <c r="M1707" s="310" t="s">
        <v>5010</v>
      </c>
      <c r="N1707" s="314"/>
      <c r="O1707" s="314"/>
      <c r="P1707" s="314"/>
      <c r="Q1707" s="314"/>
      <c r="R1707" s="314"/>
      <c r="S1707" s="314"/>
      <c r="T1707" s="314"/>
      <c r="U1707" s="314"/>
      <c r="V1707" s="314"/>
      <c r="W1707" s="314"/>
      <c r="X1707" s="314"/>
      <c r="Y1707" s="314"/>
      <c r="Z1707" s="314"/>
      <c r="AA1707" s="314"/>
      <c r="AB1707" s="314"/>
      <c r="AC1707" s="314"/>
      <c r="AD1707" s="314"/>
      <c r="AE1707" s="314"/>
      <c r="AF1707" s="314"/>
      <c r="AG1707" s="314"/>
      <c r="AH1707" s="314"/>
      <c r="AI1707" s="314"/>
      <c r="AJ1707" s="314"/>
      <c r="AK1707" s="314"/>
      <c r="AL1707" s="314"/>
      <c r="AM1707" s="314"/>
      <c r="AN1707" s="314"/>
    </row>
    <row r="1708">
      <c r="B1708" s="5">
        <v>11731.0</v>
      </c>
      <c r="E1708" s="90" t="s">
        <v>21</v>
      </c>
      <c r="F1708" s="90" t="s">
        <v>3535</v>
      </c>
      <c r="G1708" s="5">
        <v>2019.0</v>
      </c>
      <c r="H1708" s="5" t="s">
        <v>195</v>
      </c>
      <c r="I1708" s="5" t="s">
        <v>3536</v>
      </c>
      <c r="J1708" s="5">
        <v>53.0</v>
      </c>
      <c r="K1708" s="5" t="s">
        <v>3537</v>
      </c>
      <c r="L1708" s="5" t="s">
        <v>30</v>
      </c>
      <c r="M1708" s="5" t="s">
        <v>5010</v>
      </c>
      <c r="N1708" s="113"/>
    </row>
    <row r="1709">
      <c r="A1709" s="314"/>
      <c r="B1709" s="310">
        <v>11732.0</v>
      </c>
      <c r="C1709" s="314"/>
      <c r="D1709" s="314"/>
      <c r="E1709" s="311" t="s">
        <v>21</v>
      </c>
      <c r="F1709" s="311" t="s">
        <v>3693</v>
      </c>
      <c r="G1709" s="310">
        <v>1989.0</v>
      </c>
      <c r="H1709" s="310" t="s">
        <v>62</v>
      </c>
      <c r="I1709" s="310" t="s">
        <v>124</v>
      </c>
      <c r="J1709" s="310">
        <v>647.0</v>
      </c>
      <c r="K1709" s="310" t="s">
        <v>105</v>
      </c>
      <c r="L1709" s="310" t="s">
        <v>25</v>
      </c>
      <c r="M1709" s="310" t="s">
        <v>5010</v>
      </c>
      <c r="N1709" s="314"/>
      <c r="O1709" s="314"/>
      <c r="P1709" s="314"/>
      <c r="Q1709" s="314"/>
      <c r="R1709" s="314"/>
      <c r="S1709" s="314"/>
      <c r="T1709" s="314"/>
      <c r="U1709" s="314"/>
      <c r="V1709" s="314"/>
      <c r="W1709" s="314"/>
      <c r="X1709" s="314"/>
      <c r="Y1709" s="314"/>
      <c r="Z1709" s="314"/>
      <c r="AA1709" s="314"/>
      <c r="AB1709" s="314"/>
      <c r="AC1709" s="314"/>
      <c r="AD1709" s="314"/>
      <c r="AE1709" s="314"/>
      <c r="AF1709" s="314"/>
      <c r="AG1709" s="314"/>
      <c r="AH1709" s="314"/>
      <c r="AI1709" s="314"/>
      <c r="AJ1709" s="314"/>
      <c r="AK1709" s="314"/>
      <c r="AL1709" s="314"/>
      <c r="AM1709" s="314"/>
      <c r="AN1709" s="314"/>
    </row>
    <row r="1710">
      <c r="A1710" s="314"/>
      <c r="B1710" s="310">
        <v>11733.0</v>
      </c>
      <c r="C1710" s="314"/>
      <c r="D1710" s="314"/>
      <c r="E1710" s="311" t="s">
        <v>21</v>
      </c>
      <c r="F1710" s="311" t="s">
        <v>3694</v>
      </c>
      <c r="G1710" s="310">
        <v>1989.0</v>
      </c>
      <c r="H1710" s="310" t="s">
        <v>62</v>
      </c>
      <c r="I1710" s="310" t="s">
        <v>124</v>
      </c>
      <c r="J1710" s="310">
        <v>647.0</v>
      </c>
      <c r="K1710" s="310" t="s">
        <v>105</v>
      </c>
      <c r="L1710" s="310" t="s">
        <v>25</v>
      </c>
      <c r="M1710" s="310" t="s">
        <v>5010</v>
      </c>
      <c r="N1710" s="314"/>
      <c r="O1710" s="314"/>
      <c r="P1710" s="314"/>
      <c r="Q1710" s="314"/>
      <c r="R1710" s="314"/>
      <c r="S1710" s="314"/>
      <c r="T1710" s="314"/>
      <c r="U1710" s="314"/>
      <c r="V1710" s="314"/>
      <c r="W1710" s="314"/>
      <c r="X1710" s="314"/>
      <c r="Y1710" s="314"/>
      <c r="Z1710" s="314"/>
      <c r="AA1710" s="314"/>
      <c r="AB1710" s="314"/>
      <c r="AC1710" s="314"/>
      <c r="AD1710" s="314"/>
      <c r="AE1710" s="314"/>
      <c r="AF1710" s="314"/>
      <c r="AG1710" s="314"/>
      <c r="AH1710" s="314"/>
      <c r="AI1710" s="314"/>
      <c r="AJ1710" s="314"/>
      <c r="AK1710" s="314"/>
      <c r="AL1710" s="314"/>
      <c r="AM1710" s="314"/>
      <c r="AN1710" s="314"/>
    </row>
    <row r="1711">
      <c r="A1711" s="314"/>
      <c r="B1711" s="310">
        <v>11734.0</v>
      </c>
      <c r="C1711" s="314"/>
      <c r="D1711" s="314"/>
      <c r="E1711" s="311" t="s">
        <v>21</v>
      </c>
      <c r="F1711" s="311" t="s">
        <v>3695</v>
      </c>
      <c r="G1711" s="310">
        <v>1989.0</v>
      </c>
      <c r="H1711" s="310" t="s">
        <v>62</v>
      </c>
      <c r="I1711" s="310" t="s">
        <v>124</v>
      </c>
      <c r="J1711" s="310">
        <v>647.0</v>
      </c>
      <c r="K1711" s="310" t="s">
        <v>105</v>
      </c>
      <c r="L1711" s="310" t="s">
        <v>25</v>
      </c>
      <c r="M1711" s="310" t="s">
        <v>5010</v>
      </c>
      <c r="N1711" s="314"/>
      <c r="O1711" s="314"/>
      <c r="P1711" s="314"/>
      <c r="Q1711" s="314"/>
      <c r="R1711" s="314"/>
      <c r="S1711" s="314"/>
      <c r="T1711" s="314"/>
      <c r="U1711" s="314"/>
      <c r="V1711" s="314"/>
      <c r="W1711" s="314"/>
      <c r="X1711" s="314"/>
      <c r="Y1711" s="314"/>
      <c r="Z1711" s="314"/>
      <c r="AA1711" s="314"/>
      <c r="AB1711" s="314"/>
      <c r="AC1711" s="314"/>
      <c r="AD1711" s="314"/>
      <c r="AE1711" s="314"/>
      <c r="AF1711" s="314"/>
      <c r="AG1711" s="314"/>
      <c r="AH1711" s="314"/>
      <c r="AI1711" s="314"/>
      <c r="AJ1711" s="314"/>
      <c r="AK1711" s="314"/>
      <c r="AL1711" s="314"/>
      <c r="AM1711" s="314"/>
      <c r="AN1711" s="314"/>
    </row>
    <row r="1712">
      <c r="A1712" s="314"/>
      <c r="B1712" s="310">
        <v>11735.0</v>
      </c>
      <c r="C1712" s="314"/>
      <c r="D1712" s="314"/>
      <c r="E1712" s="311" t="s">
        <v>21</v>
      </c>
      <c r="F1712" s="311" t="s">
        <v>3696</v>
      </c>
      <c r="G1712" s="310">
        <v>1989.0</v>
      </c>
      <c r="H1712" s="310" t="s">
        <v>62</v>
      </c>
      <c r="I1712" s="310" t="s">
        <v>124</v>
      </c>
      <c r="J1712" s="310">
        <v>647.0</v>
      </c>
      <c r="K1712" s="310" t="s">
        <v>105</v>
      </c>
      <c r="L1712" s="310" t="s">
        <v>25</v>
      </c>
      <c r="M1712" s="310" t="s">
        <v>5010</v>
      </c>
      <c r="N1712" s="314"/>
      <c r="O1712" s="314"/>
      <c r="P1712" s="314"/>
      <c r="Q1712" s="314"/>
      <c r="R1712" s="314"/>
      <c r="S1712" s="314"/>
      <c r="T1712" s="314"/>
      <c r="U1712" s="314"/>
      <c r="V1712" s="314"/>
      <c r="W1712" s="314"/>
      <c r="X1712" s="314"/>
      <c r="Y1712" s="314"/>
      <c r="Z1712" s="314"/>
      <c r="AA1712" s="314"/>
      <c r="AB1712" s="314"/>
      <c r="AC1712" s="314"/>
      <c r="AD1712" s="314"/>
      <c r="AE1712" s="314"/>
      <c r="AF1712" s="314"/>
      <c r="AG1712" s="314"/>
      <c r="AH1712" s="314"/>
      <c r="AI1712" s="314"/>
      <c r="AJ1712" s="314"/>
      <c r="AK1712" s="314"/>
      <c r="AL1712" s="314"/>
      <c r="AM1712" s="314"/>
      <c r="AN1712" s="314"/>
    </row>
    <row r="1713">
      <c r="A1713" s="314"/>
      <c r="B1713" s="310">
        <v>11736.0</v>
      </c>
      <c r="C1713" s="314"/>
      <c r="D1713" s="314"/>
      <c r="E1713" s="311" t="s">
        <v>21</v>
      </c>
      <c r="F1713" s="311" t="s">
        <v>3697</v>
      </c>
      <c r="G1713" s="310">
        <v>1989.0</v>
      </c>
      <c r="H1713" s="310" t="s">
        <v>62</v>
      </c>
      <c r="I1713" s="310" t="s">
        <v>124</v>
      </c>
      <c r="J1713" s="310">
        <v>647.0</v>
      </c>
      <c r="K1713" s="310" t="s">
        <v>105</v>
      </c>
      <c r="L1713" s="310" t="s">
        <v>25</v>
      </c>
      <c r="M1713" s="310" t="s">
        <v>5010</v>
      </c>
      <c r="N1713" s="314"/>
      <c r="O1713" s="314"/>
      <c r="P1713" s="314"/>
      <c r="Q1713" s="314"/>
      <c r="R1713" s="314"/>
      <c r="S1713" s="314"/>
      <c r="T1713" s="314"/>
      <c r="U1713" s="314"/>
      <c r="V1713" s="314"/>
      <c r="W1713" s="314"/>
      <c r="X1713" s="314"/>
      <c r="Y1713" s="314"/>
      <c r="Z1713" s="314"/>
      <c r="AA1713" s="314"/>
      <c r="AB1713" s="314"/>
      <c r="AC1713" s="314"/>
      <c r="AD1713" s="314"/>
      <c r="AE1713" s="314"/>
      <c r="AF1713" s="314"/>
      <c r="AG1713" s="314"/>
      <c r="AH1713" s="314"/>
      <c r="AI1713" s="314"/>
      <c r="AJ1713" s="314"/>
      <c r="AK1713" s="314"/>
      <c r="AL1713" s="314"/>
      <c r="AM1713" s="314"/>
      <c r="AN1713" s="314"/>
    </row>
    <row r="1714">
      <c r="A1714" s="314"/>
      <c r="B1714" s="310">
        <v>11737.0</v>
      </c>
      <c r="C1714" s="314"/>
      <c r="D1714" s="314"/>
      <c r="E1714" s="311" t="s">
        <v>21</v>
      </c>
      <c r="F1714" s="311" t="s">
        <v>2347</v>
      </c>
      <c r="G1714" s="310">
        <v>2019.0</v>
      </c>
      <c r="H1714" s="310" t="s">
        <v>905</v>
      </c>
      <c r="I1714" s="310" t="s">
        <v>1859</v>
      </c>
      <c r="J1714" s="310">
        <v>288.0</v>
      </c>
      <c r="K1714" s="310" t="s">
        <v>105</v>
      </c>
      <c r="L1714" s="310" t="s">
        <v>30</v>
      </c>
      <c r="M1714" s="310" t="s">
        <v>5012</v>
      </c>
      <c r="N1714" s="314"/>
      <c r="O1714" s="314"/>
      <c r="P1714" s="314"/>
      <c r="Q1714" s="314"/>
      <c r="R1714" s="314"/>
      <c r="S1714" s="314"/>
      <c r="T1714" s="314"/>
      <c r="U1714" s="314"/>
      <c r="V1714" s="314"/>
      <c r="W1714" s="314"/>
      <c r="X1714" s="314"/>
      <c r="Y1714" s="314"/>
      <c r="Z1714" s="314"/>
      <c r="AA1714" s="314"/>
      <c r="AB1714" s="314"/>
      <c r="AC1714" s="314"/>
      <c r="AD1714" s="314"/>
      <c r="AE1714" s="314"/>
      <c r="AF1714" s="314"/>
      <c r="AG1714" s="314"/>
      <c r="AH1714" s="314"/>
      <c r="AI1714" s="314"/>
      <c r="AJ1714" s="314"/>
      <c r="AK1714" s="314"/>
      <c r="AL1714" s="314"/>
      <c r="AM1714" s="314"/>
      <c r="AN1714" s="314"/>
    </row>
    <row r="1715">
      <c r="A1715" s="314"/>
      <c r="B1715" s="310">
        <v>11738.0</v>
      </c>
      <c r="C1715" s="314"/>
      <c r="D1715" s="314"/>
      <c r="E1715" s="311" t="s">
        <v>21</v>
      </c>
      <c r="F1715" s="311" t="s">
        <v>2348</v>
      </c>
      <c r="G1715" s="310">
        <v>2019.0</v>
      </c>
      <c r="H1715" s="310" t="s">
        <v>905</v>
      </c>
      <c r="I1715" s="310" t="s">
        <v>1859</v>
      </c>
      <c r="J1715" s="310">
        <v>288.0</v>
      </c>
      <c r="K1715" s="310" t="s">
        <v>105</v>
      </c>
      <c r="L1715" s="310" t="s">
        <v>30</v>
      </c>
      <c r="M1715" s="310" t="s">
        <v>5012</v>
      </c>
      <c r="N1715" s="314"/>
      <c r="O1715" s="314"/>
      <c r="P1715" s="314"/>
      <c r="Q1715" s="314"/>
      <c r="R1715" s="314"/>
      <c r="S1715" s="314"/>
      <c r="T1715" s="314"/>
      <c r="U1715" s="314"/>
      <c r="V1715" s="314"/>
      <c r="W1715" s="314"/>
      <c r="X1715" s="314"/>
      <c r="Y1715" s="314"/>
      <c r="Z1715" s="314"/>
      <c r="AA1715" s="314"/>
      <c r="AB1715" s="314"/>
      <c r="AC1715" s="314"/>
      <c r="AD1715" s="314"/>
      <c r="AE1715" s="314"/>
      <c r="AF1715" s="314"/>
      <c r="AG1715" s="314"/>
      <c r="AH1715" s="314"/>
      <c r="AI1715" s="314"/>
      <c r="AJ1715" s="314"/>
      <c r="AK1715" s="314"/>
      <c r="AL1715" s="314"/>
      <c r="AM1715" s="314"/>
      <c r="AN1715" s="314"/>
    </row>
    <row r="1716">
      <c r="A1716" s="314"/>
      <c r="B1716" s="310">
        <v>11739.0</v>
      </c>
      <c r="C1716" s="314"/>
      <c r="D1716" s="314"/>
      <c r="E1716" s="311" t="s">
        <v>21</v>
      </c>
      <c r="F1716" s="311" t="s">
        <v>2349</v>
      </c>
      <c r="G1716" s="310">
        <v>2019.0</v>
      </c>
      <c r="H1716" s="310" t="s">
        <v>905</v>
      </c>
      <c r="I1716" s="310" t="s">
        <v>1859</v>
      </c>
      <c r="J1716" s="310">
        <v>288.0</v>
      </c>
      <c r="K1716" s="310" t="s">
        <v>105</v>
      </c>
      <c r="L1716" s="310" t="s">
        <v>30</v>
      </c>
      <c r="M1716" s="310" t="s">
        <v>5012</v>
      </c>
      <c r="N1716" s="314"/>
      <c r="O1716" s="314"/>
      <c r="P1716" s="314"/>
      <c r="Q1716" s="314"/>
      <c r="R1716" s="314"/>
      <c r="S1716" s="314"/>
      <c r="T1716" s="314"/>
      <c r="U1716" s="314"/>
      <c r="V1716" s="314"/>
      <c r="W1716" s="314"/>
      <c r="X1716" s="314"/>
      <c r="Y1716" s="314"/>
      <c r="Z1716" s="314"/>
      <c r="AA1716" s="314"/>
      <c r="AB1716" s="314"/>
      <c r="AC1716" s="314"/>
      <c r="AD1716" s="314"/>
      <c r="AE1716" s="314"/>
      <c r="AF1716" s="314"/>
      <c r="AG1716" s="314"/>
      <c r="AH1716" s="314"/>
      <c r="AI1716" s="314"/>
      <c r="AJ1716" s="314"/>
      <c r="AK1716" s="314"/>
      <c r="AL1716" s="314"/>
      <c r="AM1716" s="314"/>
      <c r="AN1716" s="314"/>
    </row>
    <row r="1717">
      <c r="A1717" s="314"/>
      <c r="B1717" s="310">
        <v>11740.0</v>
      </c>
      <c r="C1717" s="314"/>
      <c r="D1717" s="314"/>
      <c r="E1717" s="311" t="s">
        <v>21</v>
      </c>
      <c r="F1717" s="311" t="s">
        <v>2350</v>
      </c>
      <c r="G1717" s="310">
        <v>2019.0</v>
      </c>
      <c r="H1717" s="310" t="s">
        <v>905</v>
      </c>
      <c r="I1717" s="310" t="s">
        <v>1859</v>
      </c>
      <c r="J1717" s="310">
        <v>288.0</v>
      </c>
      <c r="K1717" s="310" t="s">
        <v>105</v>
      </c>
      <c r="L1717" s="310" t="s">
        <v>30</v>
      </c>
      <c r="M1717" s="310" t="s">
        <v>5012</v>
      </c>
      <c r="N1717" s="314"/>
      <c r="O1717" s="314"/>
      <c r="P1717" s="314"/>
      <c r="Q1717" s="314"/>
      <c r="R1717" s="314"/>
      <c r="S1717" s="314"/>
      <c r="T1717" s="314"/>
      <c r="U1717" s="314"/>
      <c r="V1717" s="314"/>
      <c r="W1717" s="314"/>
      <c r="X1717" s="314"/>
      <c r="Y1717" s="314"/>
      <c r="Z1717" s="314"/>
      <c r="AA1717" s="314"/>
      <c r="AB1717" s="314"/>
      <c r="AC1717" s="314"/>
      <c r="AD1717" s="314"/>
      <c r="AE1717" s="314"/>
      <c r="AF1717" s="314"/>
      <c r="AG1717" s="314"/>
      <c r="AH1717" s="314"/>
      <c r="AI1717" s="314"/>
      <c r="AJ1717" s="314"/>
      <c r="AK1717" s="314"/>
      <c r="AL1717" s="314"/>
      <c r="AM1717" s="314"/>
      <c r="AN1717" s="314"/>
    </row>
    <row r="1718">
      <c r="A1718" s="314"/>
      <c r="B1718" s="310">
        <v>11741.0</v>
      </c>
      <c r="C1718" s="314"/>
      <c r="D1718" s="314"/>
      <c r="E1718" s="311" t="s">
        <v>21</v>
      </c>
      <c r="F1718" s="311" t="s">
        <v>2351</v>
      </c>
      <c r="G1718" s="310">
        <v>2019.0</v>
      </c>
      <c r="H1718" s="310" t="s">
        <v>905</v>
      </c>
      <c r="I1718" s="310" t="s">
        <v>1859</v>
      </c>
      <c r="J1718" s="310">
        <v>288.0</v>
      </c>
      <c r="K1718" s="310" t="s">
        <v>105</v>
      </c>
      <c r="L1718" s="310" t="s">
        <v>30</v>
      </c>
      <c r="M1718" s="310" t="s">
        <v>5012</v>
      </c>
      <c r="N1718" s="314"/>
      <c r="O1718" s="314"/>
      <c r="P1718" s="314"/>
      <c r="Q1718" s="314"/>
      <c r="R1718" s="314"/>
      <c r="S1718" s="314"/>
      <c r="T1718" s="314"/>
      <c r="U1718" s="314"/>
      <c r="V1718" s="314"/>
      <c r="W1718" s="314"/>
      <c r="X1718" s="314"/>
      <c r="Y1718" s="314"/>
      <c r="Z1718" s="314"/>
      <c r="AA1718" s="314"/>
      <c r="AB1718" s="314"/>
      <c r="AC1718" s="314"/>
      <c r="AD1718" s="314"/>
      <c r="AE1718" s="314"/>
      <c r="AF1718" s="314"/>
      <c r="AG1718" s="314"/>
      <c r="AH1718" s="314"/>
      <c r="AI1718" s="314"/>
      <c r="AJ1718" s="314"/>
      <c r="AK1718" s="314"/>
      <c r="AL1718" s="314"/>
      <c r="AM1718" s="314"/>
      <c r="AN1718" s="314"/>
    </row>
    <row r="1719">
      <c r="B1719" s="5">
        <v>11742.0</v>
      </c>
      <c r="E1719" s="90" t="s">
        <v>21</v>
      </c>
      <c r="F1719" s="90" t="s">
        <v>482</v>
      </c>
      <c r="G1719" s="5">
        <v>2019.0</v>
      </c>
      <c r="H1719" s="5" t="s">
        <v>483</v>
      </c>
      <c r="I1719" s="5" t="s">
        <v>484</v>
      </c>
      <c r="J1719" s="5" t="s">
        <v>486</v>
      </c>
      <c r="K1719" s="5" t="s">
        <v>485</v>
      </c>
      <c r="L1719" s="5" t="s">
        <v>25</v>
      </c>
      <c r="M1719" s="5" t="s">
        <v>5010</v>
      </c>
      <c r="N1719" s="113"/>
    </row>
    <row r="1720">
      <c r="B1720" s="5">
        <v>11743.0</v>
      </c>
      <c r="E1720" s="90" t="s">
        <v>21</v>
      </c>
      <c r="F1720" s="90" t="s">
        <v>487</v>
      </c>
      <c r="G1720" s="5">
        <v>2019.0</v>
      </c>
      <c r="H1720" s="5" t="s">
        <v>483</v>
      </c>
      <c r="I1720" s="5" t="s">
        <v>484</v>
      </c>
      <c r="J1720" s="5" t="s">
        <v>486</v>
      </c>
      <c r="K1720" s="5" t="s">
        <v>485</v>
      </c>
      <c r="L1720" s="5" t="s">
        <v>25</v>
      </c>
      <c r="M1720" s="5" t="s">
        <v>5010</v>
      </c>
      <c r="N1720" s="113"/>
    </row>
    <row r="1721">
      <c r="B1721" s="5">
        <v>11744.0</v>
      </c>
      <c r="E1721" s="90" t="s">
        <v>21</v>
      </c>
      <c r="F1721" s="90" t="s">
        <v>1720</v>
      </c>
      <c r="G1721" s="5">
        <v>2021.0</v>
      </c>
      <c r="H1721" s="5" t="s">
        <v>884</v>
      </c>
      <c r="I1721" s="5" t="s">
        <v>1403</v>
      </c>
      <c r="J1721" s="5" t="s">
        <v>1722</v>
      </c>
      <c r="K1721" s="5" t="s">
        <v>1721</v>
      </c>
      <c r="L1721" s="5" t="s">
        <v>1723</v>
      </c>
      <c r="M1721" s="5" t="s">
        <v>5013</v>
      </c>
      <c r="N1721" s="113"/>
    </row>
    <row r="1722">
      <c r="B1722" s="5">
        <v>11745.0</v>
      </c>
      <c r="E1722" s="90" t="s">
        <v>21</v>
      </c>
      <c r="F1722" s="90" t="s">
        <v>1702</v>
      </c>
      <c r="G1722" s="5">
        <v>2020.0</v>
      </c>
      <c r="H1722" s="5" t="s">
        <v>1418</v>
      </c>
      <c r="I1722" s="5" t="s">
        <v>950</v>
      </c>
      <c r="J1722" s="5">
        <v>106.0</v>
      </c>
      <c r="K1722" s="5" t="s">
        <v>1703</v>
      </c>
      <c r="L1722" s="5" t="s">
        <v>25</v>
      </c>
      <c r="M1722" s="5" t="s">
        <v>5013</v>
      </c>
      <c r="N1722" s="113"/>
    </row>
    <row r="1723">
      <c r="A1723" s="314"/>
      <c r="B1723" s="310">
        <v>11746.0</v>
      </c>
      <c r="C1723" s="314"/>
      <c r="D1723" s="314"/>
      <c r="E1723" s="311" t="s">
        <v>66</v>
      </c>
      <c r="F1723" s="311" t="s">
        <v>701</v>
      </c>
      <c r="G1723" s="311" t="s">
        <v>702</v>
      </c>
      <c r="H1723" s="310" t="s">
        <v>172</v>
      </c>
      <c r="I1723" s="310" t="s">
        <v>703</v>
      </c>
      <c r="J1723" s="310" t="s">
        <v>704</v>
      </c>
      <c r="K1723" s="310" t="s">
        <v>105</v>
      </c>
      <c r="L1723" s="310" t="s">
        <v>68</v>
      </c>
      <c r="M1723" s="310" t="s">
        <v>5010</v>
      </c>
      <c r="N1723" s="314"/>
      <c r="O1723" s="314"/>
      <c r="P1723" s="314"/>
      <c r="Q1723" s="314"/>
      <c r="R1723" s="314"/>
      <c r="S1723" s="314"/>
      <c r="T1723" s="314"/>
      <c r="U1723" s="314"/>
      <c r="V1723" s="314"/>
      <c r="W1723" s="314"/>
      <c r="X1723" s="314"/>
      <c r="Y1723" s="314"/>
      <c r="Z1723" s="314"/>
      <c r="AA1723" s="314"/>
      <c r="AB1723" s="314"/>
      <c r="AC1723" s="314"/>
      <c r="AD1723" s="314"/>
      <c r="AE1723" s="314"/>
      <c r="AF1723" s="314"/>
      <c r="AG1723" s="314"/>
      <c r="AH1723" s="314"/>
      <c r="AI1723" s="314"/>
      <c r="AJ1723" s="314"/>
      <c r="AK1723" s="314"/>
      <c r="AL1723" s="314"/>
      <c r="AM1723" s="314"/>
      <c r="AN1723" s="314"/>
    </row>
    <row r="1724">
      <c r="A1724" s="314"/>
      <c r="B1724" s="310">
        <v>11747.0</v>
      </c>
      <c r="C1724" s="314"/>
      <c r="D1724" s="314"/>
      <c r="E1724" s="311" t="s">
        <v>66</v>
      </c>
      <c r="F1724" s="311" t="s">
        <v>705</v>
      </c>
      <c r="G1724" s="311" t="s">
        <v>702</v>
      </c>
      <c r="H1724" s="310" t="s">
        <v>172</v>
      </c>
      <c r="I1724" s="310" t="s">
        <v>703</v>
      </c>
      <c r="J1724" s="310" t="s">
        <v>704</v>
      </c>
      <c r="K1724" s="310" t="s">
        <v>105</v>
      </c>
      <c r="L1724" s="310" t="s">
        <v>68</v>
      </c>
      <c r="M1724" s="310" t="s">
        <v>5010</v>
      </c>
      <c r="N1724" s="314"/>
      <c r="O1724" s="314"/>
      <c r="P1724" s="314"/>
      <c r="Q1724" s="314"/>
      <c r="R1724" s="314"/>
      <c r="S1724" s="314"/>
      <c r="T1724" s="314"/>
      <c r="U1724" s="314"/>
      <c r="V1724" s="314"/>
      <c r="W1724" s="314"/>
      <c r="X1724" s="314"/>
      <c r="Y1724" s="314"/>
      <c r="Z1724" s="314"/>
      <c r="AA1724" s="314"/>
      <c r="AB1724" s="314"/>
      <c r="AC1724" s="314"/>
      <c r="AD1724" s="314"/>
      <c r="AE1724" s="314"/>
      <c r="AF1724" s="314"/>
      <c r="AG1724" s="314"/>
      <c r="AH1724" s="314"/>
      <c r="AI1724" s="314"/>
      <c r="AJ1724" s="314"/>
      <c r="AK1724" s="314"/>
      <c r="AL1724" s="314"/>
      <c r="AM1724" s="314"/>
      <c r="AN1724" s="314"/>
    </row>
    <row r="1725">
      <c r="A1725" s="314"/>
      <c r="B1725" s="310">
        <v>11748.0</v>
      </c>
      <c r="C1725" s="314"/>
      <c r="D1725" s="314"/>
      <c r="E1725" s="311" t="s">
        <v>66</v>
      </c>
      <c r="F1725" s="311" t="s">
        <v>706</v>
      </c>
      <c r="G1725" s="311" t="s">
        <v>702</v>
      </c>
      <c r="H1725" s="310" t="s">
        <v>172</v>
      </c>
      <c r="I1725" s="310" t="s">
        <v>703</v>
      </c>
      <c r="J1725" s="310" t="s">
        <v>704</v>
      </c>
      <c r="K1725" s="310" t="s">
        <v>105</v>
      </c>
      <c r="L1725" s="310" t="s">
        <v>68</v>
      </c>
      <c r="M1725" s="310" t="s">
        <v>5010</v>
      </c>
      <c r="N1725" s="314"/>
      <c r="O1725" s="314"/>
      <c r="P1725" s="314"/>
      <c r="Q1725" s="314"/>
      <c r="R1725" s="314"/>
      <c r="S1725" s="314"/>
      <c r="T1725" s="314"/>
      <c r="U1725" s="314"/>
      <c r="V1725" s="314"/>
      <c r="W1725" s="314"/>
      <c r="X1725" s="314"/>
      <c r="Y1725" s="314"/>
      <c r="Z1725" s="314"/>
      <c r="AA1725" s="314"/>
      <c r="AB1725" s="314"/>
      <c r="AC1725" s="314"/>
      <c r="AD1725" s="314"/>
      <c r="AE1725" s="314"/>
      <c r="AF1725" s="314"/>
      <c r="AG1725" s="314"/>
      <c r="AH1725" s="314"/>
      <c r="AI1725" s="314"/>
      <c r="AJ1725" s="314"/>
      <c r="AK1725" s="314"/>
      <c r="AL1725" s="314"/>
      <c r="AM1725" s="314"/>
      <c r="AN1725" s="314"/>
    </row>
    <row r="1726">
      <c r="A1726" s="314"/>
      <c r="B1726" s="310">
        <v>11749.0</v>
      </c>
      <c r="C1726" s="314"/>
      <c r="D1726" s="314"/>
      <c r="E1726" s="311" t="s">
        <v>21</v>
      </c>
      <c r="F1726" s="311" t="s">
        <v>3698</v>
      </c>
      <c r="G1726" s="310">
        <v>2020.0</v>
      </c>
      <c r="H1726" s="310" t="s">
        <v>62</v>
      </c>
      <c r="I1726" s="310" t="s">
        <v>49</v>
      </c>
      <c r="J1726" s="310">
        <v>78.0</v>
      </c>
      <c r="K1726" s="310" t="s">
        <v>105</v>
      </c>
      <c r="L1726" s="310" t="s">
        <v>25</v>
      </c>
      <c r="M1726" s="310" t="s">
        <v>5010</v>
      </c>
      <c r="N1726" s="314"/>
      <c r="O1726" s="314"/>
      <c r="P1726" s="314"/>
      <c r="Q1726" s="314"/>
      <c r="R1726" s="314"/>
      <c r="S1726" s="314"/>
      <c r="T1726" s="314"/>
      <c r="U1726" s="314"/>
      <c r="V1726" s="314"/>
      <c r="W1726" s="314"/>
      <c r="X1726" s="314"/>
      <c r="Y1726" s="314"/>
      <c r="Z1726" s="314"/>
      <c r="AA1726" s="314"/>
      <c r="AB1726" s="314"/>
      <c r="AC1726" s="314"/>
      <c r="AD1726" s="314"/>
      <c r="AE1726" s="314"/>
      <c r="AF1726" s="314"/>
      <c r="AG1726" s="314"/>
      <c r="AH1726" s="314"/>
      <c r="AI1726" s="314"/>
      <c r="AJ1726" s="314"/>
      <c r="AK1726" s="314"/>
      <c r="AL1726" s="314"/>
      <c r="AM1726" s="314"/>
      <c r="AN1726" s="314"/>
    </row>
    <row r="1727">
      <c r="A1727" s="314"/>
      <c r="B1727" s="310">
        <v>11750.0</v>
      </c>
      <c r="C1727" s="314"/>
      <c r="D1727" s="314"/>
      <c r="E1727" s="311" t="s">
        <v>21</v>
      </c>
      <c r="F1727" s="311" t="s">
        <v>3699</v>
      </c>
      <c r="G1727" s="310">
        <v>2020.0</v>
      </c>
      <c r="H1727" s="310" t="s">
        <v>62</v>
      </c>
      <c r="I1727" s="310" t="s">
        <v>49</v>
      </c>
      <c r="J1727" s="310">
        <v>78.0</v>
      </c>
      <c r="K1727" s="310" t="s">
        <v>105</v>
      </c>
      <c r="L1727" s="310" t="s">
        <v>25</v>
      </c>
      <c r="M1727" s="310" t="s">
        <v>5010</v>
      </c>
      <c r="N1727" s="314"/>
      <c r="O1727" s="314"/>
      <c r="P1727" s="314"/>
      <c r="Q1727" s="314"/>
      <c r="R1727" s="314"/>
      <c r="S1727" s="314"/>
      <c r="T1727" s="314"/>
      <c r="U1727" s="314"/>
      <c r="V1727" s="314"/>
      <c r="W1727" s="314"/>
      <c r="X1727" s="314"/>
      <c r="Y1727" s="314"/>
      <c r="Z1727" s="314"/>
      <c r="AA1727" s="314"/>
      <c r="AB1727" s="314"/>
      <c r="AC1727" s="314"/>
      <c r="AD1727" s="314"/>
      <c r="AE1727" s="314"/>
      <c r="AF1727" s="314"/>
      <c r="AG1727" s="314"/>
      <c r="AH1727" s="314"/>
      <c r="AI1727" s="314"/>
      <c r="AJ1727" s="314"/>
      <c r="AK1727" s="314"/>
      <c r="AL1727" s="314"/>
      <c r="AM1727" s="314"/>
      <c r="AN1727" s="314"/>
    </row>
    <row r="1728">
      <c r="A1728" s="314"/>
      <c r="B1728" s="310">
        <v>11751.0</v>
      </c>
      <c r="C1728" s="314"/>
      <c r="D1728" s="314"/>
      <c r="E1728" s="311" t="s">
        <v>21</v>
      </c>
      <c r="F1728" s="311" t="s">
        <v>3700</v>
      </c>
      <c r="G1728" s="310">
        <v>2020.0</v>
      </c>
      <c r="H1728" s="310" t="s">
        <v>62</v>
      </c>
      <c r="I1728" s="310" t="s">
        <v>49</v>
      </c>
      <c r="J1728" s="310">
        <v>78.0</v>
      </c>
      <c r="K1728" s="310" t="s">
        <v>105</v>
      </c>
      <c r="L1728" s="310" t="s">
        <v>25</v>
      </c>
      <c r="M1728" s="310" t="s">
        <v>5010</v>
      </c>
      <c r="N1728" s="314"/>
      <c r="O1728" s="314"/>
      <c r="P1728" s="314"/>
      <c r="Q1728" s="314"/>
      <c r="R1728" s="314"/>
      <c r="S1728" s="314"/>
      <c r="T1728" s="314"/>
      <c r="U1728" s="314"/>
      <c r="V1728" s="314"/>
      <c r="W1728" s="314"/>
      <c r="X1728" s="314"/>
      <c r="Y1728" s="314"/>
      <c r="Z1728" s="314"/>
      <c r="AA1728" s="314"/>
      <c r="AB1728" s="314"/>
      <c r="AC1728" s="314"/>
      <c r="AD1728" s="314"/>
      <c r="AE1728" s="314"/>
      <c r="AF1728" s="314"/>
      <c r="AG1728" s="314"/>
      <c r="AH1728" s="314"/>
      <c r="AI1728" s="314"/>
      <c r="AJ1728" s="314"/>
      <c r="AK1728" s="314"/>
      <c r="AL1728" s="314"/>
      <c r="AM1728" s="314"/>
      <c r="AN1728" s="314"/>
    </row>
    <row r="1729">
      <c r="A1729" s="314"/>
      <c r="B1729" s="310">
        <v>11752.0</v>
      </c>
      <c r="C1729" s="314"/>
      <c r="D1729" s="314"/>
      <c r="E1729" s="311" t="s">
        <v>21</v>
      </c>
      <c r="F1729" s="311" t="s">
        <v>3701</v>
      </c>
      <c r="G1729" s="310">
        <v>2020.0</v>
      </c>
      <c r="H1729" s="310" t="s">
        <v>62</v>
      </c>
      <c r="I1729" s="310" t="s">
        <v>49</v>
      </c>
      <c r="J1729" s="310">
        <v>78.0</v>
      </c>
      <c r="K1729" s="310" t="s">
        <v>105</v>
      </c>
      <c r="L1729" s="310" t="s">
        <v>25</v>
      </c>
      <c r="M1729" s="310" t="s">
        <v>5010</v>
      </c>
      <c r="N1729" s="314"/>
      <c r="O1729" s="314"/>
      <c r="P1729" s="314"/>
      <c r="Q1729" s="314"/>
      <c r="R1729" s="314"/>
      <c r="S1729" s="314"/>
      <c r="T1729" s="314"/>
      <c r="U1729" s="314"/>
      <c r="V1729" s="314"/>
      <c r="W1729" s="314"/>
      <c r="X1729" s="314"/>
      <c r="Y1729" s="314"/>
      <c r="Z1729" s="314"/>
      <c r="AA1729" s="314"/>
      <c r="AB1729" s="314"/>
      <c r="AC1729" s="314"/>
      <c r="AD1729" s="314"/>
      <c r="AE1729" s="314"/>
      <c r="AF1729" s="314"/>
      <c r="AG1729" s="314"/>
      <c r="AH1729" s="314"/>
      <c r="AI1729" s="314"/>
      <c r="AJ1729" s="314"/>
      <c r="AK1729" s="314"/>
      <c r="AL1729" s="314"/>
      <c r="AM1729" s="314"/>
      <c r="AN1729" s="314"/>
    </row>
    <row r="1730">
      <c r="A1730" s="314"/>
      <c r="B1730" s="310">
        <v>11753.0</v>
      </c>
      <c r="C1730" s="314"/>
      <c r="D1730" s="314"/>
      <c r="E1730" s="311" t="s">
        <v>21</v>
      </c>
      <c r="F1730" s="311" t="s">
        <v>3702</v>
      </c>
      <c r="G1730" s="310">
        <v>2020.0</v>
      </c>
      <c r="H1730" s="310" t="s">
        <v>62</v>
      </c>
      <c r="I1730" s="310" t="s">
        <v>49</v>
      </c>
      <c r="J1730" s="310">
        <v>78.0</v>
      </c>
      <c r="K1730" s="310" t="s">
        <v>105</v>
      </c>
      <c r="L1730" s="310" t="s">
        <v>25</v>
      </c>
      <c r="M1730" s="310" t="s">
        <v>5010</v>
      </c>
      <c r="N1730" s="314"/>
      <c r="O1730" s="314"/>
      <c r="P1730" s="314"/>
      <c r="Q1730" s="314"/>
      <c r="R1730" s="314"/>
      <c r="S1730" s="314"/>
      <c r="T1730" s="314"/>
      <c r="U1730" s="314"/>
      <c r="V1730" s="314"/>
      <c r="W1730" s="314"/>
      <c r="X1730" s="314"/>
      <c r="Y1730" s="314"/>
      <c r="Z1730" s="314"/>
      <c r="AA1730" s="314"/>
      <c r="AB1730" s="314"/>
      <c r="AC1730" s="314"/>
      <c r="AD1730" s="314"/>
      <c r="AE1730" s="314"/>
      <c r="AF1730" s="314"/>
      <c r="AG1730" s="314"/>
      <c r="AH1730" s="314"/>
      <c r="AI1730" s="314"/>
      <c r="AJ1730" s="314"/>
      <c r="AK1730" s="314"/>
      <c r="AL1730" s="314"/>
      <c r="AM1730" s="314"/>
      <c r="AN1730" s="314"/>
    </row>
    <row r="1731">
      <c r="A1731" s="314"/>
      <c r="B1731" s="310">
        <v>11754.0</v>
      </c>
      <c r="C1731" s="314"/>
      <c r="D1731" s="314"/>
      <c r="E1731" s="311" t="s">
        <v>21</v>
      </c>
      <c r="F1731" s="311" t="s">
        <v>3703</v>
      </c>
      <c r="G1731" s="310">
        <v>2020.0</v>
      </c>
      <c r="H1731" s="310" t="s">
        <v>62</v>
      </c>
      <c r="I1731" s="310" t="s">
        <v>49</v>
      </c>
      <c r="J1731" s="310">
        <v>78.0</v>
      </c>
      <c r="K1731" s="310" t="s">
        <v>105</v>
      </c>
      <c r="L1731" s="310" t="s">
        <v>25</v>
      </c>
      <c r="M1731" s="310" t="s">
        <v>5010</v>
      </c>
      <c r="N1731" s="314"/>
      <c r="O1731" s="314"/>
      <c r="P1731" s="314"/>
      <c r="Q1731" s="314"/>
      <c r="R1731" s="314"/>
      <c r="S1731" s="314"/>
      <c r="T1731" s="314"/>
      <c r="U1731" s="314"/>
      <c r="V1731" s="314"/>
      <c r="W1731" s="314"/>
      <c r="X1731" s="314"/>
      <c r="Y1731" s="314"/>
      <c r="Z1731" s="314"/>
      <c r="AA1731" s="314"/>
      <c r="AB1731" s="314"/>
      <c r="AC1731" s="314"/>
      <c r="AD1731" s="314"/>
      <c r="AE1731" s="314"/>
      <c r="AF1731" s="314"/>
      <c r="AG1731" s="314"/>
      <c r="AH1731" s="314"/>
      <c r="AI1731" s="314"/>
      <c r="AJ1731" s="314"/>
      <c r="AK1731" s="314"/>
      <c r="AL1731" s="314"/>
      <c r="AM1731" s="314"/>
      <c r="AN1731" s="314"/>
    </row>
    <row r="1732">
      <c r="B1732" s="5">
        <v>11755.0</v>
      </c>
      <c r="E1732" s="90" t="s">
        <v>21</v>
      </c>
      <c r="F1732" s="90" t="s">
        <v>316</v>
      </c>
      <c r="G1732" s="5">
        <v>2020.0</v>
      </c>
      <c r="H1732" s="5" t="s">
        <v>39</v>
      </c>
      <c r="I1732" s="5" t="s">
        <v>19</v>
      </c>
      <c r="J1732" s="5" t="s">
        <v>317</v>
      </c>
      <c r="K1732" s="5" t="s">
        <v>203</v>
      </c>
      <c r="L1732" s="5" t="s">
        <v>30</v>
      </c>
      <c r="M1732" s="5" t="s">
        <v>5010</v>
      </c>
      <c r="N1732" s="113"/>
    </row>
    <row r="1733">
      <c r="A1733" s="314"/>
      <c r="B1733" s="310">
        <v>11756.0</v>
      </c>
      <c r="C1733" s="314"/>
      <c r="D1733" s="314"/>
      <c r="E1733" s="311" t="s">
        <v>21</v>
      </c>
      <c r="F1733" s="311" t="s">
        <v>318</v>
      </c>
      <c r="G1733" s="310">
        <v>2018.0</v>
      </c>
      <c r="H1733" s="310" t="s">
        <v>319</v>
      </c>
      <c r="I1733" s="310" t="s">
        <v>43</v>
      </c>
      <c r="J1733" s="310">
        <v>63.0</v>
      </c>
      <c r="K1733" s="310" t="s">
        <v>105</v>
      </c>
      <c r="L1733" s="310" t="s">
        <v>25</v>
      </c>
      <c r="M1733" s="310" t="s">
        <v>5010</v>
      </c>
      <c r="N1733" s="314"/>
      <c r="O1733" s="314"/>
      <c r="P1733" s="314"/>
      <c r="Q1733" s="314"/>
      <c r="R1733" s="314"/>
      <c r="S1733" s="314"/>
      <c r="T1733" s="314"/>
      <c r="U1733" s="314"/>
      <c r="V1733" s="314"/>
      <c r="W1733" s="314"/>
      <c r="X1733" s="314"/>
      <c r="Y1733" s="314"/>
      <c r="Z1733" s="314"/>
      <c r="AA1733" s="314"/>
      <c r="AB1733" s="314"/>
      <c r="AC1733" s="314"/>
      <c r="AD1733" s="314"/>
      <c r="AE1733" s="314"/>
      <c r="AF1733" s="314"/>
      <c r="AG1733" s="314"/>
      <c r="AH1733" s="314"/>
      <c r="AI1733" s="314"/>
      <c r="AJ1733" s="314"/>
      <c r="AK1733" s="314"/>
      <c r="AL1733" s="314"/>
      <c r="AM1733" s="314"/>
      <c r="AN1733" s="314"/>
    </row>
    <row r="1734">
      <c r="A1734" s="314"/>
      <c r="B1734" s="310">
        <v>11757.0</v>
      </c>
      <c r="C1734" s="314"/>
      <c r="D1734" s="314"/>
      <c r="E1734" s="311" t="s">
        <v>21</v>
      </c>
      <c r="F1734" s="311" t="s">
        <v>82</v>
      </c>
      <c r="G1734" s="310">
        <v>2020.0</v>
      </c>
      <c r="H1734" s="310" t="s">
        <v>83</v>
      </c>
      <c r="I1734" s="310" t="s">
        <v>84</v>
      </c>
      <c r="J1734" s="356" t="s">
        <v>85</v>
      </c>
      <c r="K1734" s="310" t="s">
        <v>105</v>
      </c>
      <c r="L1734" s="310" t="s">
        <v>72</v>
      </c>
      <c r="M1734" s="310" t="s">
        <v>5010</v>
      </c>
      <c r="N1734" s="314"/>
      <c r="O1734" s="314"/>
      <c r="P1734" s="314"/>
      <c r="Q1734" s="314"/>
      <c r="R1734" s="314"/>
      <c r="S1734" s="314"/>
      <c r="T1734" s="314"/>
      <c r="U1734" s="314"/>
      <c r="V1734" s="314"/>
      <c r="W1734" s="314"/>
      <c r="X1734" s="314"/>
      <c r="Y1734" s="314"/>
      <c r="Z1734" s="314"/>
      <c r="AA1734" s="314"/>
      <c r="AB1734" s="314"/>
      <c r="AC1734" s="314"/>
      <c r="AD1734" s="314"/>
      <c r="AE1734" s="314"/>
      <c r="AF1734" s="314"/>
      <c r="AG1734" s="314"/>
      <c r="AH1734" s="314"/>
      <c r="AI1734" s="314"/>
      <c r="AJ1734" s="314"/>
      <c r="AK1734" s="314"/>
      <c r="AL1734" s="314"/>
      <c r="AM1734" s="314"/>
      <c r="AN1734" s="314"/>
    </row>
    <row r="1735">
      <c r="A1735" s="314"/>
      <c r="B1735" s="310">
        <v>11758.0</v>
      </c>
      <c r="C1735" s="314"/>
      <c r="D1735" s="314"/>
      <c r="E1735" s="311" t="s">
        <v>21</v>
      </c>
      <c r="F1735" s="311" t="s">
        <v>320</v>
      </c>
      <c r="G1735" s="310">
        <v>2020.0</v>
      </c>
      <c r="H1735" s="310" t="s">
        <v>83</v>
      </c>
      <c r="I1735" s="310" t="s">
        <v>84</v>
      </c>
      <c r="J1735" s="356" t="s">
        <v>5014</v>
      </c>
      <c r="K1735" s="310" t="s">
        <v>105</v>
      </c>
      <c r="L1735" s="310" t="s">
        <v>25</v>
      </c>
      <c r="M1735" s="310" t="s">
        <v>5010</v>
      </c>
      <c r="N1735" s="314"/>
      <c r="O1735" s="314"/>
      <c r="P1735" s="314"/>
      <c r="Q1735" s="314"/>
      <c r="R1735" s="314"/>
      <c r="S1735" s="314"/>
      <c r="T1735" s="314"/>
      <c r="U1735" s="314"/>
      <c r="V1735" s="314"/>
      <c r="W1735" s="314"/>
      <c r="X1735" s="314"/>
      <c r="Y1735" s="314"/>
      <c r="Z1735" s="314"/>
      <c r="AA1735" s="314"/>
      <c r="AB1735" s="314"/>
      <c r="AC1735" s="314"/>
      <c r="AD1735" s="314"/>
      <c r="AE1735" s="314"/>
      <c r="AF1735" s="314"/>
      <c r="AG1735" s="314"/>
      <c r="AH1735" s="314"/>
      <c r="AI1735" s="314"/>
      <c r="AJ1735" s="314"/>
      <c r="AK1735" s="314"/>
      <c r="AL1735" s="314"/>
      <c r="AM1735" s="314"/>
      <c r="AN1735" s="314"/>
    </row>
    <row r="1736">
      <c r="A1736" s="314"/>
      <c r="B1736" s="310">
        <v>11759.0</v>
      </c>
      <c r="C1736" s="314"/>
      <c r="D1736" s="314"/>
      <c r="E1736" s="311" t="s">
        <v>21</v>
      </c>
      <c r="F1736" s="311" t="s">
        <v>86</v>
      </c>
      <c r="G1736" s="310">
        <v>2020.0</v>
      </c>
      <c r="H1736" s="310" t="s">
        <v>83</v>
      </c>
      <c r="I1736" s="310" t="s">
        <v>84</v>
      </c>
      <c r="J1736" s="356" t="s">
        <v>5015</v>
      </c>
      <c r="K1736" s="310" t="s">
        <v>105</v>
      </c>
      <c r="L1736" s="310" t="s">
        <v>72</v>
      </c>
      <c r="M1736" s="310" t="s">
        <v>5010</v>
      </c>
      <c r="N1736" s="314"/>
      <c r="O1736" s="314"/>
      <c r="P1736" s="314"/>
      <c r="Q1736" s="314"/>
      <c r="R1736" s="314"/>
      <c r="S1736" s="314"/>
      <c r="T1736" s="314"/>
      <c r="U1736" s="314"/>
      <c r="V1736" s="314"/>
      <c r="W1736" s="314"/>
      <c r="X1736" s="314"/>
      <c r="Y1736" s="314"/>
      <c r="Z1736" s="314"/>
      <c r="AA1736" s="314"/>
      <c r="AB1736" s="314"/>
      <c r="AC1736" s="314"/>
      <c r="AD1736" s="314"/>
      <c r="AE1736" s="314"/>
      <c r="AF1736" s="314"/>
      <c r="AG1736" s="314"/>
      <c r="AH1736" s="314"/>
      <c r="AI1736" s="314"/>
      <c r="AJ1736" s="314"/>
      <c r="AK1736" s="314"/>
      <c r="AL1736" s="314"/>
      <c r="AM1736" s="314"/>
      <c r="AN1736" s="314"/>
    </row>
    <row r="1737">
      <c r="B1737" s="5">
        <v>11760.0</v>
      </c>
      <c r="E1737" s="90" t="s">
        <v>21</v>
      </c>
      <c r="F1737" s="90" t="s">
        <v>87</v>
      </c>
      <c r="G1737" s="5">
        <v>2020.0</v>
      </c>
      <c r="H1737" s="5" t="s">
        <v>83</v>
      </c>
      <c r="I1737" s="5" t="s">
        <v>84</v>
      </c>
      <c r="J1737" s="5" t="s">
        <v>85</v>
      </c>
      <c r="K1737" s="5" t="s">
        <v>88</v>
      </c>
      <c r="L1737" s="5" t="s">
        <v>72</v>
      </c>
      <c r="M1737" s="5" t="s">
        <v>5010</v>
      </c>
      <c r="N1737" s="113"/>
    </row>
    <row r="1738">
      <c r="B1738" s="5">
        <v>11761.0</v>
      </c>
      <c r="E1738" s="90" t="s">
        <v>21</v>
      </c>
      <c r="F1738" s="90" t="s">
        <v>321</v>
      </c>
      <c r="G1738" s="5">
        <v>2018.0</v>
      </c>
      <c r="H1738" s="5" t="s">
        <v>322</v>
      </c>
      <c r="I1738" s="5" t="s">
        <v>323</v>
      </c>
      <c r="J1738" s="5">
        <v>75.0</v>
      </c>
      <c r="K1738" s="5" t="s">
        <v>324</v>
      </c>
      <c r="L1738" s="5" t="s">
        <v>25</v>
      </c>
      <c r="M1738" s="5" t="s">
        <v>5010</v>
      </c>
      <c r="N1738" s="113"/>
    </row>
    <row r="1739">
      <c r="A1739" s="314"/>
      <c r="B1739" s="310">
        <v>11762.0</v>
      </c>
      <c r="C1739" s="314"/>
      <c r="D1739" s="314"/>
      <c r="E1739" s="311" t="s">
        <v>21</v>
      </c>
      <c r="F1739" s="311" t="s">
        <v>325</v>
      </c>
      <c r="G1739" s="310">
        <v>2018.0</v>
      </c>
      <c r="H1739" s="310" t="s">
        <v>151</v>
      </c>
      <c r="I1739" s="310" t="s">
        <v>43</v>
      </c>
      <c r="J1739" s="310">
        <v>40.0</v>
      </c>
      <c r="K1739" s="310" t="s">
        <v>105</v>
      </c>
      <c r="L1739" s="310" t="s">
        <v>25</v>
      </c>
      <c r="M1739" s="310" t="s">
        <v>5010</v>
      </c>
      <c r="N1739" s="314"/>
      <c r="O1739" s="314"/>
      <c r="P1739" s="314"/>
      <c r="Q1739" s="314"/>
      <c r="R1739" s="314"/>
      <c r="S1739" s="314"/>
      <c r="T1739" s="314"/>
      <c r="U1739" s="314"/>
      <c r="V1739" s="314"/>
      <c r="W1739" s="314"/>
      <c r="X1739" s="314"/>
      <c r="Y1739" s="314"/>
      <c r="Z1739" s="314"/>
      <c r="AA1739" s="314"/>
      <c r="AB1739" s="314"/>
      <c r="AC1739" s="314"/>
      <c r="AD1739" s="314"/>
      <c r="AE1739" s="314"/>
      <c r="AF1739" s="314"/>
      <c r="AG1739" s="314"/>
      <c r="AH1739" s="314"/>
      <c r="AI1739" s="314"/>
      <c r="AJ1739" s="314"/>
      <c r="AK1739" s="314"/>
      <c r="AL1739" s="314"/>
      <c r="AM1739" s="314"/>
      <c r="AN1739" s="314"/>
    </row>
    <row r="1740">
      <c r="B1740" s="5">
        <v>11763.0</v>
      </c>
      <c r="E1740" s="90" t="s">
        <v>21</v>
      </c>
      <c r="F1740" s="90" t="s">
        <v>1697</v>
      </c>
      <c r="G1740" s="5">
        <v>2017.0</v>
      </c>
      <c r="H1740" s="5" t="s">
        <v>905</v>
      </c>
      <c r="I1740" s="5" t="s">
        <v>847</v>
      </c>
      <c r="J1740" s="5">
        <v>269.0</v>
      </c>
      <c r="K1740" s="5" t="s">
        <v>898</v>
      </c>
      <c r="L1740" s="5" t="s">
        <v>1138</v>
      </c>
      <c r="M1740" s="5" t="s">
        <v>5013</v>
      </c>
      <c r="N1740" s="113"/>
    </row>
    <row r="1741">
      <c r="A1741" s="314"/>
      <c r="B1741" s="310">
        <v>11764.0</v>
      </c>
      <c r="C1741" s="314"/>
      <c r="D1741" s="314"/>
      <c r="E1741" s="311" t="s">
        <v>21</v>
      </c>
      <c r="F1741" s="311" t="s">
        <v>2574</v>
      </c>
      <c r="G1741" s="310">
        <v>2019.0</v>
      </c>
      <c r="H1741" s="310" t="s">
        <v>2012</v>
      </c>
      <c r="I1741" s="310" t="s">
        <v>1848</v>
      </c>
      <c r="J1741" s="310">
        <v>168.0</v>
      </c>
      <c r="K1741" s="310" t="s">
        <v>105</v>
      </c>
      <c r="L1741" s="310" t="s">
        <v>30</v>
      </c>
      <c r="M1741" s="310" t="s">
        <v>5012</v>
      </c>
      <c r="N1741" s="314"/>
      <c r="O1741" s="314"/>
      <c r="P1741" s="314"/>
      <c r="Q1741" s="314"/>
      <c r="R1741" s="314"/>
      <c r="S1741" s="314"/>
      <c r="T1741" s="314"/>
      <c r="U1741" s="314"/>
      <c r="V1741" s="314"/>
      <c r="W1741" s="314"/>
      <c r="X1741" s="314"/>
      <c r="Y1741" s="314"/>
      <c r="Z1741" s="314"/>
      <c r="AA1741" s="314"/>
      <c r="AB1741" s="314"/>
      <c r="AC1741" s="314"/>
      <c r="AD1741" s="314"/>
      <c r="AE1741" s="314"/>
      <c r="AF1741" s="314"/>
      <c r="AG1741" s="314"/>
      <c r="AH1741" s="314"/>
      <c r="AI1741" s="314"/>
      <c r="AJ1741" s="314"/>
      <c r="AK1741" s="314"/>
      <c r="AL1741" s="314"/>
      <c r="AM1741" s="314"/>
      <c r="AN1741" s="314"/>
    </row>
    <row r="1742">
      <c r="B1742" s="5">
        <v>11765.0</v>
      </c>
      <c r="E1742" s="90" t="s">
        <v>21</v>
      </c>
      <c r="F1742" s="90" t="s">
        <v>2655</v>
      </c>
      <c r="G1742" s="5">
        <v>2020.0</v>
      </c>
      <c r="H1742" s="5" t="s">
        <v>319</v>
      </c>
      <c r="I1742" s="5" t="s">
        <v>2455</v>
      </c>
      <c r="J1742" s="5" t="s">
        <v>2657</v>
      </c>
      <c r="K1742" s="5" t="s">
        <v>2656</v>
      </c>
      <c r="L1742" s="5" t="s">
        <v>25</v>
      </c>
      <c r="M1742" s="5" t="s">
        <v>5012</v>
      </c>
      <c r="N1742" s="113"/>
    </row>
    <row r="1743">
      <c r="B1743" s="5">
        <v>11766.0</v>
      </c>
      <c r="E1743" s="90" t="s">
        <v>21</v>
      </c>
      <c r="F1743" s="90" t="s">
        <v>2603</v>
      </c>
      <c r="G1743" s="5">
        <v>2020.0</v>
      </c>
      <c r="H1743" s="5" t="s">
        <v>319</v>
      </c>
      <c r="I1743" s="5" t="s">
        <v>2455</v>
      </c>
      <c r="J1743" s="5" t="s">
        <v>2605</v>
      </c>
      <c r="K1743" s="5" t="s">
        <v>2604</v>
      </c>
      <c r="L1743" s="5" t="s">
        <v>666</v>
      </c>
      <c r="M1743" s="5" t="s">
        <v>5012</v>
      </c>
      <c r="N1743" s="113"/>
    </row>
    <row r="1744">
      <c r="A1744" s="314"/>
      <c r="B1744" s="310">
        <v>11767.0</v>
      </c>
      <c r="C1744" s="314"/>
      <c r="D1744" s="314"/>
      <c r="E1744" s="311" t="s">
        <v>21</v>
      </c>
      <c r="F1744" s="311" t="s">
        <v>2213</v>
      </c>
      <c r="G1744" s="310">
        <v>2019.0</v>
      </c>
      <c r="H1744" s="310" t="s">
        <v>956</v>
      </c>
      <c r="I1744" s="310" t="s">
        <v>1840</v>
      </c>
      <c r="J1744" s="310">
        <v>541.0</v>
      </c>
      <c r="K1744" s="310" t="s">
        <v>105</v>
      </c>
      <c r="L1744" s="310" t="s">
        <v>30</v>
      </c>
      <c r="M1744" s="310" t="s">
        <v>5012</v>
      </c>
      <c r="N1744" s="314"/>
      <c r="O1744" s="314"/>
      <c r="P1744" s="314"/>
      <c r="Q1744" s="314"/>
      <c r="R1744" s="314"/>
      <c r="S1744" s="314"/>
      <c r="T1744" s="314"/>
      <c r="U1744" s="314"/>
      <c r="V1744" s="314"/>
      <c r="W1744" s="314"/>
      <c r="X1744" s="314"/>
      <c r="Y1744" s="314"/>
      <c r="Z1744" s="314"/>
      <c r="AA1744" s="314"/>
      <c r="AB1744" s="314"/>
      <c r="AC1744" s="314"/>
      <c r="AD1744" s="314"/>
      <c r="AE1744" s="314"/>
      <c r="AF1744" s="314"/>
      <c r="AG1744" s="314"/>
      <c r="AH1744" s="314"/>
      <c r="AI1744" s="314"/>
      <c r="AJ1744" s="314"/>
      <c r="AK1744" s="314"/>
      <c r="AL1744" s="314"/>
      <c r="AM1744" s="314"/>
      <c r="AN1744" s="314"/>
    </row>
    <row r="1745">
      <c r="A1745" s="314"/>
      <c r="B1745" s="310">
        <v>11768.0</v>
      </c>
      <c r="C1745" s="314"/>
      <c r="D1745" s="314"/>
      <c r="E1745" s="311" t="s">
        <v>21</v>
      </c>
      <c r="F1745" s="311" t="s">
        <v>2214</v>
      </c>
      <c r="G1745" s="310">
        <v>2019.0</v>
      </c>
      <c r="H1745" s="310" t="s">
        <v>956</v>
      </c>
      <c r="I1745" s="310" t="s">
        <v>1840</v>
      </c>
      <c r="J1745" s="310">
        <v>541.0</v>
      </c>
      <c r="K1745" s="310" t="s">
        <v>105</v>
      </c>
      <c r="L1745" s="310" t="s">
        <v>30</v>
      </c>
      <c r="M1745" s="310" t="s">
        <v>5012</v>
      </c>
      <c r="N1745" s="314"/>
      <c r="O1745" s="314"/>
      <c r="P1745" s="314"/>
      <c r="Q1745" s="314"/>
      <c r="R1745" s="314"/>
      <c r="S1745" s="314"/>
      <c r="T1745" s="314"/>
      <c r="U1745" s="314"/>
      <c r="V1745" s="314"/>
      <c r="W1745" s="314"/>
      <c r="X1745" s="314"/>
      <c r="Y1745" s="314"/>
      <c r="Z1745" s="314"/>
      <c r="AA1745" s="314"/>
      <c r="AB1745" s="314"/>
      <c r="AC1745" s="314"/>
      <c r="AD1745" s="314"/>
      <c r="AE1745" s="314"/>
      <c r="AF1745" s="314"/>
      <c r="AG1745" s="314"/>
      <c r="AH1745" s="314"/>
      <c r="AI1745" s="314"/>
      <c r="AJ1745" s="314"/>
      <c r="AK1745" s="314"/>
      <c r="AL1745" s="314"/>
      <c r="AM1745" s="314"/>
      <c r="AN1745" s="314"/>
    </row>
    <row r="1746">
      <c r="A1746" s="314"/>
      <c r="B1746" s="310">
        <v>11769.0</v>
      </c>
      <c r="C1746" s="314"/>
      <c r="D1746" s="314"/>
      <c r="E1746" s="311" t="s">
        <v>21</v>
      </c>
      <c r="F1746" s="311" t="s">
        <v>2215</v>
      </c>
      <c r="G1746" s="310">
        <v>2019.0</v>
      </c>
      <c r="H1746" s="310" t="s">
        <v>956</v>
      </c>
      <c r="I1746" s="310" t="s">
        <v>1840</v>
      </c>
      <c r="J1746" s="310">
        <v>541.0</v>
      </c>
      <c r="K1746" s="310" t="s">
        <v>105</v>
      </c>
      <c r="L1746" s="310" t="s">
        <v>30</v>
      </c>
      <c r="M1746" s="310" t="s">
        <v>5012</v>
      </c>
      <c r="N1746" s="314"/>
      <c r="O1746" s="314"/>
      <c r="P1746" s="314"/>
      <c r="Q1746" s="314"/>
      <c r="R1746" s="314"/>
      <c r="S1746" s="314"/>
      <c r="T1746" s="314"/>
      <c r="U1746" s="314"/>
      <c r="V1746" s="314"/>
      <c r="W1746" s="314"/>
      <c r="X1746" s="314"/>
      <c r="Y1746" s="314"/>
      <c r="Z1746" s="314"/>
      <c r="AA1746" s="314"/>
      <c r="AB1746" s="314"/>
      <c r="AC1746" s="314"/>
      <c r="AD1746" s="314"/>
      <c r="AE1746" s="314"/>
      <c r="AF1746" s="314"/>
      <c r="AG1746" s="314"/>
      <c r="AH1746" s="314"/>
      <c r="AI1746" s="314"/>
      <c r="AJ1746" s="314"/>
      <c r="AK1746" s="314"/>
      <c r="AL1746" s="314"/>
      <c r="AM1746" s="314"/>
      <c r="AN1746" s="314"/>
    </row>
    <row r="1747">
      <c r="A1747" s="314"/>
      <c r="B1747" s="310">
        <v>11770.0</v>
      </c>
      <c r="C1747" s="314"/>
      <c r="D1747" s="314"/>
      <c r="E1747" s="311" t="s">
        <v>21</v>
      </c>
      <c r="F1747" s="311" t="s">
        <v>2216</v>
      </c>
      <c r="G1747" s="310">
        <v>2019.0</v>
      </c>
      <c r="H1747" s="310" t="s">
        <v>956</v>
      </c>
      <c r="I1747" s="310" t="s">
        <v>1840</v>
      </c>
      <c r="J1747" s="310">
        <v>541.0</v>
      </c>
      <c r="K1747" s="310" t="s">
        <v>105</v>
      </c>
      <c r="L1747" s="310" t="s">
        <v>30</v>
      </c>
      <c r="M1747" s="310" t="s">
        <v>5012</v>
      </c>
      <c r="N1747" s="314"/>
      <c r="O1747" s="314"/>
      <c r="P1747" s="314"/>
      <c r="Q1747" s="314"/>
      <c r="R1747" s="314"/>
      <c r="S1747" s="314"/>
      <c r="T1747" s="314"/>
      <c r="U1747" s="314"/>
      <c r="V1747" s="314"/>
      <c r="W1747" s="314"/>
      <c r="X1747" s="314"/>
      <c r="Y1747" s="314"/>
      <c r="Z1747" s="314"/>
      <c r="AA1747" s="314"/>
      <c r="AB1747" s="314"/>
      <c r="AC1747" s="314"/>
      <c r="AD1747" s="314"/>
      <c r="AE1747" s="314"/>
      <c r="AF1747" s="314"/>
      <c r="AG1747" s="314"/>
      <c r="AH1747" s="314"/>
      <c r="AI1747" s="314"/>
      <c r="AJ1747" s="314"/>
      <c r="AK1747" s="314"/>
      <c r="AL1747" s="314"/>
      <c r="AM1747" s="314"/>
      <c r="AN1747" s="314"/>
    </row>
    <row r="1748">
      <c r="A1748" s="314"/>
      <c r="B1748" s="310">
        <v>11771.0</v>
      </c>
      <c r="C1748" s="314"/>
      <c r="D1748" s="314"/>
      <c r="E1748" s="311" t="s">
        <v>21</v>
      </c>
      <c r="F1748" s="311" t="s">
        <v>2217</v>
      </c>
      <c r="G1748" s="310">
        <v>2019.0</v>
      </c>
      <c r="H1748" s="310" t="s">
        <v>956</v>
      </c>
      <c r="I1748" s="310" t="s">
        <v>1840</v>
      </c>
      <c r="J1748" s="310">
        <v>541.0</v>
      </c>
      <c r="K1748" s="310" t="s">
        <v>105</v>
      </c>
      <c r="L1748" s="310" t="s">
        <v>30</v>
      </c>
      <c r="M1748" s="310" t="s">
        <v>5012</v>
      </c>
      <c r="N1748" s="314"/>
      <c r="O1748" s="314"/>
      <c r="P1748" s="314"/>
      <c r="Q1748" s="314"/>
      <c r="R1748" s="314"/>
      <c r="S1748" s="314"/>
      <c r="T1748" s="314"/>
      <c r="U1748" s="314"/>
      <c r="V1748" s="314"/>
      <c r="W1748" s="314"/>
      <c r="X1748" s="314"/>
      <c r="Y1748" s="314"/>
      <c r="Z1748" s="314"/>
      <c r="AA1748" s="314"/>
      <c r="AB1748" s="314"/>
      <c r="AC1748" s="314"/>
      <c r="AD1748" s="314"/>
      <c r="AE1748" s="314"/>
      <c r="AF1748" s="314"/>
      <c r="AG1748" s="314"/>
      <c r="AH1748" s="314"/>
      <c r="AI1748" s="314"/>
      <c r="AJ1748" s="314"/>
      <c r="AK1748" s="314"/>
      <c r="AL1748" s="314"/>
      <c r="AM1748" s="314"/>
      <c r="AN1748" s="314"/>
    </row>
    <row r="1749">
      <c r="A1749" s="314"/>
      <c r="B1749" s="310">
        <v>11772.0</v>
      </c>
      <c r="C1749" s="314"/>
      <c r="D1749" s="314"/>
      <c r="E1749" s="311" t="s">
        <v>21</v>
      </c>
      <c r="F1749" s="311" t="s">
        <v>1986</v>
      </c>
      <c r="G1749" s="310">
        <v>2019.0</v>
      </c>
      <c r="H1749" s="310" t="s">
        <v>956</v>
      </c>
      <c r="I1749" s="310" t="s">
        <v>1823</v>
      </c>
      <c r="J1749" s="310">
        <v>591.0</v>
      </c>
      <c r="K1749" s="310" t="s">
        <v>105</v>
      </c>
      <c r="L1749" s="310" t="s">
        <v>30</v>
      </c>
      <c r="M1749" s="310" t="s">
        <v>5012</v>
      </c>
      <c r="N1749" s="314"/>
      <c r="O1749" s="314"/>
      <c r="P1749" s="314"/>
      <c r="Q1749" s="314"/>
      <c r="R1749" s="314"/>
      <c r="S1749" s="314"/>
      <c r="T1749" s="314"/>
      <c r="U1749" s="314"/>
      <c r="V1749" s="314"/>
      <c r="W1749" s="314"/>
      <c r="X1749" s="314"/>
      <c r="Y1749" s="314"/>
      <c r="Z1749" s="314"/>
      <c r="AA1749" s="314"/>
      <c r="AB1749" s="314"/>
      <c r="AC1749" s="314"/>
      <c r="AD1749" s="314"/>
      <c r="AE1749" s="314"/>
      <c r="AF1749" s="314"/>
      <c r="AG1749" s="314"/>
      <c r="AH1749" s="314"/>
      <c r="AI1749" s="314"/>
      <c r="AJ1749" s="314"/>
      <c r="AK1749" s="314"/>
      <c r="AL1749" s="314"/>
      <c r="AM1749" s="314"/>
      <c r="AN1749" s="314"/>
    </row>
    <row r="1750">
      <c r="A1750" s="314"/>
      <c r="B1750" s="310">
        <v>11773.0</v>
      </c>
      <c r="C1750" s="314"/>
      <c r="D1750" s="314"/>
      <c r="E1750" s="311" t="s">
        <v>21</v>
      </c>
      <c r="F1750" s="311" t="s">
        <v>1987</v>
      </c>
      <c r="G1750" s="310">
        <v>2019.0</v>
      </c>
      <c r="H1750" s="310" t="s">
        <v>956</v>
      </c>
      <c r="I1750" s="310" t="s">
        <v>1823</v>
      </c>
      <c r="J1750" s="310">
        <v>591.0</v>
      </c>
      <c r="K1750" s="310" t="s">
        <v>105</v>
      </c>
      <c r="L1750" s="310" t="s">
        <v>30</v>
      </c>
      <c r="M1750" s="310" t="s">
        <v>5012</v>
      </c>
      <c r="N1750" s="314"/>
      <c r="O1750" s="314"/>
      <c r="P1750" s="314"/>
      <c r="Q1750" s="314"/>
      <c r="R1750" s="314"/>
      <c r="S1750" s="314"/>
      <c r="T1750" s="314"/>
      <c r="U1750" s="314"/>
      <c r="V1750" s="314"/>
      <c r="W1750" s="314"/>
      <c r="X1750" s="314"/>
      <c r="Y1750" s="314"/>
      <c r="Z1750" s="314"/>
      <c r="AA1750" s="314"/>
      <c r="AB1750" s="314"/>
      <c r="AC1750" s="314"/>
      <c r="AD1750" s="314"/>
      <c r="AE1750" s="314"/>
      <c r="AF1750" s="314"/>
      <c r="AG1750" s="314"/>
      <c r="AH1750" s="314"/>
      <c r="AI1750" s="314"/>
      <c r="AJ1750" s="314"/>
      <c r="AK1750" s="314"/>
      <c r="AL1750" s="314"/>
      <c r="AM1750" s="314"/>
      <c r="AN1750" s="314"/>
    </row>
    <row r="1751">
      <c r="A1751" s="314"/>
      <c r="B1751" s="310">
        <v>11774.0</v>
      </c>
      <c r="C1751" s="314"/>
      <c r="D1751" s="314"/>
      <c r="E1751" s="311" t="s">
        <v>21</v>
      </c>
      <c r="F1751" s="311" t="s">
        <v>1988</v>
      </c>
      <c r="G1751" s="310">
        <v>2019.0</v>
      </c>
      <c r="H1751" s="310" t="s">
        <v>956</v>
      </c>
      <c r="I1751" s="310" t="s">
        <v>1823</v>
      </c>
      <c r="J1751" s="310">
        <v>591.0</v>
      </c>
      <c r="K1751" s="310" t="s">
        <v>105</v>
      </c>
      <c r="L1751" s="310" t="s">
        <v>30</v>
      </c>
      <c r="M1751" s="310" t="s">
        <v>5012</v>
      </c>
      <c r="N1751" s="314"/>
      <c r="O1751" s="314"/>
      <c r="P1751" s="314"/>
      <c r="Q1751" s="314"/>
      <c r="R1751" s="314"/>
      <c r="S1751" s="314"/>
      <c r="T1751" s="314"/>
      <c r="U1751" s="314"/>
      <c r="V1751" s="314"/>
      <c r="W1751" s="314"/>
      <c r="X1751" s="314"/>
      <c r="Y1751" s="314"/>
      <c r="Z1751" s="314"/>
      <c r="AA1751" s="314"/>
      <c r="AB1751" s="314"/>
      <c r="AC1751" s="314"/>
      <c r="AD1751" s="314"/>
      <c r="AE1751" s="314"/>
      <c r="AF1751" s="314"/>
      <c r="AG1751" s="314"/>
      <c r="AH1751" s="314"/>
      <c r="AI1751" s="314"/>
      <c r="AJ1751" s="314"/>
      <c r="AK1751" s="314"/>
      <c r="AL1751" s="314"/>
      <c r="AM1751" s="314"/>
      <c r="AN1751" s="314"/>
    </row>
    <row r="1752">
      <c r="B1752" s="5">
        <v>11775.0</v>
      </c>
      <c r="E1752" s="90" t="s">
        <v>149</v>
      </c>
      <c r="F1752" s="90" t="s">
        <v>3072</v>
      </c>
      <c r="G1752" s="5">
        <v>2015.0</v>
      </c>
      <c r="H1752" s="5" t="s">
        <v>905</v>
      </c>
      <c r="I1752" s="5" t="s">
        <v>3073</v>
      </c>
      <c r="J1752" s="5">
        <v>328.0</v>
      </c>
      <c r="K1752" s="5" t="s">
        <v>3074</v>
      </c>
      <c r="L1752" s="5" t="s">
        <v>155</v>
      </c>
      <c r="M1752" s="5" t="s">
        <v>5012</v>
      </c>
      <c r="N1752" s="113"/>
    </row>
    <row r="1753">
      <c r="B1753" s="5">
        <v>11776.0</v>
      </c>
      <c r="E1753" s="90" t="s">
        <v>149</v>
      </c>
      <c r="F1753" s="90" t="s">
        <v>3075</v>
      </c>
      <c r="G1753" s="5">
        <v>2015.0</v>
      </c>
      <c r="H1753" s="5" t="s">
        <v>905</v>
      </c>
      <c r="I1753" s="5" t="s">
        <v>3073</v>
      </c>
      <c r="J1753" s="5">
        <v>328.0</v>
      </c>
      <c r="K1753" s="5" t="s">
        <v>5016</v>
      </c>
      <c r="L1753" s="5" t="s">
        <v>155</v>
      </c>
      <c r="M1753" s="5" t="s">
        <v>5012</v>
      </c>
      <c r="N1753" s="113"/>
    </row>
    <row r="1754">
      <c r="B1754" s="5">
        <v>11777.0</v>
      </c>
      <c r="E1754" s="90" t="s">
        <v>149</v>
      </c>
      <c r="F1754" s="90" t="s">
        <v>1714</v>
      </c>
      <c r="G1754" s="5">
        <v>2012.0</v>
      </c>
      <c r="H1754" s="5" t="s">
        <v>905</v>
      </c>
      <c r="I1754" s="5" t="s">
        <v>1081</v>
      </c>
      <c r="J1754" s="5">
        <v>230.0</v>
      </c>
      <c r="K1754" s="5" t="s">
        <v>3585</v>
      </c>
      <c r="L1754" s="5" t="s">
        <v>1716</v>
      </c>
      <c r="M1754" s="5" t="s">
        <v>5013</v>
      </c>
      <c r="N1754" s="113"/>
    </row>
    <row r="1755">
      <c r="B1755" s="5">
        <v>11778.0</v>
      </c>
      <c r="E1755" s="90" t="s">
        <v>149</v>
      </c>
      <c r="F1755" s="90" t="s">
        <v>1717</v>
      </c>
      <c r="G1755" s="5">
        <v>2012.0</v>
      </c>
      <c r="H1755" s="5" t="s">
        <v>905</v>
      </c>
      <c r="I1755" s="5" t="s">
        <v>1081</v>
      </c>
      <c r="J1755" s="5">
        <v>230.0</v>
      </c>
      <c r="K1755" s="5" t="s">
        <v>3585</v>
      </c>
      <c r="L1755" s="5" t="s">
        <v>1716</v>
      </c>
      <c r="M1755" s="5" t="s">
        <v>5013</v>
      </c>
      <c r="N1755" s="113"/>
    </row>
    <row r="1756">
      <c r="B1756" s="5">
        <v>11779.0</v>
      </c>
      <c r="E1756" s="90" t="s">
        <v>21</v>
      </c>
      <c r="F1756" s="90" t="s">
        <v>2352</v>
      </c>
      <c r="G1756" s="5">
        <v>2018.0</v>
      </c>
      <c r="H1756" s="5" t="s">
        <v>2353</v>
      </c>
      <c r="I1756" s="5" t="s">
        <v>1817</v>
      </c>
      <c r="J1756" s="5">
        <v>19.0</v>
      </c>
      <c r="K1756" s="5" t="s">
        <v>2354</v>
      </c>
      <c r="L1756" s="5" t="s">
        <v>30</v>
      </c>
      <c r="M1756" s="5" t="s">
        <v>5012</v>
      </c>
      <c r="N1756" s="113"/>
    </row>
    <row r="1757">
      <c r="A1757" s="314"/>
      <c r="B1757" s="310">
        <v>11780.0</v>
      </c>
      <c r="C1757" s="314"/>
      <c r="D1757" s="314"/>
      <c r="E1757" s="311" t="s">
        <v>21</v>
      </c>
      <c r="F1757" s="311" t="s">
        <v>2355</v>
      </c>
      <c r="G1757" s="310">
        <v>2019.0</v>
      </c>
      <c r="H1757" s="310" t="s">
        <v>956</v>
      </c>
      <c r="I1757" s="310" t="s">
        <v>1848</v>
      </c>
      <c r="J1757" s="310">
        <v>580.0</v>
      </c>
      <c r="K1757" s="310" t="s">
        <v>105</v>
      </c>
      <c r="L1757" s="310" t="s">
        <v>30</v>
      </c>
      <c r="M1757" s="310" t="s">
        <v>5012</v>
      </c>
      <c r="N1757" s="314"/>
      <c r="O1757" s="314"/>
      <c r="P1757" s="314"/>
      <c r="Q1757" s="314"/>
      <c r="R1757" s="314"/>
      <c r="S1757" s="314"/>
      <c r="T1757" s="314"/>
      <c r="U1757" s="314"/>
      <c r="V1757" s="314"/>
      <c r="W1757" s="314"/>
      <c r="X1757" s="314"/>
      <c r="Y1757" s="314"/>
      <c r="Z1757" s="314"/>
      <c r="AA1757" s="314"/>
      <c r="AB1757" s="314"/>
      <c r="AC1757" s="314"/>
      <c r="AD1757" s="314"/>
      <c r="AE1757" s="314"/>
      <c r="AF1757" s="314"/>
      <c r="AG1757" s="314"/>
      <c r="AH1757" s="314"/>
      <c r="AI1757" s="314"/>
      <c r="AJ1757" s="314"/>
      <c r="AK1757" s="314"/>
      <c r="AL1757" s="314"/>
      <c r="AM1757" s="314"/>
      <c r="AN1757" s="314"/>
    </row>
    <row r="1758">
      <c r="B1758" s="5">
        <v>11781.0</v>
      </c>
      <c r="E1758" s="90" t="s">
        <v>21</v>
      </c>
      <c r="F1758" s="90" t="s">
        <v>2459</v>
      </c>
      <c r="G1758" s="5">
        <v>2019.0</v>
      </c>
      <c r="H1758" s="5" t="s">
        <v>1995</v>
      </c>
      <c r="I1758" s="5" t="s">
        <v>1848</v>
      </c>
      <c r="J1758" s="5">
        <v>259.0</v>
      </c>
      <c r="K1758" s="5" t="s">
        <v>2460</v>
      </c>
      <c r="L1758" s="5" t="s">
        <v>30</v>
      </c>
      <c r="M1758" s="5" t="s">
        <v>5012</v>
      </c>
      <c r="N1758" s="113"/>
    </row>
    <row r="1759">
      <c r="A1759" s="314"/>
      <c r="B1759" s="310">
        <v>11782.0</v>
      </c>
      <c r="C1759" s="314"/>
      <c r="D1759" s="314"/>
      <c r="E1759" s="311" t="s">
        <v>21</v>
      </c>
      <c r="F1759" s="311" t="s">
        <v>2356</v>
      </c>
      <c r="G1759" s="310">
        <v>2019.0</v>
      </c>
      <c r="H1759" s="310" t="s">
        <v>956</v>
      </c>
      <c r="I1759" s="310" t="s">
        <v>1848</v>
      </c>
      <c r="J1759" s="310">
        <v>298.0</v>
      </c>
      <c r="K1759" s="310" t="s">
        <v>105</v>
      </c>
      <c r="L1759" s="310" t="s">
        <v>30</v>
      </c>
      <c r="M1759" s="310" t="s">
        <v>5012</v>
      </c>
      <c r="N1759" s="314"/>
      <c r="O1759" s="314"/>
      <c r="P1759" s="314"/>
      <c r="Q1759" s="314"/>
      <c r="R1759" s="314"/>
      <c r="S1759" s="314"/>
      <c r="T1759" s="314"/>
      <c r="U1759" s="314"/>
      <c r="V1759" s="314"/>
      <c r="W1759" s="314"/>
      <c r="X1759" s="314"/>
      <c r="Y1759" s="314"/>
      <c r="Z1759" s="314"/>
      <c r="AA1759" s="314"/>
      <c r="AB1759" s="314"/>
      <c r="AC1759" s="314"/>
      <c r="AD1759" s="314"/>
      <c r="AE1759" s="314"/>
      <c r="AF1759" s="314"/>
      <c r="AG1759" s="314"/>
      <c r="AH1759" s="314"/>
      <c r="AI1759" s="314"/>
      <c r="AJ1759" s="314"/>
      <c r="AK1759" s="314"/>
      <c r="AL1759" s="314"/>
      <c r="AM1759" s="314"/>
      <c r="AN1759" s="314"/>
    </row>
    <row r="1760">
      <c r="A1760" s="314"/>
      <c r="B1760" s="310">
        <v>11783.0</v>
      </c>
      <c r="C1760" s="314"/>
      <c r="D1760" s="314"/>
      <c r="E1760" s="311" t="s">
        <v>21</v>
      </c>
      <c r="F1760" s="311" t="s">
        <v>2090</v>
      </c>
      <c r="G1760" s="310">
        <v>2019.0</v>
      </c>
      <c r="H1760" s="310" t="s">
        <v>956</v>
      </c>
      <c r="I1760" s="310" t="s">
        <v>1786</v>
      </c>
      <c r="J1760" s="310">
        <v>210.0</v>
      </c>
      <c r="K1760" s="310" t="s">
        <v>105</v>
      </c>
      <c r="L1760" s="310" t="s">
        <v>30</v>
      </c>
      <c r="M1760" s="310" t="s">
        <v>5012</v>
      </c>
      <c r="N1760" s="314"/>
      <c r="O1760" s="314"/>
      <c r="P1760" s="314"/>
      <c r="Q1760" s="314"/>
      <c r="R1760" s="314"/>
      <c r="S1760" s="314"/>
      <c r="T1760" s="314"/>
      <c r="U1760" s="314"/>
      <c r="V1760" s="314"/>
      <c r="W1760" s="314"/>
      <c r="X1760" s="314"/>
      <c r="Y1760" s="314"/>
      <c r="Z1760" s="314"/>
      <c r="AA1760" s="314"/>
      <c r="AB1760" s="314"/>
      <c r="AC1760" s="314"/>
      <c r="AD1760" s="314"/>
      <c r="AE1760" s="314"/>
      <c r="AF1760" s="314"/>
      <c r="AG1760" s="314"/>
      <c r="AH1760" s="314"/>
      <c r="AI1760" s="314"/>
      <c r="AJ1760" s="314"/>
      <c r="AK1760" s="314"/>
      <c r="AL1760" s="314"/>
      <c r="AM1760" s="314"/>
      <c r="AN1760" s="314"/>
    </row>
    <row r="1761">
      <c r="A1761" s="314"/>
      <c r="B1761" s="310">
        <v>11784.0</v>
      </c>
      <c r="C1761" s="314"/>
      <c r="D1761" s="314"/>
      <c r="E1761" s="311" t="s">
        <v>21</v>
      </c>
      <c r="F1761" s="311" t="s">
        <v>1856</v>
      </c>
      <c r="G1761" s="310">
        <v>2019.0</v>
      </c>
      <c r="H1761" s="310" t="s">
        <v>905</v>
      </c>
      <c r="I1761" s="310" t="s">
        <v>1840</v>
      </c>
      <c r="J1761" s="310">
        <v>75.0</v>
      </c>
      <c r="K1761" s="310" t="s">
        <v>105</v>
      </c>
      <c r="L1761" s="310" t="s">
        <v>30</v>
      </c>
      <c r="M1761" s="310" t="s">
        <v>5012</v>
      </c>
      <c r="N1761" s="314"/>
      <c r="O1761" s="314"/>
      <c r="P1761" s="314"/>
      <c r="Q1761" s="314"/>
      <c r="R1761" s="314"/>
      <c r="S1761" s="314"/>
      <c r="T1761" s="314"/>
      <c r="U1761" s="314"/>
      <c r="V1761" s="314"/>
      <c r="W1761" s="314"/>
      <c r="X1761" s="314"/>
      <c r="Y1761" s="314"/>
      <c r="Z1761" s="314"/>
      <c r="AA1761" s="314"/>
      <c r="AB1761" s="314"/>
      <c r="AC1761" s="314"/>
      <c r="AD1761" s="314"/>
      <c r="AE1761" s="314"/>
      <c r="AF1761" s="314"/>
      <c r="AG1761" s="314"/>
      <c r="AH1761" s="314"/>
      <c r="AI1761" s="314"/>
      <c r="AJ1761" s="314"/>
      <c r="AK1761" s="314"/>
      <c r="AL1761" s="314"/>
      <c r="AM1761" s="314"/>
      <c r="AN1761" s="314"/>
    </row>
    <row r="1762">
      <c r="A1762" s="314"/>
      <c r="B1762" s="310">
        <v>11785.0</v>
      </c>
      <c r="C1762" s="314"/>
      <c r="D1762" s="314"/>
      <c r="E1762" s="311" t="s">
        <v>21</v>
      </c>
      <c r="F1762" s="311" t="s">
        <v>2820</v>
      </c>
      <c r="G1762" s="310">
        <v>2019.0</v>
      </c>
      <c r="H1762" s="310" t="s">
        <v>1995</v>
      </c>
      <c r="I1762" s="310" t="s">
        <v>1990</v>
      </c>
      <c r="J1762" s="310">
        <v>207.0</v>
      </c>
      <c r="K1762" s="310" t="s">
        <v>105</v>
      </c>
      <c r="L1762" s="310" t="s">
        <v>30</v>
      </c>
      <c r="M1762" s="310" t="s">
        <v>5012</v>
      </c>
      <c r="N1762" s="314"/>
      <c r="O1762" s="314"/>
      <c r="P1762" s="314"/>
      <c r="Q1762" s="314"/>
      <c r="R1762" s="314"/>
      <c r="S1762" s="314"/>
      <c r="T1762" s="314"/>
      <c r="U1762" s="314"/>
      <c r="V1762" s="314"/>
      <c r="W1762" s="314"/>
      <c r="X1762" s="314"/>
      <c r="Y1762" s="314"/>
      <c r="Z1762" s="314"/>
      <c r="AA1762" s="314"/>
      <c r="AB1762" s="314"/>
      <c r="AC1762" s="314"/>
      <c r="AD1762" s="314"/>
      <c r="AE1762" s="314"/>
      <c r="AF1762" s="314"/>
      <c r="AG1762" s="314"/>
      <c r="AH1762" s="314"/>
      <c r="AI1762" s="314"/>
      <c r="AJ1762" s="314"/>
      <c r="AK1762" s="314"/>
      <c r="AL1762" s="314"/>
      <c r="AM1762" s="314"/>
      <c r="AN1762" s="314"/>
    </row>
    <row r="1763">
      <c r="B1763" s="5">
        <v>11786.0</v>
      </c>
      <c r="E1763" s="90" t="s">
        <v>21</v>
      </c>
      <c r="F1763" s="90" t="s">
        <v>2973</v>
      </c>
      <c r="G1763" s="5">
        <v>2019.0</v>
      </c>
      <c r="H1763" s="5" t="s">
        <v>1995</v>
      </c>
      <c r="I1763" s="5" t="s">
        <v>2974</v>
      </c>
      <c r="J1763" s="5">
        <v>299.0</v>
      </c>
      <c r="K1763" s="5" t="s">
        <v>2178</v>
      </c>
      <c r="L1763" s="5" t="s">
        <v>30</v>
      </c>
      <c r="M1763" s="5" t="s">
        <v>5012</v>
      </c>
      <c r="N1763" s="113"/>
    </row>
    <row r="1764">
      <c r="B1764" s="5">
        <v>11787.0</v>
      </c>
      <c r="E1764" s="90" t="s">
        <v>21</v>
      </c>
      <c r="F1764" s="90" t="s">
        <v>2821</v>
      </c>
      <c r="G1764" s="5">
        <v>2019.0</v>
      </c>
      <c r="H1764" s="5" t="s">
        <v>1995</v>
      </c>
      <c r="I1764" s="5" t="s">
        <v>2678</v>
      </c>
      <c r="J1764" s="5">
        <v>212.0</v>
      </c>
      <c r="K1764" s="5" t="s">
        <v>2822</v>
      </c>
      <c r="L1764" s="5" t="s">
        <v>30</v>
      </c>
      <c r="M1764" s="5" t="s">
        <v>5012</v>
      </c>
      <c r="N1764" s="113"/>
    </row>
    <row r="1765">
      <c r="B1765" s="5">
        <v>11789.0</v>
      </c>
      <c r="E1765" s="90" t="s">
        <v>21</v>
      </c>
      <c r="F1765" s="90" t="s">
        <v>2268</v>
      </c>
      <c r="G1765" s="5">
        <v>2019.0</v>
      </c>
      <c r="H1765" s="5" t="s">
        <v>1995</v>
      </c>
      <c r="I1765" s="5" t="s">
        <v>1859</v>
      </c>
      <c r="J1765" s="5">
        <v>11.0</v>
      </c>
      <c r="K1765" s="5" t="s">
        <v>2269</v>
      </c>
      <c r="L1765" s="5" t="s">
        <v>30</v>
      </c>
      <c r="M1765" s="5" t="s">
        <v>5012</v>
      </c>
      <c r="N1765" s="113"/>
    </row>
    <row r="1766">
      <c r="B1766" s="5">
        <v>11790.0</v>
      </c>
      <c r="E1766" s="90" t="s">
        <v>21</v>
      </c>
      <c r="F1766" s="90" t="s">
        <v>2270</v>
      </c>
      <c r="G1766" s="5">
        <v>2019.0</v>
      </c>
      <c r="H1766" s="5" t="s">
        <v>1995</v>
      </c>
      <c r="I1766" s="5" t="s">
        <v>1859</v>
      </c>
      <c r="J1766" s="5">
        <v>11.0</v>
      </c>
      <c r="K1766" s="5" t="s">
        <v>2269</v>
      </c>
      <c r="L1766" s="5" t="s">
        <v>30</v>
      </c>
      <c r="M1766" s="5" t="s">
        <v>5012</v>
      </c>
      <c r="N1766" s="113"/>
    </row>
    <row r="1767">
      <c r="A1767" s="314"/>
      <c r="B1767" s="310">
        <v>11791.0</v>
      </c>
      <c r="C1767" s="314"/>
      <c r="D1767" s="314"/>
      <c r="E1767" s="311" t="s">
        <v>21</v>
      </c>
      <c r="F1767" s="311" t="s">
        <v>2357</v>
      </c>
      <c r="G1767" s="310">
        <v>2019.0</v>
      </c>
      <c r="H1767" s="310" t="s">
        <v>905</v>
      </c>
      <c r="I1767" s="310" t="s">
        <v>1859</v>
      </c>
      <c r="J1767" s="310">
        <v>288.0</v>
      </c>
      <c r="K1767" s="310" t="s">
        <v>105</v>
      </c>
      <c r="L1767" s="310" t="s">
        <v>30</v>
      </c>
      <c r="M1767" s="310" t="s">
        <v>5012</v>
      </c>
      <c r="N1767" s="314"/>
      <c r="O1767" s="314"/>
      <c r="P1767" s="314"/>
      <c r="Q1767" s="314"/>
      <c r="R1767" s="314"/>
      <c r="S1767" s="314"/>
      <c r="T1767" s="314"/>
      <c r="U1767" s="314"/>
      <c r="V1767" s="314"/>
      <c r="W1767" s="314"/>
      <c r="X1767" s="314"/>
      <c r="Y1767" s="314"/>
      <c r="Z1767" s="314"/>
      <c r="AA1767" s="314"/>
      <c r="AB1767" s="314"/>
      <c r="AC1767" s="314"/>
      <c r="AD1767" s="314"/>
      <c r="AE1767" s="314"/>
      <c r="AF1767" s="314"/>
      <c r="AG1767" s="314"/>
      <c r="AH1767" s="314"/>
      <c r="AI1767" s="314"/>
      <c r="AJ1767" s="314"/>
      <c r="AK1767" s="314"/>
      <c r="AL1767" s="314"/>
      <c r="AM1767" s="314"/>
      <c r="AN1767" s="314"/>
    </row>
    <row r="1768">
      <c r="B1768" s="5">
        <v>11792.0</v>
      </c>
      <c r="E1768" s="90" t="s">
        <v>21</v>
      </c>
      <c r="F1768" s="90" t="s">
        <v>2823</v>
      </c>
      <c r="G1768" s="5">
        <v>2018.0</v>
      </c>
      <c r="H1768" s="5" t="s">
        <v>1173</v>
      </c>
      <c r="I1768" s="5" t="s">
        <v>2728</v>
      </c>
      <c r="J1768" s="5">
        <v>3.0</v>
      </c>
      <c r="K1768" s="5" t="s">
        <v>2824</v>
      </c>
      <c r="L1768" s="5" t="s">
        <v>30</v>
      </c>
      <c r="M1768" s="5" t="s">
        <v>5012</v>
      </c>
      <c r="N1768" s="113"/>
    </row>
    <row r="1769">
      <c r="B1769" s="5">
        <v>11793.0</v>
      </c>
      <c r="E1769" s="90" t="s">
        <v>21</v>
      </c>
      <c r="F1769" s="90" t="s">
        <v>2825</v>
      </c>
      <c r="G1769" s="5">
        <v>2019.0</v>
      </c>
      <c r="H1769" s="5" t="s">
        <v>1995</v>
      </c>
      <c r="I1769" s="5" t="s">
        <v>1990</v>
      </c>
      <c r="J1769" s="5">
        <v>207.0</v>
      </c>
      <c r="K1769" s="5" t="s">
        <v>234</v>
      </c>
      <c r="L1769" s="5" t="s">
        <v>30</v>
      </c>
      <c r="M1769" s="5" t="s">
        <v>5012</v>
      </c>
      <c r="N1769" s="113"/>
    </row>
    <row r="1770">
      <c r="B1770" s="5">
        <v>11794.0</v>
      </c>
      <c r="E1770" s="90" t="s">
        <v>21</v>
      </c>
      <c r="F1770" s="90" t="s">
        <v>2826</v>
      </c>
      <c r="G1770" s="5">
        <v>2019.0</v>
      </c>
      <c r="H1770" s="5" t="s">
        <v>1995</v>
      </c>
      <c r="I1770" s="5" t="s">
        <v>2827</v>
      </c>
      <c r="J1770" s="5">
        <v>240.0</v>
      </c>
      <c r="K1770" s="5" t="s">
        <v>2828</v>
      </c>
      <c r="L1770" s="5" t="s">
        <v>30</v>
      </c>
      <c r="M1770" s="5" t="s">
        <v>5012</v>
      </c>
      <c r="N1770" s="113"/>
    </row>
    <row r="1771">
      <c r="A1771" s="314"/>
      <c r="B1771" s="310">
        <v>11795.0</v>
      </c>
      <c r="C1771" s="314"/>
      <c r="D1771" s="314"/>
      <c r="E1771" s="311" t="s">
        <v>21</v>
      </c>
      <c r="F1771" s="311" t="s">
        <v>2829</v>
      </c>
      <c r="G1771" s="310">
        <v>2019.0</v>
      </c>
      <c r="H1771" s="310" t="s">
        <v>1161</v>
      </c>
      <c r="I1771" s="310" t="s">
        <v>2686</v>
      </c>
      <c r="J1771" s="310">
        <v>207.0</v>
      </c>
      <c r="K1771" s="310" t="s">
        <v>105</v>
      </c>
      <c r="L1771" s="310" t="s">
        <v>30</v>
      </c>
      <c r="M1771" s="310" t="s">
        <v>5012</v>
      </c>
      <c r="N1771" s="314"/>
      <c r="O1771" s="314"/>
      <c r="P1771" s="314"/>
      <c r="Q1771" s="314"/>
      <c r="R1771" s="314"/>
      <c r="S1771" s="314"/>
      <c r="T1771" s="314"/>
      <c r="U1771" s="314"/>
      <c r="V1771" s="314"/>
      <c r="W1771" s="314"/>
      <c r="X1771" s="314"/>
      <c r="Y1771" s="314"/>
      <c r="Z1771" s="314"/>
      <c r="AA1771" s="314"/>
      <c r="AB1771" s="314"/>
      <c r="AC1771" s="314"/>
      <c r="AD1771" s="314"/>
      <c r="AE1771" s="314"/>
      <c r="AF1771" s="314"/>
      <c r="AG1771" s="314"/>
      <c r="AH1771" s="314"/>
      <c r="AI1771" s="314"/>
      <c r="AJ1771" s="314"/>
      <c r="AK1771" s="314"/>
      <c r="AL1771" s="314"/>
      <c r="AM1771" s="314"/>
      <c r="AN1771" s="314"/>
    </row>
    <row r="1772">
      <c r="B1772" s="5">
        <v>11796.0</v>
      </c>
      <c r="E1772" s="90" t="s">
        <v>21</v>
      </c>
      <c r="F1772" s="90" t="s">
        <v>1857</v>
      </c>
      <c r="G1772" s="5">
        <v>2019.0</v>
      </c>
      <c r="H1772" s="5" t="s">
        <v>1858</v>
      </c>
      <c r="I1772" s="5" t="s">
        <v>1859</v>
      </c>
      <c r="J1772" s="5">
        <v>25.0</v>
      </c>
      <c r="K1772" s="5" t="s">
        <v>1860</v>
      </c>
      <c r="L1772" s="5" t="s">
        <v>30</v>
      </c>
      <c r="M1772" s="5" t="s">
        <v>5012</v>
      </c>
      <c r="N1772" s="113"/>
    </row>
    <row r="1773">
      <c r="B1773" s="5">
        <v>11797.0</v>
      </c>
      <c r="E1773" s="90" t="s">
        <v>21</v>
      </c>
      <c r="F1773" s="90" t="s">
        <v>2271</v>
      </c>
      <c r="G1773" s="5">
        <v>2019.0</v>
      </c>
      <c r="H1773" s="5" t="s">
        <v>909</v>
      </c>
      <c r="I1773" s="5" t="s">
        <v>2272</v>
      </c>
      <c r="J1773" s="5">
        <v>1.0</v>
      </c>
      <c r="K1773" s="5" t="s">
        <v>2273</v>
      </c>
      <c r="L1773" s="5" t="s">
        <v>30</v>
      </c>
      <c r="M1773" s="5" t="s">
        <v>5012</v>
      </c>
      <c r="N1773" s="113"/>
    </row>
    <row r="1774">
      <c r="A1774" s="314"/>
      <c r="B1774" s="310">
        <v>11798.0</v>
      </c>
      <c r="C1774" s="314"/>
      <c r="D1774" s="314"/>
      <c r="E1774" s="311" t="s">
        <v>21</v>
      </c>
      <c r="F1774" s="311" t="s">
        <v>1861</v>
      </c>
      <c r="G1774" s="310">
        <v>2019.0</v>
      </c>
      <c r="H1774" s="310" t="s">
        <v>905</v>
      </c>
      <c r="I1774" s="310" t="s">
        <v>1862</v>
      </c>
      <c r="J1774" s="310">
        <v>257.0</v>
      </c>
      <c r="K1774" s="310" t="s">
        <v>105</v>
      </c>
      <c r="L1774" s="310" t="s">
        <v>30</v>
      </c>
      <c r="M1774" s="310" t="s">
        <v>5012</v>
      </c>
      <c r="N1774" s="314"/>
      <c r="O1774" s="314"/>
      <c r="P1774" s="314"/>
      <c r="Q1774" s="314"/>
      <c r="R1774" s="314"/>
      <c r="S1774" s="314"/>
      <c r="T1774" s="314"/>
      <c r="U1774" s="314"/>
      <c r="V1774" s="314"/>
      <c r="W1774" s="314"/>
      <c r="X1774" s="314"/>
      <c r="Y1774" s="314"/>
      <c r="Z1774" s="314"/>
      <c r="AA1774" s="314"/>
      <c r="AB1774" s="314"/>
      <c r="AC1774" s="314"/>
      <c r="AD1774" s="314"/>
      <c r="AE1774" s="314"/>
      <c r="AF1774" s="314"/>
      <c r="AG1774" s="314"/>
      <c r="AH1774" s="314"/>
      <c r="AI1774" s="314"/>
      <c r="AJ1774" s="314"/>
      <c r="AK1774" s="314"/>
      <c r="AL1774" s="314"/>
      <c r="AM1774" s="314"/>
      <c r="AN1774" s="314"/>
    </row>
    <row r="1775">
      <c r="B1775" s="5">
        <v>11799.0</v>
      </c>
      <c r="E1775" s="90" t="s">
        <v>21</v>
      </c>
      <c r="F1775" s="90" t="s">
        <v>2975</v>
      </c>
      <c r="G1775" s="5">
        <v>2019.0</v>
      </c>
      <c r="H1775" s="5" t="s">
        <v>1995</v>
      </c>
      <c r="I1775" s="5" t="s">
        <v>1862</v>
      </c>
      <c r="J1775" s="5">
        <v>8.0</v>
      </c>
      <c r="K1775" s="5" t="s">
        <v>2758</v>
      </c>
      <c r="L1775" s="5" t="s">
        <v>30</v>
      </c>
      <c r="M1775" s="5" t="s">
        <v>5012</v>
      </c>
      <c r="N1775" s="113"/>
    </row>
    <row r="1776">
      <c r="A1776" s="314"/>
      <c r="B1776" s="310">
        <v>11800.0</v>
      </c>
      <c r="C1776" s="314"/>
      <c r="D1776" s="314"/>
      <c r="E1776" s="311" t="s">
        <v>21</v>
      </c>
      <c r="F1776" s="311" t="s">
        <v>2830</v>
      </c>
      <c r="G1776" s="310">
        <v>2019.0</v>
      </c>
      <c r="H1776" s="310" t="s">
        <v>1995</v>
      </c>
      <c r="I1776" s="310" t="s">
        <v>2697</v>
      </c>
      <c r="J1776" s="310">
        <v>224.0</v>
      </c>
      <c r="K1776" s="310" t="s">
        <v>105</v>
      </c>
      <c r="L1776" s="310" t="s">
        <v>30</v>
      </c>
      <c r="M1776" s="310" t="s">
        <v>5012</v>
      </c>
      <c r="N1776" s="314"/>
      <c r="O1776" s="314"/>
      <c r="P1776" s="314"/>
      <c r="Q1776" s="314"/>
      <c r="R1776" s="314"/>
      <c r="S1776" s="314"/>
      <c r="T1776" s="314"/>
      <c r="U1776" s="314"/>
      <c r="V1776" s="314"/>
      <c r="W1776" s="314"/>
      <c r="X1776" s="314"/>
      <c r="Y1776" s="314"/>
      <c r="Z1776" s="314"/>
      <c r="AA1776" s="314"/>
      <c r="AB1776" s="314"/>
      <c r="AC1776" s="314"/>
      <c r="AD1776" s="314"/>
      <c r="AE1776" s="314"/>
      <c r="AF1776" s="314"/>
      <c r="AG1776" s="314"/>
      <c r="AH1776" s="314"/>
      <c r="AI1776" s="314"/>
      <c r="AJ1776" s="314"/>
      <c r="AK1776" s="314"/>
      <c r="AL1776" s="314"/>
      <c r="AM1776" s="314"/>
      <c r="AN1776" s="314"/>
    </row>
    <row r="1777">
      <c r="A1777" s="314"/>
      <c r="B1777" s="310">
        <v>11801.0</v>
      </c>
      <c r="C1777" s="314"/>
      <c r="D1777" s="314"/>
      <c r="E1777" s="311" t="s">
        <v>21</v>
      </c>
      <c r="F1777" s="311" t="s">
        <v>1989</v>
      </c>
      <c r="G1777" s="310">
        <v>2019.0</v>
      </c>
      <c r="H1777" s="310" t="s">
        <v>905</v>
      </c>
      <c r="I1777" s="310" t="s">
        <v>1990</v>
      </c>
      <c r="J1777" s="310">
        <v>256.0</v>
      </c>
      <c r="K1777" s="310" t="s">
        <v>105</v>
      </c>
      <c r="L1777" s="310" t="s">
        <v>30</v>
      </c>
      <c r="M1777" s="310" t="s">
        <v>5012</v>
      </c>
      <c r="N1777" s="314"/>
      <c r="O1777" s="314"/>
      <c r="P1777" s="314"/>
      <c r="Q1777" s="314"/>
      <c r="R1777" s="314"/>
      <c r="S1777" s="314"/>
      <c r="T1777" s="314"/>
      <c r="U1777" s="314"/>
      <c r="V1777" s="314"/>
      <c r="W1777" s="314"/>
      <c r="X1777" s="314"/>
      <c r="Y1777" s="314"/>
      <c r="Z1777" s="314"/>
      <c r="AA1777" s="314"/>
      <c r="AB1777" s="314"/>
      <c r="AC1777" s="314"/>
      <c r="AD1777" s="314"/>
      <c r="AE1777" s="314"/>
      <c r="AF1777" s="314"/>
      <c r="AG1777" s="314"/>
      <c r="AH1777" s="314"/>
      <c r="AI1777" s="314"/>
      <c r="AJ1777" s="314"/>
      <c r="AK1777" s="314"/>
      <c r="AL1777" s="314"/>
      <c r="AM1777" s="314"/>
      <c r="AN1777" s="314"/>
    </row>
    <row r="1778">
      <c r="A1778" s="314"/>
      <c r="B1778" s="310">
        <v>11802.0</v>
      </c>
      <c r="C1778" s="314"/>
      <c r="D1778" s="314"/>
      <c r="E1778" s="311" t="s">
        <v>21</v>
      </c>
      <c r="F1778" s="311" t="s">
        <v>1991</v>
      </c>
      <c r="G1778" s="310">
        <v>2019.0</v>
      </c>
      <c r="H1778" s="310" t="s">
        <v>905</v>
      </c>
      <c r="I1778" s="310" t="s">
        <v>1990</v>
      </c>
      <c r="J1778" s="310">
        <v>256.0</v>
      </c>
      <c r="K1778" s="310" t="s">
        <v>105</v>
      </c>
      <c r="L1778" s="310" t="s">
        <v>30</v>
      </c>
      <c r="M1778" s="310" t="s">
        <v>5012</v>
      </c>
      <c r="N1778" s="314"/>
      <c r="O1778" s="314"/>
      <c r="P1778" s="314"/>
      <c r="Q1778" s="314"/>
      <c r="R1778" s="314"/>
      <c r="S1778" s="314"/>
      <c r="T1778" s="314"/>
      <c r="U1778" s="314"/>
      <c r="V1778" s="314"/>
      <c r="W1778" s="314"/>
      <c r="X1778" s="314"/>
      <c r="Y1778" s="314"/>
      <c r="Z1778" s="314"/>
      <c r="AA1778" s="314"/>
      <c r="AB1778" s="314"/>
      <c r="AC1778" s="314"/>
      <c r="AD1778" s="314"/>
      <c r="AE1778" s="314"/>
      <c r="AF1778" s="314"/>
      <c r="AG1778" s="314"/>
      <c r="AH1778" s="314"/>
      <c r="AI1778" s="314"/>
      <c r="AJ1778" s="314"/>
      <c r="AK1778" s="314"/>
      <c r="AL1778" s="314"/>
      <c r="AM1778" s="314"/>
      <c r="AN1778" s="314"/>
    </row>
    <row r="1779">
      <c r="A1779" s="314"/>
      <c r="B1779" s="310">
        <v>11803.0</v>
      </c>
      <c r="C1779" s="314"/>
      <c r="D1779" s="314"/>
      <c r="E1779" s="311" t="s">
        <v>21</v>
      </c>
      <c r="F1779" s="311" t="s">
        <v>2831</v>
      </c>
      <c r="G1779" s="310">
        <v>2019.0</v>
      </c>
      <c r="H1779" s="310" t="s">
        <v>786</v>
      </c>
      <c r="I1779" s="310" t="s">
        <v>2437</v>
      </c>
      <c r="J1779" s="310">
        <v>263.0</v>
      </c>
      <c r="K1779" s="310" t="s">
        <v>105</v>
      </c>
      <c r="L1779" s="310" t="s">
        <v>30</v>
      </c>
      <c r="M1779" s="310" t="s">
        <v>5012</v>
      </c>
      <c r="N1779" s="314"/>
      <c r="O1779" s="314"/>
      <c r="P1779" s="314"/>
      <c r="Q1779" s="314"/>
      <c r="R1779" s="314"/>
      <c r="S1779" s="314"/>
      <c r="T1779" s="314"/>
      <c r="U1779" s="314"/>
      <c r="V1779" s="314"/>
      <c r="W1779" s="314"/>
      <c r="X1779" s="314"/>
      <c r="Y1779" s="314"/>
      <c r="Z1779" s="314"/>
      <c r="AA1779" s="314"/>
      <c r="AB1779" s="314"/>
      <c r="AC1779" s="314"/>
      <c r="AD1779" s="314"/>
      <c r="AE1779" s="314"/>
      <c r="AF1779" s="314"/>
      <c r="AG1779" s="314"/>
      <c r="AH1779" s="314"/>
      <c r="AI1779" s="314"/>
      <c r="AJ1779" s="314"/>
      <c r="AK1779" s="314"/>
      <c r="AL1779" s="314"/>
      <c r="AM1779" s="314"/>
      <c r="AN1779" s="314"/>
    </row>
    <row r="1780">
      <c r="B1780" s="5">
        <v>11804.0</v>
      </c>
      <c r="E1780" s="90" t="s">
        <v>21</v>
      </c>
      <c r="F1780" s="90" t="s">
        <v>2832</v>
      </c>
      <c r="G1780" s="5">
        <v>2019.0</v>
      </c>
      <c r="H1780" s="5" t="s">
        <v>1995</v>
      </c>
      <c r="I1780" s="5" t="s">
        <v>2437</v>
      </c>
      <c r="J1780" s="5">
        <v>17.0</v>
      </c>
      <c r="K1780" s="5" t="s">
        <v>2269</v>
      </c>
      <c r="L1780" s="5" t="s">
        <v>30</v>
      </c>
      <c r="M1780" s="5" t="s">
        <v>5012</v>
      </c>
      <c r="N1780" s="113"/>
    </row>
    <row r="1781">
      <c r="A1781" s="310" t="s">
        <v>5017</v>
      </c>
      <c r="B1781" s="310">
        <v>11805.0</v>
      </c>
      <c r="C1781" s="314"/>
      <c r="D1781" s="314"/>
      <c r="E1781" s="311" t="s">
        <v>21</v>
      </c>
      <c r="F1781" s="311" t="s">
        <v>4783</v>
      </c>
      <c r="G1781" s="310">
        <v>1984.0</v>
      </c>
      <c r="H1781" s="310" t="s">
        <v>62</v>
      </c>
      <c r="I1781" s="310" t="s">
        <v>4768</v>
      </c>
      <c r="J1781" s="310">
        <v>51.0</v>
      </c>
      <c r="K1781" s="310" t="s">
        <v>105</v>
      </c>
      <c r="L1781" s="310" t="s">
        <v>72</v>
      </c>
      <c r="M1781" s="310" t="s">
        <v>5018</v>
      </c>
      <c r="N1781" s="314"/>
      <c r="O1781" s="314"/>
      <c r="P1781" s="314"/>
      <c r="Q1781" s="314"/>
      <c r="R1781" s="314"/>
      <c r="S1781" s="314"/>
      <c r="T1781" s="314"/>
      <c r="U1781" s="314"/>
      <c r="V1781" s="314"/>
      <c r="W1781" s="314"/>
      <c r="X1781" s="314"/>
      <c r="Y1781" s="314"/>
      <c r="Z1781" s="314"/>
      <c r="AA1781" s="314"/>
      <c r="AB1781" s="314"/>
      <c r="AC1781" s="314"/>
      <c r="AD1781" s="314"/>
      <c r="AE1781" s="314"/>
      <c r="AF1781" s="314"/>
      <c r="AG1781" s="314"/>
      <c r="AH1781" s="314"/>
      <c r="AI1781" s="314"/>
      <c r="AJ1781" s="314"/>
      <c r="AK1781" s="314"/>
      <c r="AL1781" s="314"/>
      <c r="AM1781" s="314"/>
      <c r="AN1781" s="314"/>
    </row>
    <row r="1782">
      <c r="A1782" s="310" t="s">
        <v>5017</v>
      </c>
      <c r="B1782" s="310">
        <v>11806.0</v>
      </c>
      <c r="C1782" s="314"/>
      <c r="D1782" s="314"/>
      <c r="E1782" s="311" t="s">
        <v>21</v>
      </c>
      <c r="F1782" s="311" t="s">
        <v>4784</v>
      </c>
      <c r="G1782" s="310">
        <v>1984.0</v>
      </c>
      <c r="H1782" s="310" t="s">
        <v>62</v>
      </c>
      <c r="I1782" s="310" t="s">
        <v>4768</v>
      </c>
      <c r="J1782" s="310">
        <v>51.0</v>
      </c>
      <c r="K1782" s="310" t="s">
        <v>105</v>
      </c>
      <c r="L1782" s="310" t="s">
        <v>72</v>
      </c>
      <c r="M1782" s="310" t="s">
        <v>5018</v>
      </c>
      <c r="N1782" s="314"/>
      <c r="O1782" s="314"/>
      <c r="P1782" s="314"/>
      <c r="Q1782" s="314"/>
      <c r="R1782" s="314"/>
      <c r="S1782" s="314"/>
      <c r="T1782" s="314"/>
      <c r="U1782" s="314"/>
      <c r="V1782" s="314"/>
      <c r="W1782" s="314"/>
      <c r="X1782" s="314"/>
      <c r="Y1782" s="314"/>
      <c r="Z1782" s="314"/>
      <c r="AA1782" s="314"/>
      <c r="AB1782" s="314"/>
      <c r="AC1782" s="314"/>
      <c r="AD1782" s="314"/>
      <c r="AE1782" s="314"/>
      <c r="AF1782" s="314"/>
      <c r="AG1782" s="314"/>
      <c r="AH1782" s="314"/>
      <c r="AI1782" s="314"/>
      <c r="AJ1782" s="314"/>
      <c r="AK1782" s="314"/>
      <c r="AL1782" s="314"/>
      <c r="AM1782" s="314"/>
      <c r="AN1782" s="314"/>
    </row>
    <row r="1783">
      <c r="A1783" s="310" t="s">
        <v>5017</v>
      </c>
      <c r="B1783" s="310">
        <v>11807.0</v>
      </c>
      <c r="C1783" s="314"/>
      <c r="D1783" s="314"/>
      <c r="E1783" s="311" t="s">
        <v>21</v>
      </c>
      <c r="F1783" s="311" t="s">
        <v>4785</v>
      </c>
      <c r="G1783" s="310">
        <v>1984.0</v>
      </c>
      <c r="H1783" s="310" t="s">
        <v>62</v>
      </c>
      <c r="I1783" s="310" t="s">
        <v>4768</v>
      </c>
      <c r="J1783" s="310">
        <v>51.0</v>
      </c>
      <c r="K1783" s="310" t="s">
        <v>105</v>
      </c>
      <c r="L1783" s="310" t="s">
        <v>72</v>
      </c>
      <c r="M1783" s="310" t="s">
        <v>5018</v>
      </c>
      <c r="N1783" s="314"/>
      <c r="O1783" s="314"/>
      <c r="P1783" s="314"/>
      <c r="Q1783" s="314"/>
      <c r="R1783" s="314"/>
      <c r="S1783" s="314"/>
      <c r="T1783" s="314"/>
      <c r="U1783" s="314"/>
      <c r="V1783" s="314"/>
      <c r="W1783" s="314"/>
      <c r="X1783" s="314"/>
      <c r="Y1783" s="314"/>
      <c r="Z1783" s="314"/>
      <c r="AA1783" s="314"/>
      <c r="AB1783" s="314"/>
      <c r="AC1783" s="314"/>
      <c r="AD1783" s="314"/>
      <c r="AE1783" s="314"/>
      <c r="AF1783" s="314"/>
      <c r="AG1783" s="314"/>
      <c r="AH1783" s="314"/>
      <c r="AI1783" s="314"/>
      <c r="AJ1783" s="314"/>
      <c r="AK1783" s="314"/>
      <c r="AL1783" s="314"/>
      <c r="AM1783" s="314"/>
      <c r="AN1783" s="314"/>
    </row>
    <row r="1784">
      <c r="A1784" s="310" t="s">
        <v>5017</v>
      </c>
      <c r="B1784" s="310">
        <v>11808.0</v>
      </c>
      <c r="C1784" s="314"/>
      <c r="D1784" s="314"/>
      <c r="E1784" s="311" t="s">
        <v>21</v>
      </c>
      <c r="F1784" s="311" t="s">
        <v>4786</v>
      </c>
      <c r="G1784" s="310">
        <v>1984.0</v>
      </c>
      <c r="H1784" s="310" t="s">
        <v>62</v>
      </c>
      <c r="I1784" s="310" t="s">
        <v>4768</v>
      </c>
      <c r="J1784" s="310">
        <v>51.0</v>
      </c>
      <c r="K1784" s="310" t="s">
        <v>105</v>
      </c>
      <c r="L1784" s="310" t="s">
        <v>72</v>
      </c>
      <c r="M1784" s="310" t="s">
        <v>5018</v>
      </c>
      <c r="N1784" s="314"/>
      <c r="O1784" s="314"/>
      <c r="P1784" s="314"/>
      <c r="Q1784" s="314"/>
      <c r="R1784" s="314"/>
      <c r="S1784" s="314"/>
      <c r="T1784" s="314"/>
      <c r="U1784" s="314"/>
      <c r="V1784" s="314"/>
      <c r="W1784" s="314"/>
      <c r="X1784" s="314"/>
      <c r="Y1784" s="314"/>
      <c r="Z1784" s="314"/>
      <c r="AA1784" s="314"/>
      <c r="AB1784" s="314"/>
      <c r="AC1784" s="314"/>
      <c r="AD1784" s="314"/>
      <c r="AE1784" s="314"/>
      <c r="AF1784" s="314"/>
      <c r="AG1784" s="314"/>
      <c r="AH1784" s="314"/>
      <c r="AI1784" s="314"/>
      <c r="AJ1784" s="314"/>
      <c r="AK1784" s="314"/>
      <c r="AL1784" s="314"/>
      <c r="AM1784" s="314"/>
      <c r="AN1784" s="314"/>
    </row>
    <row r="1785">
      <c r="A1785" s="310" t="s">
        <v>5017</v>
      </c>
      <c r="B1785" s="310">
        <v>11809.0</v>
      </c>
      <c r="C1785" s="314"/>
      <c r="D1785" s="314"/>
      <c r="E1785" s="311" t="s">
        <v>21</v>
      </c>
      <c r="F1785" s="311" t="s">
        <v>4808</v>
      </c>
      <c r="G1785" s="310">
        <v>1990.0</v>
      </c>
      <c r="H1785" s="310" t="s">
        <v>90</v>
      </c>
      <c r="I1785" s="310" t="s">
        <v>4123</v>
      </c>
      <c r="J1785" s="310">
        <v>428.0</v>
      </c>
      <c r="K1785" s="310" t="s">
        <v>105</v>
      </c>
      <c r="L1785" s="310" t="s">
        <v>30</v>
      </c>
      <c r="M1785" s="310" t="s">
        <v>5018</v>
      </c>
      <c r="N1785" s="314"/>
      <c r="O1785" s="314"/>
      <c r="P1785" s="314"/>
      <c r="Q1785" s="314"/>
      <c r="R1785" s="314"/>
      <c r="S1785" s="314"/>
      <c r="T1785" s="314"/>
      <c r="U1785" s="314"/>
      <c r="V1785" s="314"/>
      <c r="W1785" s="314"/>
      <c r="X1785" s="314"/>
      <c r="Y1785" s="314"/>
      <c r="Z1785" s="314"/>
      <c r="AA1785" s="314"/>
      <c r="AB1785" s="314"/>
      <c r="AC1785" s="314"/>
      <c r="AD1785" s="314"/>
      <c r="AE1785" s="314"/>
      <c r="AF1785" s="314"/>
      <c r="AG1785" s="314"/>
      <c r="AH1785" s="314"/>
      <c r="AI1785" s="314"/>
      <c r="AJ1785" s="314"/>
      <c r="AK1785" s="314"/>
      <c r="AL1785" s="314"/>
      <c r="AM1785" s="314"/>
      <c r="AN1785" s="314"/>
    </row>
    <row r="1786">
      <c r="A1786" s="310" t="s">
        <v>5017</v>
      </c>
      <c r="B1786" s="310">
        <v>11810.0</v>
      </c>
      <c r="C1786" s="314"/>
      <c r="D1786" s="314"/>
      <c r="E1786" s="311" t="s">
        <v>21</v>
      </c>
      <c r="F1786" s="311" t="s">
        <v>4809</v>
      </c>
      <c r="G1786" s="310">
        <v>1990.0</v>
      </c>
      <c r="H1786" s="310" t="s">
        <v>90</v>
      </c>
      <c r="I1786" s="310" t="s">
        <v>4123</v>
      </c>
      <c r="J1786" s="310">
        <v>428.0</v>
      </c>
      <c r="K1786" s="310" t="s">
        <v>105</v>
      </c>
      <c r="L1786" s="310" t="s">
        <v>30</v>
      </c>
      <c r="M1786" s="310" t="s">
        <v>5018</v>
      </c>
      <c r="N1786" s="314"/>
      <c r="O1786" s="314"/>
      <c r="P1786" s="314"/>
      <c r="Q1786" s="314"/>
      <c r="R1786" s="314"/>
      <c r="S1786" s="314"/>
      <c r="T1786" s="314"/>
      <c r="U1786" s="314"/>
      <c r="V1786" s="314"/>
      <c r="W1786" s="314"/>
      <c r="X1786" s="314"/>
      <c r="Y1786" s="314"/>
      <c r="Z1786" s="314"/>
      <c r="AA1786" s="314"/>
      <c r="AB1786" s="314"/>
      <c r="AC1786" s="314"/>
      <c r="AD1786" s="314"/>
      <c r="AE1786" s="314"/>
      <c r="AF1786" s="314"/>
      <c r="AG1786" s="314"/>
      <c r="AH1786" s="314"/>
      <c r="AI1786" s="314"/>
      <c r="AJ1786" s="314"/>
      <c r="AK1786" s="314"/>
      <c r="AL1786" s="314"/>
      <c r="AM1786" s="314"/>
      <c r="AN1786" s="314"/>
    </row>
    <row r="1787">
      <c r="A1787" s="310" t="s">
        <v>5017</v>
      </c>
      <c r="B1787" s="310">
        <v>11811.0</v>
      </c>
      <c r="C1787" s="314"/>
      <c r="D1787" s="314"/>
      <c r="E1787" s="311" t="s">
        <v>21</v>
      </c>
      <c r="F1787" s="311" t="s">
        <v>4810</v>
      </c>
      <c r="G1787" s="310">
        <v>1990.0</v>
      </c>
      <c r="H1787" s="310" t="s">
        <v>90</v>
      </c>
      <c r="I1787" s="310" t="s">
        <v>4123</v>
      </c>
      <c r="J1787" s="310">
        <v>428.0</v>
      </c>
      <c r="K1787" s="310" t="s">
        <v>105</v>
      </c>
      <c r="L1787" s="310" t="s">
        <v>30</v>
      </c>
      <c r="M1787" s="310" t="s">
        <v>5018</v>
      </c>
      <c r="N1787" s="314"/>
      <c r="O1787" s="314"/>
      <c r="P1787" s="314"/>
      <c r="Q1787" s="314"/>
      <c r="R1787" s="314"/>
      <c r="S1787" s="314"/>
      <c r="T1787" s="314"/>
      <c r="U1787" s="314"/>
      <c r="V1787" s="314"/>
      <c r="W1787" s="314"/>
      <c r="X1787" s="314"/>
      <c r="Y1787" s="314"/>
      <c r="Z1787" s="314"/>
      <c r="AA1787" s="314"/>
      <c r="AB1787" s="314"/>
      <c r="AC1787" s="314"/>
      <c r="AD1787" s="314"/>
      <c r="AE1787" s="314"/>
      <c r="AF1787" s="314"/>
      <c r="AG1787" s="314"/>
      <c r="AH1787" s="314"/>
      <c r="AI1787" s="314"/>
      <c r="AJ1787" s="314"/>
      <c r="AK1787" s="314"/>
      <c r="AL1787" s="314"/>
      <c r="AM1787" s="314"/>
      <c r="AN1787" s="314"/>
    </row>
    <row r="1788">
      <c r="A1788" s="310" t="s">
        <v>5017</v>
      </c>
      <c r="B1788" s="310">
        <v>11812.0</v>
      </c>
      <c r="C1788" s="314"/>
      <c r="D1788" s="314"/>
      <c r="E1788" s="311" t="s">
        <v>21</v>
      </c>
      <c r="F1788" s="311" t="s">
        <v>4811</v>
      </c>
      <c r="G1788" s="310">
        <v>1990.0</v>
      </c>
      <c r="H1788" s="310" t="s">
        <v>90</v>
      </c>
      <c r="I1788" s="310" t="s">
        <v>4123</v>
      </c>
      <c r="J1788" s="310">
        <v>428.0</v>
      </c>
      <c r="K1788" s="310" t="s">
        <v>105</v>
      </c>
      <c r="L1788" s="310" t="s">
        <v>30</v>
      </c>
      <c r="M1788" s="310" t="s">
        <v>5018</v>
      </c>
      <c r="N1788" s="314"/>
      <c r="O1788" s="314"/>
      <c r="P1788" s="314"/>
      <c r="Q1788" s="314"/>
      <c r="R1788" s="314"/>
      <c r="S1788" s="314"/>
      <c r="T1788" s="314"/>
      <c r="U1788" s="314"/>
      <c r="V1788" s="314"/>
      <c r="W1788" s="314"/>
      <c r="X1788" s="314"/>
      <c r="Y1788" s="314"/>
      <c r="Z1788" s="314"/>
      <c r="AA1788" s="314"/>
      <c r="AB1788" s="314"/>
      <c r="AC1788" s="314"/>
      <c r="AD1788" s="314"/>
      <c r="AE1788" s="314"/>
      <c r="AF1788" s="314"/>
      <c r="AG1788" s="314"/>
      <c r="AH1788" s="314"/>
      <c r="AI1788" s="314"/>
      <c r="AJ1788" s="314"/>
      <c r="AK1788" s="314"/>
      <c r="AL1788" s="314"/>
      <c r="AM1788" s="314"/>
      <c r="AN1788" s="314"/>
    </row>
    <row r="1789">
      <c r="A1789" s="310" t="s">
        <v>5017</v>
      </c>
      <c r="B1789" s="310">
        <v>11813.0</v>
      </c>
      <c r="C1789" s="314"/>
      <c r="D1789" s="314"/>
      <c r="E1789" s="311" t="s">
        <v>21</v>
      </c>
      <c r="F1789" s="311" t="s">
        <v>4812</v>
      </c>
      <c r="G1789" s="310">
        <v>1990.0</v>
      </c>
      <c r="H1789" s="310" t="s">
        <v>90</v>
      </c>
      <c r="I1789" s="310" t="s">
        <v>4123</v>
      </c>
      <c r="J1789" s="310">
        <v>428.0</v>
      </c>
      <c r="K1789" s="310" t="s">
        <v>105</v>
      </c>
      <c r="L1789" s="310" t="s">
        <v>30</v>
      </c>
      <c r="M1789" s="310" t="s">
        <v>5018</v>
      </c>
      <c r="N1789" s="314"/>
      <c r="O1789" s="314"/>
      <c r="P1789" s="314"/>
      <c r="Q1789" s="314"/>
      <c r="R1789" s="314"/>
      <c r="S1789" s="314"/>
      <c r="T1789" s="314"/>
      <c r="U1789" s="314"/>
      <c r="V1789" s="314"/>
      <c r="W1789" s="314"/>
      <c r="X1789" s="314"/>
      <c r="Y1789" s="314"/>
      <c r="Z1789" s="314"/>
      <c r="AA1789" s="314"/>
      <c r="AB1789" s="314"/>
      <c r="AC1789" s="314"/>
      <c r="AD1789" s="314"/>
      <c r="AE1789" s="314"/>
      <c r="AF1789" s="314"/>
      <c r="AG1789" s="314"/>
      <c r="AH1789" s="314"/>
      <c r="AI1789" s="314"/>
      <c r="AJ1789" s="314"/>
      <c r="AK1789" s="314"/>
      <c r="AL1789" s="314"/>
      <c r="AM1789" s="314"/>
      <c r="AN1789" s="314"/>
    </row>
    <row r="1790">
      <c r="A1790" s="310" t="s">
        <v>5017</v>
      </c>
      <c r="B1790" s="310">
        <v>11814.0</v>
      </c>
      <c r="C1790" s="314"/>
      <c r="D1790" s="314"/>
      <c r="E1790" s="311" t="s">
        <v>21</v>
      </c>
      <c r="F1790" s="311" t="s">
        <v>4813</v>
      </c>
      <c r="G1790" s="310">
        <v>1990.0</v>
      </c>
      <c r="H1790" s="310" t="s">
        <v>90</v>
      </c>
      <c r="I1790" s="310" t="s">
        <v>4123</v>
      </c>
      <c r="J1790" s="310">
        <v>428.0</v>
      </c>
      <c r="K1790" s="310" t="s">
        <v>105</v>
      </c>
      <c r="L1790" s="310" t="s">
        <v>30</v>
      </c>
      <c r="M1790" s="310" t="s">
        <v>5018</v>
      </c>
      <c r="N1790" s="314"/>
      <c r="O1790" s="314"/>
      <c r="P1790" s="314"/>
      <c r="Q1790" s="314"/>
      <c r="R1790" s="314"/>
      <c r="S1790" s="314"/>
      <c r="T1790" s="314"/>
      <c r="U1790" s="314"/>
      <c r="V1790" s="314"/>
      <c r="W1790" s="314"/>
      <c r="X1790" s="314"/>
      <c r="Y1790" s="314"/>
      <c r="Z1790" s="314"/>
      <c r="AA1790" s="314"/>
      <c r="AB1790" s="314"/>
      <c r="AC1790" s="314"/>
      <c r="AD1790" s="314"/>
      <c r="AE1790" s="314"/>
      <c r="AF1790" s="314"/>
      <c r="AG1790" s="314"/>
      <c r="AH1790" s="314"/>
      <c r="AI1790" s="314"/>
      <c r="AJ1790" s="314"/>
      <c r="AK1790" s="314"/>
      <c r="AL1790" s="314"/>
      <c r="AM1790" s="314"/>
      <c r="AN1790" s="314"/>
    </row>
    <row r="1791">
      <c r="A1791" s="310" t="s">
        <v>5017</v>
      </c>
      <c r="B1791" s="310">
        <v>11815.0</v>
      </c>
      <c r="C1791" s="314"/>
      <c r="D1791" s="314"/>
      <c r="E1791" s="311" t="s">
        <v>21</v>
      </c>
      <c r="F1791" s="311" t="s">
        <v>4814</v>
      </c>
      <c r="G1791" s="310">
        <v>1990.0</v>
      </c>
      <c r="H1791" s="310" t="s">
        <v>90</v>
      </c>
      <c r="I1791" s="310" t="s">
        <v>4123</v>
      </c>
      <c r="J1791" s="310">
        <v>428.0</v>
      </c>
      <c r="K1791" s="310" t="s">
        <v>105</v>
      </c>
      <c r="L1791" s="310" t="s">
        <v>30</v>
      </c>
      <c r="M1791" s="310" t="s">
        <v>5018</v>
      </c>
      <c r="N1791" s="314"/>
      <c r="O1791" s="314"/>
      <c r="P1791" s="314"/>
      <c r="Q1791" s="314"/>
      <c r="R1791" s="314"/>
      <c r="S1791" s="314"/>
      <c r="T1791" s="314"/>
      <c r="U1791" s="314"/>
      <c r="V1791" s="314"/>
      <c r="W1791" s="314"/>
      <c r="X1791" s="314"/>
      <c r="Y1791" s="314"/>
      <c r="Z1791" s="314"/>
      <c r="AA1791" s="314"/>
      <c r="AB1791" s="314"/>
      <c r="AC1791" s="314"/>
      <c r="AD1791" s="314"/>
      <c r="AE1791" s="314"/>
      <c r="AF1791" s="314"/>
      <c r="AG1791" s="314"/>
      <c r="AH1791" s="314"/>
      <c r="AI1791" s="314"/>
      <c r="AJ1791" s="314"/>
      <c r="AK1791" s="314"/>
      <c r="AL1791" s="314"/>
      <c r="AM1791" s="314"/>
      <c r="AN1791" s="314"/>
    </row>
    <row r="1792">
      <c r="A1792" s="310" t="s">
        <v>5017</v>
      </c>
      <c r="B1792" s="310">
        <v>11816.0</v>
      </c>
      <c r="C1792" s="314"/>
      <c r="D1792" s="314"/>
      <c r="E1792" s="311" t="s">
        <v>21</v>
      </c>
      <c r="F1792" s="311" t="s">
        <v>4816</v>
      </c>
      <c r="G1792" s="310">
        <v>2015.0</v>
      </c>
      <c r="H1792" s="310" t="s">
        <v>1802</v>
      </c>
      <c r="I1792" s="310" t="s">
        <v>4817</v>
      </c>
      <c r="J1792" s="310">
        <v>1.0</v>
      </c>
      <c r="K1792" s="310" t="s">
        <v>105</v>
      </c>
      <c r="L1792" s="310" t="s">
        <v>25</v>
      </c>
      <c r="M1792" s="310" t="s">
        <v>5018</v>
      </c>
      <c r="N1792" s="314"/>
      <c r="O1792" s="314"/>
      <c r="P1792" s="314"/>
      <c r="Q1792" s="314"/>
      <c r="R1792" s="314"/>
      <c r="S1792" s="314"/>
      <c r="T1792" s="314"/>
      <c r="U1792" s="314"/>
      <c r="V1792" s="314"/>
      <c r="W1792" s="314"/>
      <c r="X1792" s="314"/>
      <c r="Y1792" s="314"/>
      <c r="Z1792" s="314"/>
      <c r="AA1792" s="314"/>
      <c r="AB1792" s="314"/>
      <c r="AC1792" s="314"/>
      <c r="AD1792" s="314"/>
      <c r="AE1792" s="314"/>
      <c r="AF1792" s="314"/>
      <c r="AG1792" s="314"/>
      <c r="AH1792" s="314"/>
      <c r="AI1792" s="314"/>
      <c r="AJ1792" s="314"/>
      <c r="AK1792" s="314"/>
      <c r="AL1792" s="314"/>
      <c r="AM1792" s="314"/>
      <c r="AN1792" s="314"/>
    </row>
    <row r="1793">
      <c r="A1793" s="310" t="s">
        <v>5017</v>
      </c>
      <c r="B1793" s="310">
        <v>11817.0</v>
      </c>
      <c r="C1793" s="314"/>
      <c r="D1793" s="314"/>
      <c r="E1793" s="311" t="s">
        <v>21</v>
      </c>
      <c r="F1793" s="311" t="s">
        <v>4818</v>
      </c>
      <c r="G1793" s="310">
        <v>2015.0</v>
      </c>
      <c r="H1793" s="310" t="s">
        <v>1802</v>
      </c>
      <c r="I1793" s="310" t="s">
        <v>4817</v>
      </c>
      <c r="J1793" s="310">
        <v>1.0</v>
      </c>
      <c r="K1793" s="310" t="s">
        <v>105</v>
      </c>
      <c r="L1793" s="310" t="s">
        <v>25</v>
      </c>
      <c r="M1793" s="310" t="s">
        <v>5018</v>
      </c>
      <c r="N1793" s="314"/>
      <c r="O1793" s="314"/>
      <c r="P1793" s="314"/>
      <c r="Q1793" s="314"/>
      <c r="R1793" s="314"/>
      <c r="S1793" s="314"/>
      <c r="T1793" s="314"/>
      <c r="U1793" s="314"/>
      <c r="V1793" s="314"/>
      <c r="W1793" s="314"/>
      <c r="X1793" s="314"/>
      <c r="Y1793" s="314"/>
      <c r="Z1793" s="314"/>
      <c r="AA1793" s="314"/>
      <c r="AB1793" s="314"/>
      <c r="AC1793" s="314"/>
      <c r="AD1793" s="314"/>
      <c r="AE1793" s="314"/>
      <c r="AF1793" s="314"/>
      <c r="AG1793" s="314"/>
      <c r="AH1793" s="314"/>
      <c r="AI1793" s="314"/>
      <c r="AJ1793" s="314"/>
      <c r="AK1793" s="314"/>
      <c r="AL1793" s="314"/>
      <c r="AM1793" s="314"/>
      <c r="AN1793" s="314"/>
    </row>
    <row r="1794">
      <c r="A1794" s="310" t="s">
        <v>5017</v>
      </c>
      <c r="B1794" s="310">
        <v>11818.0</v>
      </c>
      <c r="C1794" s="314"/>
      <c r="D1794" s="314"/>
      <c r="E1794" s="311" t="s">
        <v>21</v>
      </c>
      <c r="F1794" s="311" t="s">
        <v>4819</v>
      </c>
      <c r="G1794" s="310">
        <v>2015.0</v>
      </c>
      <c r="H1794" s="310" t="s">
        <v>1802</v>
      </c>
      <c r="I1794" s="310" t="s">
        <v>4817</v>
      </c>
      <c r="J1794" s="310">
        <v>1.0</v>
      </c>
      <c r="K1794" s="310" t="s">
        <v>105</v>
      </c>
      <c r="L1794" s="310" t="s">
        <v>25</v>
      </c>
      <c r="M1794" s="310" t="s">
        <v>5018</v>
      </c>
      <c r="N1794" s="314"/>
      <c r="O1794" s="314"/>
      <c r="P1794" s="314"/>
      <c r="Q1794" s="314"/>
      <c r="R1794" s="314"/>
      <c r="S1794" s="314"/>
      <c r="T1794" s="314"/>
      <c r="U1794" s="314"/>
      <c r="V1794" s="314"/>
      <c r="W1794" s="314"/>
      <c r="X1794" s="314"/>
      <c r="Y1794" s="314"/>
      <c r="Z1794" s="314"/>
      <c r="AA1794" s="314"/>
      <c r="AB1794" s="314"/>
      <c r="AC1794" s="314"/>
      <c r="AD1794" s="314"/>
      <c r="AE1794" s="314"/>
      <c r="AF1794" s="314"/>
      <c r="AG1794" s="314"/>
      <c r="AH1794" s="314"/>
      <c r="AI1794" s="314"/>
      <c r="AJ1794" s="314"/>
      <c r="AK1794" s="314"/>
      <c r="AL1794" s="314"/>
      <c r="AM1794" s="314"/>
      <c r="AN1794" s="314"/>
    </row>
    <row r="1795">
      <c r="A1795" s="310" t="s">
        <v>5017</v>
      </c>
      <c r="B1795" s="310">
        <v>11819.0</v>
      </c>
      <c r="C1795" s="314"/>
      <c r="D1795" s="314"/>
      <c r="E1795" s="311" t="s">
        <v>21</v>
      </c>
      <c r="F1795" s="311" t="s">
        <v>4820</v>
      </c>
      <c r="G1795" s="310">
        <v>2015.0</v>
      </c>
      <c r="H1795" s="310" t="s">
        <v>1802</v>
      </c>
      <c r="I1795" s="310" t="s">
        <v>4817</v>
      </c>
      <c r="J1795" s="310">
        <v>1.0</v>
      </c>
      <c r="K1795" s="310" t="s">
        <v>105</v>
      </c>
      <c r="L1795" s="310" t="s">
        <v>25</v>
      </c>
      <c r="M1795" s="310" t="s">
        <v>5018</v>
      </c>
      <c r="N1795" s="314"/>
      <c r="O1795" s="314"/>
      <c r="P1795" s="314"/>
      <c r="Q1795" s="314"/>
      <c r="R1795" s="314"/>
      <c r="S1795" s="314"/>
      <c r="T1795" s="314"/>
      <c r="U1795" s="314"/>
      <c r="V1795" s="314"/>
      <c r="W1795" s="314"/>
      <c r="X1795" s="314"/>
      <c r="Y1795" s="314"/>
      <c r="Z1795" s="314"/>
      <c r="AA1795" s="314"/>
      <c r="AB1795" s="314"/>
      <c r="AC1795" s="314"/>
      <c r="AD1795" s="314"/>
      <c r="AE1795" s="314"/>
      <c r="AF1795" s="314"/>
      <c r="AG1795" s="314"/>
      <c r="AH1795" s="314"/>
      <c r="AI1795" s="314"/>
      <c r="AJ1795" s="314"/>
      <c r="AK1795" s="314"/>
      <c r="AL1795" s="314"/>
      <c r="AM1795" s="314"/>
      <c r="AN1795" s="314"/>
    </row>
    <row r="1796">
      <c r="A1796" s="310" t="s">
        <v>5017</v>
      </c>
      <c r="B1796" s="310">
        <v>11820.0</v>
      </c>
      <c r="C1796" s="314"/>
      <c r="D1796" s="314"/>
      <c r="E1796" s="311" t="s">
        <v>21</v>
      </c>
      <c r="F1796" s="311" t="s">
        <v>4821</v>
      </c>
      <c r="G1796" s="310">
        <v>2015.0</v>
      </c>
      <c r="H1796" s="310" t="s">
        <v>1802</v>
      </c>
      <c r="I1796" s="310" t="s">
        <v>4817</v>
      </c>
      <c r="J1796" s="310">
        <v>1.0</v>
      </c>
      <c r="K1796" s="310" t="s">
        <v>105</v>
      </c>
      <c r="L1796" s="310" t="s">
        <v>25</v>
      </c>
      <c r="M1796" s="310" t="s">
        <v>5018</v>
      </c>
      <c r="N1796" s="314"/>
      <c r="O1796" s="314"/>
      <c r="P1796" s="314"/>
      <c r="Q1796" s="314"/>
      <c r="R1796" s="314"/>
      <c r="S1796" s="314"/>
      <c r="T1796" s="314"/>
      <c r="U1796" s="314"/>
      <c r="V1796" s="314"/>
      <c r="W1796" s="314"/>
      <c r="X1796" s="314"/>
      <c r="Y1796" s="314"/>
      <c r="Z1796" s="314"/>
      <c r="AA1796" s="314"/>
      <c r="AB1796" s="314"/>
      <c r="AC1796" s="314"/>
      <c r="AD1796" s="314"/>
      <c r="AE1796" s="314"/>
      <c r="AF1796" s="314"/>
      <c r="AG1796" s="314"/>
      <c r="AH1796" s="314"/>
      <c r="AI1796" s="314"/>
      <c r="AJ1796" s="314"/>
      <c r="AK1796" s="314"/>
      <c r="AL1796" s="314"/>
      <c r="AM1796" s="314"/>
      <c r="AN1796" s="314"/>
    </row>
    <row r="1797">
      <c r="A1797" s="310" t="s">
        <v>5017</v>
      </c>
      <c r="B1797" s="310">
        <v>11821.0</v>
      </c>
      <c r="C1797" s="314"/>
      <c r="D1797" s="314"/>
      <c r="E1797" s="311" t="s">
        <v>21</v>
      </c>
      <c r="F1797" s="311" t="s">
        <v>4822</v>
      </c>
      <c r="G1797" s="310">
        <v>2015.0</v>
      </c>
      <c r="H1797" s="310" t="s">
        <v>1802</v>
      </c>
      <c r="I1797" s="310" t="s">
        <v>4817</v>
      </c>
      <c r="J1797" s="310">
        <v>1.0</v>
      </c>
      <c r="K1797" s="310" t="s">
        <v>105</v>
      </c>
      <c r="L1797" s="310" t="s">
        <v>25</v>
      </c>
      <c r="M1797" s="310" t="s">
        <v>5018</v>
      </c>
      <c r="N1797" s="314"/>
      <c r="O1797" s="314"/>
      <c r="P1797" s="314"/>
      <c r="Q1797" s="314"/>
      <c r="R1797" s="314"/>
      <c r="S1797" s="314"/>
      <c r="T1797" s="314"/>
      <c r="U1797" s="314"/>
      <c r="V1797" s="314"/>
      <c r="W1797" s="314"/>
      <c r="X1797" s="314"/>
      <c r="Y1797" s="314"/>
      <c r="Z1797" s="314"/>
      <c r="AA1797" s="314"/>
      <c r="AB1797" s="314"/>
      <c r="AC1797" s="314"/>
      <c r="AD1797" s="314"/>
      <c r="AE1797" s="314"/>
      <c r="AF1797" s="314"/>
      <c r="AG1797" s="314"/>
      <c r="AH1797" s="314"/>
      <c r="AI1797" s="314"/>
      <c r="AJ1797" s="314"/>
      <c r="AK1797" s="314"/>
      <c r="AL1797" s="314"/>
      <c r="AM1797" s="314"/>
      <c r="AN1797" s="314"/>
    </row>
    <row r="1798">
      <c r="A1798" s="310" t="s">
        <v>5017</v>
      </c>
      <c r="B1798" s="310">
        <v>11822.0</v>
      </c>
      <c r="C1798" s="314"/>
      <c r="D1798" s="314"/>
      <c r="E1798" s="311" t="s">
        <v>21</v>
      </c>
      <c r="F1798" s="311" t="s">
        <v>4823</v>
      </c>
      <c r="G1798" s="310">
        <v>2015.0</v>
      </c>
      <c r="H1798" s="310" t="s">
        <v>1802</v>
      </c>
      <c r="I1798" s="310" t="s">
        <v>4817</v>
      </c>
      <c r="J1798" s="310">
        <v>1.0</v>
      </c>
      <c r="K1798" s="310" t="s">
        <v>105</v>
      </c>
      <c r="L1798" s="310" t="s">
        <v>25</v>
      </c>
      <c r="M1798" s="310" t="s">
        <v>5018</v>
      </c>
      <c r="N1798" s="314"/>
      <c r="O1798" s="314"/>
      <c r="P1798" s="314"/>
      <c r="Q1798" s="314"/>
      <c r="R1798" s="314"/>
      <c r="S1798" s="314"/>
      <c r="T1798" s="314"/>
      <c r="U1798" s="314"/>
      <c r="V1798" s="314"/>
      <c r="W1798" s="314"/>
      <c r="X1798" s="314"/>
      <c r="Y1798" s="314"/>
      <c r="Z1798" s="314"/>
      <c r="AA1798" s="314"/>
      <c r="AB1798" s="314"/>
      <c r="AC1798" s="314"/>
      <c r="AD1798" s="314"/>
      <c r="AE1798" s="314"/>
      <c r="AF1798" s="314"/>
      <c r="AG1798" s="314"/>
      <c r="AH1798" s="314"/>
      <c r="AI1798" s="314"/>
      <c r="AJ1798" s="314"/>
      <c r="AK1798" s="314"/>
      <c r="AL1798" s="314"/>
      <c r="AM1798" s="314"/>
      <c r="AN1798" s="314"/>
    </row>
    <row r="1799">
      <c r="A1799" s="310" t="s">
        <v>5017</v>
      </c>
      <c r="B1799" s="310">
        <v>11823.0</v>
      </c>
      <c r="C1799" s="314"/>
      <c r="D1799" s="314"/>
      <c r="E1799" s="311" t="s">
        <v>21</v>
      </c>
      <c r="F1799" s="311" t="s">
        <v>4824</v>
      </c>
      <c r="G1799" s="310">
        <v>2015.0</v>
      </c>
      <c r="H1799" s="310" t="s">
        <v>1802</v>
      </c>
      <c r="I1799" s="310" t="s">
        <v>4817</v>
      </c>
      <c r="J1799" s="310">
        <v>1.0</v>
      </c>
      <c r="K1799" s="310" t="s">
        <v>105</v>
      </c>
      <c r="L1799" s="310" t="s">
        <v>25</v>
      </c>
      <c r="M1799" s="310" t="s">
        <v>5018</v>
      </c>
      <c r="N1799" s="314"/>
      <c r="O1799" s="314"/>
      <c r="P1799" s="314"/>
      <c r="Q1799" s="314"/>
      <c r="R1799" s="314"/>
      <c r="S1799" s="314"/>
      <c r="T1799" s="314"/>
      <c r="U1799" s="314"/>
      <c r="V1799" s="314"/>
      <c r="W1799" s="314"/>
      <c r="X1799" s="314"/>
      <c r="Y1799" s="314"/>
      <c r="Z1799" s="314"/>
      <c r="AA1799" s="314"/>
      <c r="AB1799" s="314"/>
      <c r="AC1799" s="314"/>
      <c r="AD1799" s="314"/>
      <c r="AE1799" s="314"/>
      <c r="AF1799" s="314"/>
      <c r="AG1799" s="314"/>
      <c r="AH1799" s="314"/>
      <c r="AI1799" s="314"/>
      <c r="AJ1799" s="314"/>
      <c r="AK1799" s="314"/>
      <c r="AL1799" s="314"/>
      <c r="AM1799" s="314"/>
      <c r="AN1799" s="314"/>
    </row>
    <row r="1800">
      <c r="A1800" s="310" t="s">
        <v>5017</v>
      </c>
      <c r="B1800" s="310">
        <v>11824.0</v>
      </c>
      <c r="C1800" s="314"/>
      <c r="D1800" s="314"/>
      <c r="E1800" s="311" t="s">
        <v>21</v>
      </c>
      <c r="F1800" s="311" t="s">
        <v>4825</v>
      </c>
      <c r="G1800" s="310">
        <v>2015.0</v>
      </c>
      <c r="H1800" s="310" t="s">
        <v>1802</v>
      </c>
      <c r="I1800" s="310" t="s">
        <v>4817</v>
      </c>
      <c r="J1800" s="310">
        <v>1.0</v>
      </c>
      <c r="K1800" s="310" t="s">
        <v>105</v>
      </c>
      <c r="L1800" s="310" t="s">
        <v>25</v>
      </c>
      <c r="M1800" s="310" t="s">
        <v>5018</v>
      </c>
      <c r="N1800" s="314"/>
      <c r="O1800" s="314"/>
      <c r="P1800" s="314"/>
      <c r="Q1800" s="314"/>
      <c r="R1800" s="314"/>
      <c r="S1800" s="314"/>
      <c r="T1800" s="314"/>
      <c r="U1800" s="314"/>
      <c r="V1800" s="314"/>
      <c r="W1800" s="314"/>
      <c r="X1800" s="314"/>
      <c r="Y1800" s="314"/>
      <c r="Z1800" s="314"/>
      <c r="AA1800" s="314"/>
      <c r="AB1800" s="314"/>
      <c r="AC1800" s="314"/>
      <c r="AD1800" s="314"/>
      <c r="AE1800" s="314"/>
      <c r="AF1800" s="314"/>
      <c r="AG1800" s="314"/>
      <c r="AH1800" s="314"/>
      <c r="AI1800" s="314"/>
      <c r="AJ1800" s="314"/>
      <c r="AK1800" s="314"/>
      <c r="AL1800" s="314"/>
      <c r="AM1800" s="314"/>
      <c r="AN1800" s="314"/>
    </row>
    <row r="1801">
      <c r="A1801" s="310" t="s">
        <v>5017</v>
      </c>
      <c r="B1801" s="310">
        <v>11825.0</v>
      </c>
      <c r="C1801" s="314"/>
      <c r="D1801" s="314"/>
      <c r="E1801" s="311" t="s">
        <v>21</v>
      </c>
      <c r="F1801" s="311" t="s">
        <v>4826</v>
      </c>
      <c r="G1801" s="310">
        <v>2015.0</v>
      </c>
      <c r="H1801" s="310" t="s">
        <v>1802</v>
      </c>
      <c r="I1801" s="310" t="s">
        <v>4817</v>
      </c>
      <c r="J1801" s="310">
        <v>1.0</v>
      </c>
      <c r="K1801" s="310" t="s">
        <v>105</v>
      </c>
      <c r="L1801" s="310" t="s">
        <v>25</v>
      </c>
      <c r="M1801" s="310" t="s">
        <v>5018</v>
      </c>
      <c r="N1801" s="314"/>
      <c r="O1801" s="314"/>
      <c r="P1801" s="314"/>
      <c r="Q1801" s="314"/>
      <c r="R1801" s="314"/>
      <c r="S1801" s="314"/>
      <c r="T1801" s="314"/>
      <c r="U1801" s="314"/>
      <c r="V1801" s="314"/>
      <c r="W1801" s="314"/>
      <c r="X1801" s="314"/>
      <c r="Y1801" s="314"/>
      <c r="Z1801" s="314"/>
      <c r="AA1801" s="314"/>
      <c r="AB1801" s="314"/>
      <c r="AC1801" s="314"/>
      <c r="AD1801" s="314"/>
      <c r="AE1801" s="314"/>
      <c r="AF1801" s="314"/>
      <c r="AG1801" s="314"/>
      <c r="AH1801" s="314"/>
      <c r="AI1801" s="314"/>
      <c r="AJ1801" s="314"/>
      <c r="AK1801" s="314"/>
      <c r="AL1801" s="314"/>
      <c r="AM1801" s="314"/>
      <c r="AN1801" s="314"/>
    </row>
    <row r="1802">
      <c r="A1802" s="310" t="s">
        <v>5017</v>
      </c>
      <c r="B1802" s="310">
        <v>11826.0</v>
      </c>
      <c r="C1802" s="314"/>
      <c r="D1802" s="314"/>
      <c r="E1802" s="311" t="s">
        <v>21</v>
      </c>
      <c r="F1802" s="311" t="s">
        <v>4827</v>
      </c>
      <c r="G1802" s="310">
        <v>2015.0</v>
      </c>
      <c r="H1802" s="310" t="s">
        <v>1802</v>
      </c>
      <c r="I1802" s="310" t="s">
        <v>4817</v>
      </c>
      <c r="J1802" s="310">
        <v>1.0</v>
      </c>
      <c r="K1802" s="310" t="s">
        <v>105</v>
      </c>
      <c r="L1802" s="310" t="s">
        <v>25</v>
      </c>
      <c r="M1802" s="310" t="s">
        <v>5018</v>
      </c>
      <c r="N1802" s="314"/>
      <c r="O1802" s="314"/>
      <c r="P1802" s="314"/>
      <c r="Q1802" s="314"/>
      <c r="R1802" s="314"/>
      <c r="S1802" s="314"/>
      <c r="T1802" s="314"/>
      <c r="U1802" s="314"/>
      <c r="V1802" s="314"/>
      <c r="W1802" s="314"/>
      <c r="X1802" s="314"/>
      <c r="Y1802" s="314"/>
      <c r="Z1802" s="314"/>
      <c r="AA1802" s="314"/>
      <c r="AB1802" s="314"/>
      <c r="AC1802" s="314"/>
      <c r="AD1802" s="314"/>
      <c r="AE1802" s="314"/>
      <c r="AF1802" s="314"/>
      <c r="AG1802" s="314"/>
      <c r="AH1802" s="314"/>
      <c r="AI1802" s="314"/>
      <c r="AJ1802" s="314"/>
      <c r="AK1802" s="314"/>
      <c r="AL1802" s="314"/>
      <c r="AM1802" s="314"/>
      <c r="AN1802" s="314"/>
    </row>
    <row r="1803">
      <c r="A1803" s="310" t="s">
        <v>5017</v>
      </c>
      <c r="B1803" s="310">
        <v>11827.0</v>
      </c>
      <c r="C1803" s="314"/>
      <c r="D1803" s="314"/>
      <c r="E1803" s="311" t="s">
        <v>21</v>
      </c>
      <c r="F1803" s="311" t="s">
        <v>4828</v>
      </c>
      <c r="G1803" s="310">
        <v>2015.0</v>
      </c>
      <c r="H1803" s="310" t="s">
        <v>1802</v>
      </c>
      <c r="I1803" s="310" t="s">
        <v>4817</v>
      </c>
      <c r="J1803" s="310">
        <v>1.0</v>
      </c>
      <c r="K1803" s="310" t="s">
        <v>105</v>
      </c>
      <c r="L1803" s="310" t="s">
        <v>25</v>
      </c>
      <c r="M1803" s="310" t="s">
        <v>5018</v>
      </c>
      <c r="N1803" s="314"/>
      <c r="O1803" s="314"/>
      <c r="P1803" s="314"/>
      <c r="Q1803" s="314"/>
      <c r="R1803" s="314"/>
      <c r="S1803" s="314"/>
      <c r="T1803" s="314"/>
      <c r="U1803" s="314"/>
      <c r="V1803" s="314"/>
      <c r="W1803" s="314"/>
      <c r="X1803" s="314"/>
      <c r="Y1803" s="314"/>
      <c r="Z1803" s="314"/>
      <c r="AA1803" s="314"/>
      <c r="AB1803" s="314"/>
      <c r="AC1803" s="314"/>
      <c r="AD1803" s="314"/>
      <c r="AE1803" s="314"/>
      <c r="AF1803" s="314"/>
      <c r="AG1803" s="314"/>
      <c r="AH1803" s="314"/>
      <c r="AI1803" s="314"/>
      <c r="AJ1803" s="314"/>
      <c r="AK1803" s="314"/>
      <c r="AL1803" s="314"/>
      <c r="AM1803" s="314"/>
      <c r="AN1803" s="314"/>
    </row>
    <row r="1804">
      <c r="A1804" s="310" t="s">
        <v>5017</v>
      </c>
      <c r="B1804" s="310">
        <v>11828.0</v>
      </c>
      <c r="C1804" s="314"/>
      <c r="D1804" s="314"/>
      <c r="E1804" s="311" t="s">
        <v>21</v>
      </c>
      <c r="F1804" s="311" t="s">
        <v>4829</v>
      </c>
      <c r="G1804" s="310">
        <v>2015.0</v>
      </c>
      <c r="H1804" s="310" t="s">
        <v>1802</v>
      </c>
      <c r="I1804" s="310" t="s">
        <v>4817</v>
      </c>
      <c r="J1804" s="310">
        <v>1.0</v>
      </c>
      <c r="K1804" s="310" t="s">
        <v>105</v>
      </c>
      <c r="L1804" s="310" t="s">
        <v>25</v>
      </c>
      <c r="M1804" s="310" t="s">
        <v>5018</v>
      </c>
      <c r="N1804" s="314"/>
      <c r="O1804" s="314"/>
      <c r="P1804" s="314"/>
      <c r="Q1804" s="314"/>
      <c r="R1804" s="314"/>
      <c r="S1804" s="314"/>
      <c r="T1804" s="314"/>
      <c r="U1804" s="314"/>
      <c r="V1804" s="314"/>
      <c r="W1804" s="314"/>
      <c r="X1804" s="314"/>
      <c r="Y1804" s="314"/>
      <c r="Z1804" s="314"/>
      <c r="AA1804" s="314"/>
      <c r="AB1804" s="314"/>
      <c r="AC1804" s="314"/>
      <c r="AD1804" s="314"/>
      <c r="AE1804" s="314"/>
      <c r="AF1804" s="314"/>
      <c r="AG1804" s="314"/>
      <c r="AH1804" s="314"/>
      <c r="AI1804" s="314"/>
      <c r="AJ1804" s="314"/>
      <c r="AK1804" s="314"/>
      <c r="AL1804" s="314"/>
      <c r="AM1804" s="314"/>
      <c r="AN1804" s="314"/>
    </row>
    <row r="1805">
      <c r="A1805" s="310" t="s">
        <v>5017</v>
      </c>
      <c r="B1805" s="310">
        <v>11829.0</v>
      </c>
      <c r="C1805" s="314"/>
      <c r="D1805" s="314"/>
      <c r="E1805" s="311" t="s">
        <v>21</v>
      </c>
      <c r="F1805" s="311" t="s">
        <v>4830</v>
      </c>
      <c r="G1805" s="310">
        <v>2015.0</v>
      </c>
      <c r="H1805" s="310" t="s">
        <v>1802</v>
      </c>
      <c r="I1805" s="310" t="s">
        <v>4817</v>
      </c>
      <c r="J1805" s="310">
        <v>1.0</v>
      </c>
      <c r="K1805" s="310" t="s">
        <v>105</v>
      </c>
      <c r="L1805" s="310" t="s">
        <v>25</v>
      </c>
      <c r="M1805" s="310" t="s">
        <v>5018</v>
      </c>
      <c r="N1805" s="314"/>
      <c r="O1805" s="314"/>
      <c r="P1805" s="314"/>
      <c r="Q1805" s="314"/>
      <c r="R1805" s="314"/>
      <c r="S1805" s="314"/>
      <c r="T1805" s="314"/>
      <c r="U1805" s="314"/>
      <c r="V1805" s="314"/>
      <c r="W1805" s="314"/>
      <c r="X1805" s="314"/>
      <c r="Y1805" s="314"/>
      <c r="Z1805" s="314"/>
      <c r="AA1805" s="314"/>
      <c r="AB1805" s="314"/>
      <c r="AC1805" s="314"/>
      <c r="AD1805" s="314"/>
      <c r="AE1805" s="314"/>
      <c r="AF1805" s="314"/>
      <c r="AG1805" s="314"/>
      <c r="AH1805" s="314"/>
      <c r="AI1805" s="314"/>
      <c r="AJ1805" s="314"/>
      <c r="AK1805" s="314"/>
      <c r="AL1805" s="314"/>
      <c r="AM1805" s="314"/>
      <c r="AN1805" s="314"/>
    </row>
    <row r="1806">
      <c r="A1806" s="310" t="s">
        <v>5017</v>
      </c>
      <c r="B1806" s="310">
        <v>11830.0</v>
      </c>
      <c r="C1806" s="314"/>
      <c r="D1806" s="314"/>
      <c r="E1806" s="311" t="s">
        <v>21</v>
      </c>
      <c r="F1806" s="311" t="s">
        <v>4831</v>
      </c>
      <c r="G1806" s="310">
        <v>2015.0</v>
      </c>
      <c r="H1806" s="310" t="s">
        <v>1802</v>
      </c>
      <c r="I1806" s="310" t="s">
        <v>4817</v>
      </c>
      <c r="J1806" s="310">
        <v>1.0</v>
      </c>
      <c r="K1806" s="310" t="s">
        <v>105</v>
      </c>
      <c r="L1806" s="310" t="s">
        <v>25</v>
      </c>
      <c r="M1806" s="310" t="s">
        <v>5018</v>
      </c>
      <c r="N1806" s="314"/>
      <c r="O1806" s="314"/>
      <c r="P1806" s="314"/>
      <c r="Q1806" s="314"/>
      <c r="R1806" s="314"/>
      <c r="S1806" s="314"/>
      <c r="T1806" s="314"/>
      <c r="U1806" s="314"/>
      <c r="V1806" s="314"/>
      <c r="W1806" s="314"/>
      <c r="X1806" s="314"/>
      <c r="Y1806" s="314"/>
      <c r="Z1806" s="314"/>
      <c r="AA1806" s="314"/>
      <c r="AB1806" s="314"/>
      <c r="AC1806" s="314"/>
      <c r="AD1806" s="314"/>
      <c r="AE1806" s="314"/>
      <c r="AF1806" s="314"/>
      <c r="AG1806" s="314"/>
      <c r="AH1806" s="314"/>
      <c r="AI1806" s="314"/>
      <c r="AJ1806" s="314"/>
      <c r="AK1806" s="314"/>
      <c r="AL1806" s="314"/>
      <c r="AM1806" s="314"/>
      <c r="AN1806" s="314"/>
    </row>
    <row r="1807">
      <c r="A1807" s="310" t="s">
        <v>5017</v>
      </c>
      <c r="B1807" s="310">
        <v>11831.0</v>
      </c>
      <c r="C1807" s="314"/>
      <c r="D1807" s="314"/>
      <c r="E1807" s="311" t="s">
        <v>21</v>
      </c>
      <c r="F1807" s="311" t="s">
        <v>4832</v>
      </c>
      <c r="G1807" s="310">
        <v>2015.0</v>
      </c>
      <c r="H1807" s="310" t="s">
        <v>1802</v>
      </c>
      <c r="I1807" s="310" t="s">
        <v>4817</v>
      </c>
      <c r="J1807" s="310">
        <v>1.0</v>
      </c>
      <c r="K1807" s="310" t="s">
        <v>105</v>
      </c>
      <c r="L1807" s="310" t="s">
        <v>25</v>
      </c>
      <c r="M1807" s="310" t="s">
        <v>5018</v>
      </c>
      <c r="N1807" s="314"/>
      <c r="O1807" s="314"/>
      <c r="P1807" s="314"/>
      <c r="Q1807" s="314"/>
      <c r="R1807" s="314"/>
      <c r="S1807" s="314"/>
      <c r="T1807" s="314"/>
      <c r="U1807" s="314"/>
      <c r="V1807" s="314"/>
      <c r="W1807" s="314"/>
      <c r="X1807" s="314"/>
      <c r="Y1807" s="314"/>
      <c r="Z1807" s="314"/>
      <c r="AA1807" s="314"/>
      <c r="AB1807" s="314"/>
      <c r="AC1807" s="314"/>
      <c r="AD1807" s="314"/>
      <c r="AE1807" s="314"/>
      <c r="AF1807" s="314"/>
      <c r="AG1807" s="314"/>
      <c r="AH1807" s="314"/>
      <c r="AI1807" s="314"/>
      <c r="AJ1807" s="314"/>
      <c r="AK1807" s="314"/>
      <c r="AL1807" s="314"/>
      <c r="AM1807" s="314"/>
      <c r="AN1807" s="314"/>
    </row>
    <row r="1808">
      <c r="A1808" s="310" t="s">
        <v>5017</v>
      </c>
      <c r="B1808" s="310">
        <v>11832.0</v>
      </c>
      <c r="C1808" s="314"/>
      <c r="D1808" s="314"/>
      <c r="E1808" s="311" t="s">
        <v>21</v>
      </c>
      <c r="F1808" s="311" t="s">
        <v>4833</v>
      </c>
      <c r="G1808" s="310">
        <v>2015.0</v>
      </c>
      <c r="H1808" s="310" t="s">
        <v>1802</v>
      </c>
      <c r="I1808" s="310" t="s">
        <v>4817</v>
      </c>
      <c r="J1808" s="310">
        <v>1.0</v>
      </c>
      <c r="K1808" s="310" t="s">
        <v>105</v>
      </c>
      <c r="L1808" s="310" t="s">
        <v>25</v>
      </c>
      <c r="M1808" s="310" t="s">
        <v>5018</v>
      </c>
      <c r="N1808" s="314"/>
      <c r="O1808" s="314"/>
      <c r="P1808" s="314"/>
      <c r="Q1808" s="314"/>
      <c r="R1808" s="314"/>
      <c r="S1808" s="314"/>
      <c r="T1808" s="314"/>
      <c r="U1808" s="314"/>
      <c r="V1808" s="314"/>
      <c r="W1808" s="314"/>
      <c r="X1808" s="314"/>
      <c r="Y1808" s="314"/>
      <c r="Z1808" s="314"/>
      <c r="AA1808" s="314"/>
      <c r="AB1808" s="314"/>
      <c r="AC1808" s="314"/>
      <c r="AD1808" s="314"/>
      <c r="AE1808" s="314"/>
      <c r="AF1808" s="314"/>
      <c r="AG1808" s="314"/>
      <c r="AH1808" s="314"/>
      <c r="AI1808" s="314"/>
      <c r="AJ1808" s="314"/>
      <c r="AK1808" s="314"/>
      <c r="AL1808" s="314"/>
      <c r="AM1808" s="314"/>
      <c r="AN1808" s="314"/>
    </row>
    <row r="1809">
      <c r="A1809" s="5" t="s">
        <v>5017</v>
      </c>
      <c r="B1809" s="5">
        <v>11833.0</v>
      </c>
      <c r="E1809" s="90" t="s">
        <v>21</v>
      </c>
      <c r="F1809" s="90" t="s">
        <v>4765</v>
      </c>
      <c r="G1809" s="5">
        <v>1990.0</v>
      </c>
      <c r="H1809" s="5" t="s">
        <v>90</v>
      </c>
      <c r="I1809" s="5" t="s">
        <v>4766</v>
      </c>
      <c r="J1809" s="5">
        <v>439.0</v>
      </c>
      <c r="K1809" s="5" t="s">
        <v>4213</v>
      </c>
      <c r="L1809" s="5" t="s">
        <v>25</v>
      </c>
      <c r="M1809" s="5" t="s">
        <v>5018</v>
      </c>
      <c r="N1809" s="113"/>
    </row>
    <row r="1810">
      <c r="A1810" s="5" t="s">
        <v>5017</v>
      </c>
      <c r="B1810" s="5">
        <v>11834.0</v>
      </c>
      <c r="E1810" s="90" t="s">
        <v>21</v>
      </c>
      <c r="F1810" s="90" t="s">
        <v>4834</v>
      </c>
      <c r="G1810" s="5">
        <v>2011.0</v>
      </c>
      <c r="H1810" s="5" t="s">
        <v>4835</v>
      </c>
      <c r="I1810" s="5" t="s">
        <v>4836</v>
      </c>
      <c r="J1810" s="5" t="s">
        <v>4838</v>
      </c>
      <c r="K1810" s="5" t="s">
        <v>4840</v>
      </c>
      <c r="L1810" s="5" t="s">
        <v>30</v>
      </c>
      <c r="M1810" s="5" t="s">
        <v>5018</v>
      </c>
      <c r="N1810" s="113"/>
    </row>
    <row r="1811">
      <c r="A1811" s="5" t="s">
        <v>5017</v>
      </c>
      <c r="B1811" s="5">
        <v>11836.0</v>
      </c>
      <c r="E1811" s="90" t="s">
        <v>21</v>
      </c>
      <c r="F1811" s="90" t="s">
        <v>2833</v>
      </c>
      <c r="G1811" s="5">
        <v>1988.0</v>
      </c>
      <c r="H1811" s="5" t="s">
        <v>102</v>
      </c>
      <c r="I1811" s="5" t="s">
        <v>1917</v>
      </c>
      <c r="J1811" s="5">
        <v>130.0</v>
      </c>
      <c r="K1811" s="110" t="s">
        <v>1865</v>
      </c>
      <c r="L1811" s="5" t="s">
        <v>72</v>
      </c>
      <c r="M1811" s="5" t="s">
        <v>5012</v>
      </c>
      <c r="N1811" s="113"/>
    </row>
    <row r="1812">
      <c r="A1812" s="5" t="s">
        <v>5017</v>
      </c>
      <c r="B1812" s="5">
        <v>11837.0</v>
      </c>
      <c r="E1812" s="90" t="s">
        <v>66</v>
      </c>
      <c r="F1812" s="90" t="s">
        <v>2834</v>
      </c>
      <c r="G1812" s="5">
        <v>1988.0</v>
      </c>
      <c r="H1812" s="5" t="s">
        <v>2835</v>
      </c>
      <c r="I1812" s="5" t="s">
        <v>1864</v>
      </c>
      <c r="J1812" s="5">
        <v>129.0</v>
      </c>
      <c r="K1812" s="110" t="s">
        <v>1865</v>
      </c>
      <c r="L1812" s="5" t="s">
        <v>462</v>
      </c>
      <c r="M1812" s="5" t="s">
        <v>5012</v>
      </c>
      <c r="N1812" s="113"/>
    </row>
    <row r="1813">
      <c r="A1813" s="5" t="s">
        <v>5017</v>
      </c>
      <c r="B1813" s="5">
        <v>11838.0</v>
      </c>
      <c r="E1813" s="90" t="s">
        <v>21</v>
      </c>
      <c r="F1813" s="90" t="s">
        <v>2836</v>
      </c>
      <c r="G1813" s="5">
        <v>1988.0</v>
      </c>
      <c r="H1813" s="5" t="s">
        <v>102</v>
      </c>
      <c r="I1813" s="5" t="s">
        <v>1943</v>
      </c>
      <c r="J1813" s="5">
        <v>126.0</v>
      </c>
      <c r="K1813" s="110" t="s">
        <v>1865</v>
      </c>
      <c r="L1813" s="5" t="s">
        <v>763</v>
      </c>
      <c r="M1813" s="5" t="s">
        <v>5012</v>
      </c>
      <c r="N1813" s="113"/>
    </row>
    <row r="1814">
      <c r="A1814" s="5" t="s">
        <v>5017</v>
      </c>
      <c r="B1814" s="5">
        <v>11839.0</v>
      </c>
      <c r="E1814" s="90" t="s">
        <v>21</v>
      </c>
      <c r="F1814" s="90" t="s">
        <v>2905</v>
      </c>
      <c r="G1814" s="5">
        <v>1988.0</v>
      </c>
      <c r="H1814" s="5" t="s">
        <v>102</v>
      </c>
      <c r="I1814" s="5" t="s">
        <v>2906</v>
      </c>
      <c r="J1814" s="5">
        <v>8.0</v>
      </c>
      <c r="K1814" s="5" t="s">
        <v>1567</v>
      </c>
      <c r="L1814" s="5" t="s">
        <v>1797</v>
      </c>
      <c r="M1814" s="5" t="s">
        <v>5012</v>
      </c>
      <c r="N1814" s="113"/>
    </row>
    <row r="1815">
      <c r="A1815" s="5" t="s">
        <v>5017</v>
      </c>
      <c r="B1815" s="5">
        <v>11840.0</v>
      </c>
      <c r="E1815" s="90" t="s">
        <v>21</v>
      </c>
      <c r="F1815" s="90" t="s">
        <v>2837</v>
      </c>
      <c r="G1815" s="5">
        <v>1988.0</v>
      </c>
      <c r="H1815" s="5" t="s">
        <v>102</v>
      </c>
      <c r="I1815" s="5" t="s">
        <v>1952</v>
      </c>
      <c r="J1815" s="5">
        <v>9.0</v>
      </c>
      <c r="K1815" s="5" t="s">
        <v>1567</v>
      </c>
      <c r="L1815" s="5" t="s">
        <v>666</v>
      </c>
      <c r="M1815" s="5" t="s">
        <v>5012</v>
      </c>
      <c r="N1815" s="113"/>
    </row>
    <row r="1816">
      <c r="A1816" s="5" t="s">
        <v>5017</v>
      </c>
      <c r="B1816" s="5">
        <v>11841.0</v>
      </c>
      <c r="E1816" s="90" t="s">
        <v>21</v>
      </c>
      <c r="F1816" s="90" t="s">
        <v>2886</v>
      </c>
      <c r="G1816" s="5">
        <v>1988.0</v>
      </c>
      <c r="H1816" s="5" t="s">
        <v>102</v>
      </c>
      <c r="I1816" s="5" t="s">
        <v>2887</v>
      </c>
      <c r="J1816" s="5">
        <v>10.0</v>
      </c>
      <c r="K1816" s="5" t="s">
        <v>1567</v>
      </c>
      <c r="L1816" s="5" t="s">
        <v>666</v>
      </c>
      <c r="M1816" s="5" t="s">
        <v>5012</v>
      </c>
      <c r="N1816" s="113"/>
    </row>
    <row r="1817">
      <c r="A1817" s="5" t="s">
        <v>5017</v>
      </c>
      <c r="B1817" s="5">
        <v>11842.0</v>
      </c>
      <c r="E1817" s="90" t="s">
        <v>21</v>
      </c>
      <c r="F1817" s="90" t="s">
        <v>2838</v>
      </c>
      <c r="G1817" s="5">
        <v>1988.0</v>
      </c>
      <c r="H1817" s="5" t="s">
        <v>102</v>
      </c>
      <c r="I1817" s="110" t="s">
        <v>1961</v>
      </c>
      <c r="J1817" s="5">
        <v>11.0</v>
      </c>
      <c r="K1817" s="5" t="s">
        <v>1567</v>
      </c>
      <c r="L1817" s="5" t="s">
        <v>666</v>
      </c>
      <c r="M1817" s="5" t="s">
        <v>5012</v>
      </c>
      <c r="N1817" s="113"/>
    </row>
    <row r="1818">
      <c r="A1818" s="310" t="s">
        <v>5017</v>
      </c>
      <c r="B1818" s="310">
        <v>11843.0</v>
      </c>
      <c r="C1818" s="314"/>
      <c r="D1818" s="314"/>
      <c r="E1818" s="311" t="s">
        <v>21</v>
      </c>
      <c r="F1818" s="311" t="s">
        <v>2245</v>
      </c>
      <c r="G1818" s="310">
        <v>1987.0</v>
      </c>
      <c r="H1818" s="310" t="s">
        <v>102</v>
      </c>
      <c r="I1818" s="310" t="s">
        <v>1965</v>
      </c>
      <c r="J1818" s="310">
        <v>1.0</v>
      </c>
      <c r="K1818" s="310" t="s">
        <v>105</v>
      </c>
      <c r="L1818" s="310" t="s">
        <v>72</v>
      </c>
      <c r="M1818" s="310" t="s">
        <v>5012</v>
      </c>
      <c r="N1818" s="314"/>
      <c r="O1818" s="314"/>
      <c r="P1818" s="314"/>
      <c r="Q1818" s="314"/>
      <c r="R1818" s="314"/>
      <c r="S1818" s="314"/>
      <c r="T1818" s="314"/>
      <c r="U1818" s="314"/>
      <c r="V1818" s="314"/>
      <c r="W1818" s="314"/>
      <c r="X1818" s="314"/>
      <c r="Y1818" s="314"/>
      <c r="Z1818" s="314"/>
      <c r="AA1818" s="314"/>
      <c r="AB1818" s="314"/>
      <c r="AC1818" s="314"/>
      <c r="AD1818" s="314"/>
      <c r="AE1818" s="314"/>
      <c r="AF1818" s="314"/>
      <c r="AG1818" s="314"/>
      <c r="AH1818" s="314"/>
      <c r="AI1818" s="314"/>
      <c r="AJ1818" s="314"/>
      <c r="AK1818" s="314"/>
      <c r="AL1818" s="314"/>
      <c r="AM1818" s="314"/>
      <c r="AN1818" s="314"/>
    </row>
    <row r="1819">
      <c r="A1819" s="5" t="s">
        <v>5017</v>
      </c>
      <c r="B1819" s="5">
        <v>11844.0</v>
      </c>
      <c r="E1819" s="90" t="s">
        <v>21</v>
      </c>
      <c r="F1819" s="90" t="s">
        <v>1992</v>
      </c>
      <c r="G1819" s="5">
        <v>1988.0</v>
      </c>
      <c r="H1819" s="5" t="s">
        <v>102</v>
      </c>
      <c r="I1819" s="5" t="s">
        <v>1993</v>
      </c>
      <c r="J1819" s="5">
        <v>123.0</v>
      </c>
      <c r="K1819" s="5" t="s">
        <v>1865</v>
      </c>
      <c r="L1819" s="5" t="s">
        <v>72</v>
      </c>
      <c r="M1819" s="5" t="s">
        <v>5012</v>
      </c>
      <c r="N1819" s="113"/>
    </row>
    <row r="1820">
      <c r="A1820" s="310" t="s">
        <v>5017</v>
      </c>
      <c r="B1820" s="310">
        <v>11845.0</v>
      </c>
      <c r="C1820" s="314"/>
      <c r="D1820" s="314"/>
      <c r="E1820" s="311" t="s">
        <v>21</v>
      </c>
      <c r="F1820" s="311" t="s">
        <v>2274</v>
      </c>
      <c r="G1820" s="310">
        <v>1987.0</v>
      </c>
      <c r="H1820" s="310" t="s">
        <v>102</v>
      </c>
      <c r="I1820" s="310" t="s">
        <v>1965</v>
      </c>
      <c r="J1820" s="310">
        <v>1.0</v>
      </c>
      <c r="K1820" s="310" t="s">
        <v>105</v>
      </c>
      <c r="L1820" s="310" t="s">
        <v>72</v>
      </c>
      <c r="M1820" s="310" t="s">
        <v>5012</v>
      </c>
      <c r="N1820" s="314"/>
      <c r="O1820" s="314"/>
      <c r="P1820" s="314"/>
      <c r="Q1820" s="314"/>
      <c r="R1820" s="314"/>
      <c r="S1820" s="314"/>
      <c r="T1820" s="314"/>
      <c r="U1820" s="314"/>
      <c r="V1820" s="314"/>
      <c r="W1820" s="314"/>
      <c r="X1820" s="314"/>
      <c r="Y1820" s="314"/>
      <c r="Z1820" s="314"/>
      <c r="AA1820" s="314"/>
      <c r="AB1820" s="314"/>
      <c r="AC1820" s="314"/>
      <c r="AD1820" s="314"/>
      <c r="AE1820" s="314"/>
      <c r="AF1820" s="314"/>
      <c r="AG1820" s="314"/>
      <c r="AH1820" s="314"/>
      <c r="AI1820" s="314"/>
      <c r="AJ1820" s="314"/>
      <c r="AK1820" s="314"/>
      <c r="AL1820" s="314"/>
      <c r="AM1820" s="314"/>
      <c r="AN1820" s="314"/>
    </row>
    <row r="1821">
      <c r="A1821" s="310" t="s">
        <v>5017</v>
      </c>
      <c r="B1821" s="310">
        <v>11846.0</v>
      </c>
      <c r="C1821" s="314"/>
      <c r="D1821" s="314"/>
      <c r="E1821" s="311" t="s">
        <v>21</v>
      </c>
      <c r="F1821" s="311" t="s">
        <v>2275</v>
      </c>
      <c r="G1821" s="310">
        <v>1987.0</v>
      </c>
      <c r="H1821" s="310" t="s">
        <v>102</v>
      </c>
      <c r="I1821" s="310" t="s">
        <v>1965</v>
      </c>
      <c r="J1821" s="310">
        <v>1.0</v>
      </c>
      <c r="K1821" s="310" t="s">
        <v>105</v>
      </c>
      <c r="L1821" s="310" t="s">
        <v>72</v>
      </c>
      <c r="M1821" s="310" t="s">
        <v>5012</v>
      </c>
      <c r="N1821" s="314"/>
      <c r="O1821" s="314"/>
      <c r="P1821" s="314"/>
      <c r="Q1821" s="314"/>
      <c r="R1821" s="314"/>
      <c r="S1821" s="314"/>
      <c r="T1821" s="314"/>
      <c r="U1821" s="314"/>
      <c r="V1821" s="314"/>
      <c r="W1821" s="314"/>
      <c r="X1821" s="314"/>
      <c r="Y1821" s="314"/>
      <c r="Z1821" s="314"/>
      <c r="AA1821" s="314"/>
      <c r="AB1821" s="314"/>
      <c r="AC1821" s="314"/>
      <c r="AD1821" s="314"/>
      <c r="AE1821" s="314"/>
      <c r="AF1821" s="314"/>
      <c r="AG1821" s="314"/>
      <c r="AH1821" s="314"/>
      <c r="AI1821" s="314"/>
      <c r="AJ1821" s="314"/>
      <c r="AK1821" s="314"/>
      <c r="AL1821" s="314"/>
      <c r="AM1821" s="314"/>
      <c r="AN1821" s="314"/>
    </row>
    <row r="1822">
      <c r="A1822" s="310" t="s">
        <v>5017</v>
      </c>
      <c r="B1822" s="310">
        <v>11847.0</v>
      </c>
      <c r="C1822" s="314"/>
      <c r="D1822" s="314"/>
      <c r="E1822" s="311" t="s">
        <v>21</v>
      </c>
      <c r="F1822" s="311" t="s">
        <v>2276</v>
      </c>
      <c r="G1822" s="310">
        <v>1987.0</v>
      </c>
      <c r="H1822" s="310" t="s">
        <v>102</v>
      </c>
      <c r="I1822" s="310" t="s">
        <v>1965</v>
      </c>
      <c r="J1822" s="310">
        <v>1.0</v>
      </c>
      <c r="K1822" s="310" t="s">
        <v>105</v>
      </c>
      <c r="L1822" s="310" t="s">
        <v>72</v>
      </c>
      <c r="M1822" s="310" t="s">
        <v>5012</v>
      </c>
      <c r="N1822" s="314"/>
      <c r="O1822" s="314"/>
      <c r="P1822" s="314"/>
      <c r="Q1822" s="314"/>
      <c r="R1822" s="314"/>
      <c r="S1822" s="314"/>
      <c r="T1822" s="314"/>
      <c r="U1822" s="314"/>
      <c r="V1822" s="314"/>
      <c r="W1822" s="314"/>
      <c r="X1822" s="314"/>
      <c r="Y1822" s="314"/>
      <c r="Z1822" s="314"/>
      <c r="AA1822" s="314"/>
      <c r="AB1822" s="314"/>
      <c r="AC1822" s="314"/>
      <c r="AD1822" s="314"/>
      <c r="AE1822" s="314"/>
      <c r="AF1822" s="314"/>
      <c r="AG1822" s="314"/>
      <c r="AH1822" s="314"/>
      <c r="AI1822" s="314"/>
      <c r="AJ1822" s="314"/>
      <c r="AK1822" s="314"/>
      <c r="AL1822" s="314"/>
      <c r="AM1822" s="314"/>
      <c r="AN1822" s="314"/>
    </row>
    <row r="1823">
      <c r="A1823" s="310" t="s">
        <v>5017</v>
      </c>
      <c r="B1823" s="310">
        <v>11848.0</v>
      </c>
      <c r="C1823" s="314"/>
      <c r="D1823" s="314"/>
      <c r="E1823" s="311" t="s">
        <v>21</v>
      </c>
      <c r="F1823" s="311" t="s">
        <v>2277</v>
      </c>
      <c r="G1823" s="310">
        <v>1987.0</v>
      </c>
      <c r="H1823" s="310" t="s">
        <v>102</v>
      </c>
      <c r="I1823" s="310" t="s">
        <v>1965</v>
      </c>
      <c r="J1823" s="310">
        <v>1.0</v>
      </c>
      <c r="K1823" s="310" t="s">
        <v>105</v>
      </c>
      <c r="L1823" s="310" t="s">
        <v>72</v>
      </c>
      <c r="M1823" s="310" t="s">
        <v>5012</v>
      </c>
      <c r="N1823" s="314"/>
      <c r="O1823" s="314"/>
      <c r="P1823" s="314"/>
      <c r="Q1823" s="314"/>
      <c r="R1823" s="314"/>
      <c r="S1823" s="314"/>
      <c r="T1823" s="314"/>
      <c r="U1823" s="314"/>
      <c r="V1823" s="314"/>
      <c r="W1823" s="314"/>
      <c r="X1823" s="314"/>
      <c r="Y1823" s="314"/>
      <c r="Z1823" s="314"/>
      <c r="AA1823" s="314"/>
      <c r="AB1823" s="314"/>
      <c r="AC1823" s="314"/>
      <c r="AD1823" s="314"/>
      <c r="AE1823" s="314"/>
      <c r="AF1823" s="314"/>
      <c r="AG1823" s="314"/>
      <c r="AH1823" s="314"/>
      <c r="AI1823" s="314"/>
      <c r="AJ1823" s="314"/>
      <c r="AK1823" s="314"/>
      <c r="AL1823" s="314"/>
      <c r="AM1823" s="314"/>
      <c r="AN1823" s="314"/>
    </row>
    <row r="1824">
      <c r="A1824" s="310" t="s">
        <v>5017</v>
      </c>
      <c r="B1824" s="310">
        <v>11849.0</v>
      </c>
      <c r="C1824" s="314"/>
      <c r="D1824" s="314"/>
      <c r="E1824" s="311" t="s">
        <v>21</v>
      </c>
      <c r="F1824" s="311" t="s">
        <v>2278</v>
      </c>
      <c r="G1824" s="310">
        <v>1987.0</v>
      </c>
      <c r="H1824" s="310" t="s">
        <v>102</v>
      </c>
      <c r="I1824" s="310" t="s">
        <v>1965</v>
      </c>
      <c r="J1824" s="310">
        <v>1.0</v>
      </c>
      <c r="K1824" s="310" t="s">
        <v>105</v>
      </c>
      <c r="L1824" s="310" t="s">
        <v>72</v>
      </c>
      <c r="M1824" s="310" t="s">
        <v>5012</v>
      </c>
      <c r="N1824" s="314"/>
      <c r="O1824" s="314"/>
      <c r="P1824" s="314"/>
      <c r="Q1824" s="314"/>
      <c r="R1824" s="314"/>
      <c r="S1824" s="314"/>
      <c r="T1824" s="314"/>
      <c r="U1824" s="314"/>
      <c r="V1824" s="314"/>
      <c r="W1824" s="314"/>
      <c r="X1824" s="314"/>
      <c r="Y1824" s="314"/>
      <c r="Z1824" s="314"/>
      <c r="AA1824" s="314"/>
      <c r="AB1824" s="314"/>
      <c r="AC1824" s="314"/>
      <c r="AD1824" s="314"/>
      <c r="AE1824" s="314"/>
      <c r="AF1824" s="314"/>
      <c r="AG1824" s="314"/>
      <c r="AH1824" s="314"/>
      <c r="AI1824" s="314"/>
      <c r="AJ1824" s="314"/>
      <c r="AK1824" s="314"/>
      <c r="AL1824" s="314"/>
      <c r="AM1824" s="314"/>
      <c r="AN1824" s="314"/>
    </row>
    <row r="1825">
      <c r="A1825" s="310" t="s">
        <v>5017</v>
      </c>
      <c r="B1825" s="310">
        <v>11851.0</v>
      </c>
      <c r="C1825" s="314"/>
      <c r="D1825" s="314"/>
      <c r="E1825" s="311" t="s">
        <v>21</v>
      </c>
      <c r="F1825" s="311" t="s">
        <v>2279</v>
      </c>
      <c r="G1825" s="310">
        <v>1987.0</v>
      </c>
      <c r="H1825" s="310" t="s">
        <v>102</v>
      </c>
      <c r="I1825" s="310" t="s">
        <v>1965</v>
      </c>
      <c r="J1825" s="310">
        <v>1.0</v>
      </c>
      <c r="K1825" s="310" t="s">
        <v>105</v>
      </c>
      <c r="L1825" s="310" t="s">
        <v>72</v>
      </c>
      <c r="M1825" s="310" t="s">
        <v>5012</v>
      </c>
      <c r="N1825" s="314"/>
      <c r="O1825" s="314"/>
      <c r="P1825" s="314"/>
      <c r="Q1825" s="314"/>
      <c r="R1825" s="314"/>
      <c r="S1825" s="314"/>
      <c r="T1825" s="314"/>
      <c r="U1825" s="314"/>
      <c r="V1825" s="314"/>
      <c r="W1825" s="314"/>
      <c r="X1825" s="314"/>
      <c r="Y1825" s="314"/>
      <c r="Z1825" s="314"/>
      <c r="AA1825" s="314"/>
      <c r="AB1825" s="314"/>
      <c r="AC1825" s="314"/>
      <c r="AD1825" s="314"/>
      <c r="AE1825" s="314"/>
      <c r="AF1825" s="314"/>
      <c r="AG1825" s="314"/>
      <c r="AH1825" s="314"/>
      <c r="AI1825" s="314"/>
      <c r="AJ1825" s="314"/>
      <c r="AK1825" s="314"/>
      <c r="AL1825" s="314"/>
      <c r="AM1825" s="314"/>
      <c r="AN1825" s="314"/>
    </row>
    <row r="1826">
      <c r="A1826" s="310" t="s">
        <v>5017</v>
      </c>
      <c r="B1826" s="310">
        <v>11852.0</v>
      </c>
      <c r="C1826" s="314"/>
      <c r="D1826" s="314"/>
      <c r="E1826" s="311" t="s">
        <v>21</v>
      </c>
      <c r="F1826" s="311" t="s">
        <v>2280</v>
      </c>
      <c r="G1826" s="310">
        <v>1987.0</v>
      </c>
      <c r="H1826" s="310" t="s">
        <v>102</v>
      </c>
      <c r="I1826" s="310" t="s">
        <v>1965</v>
      </c>
      <c r="J1826" s="310">
        <v>1.0</v>
      </c>
      <c r="K1826" s="310" t="s">
        <v>105</v>
      </c>
      <c r="L1826" s="310" t="s">
        <v>72</v>
      </c>
      <c r="M1826" s="310" t="s">
        <v>5012</v>
      </c>
      <c r="N1826" s="314"/>
      <c r="O1826" s="314"/>
      <c r="P1826" s="314"/>
      <c r="Q1826" s="314"/>
      <c r="R1826" s="314"/>
      <c r="S1826" s="314"/>
      <c r="T1826" s="314"/>
      <c r="U1826" s="314"/>
      <c r="V1826" s="314"/>
      <c r="W1826" s="314"/>
      <c r="X1826" s="314"/>
      <c r="Y1826" s="314"/>
      <c r="Z1826" s="314"/>
      <c r="AA1826" s="314"/>
      <c r="AB1826" s="314"/>
      <c r="AC1826" s="314"/>
      <c r="AD1826" s="314"/>
      <c r="AE1826" s="314"/>
      <c r="AF1826" s="314"/>
      <c r="AG1826" s="314"/>
      <c r="AH1826" s="314"/>
      <c r="AI1826" s="314"/>
      <c r="AJ1826" s="314"/>
      <c r="AK1826" s="314"/>
      <c r="AL1826" s="314"/>
      <c r="AM1826" s="314"/>
      <c r="AN1826" s="314"/>
    </row>
    <row r="1827">
      <c r="A1827" s="310" t="s">
        <v>5017</v>
      </c>
      <c r="B1827" s="310">
        <v>11853.0</v>
      </c>
      <c r="C1827" s="314"/>
      <c r="D1827" s="314"/>
      <c r="E1827" s="311" t="s">
        <v>21</v>
      </c>
      <c r="F1827" s="311" t="s">
        <v>2091</v>
      </c>
      <c r="G1827" s="310">
        <v>1992.0</v>
      </c>
      <c r="H1827" s="310" t="s">
        <v>62</v>
      </c>
      <c r="I1827" s="310" t="s">
        <v>1826</v>
      </c>
      <c r="J1827" s="310">
        <v>362.0</v>
      </c>
      <c r="K1827" s="310" t="s">
        <v>105</v>
      </c>
      <c r="L1827" s="310" t="s">
        <v>25</v>
      </c>
      <c r="M1827" s="310" t="s">
        <v>5012</v>
      </c>
      <c r="N1827" s="314"/>
      <c r="O1827" s="314"/>
      <c r="P1827" s="314"/>
      <c r="Q1827" s="314"/>
      <c r="R1827" s="314"/>
      <c r="S1827" s="314"/>
      <c r="T1827" s="314"/>
      <c r="U1827" s="314"/>
      <c r="V1827" s="314"/>
      <c r="W1827" s="314"/>
      <c r="X1827" s="314"/>
      <c r="Y1827" s="314"/>
      <c r="Z1827" s="314"/>
      <c r="AA1827" s="314"/>
      <c r="AB1827" s="314"/>
      <c r="AC1827" s="314"/>
      <c r="AD1827" s="314"/>
      <c r="AE1827" s="314"/>
      <c r="AF1827" s="314"/>
      <c r="AG1827" s="314"/>
      <c r="AH1827" s="314"/>
      <c r="AI1827" s="314"/>
      <c r="AJ1827" s="314"/>
      <c r="AK1827" s="314"/>
      <c r="AL1827" s="314"/>
      <c r="AM1827" s="314"/>
      <c r="AN1827" s="314"/>
    </row>
    <row r="1828">
      <c r="A1828" s="310" t="s">
        <v>5017</v>
      </c>
      <c r="B1828" s="310">
        <v>11854.0</v>
      </c>
      <c r="C1828" s="314"/>
      <c r="D1828" s="314"/>
      <c r="E1828" s="311" t="s">
        <v>21</v>
      </c>
      <c r="F1828" s="311" t="s">
        <v>2092</v>
      </c>
      <c r="G1828" s="310">
        <v>1992.0</v>
      </c>
      <c r="H1828" s="310" t="s">
        <v>62</v>
      </c>
      <c r="I1828" s="310" t="s">
        <v>1826</v>
      </c>
      <c r="J1828" s="310">
        <v>362.0</v>
      </c>
      <c r="K1828" s="310" t="s">
        <v>105</v>
      </c>
      <c r="L1828" s="310" t="s">
        <v>25</v>
      </c>
      <c r="M1828" s="310" t="s">
        <v>5012</v>
      </c>
      <c r="N1828" s="314"/>
      <c r="O1828" s="314"/>
      <c r="P1828" s="314"/>
      <c r="Q1828" s="314"/>
      <c r="R1828" s="314"/>
      <c r="S1828" s="314"/>
      <c r="T1828" s="314"/>
      <c r="U1828" s="314"/>
      <c r="V1828" s="314"/>
      <c r="W1828" s="314"/>
      <c r="X1828" s="314"/>
      <c r="Y1828" s="314"/>
      <c r="Z1828" s="314"/>
      <c r="AA1828" s="314"/>
      <c r="AB1828" s="314"/>
      <c r="AC1828" s="314"/>
      <c r="AD1828" s="314"/>
      <c r="AE1828" s="314"/>
      <c r="AF1828" s="314"/>
      <c r="AG1828" s="314"/>
      <c r="AH1828" s="314"/>
      <c r="AI1828" s="314"/>
      <c r="AJ1828" s="314"/>
      <c r="AK1828" s="314"/>
      <c r="AL1828" s="314"/>
      <c r="AM1828" s="314"/>
      <c r="AN1828" s="314"/>
    </row>
    <row r="1829">
      <c r="A1829" s="310" t="s">
        <v>5017</v>
      </c>
      <c r="B1829" s="310">
        <v>11855.0</v>
      </c>
      <c r="C1829" s="314"/>
      <c r="D1829" s="314"/>
      <c r="E1829" s="311" t="s">
        <v>21</v>
      </c>
      <c r="F1829" s="311" t="s">
        <v>2093</v>
      </c>
      <c r="G1829" s="310">
        <v>1992.0</v>
      </c>
      <c r="H1829" s="310" t="s">
        <v>62</v>
      </c>
      <c r="I1829" s="310" t="s">
        <v>1826</v>
      </c>
      <c r="J1829" s="310">
        <v>362.0</v>
      </c>
      <c r="K1829" s="310" t="s">
        <v>105</v>
      </c>
      <c r="L1829" s="310" t="s">
        <v>25</v>
      </c>
      <c r="M1829" s="310" t="s">
        <v>5012</v>
      </c>
      <c r="N1829" s="314"/>
      <c r="O1829" s="314"/>
      <c r="P1829" s="314"/>
      <c r="Q1829" s="314"/>
      <c r="R1829" s="314"/>
      <c r="S1829" s="314"/>
      <c r="T1829" s="314"/>
      <c r="U1829" s="314"/>
      <c r="V1829" s="314"/>
      <c r="W1829" s="314"/>
      <c r="X1829" s="314"/>
      <c r="Y1829" s="314"/>
      <c r="Z1829" s="314"/>
      <c r="AA1829" s="314"/>
      <c r="AB1829" s="314"/>
      <c r="AC1829" s="314"/>
      <c r="AD1829" s="314"/>
      <c r="AE1829" s="314"/>
      <c r="AF1829" s="314"/>
      <c r="AG1829" s="314"/>
      <c r="AH1829" s="314"/>
      <c r="AI1829" s="314"/>
      <c r="AJ1829" s="314"/>
      <c r="AK1829" s="314"/>
      <c r="AL1829" s="314"/>
      <c r="AM1829" s="314"/>
      <c r="AN1829" s="314"/>
    </row>
    <row r="1830">
      <c r="A1830" s="310" t="s">
        <v>5017</v>
      </c>
      <c r="B1830" s="310">
        <v>11856.0</v>
      </c>
      <c r="C1830" s="314"/>
      <c r="D1830" s="314"/>
      <c r="E1830" s="311" t="s">
        <v>21</v>
      </c>
      <c r="F1830" s="311" t="s">
        <v>2094</v>
      </c>
      <c r="G1830" s="310">
        <v>1992.0</v>
      </c>
      <c r="H1830" s="310" t="s">
        <v>62</v>
      </c>
      <c r="I1830" s="310" t="s">
        <v>1826</v>
      </c>
      <c r="J1830" s="310">
        <v>362.0</v>
      </c>
      <c r="K1830" s="310" t="s">
        <v>105</v>
      </c>
      <c r="L1830" s="310" t="s">
        <v>25</v>
      </c>
      <c r="M1830" s="310" t="s">
        <v>5012</v>
      </c>
      <c r="N1830" s="314"/>
      <c r="O1830" s="314"/>
      <c r="P1830" s="314"/>
      <c r="Q1830" s="314"/>
      <c r="R1830" s="314"/>
      <c r="S1830" s="314"/>
      <c r="T1830" s="314"/>
      <c r="U1830" s="314"/>
      <c r="V1830" s="314"/>
      <c r="W1830" s="314"/>
      <c r="X1830" s="314"/>
      <c r="Y1830" s="314"/>
      <c r="Z1830" s="314"/>
      <c r="AA1830" s="314"/>
      <c r="AB1830" s="314"/>
      <c r="AC1830" s="314"/>
      <c r="AD1830" s="314"/>
      <c r="AE1830" s="314"/>
      <c r="AF1830" s="314"/>
      <c r="AG1830" s="314"/>
      <c r="AH1830" s="314"/>
      <c r="AI1830" s="314"/>
      <c r="AJ1830" s="314"/>
      <c r="AK1830" s="314"/>
      <c r="AL1830" s="314"/>
      <c r="AM1830" s="314"/>
      <c r="AN1830" s="314"/>
    </row>
    <row r="1831">
      <c r="A1831" s="310" t="s">
        <v>5017</v>
      </c>
      <c r="B1831" s="310">
        <v>11857.0</v>
      </c>
      <c r="C1831" s="314"/>
      <c r="D1831" s="314"/>
      <c r="E1831" s="311" t="s">
        <v>21</v>
      </c>
      <c r="F1831" s="311" t="s">
        <v>2095</v>
      </c>
      <c r="G1831" s="310">
        <v>1992.0</v>
      </c>
      <c r="H1831" s="310" t="s">
        <v>62</v>
      </c>
      <c r="I1831" s="310" t="s">
        <v>1826</v>
      </c>
      <c r="J1831" s="310">
        <v>362.0</v>
      </c>
      <c r="K1831" s="310" t="s">
        <v>105</v>
      </c>
      <c r="L1831" s="310" t="s">
        <v>25</v>
      </c>
      <c r="M1831" s="310" t="s">
        <v>5012</v>
      </c>
      <c r="N1831" s="314"/>
      <c r="O1831" s="314"/>
      <c r="P1831" s="314"/>
      <c r="Q1831" s="314"/>
      <c r="R1831" s="314"/>
      <c r="S1831" s="314"/>
      <c r="T1831" s="314"/>
      <c r="U1831" s="314"/>
      <c r="V1831" s="314"/>
      <c r="W1831" s="314"/>
      <c r="X1831" s="314"/>
      <c r="Y1831" s="314"/>
      <c r="Z1831" s="314"/>
      <c r="AA1831" s="314"/>
      <c r="AB1831" s="314"/>
      <c r="AC1831" s="314"/>
      <c r="AD1831" s="314"/>
      <c r="AE1831" s="314"/>
      <c r="AF1831" s="314"/>
      <c r="AG1831" s="314"/>
      <c r="AH1831" s="314"/>
      <c r="AI1831" s="314"/>
      <c r="AJ1831" s="314"/>
      <c r="AK1831" s="314"/>
      <c r="AL1831" s="314"/>
      <c r="AM1831" s="314"/>
      <c r="AN1831" s="314"/>
    </row>
    <row r="1832">
      <c r="A1832" s="310" t="s">
        <v>5017</v>
      </c>
      <c r="B1832" s="310">
        <v>11858.0</v>
      </c>
      <c r="C1832" s="314"/>
      <c r="D1832" s="314"/>
      <c r="E1832" s="311" t="s">
        <v>21</v>
      </c>
      <c r="F1832" s="311" t="s">
        <v>2096</v>
      </c>
      <c r="G1832" s="310">
        <v>1992.0</v>
      </c>
      <c r="H1832" s="310" t="s">
        <v>62</v>
      </c>
      <c r="I1832" s="310" t="s">
        <v>1826</v>
      </c>
      <c r="J1832" s="310">
        <v>362.0</v>
      </c>
      <c r="K1832" s="310" t="s">
        <v>105</v>
      </c>
      <c r="L1832" s="310" t="s">
        <v>72</v>
      </c>
      <c r="M1832" s="310" t="s">
        <v>5012</v>
      </c>
      <c r="N1832" s="314"/>
      <c r="O1832" s="314"/>
      <c r="P1832" s="314"/>
      <c r="Q1832" s="314"/>
      <c r="R1832" s="314"/>
      <c r="S1832" s="314"/>
      <c r="T1832" s="314"/>
      <c r="U1832" s="314"/>
      <c r="V1832" s="314"/>
      <c r="W1832" s="314"/>
      <c r="X1832" s="314"/>
      <c r="Y1832" s="314"/>
      <c r="Z1832" s="314"/>
      <c r="AA1832" s="314"/>
      <c r="AB1832" s="314"/>
      <c r="AC1832" s="314"/>
      <c r="AD1832" s="314"/>
      <c r="AE1832" s="314"/>
      <c r="AF1832" s="314"/>
      <c r="AG1832" s="314"/>
      <c r="AH1832" s="314"/>
      <c r="AI1832" s="314"/>
      <c r="AJ1832" s="314"/>
      <c r="AK1832" s="314"/>
      <c r="AL1832" s="314"/>
      <c r="AM1832" s="314"/>
      <c r="AN1832" s="314"/>
    </row>
    <row r="1833">
      <c r="A1833" s="310" t="s">
        <v>5017</v>
      </c>
      <c r="B1833" s="310">
        <v>11859.0</v>
      </c>
      <c r="C1833" s="314"/>
      <c r="D1833" s="314"/>
      <c r="E1833" s="311" t="s">
        <v>21</v>
      </c>
      <c r="F1833" s="359" t="s">
        <v>2097</v>
      </c>
      <c r="G1833" s="310">
        <v>1992.0</v>
      </c>
      <c r="H1833" s="353" t="s">
        <v>62</v>
      </c>
      <c r="I1833" s="353" t="s">
        <v>1826</v>
      </c>
      <c r="J1833" s="352">
        <v>362.0</v>
      </c>
      <c r="K1833" s="310" t="s">
        <v>105</v>
      </c>
      <c r="L1833" s="354" t="s">
        <v>72</v>
      </c>
      <c r="M1833" s="310" t="s">
        <v>5012</v>
      </c>
      <c r="N1833" s="314"/>
      <c r="O1833" s="314"/>
      <c r="P1833" s="314"/>
      <c r="Q1833" s="314"/>
      <c r="R1833" s="314"/>
      <c r="S1833" s="314"/>
      <c r="T1833" s="314"/>
      <c r="U1833" s="314"/>
      <c r="V1833" s="314"/>
      <c r="W1833" s="314"/>
      <c r="X1833" s="314"/>
      <c r="Y1833" s="314"/>
      <c r="Z1833" s="314"/>
      <c r="AA1833" s="314"/>
      <c r="AB1833" s="314"/>
      <c r="AC1833" s="314"/>
      <c r="AD1833" s="314"/>
      <c r="AE1833" s="314"/>
      <c r="AF1833" s="314"/>
      <c r="AG1833" s="314"/>
      <c r="AH1833" s="314"/>
      <c r="AI1833" s="314"/>
      <c r="AJ1833" s="314"/>
      <c r="AK1833" s="314"/>
      <c r="AL1833" s="314"/>
      <c r="AM1833" s="314"/>
      <c r="AN1833" s="314"/>
    </row>
    <row r="1834">
      <c r="A1834" s="310" t="s">
        <v>5017</v>
      </c>
      <c r="B1834" s="310">
        <v>11860.0</v>
      </c>
      <c r="C1834" s="314"/>
      <c r="D1834" s="314"/>
      <c r="E1834" s="311" t="s">
        <v>21</v>
      </c>
      <c r="F1834" s="359" t="s">
        <v>2098</v>
      </c>
      <c r="G1834" s="310">
        <v>1992.0</v>
      </c>
      <c r="H1834" s="353" t="s">
        <v>62</v>
      </c>
      <c r="I1834" s="353" t="s">
        <v>1826</v>
      </c>
      <c r="J1834" s="352">
        <v>362.0</v>
      </c>
      <c r="K1834" s="310" t="s">
        <v>105</v>
      </c>
      <c r="L1834" s="354" t="s">
        <v>72</v>
      </c>
      <c r="M1834" s="310" t="s">
        <v>5012</v>
      </c>
      <c r="N1834" s="314"/>
      <c r="O1834" s="314"/>
      <c r="P1834" s="314"/>
      <c r="Q1834" s="314"/>
      <c r="R1834" s="314"/>
      <c r="S1834" s="314"/>
      <c r="T1834" s="314"/>
      <c r="U1834" s="314"/>
      <c r="V1834" s="314"/>
      <c r="W1834" s="314"/>
      <c r="X1834" s="314"/>
      <c r="Y1834" s="314"/>
      <c r="Z1834" s="314"/>
      <c r="AA1834" s="314"/>
      <c r="AB1834" s="314"/>
      <c r="AC1834" s="314"/>
      <c r="AD1834" s="314"/>
      <c r="AE1834" s="314"/>
      <c r="AF1834" s="314"/>
      <c r="AG1834" s="314"/>
      <c r="AH1834" s="314"/>
      <c r="AI1834" s="314"/>
      <c r="AJ1834" s="314"/>
      <c r="AK1834" s="314"/>
      <c r="AL1834" s="314"/>
      <c r="AM1834" s="314"/>
      <c r="AN1834" s="314"/>
    </row>
    <row r="1835">
      <c r="A1835" s="310" t="s">
        <v>5017</v>
      </c>
      <c r="B1835" s="310">
        <v>11861.0</v>
      </c>
      <c r="C1835" s="314"/>
      <c r="D1835" s="314"/>
      <c r="E1835" s="311" t="s">
        <v>21</v>
      </c>
      <c r="F1835" s="359" t="s">
        <v>2099</v>
      </c>
      <c r="G1835" s="310">
        <v>1992.0</v>
      </c>
      <c r="H1835" s="353" t="s">
        <v>62</v>
      </c>
      <c r="I1835" s="353" t="s">
        <v>1826</v>
      </c>
      <c r="J1835" s="352">
        <v>362.0</v>
      </c>
      <c r="K1835" s="310" t="s">
        <v>105</v>
      </c>
      <c r="L1835" s="354" t="s">
        <v>72</v>
      </c>
      <c r="M1835" s="310" t="s">
        <v>5012</v>
      </c>
      <c r="N1835" s="314"/>
      <c r="O1835" s="314"/>
      <c r="P1835" s="314"/>
      <c r="Q1835" s="314"/>
      <c r="R1835" s="314"/>
      <c r="S1835" s="314"/>
      <c r="T1835" s="314"/>
      <c r="U1835" s="314"/>
      <c r="V1835" s="314"/>
      <c r="W1835" s="314"/>
      <c r="X1835" s="314"/>
      <c r="Y1835" s="314"/>
      <c r="Z1835" s="314"/>
      <c r="AA1835" s="314"/>
      <c r="AB1835" s="314"/>
      <c r="AC1835" s="314"/>
      <c r="AD1835" s="314"/>
      <c r="AE1835" s="314"/>
      <c r="AF1835" s="314"/>
      <c r="AG1835" s="314"/>
      <c r="AH1835" s="314"/>
      <c r="AI1835" s="314"/>
      <c r="AJ1835" s="314"/>
      <c r="AK1835" s="314"/>
      <c r="AL1835" s="314"/>
      <c r="AM1835" s="314"/>
      <c r="AN1835" s="314"/>
    </row>
    <row r="1836">
      <c r="A1836" s="310" t="s">
        <v>5017</v>
      </c>
      <c r="B1836" s="310">
        <v>11862.0</v>
      </c>
      <c r="C1836" s="314"/>
      <c r="D1836" s="314"/>
      <c r="E1836" s="311" t="s">
        <v>21</v>
      </c>
      <c r="F1836" s="359" t="s">
        <v>2100</v>
      </c>
      <c r="G1836" s="310">
        <v>1992.0</v>
      </c>
      <c r="H1836" s="353" t="s">
        <v>62</v>
      </c>
      <c r="I1836" s="353" t="s">
        <v>1826</v>
      </c>
      <c r="J1836" s="352">
        <v>362.0</v>
      </c>
      <c r="K1836" s="310" t="s">
        <v>105</v>
      </c>
      <c r="L1836" s="354" t="s">
        <v>72</v>
      </c>
      <c r="M1836" s="310" t="s">
        <v>5012</v>
      </c>
      <c r="N1836" s="314"/>
      <c r="O1836" s="314"/>
      <c r="P1836" s="314"/>
      <c r="Q1836" s="314"/>
      <c r="R1836" s="314"/>
      <c r="S1836" s="314"/>
      <c r="T1836" s="314"/>
      <c r="U1836" s="314"/>
      <c r="V1836" s="314"/>
      <c r="W1836" s="314"/>
      <c r="X1836" s="314"/>
      <c r="Y1836" s="314"/>
      <c r="Z1836" s="314"/>
      <c r="AA1836" s="314"/>
      <c r="AB1836" s="314"/>
      <c r="AC1836" s="314"/>
      <c r="AD1836" s="314"/>
      <c r="AE1836" s="314"/>
      <c r="AF1836" s="314"/>
      <c r="AG1836" s="314"/>
      <c r="AH1836" s="314"/>
      <c r="AI1836" s="314"/>
      <c r="AJ1836" s="314"/>
      <c r="AK1836" s="314"/>
      <c r="AL1836" s="314"/>
      <c r="AM1836" s="314"/>
      <c r="AN1836" s="314"/>
    </row>
    <row r="1837">
      <c r="A1837" s="5" t="s">
        <v>5017</v>
      </c>
      <c r="B1837" s="5">
        <v>11863.0</v>
      </c>
      <c r="E1837" s="90" t="s">
        <v>21</v>
      </c>
      <c r="F1837" s="90" t="s">
        <v>1863</v>
      </c>
      <c r="G1837" s="5">
        <v>1988.0</v>
      </c>
      <c r="H1837" s="5" t="s">
        <v>102</v>
      </c>
      <c r="I1837" s="5" t="s">
        <v>1864</v>
      </c>
      <c r="J1837" s="5">
        <v>129.0</v>
      </c>
      <c r="K1837" s="5" t="s">
        <v>1865</v>
      </c>
      <c r="L1837" s="5" t="s">
        <v>72</v>
      </c>
      <c r="M1837" s="310" t="s">
        <v>5012</v>
      </c>
      <c r="N1837" s="113"/>
    </row>
    <row r="1838">
      <c r="A1838" s="310" t="s">
        <v>5017</v>
      </c>
      <c r="B1838" s="310">
        <v>11864.0</v>
      </c>
      <c r="C1838" s="314"/>
      <c r="D1838" s="314"/>
      <c r="E1838" s="311" t="s">
        <v>21</v>
      </c>
      <c r="F1838" s="359" t="s">
        <v>2101</v>
      </c>
      <c r="G1838" s="352">
        <v>1987.0</v>
      </c>
      <c r="H1838" s="353" t="s">
        <v>62</v>
      </c>
      <c r="I1838" s="353" t="s">
        <v>1826</v>
      </c>
      <c r="J1838" s="352">
        <v>362.0</v>
      </c>
      <c r="K1838" s="310" t="s">
        <v>105</v>
      </c>
      <c r="L1838" s="354" t="s">
        <v>72</v>
      </c>
      <c r="M1838" s="310" t="s">
        <v>5012</v>
      </c>
      <c r="N1838" s="314"/>
      <c r="O1838" s="314"/>
      <c r="P1838" s="314"/>
      <c r="Q1838" s="314"/>
      <c r="R1838" s="314"/>
      <c r="S1838" s="314"/>
      <c r="T1838" s="314"/>
      <c r="U1838" s="314"/>
      <c r="V1838" s="314"/>
      <c r="W1838" s="314"/>
      <c r="X1838" s="314"/>
      <c r="Y1838" s="314"/>
      <c r="Z1838" s="314"/>
      <c r="AA1838" s="314"/>
      <c r="AB1838" s="314"/>
      <c r="AC1838" s="314"/>
      <c r="AD1838" s="314"/>
      <c r="AE1838" s="314"/>
      <c r="AF1838" s="314"/>
      <c r="AG1838" s="314"/>
      <c r="AH1838" s="314"/>
      <c r="AI1838" s="314"/>
      <c r="AJ1838" s="314"/>
      <c r="AK1838" s="314"/>
      <c r="AL1838" s="314"/>
      <c r="AM1838" s="314"/>
      <c r="AN1838" s="314"/>
    </row>
    <row r="1839">
      <c r="A1839" s="5" t="s">
        <v>5017</v>
      </c>
      <c r="B1839" s="5">
        <v>11865.0</v>
      </c>
      <c r="E1839" s="90" t="s">
        <v>21</v>
      </c>
      <c r="F1839" s="90" t="s">
        <v>1866</v>
      </c>
      <c r="G1839" s="5">
        <v>1988.0</v>
      </c>
      <c r="H1839" s="5" t="s">
        <v>102</v>
      </c>
      <c r="I1839" s="5" t="s">
        <v>1864</v>
      </c>
      <c r="J1839" s="5">
        <v>129.0</v>
      </c>
      <c r="K1839" s="5" t="s">
        <v>1865</v>
      </c>
      <c r="L1839" s="5" t="s">
        <v>72</v>
      </c>
      <c r="M1839" s="310" t="s">
        <v>5012</v>
      </c>
      <c r="N1839" s="113"/>
    </row>
    <row r="1840">
      <c r="A1840" s="310" t="s">
        <v>5017</v>
      </c>
      <c r="B1840" s="310">
        <v>11866.0</v>
      </c>
      <c r="C1840" s="314"/>
      <c r="D1840" s="314"/>
      <c r="E1840" s="311" t="s">
        <v>66</v>
      </c>
      <c r="F1840" s="311" t="s">
        <v>2627</v>
      </c>
      <c r="G1840" s="310">
        <v>1988.0</v>
      </c>
      <c r="H1840" s="310" t="s">
        <v>102</v>
      </c>
      <c r="I1840" s="310" t="s">
        <v>288</v>
      </c>
      <c r="J1840" s="310">
        <v>17.0</v>
      </c>
      <c r="K1840" s="310" t="s">
        <v>105</v>
      </c>
      <c r="L1840" s="310" t="s">
        <v>467</v>
      </c>
      <c r="M1840" s="310" t="s">
        <v>5012</v>
      </c>
      <c r="N1840" s="314"/>
      <c r="O1840" s="314"/>
      <c r="P1840" s="314"/>
      <c r="Q1840" s="314"/>
      <c r="R1840" s="314"/>
      <c r="S1840" s="314"/>
      <c r="T1840" s="314"/>
      <c r="U1840" s="314"/>
      <c r="V1840" s="314"/>
      <c r="W1840" s="314"/>
      <c r="X1840" s="314"/>
      <c r="Y1840" s="314"/>
      <c r="Z1840" s="314"/>
      <c r="AA1840" s="314"/>
      <c r="AB1840" s="314"/>
      <c r="AC1840" s="314"/>
      <c r="AD1840" s="314"/>
      <c r="AE1840" s="314"/>
      <c r="AF1840" s="314"/>
      <c r="AG1840" s="314"/>
      <c r="AH1840" s="314"/>
      <c r="AI1840" s="314"/>
      <c r="AJ1840" s="314"/>
      <c r="AK1840" s="314"/>
      <c r="AL1840" s="314"/>
      <c r="AM1840" s="314"/>
      <c r="AN1840" s="314"/>
    </row>
    <row r="1841">
      <c r="A1841" s="310" t="s">
        <v>5017</v>
      </c>
      <c r="B1841" s="310">
        <v>11867.0</v>
      </c>
      <c r="C1841" s="314"/>
      <c r="D1841" s="314"/>
      <c r="E1841" s="311" t="s">
        <v>21</v>
      </c>
      <c r="F1841" s="311" t="s">
        <v>3704</v>
      </c>
      <c r="G1841" s="310">
        <v>1987.0</v>
      </c>
      <c r="H1841" s="310" t="s">
        <v>2103</v>
      </c>
      <c r="I1841" s="310" t="s">
        <v>3539</v>
      </c>
      <c r="J1841" s="310" t="s">
        <v>3540</v>
      </c>
      <c r="K1841" s="310" t="s">
        <v>105</v>
      </c>
      <c r="L1841" s="310" t="s">
        <v>25</v>
      </c>
      <c r="M1841" s="310" t="s">
        <v>5010</v>
      </c>
      <c r="N1841" s="314"/>
      <c r="O1841" s="314"/>
      <c r="P1841" s="314"/>
      <c r="Q1841" s="314"/>
      <c r="R1841" s="314"/>
      <c r="S1841" s="314"/>
      <c r="T1841" s="314"/>
      <c r="U1841" s="314"/>
      <c r="V1841" s="314"/>
      <c r="W1841" s="314"/>
      <c r="X1841" s="314"/>
      <c r="Y1841" s="314"/>
      <c r="Z1841" s="314"/>
      <c r="AA1841" s="314"/>
      <c r="AB1841" s="314"/>
      <c r="AC1841" s="314"/>
      <c r="AD1841" s="314"/>
      <c r="AE1841" s="314"/>
      <c r="AF1841" s="314"/>
      <c r="AG1841" s="314"/>
      <c r="AH1841" s="314"/>
      <c r="AI1841" s="314"/>
      <c r="AJ1841" s="314"/>
      <c r="AK1841" s="314"/>
      <c r="AL1841" s="314"/>
      <c r="AM1841" s="314"/>
      <c r="AN1841" s="314"/>
    </row>
    <row r="1842">
      <c r="A1842" s="310" t="s">
        <v>5017</v>
      </c>
      <c r="B1842" s="310">
        <v>11868.0</v>
      </c>
      <c r="C1842" s="314"/>
      <c r="D1842" s="314"/>
      <c r="E1842" s="311" t="s">
        <v>21</v>
      </c>
      <c r="F1842" s="311" t="s">
        <v>3538</v>
      </c>
      <c r="G1842" s="310">
        <v>1987.0</v>
      </c>
      <c r="H1842" s="310" t="s">
        <v>2103</v>
      </c>
      <c r="I1842" s="310" t="s">
        <v>3539</v>
      </c>
      <c r="J1842" s="356" t="s">
        <v>3540</v>
      </c>
      <c r="K1842" s="310" t="s">
        <v>105</v>
      </c>
      <c r="L1842" s="310" t="s">
        <v>72</v>
      </c>
      <c r="M1842" s="310" t="s">
        <v>5010</v>
      </c>
      <c r="N1842" s="314"/>
      <c r="O1842" s="314"/>
      <c r="P1842" s="314"/>
      <c r="Q1842" s="314"/>
      <c r="R1842" s="314"/>
      <c r="S1842" s="314"/>
      <c r="T1842" s="314"/>
      <c r="U1842" s="314"/>
      <c r="V1842" s="314"/>
      <c r="W1842" s="314"/>
      <c r="X1842" s="314"/>
      <c r="Y1842" s="314"/>
      <c r="Z1842" s="314"/>
      <c r="AA1842" s="314"/>
      <c r="AB1842" s="314"/>
      <c r="AC1842" s="314"/>
      <c r="AD1842" s="314"/>
      <c r="AE1842" s="314"/>
      <c r="AF1842" s="314"/>
      <c r="AG1842" s="314"/>
      <c r="AH1842" s="314"/>
      <c r="AI1842" s="314"/>
      <c r="AJ1842" s="314"/>
      <c r="AK1842" s="314"/>
      <c r="AL1842" s="314"/>
      <c r="AM1842" s="314"/>
      <c r="AN1842" s="314"/>
    </row>
    <row r="1843">
      <c r="A1843" s="310" t="s">
        <v>5017</v>
      </c>
      <c r="B1843" s="310">
        <v>11869.0</v>
      </c>
      <c r="C1843" s="314"/>
      <c r="D1843" s="314"/>
      <c r="E1843" s="311" t="s">
        <v>21</v>
      </c>
      <c r="F1843" s="311" t="s">
        <v>3705</v>
      </c>
      <c r="G1843" s="310">
        <v>1987.0</v>
      </c>
      <c r="H1843" s="310" t="s">
        <v>102</v>
      </c>
      <c r="I1843" s="310" t="s">
        <v>229</v>
      </c>
      <c r="J1843" s="310">
        <v>204.0</v>
      </c>
      <c r="K1843" s="310" t="s">
        <v>105</v>
      </c>
      <c r="L1843" s="310" t="s">
        <v>72</v>
      </c>
      <c r="M1843" s="310" t="s">
        <v>5010</v>
      </c>
      <c r="N1843" s="314"/>
      <c r="O1843" s="314"/>
      <c r="P1843" s="314"/>
      <c r="Q1843" s="314"/>
      <c r="R1843" s="314"/>
      <c r="S1843" s="314"/>
      <c r="T1843" s="314"/>
      <c r="U1843" s="314"/>
      <c r="V1843" s="314"/>
      <c r="W1843" s="314"/>
      <c r="X1843" s="314"/>
      <c r="Y1843" s="314"/>
      <c r="Z1843" s="314"/>
      <c r="AA1843" s="314"/>
      <c r="AB1843" s="314"/>
      <c r="AC1843" s="314"/>
      <c r="AD1843" s="314"/>
      <c r="AE1843" s="314"/>
      <c r="AF1843" s="314"/>
      <c r="AG1843" s="314"/>
      <c r="AH1843" s="314"/>
      <c r="AI1843" s="314"/>
      <c r="AJ1843" s="314"/>
      <c r="AK1843" s="314"/>
      <c r="AL1843" s="314"/>
      <c r="AM1843" s="314"/>
      <c r="AN1843" s="314"/>
    </row>
    <row r="1844">
      <c r="A1844" s="310" t="s">
        <v>5017</v>
      </c>
      <c r="B1844" s="310">
        <v>11870.0</v>
      </c>
      <c r="C1844" s="314"/>
      <c r="D1844" s="314"/>
      <c r="E1844" s="311" t="s">
        <v>21</v>
      </c>
      <c r="F1844" s="311" t="s">
        <v>3706</v>
      </c>
      <c r="G1844" s="310">
        <v>1987.0</v>
      </c>
      <c r="H1844" s="310" t="s">
        <v>102</v>
      </c>
      <c r="I1844" s="310" t="s">
        <v>229</v>
      </c>
      <c r="J1844" s="310">
        <v>204.0</v>
      </c>
      <c r="K1844" s="310" t="s">
        <v>105</v>
      </c>
      <c r="L1844" s="310" t="s">
        <v>72</v>
      </c>
      <c r="M1844" s="310" t="s">
        <v>5010</v>
      </c>
      <c r="N1844" s="314"/>
      <c r="O1844" s="314"/>
      <c r="P1844" s="314"/>
      <c r="Q1844" s="314"/>
      <c r="R1844" s="314"/>
      <c r="S1844" s="314"/>
      <c r="T1844" s="314"/>
      <c r="U1844" s="314"/>
      <c r="V1844" s="314"/>
      <c r="W1844" s="314"/>
      <c r="X1844" s="314"/>
      <c r="Y1844" s="314"/>
      <c r="Z1844" s="314"/>
      <c r="AA1844" s="314"/>
      <c r="AB1844" s="314"/>
      <c r="AC1844" s="314"/>
      <c r="AD1844" s="314"/>
      <c r="AE1844" s="314"/>
      <c r="AF1844" s="314"/>
      <c r="AG1844" s="314"/>
      <c r="AH1844" s="314"/>
      <c r="AI1844" s="314"/>
      <c r="AJ1844" s="314"/>
      <c r="AK1844" s="314"/>
      <c r="AL1844" s="314"/>
      <c r="AM1844" s="314"/>
      <c r="AN1844" s="314"/>
    </row>
    <row r="1845">
      <c r="A1845" s="310" t="s">
        <v>5017</v>
      </c>
      <c r="B1845" s="310">
        <v>11871.0</v>
      </c>
      <c r="C1845" s="314"/>
      <c r="D1845" s="314"/>
      <c r="E1845" s="311" t="s">
        <v>21</v>
      </c>
      <c r="F1845" s="311" t="s">
        <v>3707</v>
      </c>
      <c r="G1845" s="310">
        <v>1987.0</v>
      </c>
      <c r="H1845" s="310" t="s">
        <v>102</v>
      </c>
      <c r="I1845" s="310" t="s">
        <v>229</v>
      </c>
      <c r="J1845" s="310">
        <v>204.0</v>
      </c>
      <c r="K1845" s="310" t="s">
        <v>105</v>
      </c>
      <c r="L1845" s="310" t="s">
        <v>72</v>
      </c>
      <c r="M1845" s="310" t="s">
        <v>5010</v>
      </c>
      <c r="N1845" s="314"/>
      <c r="O1845" s="314"/>
      <c r="P1845" s="314"/>
      <c r="Q1845" s="314"/>
      <c r="R1845" s="314"/>
      <c r="S1845" s="314"/>
      <c r="T1845" s="314"/>
      <c r="U1845" s="314"/>
      <c r="V1845" s="314"/>
      <c r="W1845" s="314"/>
      <c r="X1845" s="314"/>
      <c r="Y1845" s="314"/>
      <c r="Z1845" s="314"/>
      <c r="AA1845" s="314"/>
      <c r="AB1845" s="314"/>
      <c r="AC1845" s="314"/>
      <c r="AD1845" s="314"/>
      <c r="AE1845" s="314"/>
      <c r="AF1845" s="314"/>
      <c r="AG1845" s="314"/>
      <c r="AH1845" s="314"/>
      <c r="AI1845" s="314"/>
      <c r="AJ1845" s="314"/>
      <c r="AK1845" s="314"/>
      <c r="AL1845" s="314"/>
      <c r="AM1845" s="314"/>
      <c r="AN1845" s="314"/>
    </row>
    <row r="1846">
      <c r="A1846" s="310" t="s">
        <v>5017</v>
      </c>
      <c r="B1846" s="310">
        <v>11872.0</v>
      </c>
      <c r="C1846" s="314"/>
      <c r="D1846" s="314"/>
      <c r="E1846" s="311" t="s">
        <v>21</v>
      </c>
      <c r="F1846" s="311" t="s">
        <v>3708</v>
      </c>
      <c r="G1846" s="310">
        <v>1987.0</v>
      </c>
      <c r="H1846" s="310" t="s">
        <v>102</v>
      </c>
      <c r="I1846" s="310" t="s">
        <v>229</v>
      </c>
      <c r="J1846" s="310">
        <v>204.0</v>
      </c>
      <c r="K1846" s="310" t="s">
        <v>105</v>
      </c>
      <c r="L1846" s="310" t="s">
        <v>72</v>
      </c>
      <c r="M1846" s="310" t="s">
        <v>5010</v>
      </c>
      <c r="N1846" s="314"/>
      <c r="O1846" s="314"/>
      <c r="P1846" s="314"/>
      <c r="Q1846" s="314"/>
      <c r="R1846" s="314"/>
      <c r="S1846" s="314"/>
      <c r="T1846" s="314"/>
      <c r="U1846" s="314"/>
      <c r="V1846" s="314"/>
      <c r="W1846" s="314"/>
      <c r="X1846" s="314"/>
      <c r="Y1846" s="314"/>
      <c r="Z1846" s="314"/>
      <c r="AA1846" s="314"/>
      <c r="AB1846" s="314"/>
      <c r="AC1846" s="314"/>
      <c r="AD1846" s="314"/>
      <c r="AE1846" s="314"/>
      <c r="AF1846" s="314"/>
      <c r="AG1846" s="314"/>
      <c r="AH1846" s="314"/>
      <c r="AI1846" s="314"/>
      <c r="AJ1846" s="314"/>
      <c r="AK1846" s="314"/>
      <c r="AL1846" s="314"/>
      <c r="AM1846" s="314"/>
      <c r="AN1846" s="314"/>
    </row>
    <row r="1847">
      <c r="A1847" s="310" t="s">
        <v>5017</v>
      </c>
      <c r="B1847" s="310">
        <v>11873.0</v>
      </c>
      <c r="C1847" s="314"/>
      <c r="D1847" s="314"/>
      <c r="E1847" s="311" t="s">
        <v>21</v>
      </c>
      <c r="F1847" s="311" t="s">
        <v>3709</v>
      </c>
      <c r="G1847" s="310">
        <v>1987.0</v>
      </c>
      <c r="H1847" s="310" t="s">
        <v>102</v>
      </c>
      <c r="I1847" s="310" t="s">
        <v>229</v>
      </c>
      <c r="J1847" s="310">
        <v>204.0</v>
      </c>
      <c r="K1847" s="310" t="s">
        <v>105</v>
      </c>
      <c r="L1847" s="310" t="s">
        <v>72</v>
      </c>
      <c r="M1847" s="310" t="s">
        <v>5010</v>
      </c>
      <c r="N1847" s="314"/>
      <c r="O1847" s="314"/>
      <c r="P1847" s="314"/>
      <c r="Q1847" s="314"/>
      <c r="R1847" s="314"/>
      <c r="S1847" s="314"/>
      <c r="T1847" s="314"/>
      <c r="U1847" s="314"/>
      <c r="V1847" s="314"/>
      <c r="W1847" s="314"/>
      <c r="X1847" s="314"/>
      <c r="Y1847" s="314"/>
      <c r="Z1847" s="314"/>
      <c r="AA1847" s="314"/>
      <c r="AB1847" s="314"/>
      <c r="AC1847" s="314"/>
      <c r="AD1847" s="314"/>
      <c r="AE1847" s="314"/>
      <c r="AF1847" s="314"/>
      <c r="AG1847" s="314"/>
      <c r="AH1847" s="314"/>
      <c r="AI1847" s="314"/>
      <c r="AJ1847" s="314"/>
      <c r="AK1847" s="314"/>
      <c r="AL1847" s="314"/>
      <c r="AM1847" s="314"/>
      <c r="AN1847" s="314"/>
    </row>
    <row r="1848">
      <c r="A1848" s="310" t="s">
        <v>5017</v>
      </c>
      <c r="B1848" s="310">
        <v>11874.0</v>
      </c>
      <c r="C1848" s="314"/>
      <c r="D1848" s="314"/>
      <c r="E1848" s="311" t="s">
        <v>21</v>
      </c>
      <c r="F1848" s="311" t="s">
        <v>3710</v>
      </c>
      <c r="G1848" s="310">
        <v>1987.0</v>
      </c>
      <c r="H1848" s="310" t="s">
        <v>102</v>
      </c>
      <c r="I1848" s="310" t="s">
        <v>229</v>
      </c>
      <c r="J1848" s="310">
        <v>204.0</v>
      </c>
      <c r="K1848" s="310" t="s">
        <v>105</v>
      </c>
      <c r="L1848" s="310" t="s">
        <v>72</v>
      </c>
      <c r="M1848" s="310" t="s">
        <v>5010</v>
      </c>
      <c r="N1848" s="314"/>
      <c r="O1848" s="314"/>
      <c r="P1848" s="314"/>
      <c r="Q1848" s="314"/>
      <c r="R1848" s="314"/>
      <c r="S1848" s="314"/>
      <c r="T1848" s="314"/>
      <c r="U1848" s="314"/>
      <c r="V1848" s="314"/>
      <c r="W1848" s="314"/>
      <c r="X1848" s="314"/>
      <c r="Y1848" s="314"/>
      <c r="Z1848" s="314"/>
      <c r="AA1848" s="314"/>
      <c r="AB1848" s="314"/>
      <c r="AC1848" s="314"/>
      <c r="AD1848" s="314"/>
      <c r="AE1848" s="314"/>
      <c r="AF1848" s="314"/>
      <c r="AG1848" s="314"/>
      <c r="AH1848" s="314"/>
      <c r="AI1848" s="314"/>
      <c r="AJ1848" s="314"/>
      <c r="AK1848" s="314"/>
      <c r="AL1848" s="314"/>
      <c r="AM1848" s="314"/>
      <c r="AN1848" s="314"/>
    </row>
    <row r="1849">
      <c r="A1849" s="310" t="s">
        <v>5017</v>
      </c>
      <c r="B1849" s="310">
        <v>11875.0</v>
      </c>
      <c r="C1849" s="314"/>
      <c r="D1849" s="314"/>
      <c r="E1849" s="311" t="s">
        <v>21</v>
      </c>
      <c r="F1849" s="311" t="s">
        <v>228</v>
      </c>
      <c r="G1849" s="310">
        <v>1987.0</v>
      </c>
      <c r="H1849" s="310" t="s">
        <v>102</v>
      </c>
      <c r="I1849" s="310" t="s">
        <v>229</v>
      </c>
      <c r="J1849" s="310">
        <v>204.0</v>
      </c>
      <c r="K1849" s="310" t="s">
        <v>105</v>
      </c>
      <c r="L1849" s="310" t="s">
        <v>25</v>
      </c>
      <c r="M1849" s="310" t="s">
        <v>5010</v>
      </c>
      <c r="N1849" s="314"/>
      <c r="O1849" s="314"/>
      <c r="P1849" s="314"/>
      <c r="Q1849" s="314"/>
      <c r="R1849" s="314"/>
      <c r="S1849" s="314"/>
      <c r="T1849" s="314"/>
      <c r="U1849" s="314"/>
      <c r="V1849" s="314"/>
      <c r="W1849" s="314"/>
      <c r="X1849" s="314"/>
      <c r="Y1849" s="314"/>
      <c r="Z1849" s="314"/>
      <c r="AA1849" s="314"/>
      <c r="AB1849" s="314"/>
      <c r="AC1849" s="314"/>
      <c r="AD1849" s="314"/>
      <c r="AE1849" s="314"/>
      <c r="AF1849" s="314"/>
      <c r="AG1849" s="314"/>
      <c r="AH1849" s="314"/>
      <c r="AI1849" s="314"/>
      <c r="AJ1849" s="314"/>
      <c r="AK1849" s="314"/>
      <c r="AL1849" s="314"/>
      <c r="AM1849" s="314"/>
      <c r="AN1849" s="314"/>
    </row>
    <row r="1850">
      <c r="A1850" s="310" t="s">
        <v>5017</v>
      </c>
      <c r="B1850" s="310">
        <v>11876.0</v>
      </c>
      <c r="C1850" s="314"/>
      <c r="D1850" s="314"/>
      <c r="E1850" s="311" t="s">
        <v>21</v>
      </c>
      <c r="F1850" s="311" t="s">
        <v>230</v>
      </c>
      <c r="G1850" s="310">
        <v>1987.0</v>
      </c>
      <c r="H1850" s="310" t="s">
        <v>102</v>
      </c>
      <c r="I1850" s="310" t="s">
        <v>229</v>
      </c>
      <c r="J1850" s="310">
        <v>204.0</v>
      </c>
      <c r="K1850" s="310" t="s">
        <v>105</v>
      </c>
      <c r="L1850" s="310" t="s">
        <v>25</v>
      </c>
      <c r="M1850" s="310" t="s">
        <v>5010</v>
      </c>
      <c r="N1850" s="314"/>
      <c r="O1850" s="314"/>
      <c r="P1850" s="314"/>
      <c r="Q1850" s="314"/>
      <c r="R1850" s="314"/>
      <c r="S1850" s="314"/>
      <c r="T1850" s="314"/>
      <c r="U1850" s="314"/>
      <c r="V1850" s="314"/>
      <c r="W1850" s="314"/>
      <c r="X1850" s="314"/>
      <c r="Y1850" s="314"/>
      <c r="Z1850" s="314"/>
      <c r="AA1850" s="314"/>
      <c r="AB1850" s="314"/>
      <c r="AC1850" s="314"/>
      <c r="AD1850" s="314"/>
      <c r="AE1850" s="314"/>
      <c r="AF1850" s="314"/>
      <c r="AG1850" s="314"/>
      <c r="AH1850" s="314"/>
      <c r="AI1850" s="314"/>
      <c r="AJ1850" s="314"/>
      <c r="AK1850" s="314"/>
      <c r="AL1850" s="314"/>
      <c r="AM1850" s="314"/>
      <c r="AN1850" s="314"/>
    </row>
    <row r="1851">
      <c r="A1851" s="310" t="s">
        <v>5017</v>
      </c>
      <c r="B1851" s="310">
        <v>11877.0</v>
      </c>
      <c r="C1851" s="314"/>
      <c r="D1851" s="314"/>
      <c r="E1851" s="311" t="s">
        <v>21</v>
      </c>
      <c r="F1851" s="311" t="s">
        <v>625</v>
      </c>
      <c r="G1851" s="310">
        <v>1990.0</v>
      </c>
      <c r="H1851" s="310" t="s">
        <v>90</v>
      </c>
      <c r="I1851" s="310" t="s">
        <v>91</v>
      </c>
      <c r="J1851" s="310">
        <v>663.0</v>
      </c>
      <c r="K1851" s="310" t="s">
        <v>105</v>
      </c>
      <c r="L1851" s="310" t="s">
        <v>30</v>
      </c>
      <c r="M1851" s="310" t="s">
        <v>5010</v>
      </c>
      <c r="N1851" s="314"/>
      <c r="O1851" s="314"/>
      <c r="P1851" s="314"/>
      <c r="Q1851" s="314"/>
      <c r="R1851" s="314"/>
      <c r="S1851" s="314"/>
      <c r="T1851" s="314"/>
      <c r="U1851" s="314"/>
      <c r="V1851" s="314"/>
      <c r="W1851" s="314"/>
      <c r="X1851" s="314"/>
      <c r="Y1851" s="314"/>
      <c r="Z1851" s="314"/>
      <c r="AA1851" s="314"/>
      <c r="AB1851" s="314"/>
      <c r="AC1851" s="314"/>
      <c r="AD1851" s="314"/>
      <c r="AE1851" s="314"/>
      <c r="AF1851" s="314"/>
      <c r="AG1851" s="314"/>
      <c r="AH1851" s="314"/>
      <c r="AI1851" s="314"/>
      <c r="AJ1851" s="314"/>
      <c r="AK1851" s="314"/>
      <c r="AL1851" s="314"/>
      <c r="AM1851" s="314"/>
      <c r="AN1851" s="314"/>
    </row>
    <row r="1852">
      <c r="A1852" s="310" t="s">
        <v>5017</v>
      </c>
      <c r="B1852" s="310">
        <v>11878.0</v>
      </c>
      <c r="C1852" s="314"/>
      <c r="D1852" s="314"/>
      <c r="E1852" s="311" t="s">
        <v>21</v>
      </c>
      <c r="F1852" s="311" t="s">
        <v>89</v>
      </c>
      <c r="G1852" s="310">
        <v>1990.0</v>
      </c>
      <c r="H1852" s="310" t="s">
        <v>90</v>
      </c>
      <c r="I1852" s="310" t="s">
        <v>91</v>
      </c>
      <c r="J1852" s="310">
        <v>663.0</v>
      </c>
      <c r="K1852" s="310" t="s">
        <v>105</v>
      </c>
      <c r="L1852" s="310" t="s">
        <v>25</v>
      </c>
      <c r="M1852" s="310" t="s">
        <v>5010</v>
      </c>
      <c r="N1852" s="314"/>
      <c r="O1852" s="314"/>
      <c r="P1852" s="314"/>
      <c r="Q1852" s="314"/>
      <c r="R1852" s="314"/>
      <c r="S1852" s="314"/>
      <c r="T1852" s="314"/>
      <c r="U1852" s="314"/>
      <c r="V1852" s="314"/>
      <c r="W1852" s="314"/>
      <c r="X1852" s="314"/>
      <c r="Y1852" s="314"/>
      <c r="Z1852" s="314"/>
      <c r="AA1852" s="314"/>
      <c r="AB1852" s="314"/>
      <c r="AC1852" s="314"/>
      <c r="AD1852" s="314"/>
      <c r="AE1852" s="314"/>
      <c r="AF1852" s="314"/>
      <c r="AG1852" s="314"/>
      <c r="AH1852" s="314"/>
      <c r="AI1852" s="314"/>
      <c r="AJ1852" s="314"/>
      <c r="AK1852" s="314"/>
      <c r="AL1852" s="314"/>
      <c r="AM1852" s="314"/>
      <c r="AN1852" s="314"/>
    </row>
    <row r="1853">
      <c r="A1853" s="310" t="s">
        <v>5017</v>
      </c>
      <c r="B1853" s="310">
        <v>11879.0</v>
      </c>
      <c r="C1853" s="314"/>
      <c r="D1853" s="314"/>
      <c r="E1853" s="311" t="s">
        <v>21</v>
      </c>
      <c r="F1853" s="311" t="s">
        <v>92</v>
      </c>
      <c r="G1853" s="310">
        <v>1990.0</v>
      </c>
      <c r="H1853" s="310" t="s">
        <v>90</v>
      </c>
      <c r="I1853" s="310" t="s">
        <v>91</v>
      </c>
      <c r="J1853" s="310">
        <v>663.0</v>
      </c>
      <c r="K1853" s="310" t="s">
        <v>105</v>
      </c>
      <c r="L1853" s="310" t="s">
        <v>25</v>
      </c>
      <c r="M1853" s="310" t="s">
        <v>5010</v>
      </c>
      <c r="N1853" s="314"/>
      <c r="O1853" s="314"/>
      <c r="P1853" s="314"/>
      <c r="Q1853" s="314"/>
      <c r="R1853" s="314"/>
      <c r="S1853" s="314"/>
      <c r="T1853" s="314"/>
      <c r="U1853" s="314"/>
      <c r="V1853" s="314"/>
      <c r="W1853" s="314"/>
      <c r="X1853" s="314"/>
      <c r="Y1853" s="314"/>
      <c r="Z1853" s="314"/>
      <c r="AA1853" s="314"/>
      <c r="AB1853" s="314"/>
      <c r="AC1853" s="314"/>
      <c r="AD1853" s="314"/>
      <c r="AE1853" s="314"/>
      <c r="AF1853" s="314"/>
      <c r="AG1853" s="314"/>
      <c r="AH1853" s="314"/>
      <c r="AI1853" s="314"/>
      <c r="AJ1853" s="314"/>
      <c r="AK1853" s="314"/>
      <c r="AL1853" s="314"/>
      <c r="AM1853" s="314"/>
      <c r="AN1853" s="314"/>
    </row>
    <row r="1854">
      <c r="A1854" s="310" t="s">
        <v>5017</v>
      </c>
      <c r="B1854" s="310">
        <v>11880.0</v>
      </c>
      <c r="C1854" s="314"/>
      <c r="D1854" s="314"/>
      <c r="E1854" s="311" t="s">
        <v>21</v>
      </c>
      <c r="F1854" s="311" t="s">
        <v>93</v>
      </c>
      <c r="G1854" s="310">
        <v>1990.0</v>
      </c>
      <c r="H1854" s="310" t="s">
        <v>90</v>
      </c>
      <c r="I1854" s="310" t="s">
        <v>91</v>
      </c>
      <c r="J1854" s="310">
        <v>663.0</v>
      </c>
      <c r="K1854" s="310" t="s">
        <v>105</v>
      </c>
      <c r="L1854" s="310" t="s">
        <v>25</v>
      </c>
      <c r="M1854" s="310" t="s">
        <v>5010</v>
      </c>
      <c r="N1854" s="314"/>
      <c r="O1854" s="314"/>
      <c r="P1854" s="314"/>
      <c r="Q1854" s="314"/>
      <c r="R1854" s="314"/>
      <c r="S1854" s="314"/>
      <c r="T1854" s="314"/>
      <c r="U1854" s="314"/>
      <c r="V1854" s="314"/>
      <c r="W1854" s="314"/>
      <c r="X1854" s="314"/>
      <c r="Y1854" s="314"/>
      <c r="Z1854" s="314"/>
      <c r="AA1854" s="314"/>
      <c r="AB1854" s="314"/>
      <c r="AC1854" s="314"/>
      <c r="AD1854" s="314"/>
      <c r="AE1854" s="314"/>
      <c r="AF1854" s="314"/>
      <c r="AG1854" s="314"/>
      <c r="AH1854" s="314"/>
      <c r="AI1854" s="314"/>
      <c r="AJ1854" s="314"/>
      <c r="AK1854" s="314"/>
      <c r="AL1854" s="314"/>
      <c r="AM1854" s="314"/>
      <c r="AN1854" s="314"/>
    </row>
    <row r="1855">
      <c r="A1855" s="310" t="s">
        <v>5017</v>
      </c>
      <c r="B1855" s="310">
        <v>11881.0</v>
      </c>
      <c r="C1855" s="314"/>
      <c r="D1855" s="314"/>
      <c r="E1855" s="311" t="s">
        <v>21</v>
      </c>
      <c r="F1855" s="311" t="s">
        <v>94</v>
      </c>
      <c r="G1855" s="310">
        <v>1990.0</v>
      </c>
      <c r="H1855" s="310" t="s">
        <v>90</v>
      </c>
      <c r="I1855" s="310" t="s">
        <v>91</v>
      </c>
      <c r="J1855" s="310">
        <v>663.0</v>
      </c>
      <c r="K1855" s="310" t="s">
        <v>105</v>
      </c>
      <c r="L1855" s="310" t="s">
        <v>25</v>
      </c>
      <c r="M1855" s="310" t="s">
        <v>5010</v>
      </c>
      <c r="N1855" s="314"/>
      <c r="O1855" s="314"/>
      <c r="P1855" s="314"/>
      <c r="Q1855" s="314"/>
      <c r="R1855" s="314"/>
      <c r="S1855" s="314"/>
      <c r="T1855" s="314"/>
      <c r="U1855" s="314"/>
      <c r="V1855" s="314"/>
      <c r="W1855" s="314"/>
      <c r="X1855" s="314"/>
      <c r="Y1855" s="314"/>
      <c r="Z1855" s="314"/>
      <c r="AA1855" s="314"/>
      <c r="AB1855" s="314"/>
      <c r="AC1855" s="314"/>
      <c r="AD1855" s="314"/>
      <c r="AE1855" s="314"/>
      <c r="AF1855" s="314"/>
      <c r="AG1855" s="314"/>
      <c r="AH1855" s="314"/>
      <c r="AI1855" s="314"/>
      <c r="AJ1855" s="314"/>
      <c r="AK1855" s="314"/>
      <c r="AL1855" s="314"/>
      <c r="AM1855" s="314"/>
      <c r="AN1855" s="314"/>
    </row>
    <row r="1856">
      <c r="A1856" s="310" t="s">
        <v>5017</v>
      </c>
      <c r="B1856" s="310">
        <v>11882.0</v>
      </c>
      <c r="C1856" s="314"/>
      <c r="D1856" s="314"/>
      <c r="E1856" s="311" t="s">
        <v>21</v>
      </c>
      <c r="F1856" s="311" t="s">
        <v>95</v>
      </c>
      <c r="G1856" s="310">
        <v>1990.0</v>
      </c>
      <c r="H1856" s="310" t="s">
        <v>90</v>
      </c>
      <c r="I1856" s="310" t="s">
        <v>91</v>
      </c>
      <c r="J1856" s="310">
        <v>663.0</v>
      </c>
      <c r="K1856" s="310" t="s">
        <v>105</v>
      </c>
      <c r="L1856" s="310" t="s">
        <v>25</v>
      </c>
      <c r="M1856" s="310" t="s">
        <v>5010</v>
      </c>
      <c r="N1856" s="314"/>
      <c r="O1856" s="314"/>
      <c r="P1856" s="314"/>
      <c r="Q1856" s="314"/>
      <c r="R1856" s="314"/>
      <c r="S1856" s="314"/>
      <c r="T1856" s="314"/>
      <c r="U1856" s="314"/>
      <c r="V1856" s="314"/>
      <c r="W1856" s="314"/>
      <c r="X1856" s="314"/>
      <c r="Y1856" s="314"/>
      <c r="Z1856" s="314"/>
      <c r="AA1856" s="314"/>
      <c r="AB1856" s="314"/>
      <c r="AC1856" s="314"/>
      <c r="AD1856" s="314"/>
      <c r="AE1856" s="314"/>
      <c r="AF1856" s="314"/>
      <c r="AG1856" s="314"/>
      <c r="AH1856" s="314"/>
      <c r="AI1856" s="314"/>
      <c r="AJ1856" s="314"/>
      <c r="AK1856" s="314"/>
      <c r="AL1856" s="314"/>
      <c r="AM1856" s="314"/>
      <c r="AN1856" s="314"/>
    </row>
    <row r="1857">
      <c r="A1857" s="310" t="s">
        <v>5017</v>
      </c>
      <c r="B1857" s="310">
        <v>11883.0</v>
      </c>
      <c r="C1857" s="314"/>
      <c r="D1857" s="314"/>
      <c r="E1857" s="311" t="s">
        <v>21</v>
      </c>
      <c r="F1857" s="311" t="s">
        <v>96</v>
      </c>
      <c r="G1857" s="310">
        <v>1990.0</v>
      </c>
      <c r="H1857" s="310" t="s">
        <v>90</v>
      </c>
      <c r="I1857" s="310" t="s">
        <v>91</v>
      </c>
      <c r="J1857" s="310">
        <v>663.0</v>
      </c>
      <c r="K1857" s="310" t="s">
        <v>105</v>
      </c>
      <c r="L1857" s="310" t="s">
        <v>25</v>
      </c>
      <c r="M1857" s="310" t="s">
        <v>5010</v>
      </c>
      <c r="N1857" s="314"/>
      <c r="O1857" s="314"/>
      <c r="P1857" s="314"/>
      <c r="Q1857" s="314"/>
      <c r="R1857" s="314"/>
      <c r="S1857" s="314"/>
      <c r="T1857" s="314"/>
      <c r="U1857" s="314"/>
      <c r="V1857" s="314"/>
      <c r="W1857" s="314"/>
      <c r="X1857" s="314"/>
      <c r="Y1857" s="314"/>
      <c r="Z1857" s="314"/>
      <c r="AA1857" s="314"/>
      <c r="AB1857" s="314"/>
      <c r="AC1857" s="314"/>
      <c r="AD1857" s="314"/>
      <c r="AE1857" s="314"/>
      <c r="AF1857" s="314"/>
      <c r="AG1857" s="314"/>
      <c r="AH1857" s="314"/>
      <c r="AI1857" s="314"/>
      <c r="AJ1857" s="314"/>
      <c r="AK1857" s="314"/>
      <c r="AL1857" s="314"/>
      <c r="AM1857" s="314"/>
      <c r="AN1857" s="314"/>
    </row>
    <row r="1858">
      <c r="A1858" s="310" t="s">
        <v>5017</v>
      </c>
      <c r="B1858" s="310">
        <v>11884.0</v>
      </c>
      <c r="C1858" s="314"/>
      <c r="D1858" s="314"/>
      <c r="E1858" s="311" t="s">
        <v>21</v>
      </c>
      <c r="F1858" s="311" t="s">
        <v>97</v>
      </c>
      <c r="G1858" s="310">
        <v>1990.0</v>
      </c>
      <c r="H1858" s="310" t="s">
        <v>90</v>
      </c>
      <c r="I1858" s="310" t="s">
        <v>91</v>
      </c>
      <c r="J1858" s="310">
        <v>663.0</v>
      </c>
      <c r="K1858" s="310" t="s">
        <v>105</v>
      </c>
      <c r="L1858" s="310" t="s">
        <v>25</v>
      </c>
      <c r="M1858" s="310" t="s">
        <v>5010</v>
      </c>
      <c r="N1858" s="314"/>
      <c r="O1858" s="314"/>
      <c r="P1858" s="314"/>
      <c r="Q1858" s="314"/>
      <c r="R1858" s="314"/>
      <c r="S1858" s="314"/>
      <c r="T1858" s="314"/>
      <c r="U1858" s="314"/>
      <c r="V1858" s="314"/>
      <c r="W1858" s="314"/>
      <c r="X1858" s="314"/>
      <c r="Y1858" s="314"/>
      <c r="Z1858" s="314"/>
      <c r="AA1858" s="314"/>
      <c r="AB1858" s="314"/>
      <c r="AC1858" s="314"/>
      <c r="AD1858" s="314"/>
      <c r="AE1858" s="314"/>
      <c r="AF1858" s="314"/>
      <c r="AG1858" s="314"/>
      <c r="AH1858" s="314"/>
      <c r="AI1858" s="314"/>
      <c r="AJ1858" s="314"/>
      <c r="AK1858" s="314"/>
      <c r="AL1858" s="314"/>
      <c r="AM1858" s="314"/>
      <c r="AN1858" s="314"/>
    </row>
    <row r="1859">
      <c r="A1859" s="310" t="s">
        <v>5017</v>
      </c>
      <c r="B1859" s="310">
        <v>11885.0</v>
      </c>
      <c r="C1859" s="314"/>
      <c r="D1859" s="314"/>
      <c r="E1859" s="311" t="s">
        <v>21</v>
      </c>
      <c r="F1859" s="311" t="s">
        <v>98</v>
      </c>
      <c r="G1859" s="310">
        <v>1990.0</v>
      </c>
      <c r="H1859" s="310" t="s">
        <v>90</v>
      </c>
      <c r="I1859" s="310" t="s">
        <v>91</v>
      </c>
      <c r="J1859" s="310">
        <v>663.0</v>
      </c>
      <c r="K1859" s="310" t="s">
        <v>105</v>
      </c>
      <c r="L1859" s="310" t="s">
        <v>25</v>
      </c>
      <c r="M1859" s="310" t="s">
        <v>5010</v>
      </c>
      <c r="N1859" s="314"/>
      <c r="O1859" s="314"/>
      <c r="P1859" s="314"/>
      <c r="Q1859" s="314"/>
      <c r="R1859" s="314"/>
      <c r="S1859" s="314"/>
      <c r="T1859" s="314"/>
      <c r="U1859" s="314"/>
      <c r="V1859" s="314"/>
      <c r="W1859" s="314"/>
      <c r="X1859" s="314"/>
      <c r="Y1859" s="314"/>
      <c r="Z1859" s="314"/>
      <c r="AA1859" s="314"/>
      <c r="AB1859" s="314"/>
      <c r="AC1859" s="314"/>
      <c r="AD1859" s="314"/>
      <c r="AE1859" s="314"/>
      <c r="AF1859" s="314"/>
      <c r="AG1859" s="314"/>
      <c r="AH1859" s="314"/>
      <c r="AI1859" s="314"/>
      <c r="AJ1859" s="314"/>
      <c r="AK1859" s="314"/>
      <c r="AL1859" s="314"/>
      <c r="AM1859" s="314"/>
      <c r="AN1859" s="314"/>
    </row>
    <row r="1860">
      <c r="A1860" s="310" t="s">
        <v>5017</v>
      </c>
      <c r="B1860" s="310">
        <v>11886.0</v>
      </c>
      <c r="C1860" s="314"/>
      <c r="D1860" s="314"/>
      <c r="E1860" s="311" t="s">
        <v>21</v>
      </c>
      <c r="F1860" s="311" t="s">
        <v>99</v>
      </c>
      <c r="G1860" s="310">
        <v>1990.0</v>
      </c>
      <c r="H1860" s="310" t="s">
        <v>90</v>
      </c>
      <c r="I1860" s="310" t="s">
        <v>91</v>
      </c>
      <c r="J1860" s="310">
        <v>663.0</v>
      </c>
      <c r="K1860" s="310" t="s">
        <v>105</v>
      </c>
      <c r="L1860" s="310" t="s">
        <v>25</v>
      </c>
      <c r="M1860" s="310" t="s">
        <v>5010</v>
      </c>
      <c r="N1860" s="314"/>
      <c r="O1860" s="314"/>
      <c r="P1860" s="314"/>
      <c r="Q1860" s="314"/>
      <c r="R1860" s="314"/>
      <c r="S1860" s="314"/>
      <c r="T1860" s="314"/>
      <c r="U1860" s="314"/>
      <c r="V1860" s="314"/>
      <c r="W1860" s="314"/>
      <c r="X1860" s="314"/>
      <c r="Y1860" s="314"/>
      <c r="Z1860" s="314"/>
      <c r="AA1860" s="314"/>
      <c r="AB1860" s="314"/>
      <c r="AC1860" s="314"/>
      <c r="AD1860" s="314"/>
      <c r="AE1860" s="314"/>
      <c r="AF1860" s="314"/>
      <c r="AG1860" s="314"/>
      <c r="AH1860" s="314"/>
      <c r="AI1860" s="314"/>
      <c r="AJ1860" s="314"/>
      <c r="AK1860" s="314"/>
      <c r="AL1860" s="314"/>
      <c r="AM1860" s="314"/>
      <c r="AN1860" s="314"/>
    </row>
    <row r="1861">
      <c r="A1861" s="310" t="s">
        <v>5017</v>
      </c>
      <c r="B1861" s="310">
        <v>11887.0</v>
      </c>
      <c r="C1861" s="314"/>
      <c r="D1861" s="314"/>
      <c r="E1861" s="311" t="s">
        <v>21</v>
      </c>
      <c r="F1861" s="311" t="s">
        <v>100</v>
      </c>
      <c r="G1861" s="310">
        <v>1990.0</v>
      </c>
      <c r="H1861" s="310" t="s">
        <v>90</v>
      </c>
      <c r="I1861" s="310" t="s">
        <v>91</v>
      </c>
      <c r="J1861" s="310">
        <v>663.0</v>
      </c>
      <c r="K1861" s="310" t="s">
        <v>105</v>
      </c>
      <c r="L1861" s="310" t="s">
        <v>25</v>
      </c>
      <c r="M1861" s="310" t="s">
        <v>5010</v>
      </c>
      <c r="N1861" s="314"/>
      <c r="O1861" s="314"/>
      <c r="P1861" s="314"/>
      <c r="Q1861" s="314"/>
      <c r="R1861" s="314"/>
      <c r="S1861" s="314"/>
      <c r="T1861" s="314"/>
      <c r="U1861" s="314"/>
      <c r="V1861" s="314"/>
      <c r="W1861" s="314"/>
      <c r="X1861" s="314"/>
      <c r="Y1861" s="314"/>
      <c r="Z1861" s="314"/>
      <c r="AA1861" s="314"/>
      <c r="AB1861" s="314"/>
      <c r="AC1861" s="314"/>
      <c r="AD1861" s="314"/>
      <c r="AE1861" s="314"/>
      <c r="AF1861" s="314"/>
      <c r="AG1861" s="314"/>
      <c r="AH1861" s="314"/>
      <c r="AI1861" s="314"/>
      <c r="AJ1861" s="314"/>
      <c r="AK1861" s="314"/>
      <c r="AL1861" s="314"/>
      <c r="AM1861" s="314"/>
      <c r="AN1861" s="314"/>
    </row>
    <row r="1862">
      <c r="A1862" s="310" t="s">
        <v>5017</v>
      </c>
      <c r="B1862" s="310">
        <v>11888.0</v>
      </c>
      <c r="C1862" s="314"/>
      <c r="D1862" s="314"/>
      <c r="E1862" s="311" t="s">
        <v>21</v>
      </c>
      <c r="F1862" s="311" t="s">
        <v>3541</v>
      </c>
      <c r="G1862" s="310">
        <v>1990.0</v>
      </c>
      <c r="H1862" s="310" t="s">
        <v>90</v>
      </c>
      <c r="I1862" s="310" t="s">
        <v>91</v>
      </c>
      <c r="J1862" s="310">
        <v>663.0</v>
      </c>
      <c r="K1862" s="310" t="s">
        <v>105</v>
      </c>
      <c r="L1862" s="310" t="s">
        <v>72</v>
      </c>
      <c r="M1862" s="310" t="s">
        <v>5010</v>
      </c>
      <c r="N1862" s="314"/>
      <c r="O1862" s="314"/>
      <c r="P1862" s="314"/>
      <c r="Q1862" s="314"/>
      <c r="R1862" s="314"/>
      <c r="S1862" s="314"/>
      <c r="T1862" s="314"/>
      <c r="U1862" s="314"/>
      <c r="V1862" s="314"/>
      <c r="W1862" s="314"/>
      <c r="X1862" s="314"/>
      <c r="Y1862" s="314"/>
      <c r="Z1862" s="314"/>
      <c r="AA1862" s="314"/>
      <c r="AB1862" s="314"/>
      <c r="AC1862" s="314"/>
      <c r="AD1862" s="314"/>
      <c r="AE1862" s="314"/>
      <c r="AF1862" s="314"/>
      <c r="AG1862" s="314"/>
      <c r="AH1862" s="314"/>
      <c r="AI1862" s="314"/>
      <c r="AJ1862" s="314"/>
      <c r="AK1862" s="314"/>
      <c r="AL1862" s="314"/>
      <c r="AM1862" s="314"/>
      <c r="AN1862" s="314"/>
    </row>
    <row r="1863">
      <c r="A1863" s="310" t="s">
        <v>5017</v>
      </c>
      <c r="B1863" s="310">
        <v>11889.0</v>
      </c>
      <c r="C1863" s="314"/>
      <c r="D1863" s="314"/>
      <c r="E1863" s="311" t="s">
        <v>21</v>
      </c>
      <c r="F1863" s="311" t="s">
        <v>3542</v>
      </c>
      <c r="G1863" s="310">
        <v>1990.0</v>
      </c>
      <c r="H1863" s="310" t="s">
        <v>90</v>
      </c>
      <c r="I1863" s="310" t="s">
        <v>91</v>
      </c>
      <c r="J1863" s="310">
        <v>663.0</v>
      </c>
      <c r="K1863" s="310" t="s">
        <v>105</v>
      </c>
      <c r="L1863" s="310" t="s">
        <v>72</v>
      </c>
      <c r="M1863" s="310" t="s">
        <v>5010</v>
      </c>
      <c r="N1863" s="314"/>
      <c r="O1863" s="314"/>
      <c r="P1863" s="314"/>
      <c r="Q1863" s="314"/>
      <c r="R1863" s="314"/>
      <c r="S1863" s="314"/>
      <c r="T1863" s="314"/>
      <c r="U1863" s="314"/>
      <c r="V1863" s="314"/>
      <c r="W1863" s="314"/>
      <c r="X1863" s="314"/>
      <c r="Y1863" s="314"/>
      <c r="Z1863" s="314"/>
      <c r="AA1863" s="314"/>
      <c r="AB1863" s="314"/>
      <c r="AC1863" s="314"/>
      <c r="AD1863" s="314"/>
      <c r="AE1863" s="314"/>
      <c r="AF1863" s="314"/>
      <c r="AG1863" s="314"/>
      <c r="AH1863" s="314"/>
      <c r="AI1863" s="314"/>
      <c r="AJ1863" s="314"/>
      <c r="AK1863" s="314"/>
      <c r="AL1863" s="314"/>
      <c r="AM1863" s="314"/>
      <c r="AN1863" s="314"/>
    </row>
    <row r="1864">
      <c r="A1864" s="310" t="s">
        <v>5017</v>
      </c>
      <c r="B1864" s="310">
        <v>11890.0</v>
      </c>
      <c r="C1864" s="314"/>
      <c r="D1864" s="314"/>
      <c r="E1864" s="311" t="s">
        <v>21</v>
      </c>
      <c r="F1864" s="311" t="s">
        <v>3474</v>
      </c>
      <c r="G1864" s="310">
        <v>1990.0</v>
      </c>
      <c r="H1864" s="310" t="s">
        <v>90</v>
      </c>
      <c r="I1864" s="310" t="s">
        <v>91</v>
      </c>
      <c r="J1864" s="310">
        <v>663.0</v>
      </c>
      <c r="K1864" s="310" t="s">
        <v>105</v>
      </c>
      <c r="L1864" s="310" t="s">
        <v>666</v>
      </c>
      <c r="M1864" s="310" t="s">
        <v>5010</v>
      </c>
      <c r="N1864" s="314"/>
      <c r="O1864" s="314"/>
      <c r="P1864" s="314"/>
      <c r="Q1864" s="314"/>
      <c r="R1864" s="314"/>
      <c r="S1864" s="314"/>
      <c r="T1864" s="314"/>
      <c r="U1864" s="314"/>
      <c r="V1864" s="314"/>
      <c r="W1864" s="314"/>
      <c r="X1864" s="314"/>
      <c r="Y1864" s="314"/>
      <c r="Z1864" s="314"/>
      <c r="AA1864" s="314"/>
      <c r="AB1864" s="314"/>
      <c r="AC1864" s="314"/>
      <c r="AD1864" s="314"/>
      <c r="AE1864" s="314"/>
      <c r="AF1864" s="314"/>
      <c r="AG1864" s="314"/>
      <c r="AH1864" s="314"/>
      <c r="AI1864" s="314"/>
      <c r="AJ1864" s="314"/>
      <c r="AK1864" s="314"/>
      <c r="AL1864" s="314"/>
      <c r="AM1864" s="314"/>
      <c r="AN1864" s="314"/>
    </row>
    <row r="1865">
      <c r="A1865" s="310" t="s">
        <v>5017</v>
      </c>
      <c r="B1865" s="310">
        <v>11891.0</v>
      </c>
      <c r="C1865" s="314"/>
      <c r="D1865" s="314"/>
      <c r="E1865" s="311" t="s">
        <v>21</v>
      </c>
      <c r="F1865" s="311" t="s">
        <v>326</v>
      </c>
      <c r="G1865" s="310">
        <v>1989.0</v>
      </c>
      <c r="H1865" s="310" t="s">
        <v>102</v>
      </c>
      <c r="I1865" s="310" t="s">
        <v>103</v>
      </c>
      <c r="J1865" s="310">
        <v>548.0</v>
      </c>
      <c r="K1865" s="310" t="s">
        <v>105</v>
      </c>
      <c r="L1865" s="310" t="s">
        <v>25</v>
      </c>
      <c r="M1865" s="310" t="s">
        <v>5010</v>
      </c>
      <c r="N1865" s="314"/>
      <c r="O1865" s="314"/>
      <c r="P1865" s="314"/>
      <c r="Q1865" s="314"/>
      <c r="R1865" s="314"/>
      <c r="S1865" s="314"/>
      <c r="T1865" s="314"/>
      <c r="U1865" s="314"/>
      <c r="V1865" s="314"/>
      <c r="W1865" s="314"/>
      <c r="X1865" s="314"/>
      <c r="Y1865" s="314"/>
      <c r="Z1865" s="314"/>
      <c r="AA1865" s="314"/>
      <c r="AB1865" s="314"/>
      <c r="AC1865" s="314"/>
      <c r="AD1865" s="314"/>
      <c r="AE1865" s="314"/>
      <c r="AF1865" s="314"/>
      <c r="AG1865" s="314"/>
      <c r="AH1865" s="314"/>
      <c r="AI1865" s="314"/>
      <c r="AJ1865" s="314"/>
      <c r="AK1865" s="314"/>
      <c r="AL1865" s="314"/>
      <c r="AM1865" s="314"/>
      <c r="AN1865" s="314"/>
    </row>
    <row r="1866">
      <c r="A1866" s="310" t="s">
        <v>5017</v>
      </c>
      <c r="B1866" s="310">
        <v>11892.0</v>
      </c>
      <c r="C1866" s="314"/>
      <c r="D1866" s="314"/>
      <c r="E1866" s="311" t="s">
        <v>21</v>
      </c>
      <c r="F1866" s="311" t="s">
        <v>327</v>
      </c>
      <c r="G1866" s="310">
        <v>1989.0</v>
      </c>
      <c r="H1866" s="310" t="s">
        <v>102</v>
      </c>
      <c r="I1866" s="310" t="s">
        <v>103</v>
      </c>
      <c r="J1866" s="310">
        <v>548.0</v>
      </c>
      <c r="K1866" s="310" t="s">
        <v>105</v>
      </c>
      <c r="L1866" s="310" t="s">
        <v>25</v>
      </c>
      <c r="M1866" s="310" t="s">
        <v>5010</v>
      </c>
      <c r="N1866" s="314"/>
      <c r="O1866" s="314"/>
      <c r="P1866" s="314"/>
      <c r="Q1866" s="314"/>
      <c r="R1866" s="314"/>
      <c r="S1866" s="314"/>
      <c r="T1866" s="314"/>
      <c r="U1866" s="314"/>
      <c r="V1866" s="314"/>
      <c r="W1866" s="314"/>
      <c r="X1866" s="314"/>
      <c r="Y1866" s="314"/>
      <c r="Z1866" s="314"/>
      <c r="AA1866" s="314"/>
      <c r="AB1866" s="314"/>
      <c r="AC1866" s="314"/>
      <c r="AD1866" s="314"/>
      <c r="AE1866" s="314"/>
      <c r="AF1866" s="314"/>
      <c r="AG1866" s="314"/>
      <c r="AH1866" s="314"/>
      <c r="AI1866" s="314"/>
      <c r="AJ1866" s="314"/>
      <c r="AK1866" s="314"/>
      <c r="AL1866" s="314"/>
      <c r="AM1866" s="314"/>
      <c r="AN1866" s="314"/>
    </row>
    <row r="1867">
      <c r="A1867" s="310" t="s">
        <v>5017</v>
      </c>
      <c r="B1867" s="310">
        <v>11893.0</v>
      </c>
      <c r="C1867" s="314"/>
      <c r="D1867" s="314"/>
      <c r="E1867" s="311" t="s">
        <v>21</v>
      </c>
      <c r="F1867" s="311" t="s">
        <v>328</v>
      </c>
      <c r="G1867" s="310">
        <v>1989.0</v>
      </c>
      <c r="H1867" s="310" t="s">
        <v>102</v>
      </c>
      <c r="I1867" s="310" t="s">
        <v>103</v>
      </c>
      <c r="J1867" s="310">
        <v>548.0</v>
      </c>
      <c r="K1867" s="310" t="s">
        <v>105</v>
      </c>
      <c r="L1867" s="310" t="s">
        <v>25</v>
      </c>
      <c r="M1867" s="310" t="s">
        <v>5010</v>
      </c>
      <c r="N1867" s="314"/>
      <c r="O1867" s="314"/>
      <c r="P1867" s="314"/>
      <c r="Q1867" s="314"/>
      <c r="R1867" s="314"/>
      <c r="S1867" s="314"/>
      <c r="T1867" s="314"/>
      <c r="U1867" s="314"/>
      <c r="V1867" s="314"/>
      <c r="W1867" s="314"/>
      <c r="X1867" s="314"/>
      <c r="Y1867" s="314"/>
      <c r="Z1867" s="314"/>
      <c r="AA1867" s="314"/>
      <c r="AB1867" s="314"/>
      <c r="AC1867" s="314"/>
      <c r="AD1867" s="314"/>
      <c r="AE1867" s="314"/>
      <c r="AF1867" s="314"/>
      <c r="AG1867" s="314"/>
      <c r="AH1867" s="314"/>
      <c r="AI1867" s="314"/>
      <c r="AJ1867" s="314"/>
      <c r="AK1867" s="314"/>
      <c r="AL1867" s="314"/>
      <c r="AM1867" s="314"/>
      <c r="AN1867" s="314"/>
    </row>
    <row r="1868">
      <c r="A1868" s="310" t="s">
        <v>5017</v>
      </c>
      <c r="B1868" s="310">
        <v>11894.0</v>
      </c>
      <c r="C1868" s="314"/>
      <c r="D1868" s="314"/>
      <c r="E1868" s="311" t="s">
        <v>21</v>
      </c>
      <c r="F1868" s="311" t="s">
        <v>101</v>
      </c>
      <c r="G1868" s="310">
        <v>1989.0</v>
      </c>
      <c r="H1868" s="310" t="s">
        <v>102</v>
      </c>
      <c r="I1868" s="310" t="s">
        <v>103</v>
      </c>
      <c r="J1868" s="310">
        <v>548.0</v>
      </c>
      <c r="K1868" s="310" t="s">
        <v>105</v>
      </c>
      <c r="L1868" s="310" t="s">
        <v>72</v>
      </c>
      <c r="M1868" s="310" t="s">
        <v>5010</v>
      </c>
      <c r="N1868" s="314"/>
      <c r="O1868" s="314"/>
      <c r="P1868" s="314"/>
      <c r="Q1868" s="314"/>
      <c r="R1868" s="314"/>
      <c r="S1868" s="314"/>
      <c r="T1868" s="314"/>
      <c r="U1868" s="314"/>
      <c r="V1868" s="314"/>
      <c r="W1868" s="314"/>
      <c r="X1868" s="314"/>
      <c r="Y1868" s="314"/>
      <c r="Z1868" s="314"/>
      <c r="AA1868" s="314"/>
      <c r="AB1868" s="314"/>
      <c r="AC1868" s="314"/>
      <c r="AD1868" s="314"/>
      <c r="AE1868" s="314"/>
      <c r="AF1868" s="314"/>
      <c r="AG1868" s="314"/>
      <c r="AH1868" s="314"/>
      <c r="AI1868" s="314"/>
      <c r="AJ1868" s="314"/>
      <c r="AK1868" s="314"/>
      <c r="AL1868" s="314"/>
      <c r="AM1868" s="314"/>
      <c r="AN1868" s="314"/>
    </row>
    <row r="1869">
      <c r="A1869" s="310" t="s">
        <v>5017</v>
      </c>
      <c r="B1869" s="310">
        <v>11895.0</v>
      </c>
      <c r="C1869" s="314"/>
      <c r="D1869" s="314"/>
      <c r="E1869" s="311" t="s">
        <v>21</v>
      </c>
      <c r="F1869" s="311" t="s">
        <v>329</v>
      </c>
      <c r="G1869" s="310">
        <v>1989.0</v>
      </c>
      <c r="H1869" s="310" t="s">
        <v>330</v>
      </c>
      <c r="I1869" s="310" t="s">
        <v>103</v>
      </c>
      <c r="J1869" s="310" t="s">
        <v>331</v>
      </c>
      <c r="K1869" s="310" t="s">
        <v>105</v>
      </c>
      <c r="L1869" s="310" t="s">
        <v>25</v>
      </c>
      <c r="M1869" s="310" t="s">
        <v>5010</v>
      </c>
      <c r="N1869" s="314"/>
      <c r="O1869" s="314"/>
      <c r="P1869" s="314"/>
      <c r="Q1869" s="314"/>
      <c r="R1869" s="314"/>
      <c r="S1869" s="314"/>
      <c r="T1869" s="314"/>
      <c r="U1869" s="314"/>
      <c r="V1869" s="314"/>
      <c r="W1869" s="314"/>
      <c r="X1869" s="314"/>
      <c r="Y1869" s="314"/>
      <c r="Z1869" s="314"/>
      <c r="AA1869" s="314"/>
      <c r="AB1869" s="314"/>
      <c r="AC1869" s="314"/>
      <c r="AD1869" s="314"/>
      <c r="AE1869" s="314"/>
      <c r="AF1869" s="314"/>
      <c r="AG1869" s="314"/>
      <c r="AH1869" s="314"/>
      <c r="AI1869" s="314"/>
      <c r="AJ1869" s="314"/>
      <c r="AK1869" s="314"/>
      <c r="AL1869" s="314"/>
      <c r="AM1869" s="314"/>
      <c r="AN1869" s="314"/>
    </row>
    <row r="1870">
      <c r="A1870" s="310" t="s">
        <v>5017</v>
      </c>
      <c r="B1870" s="310">
        <v>11896.0</v>
      </c>
      <c r="C1870" s="314"/>
      <c r="D1870" s="314"/>
      <c r="E1870" s="311" t="s">
        <v>21</v>
      </c>
      <c r="F1870" s="311" t="s">
        <v>3711</v>
      </c>
      <c r="G1870" s="310">
        <v>1989.0</v>
      </c>
      <c r="H1870" s="310" t="s">
        <v>62</v>
      </c>
      <c r="I1870" s="310" t="s">
        <v>124</v>
      </c>
      <c r="J1870" s="310">
        <v>647.0</v>
      </c>
      <c r="K1870" s="310" t="s">
        <v>105</v>
      </c>
      <c r="L1870" s="310" t="s">
        <v>25</v>
      </c>
      <c r="M1870" s="310" t="s">
        <v>5010</v>
      </c>
      <c r="N1870" s="314"/>
      <c r="O1870" s="314"/>
      <c r="P1870" s="314"/>
      <c r="Q1870" s="314"/>
      <c r="R1870" s="314"/>
      <c r="S1870" s="314"/>
      <c r="T1870" s="314"/>
      <c r="U1870" s="314"/>
      <c r="V1870" s="314"/>
      <c r="W1870" s="314"/>
      <c r="X1870" s="314"/>
      <c r="Y1870" s="314"/>
      <c r="Z1870" s="314"/>
      <c r="AA1870" s="314"/>
      <c r="AB1870" s="314"/>
      <c r="AC1870" s="314"/>
      <c r="AD1870" s="314"/>
      <c r="AE1870" s="314"/>
      <c r="AF1870" s="314"/>
      <c r="AG1870" s="314"/>
      <c r="AH1870" s="314"/>
      <c r="AI1870" s="314"/>
      <c r="AJ1870" s="314"/>
      <c r="AK1870" s="314"/>
      <c r="AL1870" s="314"/>
      <c r="AM1870" s="314"/>
      <c r="AN1870" s="314"/>
    </row>
    <row r="1871">
      <c r="A1871" s="310" t="s">
        <v>5017</v>
      </c>
      <c r="B1871" s="310">
        <v>11897.0</v>
      </c>
      <c r="C1871" s="314"/>
      <c r="D1871" s="314"/>
      <c r="E1871" s="311" t="s">
        <v>21</v>
      </c>
      <c r="F1871" s="311" t="s">
        <v>966</v>
      </c>
      <c r="G1871" s="310">
        <v>1989.0</v>
      </c>
      <c r="H1871" s="310" t="s">
        <v>330</v>
      </c>
      <c r="I1871" s="310" t="s">
        <v>967</v>
      </c>
      <c r="J1871" s="310" t="s">
        <v>968</v>
      </c>
      <c r="K1871" s="310" t="s">
        <v>105</v>
      </c>
      <c r="L1871" s="310" t="s">
        <v>72</v>
      </c>
      <c r="M1871" s="310" t="s">
        <v>5013</v>
      </c>
      <c r="N1871" s="314"/>
      <c r="O1871" s="314"/>
      <c r="P1871" s="314"/>
      <c r="Q1871" s="314"/>
      <c r="R1871" s="314"/>
      <c r="S1871" s="314"/>
      <c r="T1871" s="314"/>
      <c r="U1871" s="314"/>
      <c r="V1871" s="314"/>
      <c r="W1871" s="314"/>
      <c r="X1871" s="314"/>
      <c r="Y1871" s="314"/>
      <c r="Z1871" s="314"/>
      <c r="AA1871" s="314"/>
      <c r="AB1871" s="314"/>
      <c r="AC1871" s="314"/>
      <c r="AD1871" s="314"/>
      <c r="AE1871" s="314"/>
      <c r="AF1871" s="314"/>
      <c r="AG1871" s="314"/>
      <c r="AH1871" s="314"/>
      <c r="AI1871" s="314"/>
      <c r="AJ1871" s="314"/>
      <c r="AK1871" s="314"/>
      <c r="AL1871" s="314"/>
      <c r="AM1871" s="314"/>
      <c r="AN1871" s="314"/>
    </row>
    <row r="1872">
      <c r="A1872" s="5" t="s">
        <v>5017</v>
      </c>
      <c r="B1872" s="5">
        <v>11898.0</v>
      </c>
      <c r="E1872" s="90" t="s">
        <v>21</v>
      </c>
      <c r="F1872" s="90" t="s">
        <v>1951</v>
      </c>
      <c r="G1872" s="5">
        <v>1981.0</v>
      </c>
      <c r="H1872" s="5" t="s">
        <v>62</v>
      </c>
      <c r="I1872" s="5" t="s">
        <v>1952</v>
      </c>
      <c r="J1872" s="5">
        <v>75.0</v>
      </c>
      <c r="K1872" s="5" t="s">
        <v>1953</v>
      </c>
      <c r="L1872" s="5" t="s">
        <v>763</v>
      </c>
      <c r="M1872" s="5" t="s">
        <v>5012</v>
      </c>
      <c r="N1872" s="113"/>
    </row>
    <row r="1873">
      <c r="A1873" s="5" t="s">
        <v>5017</v>
      </c>
      <c r="B1873" s="5">
        <v>11899.0</v>
      </c>
      <c r="E1873" s="90" t="s">
        <v>21</v>
      </c>
      <c r="F1873" s="90" t="s">
        <v>2043</v>
      </c>
      <c r="G1873" s="5">
        <v>1981.0</v>
      </c>
      <c r="H1873" s="5" t="s">
        <v>62</v>
      </c>
      <c r="I1873" s="5" t="s">
        <v>1933</v>
      </c>
      <c r="J1873" s="5">
        <v>101.0</v>
      </c>
      <c r="K1873" s="5" t="s">
        <v>1953</v>
      </c>
      <c r="L1873" s="5" t="s">
        <v>763</v>
      </c>
      <c r="M1873" s="5" t="s">
        <v>5012</v>
      </c>
      <c r="N1873" s="113"/>
    </row>
    <row r="1874">
      <c r="A1874" s="5" t="s">
        <v>5017</v>
      </c>
      <c r="B1874" s="5">
        <v>11900.0</v>
      </c>
      <c r="E1874" s="90" t="s">
        <v>21</v>
      </c>
      <c r="F1874" s="90" t="s">
        <v>2044</v>
      </c>
      <c r="G1874" s="5">
        <v>1981.0</v>
      </c>
      <c r="H1874" s="5" t="s">
        <v>62</v>
      </c>
      <c r="I1874" s="5" t="s">
        <v>1933</v>
      </c>
      <c r="J1874" s="5">
        <v>101.0</v>
      </c>
      <c r="K1874" s="5" t="s">
        <v>1953</v>
      </c>
      <c r="L1874" s="5" t="s">
        <v>763</v>
      </c>
      <c r="M1874" s="5" t="s">
        <v>5012</v>
      </c>
      <c r="N1874" s="113"/>
    </row>
    <row r="1875">
      <c r="A1875" s="5" t="s">
        <v>5017</v>
      </c>
      <c r="B1875" s="5">
        <v>11901.0</v>
      </c>
      <c r="E1875" s="90" t="s">
        <v>21</v>
      </c>
      <c r="F1875" s="90" t="s">
        <v>2045</v>
      </c>
      <c r="G1875" s="5">
        <v>1981.0</v>
      </c>
      <c r="H1875" s="5" t="s">
        <v>62</v>
      </c>
      <c r="I1875" s="5" t="s">
        <v>1933</v>
      </c>
      <c r="J1875" s="5">
        <v>101.0</v>
      </c>
      <c r="K1875" s="5" t="s">
        <v>1953</v>
      </c>
      <c r="L1875" s="5" t="s">
        <v>763</v>
      </c>
      <c r="M1875" s="5" t="s">
        <v>5012</v>
      </c>
      <c r="N1875" s="113"/>
    </row>
    <row r="1876">
      <c r="A1876" s="5" t="s">
        <v>5017</v>
      </c>
      <c r="B1876" s="5">
        <v>11902.0</v>
      </c>
      <c r="E1876" s="90" t="s">
        <v>21</v>
      </c>
      <c r="F1876" s="90" t="s">
        <v>2046</v>
      </c>
      <c r="G1876" s="5">
        <v>1981.0</v>
      </c>
      <c r="H1876" s="5" t="s">
        <v>62</v>
      </c>
      <c r="I1876" s="5" t="s">
        <v>1933</v>
      </c>
      <c r="J1876" s="5">
        <v>101.0</v>
      </c>
      <c r="K1876" s="5" t="s">
        <v>1953</v>
      </c>
      <c r="L1876" s="5" t="s">
        <v>763</v>
      </c>
      <c r="M1876" s="5" t="s">
        <v>5012</v>
      </c>
      <c r="N1876" s="113"/>
    </row>
    <row r="1877">
      <c r="A1877" s="5" t="s">
        <v>5017</v>
      </c>
      <c r="B1877" s="5">
        <v>11903.0</v>
      </c>
      <c r="E1877" s="90" t="s">
        <v>21</v>
      </c>
      <c r="F1877" s="90" t="s">
        <v>2047</v>
      </c>
      <c r="G1877" s="5">
        <v>1981.0</v>
      </c>
      <c r="H1877" s="5" t="s">
        <v>62</v>
      </c>
      <c r="I1877" s="5" t="s">
        <v>1933</v>
      </c>
      <c r="J1877" s="5">
        <v>101.0</v>
      </c>
      <c r="K1877" s="5" t="s">
        <v>1953</v>
      </c>
      <c r="L1877" s="5" t="s">
        <v>763</v>
      </c>
      <c r="M1877" s="5" t="s">
        <v>5012</v>
      </c>
      <c r="N1877" s="113"/>
    </row>
    <row r="1878">
      <c r="A1878" s="5" t="s">
        <v>5017</v>
      </c>
      <c r="B1878" s="5">
        <v>11904.0</v>
      </c>
      <c r="E1878" s="90" t="s">
        <v>21</v>
      </c>
      <c r="F1878" s="90" t="s">
        <v>2048</v>
      </c>
      <c r="G1878" s="5">
        <v>1981.0</v>
      </c>
      <c r="H1878" s="5" t="s">
        <v>62</v>
      </c>
      <c r="I1878" s="5" t="s">
        <v>1933</v>
      </c>
      <c r="J1878" s="5">
        <v>101.0</v>
      </c>
      <c r="K1878" s="5" t="s">
        <v>1953</v>
      </c>
      <c r="L1878" s="5" t="s">
        <v>763</v>
      </c>
      <c r="M1878" s="5" t="s">
        <v>5012</v>
      </c>
      <c r="N1878" s="113"/>
    </row>
    <row r="1879">
      <c r="A1879" s="5" t="s">
        <v>5017</v>
      </c>
      <c r="B1879" s="5">
        <v>11905.0</v>
      </c>
      <c r="E1879" s="90" t="s">
        <v>21</v>
      </c>
      <c r="F1879" s="90" t="s">
        <v>2049</v>
      </c>
      <c r="G1879" s="5">
        <v>1981.0</v>
      </c>
      <c r="H1879" s="5" t="s">
        <v>62</v>
      </c>
      <c r="I1879" s="5" t="s">
        <v>1933</v>
      </c>
      <c r="J1879" s="5">
        <v>101.0</v>
      </c>
      <c r="K1879" s="5" t="s">
        <v>1953</v>
      </c>
      <c r="L1879" s="5" t="s">
        <v>763</v>
      </c>
      <c r="M1879" s="5" t="s">
        <v>5012</v>
      </c>
      <c r="N1879" s="113"/>
    </row>
    <row r="1880">
      <c r="A1880" s="5" t="s">
        <v>5017</v>
      </c>
      <c r="B1880" s="5">
        <v>11906.0</v>
      </c>
      <c r="E1880" s="90" t="s">
        <v>21</v>
      </c>
      <c r="F1880" s="90" t="s">
        <v>2050</v>
      </c>
      <c r="G1880" s="5">
        <v>1981.0</v>
      </c>
      <c r="H1880" s="5" t="s">
        <v>62</v>
      </c>
      <c r="I1880" s="5" t="s">
        <v>1933</v>
      </c>
      <c r="J1880" s="5">
        <v>101.0</v>
      </c>
      <c r="K1880" s="5" t="s">
        <v>1953</v>
      </c>
      <c r="L1880" s="5" t="s">
        <v>763</v>
      </c>
      <c r="M1880" s="5" t="s">
        <v>5012</v>
      </c>
      <c r="N1880" s="113"/>
    </row>
    <row r="1881">
      <c r="A1881" s="5" t="s">
        <v>5017</v>
      </c>
      <c r="B1881" s="5">
        <v>11908.0</v>
      </c>
      <c r="E1881" s="90" t="s">
        <v>21</v>
      </c>
      <c r="F1881" s="90" t="s">
        <v>2051</v>
      </c>
      <c r="G1881" s="5">
        <v>1981.0</v>
      </c>
      <c r="H1881" s="5" t="s">
        <v>62</v>
      </c>
      <c r="I1881" s="5" t="s">
        <v>1933</v>
      </c>
      <c r="J1881" s="5">
        <v>101.0</v>
      </c>
      <c r="K1881" s="5" t="s">
        <v>1953</v>
      </c>
      <c r="L1881" s="5" t="s">
        <v>763</v>
      </c>
      <c r="M1881" s="5" t="s">
        <v>5012</v>
      </c>
      <c r="N1881" s="113"/>
    </row>
    <row r="1882">
      <c r="A1882" s="5" t="s">
        <v>5017</v>
      </c>
      <c r="B1882" s="5">
        <v>11909.0</v>
      </c>
      <c r="E1882" s="90" t="s">
        <v>21</v>
      </c>
      <c r="F1882" s="90" t="s">
        <v>2052</v>
      </c>
      <c r="G1882" s="5">
        <v>1981.0</v>
      </c>
      <c r="H1882" s="5" t="s">
        <v>62</v>
      </c>
      <c r="I1882" s="5" t="s">
        <v>1933</v>
      </c>
      <c r="J1882" s="5">
        <v>101.0</v>
      </c>
      <c r="K1882" s="5" t="s">
        <v>1953</v>
      </c>
      <c r="L1882" s="5" t="s">
        <v>763</v>
      </c>
      <c r="M1882" s="5" t="s">
        <v>5012</v>
      </c>
      <c r="N1882" s="113"/>
    </row>
    <row r="1883">
      <c r="A1883" s="5" t="s">
        <v>5017</v>
      </c>
      <c r="B1883" s="5">
        <v>11910.0</v>
      </c>
      <c r="E1883" s="90" t="s">
        <v>21</v>
      </c>
      <c r="F1883" s="90" t="s">
        <v>2053</v>
      </c>
      <c r="G1883" s="5">
        <v>1981.0</v>
      </c>
      <c r="H1883" s="5" t="s">
        <v>62</v>
      </c>
      <c r="I1883" s="5" t="s">
        <v>1933</v>
      </c>
      <c r="J1883" s="5">
        <v>101.0</v>
      </c>
      <c r="K1883" s="5" t="s">
        <v>1953</v>
      </c>
      <c r="L1883" s="5" t="s">
        <v>763</v>
      </c>
      <c r="M1883" s="5" t="s">
        <v>5012</v>
      </c>
      <c r="N1883" s="113"/>
    </row>
    <row r="1884">
      <c r="A1884" s="5" t="s">
        <v>5017</v>
      </c>
      <c r="B1884" s="5">
        <v>11911.0</v>
      </c>
      <c r="E1884" s="90" t="s">
        <v>21</v>
      </c>
      <c r="F1884" s="90" t="s">
        <v>2054</v>
      </c>
      <c r="G1884" s="5">
        <v>1981.0</v>
      </c>
      <c r="H1884" s="5" t="s">
        <v>62</v>
      </c>
      <c r="I1884" s="5" t="s">
        <v>1933</v>
      </c>
      <c r="J1884" s="5">
        <v>101.0</v>
      </c>
      <c r="K1884" s="5" t="s">
        <v>1953</v>
      </c>
      <c r="L1884" s="5" t="s">
        <v>763</v>
      </c>
      <c r="M1884" s="5" t="s">
        <v>5012</v>
      </c>
      <c r="N1884" s="113"/>
    </row>
    <row r="1885">
      <c r="A1885" s="5" t="s">
        <v>5017</v>
      </c>
      <c r="B1885" s="5">
        <v>11912.0</v>
      </c>
      <c r="E1885" s="90" t="s">
        <v>21</v>
      </c>
      <c r="F1885" s="5">
        <v>5.501042E7</v>
      </c>
      <c r="G1885" s="5">
        <v>1981.0</v>
      </c>
      <c r="H1885" s="5" t="s">
        <v>62</v>
      </c>
      <c r="I1885" s="5" t="s">
        <v>1933</v>
      </c>
      <c r="J1885" s="5">
        <v>101.0</v>
      </c>
      <c r="K1885" s="5" t="s">
        <v>1953</v>
      </c>
      <c r="L1885" s="5" t="s">
        <v>666</v>
      </c>
      <c r="M1885" s="5" t="s">
        <v>5012</v>
      </c>
      <c r="N1885" s="113"/>
    </row>
    <row r="1886">
      <c r="A1886" s="310" t="s">
        <v>5017</v>
      </c>
      <c r="B1886" s="310">
        <v>11913.0</v>
      </c>
      <c r="C1886" s="314"/>
      <c r="D1886" s="314"/>
      <c r="E1886" s="311" t="s">
        <v>21</v>
      </c>
      <c r="F1886" s="310">
        <v>5.4088428E7</v>
      </c>
      <c r="G1886" s="310">
        <v>1979.0</v>
      </c>
      <c r="H1886" s="310" t="s">
        <v>62</v>
      </c>
      <c r="I1886" s="310" t="s">
        <v>1194</v>
      </c>
      <c r="J1886" s="310">
        <v>308.0</v>
      </c>
      <c r="K1886" s="310" t="s">
        <v>105</v>
      </c>
      <c r="L1886" s="310" t="s">
        <v>666</v>
      </c>
      <c r="M1886" s="310" t="s">
        <v>5013</v>
      </c>
      <c r="N1886" s="314"/>
      <c r="O1886" s="314"/>
      <c r="P1886" s="314"/>
      <c r="Q1886" s="314"/>
      <c r="R1886" s="314"/>
      <c r="S1886" s="314"/>
      <c r="T1886" s="314"/>
      <c r="U1886" s="314"/>
      <c r="V1886" s="314"/>
      <c r="W1886" s="314"/>
      <c r="X1886" s="314"/>
      <c r="Y1886" s="314"/>
      <c r="Z1886" s="314"/>
      <c r="AA1886" s="314"/>
      <c r="AB1886" s="314"/>
      <c r="AC1886" s="314"/>
      <c r="AD1886" s="314"/>
      <c r="AE1886" s="314"/>
      <c r="AF1886" s="314"/>
      <c r="AG1886" s="314"/>
      <c r="AH1886" s="314"/>
      <c r="AI1886" s="314"/>
      <c r="AJ1886" s="314"/>
      <c r="AK1886" s="314"/>
      <c r="AL1886" s="314"/>
      <c r="AM1886" s="314"/>
      <c r="AN1886" s="314"/>
    </row>
    <row r="1887">
      <c r="A1887" s="310" t="s">
        <v>5017</v>
      </c>
      <c r="B1887" s="310">
        <v>11914.0</v>
      </c>
      <c r="C1887" s="314"/>
      <c r="D1887" s="314"/>
      <c r="E1887" s="311" t="s">
        <v>21</v>
      </c>
      <c r="F1887" s="310">
        <v>5.4088305E7</v>
      </c>
      <c r="G1887" s="310">
        <v>1982.0</v>
      </c>
      <c r="H1887" s="310" t="s">
        <v>62</v>
      </c>
      <c r="I1887" s="310" t="s">
        <v>3253</v>
      </c>
      <c r="J1887" s="310">
        <v>204.0</v>
      </c>
      <c r="K1887" s="310" t="s">
        <v>105</v>
      </c>
      <c r="L1887" s="310" t="s">
        <v>666</v>
      </c>
      <c r="M1887" s="310" t="s">
        <v>5013</v>
      </c>
      <c r="N1887" s="314"/>
      <c r="O1887" s="314"/>
      <c r="P1887" s="314"/>
      <c r="Q1887" s="314"/>
      <c r="R1887" s="314"/>
      <c r="S1887" s="314"/>
      <c r="T1887" s="314"/>
      <c r="U1887" s="314"/>
      <c r="V1887" s="314"/>
      <c r="W1887" s="314"/>
      <c r="X1887" s="314"/>
      <c r="Y1887" s="314"/>
      <c r="Z1887" s="314"/>
      <c r="AA1887" s="314"/>
      <c r="AB1887" s="314"/>
      <c r="AC1887" s="314"/>
      <c r="AD1887" s="314"/>
      <c r="AE1887" s="314"/>
      <c r="AF1887" s="314"/>
      <c r="AG1887" s="314"/>
      <c r="AH1887" s="314"/>
      <c r="AI1887" s="314"/>
      <c r="AJ1887" s="314"/>
      <c r="AK1887" s="314"/>
      <c r="AL1887" s="314"/>
      <c r="AM1887" s="314"/>
      <c r="AN1887" s="314"/>
    </row>
    <row r="1888">
      <c r="A1888" s="310" t="s">
        <v>5017</v>
      </c>
      <c r="B1888" s="310">
        <v>11915.0</v>
      </c>
      <c r="C1888" s="314"/>
      <c r="D1888" s="314"/>
      <c r="E1888" s="311" t="s">
        <v>21</v>
      </c>
      <c r="F1888" s="310">
        <v>5.4088306E7</v>
      </c>
      <c r="G1888" s="310">
        <v>1982.0</v>
      </c>
      <c r="H1888" s="310" t="s">
        <v>62</v>
      </c>
      <c r="I1888" s="310" t="s">
        <v>3253</v>
      </c>
      <c r="J1888" s="310">
        <v>204.0</v>
      </c>
      <c r="K1888" s="310" t="s">
        <v>105</v>
      </c>
      <c r="L1888" s="310" t="s">
        <v>666</v>
      </c>
      <c r="M1888" s="310" t="s">
        <v>5013</v>
      </c>
      <c r="N1888" s="314"/>
      <c r="O1888" s="314"/>
      <c r="P1888" s="314"/>
      <c r="Q1888" s="314"/>
      <c r="R1888" s="314"/>
      <c r="S1888" s="314"/>
      <c r="T1888" s="314"/>
      <c r="U1888" s="314"/>
      <c r="V1888" s="314"/>
      <c r="W1888" s="314"/>
      <c r="X1888" s="314"/>
      <c r="Y1888" s="314"/>
      <c r="Z1888" s="314"/>
      <c r="AA1888" s="314"/>
      <c r="AB1888" s="314"/>
      <c r="AC1888" s="314"/>
      <c r="AD1888" s="314"/>
      <c r="AE1888" s="314"/>
      <c r="AF1888" s="314"/>
      <c r="AG1888" s="314"/>
      <c r="AH1888" s="314"/>
      <c r="AI1888" s="314"/>
      <c r="AJ1888" s="314"/>
      <c r="AK1888" s="314"/>
      <c r="AL1888" s="314"/>
      <c r="AM1888" s="314"/>
      <c r="AN1888" s="314"/>
    </row>
    <row r="1889">
      <c r="A1889" s="310" t="s">
        <v>5017</v>
      </c>
      <c r="B1889" s="310">
        <v>11916.0</v>
      </c>
      <c r="C1889" s="314"/>
      <c r="D1889" s="314"/>
      <c r="E1889" s="311" t="s">
        <v>21</v>
      </c>
      <c r="F1889" s="310">
        <v>5.4088304E7</v>
      </c>
      <c r="G1889" s="310">
        <v>1982.0</v>
      </c>
      <c r="H1889" s="310" t="s">
        <v>62</v>
      </c>
      <c r="I1889" s="310" t="s">
        <v>3253</v>
      </c>
      <c r="J1889" s="310">
        <v>204.0</v>
      </c>
      <c r="K1889" s="310" t="s">
        <v>105</v>
      </c>
      <c r="L1889" s="310" t="s">
        <v>666</v>
      </c>
      <c r="M1889" s="310" t="s">
        <v>5013</v>
      </c>
      <c r="N1889" s="314"/>
      <c r="O1889" s="314"/>
      <c r="P1889" s="314"/>
      <c r="Q1889" s="314"/>
      <c r="R1889" s="314"/>
      <c r="S1889" s="314"/>
      <c r="T1889" s="314"/>
      <c r="U1889" s="314"/>
      <c r="V1889" s="314"/>
      <c r="W1889" s="314"/>
      <c r="X1889" s="314"/>
      <c r="Y1889" s="314"/>
      <c r="Z1889" s="314"/>
      <c r="AA1889" s="314"/>
      <c r="AB1889" s="314"/>
      <c r="AC1889" s="314"/>
      <c r="AD1889" s="314"/>
      <c r="AE1889" s="314"/>
      <c r="AF1889" s="314"/>
      <c r="AG1889" s="314"/>
      <c r="AH1889" s="314"/>
      <c r="AI1889" s="314"/>
      <c r="AJ1889" s="314"/>
      <c r="AK1889" s="314"/>
      <c r="AL1889" s="314"/>
      <c r="AM1889" s="314"/>
      <c r="AN1889" s="314"/>
    </row>
    <row r="1890">
      <c r="A1890" s="310" t="s">
        <v>5017</v>
      </c>
      <c r="B1890" s="310">
        <v>11917.0</v>
      </c>
      <c r="C1890" s="314"/>
      <c r="D1890" s="314"/>
      <c r="E1890" s="311" t="s">
        <v>21</v>
      </c>
      <c r="F1890" s="310">
        <v>5.3961411E7</v>
      </c>
      <c r="G1890" s="310">
        <v>1982.0</v>
      </c>
      <c r="H1890" s="310" t="s">
        <v>62</v>
      </c>
      <c r="I1890" s="310" t="s">
        <v>3428</v>
      </c>
      <c r="J1890" s="310">
        <v>269.0</v>
      </c>
      <c r="K1890" s="310" t="s">
        <v>105</v>
      </c>
      <c r="L1890" s="310" t="s">
        <v>72</v>
      </c>
      <c r="M1890" s="310" t="s">
        <v>5013</v>
      </c>
      <c r="N1890" s="314"/>
      <c r="O1890" s="314"/>
      <c r="P1890" s="314"/>
      <c r="Q1890" s="314"/>
      <c r="R1890" s="314"/>
      <c r="S1890" s="314"/>
      <c r="T1890" s="314"/>
      <c r="U1890" s="314"/>
      <c r="V1890" s="314"/>
      <c r="W1890" s="314"/>
      <c r="X1890" s="314"/>
      <c r="Y1890" s="314"/>
      <c r="Z1890" s="314"/>
      <c r="AA1890" s="314"/>
      <c r="AB1890" s="314"/>
      <c r="AC1890" s="314"/>
      <c r="AD1890" s="314"/>
      <c r="AE1890" s="314"/>
      <c r="AF1890" s="314"/>
      <c r="AG1890" s="314"/>
      <c r="AH1890" s="314"/>
      <c r="AI1890" s="314"/>
      <c r="AJ1890" s="314"/>
      <c r="AK1890" s="314"/>
      <c r="AL1890" s="314"/>
      <c r="AM1890" s="314"/>
      <c r="AN1890" s="314"/>
    </row>
    <row r="1891">
      <c r="A1891" s="310" t="s">
        <v>5017</v>
      </c>
      <c r="B1891" s="310">
        <v>11918.0</v>
      </c>
      <c r="C1891" s="314"/>
      <c r="D1891" s="314"/>
      <c r="E1891" s="311" t="s">
        <v>21</v>
      </c>
      <c r="F1891" s="310">
        <v>5.4088326E7</v>
      </c>
      <c r="G1891" s="310">
        <v>1982.0</v>
      </c>
      <c r="H1891" s="310" t="s">
        <v>62</v>
      </c>
      <c r="I1891" s="310" t="s">
        <v>978</v>
      </c>
      <c r="J1891" s="310">
        <v>303.0</v>
      </c>
      <c r="K1891" s="310" t="s">
        <v>105</v>
      </c>
      <c r="L1891" s="310" t="s">
        <v>72</v>
      </c>
      <c r="M1891" s="310" t="s">
        <v>5013</v>
      </c>
      <c r="N1891" s="314"/>
      <c r="O1891" s="314"/>
      <c r="P1891" s="314"/>
      <c r="Q1891" s="314"/>
      <c r="R1891" s="314"/>
      <c r="S1891" s="314"/>
      <c r="T1891" s="314"/>
      <c r="U1891" s="314"/>
      <c r="V1891" s="314"/>
      <c r="W1891" s="314"/>
      <c r="X1891" s="314"/>
      <c r="Y1891" s="314"/>
      <c r="Z1891" s="314"/>
      <c r="AA1891" s="314"/>
      <c r="AB1891" s="314"/>
      <c r="AC1891" s="314"/>
      <c r="AD1891" s="314"/>
      <c r="AE1891" s="314"/>
      <c r="AF1891" s="314"/>
      <c r="AG1891" s="314"/>
      <c r="AH1891" s="314"/>
      <c r="AI1891" s="314"/>
      <c r="AJ1891" s="314"/>
      <c r="AK1891" s="314"/>
      <c r="AL1891" s="314"/>
      <c r="AM1891" s="314"/>
      <c r="AN1891" s="314"/>
    </row>
    <row r="1892">
      <c r="A1892" s="310" t="s">
        <v>5017</v>
      </c>
      <c r="B1892" s="310">
        <v>11919.0</v>
      </c>
      <c r="C1892" s="314"/>
      <c r="D1892" s="314"/>
      <c r="E1892" s="311" t="s">
        <v>21</v>
      </c>
      <c r="F1892" s="310">
        <v>5.4088329E7</v>
      </c>
      <c r="G1892" s="310">
        <v>1982.0</v>
      </c>
      <c r="H1892" s="310" t="s">
        <v>62</v>
      </c>
      <c r="I1892" s="310" t="s">
        <v>978</v>
      </c>
      <c r="J1892" s="310">
        <v>302.0</v>
      </c>
      <c r="K1892" s="310" t="s">
        <v>105</v>
      </c>
      <c r="L1892" s="310" t="s">
        <v>72</v>
      </c>
      <c r="M1892" s="310" t="s">
        <v>5013</v>
      </c>
      <c r="N1892" s="314"/>
      <c r="O1892" s="314"/>
      <c r="P1892" s="314"/>
      <c r="Q1892" s="314"/>
      <c r="R1892" s="314"/>
      <c r="S1892" s="314"/>
      <c r="T1892" s="314"/>
      <c r="U1892" s="314"/>
      <c r="V1892" s="314"/>
      <c r="W1892" s="314"/>
      <c r="X1892" s="314"/>
      <c r="Y1892" s="314"/>
      <c r="Z1892" s="314"/>
      <c r="AA1892" s="314"/>
      <c r="AB1892" s="314"/>
      <c r="AC1892" s="314"/>
      <c r="AD1892" s="314"/>
      <c r="AE1892" s="314"/>
      <c r="AF1892" s="314"/>
      <c r="AG1892" s="314"/>
      <c r="AH1892" s="314"/>
      <c r="AI1892" s="314"/>
      <c r="AJ1892" s="314"/>
      <c r="AK1892" s="314"/>
      <c r="AL1892" s="314"/>
      <c r="AM1892" s="314"/>
      <c r="AN1892" s="314"/>
    </row>
    <row r="1893">
      <c r="A1893" s="310" t="s">
        <v>5017</v>
      </c>
      <c r="B1893" s="310">
        <v>11920.0</v>
      </c>
      <c r="C1893" s="314"/>
      <c r="D1893" s="314"/>
      <c r="E1893" s="311" t="s">
        <v>21</v>
      </c>
      <c r="F1893" s="311" t="s">
        <v>969</v>
      </c>
      <c r="G1893" s="310">
        <v>1982.0</v>
      </c>
      <c r="H1893" s="310" t="s">
        <v>62</v>
      </c>
      <c r="I1893" s="310" t="s">
        <v>970</v>
      </c>
      <c r="J1893" s="310">
        <v>433.0</v>
      </c>
      <c r="K1893" s="310" t="s">
        <v>105</v>
      </c>
      <c r="L1893" s="310" t="s">
        <v>25</v>
      </c>
      <c r="M1893" s="310" t="s">
        <v>5013</v>
      </c>
      <c r="N1893" s="314"/>
      <c r="O1893" s="314"/>
      <c r="P1893" s="314"/>
      <c r="Q1893" s="314"/>
      <c r="R1893" s="314"/>
      <c r="S1893" s="314"/>
      <c r="T1893" s="314"/>
      <c r="U1893" s="314"/>
      <c r="V1893" s="314"/>
      <c r="W1893" s="314"/>
      <c r="X1893" s="314"/>
      <c r="Y1893" s="314"/>
      <c r="Z1893" s="314"/>
      <c r="AA1893" s="314"/>
      <c r="AB1893" s="314"/>
      <c r="AC1893" s="314"/>
      <c r="AD1893" s="314"/>
      <c r="AE1893" s="314"/>
      <c r="AF1893" s="314"/>
      <c r="AG1893" s="314"/>
      <c r="AH1893" s="314"/>
      <c r="AI1893" s="314"/>
      <c r="AJ1893" s="314"/>
      <c r="AK1893" s="314"/>
      <c r="AL1893" s="314"/>
      <c r="AM1893" s="314"/>
      <c r="AN1893" s="314"/>
    </row>
    <row r="1894">
      <c r="A1894" s="310" t="s">
        <v>5017</v>
      </c>
      <c r="B1894" s="310">
        <v>11921.0</v>
      </c>
      <c r="C1894" s="314"/>
      <c r="D1894" s="314"/>
      <c r="E1894" s="311" t="s">
        <v>21</v>
      </c>
      <c r="F1894" s="311" t="s">
        <v>971</v>
      </c>
      <c r="G1894" s="310">
        <v>1982.0</v>
      </c>
      <c r="H1894" s="310" t="s">
        <v>62</v>
      </c>
      <c r="I1894" s="310" t="s">
        <v>972</v>
      </c>
      <c r="J1894" s="310">
        <v>489.0</v>
      </c>
      <c r="K1894" s="310" t="s">
        <v>105</v>
      </c>
      <c r="L1894" s="310" t="s">
        <v>666</v>
      </c>
      <c r="M1894" s="310" t="s">
        <v>5013</v>
      </c>
      <c r="N1894" s="314"/>
      <c r="O1894" s="314"/>
      <c r="P1894" s="314"/>
      <c r="Q1894" s="314"/>
      <c r="R1894" s="314"/>
      <c r="S1894" s="314"/>
      <c r="T1894" s="314"/>
      <c r="U1894" s="314"/>
      <c r="V1894" s="314"/>
      <c r="W1894" s="314"/>
      <c r="X1894" s="314"/>
      <c r="Y1894" s="314"/>
      <c r="Z1894" s="314"/>
      <c r="AA1894" s="314"/>
      <c r="AB1894" s="314"/>
      <c r="AC1894" s="314"/>
      <c r="AD1894" s="314"/>
      <c r="AE1894" s="314"/>
      <c r="AF1894" s="314"/>
      <c r="AG1894" s="314"/>
      <c r="AH1894" s="314"/>
      <c r="AI1894" s="314"/>
      <c r="AJ1894" s="314"/>
      <c r="AK1894" s="314"/>
      <c r="AL1894" s="314"/>
      <c r="AM1894" s="314"/>
      <c r="AN1894" s="314"/>
    </row>
    <row r="1895">
      <c r="A1895" s="310" t="s">
        <v>5017</v>
      </c>
      <c r="B1895" s="310">
        <v>11922.0</v>
      </c>
      <c r="C1895" s="314"/>
      <c r="D1895" s="314"/>
      <c r="E1895" s="311" t="s">
        <v>21</v>
      </c>
      <c r="F1895" s="311" t="s">
        <v>3254</v>
      </c>
      <c r="G1895" s="310">
        <v>1982.0</v>
      </c>
      <c r="H1895" s="310" t="s">
        <v>62</v>
      </c>
      <c r="I1895" s="310" t="s">
        <v>3255</v>
      </c>
      <c r="J1895" s="310">
        <v>297.0</v>
      </c>
      <c r="K1895" s="310" t="s">
        <v>105</v>
      </c>
      <c r="L1895" s="310" t="s">
        <v>72</v>
      </c>
      <c r="M1895" s="310" t="s">
        <v>5013</v>
      </c>
      <c r="N1895" s="314"/>
      <c r="O1895" s="314"/>
      <c r="P1895" s="314"/>
      <c r="Q1895" s="314"/>
      <c r="R1895" s="314"/>
      <c r="S1895" s="314"/>
      <c r="T1895" s="314"/>
      <c r="U1895" s="314"/>
      <c r="V1895" s="314"/>
      <c r="W1895" s="314"/>
      <c r="X1895" s="314"/>
      <c r="Y1895" s="314"/>
      <c r="Z1895" s="314"/>
      <c r="AA1895" s="314"/>
      <c r="AB1895" s="314"/>
      <c r="AC1895" s="314"/>
      <c r="AD1895" s="314"/>
      <c r="AE1895" s="314"/>
      <c r="AF1895" s="314"/>
      <c r="AG1895" s="314"/>
      <c r="AH1895" s="314"/>
      <c r="AI1895" s="314"/>
      <c r="AJ1895" s="314"/>
      <c r="AK1895" s="314"/>
      <c r="AL1895" s="314"/>
      <c r="AM1895" s="314"/>
      <c r="AN1895" s="314"/>
    </row>
    <row r="1896">
      <c r="A1896" s="310" t="s">
        <v>5017</v>
      </c>
      <c r="B1896" s="310">
        <v>11923.0</v>
      </c>
      <c r="C1896" s="314"/>
      <c r="D1896" s="314"/>
      <c r="E1896" s="311" t="s">
        <v>21</v>
      </c>
      <c r="F1896" s="311" t="s">
        <v>3256</v>
      </c>
      <c r="G1896" s="310">
        <v>1982.0</v>
      </c>
      <c r="H1896" s="310" t="s">
        <v>62</v>
      </c>
      <c r="I1896" s="310" t="s">
        <v>3255</v>
      </c>
      <c r="J1896" s="310">
        <v>297.0</v>
      </c>
      <c r="K1896" s="310" t="s">
        <v>105</v>
      </c>
      <c r="L1896" s="310" t="s">
        <v>72</v>
      </c>
      <c r="M1896" s="310" t="s">
        <v>5013</v>
      </c>
      <c r="N1896" s="314"/>
      <c r="O1896" s="314"/>
      <c r="P1896" s="314"/>
      <c r="Q1896" s="314"/>
      <c r="R1896" s="314"/>
      <c r="S1896" s="314"/>
      <c r="T1896" s="314"/>
      <c r="U1896" s="314"/>
      <c r="V1896" s="314"/>
      <c r="W1896" s="314"/>
      <c r="X1896" s="314"/>
      <c r="Y1896" s="314"/>
      <c r="Z1896" s="314"/>
      <c r="AA1896" s="314"/>
      <c r="AB1896" s="314"/>
      <c r="AC1896" s="314"/>
      <c r="AD1896" s="314"/>
      <c r="AE1896" s="314"/>
      <c r="AF1896" s="314"/>
      <c r="AG1896" s="314"/>
      <c r="AH1896" s="314"/>
      <c r="AI1896" s="314"/>
      <c r="AJ1896" s="314"/>
      <c r="AK1896" s="314"/>
      <c r="AL1896" s="314"/>
      <c r="AM1896" s="314"/>
      <c r="AN1896" s="314"/>
    </row>
    <row r="1897">
      <c r="A1897" s="310" t="s">
        <v>5017</v>
      </c>
      <c r="B1897" s="310">
        <v>11924.0</v>
      </c>
      <c r="C1897" s="314"/>
      <c r="D1897" s="314"/>
      <c r="E1897" s="311" t="s">
        <v>21</v>
      </c>
      <c r="F1897" s="311" t="s">
        <v>3257</v>
      </c>
      <c r="G1897" s="310">
        <v>1982.0</v>
      </c>
      <c r="H1897" s="310" t="s">
        <v>62</v>
      </c>
      <c r="I1897" s="310" t="s">
        <v>3255</v>
      </c>
      <c r="J1897" s="310">
        <v>297.0</v>
      </c>
      <c r="K1897" s="310" t="s">
        <v>105</v>
      </c>
      <c r="L1897" s="310" t="s">
        <v>72</v>
      </c>
      <c r="M1897" s="310" t="s">
        <v>5013</v>
      </c>
      <c r="N1897" s="314"/>
      <c r="O1897" s="314"/>
      <c r="P1897" s="314"/>
      <c r="Q1897" s="314"/>
      <c r="R1897" s="314"/>
      <c r="S1897" s="314"/>
      <c r="T1897" s="314"/>
      <c r="U1897" s="314"/>
      <c r="V1897" s="314"/>
      <c r="W1897" s="314"/>
      <c r="X1897" s="314"/>
      <c r="Y1897" s="314"/>
      <c r="Z1897" s="314"/>
      <c r="AA1897" s="314"/>
      <c r="AB1897" s="314"/>
      <c r="AC1897" s="314"/>
      <c r="AD1897" s="314"/>
      <c r="AE1897" s="314"/>
      <c r="AF1897" s="314"/>
      <c r="AG1897" s="314"/>
      <c r="AH1897" s="314"/>
      <c r="AI1897" s="314"/>
      <c r="AJ1897" s="314"/>
      <c r="AK1897" s="314"/>
      <c r="AL1897" s="314"/>
      <c r="AM1897" s="314"/>
      <c r="AN1897" s="314"/>
    </row>
    <row r="1898">
      <c r="A1898" s="310" t="s">
        <v>5017</v>
      </c>
      <c r="B1898" s="310">
        <v>11925.0</v>
      </c>
      <c r="C1898" s="314"/>
      <c r="D1898" s="314"/>
      <c r="E1898" s="311" t="s">
        <v>21</v>
      </c>
      <c r="F1898" s="311" t="s">
        <v>3258</v>
      </c>
      <c r="G1898" s="310">
        <v>1982.0</v>
      </c>
      <c r="H1898" s="310" t="s">
        <v>62</v>
      </c>
      <c r="I1898" s="310" t="s">
        <v>3255</v>
      </c>
      <c r="J1898" s="310">
        <v>297.0</v>
      </c>
      <c r="K1898" s="310" t="s">
        <v>105</v>
      </c>
      <c r="L1898" s="310" t="s">
        <v>72</v>
      </c>
      <c r="M1898" s="310" t="s">
        <v>5013</v>
      </c>
      <c r="N1898" s="314"/>
      <c r="O1898" s="314"/>
      <c r="P1898" s="314"/>
      <c r="Q1898" s="314"/>
      <c r="R1898" s="314"/>
      <c r="S1898" s="314"/>
      <c r="T1898" s="314"/>
      <c r="U1898" s="314"/>
      <c r="V1898" s="314"/>
      <c r="W1898" s="314"/>
      <c r="X1898" s="314"/>
      <c r="Y1898" s="314"/>
      <c r="Z1898" s="314"/>
      <c r="AA1898" s="314"/>
      <c r="AB1898" s="314"/>
      <c r="AC1898" s="314"/>
      <c r="AD1898" s="314"/>
      <c r="AE1898" s="314"/>
      <c r="AF1898" s="314"/>
      <c r="AG1898" s="314"/>
      <c r="AH1898" s="314"/>
      <c r="AI1898" s="314"/>
      <c r="AJ1898" s="314"/>
      <c r="AK1898" s="314"/>
      <c r="AL1898" s="314"/>
      <c r="AM1898" s="314"/>
      <c r="AN1898" s="314"/>
    </row>
    <row r="1899">
      <c r="A1899" s="310" t="s">
        <v>5017</v>
      </c>
      <c r="B1899" s="310">
        <v>11926.0</v>
      </c>
      <c r="C1899" s="314"/>
      <c r="D1899" s="314"/>
      <c r="E1899" s="311" t="s">
        <v>21</v>
      </c>
      <c r="F1899" s="311" t="s">
        <v>973</v>
      </c>
      <c r="G1899" s="310">
        <v>1982.0</v>
      </c>
      <c r="H1899" s="310" t="s">
        <v>62</v>
      </c>
      <c r="I1899" s="310" t="s">
        <v>974</v>
      </c>
      <c r="J1899" s="310">
        <v>210.0</v>
      </c>
      <c r="K1899" s="310" t="s">
        <v>105</v>
      </c>
      <c r="L1899" s="310" t="s">
        <v>72</v>
      </c>
      <c r="M1899" s="310" t="s">
        <v>5013</v>
      </c>
      <c r="N1899" s="314"/>
      <c r="O1899" s="314"/>
      <c r="P1899" s="314"/>
      <c r="Q1899" s="314"/>
      <c r="R1899" s="314"/>
      <c r="S1899" s="314"/>
      <c r="T1899" s="314"/>
      <c r="U1899" s="314"/>
      <c r="V1899" s="314"/>
      <c r="W1899" s="314"/>
      <c r="X1899" s="314"/>
      <c r="Y1899" s="314"/>
      <c r="Z1899" s="314"/>
      <c r="AA1899" s="314"/>
      <c r="AB1899" s="314"/>
      <c r="AC1899" s="314"/>
      <c r="AD1899" s="314"/>
      <c r="AE1899" s="314"/>
      <c r="AF1899" s="314"/>
      <c r="AG1899" s="314"/>
      <c r="AH1899" s="314"/>
      <c r="AI1899" s="314"/>
      <c r="AJ1899" s="314"/>
      <c r="AK1899" s="314"/>
      <c r="AL1899" s="314"/>
      <c r="AM1899" s="314"/>
      <c r="AN1899" s="314"/>
    </row>
    <row r="1900">
      <c r="A1900" s="310" t="s">
        <v>5017</v>
      </c>
      <c r="B1900" s="310">
        <v>11927.0</v>
      </c>
      <c r="C1900" s="314"/>
      <c r="D1900" s="314"/>
      <c r="E1900" s="311" t="s">
        <v>21</v>
      </c>
      <c r="F1900" s="311" t="s">
        <v>975</v>
      </c>
      <c r="G1900" s="310">
        <v>1982.0</v>
      </c>
      <c r="H1900" s="310" t="s">
        <v>62</v>
      </c>
      <c r="I1900" s="310" t="s">
        <v>974</v>
      </c>
      <c r="J1900" s="310">
        <v>210.0</v>
      </c>
      <c r="K1900" s="310" t="s">
        <v>105</v>
      </c>
      <c r="L1900" s="310" t="s">
        <v>72</v>
      </c>
      <c r="M1900" s="310" t="s">
        <v>5013</v>
      </c>
      <c r="N1900" s="314"/>
      <c r="O1900" s="314"/>
      <c r="P1900" s="314"/>
      <c r="Q1900" s="314"/>
      <c r="R1900" s="314"/>
      <c r="S1900" s="314"/>
      <c r="T1900" s="314"/>
      <c r="U1900" s="314"/>
      <c r="V1900" s="314"/>
      <c r="W1900" s="314"/>
      <c r="X1900" s="314"/>
      <c r="Y1900" s="314"/>
      <c r="Z1900" s="314"/>
      <c r="AA1900" s="314"/>
      <c r="AB1900" s="314"/>
      <c r="AC1900" s="314"/>
      <c r="AD1900" s="314"/>
      <c r="AE1900" s="314"/>
      <c r="AF1900" s="314"/>
      <c r="AG1900" s="314"/>
      <c r="AH1900" s="314"/>
      <c r="AI1900" s="314"/>
      <c r="AJ1900" s="314"/>
      <c r="AK1900" s="314"/>
      <c r="AL1900" s="314"/>
      <c r="AM1900" s="314"/>
      <c r="AN1900" s="314"/>
    </row>
    <row r="1901">
      <c r="A1901" s="310" t="s">
        <v>5017</v>
      </c>
      <c r="B1901" s="310">
        <v>11928.0</v>
      </c>
      <c r="C1901" s="314"/>
      <c r="D1901" s="314"/>
      <c r="E1901" s="311" t="s">
        <v>21</v>
      </c>
      <c r="F1901" s="311" t="s">
        <v>976</v>
      </c>
      <c r="G1901" s="310">
        <v>1984.0</v>
      </c>
      <c r="H1901" s="310" t="s">
        <v>62</v>
      </c>
      <c r="I1901" s="310" t="s">
        <v>972</v>
      </c>
      <c r="J1901" s="310">
        <v>358.0</v>
      </c>
      <c r="K1901" s="310" t="s">
        <v>105</v>
      </c>
      <c r="L1901" s="310" t="s">
        <v>72</v>
      </c>
      <c r="M1901" s="310" t="s">
        <v>5013</v>
      </c>
      <c r="N1901" s="314"/>
      <c r="O1901" s="314"/>
      <c r="P1901" s="314"/>
      <c r="Q1901" s="314"/>
      <c r="R1901" s="314"/>
      <c r="S1901" s="314"/>
      <c r="T1901" s="314"/>
      <c r="U1901" s="314"/>
      <c r="V1901" s="314"/>
      <c r="W1901" s="314"/>
      <c r="X1901" s="314"/>
      <c r="Y1901" s="314"/>
      <c r="Z1901" s="314"/>
      <c r="AA1901" s="314"/>
      <c r="AB1901" s="314"/>
      <c r="AC1901" s="314"/>
      <c r="AD1901" s="314"/>
      <c r="AE1901" s="314"/>
      <c r="AF1901" s="314"/>
      <c r="AG1901" s="314"/>
      <c r="AH1901" s="314"/>
      <c r="AI1901" s="314"/>
      <c r="AJ1901" s="314"/>
      <c r="AK1901" s="314"/>
      <c r="AL1901" s="314"/>
      <c r="AM1901" s="314"/>
      <c r="AN1901" s="314"/>
    </row>
    <row r="1902">
      <c r="A1902" s="310" t="s">
        <v>5017</v>
      </c>
      <c r="B1902" s="310">
        <v>11929.0</v>
      </c>
      <c r="C1902" s="314"/>
      <c r="D1902" s="314"/>
      <c r="E1902" s="311" t="s">
        <v>21</v>
      </c>
      <c r="F1902" s="311" t="s">
        <v>3259</v>
      </c>
      <c r="G1902" s="310">
        <v>1982.0</v>
      </c>
      <c r="H1902" s="310" t="s">
        <v>1974</v>
      </c>
      <c r="I1902" s="356" t="s">
        <v>3260</v>
      </c>
      <c r="J1902" s="310">
        <v>213.0</v>
      </c>
      <c r="K1902" s="310" t="s">
        <v>105</v>
      </c>
      <c r="L1902" s="310" t="s">
        <v>666</v>
      </c>
      <c r="M1902" s="310" t="s">
        <v>5013</v>
      </c>
      <c r="N1902" s="314"/>
      <c r="O1902" s="314"/>
      <c r="P1902" s="314"/>
      <c r="Q1902" s="314"/>
      <c r="R1902" s="314"/>
      <c r="S1902" s="314"/>
      <c r="T1902" s="314"/>
      <c r="U1902" s="314"/>
      <c r="V1902" s="314"/>
      <c r="W1902" s="314"/>
      <c r="X1902" s="314"/>
      <c r="Y1902" s="314"/>
      <c r="Z1902" s="314"/>
      <c r="AA1902" s="314"/>
      <c r="AB1902" s="314"/>
      <c r="AC1902" s="314"/>
      <c r="AD1902" s="314"/>
      <c r="AE1902" s="314"/>
      <c r="AF1902" s="314"/>
      <c r="AG1902" s="314"/>
      <c r="AH1902" s="314"/>
      <c r="AI1902" s="314"/>
      <c r="AJ1902" s="314"/>
      <c r="AK1902" s="314"/>
      <c r="AL1902" s="314"/>
      <c r="AM1902" s="314"/>
      <c r="AN1902" s="314"/>
    </row>
    <row r="1903">
      <c r="A1903" s="310" t="s">
        <v>5017</v>
      </c>
      <c r="B1903" s="310">
        <v>11930.0</v>
      </c>
      <c r="C1903" s="314"/>
      <c r="D1903" s="314"/>
      <c r="E1903" s="311" t="s">
        <v>21</v>
      </c>
      <c r="F1903" s="311" t="s">
        <v>977</v>
      </c>
      <c r="G1903" s="310">
        <v>1984.0</v>
      </c>
      <c r="H1903" s="310" t="s">
        <v>62</v>
      </c>
      <c r="I1903" s="310" t="s">
        <v>978</v>
      </c>
      <c r="J1903" s="310">
        <v>228.0</v>
      </c>
      <c r="K1903" s="310" t="s">
        <v>105</v>
      </c>
      <c r="L1903" s="310" t="s">
        <v>666</v>
      </c>
      <c r="M1903" s="310" t="s">
        <v>5013</v>
      </c>
      <c r="N1903" s="314"/>
      <c r="O1903" s="314"/>
      <c r="P1903" s="314"/>
      <c r="Q1903" s="314"/>
      <c r="R1903" s="314"/>
      <c r="S1903" s="314"/>
      <c r="T1903" s="314"/>
      <c r="U1903" s="314"/>
      <c r="V1903" s="314"/>
      <c r="W1903" s="314"/>
      <c r="X1903" s="314"/>
      <c r="Y1903" s="314"/>
      <c r="Z1903" s="314"/>
      <c r="AA1903" s="314"/>
      <c r="AB1903" s="314"/>
      <c r="AC1903" s="314"/>
      <c r="AD1903" s="314"/>
      <c r="AE1903" s="314"/>
      <c r="AF1903" s="314"/>
      <c r="AG1903" s="314"/>
      <c r="AH1903" s="314"/>
      <c r="AI1903" s="314"/>
      <c r="AJ1903" s="314"/>
      <c r="AK1903" s="314"/>
      <c r="AL1903" s="314"/>
      <c r="AM1903" s="314"/>
      <c r="AN1903" s="314"/>
    </row>
    <row r="1904">
      <c r="A1904" s="310" t="s">
        <v>5017</v>
      </c>
      <c r="B1904" s="310">
        <v>11931.0</v>
      </c>
      <c r="C1904" s="314"/>
      <c r="D1904" s="314"/>
      <c r="E1904" s="311" t="s">
        <v>21</v>
      </c>
      <c r="F1904" s="311" t="s">
        <v>3261</v>
      </c>
      <c r="G1904" s="310">
        <v>1984.0</v>
      </c>
      <c r="H1904" s="310" t="s">
        <v>62</v>
      </c>
      <c r="I1904" s="310" t="s">
        <v>3262</v>
      </c>
      <c r="J1904" s="310">
        <v>202.0</v>
      </c>
      <c r="K1904" s="310" t="s">
        <v>105</v>
      </c>
      <c r="L1904" s="310" t="s">
        <v>666</v>
      </c>
      <c r="M1904" s="310" t="s">
        <v>5013</v>
      </c>
      <c r="N1904" s="314"/>
      <c r="O1904" s="314"/>
      <c r="P1904" s="314"/>
      <c r="Q1904" s="314"/>
      <c r="R1904" s="314"/>
      <c r="S1904" s="314"/>
      <c r="T1904" s="314"/>
      <c r="U1904" s="314"/>
      <c r="V1904" s="314"/>
      <c r="W1904" s="314"/>
      <c r="X1904" s="314"/>
      <c r="Y1904" s="314"/>
      <c r="Z1904" s="314"/>
      <c r="AA1904" s="314"/>
      <c r="AB1904" s="314"/>
      <c r="AC1904" s="314"/>
      <c r="AD1904" s="314"/>
      <c r="AE1904" s="314"/>
      <c r="AF1904" s="314"/>
      <c r="AG1904" s="314"/>
      <c r="AH1904" s="314"/>
      <c r="AI1904" s="314"/>
      <c r="AJ1904" s="314"/>
      <c r="AK1904" s="314"/>
      <c r="AL1904" s="314"/>
      <c r="AM1904" s="314"/>
      <c r="AN1904" s="314"/>
    </row>
    <row r="1905">
      <c r="A1905" s="310" t="s">
        <v>5017</v>
      </c>
      <c r="B1905" s="310">
        <v>11932.0</v>
      </c>
      <c r="C1905" s="314"/>
      <c r="D1905" s="314"/>
      <c r="E1905" s="311" t="s">
        <v>21</v>
      </c>
      <c r="F1905" s="311" t="s">
        <v>3263</v>
      </c>
      <c r="G1905" s="310">
        <v>1984.0</v>
      </c>
      <c r="H1905" s="310" t="s">
        <v>62</v>
      </c>
      <c r="I1905" s="310" t="s">
        <v>3264</v>
      </c>
      <c r="J1905" s="310">
        <v>303.0</v>
      </c>
      <c r="K1905" s="310" t="s">
        <v>105</v>
      </c>
      <c r="L1905" s="310" t="s">
        <v>666</v>
      </c>
      <c r="M1905" s="310" t="s">
        <v>5013</v>
      </c>
      <c r="N1905" s="314"/>
      <c r="O1905" s="314"/>
      <c r="P1905" s="314"/>
      <c r="Q1905" s="314"/>
      <c r="R1905" s="314"/>
      <c r="S1905" s="314"/>
      <c r="T1905" s="314"/>
      <c r="U1905" s="314"/>
      <c r="V1905" s="314"/>
      <c r="W1905" s="314"/>
      <c r="X1905" s="314"/>
      <c r="Y1905" s="314"/>
      <c r="Z1905" s="314"/>
      <c r="AA1905" s="314"/>
      <c r="AB1905" s="314"/>
      <c r="AC1905" s="314"/>
      <c r="AD1905" s="314"/>
      <c r="AE1905" s="314"/>
      <c r="AF1905" s="314"/>
      <c r="AG1905" s="314"/>
      <c r="AH1905" s="314"/>
      <c r="AI1905" s="314"/>
      <c r="AJ1905" s="314"/>
      <c r="AK1905" s="314"/>
      <c r="AL1905" s="314"/>
      <c r="AM1905" s="314"/>
      <c r="AN1905" s="314"/>
    </row>
    <row r="1906">
      <c r="A1906" s="310" t="s">
        <v>5017</v>
      </c>
      <c r="B1906" s="310">
        <v>11933.0</v>
      </c>
      <c r="C1906" s="314"/>
      <c r="D1906" s="314"/>
      <c r="E1906" s="311" t="s">
        <v>21</v>
      </c>
      <c r="F1906" s="311" t="s">
        <v>2461</v>
      </c>
      <c r="G1906" s="310">
        <v>1989.0</v>
      </c>
      <c r="H1906" s="310" t="s">
        <v>1995</v>
      </c>
      <c r="I1906" s="310" t="s">
        <v>1996</v>
      </c>
      <c r="J1906" s="310">
        <v>310.0</v>
      </c>
      <c r="K1906" s="310" t="s">
        <v>105</v>
      </c>
      <c r="L1906" s="310" t="s">
        <v>30</v>
      </c>
      <c r="M1906" s="310" t="s">
        <v>5012</v>
      </c>
      <c r="N1906" s="314"/>
      <c r="O1906" s="314"/>
      <c r="P1906" s="314"/>
      <c r="Q1906" s="314"/>
      <c r="R1906" s="314"/>
      <c r="S1906" s="314"/>
      <c r="T1906" s="314"/>
      <c r="U1906" s="314"/>
      <c r="V1906" s="314"/>
      <c r="W1906" s="314"/>
      <c r="X1906" s="314"/>
      <c r="Y1906" s="314"/>
      <c r="Z1906" s="314"/>
      <c r="AA1906" s="314"/>
      <c r="AB1906" s="314"/>
      <c r="AC1906" s="314"/>
      <c r="AD1906" s="314"/>
      <c r="AE1906" s="314"/>
      <c r="AF1906" s="314"/>
      <c r="AG1906" s="314"/>
      <c r="AH1906" s="314"/>
      <c r="AI1906" s="314"/>
      <c r="AJ1906" s="314"/>
      <c r="AK1906" s="314"/>
      <c r="AL1906" s="314"/>
      <c r="AM1906" s="314"/>
      <c r="AN1906" s="314"/>
    </row>
    <row r="1907">
      <c r="A1907" s="310" t="s">
        <v>5017</v>
      </c>
      <c r="B1907" s="310">
        <v>11934.0</v>
      </c>
      <c r="C1907" s="314"/>
      <c r="D1907" s="314"/>
      <c r="E1907" s="311" t="s">
        <v>21</v>
      </c>
      <c r="F1907" s="311" t="s">
        <v>1994</v>
      </c>
      <c r="G1907" s="310">
        <v>1989.0</v>
      </c>
      <c r="H1907" s="310" t="s">
        <v>1995</v>
      </c>
      <c r="I1907" s="310" t="s">
        <v>1996</v>
      </c>
      <c r="J1907" s="310">
        <v>138.0</v>
      </c>
      <c r="K1907" s="310" t="s">
        <v>105</v>
      </c>
      <c r="L1907" s="310" t="s">
        <v>25</v>
      </c>
      <c r="M1907" s="310" t="s">
        <v>5012</v>
      </c>
      <c r="N1907" s="314"/>
      <c r="O1907" s="314"/>
      <c r="P1907" s="314"/>
      <c r="Q1907" s="314"/>
      <c r="R1907" s="314"/>
      <c r="S1907" s="314"/>
      <c r="T1907" s="314"/>
      <c r="U1907" s="314"/>
      <c r="V1907" s="314"/>
      <c r="W1907" s="314"/>
      <c r="X1907" s="314"/>
      <c r="Y1907" s="314"/>
      <c r="Z1907" s="314"/>
      <c r="AA1907" s="314"/>
      <c r="AB1907" s="314"/>
      <c r="AC1907" s="314"/>
      <c r="AD1907" s="314"/>
      <c r="AE1907" s="314"/>
      <c r="AF1907" s="314"/>
      <c r="AG1907" s="314"/>
      <c r="AH1907" s="314"/>
      <c r="AI1907" s="314"/>
      <c r="AJ1907" s="314"/>
      <c r="AK1907" s="314"/>
      <c r="AL1907" s="314"/>
      <c r="AM1907" s="314"/>
      <c r="AN1907" s="314"/>
    </row>
    <row r="1908">
      <c r="A1908" s="310" t="s">
        <v>5017</v>
      </c>
      <c r="B1908" s="310">
        <v>11935.0</v>
      </c>
      <c r="C1908" s="314"/>
      <c r="D1908" s="314"/>
      <c r="E1908" s="311" t="s">
        <v>21</v>
      </c>
      <c r="F1908" s="311" t="s">
        <v>1997</v>
      </c>
      <c r="G1908" s="310">
        <v>1989.0</v>
      </c>
      <c r="H1908" s="310" t="s">
        <v>1995</v>
      </c>
      <c r="I1908" s="310" t="s">
        <v>1996</v>
      </c>
      <c r="J1908" s="310">
        <v>138.0</v>
      </c>
      <c r="K1908" s="310" t="s">
        <v>105</v>
      </c>
      <c r="L1908" s="310" t="s">
        <v>25</v>
      </c>
      <c r="M1908" s="310" t="s">
        <v>5012</v>
      </c>
      <c r="N1908" s="314"/>
      <c r="O1908" s="314"/>
      <c r="P1908" s="314"/>
      <c r="Q1908" s="314"/>
      <c r="R1908" s="314"/>
      <c r="S1908" s="314"/>
      <c r="T1908" s="314"/>
      <c r="U1908" s="314"/>
      <c r="V1908" s="314"/>
      <c r="W1908" s="314"/>
      <c r="X1908" s="314"/>
      <c r="Y1908" s="314"/>
      <c r="Z1908" s="314"/>
      <c r="AA1908" s="314"/>
      <c r="AB1908" s="314"/>
      <c r="AC1908" s="314"/>
      <c r="AD1908" s="314"/>
      <c r="AE1908" s="314"/>
      <c r="AF1908" s="314"/>
      <c r="AG1908" s="314"/>
      <c r="AH1908" s="314"/>
      <c r="AI1908" s="314"/>
      <c r="AJ1908" s="314"/>
      <c r="AK1908" s="314"/>
      <c r="AL1908" s="314"/>
      <c r="AM1908" s="314"/>
      <c r="AN1908" s="314"/>
    </row>
    <row r="1909">
      <c r="A1909" s="310" t="s">
        <v>5017</v>
      </c>
      <c r="B1909" s="310">
        <v>11936.0</v>
      </c>
      <c r="C1909" s="314"/>
      <c r="D1909" s="314"/>
      <c r="E1909" s="311" t="s">
        <v>21</v>
      </c>
      <c r="F1909" s="311" t="s">
        <v>1998</v>
      </c>
      <c r="G1909" s="310">
        <v>1989.0</v>
      </c>
      <c r="H1909" s="310" t="s">
        <v>1995</v>
      </c>
      <c r="I1909" s="310" t="s">
        <v>1996</v>
      </c>
      <c r="J1909" s="310">
        <v>310.0</v>
      </c>
      <c r="K1909" s="310" t="s">
        <v>105</v>
      </c>
      <c r="L1909" s="310" t="s">
        <v>25</v>
      </c>
      <c r="M1909" s="310" t="s">
        <v>5012</v>
      </c>
      <c r="N1909" s="314"/>
      <c r="O1909" s="314"/>
      <c r="P1909" s="314"/>
      <c r="Q1909" s="314"/>
      <c r="R1909" s="314"/>
      <c r="S1909" s="314"/>
      <c r="T1909" s="314"/>
      <c r="U1909" s="314"/>
      <c r="V1909" s="314"/>
      <c r="W1909" s="314"/>
      <c r="X1909" s="314"/>
      <c r="Y1909" s="314"/>
      <c r="Z1909" s="314"/>
      <c r="AA1909" s="314"/>
      <c r="AB1909" s="314"/>
      <c r="AC1909" s="314"/>
      <c r="AD1909" s="314"/>
      <c r="AE1909" s="314"/>
      <c r="AF1909" s="314"/>
      <c r="AG1909" s="314"/>
      <c r="AH1909" s="314"/>
      <c r="AI1909" s="314"/>
      <c r="AJ1909" s="314"/>
      <c r="AK1909" s="314"/>
      <c r="AL1909" s="314"/>
      <c r="AM1909" s="314"/>
      <c r="AN1909" s="314"/>
    </row>
    <row r="1910">
      <c r="A1910" s="5" t="s">
        <v>5017</v>
      </c>
      <c r="B1910" s="5">
        <v>11937.0</v>
      </c>
      <c r="E1910" s="90" t="s">
        <v>21</v>
      </c>
      <c r="F1910" s="90" t="s">
        <v>2578</v>
      </c>
      <c r="G1910" s="5">
        <v>1989.0</v>
      </c>
      <c r="H1910" s="5" t="s">
        <v>1995</v>
      </c>
      <c r="I1910" s="5" t="s">
        <v>288</v>
      </c>
      <c r="J1910" s="5">
        <v>21.0</v>
      </c>
      <c r="K1910" s="5" t="s">
        <v>1865</v>
      </c>
      <c r="L1910" s="5" t="s">
        <v>30</v>
      </c>
      <c r="M1910" s="5" t="s">
        <v>5012</v>
      </c>
      <c r="N1910" s="113"/>
    </row>
    <row r="1911">
      <c r="A1911" s="5" t="s">
        <v>5017</v>
      </c>
      <c r="B1911" s="5">
        <v>11938.0</v>
      </c>
      <c r="E1911" s="90" t="s">
        <v>21</v>
      </c>
      <c r="F1911" s="90" t="s">
        <v>2579</v>
      </c>
      <c r="G1911" s="5">
        <v>1989.0</v>
      </c>
      <c r="H1911" s="5" t="s">
        <v>1995</v>
      </c>
      <c r="I1911" s="5" t="s">
        <v>288</v>
      </c>
      <c r="J1911" s="5">
        <v>21.0</v>
      </c>
      <c r="K1911" s="5" t="s">
        <v>1865</v>
      </c>
      <c r="L1911" s="5" t="s">
        <v>30</v>
      </c>
      <c r="M1911" s="5" t="s">
        <v>5012</v>
      </c>
      <c r="N1911" s="113"/>
    </row>
    <row r="1912">
      <c r="A1912" s="5" t="s">
        <v>5017</v>
      </c>
      <c r="B1912" s="5">
        <v>11939.0</v>
      </c>
      <c r="E1912" s="90" t="s">
        <v>21</v>
      </c>
      <c r="F1912" s="90" t="s">
        <v>1999</v>
      </c>
      <c r="G1912" s="5">
        <v>1989.0</v>
      </c>
      <c r="H1912" s="5" t="s">
        <v>1995</v>
      </c>
      <c r="I1912" s="5" t="s">
        <v>288</v>
      </c>
      <c r="J1912" s="5">
        <v>21.0</v>
      </c>
      <c r="K1912" s="5" t="s">
        <v>1865</v>
      </c>
      <c r="L1912" s="5" t="s">
        <v>25</v>
      </c>
      <c r="M1912" s="5" t="s">
        <v>5012</v>
      </c>
      <c r="N1912" s="113"/>
    </row>
    <row r="1913">
      <c r="A1913" s="5" t="s">
        <v>5017</v>
      </c>
      <c r="B1913" s="5">
        <v>11940.0</v>
      </c>
      <c r="E1913" s="90" t="s">
        <v>21</v>
      </c>
      <c r="F1913" s="90" t="s">
        <v>2000</v>
      </c>
      <c r="G1913" s="5">
        <v>1989.0</v>
      </c>
      <c r="H1913" s="5" t="s">
        <v>1995</v>
      </c>
      <c r="I1913" s="5" t="s">
        <v>288</v>
      </c>
      <c r="J1913" s="5">
        <v>21.0</v>
      </c>
      <c r="K1913" s="5" t="s">
        <v>1865</v>
      </c>
      <c r="L1913" s="5" t="s">
        <v>25</v>
      </c>
      <c r="M1913" s="5" t="s">
        <v>5012</v>
      </c>
      <c r="N1913" s="113"/>
    </row>
    <row r="1914">
      <c r="A1914" s="5" t="s">
        <v>5017</v>
      </c>
      <c r="B1914" s="5">
        <v>11941.0</v>
      </c>
      <c r="E1914" s="90" t="s">
        <v>21</v>
      </c>
      <c r="F1914" s="90" t="s">
        <v>2001</v>
      </c>
      <c r="G1914" s="5">
        <v>1989.0</v>
      </c>
      <c r="H1914" s="5" t="s">
        <v>1995</v>
      </c>
      <c r="I1914" s="5" t="s">
        <v>288</v>
      </c>
      <c r="J1914" s="5">
        <v>21.0</v>
      </c>
      <c r="K1914" s="5" t="s">
        <v>1865</v>
      </c>
      <c r="L1914" s="5" t="s">
        <v>25</v>
      </c>
      <c r="M1914" s="5" t="s">
        <v>5012</v>
      </c>
      <c r="N1914" s="113"/>
    </row>
    <row r="1915">
      <c r="A1915" s="5" t="s">
        <v>5017</v>
      </c>
      <c r="B1915" s="5">
        <v>11942.0</v>
      </c>
      <c r="E1915" s="90" t="s">
        <v>21</v>
      </c>
      <c r="F1915" s="90" t="s">
        <v>2002</v>
      </c>
      <c r="G1915" s="5">
        <v>1989.0</v>
      </c>
      <c r="H1915" s="5" t="s">
        <v>1995</v>
      </c>
      <c r="I1915" s="5" t="s">
        <v>288</v>
      </c>
      <c r="J1915" s="5">
        <v>21.0</v>
      </c>
      <c r="K1915" s="5" t="s">
        <v>1865</v>
      </c>
      <c r="L1915" s="5" t="s">
        <v>25</v>
      </c>
      <c r="M1915" s="5" t="s">
        <v>5012</v>
      </c>
      <c r="N1915" s="113"/>
    </row>
    <row r="1916">
      <c r="A1916" s="5" t="s">
        <v>5017</v>
      </c>
      <c r="B1916" s="5">
        <v>11943.0</v>
      </c>
      <c r="E1916" s="90" t="s">
        <v>21</v>
      </c>
      <c r="F1916" s="90" t="s">
        <v>2003</v>
      </c>
      <c r="G1916" s="5">
        <v>1989.0</v>
      </c>
      <c r="H1916" s="5" t="s">
        <v>1995</v>
      </c>
      <c r="I1916" s="5" t="s">
        <v>288</v>
      </c>
      <c r="J1916" s="5">
        <v>21.0</v>
      </c>
      <c r="K1916" s="5" t="s">
        <v>1865</v>
      </c>
      <c r="L1916" s="5" t="s">
        <v>25</v>
      </c>
      <c r="M1916" s="5" t="s">
        <v>5012</v>
      </c>
      <c r="N1916" s="113"/>
    </row>
    <row r="1917">
      <c r="A1917" s="5" t="s">
        <v>5017</v>
      </c>
      <c r="B1917" s="5">
        <v>11944.0</v>
      </c>
      <c r="E1917" s="90" t="s">
        <v>21</v>
      </c>
      <c r="F1917" s="90" t="s">
        <v>2004</v>
      </c>
      <c r="G1917" s="5">
        <v>1989.0</v>
      </c>
      <c r="H1917" s="5" t="s">
        <v>1995</v>
      </c>
      <c r="I1917" s="5" t="s">
        <v>288</v>
      </c>
      <c r="J1917" s="5">
        <v>21.0</v>
      </c>
      <c r="K1917" s="5" t="s">
        <v>1865</v>
      </c>
      <c r="L1917" s="5" t="s">
        <v>25</v>
      </c>
      <c r="M1917" s="5" t="s">
        <v>5012</v>
      </c>
      <c r="N1917" s="113"/>
    </row>
    <row r="1918">
      <c r="A1918" s="5" t="s">
        <v>5017</v>
      </c>
      <c r="B1918" s="5">
        <v>11945.0</v>
      </c>
      <c r="E1918" s="90" t="s">
        <v>21</v>
      </c>
      <c r="F1918" s="90" t="s">
        <v>2005</v>
      </c>
      <c r="G1918" s="5">
        <v>1989.0</v>
      </c>
      <c r="H1918" s="5" t="s">
        <v>1995</v>
      </c>
      <c r="I1918" s="5" t="s">
        <v>288</v>
      </c>
      <c r="J1918" s="5">
        <v>21.0</v>
      </c>
      <c r="K1918" s="5" t="s">
        <v>1865</v>
      </c>
      <c r="L1918" s="5" t="s">
        <v>25</v>
      </c>
      <c r="M1918" s="5" t="s">
        <v>5012</v>
      </c>
      <c r="N1918" s="113"/>
    </row>
    <row r="1919">
      <c r="A1919" s="5" t="s">
        <v>5017</v>
      </c>
      <c r="B1919" s="5">
        <v>11946.0</v>
      </c>
      <c r="E1919" s="90" t="s">
        <v>21</v>
      </c>
      <c r="F1919" s="90" t="s">
        <v>2006</v>
      </c>
      <c r="G1919" s="5">
        <v>1989.0</v>
      </c>
      <c r="H1919" s="5" t="s">
        <v>1995</v>
      </c>
      <c r="I1919" s="5" t="s">
        <v>288</v>
      </c>
      <c r="J1919" s="5">
        <v>21.0</v>
      </c>
      <c r="K1919" s="5" t="s">
        <v>1865</v>
      </c>
      <c r="L1919" s="5" t="s">
        <v>25</v>
      </c>
      <c r="M1919" s="5" t="s">
        <v>5012</v>
      </c>
      <c r="N1919" s="113"/>
    </row>
    <row r="1920">
      <c r="A1920" s="310" t="s">
        <v>5017</v>
      </c>
      <c r="B1920" s="310">
        <v>11947.0</v>
      </c>
      <c r="C1920" s="314"/>
      <c r="D1920" s="314"/>
      <c r="E1920" s="311" t="s">
        <v>21</v>
      </c>
      <c r="F1920" s="311" t="s">
        <v>2484</v>
      </c>
      <c r="G1920" s="310">
        <v>1991.0</v>
      </c>
      <c r="H1920" s="310" t="s">
        <v>2125</v>
      </c>
      <c r="I1920" s="310" t="s">
        <v>288</v>
      </c>
      <c r="J1920" s="310">
        <v>307.0</v>
      </c>
      <c r="K1920" s="310" t="s">
        <v>105</v>
      </c>
      <c r="L1920" s="310" t="s">
        <v>30</v>
      </c>
      <c r="M1920" s="310" t="s">
        <v>5012</v>
      </c>
      <c r="N1920" s="314"/>
      <c r="O1920" s="314"/>
      <c r="P1920" s="314"/>
      <c r="Q1920" s="314"/>
      <c r="R1920" s="314"/>
      <c r="S1920" s="314"/>
      <c r="T1920" s="314"/>
      <c r="U1920" s="314"/>
      <c r="V1920" s="314"/>
      <c r="W1920" s="314"/>
      <c r="X1920" s="314"/>
      <c r="Y1920" s="314"/>
      <c r="Z1920" s="314"/>
      <c r="AA1920" s="314"/>
      <c r="AB1920" s="314"/>
      <c r="AC1920" s="314"/>
      <c r="AD1920" s="314"/>
      <c r="AE1920" s="314"/>
      <c r="AF1920" s="314"/>
      <c r="AG1920" s="314"/>
      <c r="AH1920" s="314"/>
      <c r="AI1920" s="314"/>
      <c r="AJ1920" s="314"/>
      <c r="AK1920" s="314"/>
      <c r="AL1920" s="314"/>
      <c r="AM1920" s="314"/>
      <c r="AN1920" s="314"/>
    </row>
    <row r="1921">
      <c r="A1921" s="310" t="s">
        <v>5017</v>
      </c>
      <c r="B1921" s="310">
        <v>11948.0</v>
      </c>
      <c r="C1921" s="314"/>
      <c r="D1921" s="314"/>
      <c r="E1921" s="311" t="s">
        <v>21</v>
      </c>
      <c r="F1921" s="311" t="s">
        <v>2417</v>
      </c>
      <c r="G1921" s="310">
        <v>1991.0</v>
      </c>
      <c r="H1921" s="310" t="s">
        <v>2125</v>
      </c>
      <c r="I1921" s="310" t="s">
        <v>2418</v>
      </c>
      <c r="J1921" s="310">
        <v>337.0</v>
      </c>
      <c r="K1921" s="310" t="s">
        <v>105</v>
      </c>
      <c r="L1921" s="310" t="s">
        <v>30</v>
      </c>
      <c r="M1921" s="310" t="s">
        <v>5012</v>
      </c>
      <c r="N1921" s="314"/>
      <c r="O1921" s="314"/>
      <c r="P1921" s="314"/>
      <c r="Q1921" s="314"/>
      <c r="R1921" s="314"/>
      <c r="S1921" s="314"/>
      <c r="T1921" s="314"/>
      <c r="U1921" s="314"/>
      <c r="V1921" s="314"/>
      <c r="W1921" s="314"/>
      <c r="X1921" s="314"/>
      <c r="Y1921" s="314"/>
      <c r="Z1921" s="314"/>
      <c r="AA1921" s="314"/>
      <c r="AB1921" s="314"/>
      <c r="AC1921" s="314"/>
      <c r="AD1921" s="314"/>
      <c r="AE1921" s="314"/>
      <c r="AF1921" s="314"/>
      <c r="AG1921" s="314"/>
      <c r="AH1921" s="314"/>
      <c r="AI1921" s="314"/>
      <c r="AJ1921" s="314"/>
      <c r="AK1921" s="314"/>
      <c r="AL1921" s="314"/>
      <c r="AM1921" s="314"/>
      <c r="AN1921" s="314"/>
    </row>
    <row r="1922">
      <c r="A1922" s="310" t="s">
        <v>5017</v>
      </c>
      <c r="B1922" s="310">
        <v>11949.0</v>
      </c>
      <c r="C1922" s="314"/>
      <c r="D1922" s="314"/>
      <c r="E1922" s="311" t="s">
        <v>21</v>
      </c>
      <c r="F1922" s="311" t="s">
        <v>2007</v>
      </c>
      <c r="G1922" s="310">
        <v>1991.0</v>
      </c>
      <c r="H1922" s="310" t="s">
        <v>1802</v>
      </c>
      <c r="I1922" s="310" t="s">
        <v>288</v>
      </c>
      <c r="J1922" s="310">
        <v>44.0</v>
      </c>
      <c r="K1922" s="310" t="s">
        <v>105</v>
      </c>
      <c r="L1922" s="310" t="s">
        <v>25</v>
      </c>
      <c r="M1922" s="310" t="s">
        <v>5012</v>
      </c>
      <c r="N1922" s="314"/>
      <c r="O1922" s="314"/>
      <c r="P1922" s="314"/>
      <c r="Q1922" s="314"/>
      <c r="R1922" s="314"/>
      <c r="S1922" s="314"/>
      <c r="T1922" s="314"/>
      <c r="U1922" s="314"/>
      <c r="V1922" s="314"/>
      <c r="W1922" s="314"/>
      <c r="X1922" s="314"/>
      <c r="Y1922" s="314"/>
      <c r="Z1922" s="314"/>
      <c r="AA1922" s="314"/>
      <c r="AB1922" s="314"/>
      <c r="AC1922" s="314"/>
      <c r="AD1922" s="314"/>
      <c r="AE1922" s="314"/>
      <c r="AF1922" s="314"/>
      <c r="AG1922" s="314"/>
      <c r="AH1922" s="314"/>
      <c r="AI1922" s="314"/>
      <c r="AJ1922" s="314"/>
      <c r="AK1922" s="314"/>
      <c r="AL1922" s="314"/>
      <c r="AM1922" s="314"/>
      <c r="AN1922" s="314"/>
    </row>
    <row r="1923">
      <c r="A1923" s="310" t="s">
        <v>5017</v>
      </c>
      <c r="B1923" s="310">
        <v>11950.0</v>
      </c>
      <c r="C1923" s="314"/>
      <c r="D1923" s="314"/>
      <c r="E1923" s="311" t="s">
        <v>21</v>
      </c>
      <c r="F1923" s="311" t="s">
        <v>2008</v>
      </c>
      <c r="G1923" s="310">
        <v>1991.0</v>
      </c>
      <c r="H1923" s="310" t="s">
        <v>1802</v>
      </c>
      <c r="I1923" s="310" t="s">
        <v>288</v>
      </c>
      <c r="J1923" s="310">
        <v>44.0</v>
      </c>
      <c r="K1923" s="310" t="s">
        <v>105</v>
      </c>
      <c r="L1923" s="310" t="s">
        <v>25</v>
      </c>
      <c r="M1923" s="310" t="s">
        <v>5012</v>
      </c>
      <c r="N1923" s="314"/>
      <c r="O1923" s="314"/>
      <c r="P1923" s="314"/>
      <c r="Q1923" s="314"/>
      <c r="R1923" s="314"/>
      <c r="S1923" s="314"/>
      <c r="T1923" s="314"/>
      <c r="U1923" s="314"/>
      <c r="V1923" s="314"/>
      <c r="W1923" s="314"/>
      <c r="X1923" s="314"/>
      <c r="Y1923" s="314"/>
      <c r="Z1923" s="314"/>
      <c r="AA1923" s="314"/>
      <c r="AB1923" s="314"/>
      <c r="AC1923" s="314"/>
      <c r="AD1923" s="314"/>
      <c r="AE1923" s="314"/>
      <c r="AF1923" s="314"/>
      <c r="AG1923" s="314"/>
      <c r="AH1923" s="314"/>
      <c r="AI1923" s="314"/>
      <c r="AJ1923" s="314"/>
      <c r="AK1923" s="314"/>
      <c r="AL1923" s="314"/>
      <c r="AM1923" s="314"/>
      <c r="AN1923" s="314"/>
    </row>
    <row r="1924">
      <c r="A1924" s="310" t="s">
        <v>5017</v>
      </c>
      <c r="B1924" s="310">
        <v>11951.0</v>
      </c>
      <c r="C1924" s="314"/>
      <c r="D1924" s="314"/>
      <c r="E1924" s="311" t="s">
        <v>21</v>
      </c>
      <c r="F1924" s="311" t="s">
        <v>2102</v>
      </c>
      <c r="G1924" s="310">
        <v>1990.0</v>
      </c>
      <c r="H1924" s="310" t="s">
        <v>2103</v>
      </c>
      <c r="I1924" s="310" t="s">
        <v>2104</v>
      </c>
      <c r="J1924" s="310" t="s">
        <v>2105</v>
      </c>
      <c r="K1924" s="310" t="s">
        <v>105</v>
      </c>
      <c r="L1924" s="310" t="s">
        <v>25</v>
      </c>
      <c r="M1924" s="310" t="s">
        <v>5012</v>
      </c>
      <c r="N1924" s="314"/>
      <c r="O1924" s="314"/>
      <c r="P1924" s="314"/>
      <c r="Q1924" s="314"/>
      <c r="R1924" s="314"/>
      <c r="S1924" s="314"/>
      <c r="T1924" s="314"/>
      <c r="U1924" s="314"/>
      <c r="V1924" s="314"/>
      <c r="W1924" s="314"/>
      <c r="X1924" s="314"/>
      <c r="Y1924" s="314"/>
      <c r="Z1924" s="314"/>
      <c r="AA1924" s="314"/>
      <c r="AB1924" s="314"/>
      <c r="AC1924" s="314"/>
      <c r="AD1924" s="314"/>
      <c r="AE1924" s="314"/>
      <c r="AF1924" s="314"/>
      <c r="AG1924" s="314"/>
      <c r="AH1924" s="314"/>
      <c r="AI1924" s="314"/>
      <c r="AJ1924" s="314"/>
      <c r="AK1924" s="314"/>
      <c r="AL1924" s="314"/>
      <c r="AM1924" s="314"/>
      <c r="AN1924" s="314"/>
    </row>
    <row r="1925">
      <c r="A1925" s="310" t="s">
        <v>5017</v>
      </c>
      <c r="B1925" s="310">
        <v>11952.0</v>
      </c>
      <c r="C1925" s="314"/>
      <c r="D1925" s="314"/>
      <c r="E1925" s="311" t="s">
        <v>21</v>
      </c>
      <c r="F1925" s="311" t="s">
        <v>2888</v>
      </c>
      <c r="G1925" s="310">
        <v>1990.0</v>
      </c>
      <c r="H1925" s="310" t="s">
        <v>2125</v>
      </c>
      <c r="I1925" s="310" t="s">
        <v>2104</v>
      </c>
      <c r="J1925" s="310">
        <v>365.0</v>
      </c>
      <c r="K1925" s="310" t="s">
        <v>105</v>
      </c>
      <c r="L1925" s="310" t="s">
        <v>25</v>
      </c>
      <c r="M1925" s="310" t="s">
        <v>5012</v>
      </c>
      <c r="N1925" s="314"/>
      <c r="O1925" s="314"/>
      <c r="P1925" s="314"/>
      <c r="Q1925" s="314"/>
      <c r="R1925" s="314"/>
      <c r="S1925" s="314"/>
      <c r="T1925" s="314"/>
      <c r="U1925" s="314"/>
      <c r="V1925" s="314"/>
      <c r="W1925" s="314"/>
      <c r="X1925" s="314"/>
      <c r="Y1925" s="314"/>
      <c r="Z1925" s="314"/>
      <c r="AA1925" s="314"/>
      <c r="AB1925" s="314"/>
      <c r="AC1925" s="314"/>
      <c r="AD1925" s="314"/>
      <c r="AE1925" s="314"/>
      <c r="AF1925" s="314"/>
      <c r="AG1925" s="314"/>
      <c r="AH1925" s="314"/>
      <c r="AI1925" s="314"/>
      <c r="AJ1925" s="314"/>
      <c r="AK1925" s="314"/>
      <c r="AL1925" s="314"/>
      <c r="AM1925" s="314"/>
      <c r="AN1925" s="314"/>
    </row>
    <row r="1926">
      <c r="A1926" s="310" t="s">
        <v>5017</v>
      </c>
      <c r="B1926" s="310">
        <v>11953.0</v>
      </c>
      <c r="C1926" s="314"/>
      <c r="D1926" s="314"/>
      <c r="E1926" s="311" t="s">
        <v>21</v>
      </c>
      <c r="F1926" s="311" t="s">
        <v>332</v>
      </c>
      <c r="G1926" s="310">
        <v>1987.0</v>
      </c>
      <c r="H1926" s="310" t="s">
        <v>62</v>
      </c>
      <c r="I1926" s="310" t="s">
        <v>120</v>
      </c>
      <c r="J1926" s="310">
        <v>320.0</v>
      </c>
      <c r="K1926" s="310" t="s">
        <v>105</v>
      </c>
      <c r="L1926" s="310" t="s">
        <v>25</v>
      </c>
      <c r="M1926" s="310" t="s">
        <v>5010</v>
      </c>
      <c r="N1926" s="314"/>
      <c r="O1926" s="314"/>
      <c r="P1926" s="314"/>
      <c r="Q1926" s="314"/>
      <c r="R1926" s="314"/>
      <c r="S1926" s="314"/>
      <c r="T1926" s="314"/>
      <c r="U1926" s="314"/>
      <c r="V1926" s="314"/>
      <c r="W1926" s="314"/>
      <c r="X1926" s="314"/>
      <c r="Y1926" s="314"/>
      <c r="Z1926" s="314"/>
      <c r="AA1926" s="314"/>
      <c r="AB1926" s="314"/>
      <c r="AC1926" s="314"/>
      <c r="AD1926" s="314"/>
      <c r="AE1926" s="314"/>
      <c r="AF1926" s="314"/>
      <c r="AG1926" s="314"/>
      <c r="AH1926" s="314"/>
      <c r="AI1926" s="314"/>
      <c r="AJ1926" s="314"/>
      <c r="AK1926" s="314"/>
      <c r="AL1926" s="314"/>
      <c r="AM1926" s="314"/>
      <c r="AN1926" s="314"/>
    </row>
    <row r="1927">
      <c r="A1927" s="5" t="s">
        <v>5017</v>
      </c>
      <c r="B1927" s="5">
        <v>11954.0</v>
      </c>
      <c r="E1927" s="90" t="s">
        <v>21</v>
      </c>
      <c r="F1927" s="90" t="s">
        <v>707</v>
      </c>
      <c r="G1927" s="5">
        <v>1987.0</v>
      </c>
      <c r="H1927" s="5" t="s">
        <v>330</v>
      </c>
      <c r="I1927" s="5" t="s">
        <v>708</v>
      </c>
      <c r="J1927" s="5" t="s">
        <v>710</v>
      </c>
      <c r="K1927" s="5" t="s">
        <v>709</v>
      </c>
      <c r="L1927" s="5" t="s">
        <v>30</v>
      </c>
      <c r="M1927" s="5" t="s">
        <v>5010</v>
      </c>
      <c r="N1927" s="113"/>
    </row>
    <row r="1928">
      <c r="A1928" s="310" t="s">
        <v>5017</v>
      </c>
      <c r="B1928" s="310">
        <v>11955.0</v>
      </c>
      <c r="C1928" s="314"/>
      <c r="D1928" s="314"/>
      <c r="E1928" s="311" t="s">
        <v>21</v>
      </c>
      <c r="F1928" s="311" t="s">
        <v>418</v>
      </c>
      <c r="G1928" s="310">
        <v>1984.0</v>
      </c>
      <c r="H1928" s="310" t="s">
        <v>62</v>
      </c>
      <c r="I1928" s="310" t="s">
        <v>419</v>
      </c>
      <c r="J1928" s="310">
        <v>182.0</v>
      </c>
      <c r="K1928" s="310" t="s">
        <v>105</v>
      </c>
      <c r="L1928" s="310" t="s">
        <v>25</v>
      </c>
      <c r="M1928" s="310" t="s">
        <v>5010</v>
      </c>
      <c r="N1928" s="314"/>
      <c r="O1928" s="314"/>
      <c r="P1928" s="314"/>
      <c r="Q1928" s="314"/>
      <c r="R1928" s="314"/>
      <c r="S1928" s="314"/>
      <c r="T1928" s="314"/>
      <c r="U1928" s="314"/>
      <c r="V1928" s="314"/>
      <c r="W1928" s="314"/>
      <c r="X1928" s="314"/>
      <c r="Y1928" s="314"/>
      <c r="Z1928" s="314"/>
      <c r="AA1928" s="314"/>
      <c r="AB1928" s="314"/>
      <c r="AC1928" s="314"/>
      <c r="AD1928" s="314"/>
      <c r="AE1928" s="314"/>
      <c r="AF1928" s="314"/>
      <c r="AG1928" s="314"/>
      <c r="AH1928" s="314"/>
      <c r="AI1928" s="314"/>
      <c r="AJ1928" s="314"/>
      <c r="AK1928" s="314"/>
      <c r="AL1928" s="314"/>
      <c r="AM1928" s="314"/>
      <c r="AN1928" s="314"/>
    </row>
    <row r="1929">
      <c r="A1929" s="310" t="s">
        <v>5017</v>
      </c>
      <c r="B1929" s="310">
        <v>11956.0</v>
      </c>
      <c r="C1929" s="314"/>
      <c r="D1929" s="314"/>
      <c r="E1929" s="311" t="s">
        <v>21</v>
      </c>
      <c r="F1929" s="311" t="s">
        <v>231</v>
      </c>
      <c r="G1929" s="310">
        <v>1987.0</v>
      </c>
      <c r="H1929" s="310" t="s">
        <v>62</v>
      </c>
      <c r="I1929" s="310" t="s">
        <v>190</v>
      </c>
      <c r="J1929" s="310">
        <v>170.0</v>
      </c>
      <c r="K1929" s="310" t="s">
        <v>105</v>
      </c>
      <c r="L1929" s="310" t="s">
        <v>25</v>
      </c>
      <c r="M1929" s="310" t="s">
        <v>5010</v>
      </c>
      <c r="N1929" s="314"/>
      <c r="O1929" s="314"/>
      <c r="P1929" s="314"/>
      <c r="Q1929" s="314"/>
      <c r="R1929" s="314"/>
      <c r="S1929" s="314"/>
      <c r="T1929" s="314"/>
      <c r="U1929" s="314"/>
      <c r="V1929" s="314"/>
      <c r="W1929" s="314"/>
      <c r="X1929" s="314"/>
      <c r="Y1929" s="314"/>
      <c r="Z1929" s="314"/>
      <c r="AA1929" s="314"/>
      <c r="AB1929" s="314"/>
      <c r="AC1929" s="314"/>
      <c r="AD1929" s="314"/>
      <c r="AE1929" s="314"/>
      <c r="AF1929" s="314"/>
      <c r="AG1929" s="314"/>
      <c r="AH1929" s="314"/>
      <c r="AI1929" s="314"/>
      <c r="AJ1929" s="314"/>
      <c r="AK1929" s="314"/>
      <c r="AL1929" s="314"/>
      <c r="AM1929" s="314"/>
      <c r="AN1929" s="314"/>
    </row>
    <row r="1930">
      <c r="A1930" s="310" t="s">
        <v>5017</v>
      </c>
      <c r="B1930" s="310">
        <v>11957.0</v>
      </c>
      <c r="C1930" s="314"/>
      <c r="D1930" s="314"/>
      <c r="E1930" s="311" t="s">
        <v>21</v>
      </c>
      <c r="F1930" s="311" t="s">
        <v>232</v>
      </c>
      <c r="G1930" s="310">
        <v>1987.0</v>
      </c>
      <c r="H1930" s="310" t="s">
        <v>62</v>
      </c>
      <c r="I1930" s="310" t="s">
        <v>190</v>
      </c>
      <c r="J1930" s="310">
        <v>170.0</v>
      </c>
      <c r="K1930" s="310" t="s">
        <v>105</v>
      </c>
      <c r="L1930" s="310" t="s">
        <v>25</v>
      </c>
      <c r="M1930" s="310" t="s">
        <v>5010</v>
      </c>
      <c r="N1930" s="314"/>
      <c r="O1930" s="314"/>
      <c r="P1930" s="314"/>
      <c r="Q1930" s="314"/>
      <c r="R1930" s="314"/>
      <c r="S1930" s="314"/>
      <c r="T1930" s="314"/>
      <c r="U1930" s="314"/>
      <c r="V1930" s="314"/>
      <c r="W1930" s="314"/>
      <c r="X1930" s="314"/>
      <c r="Y1930" s="314"/>
      <c r="Z1930" s="314"/>
      <c r="AA1930" s="314"/>
      <c r="AB1930" s="314"/>
      <c r="AC1930" s="314"/>
      <c r="AD1930" s="314"/>
      <c r="AE1930" s="314"/>
      <c r="AF1930" s="314"/>
      <c r="AG1930" s="314"/>
      <c r="AH1930" s="314"/>
      <c r="AI1930" s="314"/>
      <c r="AJ1930" s="314"/>
      <c r="AK1930" s="314"/>
      <c r="AL1930" s="314"/>
      <c r="AM1930" s="314"/>
      <c r="AN1930" s="314"/>
    </row>
    <row r="1931">
      <c r="A1931" s="310" t="s">
        <v>5017</v>
      </c>
      <c r="B1931" s="310">
        <v>11958.0</v>
      </c>
      <c r="C1931" s="314"/>
      <c r="D1931" s="314"/>
      <c r="E1931" s="311" t="s">
        <v>21</v>
      </c>
      <c r="F1931" s="311" t="s">
        <v>4815</v>
      </c>
      <c r="G1931" s="310">
        <v>1984.0</v>
      </c>
      <c r="H1931" s="310" t="s">
        <v>62</v>
      </c>
      <c r="I1931" s="310" t="s">
        <v>4768</v>
      </c>
      <c r="J1931" s="310">
        <v>51.0</v>
      </c>
      <c r="K1931" s="310" t="s">
        <v>105</v>
      </c>
      <c r="L1931" s="310" t="s">
        <v>25</v>
      </c>
      <c r="M1931" s="310" t="s">
        <v>5018</v>
      </c>
      <c r="N1931" s="314"/>
      <c r="O1931" s="314"/>
      <c r="P1931" s="314"/>
      <c r="Q1931" s="314"/>
      <c r="R1931" s="314"/>
      <c r="S1931" s="314"/>
      <c r="T1931" s="314"/>
      <c r="U1931" s="314"/>
      <c r="V1931" s="314"/>
      <c r="W1931" s="314"/>
      <c r="X1931" s="314"/>
      <c r="Y1931" s="314"/>
      <c r="Z1931" s="314"/>
      <c r="AA1931" s="314"/>
      <c r="AB1931" s="314"/>
      <c r="AC1931" s="314"/>
      <c r="AD1931" s="314"/>
      <c r="AE1931" s="314"/>
      <c r="AF1931" s="314"/>
      <c r="AG1931" s="314"/>
      <c r="AH1931" s="314"/>
      <c r="AI1931" s="314"/>
      <c r="AJ1931" s="314"/>
      <c r="AK1931" s="314"/>
      <c r="AL1931" s="314"/>
      <c r="AM1931" s="314"/>
      <c r="AN1931" s="314"/>
    </row>
    <row r="1932">
      <c r="A1932" s="310" t="s">
        <v>5017</v>
      </c>
      <c r="B1932" s="310">
        <v>11959.0</v>
      </c>
      <c r="C1932" s="314"/>
      <c r="D1932" s="314"/>
      <c r="E1932" s="311" t="s">
        <v>21</v>
      </c>
      <c r="F1932" s="311" t="s">
        <v>4787</v>
      </c>
      <c r="G1932" s="310">
        <v>1984.0</v>
      </c>
      <c r="H1932" s="310" t="s">
        <v>62</v>
      </c>
      <c r="I1932" s="310" t="s">
        <v>4768</v>
      </c>
      <c r="J1932" s="310">
        <v>51.0</v>
      </c>
      <c r="K1932" s="310" t="s">
        <v>105</v>
      </c>
      <c r="L1932" s="310" t="s">
        <v>72</v>
      </c>
      <c r="M1932" s="310" t="s">
        <v>5018</v>
      </c>
      <c r="N1932" s="314"/>
      <c r="O1932" s="314"/>
      <c r="P1932" s="314"/>
      <c r="Q1932" s="314"/>
      <c r="R1932" s="314"/>
      <c r="S1932" s="314"/>
      <c r="T1932" s="314"/>
      <c r="U1932" s="314"/>
      <c r="V1932" s="314"/>
      <c r="W1932" s="314"/>
      <c r="X1932" s="314"/>
      <c r="Y1932" s="314"/>
      <c r="Z1932" s="314"/>
      <c r="AA1932" s="314"/>
      <c r="AB1932" s="314"/>
      <c r="AC1932" s="314"/>
      <c r="AD1932" s="314"/>
      <c r="AE1932" s="314"/>
      <c r="AF1932" s="314"/>
      <c r="AG1932" s="314"/>
      <c r="AH1932" s="314"/>
      <c r="AI1932" s="314"/>
      <c r="AJ1932" s="314"/>
      <c r="AK1932" s="314"/>
      <c r="AL1932" s="314"/>
      <c r="AM1932" s="314"/>
      <c r="AN1932" s="314"/>
    </row>
    <row r="1933">
      <c r="A1933" s="310" t="s">
        <v>5017</v>
      </c>
      <c r="B1933" s="310">
        <v>11960.0</v>
      </c>
      <c r="C1933" s="314"/>
      <c r="D1933" s="314"/>
      <c r="E1933" s="311" t="s">
        <v>21</v>
      </c>
      <c r="F1933" s="311" t="s">
        <v>541</v>
      </c>
      <c r="G1933" s="310">
        <v>1987.0</v>
      </c>
      <c r="H1933" s="310" t="s">
        <v>119</v>
      </c>
      <c r="I1933" s="310" t="s">
        <v>542</v>
      </c>
      <c r="J1933" s="310">
        <v>502.0</v>
      </c>
      <c r="K1933" s="310" t="s">
        <v>105</v>
      </c>
      <c r="L1933" s="310" t="s">
        <v>30</v>
      </c>
      <c r="M1933" s="310" t="s">
        <v>5010</v>
      </c>
      <c r="N1933" s="314"/>
      <c r="O1933" s="314"/>
      <c r="P1933" s="314"/>
      <c r="Q1933" s="314"/>
      <c r="R1933" s="314"/>
      <c r="S1933" s="314"/>
      <c r="T1933" s="314"/>
      <c r="U1933" s="314"/>
      <c r="V1933" s="314"/>
      <c r="W1933" s="314"/>
      <c r="X1933" s="314"/>
      <c r="Y1933" s="314"/>
      <c r="Z1933" s="314"/>
      <c r="AA1933" s="314"/>
      <c r="AB1933" s="314"/>
      <c r="AC1933" s="314"/>
      <c r="AD1933" s="314"/>
      <c r="AE1933" s="314"/>
      <c r="AF1933" s="314"/>
      <c r="AG1933" s="314"/>
      <c r="AH1933" s="314"/>
      <c r="AI1933" s="314"/>
      <c r="AJ1933" s="314"/>
      <c r="AK1933" s="314"/>
      <c r="AL1933" s="314"/>
      <c r="AM1933" s="314"/>
      <c r="AN1933" s="314"/>
    </row>
    <row r="1934">
      <c r="A1934" s="310" t="s">
        <v>5017</v>
      </c>
      <c r="B1934" s="310">
        <v>11961.0</v>
      </c>
      <c r="C1934" s="314"/>
      <c r="D1934" s="314"/>
      <c r="E1934" s="311" t="s">
        <v>21</v>
      </c>
      <c r="F1934" s="310">
        <v>5.5110195E7</v>
      </c>
      <c r="G1934" s="310">
        <v>1987.0</v>
      </c>
      <c r="H1934" s="310" t="s">
        <v>119</v>
      </c>
      <c r="I1934" s="310" t="s">
        <v>542</v>
      </c>
      <c r="J1934" s="310">
        <v>502.0</v>
      </c>
      <c r="K1934" s="310" t="s">
        <v>105</v>
      </c>
      <c r="L1934" s="310" t="s">
        <v>30</v>
      </c>
      <c r="M1934" s="310" t="s">
        <v>5010</v>
      </c>
      <c r="N1934" s="314"/>
      <c r="O1934" s="314"/>
      <c r="P1934" s="314"/>
      <c r="Q1934" s="314"/>
      <c r="R1934" s="314"/>
      <c r="S1934" s="314"/>
      <c r="T1934" s="314"/>
      <c r="U1934" s="314"/>
      <c r="V1934" s="314"/>
      <c r="W1934" s="314"/>
      <c r="X1934" s="314"/>
      <c r="Y1934" s="314"/>
      <c r="Z1934" s="314"/>
      <c r="AA1934" s="314"/>
      <c r="AB1934" s="314"/>
      <c r="AC1934" s="314"/>
      <c r="AD1934" s="314"/>
      <c r="AE1934" s="314"/>
      <c r="AF1934" s="314"/>
      <c r="AG1934" s="314"/>
      <c r="AH1934" s="314"/>
      <c r="AI1934" s="314"/>
      <c r="AJ1934" s="314"/>
      <c r="AK1934" s="314"/>
      <c r="AL1934" s="314"/>
      <c r="AM1934" s="314"/>
      <c r="AN1934" s="314"/>
    </row>
    <row r="1935">
      <c r="A1935" s="310" t="s">
        <v>5017</v>
      </c>
      <c r="B1935" s="310">
        <v>11962.0</v>
      </c>
      <c r="C1935" s="314"/>
      <c r="D1935" s="314"/>
      <c r="E1935" s="311" t="s">
        <v>21</v>
      </c>
      <c r="F1935" s="310">
        <v>5.5110199E7</v>
      </c>
      <c r="G1935" s="310">
        <v>1987.0</v>
      </c>
      <c r="H1935" s="310" t="s">
        <v>119</v>
      </c>
      <c r="I1935" s="310" t="s">
        <v>542</v>
      </c>
      <c r="J1935" s="310">
        <v>502.0</v>
      </c>
      <c r="K1935" s="310" t="s">
        <v>105</v>
      </c>
      <c r="L1935" s="310" t="s">
        <v>30</v>
      </c>
      <c r="M1935" s="310" t="s">
        <v>5010</v>
      </c>
      <c r="N1935" s="314"/>
      <c r="O1935" s="314"/>
      <c r="P1935" s="314"/>
      <c r="Q1935" s="314"/>
      <c r="R1935" s="314"/>
      <c r="S1935" s="314"/>
      <c r="T1935" s="314"/>
      <c r="U1935" s="314"/>
      <c r="V1935" s="314"/>
      <c r="W1935" s="314"/>
      <c r="X1935" s="314"/>
      <c r="Y1935" s="314"/>
      <c r="Z1935" s="314"/>
      <c r="AA1935" s="314"/>
      <c r="AB1935" s="314"/>
      <c r="AC1935" s="314"/>
      <c r="AD1935" s="314"/>
      <c r="AE1935" s="314"/>
      <c r="AF1935" s="314"/>
      <c r="AG1935" s="314"/>
      <c r="AH1935" s="314"/>
      <c r="AI1935" s="314"/>
      <c r="AJ1935" s="314"/>
      <c r="AK1935" s="314"/>
      <c r="AL1935" s="314"/>
      <c r="AM1935" s="314"/>
      <c r="AN1935" s="314"/>
    </row>
    <row r="1936">
      <c r="A1936" s="310" t="s">
        <v>5017</v>
      </c>
      <c r="B1936" s="310">
        <v>11963.0</v>
      </c>
      <c r="C1936" s="314"/>
      <c r="D1936" s="314"/>
      <c r="E1936" s="311" t="s">
        <v>21</v>
      </c>
      <c r="F1936" s="310">
        <v>5.51102E7</v>
      </c>
      <c r="G1936" s="310">
        <v>1987.0</v>
      </c>
      <c r="H1936" s="310" t="s">
        <v>119</v>
      </c>
      <c r="I1936" s="310" t="s">
        <v>542</v>
      </c>
      <c r="J1936" s="310">
        <v>502.0</v>
      </c>
      <c r="K1936" s="310" t="s">
        <v>105</v>
      </c>
      <c r="L1936" s="310" t="s">
        <v>30</v>
      </c>
      <c r="M1936" s="310" t="s">
        <v>5010</v>
      </c>
      <c r="N1936" s="314"/>
      <c r="O1936" s="314"/>
      <c r="P1936" s="314"/>
      <c r="Q1936" s="314"/>
      <c r="R1936" s="314"/>
      <c r="S1936" s="314"/>
      <c r="T1936" s="314"/>
      <c r="U1936" s="314"/>
      <c r="V1936" s="314"/>
      <c r="W1936" s="314"/>
      <c r="X1936" s="314"/>
      <c r="Y1936" s="314"/>
      <c r="Z1936" s="314"/>
      <c r="AA1936" s="314"/>
      <c r="AB1936" s="314"/>
      <c r="AC1936" s="314"/>
      <c r="AD1936" s="314"/>
      <c r="AE1936" s="314"/>
      <c r="AF1936" s="314"/>
      <c r="AG1936" s="314"/>
      <c r="AH1936" s="314"/>
      <c r="AI1936" s="314"/>
      <c r="AJ1936" s="314"/>
      <c r="AK1936" s="314"/>
      <c r="AL1936" s="314"/>
      <c r="AM1936" s="314"/>
      <c r="AN1936" s="314"/>
    </row>
    <row r="1937">
      <c r="A1937" s="310" t="s">
        <v>5017</v>
      </c>
      <c r="B1937" s="310">
        <v>11964.0</v>
      </c>
      <c r="C1937" s="314"/>
      <c r="D1937" s="314"/>
      <c r="E1937" s="311" t="s">
        <v>21</v>
      </c>
      <c r="F1937" s="310">
        <v>5.5110202E7</v>
      </c>
      <c r="G1937" s="310">
        <v>1987.0</v>
      </c>
      <c r="H1937" s="310" t="s">
        <v>119</v>
      </c>
      <c r="I1937" s="310" t="s">
        <v>542</v>
      </c>
      <c r="J1937" s="310">
        <v>502.0</v>
      </c>
      <c r="K1937" s="310" t="s">
        <v>105</v>
      </c>
      <c r="L1937" s="310" t="s">
        <v>30</v>
      </c>
      <c r="M1937" s="310" t="s">
        <v>5010</v>
      </c>
      <c r="N1937" s="314"/>
      <c r="O1937" s="314"/>
      <c r="P1937" s="314"/>
      <c r="Q1937" s="314"/>
      <c r="R1937" s="314"/>
      <c r="S1937" s="314"/>
      <c r="T1937" s="314"/>
      <c r="U1937" s="314"/>
      <c r="V1937" s="314"/>
      <c r="W1937" s="314"/>
      <c r="X1937" s="314"/>
      <c r="Y1937" s="314"/>
      <c r="Z1937" s="314"/>
      <c r="AA1937" s="314"/>
      <c r="AB1937" s="314"/>
      <c r="AC1937" s="314"/>
      <c r="AD1937" s="314"/>
      <c r="AE1937" s="314"/>
      <c r="AF1937" s="314"/>
      <c r="AG1937" s="314"/>
      <c r="AH1937" s="314"/>
      <c r="AI1937" s="314"/>
      <c r="AJ1937" s="314"/>
      <c r="AK1937" s="314"/>
      <c r="AL1937" s="314"/>
      <c r="AM1937" s="314"/>
      <c r="AN1937" s="314"/>
    </row>
    <row r="1938">
      <c r="A1938" s="310" t="s">
        <v>5017</v>
      </c>
      <c r="B1938" s="310">
        <v>11965.0</v>
      </c>
      <c r="C1938" s="314"/>
      <c r="D1938" s="314"/>
      <c r="E1938" s="311" t="s">
        <v>21</v>
      </c>
      <c r="F1938" s="310">
        <v>5.5426555E7</v>
      </c>
      <c r="G1938" s="310">
        <v>1989.0</v>
      </c>
      <c r="H1938" s="310" t="s">
        <v>102</v>
      </c>
      <c r="I1938" s="310" t="s">
        <v>1933</v>
      </c>
      <c r="J1938" s="310">
        <v>8.0</v>
      </c>
      <c r="K1938" s="310" t="s">
        <v>105</v>
      </c>
      <c r="L1938" s="310" t="s">
        <v>25</v>
      </c>
      <c r="M1938" s="310" t="s">
        <v>5012</v>
      </c>
      <c r="N1938" s="314"/>
      <c r="O1938" s="314"/>
      <c r="P1938" s="314"/>
      <c r="Q1938" s="314"/>
      <c r="R1938" s="314"/>
      <c r="S1938" s="314"/>
      <c r="T1938" s="314"/>
      <c r="U1938" s="314"/>
      <c r="V1938" s="314"/>
      <c r="W1938" s="314"/>
      <c r="X1938" s="314"/>
      <c r="Y1938" s="314"/>
      <c r="Z1938" s="314"/>
      <c r="AA1938" s="314"/>
      <c r="AB1938" s="314"/>
      <c r="AC1938" s="314"/>
      <c r="AD1938" s="314"/>
      <c r="AE1938" s="314"/>
      <c r="AF1938" s="314"/>
      <c r="AG1938" s="314"/>
      <c r="AH1938" s="314"/>
      <c r="AI1938" s="314"/>
      <c r="AJ1938" s="314"/>
      <c r="AK1938" s="314"/>
      <c r="AL1938" s="314"/>
      <c r="AM1938" s="314"/>
      <c r="AN1938" s="314"/>
    </row>
    <row r="1939">
      <c r="A1939" s="310" t="s">
        <v>5017</v>
      </c>
      <c r="B1939" s="310">
        <v>11966.0</v>
      </c>
      <c r="C1939" s="314"/>
      <c r="D1939" s="314"/>
      <c r="E1939" s="311" t="s">
        <v>21</v>
      </c>
      <c r="F1939" s="310">
        <v>5.5426556E7</v>
      </c>
      <c r="G1939" s="310">
        <v>1989.0</v>
      </c>
      <c r="H1939" s="310" t="s">
        <v>102</v>
      </c>
      <c r="I1939" s="310" t="s">
        <v>1933</v>
      </c>
      <c r="J1939" s="310">
        <v>8.0</v>
      </c>
      <c r="K1939" s="310" t="s">
        <v>105</v>
      </c>
      <c r="L1939" s="310" t="s">
        <v>25</v>
      </c>
      <c r="M1939" s="310" t="s">
        <v>5012</v>
      </c>
      <c r="N1939" s="314"/>
      <c r="O1939" s="314"/>
      <c r="P1939" s="314"/>
      <c r="Q1939" s="314"/>
      <c r="R1939" s="314"/>
      <c r="S1939" s="314"/>
      <c r="T1939" s="314"/>
      <c r="U1939" s="314"/>
      <c r="V1939" s="314"/>
      <c r="W1939" s="314"/>
      <c r="X1939" s="314"/>
      <c r="Y1939" s="314"/>
      <c r="Z1939" s="314"/>
      <c r="AA1939" s="314"/>
      <c r="AB1939" s="314"/>
      <c r="AC1939" s="314"/>
      <c r="AD1939" s="314"/>
      <c r="AE1939" s="314"/>
      <c r="AF1939" s="314"/>
      <c r="AG1939" s="314"/>
      <c r="AH1939" s="314"/>
      <c r="AI1939" s="314"/>
      <c r="AJ1939" s="314"/>
      <c r="AK1939" s="314"/>
      <c r="AL1939" s="314"/>
      <c r="AM1939" s="314"/>
      <c r="AN1939" s="314"/>
    </row>
    <row r="1940">
      <c r="A1940" s="310" t="s">
        <v>5017</v>
      </c>
      <c r="B1940" s="310">
        <v>11967.0</v>
      </c>
      <c r="C1940" s="314"/>
      <c r="D1940" s="314"/>
      <c r="E1940" s="311" t="s">
        <v>21</v>
      </c>
      <c r="F1940" s="310">
        <v>5.5426557E7</v>
      </c>
      <c r="G1940" s="310">
        <v>1989.0</v>
      </c>
      <c r="H1940" s="310" t="s">
        <v>102</v>
      </c>
      <c r="I1940" s="310" t="s">
        <v>1933</v>
      </c>
      <c r="J1940" s="310">
        <v>8.0</v>
      </c>
      <c r="K1940" s="310" t="s">
        <v>105</v>
      </c>
      <c r="L1940" s="310" t="s">
        <v>25</v>
      </c>
      <c r="M1940" s="310" t="s">
        <v>5012</v>
      </c>
      <c r="N1940" s="314"/>
      <c r="O1940" s="314"/>
      <c r="P1940" s="314"/>
      <c r="Q1940" s="314"/>
      <c r="R1940" s="314"/>
      <c r="S1940" s="314"/>
      <c r="T1940" s="314"/>
      <c r="U1940" s="314"/>
      <c r="V1940" s="314"/>
      <c r="W1940" s="314"/>
      <c r="X1940" s="314"/>
      <c r="Y1940" s="314"/>
      <c r="Z1940" s="314"/>
      <c r="AA1940" s="314"/>
      <c r="AB1940" s="314"/>
      <c r="AC1940" s="314"/>
      <c r="AD1940" s="314"/>
      <c r="AE1940" s="314"/>
      <c r="AF1940" s="314"/>
      <c r="AG1940" s="314"/>
      <c r="AH1940" s="314"/>
      <c r="AI1940" s="314"/>
      <c r="AJ1940" s="314"/>
      <c r="AK1940" s="314"/>
      <c r="AL1940" s="314"/>
      <c r="AM1940" s="314"/>
      <c r="AN1940" s="314"/>
    </row>
    <row r="1941">
      <c r="A1941" s="310" t="s">
        <v>5017</v>
      </c>
      <c r="B1941" s="310">
        <v>11968.0</v>
      </c>
      <c r="C1941" s="314"/>
      <c r="D1941" s="314"/>
      <c r="E1941" s="311" t="s">
        <v>21</v>
      </c>
      <c r="F1941" s="310">
        <v>5.2286716E7</v>
      </c>
      <c r="G1941" s="310">
        <v>1992.0</v>
      </c>
      <c r="H1941" s="310" t="s">
        <v>62</v>
      </c>
      <c r="I1941" s="310" t="s">
        <v>2106</v>
      </c>
      <c r="J1941" s="310">
        <v>362.0</v>
      </c>
      <c r="K1941" s="310" t="s">
        <v>105</v>
      </c>
      <c r="L1941" s="310" t="s">
        <v>25</v>
      </c>
      <c r="M1941" s="310" t="s">
        <v>5012</v>
      </c>
      <c r="N1941" s="314"/>
      <c r="O1941" s="314"/>
      <c r="P1941" s="314"/>
      <c r="Q1941" s="314"/>
      <c r="R1941" s="314"/>
      <c r="S1941" s="314"/>
      <c r="T1941" s="314"/>
      <c r="U1941" s="314"/>
      <c r="V1941" s="314"/>
      <c r="W1941" s="314"/>
      <c r="X1941" s="314"/>
      <c r="Y1941" s="314"/>
      <c r="Z1941" s="314"/>
      <c r="AA1941" s="314"/>
      <c r="AB1941" s="314"/>
      <c r="AC1941" s="314"/>
      <c r="AD1941" s="314"/>
      <c r="AE1941" s="314"/>
      <c r="AF1941" s="314"/>
      <c r="AG1941" s="314"/>
      <c r="AH1941" s="314"/>
      <c r="AI1941" s="314"/>
      <c r="AJ1941" s="314"/>
      <c r="AK1941" s="314"/>
      <c r="AL1941" s="314"/>
      <c r="AM1941" s="314"/>
      <c r="AN1941" s="314"/>
    </row>
    <row r="1942">
      <c r="A1942" s="310" t="s">
        <v>5017</v>
      </c>
      <c r="B1942" s="310">
        <v>11969.0</v>
      </c>
      <c r="C1942" s="314"/>
      <c r="D1942" s="314"/>
      <c r="E1942" s="311" t="s">
        <v>21</v>
      </c>
      <c r="F1942" s="310">
        <v>5.2286718E7</v>
      </c>
      <c r="G1942" s="310">
        <v>1992.0</v>
      </c>
      <c r="H1942" s="310" t="s">
        <v>62</v>
      </c>
      <c r="I1942" s="310" t="s">
        <v>2106</v>
      </c>
      <c r="J1942" s="310">
        <v>362.0</v>
      </c>
      <c r="K1942" s="310" t="s">
        <v>105</v>
      </c>
      <c r="L1942" s="310" t="s">
        <v>25</v>
      </c>
      <c r="M1942" s="310" t="s">
        <v>5012</v>
      </c>
      <c r="N1942" s="314"/>
      <c r="O1942" s="314"/>
      <c r="P1942" s="314"/>
      <c r="Q1942" s="314"/>
      <c r="R1942" s="314"/>
      <c r="S1942" s="314"/>
      <c r="T1942" s="314"/>
      <c r="U1942" s="314"/>
      <c r="V1942" s="314"/>
      <c r="W1942" s="314"/>
      <c r="X1942" s="314"/>
      <c r="Y1942" s="314"/>
      <c r="Z1942" s="314"/>
      <c r="AA1942" s="314"/>
      <c r="AB1942" s="314"/>
      <c r="AC1942" s="314"/>
      <c r="AD1942" s="314"/>
      <c r="AE1942" s="314"/>
      <c r="AF1942" s="314"/>
      <c r="AG1942" s="314"/>
      <c r="AH1942" s="314"/>
      <c r="AI1942" s="314"/>
      <c r="AJ1942" s="314"/>
      <c r="AK1942" s="314"/>
      <c r="AL1942" s="314"/>
      <c r="AM1942" s="314"/>
      <c r="AN1942" s="314"/>
    </row>
    <row r="1943">
      <c r="A1943" s="310" t="s">
        <v>5017</v>
      </c>
      <c r="B1943" s="310">
        <v>11970.0</v>
      </c>
      <c r="C1943" s="314"/>
      <c r="D1943" s="314"/>
      <c r="E1943" s="311" t="s">
        <v>21</v>
      </c>
      <c r="F1943" s="311" t="s">
        <v>2107</v>
      </c>
      <c r="G1943" s="310">
        <v>1992.0</v>
      </c>
      <c r="H1943" s="310" t="s">
        <v>62</v>
      </c>
      <c r="I1943" s="310" t="s">
        <v>2106</v>
      </c>
      <c r="J1943" s="310">
        <v>362.0</v>
      </c>
      <c r="K1943" s="310" t="s">
        <v>105</v>
      </c>
      <c r="L1943" s="310" t="s">
        <v>25</v>
      </c>
      <c r="M1943" s="310" t="s">
        <v>5012</v>
      </c>
      <c r="N1943" s="314"/>
      <c r="O1943" s="314"/>
      <c r="P1943" s="314"/>
      <c r="Q1943" s="314"/>
      <c r="R1943" s="314"/>
      <c r="S1943" s="314"/>
      <c r="T1943" s="314"/>
      <c r="U1943" s="314"/>
      <c r="V1943" s="314"/>
      <c r="W1943" s="314"/>
      <c r="X1943" s="314"/>
      <c r="Y1943" s="314"/>
      <c r="Z1943" s="314"/>
      <c r="AA1943" s="314"/>
      <c r="AB1943" s="314"/>
      <c r="AC1943" s="314"/>
      <c r="AD1943" s="314"/>
      <c r="AE1943" s="314"/>
      <c r="AF1943" s="314"/>
      <c r="AG1943" s="314"/>
      <c r="AH1943" s="314"/>
      <c r="AI1943" s="314"/>
      <c r="AJ1943" s="314"/>
      <c r="AK1943" s="314"/>
      <c r="AL1943" s="314"/>
      <c r="AM1943" s="314"/>
      <c r="AN1943" s="314"/>
    </row>
    <row r="1944">
      <c r="A1944" s="5" t="s">
        <v>5017</v>
      </c>
      <c r="B1944" s="5">
        <v>11971.0</v>
      </c>
      <c r="E1944" s="90" t="s">
        <v>21</v>
      </c>
      <c r="F1944" s="90" t="s">
        <v>1867</v>
      </c>
      <c r="G1944" s="5">
        <v>1988.0</v>
      </c>
      <c r="H1944" s="5" t="s">
        <v>102</v>
      </c>
      <c r="I1944" s="5" t="s">
        <v>1868</v>
      </c>
      <c r="J1944" s="5">
        <v>127.0</v>
      </c>
      <c r="K1944" s="5" t="s">
        <v>1865</v>
      </c>
      <c r="L1944" s="5" t="s">
        <v>72</v>
      </c>
      <c r="M1944" s="5" t="s">
        <v>5012</v>
      </c>
      <c r="N1944" s="113"/>
    </row>
    <row r="1945">
      <c r="A1945" s="5" t="s">
        <v>5017</v>
      </c>
      <c r="B1945" s="5">
        <v>11972.0</v>
      </c>
      <c r="E1945" s="90" t="s">
        <v>21</v>
      </c>
      <c r="F1945" s="90" t="s">
        <v>1869</v>
      </c>
      <c r="G1945" s="5">
        <v>1988.0</v>
      </c>
      <c r="H1945" s="5" t="s">
        <v>102</v>
      </c>
      <c r="I1945" s="5" t="s">
        <v>1868</v>
      </c>
      <c r="J1945" s="5">
        <v>127.0</v>
      </c>
      <c r="K1945" s="5" t="s">
        <v>1865</v>
      </c>
      <c r="L1945" s="5" t="s">
        <v>72</v>
      </c>
      <c r="M1945" s="5" t="s">
        <v>5012</v>
      </c>
      <c r="N1945" s="113"/>
    </row>
    <row r="1946">
      <c r="A1946" s="5" t="s">
        <v>5017</v>
      </c>
      <c r="B1946" s="5">
        <v>11973.0</v>
      </c>
      <c r="E1946" s="90" t="s">
        <v>21</v>
      </c>
      <c r="F1946" s="90" t="s">
        <v>2218</v>
      </c>
      <c r="G1946" s="5">
        <v>1988.0</v>
      </c>
      <c r="H1946" s="5" t="s">
        <v>102</v>
      </c>
      <c r="I1946" s="5" t="s">
        <v>1868</v>
      </c>
      <c r="J1946" s="5">
        <v>127.0</v>
      </c>
      <c r="K1946" s="5" t="s">
        <v>1865</v>
      </c>
      <c r="L1946" s="5" t="s">
        <v>2219</v>
      </c>
      <c r="M1946" s="5" t="s">
        <v>5012</v>
      </c>
      <c r="N1946" s="113"/>
    </row>
    <row r="1947">
      <c r="A1947" s="5" t="s">
        <v>5017</v>
      </c>
      <c r="B1947" s="5">
        <v>11974.0</v>
      </c>
      <c r="E1947" s="90" t="s">
        <v>21</v>
      </c>
      <c r="F1947" s="90" t="s">
        <v>1870</v>
      </c>
      <c r="G1947" s="5">
        <v>1988.0</v>
      </c>
      <c r="H1947" s="5" t="s">
        <v>102</v>
      </c>
      <c r="I1947" s="5" t="s">
        <v>1868</v>
      </c>
      <c r="J1947" s="5">
        <v>127.0</v>
      </c>
      <c r="K1947" s="5" t="s">
        <v>1865</v>
      </c>
      <c r="L1947" s="5" t="s">
        <v>72</v>
      </c>
      <c r="M1947" s="5" t="s">
        <v>5012</v>
      </c>
      <c r="N1947" s="113"/>
    </row>
    <row r="1948">
      <c r="A1948" s="5" t="s">
        <v>5017</v>
      </c>
      <c r="B1948" s="5">
        <v>11975.0</v>
      </c>
      <c r="E1948" s="90" t="s">
        <v>21</v>
      </c>
      <c r="F1948" s="90" t="s">
        <v>1871</v>
      </c>
      <c r="G1948" s="5">
        <v>1988.0</v>
      </c>
      <c r="H1948" s="5" t="s">
        <v>102</v>
      </c>
      <c r="I1948" s="5" t="s">
        <v>1868</v>
      </c>
      <c r="J1948" s="5">
        <v>127.0</v>
      </c>
      <c r="K1948" s="5" t="s">
        <v>1865</v>
      </c>
      <c r="L1948" s="5" t="s">
        <v>72</v>
      </c>
      <c r="M1948" s="5" t="s">
        <v>5012</v>
      </c>
      <c r="N1948" s="113"/>
    </row>
    <row r="1949">
      <c r="A1949" s="5" t="s">
        <v>5017</v>
      </c>
      <c r="B1949" s="5">
        <v>11976.0</v>
      </c>
      <c r="E1949" s="90" t="s">
        <v>21</v>
      </c>
      <c r="F1949" s="90" t="s">
        <v>1872</v>
      </c>
      <c r="G1949" s="5">
        <v>1988.0</v>
      </c>
      <c r="H1949" s="5" t="s">
        <v>102</v>
      </c>
      <c r="I1949" s="5" t="s">
        <v>1868</v>
      </c>
      <c r="J1949" s="5">
        <v>127.0</v>
      </c>
      <c r="K1949" s="5" t="s">
        <v>1865</v>
      </c>
      <c r="L1949" s="5" t="s">
        <v>72</v>
      </c>
      <c r="M1949" s="5" t="s">
        <v>5012</v>
      </c>
      <c r="N1949" s="113"/>
    </row>
    <row r="1950">
      <c r="A1950" s="5" t="s">
        <v>5017</v>
      </c>
      <c r="B1950" s="5">
        <v>11977.0</v>
      </c>
      <c r="E1950" s="90" t="s">
        <v>21</v>
      </c>
      <c r="F1950" s="90" t="s">
        <v>1873</v>
      </c>
      <c r="G1950" s="5">
        <v>1988.0</v>
      </c>
      <c r="H1950" s="5" t="s">
        <v>102</v>
      </c>
      <c r="I1950" s="5" t="s">
        <v>1868</v>
      </c>
      <c r="J1950" s="5">
        <v>127.0</v>
      </c>
      <c r="K1950" s="5" t="s">
        <v>1865</v>
      </c>
      <c r="L1950" s="5" t="s">
        <v>72</v>
      </c>
      <c r="M1950" s="5" t="s">
        <v>5012</v>
      </c>
      <c r="N1950" s="113"/>
    </row>
    <row r="1951">
      <c r="A1951" s="5" t="s">
        <v>5017</v>
      </c>
      <c r="B1951" s="5">
        <v>11978.0</v>
      </c>
      <c r="E1951" s="90" t="s">
        <v>21</v>
      </c>
      <c r="F1951" s="90" t="s">
        <v>1874</v>
      </c>
      <c r="G1951" s="5">
        <v>1988.0</v>
      </c>
      <c r="H1951" s="5" t="s">
        <v>102</v>
      </c>
      <c r="I1951" s="5" t="s">
        <v>1868</v>
      </c>
      <c r="J1951" s="5">
        <v>127.0</v>
      </c>
      <c r="K1951" s="5" t="s">
        <v>1865</v>
      </c>
      <c r="L1951" s="5" t="s">
        <v>72</v>
      </c>
      <c r="M1951" s="5" t="s">
        <v>5012</v>
      </c>
      <c r="N1951" s="113"/>
    </row>
    <row r="1952">
      <c r="A1952" s="5" t="s">
        <v>5017</v>
      </c>
      <c r="B1952" s="5">
        <v>11979.0</v>
      </c>
      <c r="E1952" s="90" t="s">
        <v>21</v>
      </c>
      <c r="F1952" s="90" t="s">
        <v>1875</v>
      </c>
      <c r="G1952" s="5">
        <v>1988.0</v>
      </c>
      <c r="H1952" s="5" t="s">
        <v>102</v>
      </c>
      <c r="I1952" s="5" t="s">
        <v>1868</v>
      </c>
      <c r="J1952" s="5">
        <v>127.0</v>
      </c>
      <c r="K1952" s="5" t="s">
        <v>1865</v>
      </c>
      <c r="L1952" s="5" t="s">
        <v>72</v>
      </c>
      <c r="M1952" s="5" t="s">
        <v>5012</v>
      </c>
      <c r="N1952" s="113"/>
    </row>
    <row r="1953">
      <c r="A1953" s="5" t="s">
        <v>5017</v>
      </c>
      <c r="B1953" s="5">
        <v>11980.0</v>
      </c>
      <c r="E1953" s="90" t="s">
        <v>21</v>
      </c>
      <c r="F1953" s="90" t="s">
        <v>1876</v>
      </c>
      <c r="G1953" s="5">
        <v>1988.0</v>
      </c>
      <c r="H1953" s="5" t="s">
        <v>102</v>
      </c>
      <c r="I1953" s="5" t="s">
        <v>1868</v>
      </c>
      <c r="J1953" s="5">
        <v>127.0</v>
      </c>
      <c r="K1953" s="5" t="s">
        <v>1865</v>
      </c>
      <c r="L1953" s="5" t="s">
        <v>72</v>
      </c>
      <c r="M1953" s="5" t="s">
        <v>5012</v>
      </c>
      <c r="N1953" s="113"/>
    </row>
    <row r="1954">
      <c r="A1954" s="5" t="s">
        <v>5017</v>
      </c>
      <c r="B1954" s="5">
        <v>11981.0</v>
      </c>
      <c r="E1954" s="90" t="s">
        <v>21</v>
      </c>
      <c r="F1954" s="90" t="s">
        <v>1877</v>
      </c>
      <c r="G1954" s="5">
        <v>1988.0</v>
      </c>
      <c r="H1954" s="5" t="s">
        <v>102</v>
      </c>
      <c r="I1954" s="5" t="s">
        <v>1868</v>
      </c>
      <c r="J1954" s="5">
        <v>127.0</v>
      </c>
      <c r="K1954" s="5" t="s">
        <v>1865</v>
      </c>
      <c r="L1954" s="5" t="s">
        <v>72</v>
      </c>
      <c r="M1954" s="5" t="s">
        <v>5012</v>
      </c>
      <c r="N1954" s="113"/>
    </row>
    <row r="1955">
      <c r="A1955" s="5" t="s">
        <v>5017</v>
      </c>
      <c r="B1955" s="5">
        <v>11982.0</v>
      </c>
      <c r="E1955" s="90" t="s">
        <v>21</v>
      </c>
      <c r="F1955" s="90" t="s">
        <v>1878</v>
      </c>
      <c r="G1955" s="5">
        <v>1988.0</v>
      </c>
      <c r="H1955" s="5" t="s">
        <v>102</v>
      </c>
      <c r="I1955" s="5" t="s">
        <v>1868</v>
      </c>
      <c r="J1955" s="5">
        <v>127.0</v>
      </c>
      <c r="K1955" s="5" t="s">
        <v>1865</v>
      </c>
      <c r="L1955" s="5" t="s">
        <v>72</v>
      </c>
      <c r="M1955" s="5" t="s">
        <v>5012</v>
      </c>
      <c r="N1955" s="113"/>
    </row>
    <row r="1956">
      <c r="A1956" s="5" t="s">
        <v>5017</v>
      </c>
      <c r="B1956" s="5">
        <v>11983.0</v>
      </c>
      <c r="E1956" s="90" t="s">
        <v>21</v>
      </c>
      <c r="F1956" s="90" t="s">
        <v>1879</v>
      </c>
      <c r="G1956" s="5">
        <v>1988.0</v>
      </c>
      <c r="H1956" s="5" t="s">
        <v>102</v>
      </c>
      <c r="I1956" s="5" t="s">
        <v>1868</v>
      </c>
      <c r="J1956" s="5">
        <v>127.0</v>
      </c>
      <c r="K1956" s="5" t="s">
        <v>1865</v>
      </c>
      <c r="L1956" s="5" t="s">
        <v>72</v>
      </c>
      <c r="M1956" s="5" t="s">
        <v>5012</v>
      </c>
      <c r="N1956" s="113"/>
    </row>
    <row r="1957">
      <c r="A1957" s="5" t="s">
        <v>5017</v>
      </c>
      <c r="B1957" s="5">
        <v>11984.0</v>
      </c>
      <c r="E1957" s="90" t="s">
        <v>21</v>
      </c>
      <c r="F1957" s="90" t="s">
        <v>1880</v>
      </c>
      <c r="G1957" s="5">
        <v>1988.0</v>
      </c>
      <c r="H1957" s="5" t="s">
        <v>102</v>
      </c>
      <c r="I1957" s="5" t="s">
        <v>1868</v>
      </c>
      <c r="J1957" s="5">
        <v>127.0</v>
      </c>
      <c r="K1957" s="5" t="s">
        <v>1865</v>
      </c>
      <c r="L1957" s="5" t="s">
        <v>72</v>
      </c>
      <c r="M1957" s="5" t="s">
        <v>5012</v>
      </c>
      <c r="N1957" s="113"/>
    </row>
    <row r="1958">
      <c r="A1958" s="5" t="s">
        <v>5017</v>
      </c>
      <c r="B1958" s="5">
        <v>11985.0</v>
      </c>
      <c r="E1958" s="90" t="s">
        <v>21</v>
      </c>
      <c r="F1958" s="90" t="s">
        <v>2220</v>
      </c>
      <c r="G1958" s="5">
        <v>1988.0</v>
      </c>
      <c r="H1958" s="5" t="s">
        <v>102</v>
      </c>
      <c r="I1958" s="5" t="s">
        <v>1868</v>
      </c>
      <c r="J1958" s="5">
        <v>127.0</v>
      </c>
      <c r="K1958" s="5" t="s">
        <v>1865</v>
      </c>
      <c r="L1958" s="5" t="s">
        <v>25</v>
      </c>
      <c r="M1958" s="5" t="s">
        <v>5012</v>
      </c>
      <c r="N1958" s="113"/>
    </row>
    <row r="1959">
      <c r="A1959" s="5" t="s">
        <v>5017</v>
      </c>
      <c r="B1959" s="5">
        <v>11986.0</v>
      </c>
      <c r="E1959" s="90" t="s">
        <v>21</v>
      </c>
      <c r="F1959" s="90" t="s">
        <v>2221</v>
      </c>
      <c r="G1959" s="5">
        <v>1988.0</v>
      </c>
      <c r="H1959" s="5" t="s">
        <v>102</v>
      </c>
      <c r="I1959" s="5" t="s">
        <v>1868</v>
      </c>
      <c r="J1959" s="5">
        <v>127.0</v>
      </c>
      <c r="K1959" s="5" t="s">
        <v>1865</v>
      </c>
      <c r="L1959" s="5" t="s">
        <v>25</v>
      </c>
      <c r="M1959" s="5" t="s">
        <v>5012</v>
      </c>
      <c r="N1959" s="113"/>
    </row>
    <row r="1960">
      <c r="A1960" s="5" t="s">
        <v>5017</v>
      </c>
      <c r="B1960" s="5">
        <v>11987.0</v>
      </c>
      <c r="E1960" s="90" t="s">
        <v>21</v>
      </c>
      <c r="F1960" s="90" t="s">
        <v>2222</v>
      </c>
      <c r="G1960" s="5">
        <v>1988.0</v>
      </c>
      <c r="H1960" s="5" t="s">
        <v>102</v>
      </c>
      <c r="I1960" s="5" t="s">
        <v>1868</v>
      </c>
      <c r="J1960" s="5">
        <v>127.0</v>
      </c>
      <c r="K1960" s="5" t="s">
        <v>1865</v>
      </c>
      <c r="L1960" s="5" t="s">
        <v>25</v>
      </c>
      <c r="M1960" s="5" t="s">
        <v>5012</v>
      </c>
      <c r="N1960" s="113"/>
    </row>
    <row r="1961">
      <c r="A1961" s="5" t="s">
        <v>5017</v>
      </c>
      <c r="B1961" s="5">
        <v>11988.0</v>
      </c>
      <c r="E1961" s="90" t="s">
        <v>21</v>
      </c>
      <c r="F1961" s="90" t="s">
        <v>2223</v>
      </c>
      <c r="G1961" s="5">
        <v>1988.0</v>
      </c>
      <c r="H1961" s="5" t="s">
        <v>102</v>
      </c>
      <c r="I1961" s="5" t="s">
        <v>1868</v>
      </c>
      <c r="J1961" s="5">
        <v>127.0</v>
      </c>
      <c r="K1961" s="5" t="s">
        <v>1865</v>
      </c>
      <c r="L1961" s="5" t="s">
        <v>25</v>
      </c>
      <c r="M1961" s="5" t="s">
        <v>5012</v>
      </c>
      <c r="N1961" s="113"/>
    </row>
    <row r="1962">
      <c r="A1962" s="5" t="s">
        <v>5017</v>
      </c>
      <c r="B1962" s="5">
        <v>11989.0</v>
      </c>
      <c r="E1962" s="90" t="s">
        <v>21</v>
      </c>
      <c r="F1962" s="90" t="s">
        <v>2224</v>
      </c>
      <c r="G1962" s="5">
        <v>1988.0</v>
      </c>
      <c r="H1962" s="5" t="s">
        <v>102</v>
      </c>
      <c r="I1962" s="5" t="s">
        <v>1868</v>
      </c>
      <c r="J1962" s="5">
        <v>127.0</v>
      </c>
      <c r="K1962" s="5" t="s">
        <v>1865</v>
      </c>
      <c r="L1962" s="5" t="s">
        <v>25</v>
      </c>
      <c r="M1962" s="5" t="s">
        <v>5012</v>
      </c>
      <c r="N1962" s="113"/>
    </row>
    <row r="1963">
      <c r="A1963" s="310" t="s">
        <v>5017</v>
      </c>
      <c r="B1963" s="310">
        <v>11990.0</v>
      </c>
      <c r="C1963" s="314"/>
      <c r="D1963" s="314"/>
      <c r="E1963" s="311" t="s">
        <v>21</v>
      </c>
      <c r="F1963" s="311" t="s">
        <v>2976</v>
      </c>
      <c r="G1963" s="310">
        <v>1988.0</v>
      </c>
      <c r="H1963" s="310" t="s">
        <v>102</v>
      </c>
      <c r="I1963" s="310" t="s">
        <v>1943</v>
      </c>
      <c r="J1963" s="310">
        <v>53.0</v>
      </c>
      <c r="K1963" s="310" t="s">
        <v>105</v>
      </c>
      <c r="L1963" s="310" t="s">
        <v>72</v>
      </c>
      <c r="M1963" s="310" t="s">
        <v>5012</v>
      </c>
      <c r="N1963" s="314"/>
      <c r="O1963" s="314"/>
      <c r="P1963" s="314"/>
      <c r="Q1963" s="314"/>
      <c r="R1963" s="314"/>
      <c r="S1963" s="314"/>
      <c r="T1963" s="314"/>
      <c r="U1963" s="314"/>
      <c r="V1963" s="314"/>
      <c r="W1963" s="314"/>
      <c r="X1963" s="314"/>
      <c r="Y1963" s="314"/>
      <c r="Z1963" s="314"/>
      <c r="AA1963" s="314"/>
      <c r="AB1963" s="314"/>
      <c r="AC1963" s="314"/>
      <c r="AD1963" s="314"/>
      <c r="AE1963" s="314"/>
      <c r="AF1963" s="314"/>
      <c r="AG1963" s="314"/>
      <c r="AH1963" s="314"/>
      <c r="AI1963" s="314"/>
      <c r="AJ1963" s="314"/>
      <c r="AK1963" s="314"/>
      <c r="AL1963" s="314"/>
      <c r="AM1963" s="314"/>
      <c r="AN1963" s="314"/>
    </row>
    <row r="1964">
      <c r="A1964" s="310" t="s">
        <v>5017</v>
      </c>
      <c r="B1964" s="310">
        <v>11991.0</v>
      </c>
      <c r="C1964" s="314"/>
      <c r="D1964" s="314"/>
      <c r="E1964" s="311" t="s">
        <v>21</v>
      </c>
      <c r="F1964" s="311" t="s">
        <v>2977</v>
      </c>
      <c r="G1964" s="310">
        <v>1988.0</v>
      </c>
      <c r="H1964" s="310" t="s">
        <v>102</v>
      </c>
      <c r="I1964" s="310" t="s">
        <v>1943</v>
      </c>
      <c r="J1964" s="310">
        <v>53.0</v>
      </c>
      <c r="K1964" s="310" t="s">
        <v>105</v>
      </c>
      <c r="L1964" s="310" t="s">
        <v>72</v>
      </c>
      <c r="M1964" s="310" t="s">
        <v>5012</v>
      </c>
      <c r="N1964" s="314"/>
      <c r="O1964" s="314"/>
      <c r="P1964" s="314"/>
      <c r="Q1964" s="314"/>
      <c r="R1964" s="314"/>
      <c r="S1964" s="314"/>
      <c r="T1964" s="314"/>
      <c r="U1964" s="314"/>
      <c r="V1964" s="314"/>
      <c r="W1964" s="314"/>
      <c r="X1964" s="314"/>
      <c r="Y1964" s="314"/>
      <c r="Z1964" s="314"/>
      <c r="AA1964" s="314"/>
      <c r="AB1964" s="314"/>
      <c r="AC1964" s="314"/>
      <c r="AD1964" s="314"/>
      <c r="AE1964" s="314"/>
      <c r="AF1964" s="314"/>
      <c r="AG1964" s="314"/>
      <c r="AH1964" s="314"/>
      <c r="AI1964" s="314"/>
      <c r="AJ1964" s="314"/>
      <c r="AK1964" s="314"/>
      <c r="AL1964" s="314"/>
      <c r="AM1964" s="314"/>
      <c r="AN1964" s="314"/>
    </row>
    <row r="1965">
      <c r="A1965" s="310" t="s">
        <v>5017</v>
      </c>
      <c r="B1965" s="310">
        <v>11992.0</v>
      </c>
      <c r="C1965" s="314"/>
      <c r="D1965" s="314"/>
      <c r="E1965" s="311" t="s">
        <v>21</v>
      </c>
      <c r="F1965" s="311" t="s">
        <v>2978</v>
      </c>
      <c r="G1965" s="310">
        <v>1988.0</v>
      </c>
      <c r="H1965" s="310" t="s">
        <v>102</v>
      </c>
      <c r="I1965" s="310" t="s">
        <v>1943</v>
      </c>
      <c r="J1965" s="310">
        <v>53.0</v>
      </c>
      <c r="K1965" s="310" t="s">
        <v>105</v>
      </c>
      <c r="L1965" s="310" t="s">
        <v>72</v>
      </c>
      <c r="M1965" s="310" t="s">
        <v>5012</v>
      </c>
      <c r="N1965" s="314"/>
      <c r="O1965" s="314"/>
      <c r="P1965" s="314"/>
      <c r="Q1965" s="314"/>
      <c r="R1965" s="314"/>
      <c r="S1965" s="314"/>
      <c r="T1965" s="314"/>
      <c r="U1965" s="314"/>
      <c r="V1965" s="314"/>
      <c r="W1965" s="314"/>
      <c r="X1965" s="314"/>
      <c r="Y1965" s="314"/>
      <c r="Z1965" s="314"/>
      <c r="AA1965" s="314"/>
      <c r="AB1965" s="314"/>
      <c r="AC1965" s="314"/>
      <c r="AD1965" s="314"/>
      <c r="AE1965" s="314"/>
      <c r="AF1965" s="314"/>
      <c r="AG1965" s="314"/>
      <c r="AH1965" s="314"/>
      <c r="AI1965" s="314"/>
      <c r="AJ1965" s="314"/>
      <c r="AK1965" s="314"/>
      <c r="AL1965" s="314"/>
      <c r="AM1965" s="314"/>
      <c r="AN1965" s="314"/>
    </row>
    <row r="1966">
      <c r="A1966" s="310" t="s">
        <v>5017</v>
      </c>
      <c r="B1966" s="310">
        <v>11993.0</v>
      </c>
      <c r="C1966" s="314"/>
      <c r="D1966" s="314"/>
      <c r="E1966" s="311" t="s">
        <v>21</v>
      </c>
      <c r="F1966" s="311" t="s">
        <v>2979</v>
      </c>
      <c r="G1966" s="310">
        <v>1988.0</v>
      </c>
      <c r="H1966" s="310" t="s">
        <v>102</v>
      </c>
      <c r="I1966" s="310" t="s">
        <v>1943</v>
      </c>
      <c r="J1966" s="310">
        <v>53.0</v>
      </c>
      <c r="K1966" s="310" t="s">
        <v>105</v>
      </c>
      <c r="L1966" s="310" t="s">
        <v>72</v>
      </c>
      <c r="M1966" s="310" t="s">
        <v>5012</v>
      </c>
      <c r="N1966" s="314"/>
      <c r="O1966" s="314"/>
      <c r="P1966" s="314"/>
      <c r="Q1966" s="314"/>
      <c r="R1966" s="314"/>
      <c r="S1966" s="314"/>
      <c r="T1966" s="314"/>
      <c r="U1966" s="314"/>
      <c r="V1966" s="314"/>
      <c r="W1966" s="314"/>
      <c r="X1966" s="314"/>
      <c r="Y1966" s="314"/>
      <c r="Z1966" s="314"/>
      <c r="AA1966" s="314"/>
      <c r="AB1966" s="314"/>
      <c r="AC1966" s="314"/>
      <c r="AD1966" s="314"/>
      <c r="AE1966" s="314"/>
      <c r="AF1966" s="314"/>
      <c r="AG1966" s="314"/>
      <c r="AH1966" s="314"/>
      <c r="AI1966" s="314"/>
      <c r="AJ1966" s="314"/>
      <c r="AK1966" s="314"/>
      <c r="AL1966" s="314"/>
      <c r="AM1966" s="314"/>
      <c r="AN1966" s="314"/>
    </row>
    <row r="1967">
      <c r="A1967" s="310" t="s">
        <v>5017</v>
      </c>
      <c r="B1967" s="310">
        <v>11994.0</v>
      </c>
      <c r="C1967" s="314"/>
      <c r="D1967" s="314"/>
      <c r="E1967" s="311" t="s">
        <v>21</v>
      </c>
      <c r="F1967" s="311" t="s">
        <v>2980</v>
      </c>
      <c r="G1967" s="310">
        <v>1988.0</v>
      </c>
      <c r="H1967" s="310" t="s">
        <v>102</v>
      </c>
      <c r="I1967" s="310" t="s">
        <v>1943</v>
      </c>
      <c r="J1967" s="310">
        <v>53.0</v>
      </c>
      <c r="K1967" s="310" t="s">
        <v>105</v>
      </c>
      <c r="L1967" s="310" t="s">
        <v>72</v>
      </c>
      <c r="M1967" s="310" t="s">
        <v>5012</v>
      </c>
      <c r="N1967" s="314"/>
      <c r="O1967" s="314"/>
      <c r="P1967" s="314"/>
      <c r="Q1967" s="314"/>
      <c r="R1967" s="314"/>
      <c r="S1967" s="314"/>
      <c r="T1967" s="314"/>
      <c r="U1967" s="314"/>
      <c r="V1967" s="314"/>
      <c r="W1967" s="314"/>
      <c r="X1967" s="314"/>
      <c r="Y1967" s="314"/>
      <c r="Z1967" s="314"/>
      <c r="AA1967" s="314"/>
      <c r="AB1967" s="314"/>
      <c r="AC1967" s="314"/>
      <c r="AD1967" s="314"/>
      <c r="AE1967" s="314"/>
      <c r="AF1967" s="314"/>
      <c r="AG1967" s="314"/>
      <c r="AH1967" s="314"/>
      <c r="AI1967" s="314"/>
      <c r="AJ1967" s="314"/>
      <c r="AK1967" s="314"/>
      <c r="AL1967" s="314"/>
      <c r="AM1967" s="314"/>
      <c r="AN1967" s="314"/>
    </row>
    <row r="1968">
      <c r="A1968" s="310" t="s">
        <v>5017</v>
      </c>
      <c r="B1968" s="310">
        <v>11995.0</v>
      </c>
      <c r="C1968" s="314"/>
      <c r="D1968" s="314"/>
      <c r="E1968" s="311" t="s">
        <v>21</v>
      </c>
      <c r="F1968" s="311" t="s">
        <v>3043</v>
      </c>
      <c r="G1968" s="310">
        <v>1988.0</v>
      </c>
      <c r="H1968" s="310" t="s">
        <v>102</v>
      </c>
      <c r="I1968" s="310" t="s">
        <v>3021</v>
      </c>
      <c r="J1968" s="310">
        <v>25.0</v>
      </c>
      <c r="K1968" s="310" t="s">
        <v>105</v>
      </c>
      <c r="L1968" s="310" t="s">
        <v>72</v>
      </c>
      <c r="M1968" s="310" t="s">
        <v>5012</v>
      </c>
      <c r="N1968" s="314"/>
      <c r="O1968" s="314"/>
      <c r="P1968" s="314"/>
      <c r="Q1968" s="314"/>
      <c r="R1968" s="314"/>
      <c r="S1968" s="314"/>
      <c r="T1968" s="314"/>
      <c r="U1968" s="314"/>
      <c r="V1968" s="314"/>
      <c r="W1968" s="314"/>
      <c r="X1968" s="314"/>
      <c r="Y1968" s="314"/>
      <c r="Z1968" s="314"/>
      <c r="AA1968" s="314"/>
      <c r="AB1968" s="314"/>
      <c r="AC1968" s="314"/>
      <c r="AD1968" s="314"/>
      <c r="AE1968" s="314"/>
      <c r="AF1968" s="314"/>
      <c r="AG1968" s="314"/>
      <c r="AH1968" s="314"/>
      <c r="AI1968" s="314"/>
      <c r="AJ1968" s="314"/>
      <c r="AK1968" s="314"/>
      <c r="AL1968" s="314"/>
      <c r="AM1968" s="314"/>
      <c r="AN1968" s="314"/>
    </row>
    <row r="1969">
      <c r="A1969" s="310" t="s">
        <v>5017</v>
      </c>
      <c r="B1969" s="310">
        <v>11996.0</v>
      </c>
      <c r="C1969" s="314"/>
      <c r="D1969" s="314"/>
      <c r="E1969" s="311" t="s">
        <v>21</v>
      </c>
      <c r="F1969" s="311" t="s">
        <v>3044</v>
      </c>
      <c r="G1969" s="310">
        <v>1988.0</v>
      </c>
      <c r="H1969" s="310" t="s">
        <v>102</v>
      </c>
      <c r="I1969" s="310" t="s">
        <v>3021</v>
      </c>
      <c r="J1969" s="310">
        <v>25.0</v>
      </c>
      <c r="K1969" s="310" t="s">
        <v>105</v>
      </c>
      <c r="L1969" s="310" t="s">
        <v>72</v>
      </c>
      <c r="M1969" s="310" t="s">
        <v>5012</v>
      </c>
      <c r="N1969" s="314"/>
      <c r="O1969" s="314"/>
      <c r="P1969" s="314"/>
      <c r="Q1969" s="314"/>
      <c r="R1969" s="314"/>
      <c r="S1969" s="314"/>
      <c r="T1969" s="314"/>
      <c r="U1969" s="314"/>
      <c r="V1969" s="314"/>
      <c r="W1969" s="314"/>
      <c r="X1969" s="314"/>
      <c r="Y1969" s="314"/>
      <c r="Z1969" s="314"/>
      <c r="AA1969" s="314"/>
      <c r="AB1969" s="314"/>
      <c r="AC1969" s="314"/>
      <c r="AD1969" s="314"/>
      <c r="AE1969" s="314"/>
      <c r="AF1969" s="314"/>
      <c r="AG1969" s="314"/>
      <c r="AH1969" s="314"/>
      <c r="AI1969" s="314"/>
      <c r="AJ1969" s="314"/>
      <c r="AK1969" s="314"/>
      <c r="AL1969" s="314"/>
      <c r="AM1969" s="314"/>
      <c r="AN1969" s="314"/>
    </row>
    <row r="1970">
      <c r="A1970" s="310" t="s">
        <v>5017</v>
      </c>
      <c r="B1970" s="310">
        <v>11997.0</v>
      </c>
      <c r="C1970" s="314"/>
      <c r="D1970" s="314"/>
      <c r="E1970" s="311" t="s">
        <v>21</v>
      </c>
      <c r="F1970" s="311" t="s">
        <v>3045</v>
      </c>
      <c r="G1970" s="310">
        <v>1988.0</v>
      </c>
      <c r="H1970" s="310" t="s">
        <v>102</v>
      </c>
      <c r="I1970" s="310" t="s">
        <v>3021</v>
      </c>
      <c r="J1970" s="310">
        <v>25.0</v>
      </c>
      <c r="K1970" s="310" t="s">
        <v>105</v>
      </c>
      <c r="L1970" s="310" t="s">
        <v>72</v>
      </c>
      <c r="M1970" s="310" t="s">
        <v>5012</v>
      </c>
      <c r="N1970" s="314"/>
      <c r="O1970" s="314"/>
      <c r="P1970" s="314"/>
      <c r="Q1970" s="314"/>
      <c r="R1970" s="314"/>
      <c r="S1970" s="314"/>
      <c r="T1970" s="314"/>
      <c r="U1970" s="314"/>
      <c r="V1970" s="314"/>
      <c r="W1970" s="314"/>
      <c r="X1970" s="314"/>
      <c r="Y1970" s="314"/>
      <c r="Z1970" s="314"/>
      <c r="AA1970" s="314"/>
      <c r="AB1970" s="314"/>
      <c r="AC1970" s="314"/>
      <c r="AD1970" s="314"/>
      <c r="AE1970" s="314"/>
      <c r="AF1970" s="314"/>
      <c r="AG1970" s="314"/>
      <c r="AH1970" s="314"/>
      <c r="AI1970" s="314"/>
      <c r="AJ1970" s="314"/>
      <c r="AK1970" s="314"/>
      <c r="AL1970" s="314"/>
      <c r="AM1970" s="314"/>
      <c r="AN1970" s="314"/>
    </row>
    <row r="1971">
      <c r="A1971" s="310" t="s">
        <v>5017</v>
      </c>
      <c r="B1971" s="310">
        <v>11998.0</v>
      </c>
      <c r="C1971" s="314"/>
      <c r="D1971" s="314"/>
      <c r="E1971" s="311" t="s">
        <v>21</v>
      </c>
      <c r="F1971" s="311" t="s">
        <v>3046</v>
      </c>
      <c r="G1971" s="310">
        <v>1988.0</v>
      </c>
      <c r="H1971" s="310" t="s">
        <v>102</v>
      </c>
      <c r="I1971" s="310" t="s">
        <v>3021</v>
      </c>
      <c r="J1971" s="310">
        <v>25.0</v>
      </c>
      <c r="K1971" s="310" t="s">
        <v>105</v>
      </c>
      <c r="L1971" s="310" t="s">
        <v>72</v>
      </c>
      <c r="M1971" s="310" t="s">
        <v>5012</v>
      </c>
      <c r="N1971" s="314"/>
      <c r="O1971" s="314"/>
      <c r="P1971" s="314"/>
      <c r="Q1971" s="314"/>
      <c r="R1971" s="314"/>
      <c r="S1971" s="314"/>
      <c r="T1971" s="314"/>
      <c r="U1971" s="314"/>
      <c r="V1971" s="314"/>
      <c r="W1971" s="314"/>
      <c r="X1971" s="314"/>
      <c r="Y1971" s="314"/>
      <c r="Z1971" s="314"/>
      <c r="AA1971" s="314"/>
      <c r="AB1971" s="314"/>
      <c r="AC1971" s="314"/>
      <c r="AD1971" s="314"/>
      <c r="AE1971" s="314"/>
      <c r="AF1971" s="314"/>
      <c r="AG1971" s="314"/>
      <c r="AH1971" s="314"/>
      <c r="AI1971" s="314"/>
      <c r="AJ1971" s="314"/>
      <c r="AK1971" s="314"/>
      <c r="AL1971" s="314"/>
      <c r="AM1971" s="314"/>
      <c r="AN1971" s="314"/>
    </row>
    <row r="1972">
      <c r="A1972" s="310" t="s">
        <v>5017</v>
      </c>
      <c r="B1972" s="310">
        <v>11999.0</v>
      </c>
      <c r="C1972" s="314"/>
      <c r="D1972" s="314"/>
      <c r="E1972" s="311" t="s">
        <v>21</v>
      </c>
      <c r="F1972" s="311" t="s">
        <v>2108</v>
      </c>
      <c r="G1972" s="310">
        <v>1988.0</v>
      </c>
      <c r="H1972" s="310" t="s">
        <v>102</v>
      </c>
      <c r="I1972" s="310" t="s">
        <v>1933</v>
      </c>
      <c r="J1972" s="310">
        <v>9.0</v>
      </c>
      <c r="K1972" s="310" t="s">
        <v>105</v>
      </c>
      <c r="L1972" s="310" t="s">
        <v>72</v>
      </c>
      <c r="M1972" s="310" t="s">
        <v>5012</v>
      </c>
      <c r="N1972" s="314"/>
      <c r="O1972" s="314"/>
      <c r="P1972" s="314"/>
      <c r="Q1972" s="314"/>
      <c r="R1972" s="314"/>
      <c r="S1972" s="314"/>
      <c r="T1972" s="314"/>
      <c r="U1972" s="314"/>
      <c r="V1972" s="314"/>
      <c r="W1972" s="314"/>
      <c r="X1972" s="314"/>
      <c r="Y1972" s="314"/>
      <c r="Z1972" s="314"/>
      <c r="AA1972" s="314"/>
      <c r="AB1972" s="314"/>
      <c r="AC1972" s="314"/>
      <c r="AD1972" s="314"/>
      <c r="AE1972" s="314"/>
      <c r="AF1972" s="314"/>
      <c r="AG1972" s="314"/>
      <c r="AH1972" s="314"/>
      <c r="AI1972" s="314"/>
      <c r="AJ1972" s="314"/>
      <c r="AK1972" s="314"/>
      <c r="AL1972" s="314"/>
      <c r="AM1972" s="314"/>
      <c r="AN1972" s="314"/>
    </row>
    <row r="1973">
      <c r="A1973" s="310" t="s">
        <v>5017</v>
      </c>
      <c r="B1973" s="310">
        <v>12000.0</v>
      </c>
      <c r="C1973" s="314"/>
      <c r="D1973" s="314"/>
      <c r="E1973" s="311" t="s">
        <v>21</v>
      </c>
      <c r="F1973" s="311" t="s">
        <v>2109</v>
      </c>
      <c r="G1973" s="310">
        <v>1988.0</v>
      </c>
      <c r="H1973" s="310" t="s">
        <v>102</v>
      </c>
      <c r="I1973" s="310" t="s">
        <v>1933</v>
      </c>
      <c r="J1973" s="310">
        <v>9.0</v>
      </c>
      <c r="K1973" s="310" t="s">
        <v>105</v>
      </c>
      <c r="L1973" s="310" t="s">
        <v>72</v>
      </c>
      <c r="M1973" s="310" t="s">
        <v>5012</v>
      </c>
      <c r="N1973" s="314"/>
      <c r="O1973" s="314"/>
      <c r="P1973" s="314"/>
      <c r="Q1973" s="314"/>
      <c r="R1973" s="314"/>
      <c r="S1973" s="314"/>
      <c r="T1973" s="314"/>
      <c r="U1973" s="314"/>
      <c r="V1973" s="314"/>
      <c r="W1973" s="314"/>
      <c r="X1973" s="314"/>
      <c r="Y1973" s="314"/>
      <c r="Z1973" s="314"/>
      <c r="AA1973" s="314"/>
      <c r="AB1973" s="314"/>
      <c r="AC1973" s="314"/>
      <c r="AD1973" s="314"/>
      <c r="AE1973" s="314"/>
      <c r="AF1973" s="314"/>
      <c r="AG1973" s="314"/>
      <c r="AH1973" s="314"/>
      <c r="AI1973" s="314"/>
      <c r="AJ1973" s="314"/>
      <c r="AK1973" s="314"/>
      <c r="AL1973" s="314"/>
      <c r="AM1973" s="314"/>
      <c r="AN1973" s="314"/>
    </row>
    <row r="1974">
      <c r="A1974" s="310" t="s">
        <v>5017</v>
      </c>
      <c r="B1974" s="310">
        <v>12001.0</v>
      </c>
      <c r="C1974" s="314"/>
      <c r="D1974" s="314"/>
      <c r="E1974" s="311" t="s">
        <v>21</v>
      </c>
      <c r="F1974" s="311" t="s">
        <v>3033</v>
      </c>
      <c r="G1974" s="310">
        <v>1988.0</v>
      </c>
      <c r="H1974" s="310" t="s">
        <v>102</v>
      </c>
      <c r="I1974" s="310" t="s">
        <v>1882</v>
      </c>
      <c r="J1974" s="310">
        <v>92.0</v>
      </c>
      <c r="K1974" s="310" t="s">
        <v>105</v>
      </c>
      <c r="L1974" s="310" t="s">
        <v>72</v>
      </c>
      <c r="M1974" s="310" t="s">
        <v>5012</v>
      </c>
      <c r="N1974" s="314"/>
      <c r="O1974" s="314"/>
      <c r="P1974" s="314"/>
      <c r="Q1974" s="314"/>
      <c r="R1974" s="314"/>
      <c r="S1974" s="314"/>
      <c r="T1974" s="314"/>
      <c r="U1974" s="314"/>
      <c r="V1974" s="314"/>
      <c r="W1974" s="314"/>
      <c r="X1974" s="314"/>
      <c r="Y1974" s="314"/>
      <c r="Z1974" s="314"/>
      <c r="AA1974" s="314"/>
      <c r="AB1974" s="314"/>
      <c r="AC1974" s="314"/>
      <c r="AD1974" s="314"/>
      <c r="AE1974" s="314"/>
      <c r="AF1974" s="314"/>
      <c r="AG1974" s="314"/>
      <c r="AH1974" s="314"/>
      <c r="AI1974" s="314"/>
      <c r="AJ1974" s="314"/>
      <c r="AK1974" s="314"/>
      <c r="AL1974" s="314"/>
      <c r="AM1974" s="314"/>
      <c r="AN1974" s="314"/>
    </row>
    <row r="1975">
      <c r="A1975" s="310" t="s">
        <v>5017</v>
      </c>
      <c r="B1975" s="310">
        <v>12002.0</v>
      </c>
      <c r="C1975" s="314"/>
      <c r="D1975" s="314"/>
      <c r="E1975" s="311" t="s">
        <v>21</v>
      </c>
      <c r="F1975" s="311" t="s">
        <v>3034</v>
      </c>
      <c r="G1975" s="310">
        <v>1988.0</v>
      </c>
      <c r="H1975" s="310" t="s">
        <v>102</v>
      </c>
      <c r="I1975" s="310" t="s">
        <v>1882</v>
      </c>
      <c r="J1975" s="310">
        <v>92.0</v>
      </c>
      <c r="K1975" s="310" t="s">
        <v>105</v>
      </c>
      <c r="L1975" s="310" t="s">
        <v>72</v>
      </c>
      <c r="M1975" s="310" t="s">
        <v>5012</v>
      </c>
      <c r="N1975" s="314"/>
      <c r="O1975" s="314"/>
      <c r="P1975" s="314"/>
      <c r="Q1975" s="314"/>
      <c r="R1975" s="314"/>
      <c r="S1975" s="314"/>
      <c r="T1975" s="314"/>
      <c r="U1975" s="314"/>
      <c r="V1975" s="314"/>
      <c r="W1975" s="314"/>
      <c r="X1975" s="314"/>
      <c r="Y1975" s="314"/>
      <c r="Z1975" s="314"/>
      <c r="AA1975" s="314"/>
      <c r="AB1975" s="314"/>
      <c r="AC1975" s="314"/>
      <c r="AD1975" s="314"/>
      <c r="AE1975" s="314"/>
      <c r="AF1975" s="314"/>
      <c r="AG1975" s="314"/>
      <c r="AH1975" s="314"/>
      <c r="AI1975" s="314"/>
      <c r="AJ1975" s="314"/>
      <c r="AK1975" s="314"/>
      <c r="AL1975" s="314"/>
      <c r="AM1975" s="314"/>
      <c r="AN1975" s="314"/>
    </row>
    <row r="1976">
      <c r="A1976" s="310" t="s">
        <v>5017</v>
      </c>
      <c r="B1976" s="310">
        <v>12003.0</v>
      </c>
      <c r="C1976" s="314"/>
      <c r="D1976" s="314"/>
      <c r="E1976" s="311" t="s">
        <v>21</v>
      </c>
      <c r="F1976" s="311" t="s">
        <v>2009</v>
      </c>
      <c r="G1976" s="310">
        <v>1988.0</v>
      </c>
      <c r="H1976" s="310" t="s">
        <v>102</v>
      </c>
      <c r="I1976" s="310" t="s">
        <v>1993</v>
      </c>
      <c r="J1976" s="310">
        <v>67.0</v>
      </c>
      <c r="K1976" s="310" t="s">
        <v>105</v>
      </c>
      <c r="L1976" s="310" t="s">
        <v>72</v>
      </c>
      <c r="M1976" s="310" t="s">
        <v>5012</v>
      </c>
      <c r="N1976" s="314"/>
      <c r="O1976" s="314"/>
      <c r="P1976" s="314"/>
      <c r="Q1976" s="314"/>
      <c r="R1976" s="314"/>
      <c r="S1976" s="314"/>
      <c r="T1976" s="314"/>
      <c r="U1976" s="314"/>
      <c r="V1976" s="314"/>
      <c r="W1976" s="314"/>
      <c r="X1976" s="314"/>
      <c r="Y1976" s="314"/>
      <c r="Z1976" s="314"/>
      <c r="AA1976" s="314"/>
      <c r="AB1976" s="314"/>
      <c r="AC1976" s="314"/>
      <c r="AD1976" s="314"/>
      <c r="AE1976" s="314"/>
      <c r="AF1976" s="314"/>
      <c r="AG1976" s="314"/>
      <c r="AH1976" s="314"/>
      <c r="AI1976" s="314"/>
      <c r="AJ1976" s="314"/>
      <c r="AK1976" s="314"/>
      <c r="AL1976" s="314"/>
      <c r="AM1976" s="314"/>
      <c r="AN1976" s="314"/>
    </row>
    <row r="1977">
      <c r="A1977" s="310" t="s">
        <v>5017</v>
      </c>
      <c r="B1977" s="310">
        <v>12004.0</v>
      </c>
      <c r="C1977" s="314"/>
      <c r="D1977" s="314"/>
      <c r="E1977" s="311" t="s">
        <v>21</v>
      </c>
      <c r="F1977" s="311" t="s">
        <v>1881</v>
      </c>
      <c r="G1977" s="310">
        <v>1988.0</v>
      </c>
      <c r="H1977" s="310" t="s">
        <v>102</v>
      </c>
      <c r="I1977" s="310" t="s">
        <v>1882</v>
      </c>
      <c r="J1977" s="310">
        <v>92.0</v>
      </c>
      <c r="K1977" s="310" t="s">
        <v>105</v>
      </c>
      <c r="L1977" s="310" t="s">
        <v>72</v>
      </c>
      <c r="M1977" s="310" t="s">
        <v>5012</v>
      </c>
      <c r="N1977" s="314"/>
      <c r="O1977" s="314"/>
      <c r="P1977" s="314"/>
      <c r="Q1977" s="314"/>
      <c r="R1977" s="314"/>
      <c r="S1977" s="314"/>
      <c r="T1977" s="314"/>
      <c r="U1977" s="314"/>
      <c r="V1977" s="314"/>
      <c r="W1977" s="314"/>
      <c r="X1977" s="314"/>
      <c r="Y1977" s="314"/>
      <c r="Z1977" s="314"/>
      <c r="AA1977" s="314"/>
      <c r="AB1977" s="314"/>
      <c r="AC1977" s="314"/>
      <c r="AD1977" s="314"/>
      <c r="AE1977" s="314"/>
      <c r="AF1977" s="314"/>
      <c r="AG1977" s="314"/>
      <c r="AH1977" s="314"/>
      <c r="AI1977" s="314"/>
      <c r="AJ1977" s="314"/>
      <c r="AK1977" s="314"/>
      <c r="AL1977" s="314"/>
      <c r="AM1977" s="314"/>
      <c r="AN1977" s="314"/>
    </row>
    <row r="1978">
      <c r="A1978" s="310" t="s">
        <v>5017</v>
      </c>
      <c r="B1978" s="310">
        <v>12005.0</v>
      </c>
      <c r="C1978" s="314"/>
      <c r="D1978" s="314"/>
      <c r="E1978" s="311" t="s">
        <v>21</v>
      </c>
      <c r="F1978" s="311" t="s">
        <v>3047</v>
      </c>
      <c r="G1978" s="310">
        <v>1988.0</v>
      </c>
      <c r="H1978" s="310" t="s">
        <v>102</v>
      </c>
      <c r="I1978" s="310" t="s">
        <v>1917</v>
      </c>
      <c r="J1978" s="310">
        <v>80.0</v>
      </c>
      <c r="K1978" s="310" t="s">
        <v>105</v>
      </c>
      <c r="L1978" s="310" t="s">
        <v>72</v>
      </c>
      <c r="M1978" s="310" t="s">
        <v>5012</v>
      </c>
      <c r="N1978" s="314"/>
      <c r="O1978" s="314"/>
      <c r="P1978" s="314"/>
      <c r="Q1978" s="314"/>
      <c r="R1978" s="314"/>
      <c r="S1978" s="314"/>
      <c r="T1978" s="314"/>
      <c r="U1978" s="314"/>
      <c r="V1978" s="314"/>
      <c r="W1978" s="314"/>
      <c r="X1978" s="314"/>
      <c r="Y1978" s="314"/>
      <c r="Z1978" s="314"/>
      <c r="AA1978" s="314"/>
      <c r="AB1978" s="314"/>
      <c r="AC1978" s="314"/>
      <c r="AD1978" s="314"/>
      <c r="AE1978" s="314"/>
      <c r="AF1978" s="314"/>
      <c r="AG1978" s="314"/>
      <c r="AH1978" s="314"/>
      <c r="AI1978" s="314"/>
      <c r="AJ1978" s="314"/>
      <c r="AK1978" s="314"/>
      <c r="AL1978" s="314"/>
      <c r="AM1978" s="314"/>
      <c r="AN1978" s="314"/>
    </row>
    <row r="1979">
      <c r="A1979" s="310" t="s">
        <v>5017</v>
      </c>
      <c r="B1979" s="310">
        <v>12006.0</v>
      </c>
      <c r="C1979" s="314"/>
      <c r="D1979" s="314"/>
      <c r="E1979" s="311" t="s">
        <v>21</v>
      </c>
      <c r="F1979" s="311" t="s">
        <v>3048</v>
      </c>
      <c r="G1979" s="310">
        <v>1988.0</v>
      </c>
      <c r="H1979" s="310" t="s">
        <v>102</v>
      </c>
      <c r="I1979" s="310" t="s">
        <v>1917</v>
      </c>
      <c r="J1979" s="310">
        <v>80.0</v>
      </c>
      <c r="K1979" s="310" t="s">
        <v>105</v>
      </c>
      <c r="L1979" s="310" t="s">
        <v>72</v>
      </c>
      <c r="M1979" s="310" t="s">
        <v>5012</v>
      </c>
      <c r="N1979" s="314"/>
      <c r="O1979" s="314"/>
      <c r="P1979" s="314"/>
      <c r="Q1979" s="314"/>
      <c r="R1979" s="314"/>
      <c r="S1979" s="314"/>
      <c r="T1979" s="314"/>
      <c r="U1979" s="314"/>
      <c r="V1979" s="314"/>
      <c r="W1979" s="314"/>
      <c r="X1979" s="314"/>
      <c r="Y1979" s="314"/>
      <c r="Z1979" s="314"/>
      <c r="AA1979" s="314"/>
      <c r="AB1979" s="314"/>
      <c r="AC1979" s="314"/>
      <c r="AD1979" s="314"/>
      <c r="AE1979" s="314"/>
      <c r="AF1979" s="314"/>
      <c r="AG1979" s="314"/>
      <c r="AH1979" s="314"/>
      <c r="AI1979" s="314"/>
      <c r="AJ1979" s="314"/>
      <c r="AK1979" s="314"/>
      <c r="AL1979" s="314"/>
      <c r="AM1979" s="314"/>
      <c r="AN1979" s="314"/>
    </row>
    <row r="1980">
      <c r="A1980" s="310" t="s">
        <v>5017</v>
      </c>
      <c r="B1980" s="310">
        <v>12007.0</v>
      </c>
      <c r="C1980" s="314"/>
      <c r="D1980" s="314"/>
      <c r="E1980" s="311" t="s">
        <v>21</v>
      </c>
      <c r="F1980" s="311" t="s">
        <v>2060</v>
      </c>
      <c r="G1980" s="310">
        <v>1988.0</v>
      </c>
      <c r="H1980" s="310" t="s">
        <v>102</v>
      </c>
      <c r="I1980" s="310" t="s">
        <v>1993</v>
      </c>
      <c r="J1980" s="310">
        <v>67.0</v>
      </c>
      <c r="K1980" s="310" t="s">
        <v>105</v>
      </c>
      <c r="L1980" s="310" t="s">
        <v>72</v>
      </c>
      <c r="M1980" s="310" t="s">
        <v>5012</v>
      </c>
      <c r="N1980" s="314"/>
      <c r="O1980" s="314"/>
      <c r="P1980" s="314"/>
      <c r="Q1980" s="314"/>
      <c r="R1980" s="314"/>
      <c r="S1980" s="314"/>
      <c r="T1980" s="314"/>
      <c r="U1980" s="314"/>
      <c r="V1980" s="314"/>
      <c r="W1980" s="314"/>
      <c r="X1980" s="314"/>
      <c r="Y1980" s="314"/>
      <c r="Z1980" s="314"/>
      <c r="AA1980" s="314"/>
      <c r="AB1980" s="314"/>
      <c r="AC1980" s="314"/>
      <c r="AD1980" s="314"/>
      <c r="AE1980" s="314"/>
      <c r="AF1980" s="314"/>
      <c r="AG1980" s="314"/>
      <c r="AH1980" s="314"/>
      <c r="AI1980" s="314"/>
      <c r="AJ1980" s="314"/>
      <c r="AK1980" s="314"/>
      <c r="AL1980" s="314"/>
      <c r="AM1980" s="314"/>
      <c r="AN1980" s="314"/>
    </row>
    <row r="1981">
      <c r="A1981" s="5" t="s">
        <v>5017</v>
      </c>
      <c r="B1981" s="5">
        <v>12008.0</v>
      </c>
      <c r="E1981" s="90" t="s">
        <v>21</v>
      </c>
      <c r="F1981" s="90" t="s">
        <v>3035</v>
      </c>
      <c r="G1981" s="5">
        <v>1988.0</v>
      </c>
      <c r="H1981" s="5" t="s">
        <v>102</v>
      </c>
      <c r="I1981" s="5" t="s">
        <v>1864</v>
      </c>
      <c r="J1981" s="5">
        <v>129.0</v>
      </c>
      <c r="K1981" s="5" t="s">
        <v>1865</v>
      </c>
      <c r="L1981" s="5" t="s">
        <v>72</v>
      </c>
      <c r="M1981" s="5" t="s">
        <v>5012</v>
      </c>
      <c r="N1981" s="113"/>
    </row>
    <row r="1982">
      <c r="A1982" s="5" t="s">
        <v>5017</v>
      </c>
      <c r="B1982" s="5">
        <v>12009.0</v>
      </c>
      <c r="E1982" s="90" t="s">
        <v>21</v>
      </c>
      <c r="F1982" s="90" t="s">
        <v>1954</v>
      </c>
      <c r="G1982" s="5">
        <v>1988.0</v>
      </c>
      <c r="H1982" s="5" t="s">
        <v>102</v>
      </c>
      <c r="I1982" s="5" t="s">
        <v>1933</v>
      </c>
      <c r="J1982" s="5">
        <v>124.0</v>
      </c>
      <c r="K1982" s="5" t="s">
        <v>1865</v>
      </c>
      <c r="L1982" s="5" t="s">
        <v>72</v>
      </c>
      <c r="M1982" s="5" t="s">
        <v>5012</v>
      </c>
      <c r="N1982" s="113"/>
    </row>
    <row r="1983">
      <c r="A1983" s="5" t="s">
        <v>5017</v>
      </c>
      <c r="B1983" s="5">
        <v>12010.0</v>
      </c>
      <c r="E1983" s="90" t="s">
        <v>21</v>
      </c>
      <c r="F1983" s="90" t="s">
        <v>1955</v>
      </c>
      <c r="G1983" s="5">
        <v>1988.0</v>
      </c>
      <c r="H1983" s="5" t="s">
        <v>102</v>
      </c>
      <c r="I1983" s="5" t="s">
        <v>1933</v>
      </c>
      <c r="J1983" s="5">
        <v>124.0</v>
      </c>
      <c r="K1983" s="5" t="s">
        <v>1865</v>
      </c>
      <c r="L1983" s="5" t="s">
        <v>72</v>
      </c>
      <c r="M1983" s="5" t="s">
        <v>5012</v>
      </c>
      <c r="N1983" s="113"/>
    </row>
    <row r="1984">
      <c r="A1984" s="310" t="s">
        <v>5017</v>
      </c>
      <c r="B1984" s="310">
        <v>12011.0</v>
      </c>
      <c r="C1984" s="314"/>
      <c r="D1984" s="314"/>
      <c r="E1984" s="311" t="s">
        <v>21</v>
      </c>
      <c r="F1984" s="311" t="s">
        <v>2907</v>
      </c>
      <c r="G1984" s="310">
        <v>1988.0</v>
      </c>
      <c r="H1984" s="310" t="s">
        <v>102</v>
      </c>
      <c r="I1984" s="310" t="s">
        <v>2906</v>
      </c>
      <c r="J1984" s="310">
        <v>114.0</v>
      </c>
      <c r="K1984" s="310" t="s">
        <v>105</v>
      </c>
      <c r="L1984" s="310" t="s">
        <v>72</v>
      </c>
      <c r="M1984" s="310" t="s">
        <v>5012</v>
      </c>
      <c r="N1984" s="314"/>
      <c r="O1984" s="314"/>
      <c r="P1984" s="314"/>
      <c r="Q1984" s="314"/>
      <c r="R1984" s="314"/>
      <c r="S1984" s="314"/>
      <c r="T1984" s="314"/>
      <c r="U1984" s="314"/>
      <c r="V1984" s="314"/>
      <c r="W1984" s="314"/>
      <c r="X1984" s="314"/>
      <c r="Y1984" s="314"/>
      <c r="Z1984" s="314"/>
      <c r="AA1984" s="314"/>
      <c r="AB1984" s="314"/>
      <c r="AC1984" s="314"/>
      <c r="AD1984" s="314"/>
      <c r="AE1984" s="314"/>
      <c r="AF1984" s="314"/>
      <c r="AG1984" s="314"/>
      <c r="AH1984" s="314"/>
      <c r="AI1984" s="314"/>
      <c r="AJ1984" s="314"/>
      <c r="AK1984" s="314"/>
      <c r="AL1984" s="314"/>
      <c r="AM1984" s="314"/>
      <c r="AN1984" s="314"/>
    </row>
    <row r="1985">
      <c r="A1985" s="310" t="s">
        <v>5017</v>
      </c>
      <c r="B1985" s="310">
        <v>12012.0</v>
      </c>
      <c r="C1985" s="314"/>
      <c r="D1985" s="314"/>
      <c r="E1985" s="311" t="s">
        <v>21</v>
      </c>
      <c r="F1985" s="311" t="s">
        <v>2908</v>
      </c>
      <c r="G1985" s="310">
        <v>1988.0</v>
      </c>
      <c r="H1985" s="310" t="s">
        <v>102</v>
      </c>
      <c r="I1985" s="310" t="s">
        <v>2906</v>
      </c>
      <c r="J1985" s="310">
        <v>114.0</v>
      </c>
      <c r="K1985" s="310" t="s">
        <v>105</v>
      </c>
      <c r="L1985" s="310" t="s">
        <v>72</v>
      </c>
      <c r="M1985" s="310" t="s">
        <v>5012</v>
      </c>
      <c r="N1985" s="314"/>
      <c r="O1985" s="314"/>
      <c r="P1985" s="314"/>
      <c r="Q1985" s="314"/>
      <c r="R1985" s="314"/>
      <c r="S1985" s="314"/>
      <c r="T1985" s="314"/>
      <c r="U1985" s="314"/>
      <c r="V1985" s="314"/>
      <c r="W1985" s="314"/>
      <c r="X1985" s="314"/>
      <c r="Y1985" s="314"/>
      <c r="Z1985" s="314"/>
      <c r="AA1985" s="314"/>
      <c r="AB1985" s="314"/>
      <c r="AC1985" s="314"/>
      <c r="AD1985" s="314"/>
      <c r="AE1985" s="314"/>
      <c r="AF1985" s="314"/>
      <c r="AG1985" s="314"/>
      <c r="AH1985" s="314"/>
      <c r="AI1985" s="314"/>
      <c r="AJ1985" s="314"/>
      <c r="AK1985" s="314"/>
      <c r="AL1985" s="314"/>
      <c r="AM1985" s="314"/>
      <c r="AN1985" s="314"/>
    </row>
    <row r="1986">
      <c r="A1986" s="310" t="s">
        <v>5017</v>
      </c>
      <c r="B1986" s="310">
        <v>12013.0</v>
      </c>
      <c r="C1986" s="314"/>
      <c r="D1986" s="314"/>
      <c r="E1986" s="311" t="s">
        <v>21</v>
      </c>
      <c r="F1986" s="311" t="s">
        <v>2909</v>
      </c>
      <c r="G1986" s="310">
        <v>1988.0</v>
      </c>
      <c r="H1986" s="310" t="s">
        <v>102</v>
      </c>
      <c r="I1986" s="310" t="s">
        <v>2906</v>
      </c>
      <c r="J1986" s="310">
        <v>114.0</v>
      </c>
      <c r="K1986" s="310" t="s">
        <v>105</v>
      </c>
      <c r="L1986" s="310" t="s">
        <v>72</v>
      </c>
      <c r="M1986" s="310" t="s">
        <v>5012</v>
      </c>
      <c r="N1986" s="314"/>
      <c r="O1986" s="314"/>
      <c r="P1986" s="314"/>
      <c r="Q1986" s="314"/>
      <c r="R1986" s="314"/>
      <c r="S1986" s="314"/>
      <c r="T1986" s="314"/>
      <c r="U1986" s="314"/>
      <c r="V1986" s="314"/>
      <c r="W1986" s="314"/>
      <c r="X1986" s="314"/>
      <c r="Y1986" s="314"/>
      <c r="Z1986" s="314"/>
      <c r="AA1986" s="314"/>
      <c r="AB1986" s="314"/>
      <c r="AC1986" s="314"/>
      <c r="AD1986" s="314"/>
      <c r="AE1986" s="314"/>
      <c r="AF1986" s="314"/>
      <c r="AG1986" s="314"/>
      <c r="AH1986" s="314"/>
      <c r="AI1986" s="314"/>
      <c r="AJ1986" s="314"/>
      <c r="AK1986" s="314"/>
      <c r="AL1986" s="314"/>
      <c r="AM1986" s="314"/>
      <c r="AN1986" s="314"/>
    </row>
    <row r="1987">
      <c r="A1987" s="310" t="s">
        <v>5017</v>
      </c>
      <c r="B1987" s="310">
        <v>12014.0</v>
      </c>
      <c r="C1987" s="314"/>
      <c r="D1987" s="314"/>
      <c r="E1987" s="311" t="s">
        <v>21</v>
      </c>
      <c r="F1987" s="311" t="s">
        <v>2910</v>
      </c>
      <c r="G1987" s="310">
        <v>1988.0</v>
      </c>
      <c r="H1987" s="310" t="s">
        <v>102</v>
      </c>
      <c r="I1987" s="310" t="s">
        <v>2906</v>
      </c>
      <c r="J1987" s="310">
        <v>114.0</v>
      </c>
      <c r="K1987" s="310" t="s">
        <v>105</v>
      </c>
      <c r="L1987" s="310" t="s">
        <v>72</v>
      </c>
      <c r="M1987" s="310" t="s">
        <v>5012</v>
      </c>
      <c r="N1987" s="314"/>
      <c r="O1987" s="314"/>
      <c r="P1987" s="314"/>
      <c r="Q1987" s="314"/>
      <c r="R1987" s="314"/>
      <c r="S1987" s="314"/>
      <c r="T1987" s="314"/>
      <c r="U1987" s="314"/>
      <c r="V1987" s="314"/>
      <c r="W1987" s="314"/>
      <c r="X1987" s="314"/>
      <c r="Y1987" s="314"/>
      <c r="Z1987" s="314"/>
      <c r="AA1987" s="314"/>
      <c r="AB1987" s="314"/>
      <c r="AC1987" s="314"/>
      <c r="AD1987" s="314"/>
      <c r="AE1987" s="314"/>
      <c r="AF1987" s="314"/>
      <c r="AG1987" s="314"/>
      <c r="AH1987" s="314"/>
      <c r="AI1987" s="314"/>
      <c r="AJ1987" s="314"/>
      <c r="AK1987" s="314"/>
      <c r="AL1987" s="314"/>
      <c r="AM1987" s="314"/>
      <c r="AN1987" s="314"/>
    </row>
    <row r="1988">
      <c r="A1988" s="310" t="s">
        <v>5017</v>
      </c>
      <c r="B1988" s="310">
        <v>12015.0</v>
      </c>
      <c r="C1988" s="314"/>
      <c r="D1988" s="314"/>
      <c r="E1988" s="311" t="s">
        <v>21</v>
      </c>
      <c r="F1988" s="311" t="s">
        <v>1956</v>
      </c>
      <c r="G1988" s="310">
        <v>1988.0</v>
      </c>
      <c r="H1988" s="310" t="s">
        <v>102</v>
      </c>
      <c r="I1988" s="310" t="s">
        <v>1864</v>
      </c>
      <c r="J1988" s="310">
        <v>85.0</v>
      </c>
      <c r="K1988" s="310" t="s">
        <v>105</v>
      </c>
      <c r="L1988" s="310" t="s">
        <v>72</v>
      </c>
      <c r="M1988" s="310" t="s">
        <v>5012</v>
      </c>
      <c r="N1988" s="314"/>
      <c r="O1988" s="314"/>
      <c r="P1988" s="314"/>
      <c r="Q1988" s="314"/>
      <c r="R1988" s="314"/>
      <c r="S1988" s="314"/>
      <c r="T1988" s="314"/>
      <c r="U1988" s="314"/>
      <c r="V1988" s="314"/>
      <c r="W1988" s="314"/>
      <c r="X1988" s="314"/>
      <c r="Y1988" s="314"/>
      <c r="Z1988" s="314"/>
      <c r="AA1988" s="314"/>
      <c r="AB1988" s="314"/>
      <c r="AC1988" s="314"/>
      <c r="AD1988" s="314"/>
      <c r="AE1988" s="314"/>
      <c r="AF1988" s="314"/>
      <c r="AG1988" s="314"/>
      <c r="AH1988" s="314"/>
      <c r="AI1988" s="314"/>
      <c r="AJ1988" s="314"/>
      <c r="AK1988" s="314"/>
      <c r="AL1988" s="314"/>
      <c r="AM1988" s="314"/>
      <c r="AN1988" s="314"/>
    </row>
    <row r="1989">
      <c r="A1989" s="310" t="s">
        <v>5017</v>
      </c>
      <c r="B1989" s="310">
        <v>12016.0</v>
      </c>
      <c r="C1989" s="314"/>
      <c r="D1989" s="314"/>
      <c r="E1989" s="311" t="s">
        <v>21</v>
      </c>
      <c r="F1989" s="311" t="s">
        <v>1957</v>
      </c>
      <c r="G1989" s="310">
        <v>1988.0</v>
      </c>
      <c r="H1989" s="310" t="s">
        <v>102</v>
      </c>
      <c r="I1989" s="310" t="s">
        <v>1864</v>
      </c>
      <c r="J1989" s="310">
        <v>85.0</v>
      </c>
      <c r="K1989" s="310" t="s">
        <v>105</v>
      </c>
      <c r="L1989" s="310" t="s">
        <v>72</v>
      </c>
      <c r="M1989" s="310" t="s">
        <v>5012</v>
      </c>
      <c r="N1989" s="314"/>
      <c r="O1989" s="314"/>
      <c r="P1989" s="314"/>
      <c r="Q1989" s="314"/>
      <c r="R1989" s="314"/>
      <c r="S1989" s="314"/>
      <c r="T1989" s="314"/>
      <c r="U1989" s="314"/>
      <c r="V1989" s="314"/>
      <c r="W1989" s="314"/>
      <c r="X1989" s="314"/>
      <c r="Y1989" s="314"/>
      <c r="Z1989" s="314"/>
      <c r="AA1989" s="314"/>
      <c r="AB1989" s="314"/>
      <c r="AC1989" s="314"/>
      <c r="AD1989" s="314"/>
      <c r="AE1989" s="314"/>
      <c r="AF1989" s="314"/>
      <c r="AG1989" s="314"/>
      <c r="AH1989" s="314"/>
      <c r="AI1989" s="314"/>
      <c r="AJ1989" s="314"/>
      <c r="AK1989" s="314"/>
      <c r="AL1989" s="314"/>
      <c r="AM1989" s="314"/>
      <c r="AN1989" s="314"/>
    </row>
    <row r="1990">
      <c r="A1990" s="310" t="s">
        <v>5017</v>
      </c>
      <c r="B1990" s="310">
        <v>12017.0</v>
      </c>
      <c r="C1990" s="314"/>
      <c r="D1990" s="314"/>
      <c r="E1990" s="311" t="s">
        <v>21</v>
      </c>
      <c r="F1990" s="311" t="s">
        <v>1958</v>
      </c>
      <c r="G1990" s="310">
        <v>1988.0</v>
      </c>
      <c r="H1990" s="310" t="s">
        <v>102</v>
      </c>
      <c r="I1990" s="310" t="s">
        <v>1864</v>
      </c>
      <c r="J1990" s="310">
        <v>85.0</v>
      </c>
      <c r="K1990" s="310" t="s">
        <v>105</v>
      </c>
      <c r="L1990" s="310" t="s">
        <v>72</v>
      </c>
      <c r="M1990" s="310" t="s">
        <v>5012</v>
      </c>
      <c r="N1990" s="314"/>
      <c r="O1990" s="314"/>
      <c r="P1990" s="314"/>
      <c r="Q1990" s="314"/>
      <c r="R1990" s="314"/>
      <c r="S1990" s="314"/>
      <c r="T1990" s="314"/>
      <c r="U1990" s="314"/>
      <c r="V1990" s="314"/>
      <c r="W1990" s="314"/>
      <c r="X1990" s="314"/>
      <c r="Y1990" s="314"/>
      <c r="Z1990" s="314"/>
      <c r="AA1990" s="314"/>
      <c r="AB1990" s="314"/>
      <c r="AC1990" s="314"/>
      <c r="AD1990" s="314"/>
      <c r="AE1990" s="314"/>
      <c r="AF1990" s="314"/>
      <c r="AG1990" s="314"/>
      <c r="AH1990" s="314"/>
      <c r="AI1990" s="314"/>
      <c r="AJ1990" s="314"/>
      <c r="AK1990" s="314"/>
      <c r="AL1990" s="314"/>
      <c r="AM1990" s="314"/>
      <c r="AN1990" s="314"/>
    </row>
    <row r="1991">
      <c r="A1991" s="310" t="s">
        <v>5017</v>
      </c>
      <c r="B1991" s="310">
        <v>12018.0</v>
      </c>
      <c r="C1991" s="314"/>
      <c r="D1991" s="314"/>
      <c r="E1991" s="311" t="s">
        <v>21</v>
      </c>
      <c r="F1991" s="311" t="s">
        <v>1959</v>
      </c>
      <c r="G1991" s="310">
        <v>1988.0</v>
      </c>
      <c r="H1991" s="310" t="s">
        <v>102</v>
      </c>
      <c r="I1991" s="310" t="s">
        <v>1864</v>
      </c>
      <c r="J1991" s="310">
        <v>85.0</v>
      </c>
      <c r="K1991" s="310" t="s">
        <v>105</v>
      </c>
      <c r="L1991" s="310" t="s">
        <v>72</v>
      </c>
      <c r="M1991" s="310" t="s">
        <v>5012</v>
      </c>
      <c r="N1991" s="314"/>
      <c r="O1991" s="314"/>
      <c r="P1991" s="314"/>
      <c r="Q1991" s="314"/>
      <c r="R1991" s="314"/>
      <c r="S1991" s="314"/>
      <c r="T1991" s="314"/>
      <c r="U1991" s="314"/>
      <c r="V1991" s="314"/>
      <c r="W1991" s="314"/>
      <c r="X1991" s="314"/>
      <c r="Y1991" s="314"/>
      <c r="Z1991" s="314"/>
      <c r="AA1991" s="314"/>
      <c r="AB1991" s="314"/>
      <c r="AC1991" s="314"/>
      <c r="AD1991" s="314"/>
      <c r="AE1991" s="314"/>
      <c r="AF1991" s="314"/>
      <c r="AG1991" s="314"/>
      <c r="AH1991" s="314"/>
      <c r="AI1991" s="314"/>
      <c r="AJ1991" s="314"/>
      <c r="AK1991" s="314"/>
      <c r="AL1991" s="314"/>
      <c r="AM1991" s="314"/>
      <c r="AN1991" s="314"/>
    </row>
    <row r="1992">
      <c r="A1992" s="310" t="s">
        <v>5017</v>
      </c>
      <c r="B1992" s="310">
        <v>12019.0</v>
      </c>
      <c r="C1992" s="314"/>
      <c r="D1992" s="314"/>
      <c r="E1992" s="311" t="s">
        <v>21</v>
      </c>
      <c r="F1992" s="311" t="s">
        <v>2981</v>
      </c>
      <c r="G1992" s="310">
        <v>1988.0</v>
      </c>
      <c r="H1992" s="310" t="s">
        <v>102</v>
      </c>
      <c r="I1992" s="310" t="s">
        <v>1943</v>
      </c>
      <c r="J1992" s="310">
        <v>53.0</v>
      </c>
      <c r="K1992" s="310" t="s">
        <v>105</v>
      </c>
      <c r="L1992" s="310" t="s">
        <v>72</v>
      </c>
      <c r="M1992" s="310" t="s">
        <v>5012</v>
      </c>
      <c r="N1992" s="314"/>
      <c r="O1992" s="314"/>
      <c r="P1992" s="314"/>
      <c r="Q1992" s="314"/>
      <c r="R1992" s="314"/>
      <c r="S1992" s="314"/>
      <c r="T1992" s="314"/>
      <c r="U1992" s="314"/>
      <c r="V1992" s="314"/>
      <c r="W1992" s="314"/>
      <c r="X1992" s="314"/>
      <c r="Y1992" s="314"/>
      <c r="Z1992" s="314"/>
      <c r="AA1992" s="314"/>
      <c r="AB1992" s="314"/>
      <c r="AC1992" s="314"/>
      <c r="AD1992" s="314"/>
      <c r="AE1992" s="314"/>
      <c r="AF1992" s="314"/>
      <c r="AG1992" s="314"/>
      <c r="AH1992" s="314"/>
      <c r="AI1992" s="314"/>
      <c r="AJ1992" s="314"/>
      <c r="AK1992" s="314"/>
      <c r="AL1992" s="314"/>
      <c r="AM1992" s="314"/>
      <c r="AN1992" s="314"/>
    </row>
    <row r="1993">
      <c r="A1993" s="5" t="s">
        <v>5017</v>
      </c>
      <c r="B1993" s="5">
        <v>12020.0</v>
      </c>
      <c r="E1993" s="90" t="s">
        <v>21</v>
      </c>
      <c r="F1993" s="90" t="s">
        <v>3543</v>
      </c>
      <c r="G1993" s="5">
        <v>1992.0</v>
      </c>
      <c r="H1993" s="5" t="s">
        <v>134</v>
      </c>
      <c r="I1993" s="5" t="s">
        <v>107</v>
      </c>
      <c r="J1993" s="5">
        <v>2.0</v>
      </c>
      <c r="K1993" s="5" t="s">
        <v>3544</v>
      </c>
      <c r="L1993" s="5" t="s">
        <v>72</v>
      </c>
      <c r="M1993" s="5" t="s">
        <v>5010</v>
      </c>
      <c r="N1993" s="113"/>
    </row>
    <row r="1994">
      <c r="A1994" s="5" t="s">
        <v>5017</v>
      </c>
      <c r="B1994" s="5">
        <v>12021.0</v>
      </c>
      <c r="E1994" s="90" t="s">
        <v>21</v>
      </c>
      <c r="F1994" s="90" t="s">
        <v>3545</v>
      </c>
      <c r="G1994" s="5">
        <v>1992.0</v>
      </c>
      <c r="H1994" s="5" t="s">
        <v>134</v>
      </c>
      <c r="I1994" s="5" t="s">
        <v>107</v>
      </c>
      <c r="J1994" s="5">
        <v>2.0</v>
      </c>
      <c r="K1994" s="5" t="s">
        <v>3544</v>
      </c>
      <c r="L1994" s="5" t="s">
        <v>72</v>
      </c>
      <c r="M1994" s="5" t="s">
        <v>5010</v>
      </c>
      <c r="N1994" s="113"/>
    </row>
    <row r="1995">
      <c r="A1995" s="5" t="s">
        <v>5017</v>
      </c>
      <c r="B1995" s="5">
        <v>12022.0</v>
      </c>
      <c r="E1995" s="90" t="s">
        <v>21</v>
      </c>
      <c r="F1995" s="90" t="s">
        <v>3546</v>
      </c>
      <c r="G1995" s="5">
        <v>1992.0</v>
      </c>
      <c r="H1995" s="5" t="s">
        <v>134</v>
      </c>
      <c r="I1995" s="5" t="s">
        <v>107</v>
      </c>
      <c r="J1995" s="5">
        <v>2.0</v>
      </c>
      <c r="K1995" s="5" t="s">
        <v>3544</v>
      </c>
      <c r="L1995" s="5" t="s">
        <v>72</v>
      </c>
      <c r="M1995" s="5" t="s">
        <v>5010</v>
      </c>
      <c r="N1995" s="113"/>
    </row>
    <row r="1996">
      <c r="A1996" s="310" t="s">
        <v>5017</v>
      </c>
      <c r="B1996" s="310">
        <v>12023.0</v>
      </c>
      <c r="C1996" s="314"/>
      <c r="D1996" s="314"/>
      <c r="E1996" s="311" t="s">
        <v>21</v>
      </c>
      <c r="F1996" s="311" t="s">
        <v>3547</v>
      </c>
      <c r="G1996" s="310">
        <v>1991.0</v>
      </c>
      <c r="H1996" s="310" t="s">
        <v>1802</v>
      </c>
      <c r="I1996" s="310" t="s">
        <v>107</v>
      </c>
      <c r="J1996" s="310">
        <v>55.0</v>
      </c>
      <c r="K1996" s="310" t="s">
        <v>105</v>
      </c>
      <c r="L1996" s="310" t="s">
        <v>666</v>
      </c>
      <c r="M1996" s="310" t="s">
        <v>5010</v>
      </c>
      <c r="N1996" s="314"/>
      <c r="O1996" s="314"/>
      <c r="P1996" s="314"/>
      <c r="Q1996" s="314"/>
      <c r="R1996" s="314"/>
      <c r="S1996" s="314"/>
      <c r="T1996" s="314"/>
      <c r="U1996" s="314"/>
      <c r="V1996" s="314"/>
      <c r="W1996" s="314"/>
      <c r="X1996" s="314"/>
      <c r="Y1996" s="314"/>
      <c r="Z1996" s="314"/>
      <c r="AA1996" s="314"/>
      <c r="AB1996" s="314"/>
      <c r="AC1996" s="314"/>
      <c r="AD1996" s="314"/>
      <c r="AE1996" s="314"/>
      <c r="AF1996" s="314"/>
      <c r="AG1996" s="314"/>
      <c r="AH1996" s="314"/>
      <c r="AI1996" s="314"/>
      <c r="AJ1996" s="314"/>
      <c r="AK1996" s="314"/>
      <c r="AL1996" s="314"/>
      <c r="AM1996" s="314"/>
      <c r="AN1996" s="314"/>
    </row>
    <row r="1997">
      <c r="A1997" s="310" t="s">
        <v>5017</v>
      </c>
      <c r="B1997" s="310">
        <v>12024.0</v>
      </c>
      <c r="C1997" s="314"/>
      <c r="D1997" s="314"/>
      <c r="E1997" s="311" t="s">
        <v>21</v>
      </c>
      <c r="F1997" s="311" t="s">
        <v>3712</v>
      </c>
      <c r="G1997" s="310">
        <v>1991.0</v>
      </c>
      <c r="H1997" s="310" t="s">
        <v>1802</v>
      </c>
      <c r="I1997" s="310" t="s">
        <v>107</v>
      </c>
      <c r="J1997" s="310">
        <v>55.0</v>
      </c>
      <c r="K1997" s="310" t="s">
        <v>105</v>
      </c>
      <c r="L1997" s="310" t="s">
        <v>72</v>
      </c>
      <c r="M1997" s="310" t="s">
        <v>5010</v>
      </c>
      <c r="N1997" s="314"/>
      <c r="O1997" s="314"/>
      <c r="P1997" s="314"/>
      <c r="Q1997" s="314"/>
      <c r="R1997" s="314"/>
      <c r="S1997" s="314"/>
      <c r="T1997" s="314"/>
      <c r="U1997" s="314"/>
      <c r="V1997" s="314"/>
      <c r="W1997" s="314"/>
      <c r="X1997" s="314"/>
      <c r="Y1997" s="314"/>
      <c r="Z1997" s="314"/>
      <c r="AA1997" s="314"/>
      <c r="AB1997" s="314"/>
      <c r="AC1997" s="314"/>
      <c r="AD1997" s="314"/>
      <c r="AE1997" s="314"/>
      <c r="AF1997" s="314"/>
      <c r="AG1997" s="314"/>
      <c r="AH1997" s="314"/>
      <c r="AI1997" s="314"/>
      <c r="AJ1997" s="314"/>
      <c r="AK1997" s="314"/>
      <c r="AL1997" s="314"/>
      <c r="AM1997" s="314"/>
      <c r="AN1997" s="314"/>
    </row>
    <row r="1998">
      <c r="A1998" s="310" t="s">
        <v>5017</v>
      </c>
      <c r="B1998" s="310">
        <v>12025.0</v>
      </c>
      <c r="C1998" s="314"/>
      <c r="D1998" s="314"/>
      <c r="E1998" s="311" t="s">
        <v>21</v>
      </c>
      <c r="F1998" s="311" t="s">
        <v>3548</v>
      </c>
      <c r="G1998" s="310">
        <v>1991.0</v>
      </c>
      <c r="H1998" s="310" t="s">
        <v>1802</v>
      </c>
      <c r="I1998" s="310" t="s">
        <v>107</v>
      </c>
      <c r="J1998" s="310">
        <v>55.0</v>
      </c>
      <c r="K1998" s="310" t="s">
        <v>105</v>
      </c>
      <c r="L1998" s="310" t="s">
        <v>666</v>
      </c>
      <c r="M1998" s="310" t="s">
        <v>5010</v>
      </c>
      <c r="N1998" s="314"/>
      <c r="O1998" s="314"/>
      <c r="P1998" s="314"/>
      <c r="Q1998" s="314"/>
      <c r="R1998" s="314"/>
      <c r="S1998" s="314"/>
      <c r="T1998" s="314"/>
      <c r="U1998" s="314"/>
      <c r="V1998" s="314"/>
      <c r="W1998" s="314"/>
      <c r="X1998" s="314"/>
      <c r="Y1998" s="314"/>
      <c r="Z1998" s="314"/>
      <c r="AA1998" s="314"/>
      <c r="AB1998" s="314"/>
      <c r="AC1998" s="314"/>
      <c r="AD1998" s="314"/>
      <c r="AE1998" s="314"/>
      <c r="AF1998" s="314"/>
      <c r="AG1998" s="314"/>
      <c r="AH1998" s="314"/>
      <c r="AI1998" s="314"/>
      <c r="AJ1998" s="314"/>
      <c r="AK1998" s="314"/>
      <c r="AL1998" s="314"/>
      <c r="AM1998" s="314"/>
      <c r="AN1998" s="314"/>
    </row>
    <row r="1999">
      <c r="A1999" s="310" t="s">
        <v>5017</v>
      </c>
      <c r="B1999" s="310">
        <v>12026.0</v>
      </c>
      <c r="C1999" s="314"/>
      <c r="D1999" s="314"/>
      <c r="E1999" s="311" t="s">
        <v>21</v>
      </c>
      <c r="F1999" s="311" t="s">
        <v>3713</v>
      </c>
      <c r="G1999" s="310">
        <v>1991.0</v>
      </c>
      <c r="H1999" s="310" t="s">
        <v>1802</v>
      </c>
      <c r="I1999" s="310" t="s">
        <v>107</v>
      </c>
      <c r="J1999" s="310">
        <v>55.0</v>
      </c>
      <c r="K1999" s="310" t="s">
        <v>105</v>
      </c>
      <c r="L1999" s="310" t="s">
        <v>72</v>
      </c>
      <c r="M1999" s="310" t="s">
        <v>5010</v>
      </c>
      <c r="N1999" s="314"/>
      <c r="O1999" s="314"/>
      <c r="P1999" s="314"/>
      <c r="Q1999" s="314"/>
      <c r="R1999" s="314"/>
      <c r="S1999" s="314"/>
      <c r="T1999" s="314"/>
      <c r="U1999" s="314"/>
      <c r="V1999" s="314"/>
      <c r="W1999" s="314"/>
      <c r="X1999" s="314"/>
      <c r="Y1999" s="314"/>
      <c r="Z1999" s="314"/>
      <c r="AA1999" s="314"/>
      <c r="AB1999" s="314"/>
      <c r="AC1999" s="314"/>
      <c r="AD1999" s="314"/>
      <c r="AE1999" s="314"/>
      <c r="AF1999" s="314"/>
      <c r="AG1999" s="314"/>
      <c r="AH1999" s="314"/>
      <c r="AI1999" s="314"/>
      <c r="AJ1999" s="314"/>
      <c r="AK1999" s="314"/>
      <c r="AL1999" s="314"/>
      <c r="AM1999" s="314"/>
      <c r="AN1999" s="314"/>
    </row>
    <row r="2000">
      <c r="A2000" s="310" t="s">
        <v>5017</v>
      </c>
      <c r="B2000" s="310">
        <v>12027.0</v>
      </c>
      <c r="C2000" s="314"/>
      <c r="D2000" s="314"/>
      <c r="E2000" s="311" t="s">
        <v>21</v>
      </c>
      <c r="F2000" s="311" t="s">
        <v>3714</v>
      </c>
      <c r="G2000" s="310">
        <v>1991.0</v>
      </c>
      <c r="H2000" s="310" t="s">
        <v>1802</v>
      </c>
      <c r="I2000" s="310" t="s">
        <v>107</v>
      </c>
      <c r="J2000" s="310">
        <v>55.0</v>
      </c>
      <c r="K2000" s="310" t="s">
        <v>105</v>
      </c>
      <c r="L2000" s="310" t="s">
        <v>72</v>
      </c>
      <c r="M2000" s="310" t="s">
        <v>5010</v>
      </c>
      <c r="N2000" s="314"/>
      <c r="O2000" s="314"/>
      <c r="P2000" s="314"/>
      <c r="Q2000" s="314"/>
      <c r="R2000" s="314"/>
      <c r="S2000" s="314"/>
      <c r="T2000" s="314"/>
      <c r="U2000" s="314"/>
      <c r="V2000" s="314"/>
      <c r="W2000" s="314"/>
      <c r="X2000" s="314"/>
      <c r="Y2000" s="314"/>
      <c r="Z2000" s="314"/>
      <c r="AA2000" s="314"/>
      <c r="AB2000" s="314"/>
      <c r="AC2000" s="314"/>
      <c r="AD2000" s="314"/>
      <c r="AE2000" s="314"/>
      <c r="AF2000" s="314"/>
      <c r="AG2000" s="314"/>
      <c r="AH2000" s="314"/>
      <c r="AI2000" s="314"/>
      <c r="AJ2000" s="314"/>
      <c r="AK2000" s="314"/>
      <c r="AL2000" s="314"/>
      <c r="AM2000" s="314"/>
      <c r="AN2000" s="314"/>
    </row>
    <row r="2001">
      <c r="A2001" s="310" t="s">
        <v>5017</v>
      </c>
      <c r="B2001" s="310">
        <v>12028.0</v>
      </c>
      <c r="C2001" s="314"/>
      <c r="D2001" s="314"/>
      <c r="E2001" s="311" t="s">
        <v>21</v>
      </c>
      <c r="F2001" s="311" t="s">
        <v>3715</v>
      </c>
      <c r="G2001" s="310">
        <v>1991.0</v>
      </c>
      <c r="H2001" s="310" t="s">
        <v>1802</v>
      </c>
      <c r="I2001" s="310" t="s">
        <v>107</v>
      </c>
      <c r="J2001" s="310">
        <v>55.0</v>
      </c>
      <c r="K2001" s="310" t="s">
        <v>105</v>
      </c>
      <c r="L2001" s="310" t="s">
        <v>72</v>
      </c>
      <c r="M2001" s="310" t="s">
        <v>5010</v>
      </c>
      <c r="N2001" s="314"/>
      <c r="O2001" s="314"/>
      <c r="P2001" s="314"/>
      <c r="Q2001" s="314"/>
      <c r="R2001" s="314"/>
      <c r="S2001" s="314"/>
      <c r="T2001" s="314"/>
      <c r="U2001" s="314"/>
      <c r="V2001" s="314"/>
      <c r="W2001" s="314"/>
      <c r="X2001" s="314"/>
      <c r="Y2001" s="314"/>
      <c r="Z2001" s="314"/>
      <c r="AA2001" s="314"/>
      <c r="AB2001" s="314"/>
      <c r="AC2001" s="314"/>
      <c r="AD2001" s="314"/>
      <c r="AE2001" s="314"/>
      <c r="AF2001" s="314"/>
      <c r="AG2001" s="314"/>
      <c r="AH2001" s="314"/>
      <c r="AI2001" s="314"/>
      <c r="AJ2001" s="314"/>
      <c r="AK2001" s="314"/>
      <c r="AL2001" s="314"/>
      <c r="AM2001" s="314"/>
      <c r="AN2001" s="314"/>
    </row>
    <row r="2002">
      <c r="A2002" s="5" t="s">
        <v>5017</v>
      </c>
      <c r="B2002" s="5">
        <v>12029.0</v>
      </c>
      <c r="E2002" s="90" t="s">
        <v>21</v>
      </c>
      <c r="F2002" s="90" t="s">
        <v>3049</v>
      </c>
      <c r="G2002" s="5">
        <v>1988.0</v>
      </c>
      <c r="H2002" s="5" t="s">
        <v>102</v>
      </c>
      <c r="I2002" s="5" t="s">
        <v>1868</v>
      </c>
      <c r="J2002" s="5">
        <v>127.0</v>
      </c>
      <c r="K2002" s="5" t="s">
        <v>1865</v>
      </c>
      <c r="L2002" s="5" t="s">
        <v>72</v>
      </c>
      <c r="M2002" s="5" t="s">
        <v>5012</v>
      </c>
      <c r="N2002" s="113"/>
    </row>
    <row r="2003">
      <c r="A2003" s="5" t="s">
        <v>5017</v>
      </c>
      <c r="B2003" s="5">
        <v>12030.0</v>
      </c>
      <c r="E2003" s="90" t="s">
        <v>21</v>
      </c>
      <c r="F2003" s="90" t="s">
        <v>3050</v>
      </c>
      <c r="G2003" s="5">
        <v>1988.0</v>
      </c>
      <c r="H2003" s="5" t="s">
        <v>102</v>
      </c>
      <c r="I2003" s="5" t="s">
        <v>1868</v>
      </c>
      <c r="J2003" s="5">
        <v>127.0</v>
      </c>
      <c r="K2003" s="5" t="s">
        <v>1865</v>
      </c>
      <c r="L2003" s="5" t="s">
        <v>72</v>
      </c>
      <c r="M2003" s="5" t="s">
        <v>5012</v>
      </c>
      <c r="N2003" s="113"/>
    </row>
    <row r="2004">
      <c r="A2004" s="5" t="s">
        <v>5017</v>
      </c>
      <c r="B2004" s="5">
        <v>12031.0</v>
      </c>
      <c r="E2004" s="90" t="s">
        <v>21</v>
      </c>
      <c r="F2004" s="90" t="s">
        <v>3051</v>
      </c>
      <c r="G2004" s="5">
        <v>1988.0</v>
      </c>
      <c r="H2004" s="5" t="s">
        <v>102</v>
      </c>
      <c r="I2004" s="5" t="s">
        <v>1868</v>
      </c>
      <c r="J2004" s="5">
        <v>127.0</v>
      </c>
      <c r="K2004" s="5" t="s">
        <v>1865</v>
      </c>
      <c r="L2004" s="5" t="s">
        <v>72</v>
      </c>
      <c r="M2004" s="5" t="s">
        <v>5012</v>
      </c>
      <c r="N2004" s="113"/>
    </row>
    <row r="2005">
      <c r="A2005" s="5" t="s">
        <v>5017</v>
      </c>
      <c r="B2005" s="5">
        <v>12032.0</v>
      </c>
      <c r="E2005" s="90" t="s">
        <v>21</v>
      </c>
      <c r="F2005" s="90" t="s">
        <v>1357</v>
      </c>
      <c r="G2005" s="5">
        <v>1982.0</v>
      </c>
      <c r="H2005" s="5" t="s">
        <v>62</v>
      </c>
      <c r="I2005" s="5" t="s">
        <v>972</v>
      </c>
      <c r="J2005" s="5">
        <v>488.0</v>
      </c>
      <c r="K2005" s="5" t="s">
        <v>1358</v>
      </c>
      <c r="L2005" s="5" t="s">
        <v>72</v>
      </c>
      <c r="M2005" s="5" t="s">
        <v>5013</v>
      </c>
      <c r="N2005" s="113"/>
    </row>
    <row r="2006">
      <c r="A2006" s="310" t="s">
        <v>5017</v>
      </c>
      <c r="B2006" s="310">
        <v>12033.0</v>
      </c>
      <c r="C2006" s="314"/>
      <c r="D2006" s="314"/>
      <c r="E2006" s="311" t="s">
        <v>21</v>
      </c>
      <c r="F2006" s="311" t="s">
        <v>3549</v>
      </c>
      <c r="G2006" s="310">
        <v>2020.0</v>
      </c>
      <c r="H2006" s="310" t="s">
        <v>151</v>
      </c>
      <c r="I2006" s="310" t="s">
        <v>46</v>
      </c>
      <c r="J2006" s="310">
        <v>11.0</v>
      </c>
      <c r="K2006" s="310" t="s">
        <v>105</v>
      </c>
      <c r="L2006" s="310" t="s">
        <v>25</v>
      </c>
      <c r="M2006" s="310" t="s">
        <v>5010</v>
      </c>
      <c r="N2006" s="314"/>
      <c r="O2006" s="314"/>
      <c r="P2006" s="314"/>
      <c r="Q2006" s="314"/>
      <c r="R2006" s="314"/>
      <c r="S2006" s="314"/>
      <c r="T2006" s="314"/>
      <c r="U2006" s="314"/>
      <c r="V2006" s="314"/>
      <c r="W2006" s="314"/>
      <c r="X2006" s="314"/>
      <c r="Y2006" s="314"/>
      <c r="Z2006" s="314"/>
      <c r="AA2006" s="314"/>
      <c r="AB2006" s="314"/>
      <c r="AC2006" s="314"/>
      <c r="AD2006" s="314"/>
      <c r="AE2006" s="314"/>
      <c r="AF2006" s="314"/>
      <c r="AG2006" s="314"/>
      <c r="AH2006" s="314"/>
      <c r="AI2006" s="314"/>
      <c r="AJ2006" s="314"/>
      <c r="AK2006" s="314"/>
      <c r="AL2006" s="314"/>
      <c r="AM2006" s="314"/>
      <c r="AN2006" s="314"/>
    </row>
    <row r="2007">
      <c r="A2007" s="5" t="s">
        <v>5017</v>
      </c>
      <c r="B2007" s="5">
        <v>12034.0</v>
      </c>
      <c r="E2007" s="90" t="s">
        <v>21</v>
      </c>
      <c r="F2007" s="90" t="s">
        <v>2839</v>
      </c>
      <c r="G2007" s="5">
        <v>1988.0</v>
      </c>
      <c r="H2007" s="5" t="s">
        <v>102</v>
      </c>
      <c r="I2007" s="5" t="s">
        <v>1868</v>
      </c>
      <c r="J2007" s="5">
        <v>127.0</v>
      </c>
      <c r="K2007" s="5" t="s">
        <v>1865</v>
      </c>
      <c r="L2007" s="5" t="s">
        <v>666</v>
      </c>
      <c r="M2007" s="5" t="s">
        <v>5012</v>
      </c>
      <c r="N2007" s="113"/>
    </row>
    <row r="2008">
      <c r="A2008" s="5" t="s">
        <v>5017</v>
      </c>
      <c r="B2008" s="5">
        <v>12035.0</v>
      </c>
      <c r="E2008" s="90" t="s">
        <v>21</v>
      </c>
      <c r="F2008" s="90" t="s">
        <v>2331</v>
      </c>
      <c r="G2008" s="5">
        <v>1988.0</v>
      </c>
      <c r="H2008" s="5" t="s">
        <v>102</v>
      </c>
      <c r="I2008" s="5" t="s">
        <v>1993</v>
      </c>
      <c r="J2008" s="5">
        <v>123.0</v>
      </c>
      <c r="K2008" s="5" t="s">
        <v>1865</v>
      </c>
      <c r="L2008" s="5" t="s">
        <v>25</v>
      </c>
      <c r="M2008" s="5" t="s">
        <v>5012</v>
      </c>
      <c r="N2008" s="113"/>
    </row>
    <row r="2009">
      <c r="A2009" s="5" t="s">
        <v>5017</v>
      </c>
      <c r="B2009" s="5">
        <v>12036.0</v>
      </c>
      <c r="E2009" s="90" t="s">
        <v>21</v>
      </c>
      <c r="F2009" s="90" t="s">
        <v>2225</v>
      </c>
      <c r="G2009" s="5">
        <v>1988.0</v>
      </c>
      <c r="H2009" s="5" t="s">
        <v>102</v>
      </c>
      <c r="I2009" s="5" t="s">
        <v>1917</v>
      </c>
      <c r="J2009" s="5">
        <v>130.0</v>
      </c>
      <c r="K2009" s="5" t="s">
        <v>1865</v>
      </c>
      <c r="L2009" s="5" t="s">
        <v>25</v>
      </c>
      <c r="M2009" s="5" t="s">
        <v>5012</v>
      </c>
      <c r="N2009" s="113"/>
    </row>
    <row r="2010">
      <c r="A2010" s="310" t="s">
        <v>5017</v>
      </c>
      <c r="B2010" s="310">
        <v>12037.0</v>
      </c>
      <c r="C2010" s="314"/>
      <c r="D2010" s="314"/>
      <c r="E2010" s="311" t="s">
        <v>21</v>
      </c>
      <c r="F2010" s="311" t="s">
        <v>2304</v>
      </c>
      <c r="G2010" s="310">
        <v>1988.0</v>
      </c>
      <c r="H2010" s="310" t="s">
        <v>1969</v>
      </c>
      <c r="I2010" s="310" t="s">
        <v>1933</v>
      </c>
      <c r="J2010" s="310">
        <v>2.0</v>
      </c>
      <c r="K2010" s="310" t="s">
        <v>105</v>
      </c>
      <c r="L2010" s="310" t="s">
        <v>72</v>
      </c>
      <c r="M2010" s="310" t="s">
        <v>5012</v>
      </c>
      <c r="N2010" s="314"/>
      <c r="O2010" s="314"/>
      <c r="P2010" s="314"/>
      <c r="Q2010" s="314"/>
      <c r="R2010" s="314"/>
      <c r="S2010" s="314"/>
      <c r="T2010" s="314"/>
      <c r="U2010" s="314"/>
      <c r="V2010" s="314"/>
      <c r="W2010" s="314"/>
      <c r="X2010" s="314"/>
      <c r="Y2010" s="314"/>
      <c r="Z2010" s="314"/>
      <c r="AA2010" s="314"/>
      <c r="AB2010" s="314"/>
      <c r="AC2010" s="314"/>
      <c r="AD2010" s="314"/>
      <c r="AE2010" s="314"/>
      <c r="AF2010" s="314"/>
      <c r="AG2010" s="314"/>
      <c r="AH2010" s="314"/>
      <c r="AI2010" s="314"/>
      <c r="AJ2010" s="314"/>
      <c r="AK2010" s="314"/>
      <c r="AL2010" s="314"/>
      <c r="AM2010" s="314"/>
      <c r="AN2010" s="314"/>
    </row>
    <row r="2011">
      <c r="A2011" s="310" t="s">
        <v>5017</v>
      </c>
      <c r="B2011" s="310">
        <v>12038.0</v>
      </c>
      <c r="C2011" s="314"/>
      <c r="D2011" s="314"/>
      <c r="E2011" s="311" t="s">
        <v>21</v>
      </c>
      <c r="F2011" s="311" t="s">
        <v>2358</v>
      </c>
      <c r="G2011" s="310">
        <v>1988.0</v>
      </c>
      <c r="H2011" s="310" t="s">
        <v>1969</v>
      </c>
      <c r="I2011" s="310" t="s">
        <v>1882</v>
      </c>
      <c r="J2011" s="310">
        <v>3.0</v>
      </c>
      <c r="K2011" s="310" t="s">
        <v>105</v>
      </c>
      <c r="L2011" s="310" t="s">
        <v>72</v>
      </c>
      <c r="M2011" s="310" t="s">
        <v>5012</v>
      </c>
      <c r="N2011" s="314"/>
      <c r="O2011" s="314"/>
      <c r="P2011" s="314"/>
      <c r="Q2011" s="314"/>
      <c r="R2011" s="314"/>
      <c r="S2011" s="314"/>
      <c r="T2011" s="314"/>
      <c r="U2011" s="314"/>
      <c r="V2011" s="314"/>
      <c r="W2011" s="314"/>
      <c r="X2011" s="314"/>
      <c r="Y2011" s="314"/>
      <c r="Z2011" s="314"/>
      <c r="AA2011" s="314"/>
      <c r="AB2011" s="314"/>
      <c r="AC2011" s="314"/>
      <c r="AD2011" s="314"/>
      <c r="AE2011" s="314"/>
      <c r="AF2011" s="314"/>
      <c r="AG2011" s="314"/>
      <c r="AH2011" s="314"/>
      <c r="AI2011" s="314"/>
      <c r="AJ2011" s="314"/>
      <c r="AK2011" s="314"/>
      <c r="AL2011" s="314"/>
      <c r="AM2011" s="314"/>
      <c r="AN2011" s="314"/>
    </row>
    <row r="2012">
      <c r="A2012" s="310" t="s">
        <v>5017</v>
      </c>
      <c r="B2012" s="310">
        <v>12039.0</v>
      </c>
      <c r="C2012" s="314"/>
      <c r="D2012" s="314"/>
      <c r="E2012" s="311" t="s">
        <v>21</v>
      </c>
      <c r="F2012" s="360">
        <v>5.2171189E7</v>
      </c>
      <c r="G2012" s="310">
        <v>1988.0</v>
      </c>
      <c r="H2012" s="310" t="s">
        <v>1969</v>
      </c>
      <c r="I2012" s="310" t="s">
        <v>1882</v>
      </c>
      <c r="J2012" s="310">
        <v>3.0</v>
      </c>
      <c r="K2012" s="310" t="s">
        <v>105</v>
      </c>
      <c r="L2012" s="310" t="s">
        <v>72</v>
      </c>
      <c r="M2012" s="310" t="s">
        <v>5012</v>
      </c>
      <c r="N2012" s="314"/>
      <c r="O2012" s="314"/>
      <c r="P2012" s="314"/>
      <c r="Q2012" s="314"/>
      <c r="R2012" s="314"/>
      <c r="S2012" s="314"/>
      <c r="T2012" s="314"/>
      <c r="U2012" s="314"/>
      <c r="V2012" s="314"/>
      <c r="W2012" s="314"/>
      <c r="X2012" s="314"/>
      <c r="Y2012" s="314"/>
      <c r="Z2012" s="314"/>
      <c r="AA2012" s="314"/>
      <c r="AB2012" s="314"/>
      <c r="AC2012" s="314"/>
      <c r="AD2012" s="314"/>
      <c r="AE2012" s="314"/>
      <c r="AF2012" s="314"/>
      <c r="AG2012" s="314"/>
      <c r="AH2012" s="314"/>
      <c r="AI2012" s="314"/>
      <c r="AJ2012" s="314"/>
      <c r="AK2012" s="314"/>
      <c r="AL2012" s="314"/>
      <c r="AM2012" s="314"/>
      <c r="AN2012" s="314"/>
    </row>
    <row r="2013">
      <c r="A2013" s="310" t="s">
        <v>5017</v>
      </c>
      <c r="B2013" s="310">
        <v>12040.0</v>
      </c>
      <c r="C2013" s="314"/>
      <c r="D2013" s="314"/>
      <c r="E2013" s="311" t="s">
        <v>21</v>
      </c>
      <c r="F2013" s="310">
        <v>5.2171196E7</v>
      </c>
      <c r="G2013" s="310">
        <v>1988.0</v>
      </c>
      <c r="H2013" s="310" t="s">
        <v>1969</v>
      </c>
      <c r="I2013" s="310" t="s">
        <v>1993</v>
      </c>
      <c r="J2013" s="310">
        <v>6.0</v>
      </c>
      <c r="K2013" s="310" t="s">
        <v>105</v>
      </c>
      <c r="L2013" s="310" t="s">
        <v>72</v>
      </c>
      <c r="M2013" s="310" t="s">
        <v>5012</v>
      </c>
      <c r="N2013" s="314"/>
      <c r="O2013" s="314"/>
      <c r="P2013" s="314"/>
      <c r="Q2013" s="314"/>
      <c r="R2013" s="314"/>
      <c r="S2013" s="314"/>
      <c r="T2013" s="314"/>
      <c r="U2013" s="314"/>
      <c r="V2013" s="314"/>
      <c r="W2013" s="314"/>
      <c r="X2013" s="314"/>
      <c r="Y2013" s="314"/>
      <c r="Z2013" s="314"/>
      <c r="AA2013" s="314"/>
      <c r="AB2013" s="314"/>
      <c r="AC2013" s="314"/>
      <c r="AD2013" s="314"/>
      <c r="AE2013" s="314"/>
      <c r="AF2013" s="314"/>
      <c r="AG2013" s="314"/>
      <c r="AH2013" s="314"/>
      <c r="AI2013" s="314"/>
      <c r="AJ2013" s="314"/>
      <c r="AK2013" s="314"/>
      <c r="AL2013" s="314"/>
      <c r="AM2013" s="314"/>
      <c r="AN2013" s="314"/>
    </row>
    <row r="2014">
      <c r="A2014" s="5" t="s">
        <v>5017</v>
      </c>
      <c r="B2014" s="5">
        <v>12041.0</v>
      </c>
      <c r="E2014" s="90" t="s">
        <v>21</v>
      </c>
      <c r="F2014" s="5">
        <v>4.7110806E7</v>
      </c>
      <c r="G2014" s="5">
        <v>1988.0</v>
      </c>
      <c r="H2014" s="5" t="s">
        <v>102</v>
      </c>
      <c r="I2014" s="5" t="s">
        <v>288</v>
      </c>
      <c r="J2014" s="5">
        <v>120.0</v>
      </c>
      <c r="K2014" s="5" t="s">
        <v>1865</v>
      </c>
      <c r="L2014" s="5" t="s">
        <v>666</v>
      </c>
      <c r="M2014" s="5" t="s">
        <v>5012</v>
      </c>
      <c r="N2014" s="113"/>
    </row>
    <row r="2015">
      <c r="A2015" s="5" t="s">
        <v>5017</v>
      </c>
      <c r="B2015" s="5">
        <v>12042.0</v>
      </c>
      <c r="E2015" s="90" t="s">
        <v>21</v>
      </c>
      <c r="F2015" s="5">
        <v>5.0642626E7</v>
      </c>
      <c r="G2015" s="5">
        <v>1988.0</v>
      </c>
      <c r="H2015" s="5" t="s">
        <v>102</v>
      </c>
      <c r="I2015" s="5" t="s">
        <v>288</v>
      </c>
      <c r="J2015" s="5">
        <v>120.0</v>
      </c>
      <c r="K2015" s="5" t="s">
        <v>1865</v>
      </c>
      <c r="L2015" s="5" t="s">
        <v>72</v>
      </c>
      <c r="M2015" s="5" t="s">
        <v>5012</v>
      </c>
      <c r="N2015" s="113"/>
    </row>
    <row r="2016">
      <c r="A2016" s="5" t="s">
        <v>5017</v>
      </c>
      <c r="B2016" s="5">
        <v>12043.0</v>
      </c>
      <c r="E2016" s="90" t="s">
        <v>21</v>
      </c>
      <c r="F2016" s="5">
        <v>5.0642627E7</v>
      </c>
      <c r="G2016" s="5">
        <v>1988.0</v>
      </c>
      <c r="H2016" s="5" t="s">
        <v>102</v>
      </c>
      <c r="I2016" s="5" t="s">
        <v>288</v>
      </c>
      <c r="J2016" s="5">
        <v>120.0</v>
      </c>
      <c r="K2016" s="5" t="s">
        <v>1865</v>
      </c>
      <c r="L2016" s="5" t="s">
        <v>72</v>
      </c>
      <c r="M2016" s="5" t="s">
        <v>5012</v>
      </c>
      <c r="N2016" s="113"/>
    </row>
    <row r="2017">
      <c r="A2017" s="310" t="s">
        <v>5017</v>
      </c>
      <c r="B2017" s="310">
        <v>12044.0</v>
      </c>
      <c r="C2017" s="314"/>
      <c r="D2017" s="314"/>
      <c r="E2017" s="311" t="s">
        <v>21</v>
      </c>
      <c r="F2017" s="310">
        <v>5.2171155E7</v>
      </c>
      <c r="G2017" s="310">
        <v>1988.0</v>
      </c>
      <c r="H2017" s="310" t="s">
        <v>102</v>
      </c>
      <c r="I2017" s="310" t="s">
        <v>1993</v>
      </c>
      <c r="J2017" s="310">
        <v>67.0</v>
      </c>
      <c r="K2017" s="310" t="s">
        <v>105</v>
      </c>
      <c r="L2017" s="310" t="s">
        <v>72</v>
      </c>
      <c r="M2017" s="310" t="s">
        <v>5012</v>
      </c>
      <c r="N2017" s="314"/>
      <c r="O2017" s="314"/>
      <c r="P2017" s="314"/>
      <c r="Q2017" s="314"/>
      <c r="R2017" s="314"/>
      <c r="S2017" s="314"/>
      <c r="T2017" s="314"/>
      <c r="U2017" s="314"/>
      <c r="V2017" s="314"/>
      <c r="W2017" s="314"/>
      <c r="X2017" s="314"/>
      <c r="Y2017" s="314"/>
      <c r="Z2017" s="314"/>
      <c r="AA2017" s="314"/>
      <c r="AB2017" s="314"/>
      <c r="AC2017" s="314"/>
      <c r="AD2017" s="314"/>
      <c r="AE2017" s="314"/>
      <c r="AF2017" s="314"/>
      <c r="AG2017" s="314"/>
      <c r="AH2017" s="314"/>
      <c r="AI2017" s="314"/>
      <c r="AJ2017" s="314"/>
      <c r="AK2017" s="314"/>
      <c r="AL2017" s="314"/>
      <c r="AM2017" s="314"/>
      <c r="AN2017" s="314"/>
    </row>
    <row r="2018">
      <c r="A2018" s="310" t="s">
        <v>5017</v>
      </c>
      <c r="B2018" s="310">
        <v>12045.0</v>
      </c>
      <c r="C2018" s="314"/>
      <c r="D2018" s="314"/>
      <c r="E2018" s="311" t="s">
        <v>21</v>
      </c>
      <c r="F2018" s="310">
        <v>5.2171188E7</v>
      </c>
      <c r="G2018" s="310">
        <v>1988.0</v>
      </c>
      <c r="H2018" s="310" t="s">
        <v>1969</v>
      </c>
      <c r="I2018" s="310" t="s">
        <v>1933</v>
      </c>
      <c r="J2018" s="310">
        <v>2.0</v>
      </c>
      <c r="K2018" s="310" t="s">
        <v>105</v>
      </c>
      <c r="L2018" s="310" t="s">
        <v>666</v>
      </c>
      <c r="M2018" s="310" t="s">
        <v>5012</v>
      </c>
      <c r="N2018" s="314"/>
      <c r="O2018" s="314"/>
      <c r="P2018" s="314"/>
      <c r="Q2018" s="314"/>
      <c r="R2018" s="314"/>
      <c r="S2018" s="314"/>
      <c r="T2018" s="314"/>
      <c r="U2018" s="314"/>
      <c r="V2018" s="314"/>
      <c r="W2018" s="314"/>
      <c r="X2018" s="314"/>
      <c r="Y2018" s="314"/>
      <c r="Z2018" s="314"/>
      <c r="AA2018" s="314"/>
      <c r="AB2018" s="314"/>
      <c r="AC2018" s="314"/>
      <c r="AD2018" s="314"/>
      <c r="AE2018" s="314"/>
      <c r="AF2018" s="314"/>
      <c r="AG2018" s="314"/>
      <c r="AH2018" s="314"/>
      <c r="AI2018" s="314"/>
      <c r="AJ2018" s="314"/>
      <c r="AK2018" s="314"/>
      <c r="AL2018" s="314"/>
      <c r="AM2018" s="314"/>
      <c r="AN2018" s="314"/>
    </row>
    <row r="2019">
      <c r="A2019" s="5" t="s">
        <v>5017</v>
      </c>
      <c r="B2019" s="5">
        <v>12046.0</v>
      </c>
      <c r="E2019" s="90" t="s">
        <v>21</v>
      </c>
      <c r="F2019" s="5">
        <v>8.1259403E7</v>
      </c>
      <c r="G2019" s="5">
        <v>1988.0</v>
      </c>
      <c r="H2019" s="5" t="s">
        <v>102</v>
      </c>
      <c r="I2019" s="5" t="s">
        <v>1864</v>
      </c>
      <c r="J2019" s="5">
        <v>129.0</v>
      </c>
      <c r="K2019" s="5" t="s">
        <v>1865</v>
      </c>
      <c r="L2019" s="5" t="s">
        <v>25</v>
      </c>
      <c r="M2019" s="5" t="s">
        <v>5012</v>
      </c>
      <c r="N2019" s="113"/>
    </row>
    <row r="2020">
      <c r="A2020" s="5" t="s">
        <v>5017</v>
      </c>
      <c r="B2020" s="5">
        <v>12047.0</v>
      </c>
      <c r="E2020" s="90" t="s">
        <v>21</v>
      </c>
      <c r="F2020" s="90" t="s">
        <v>2110</v>
      </c>
      <c r="G2020" s="5">
        <v>1988.0</v>
      </c>
      <c r="H2020" s="5" t="s">
        <v>102</v>
      </c>
      <c r="I2020" s="5" t="s">
        <v>1864</v>
      </c>
      <c r="J2020" s="5">
        <v>129.0</v>
      </c>
      <c r="K2020" s="5" t="s">
        <v>1865</v>
      </c>
      <c r="L2020" s="5" t="s">
        <v>25</v>
      </c>
      <c r="M2020" s="5" t="s">
        <v>5012</v>
      </c>
      <c r="N2020" s="113"/>
    </row>
    <row r="2021">
      <c r="A2021" s="310" t="s">
        <v>5017</v>
      </c>
      <c r="B2021" s="310">
        <v>12048.0</v>
      </c>
      <c r="C2021" s="314"/>
      <c r="D2021" s="314"/>
      <c r="E2021" s="311" t="s">
        <v>21</v>
      </c>
      <c r="F2021" s="311" t="s">
        <v>2606</v>
      </c>
      <c r="G2021" s="310">
        <v>1988.0</v>
      </c>
      <c r="H2021" s="310" t="s">
        <v>102</v>
      </c>
      <c r="I2021" s="310" t="s">
        <v>2369</v>
      </c>
      <c r="J2021" s="310">
        <v>57.0</v>
      </c>
      <c r="K2021" s="310" t="s">
        <v>105</v>
      </c>
      <c r="L2021" s="310" t="s">
        <v>25</v>
      </c>
      <c r="M2021" s="310" t="s">
        <v>5012</v>
      </c>
      <c r="N2021" s="314"/>
      <c r="O2021" s="314"/>
      <c r="P2021" s="314"/>
      <c r="Q2021" s="314"/>
      <c r="R2021" s="314"/>
      <c r="S2021" s="314"/>
      <c r="T2021" s="314"/>
      <c r="U2021" s="314"/>
      <c r="V2021" s="314"/>
      <c r="W2021" s="314"/>
      <c r="X2021" s="314"/>
      <c r="Y2021" s="314"/>
      <c r="Z2021" s="314"/>
      <c r="AA2021" s="314"/>
      <c r="AB2021" s="314"/>
      <c r="AC2021" s="314"/>
      <c r="AD2021" s="314"/>
      <c r="AE2021" s="314"/>
      <c r="AF2021" s="314"/>
      <c r="AG2021" s="314"/>
      <c r="AH2021" s="314"/>
      <c r="AI2021" s="314"/>
      <c r="AJ2021" s="314"/>
      <c r="AK2021" s="314"/>
      <c r="AL2021" s="314"/>
      <c r="AM2021" s="314"/>
      <c r="AN2021" s="314"/>
    </row>
    <row r="2022">
      <c r="A2022" s="310" t="s">
        <v>5017</v>
      </c>
      <c r="B2022" s="310">
        <v>12049.0</v>
      </c>
      <c r="C2022" s="314"/>
      <c r="D2022" s="314"/>
      <c r="E2022" s="311" t="s">
        <v>21</v>
      </c>
      <c r="F2022" s="311" t="s">
        <v>2607</v>
      </c>
      <c r="G2022" s="310">
        <v>1988.0</v>
      </c>
      <c r="H2022" s="310" t="s">
        <v>102</v>
      </c>
      <c r="I2022" s="310" t="s">
        <v>2369</v>
      </c>
      <c r="J2022" s="310">
        <v>57.0</v>
      </c>
      <c r="K2022" s="310" t="s">
        <v>105</v>
      </c>
      <c r="L2022" s="310" t="s">
        <v>25</v>
      </c>
      <c r="M2022" s="310" t="s">
        <v>5012</v>
      </c>
      <c r="N2022" s="314"/>
      <c r="O2022" s="314"/>
      <c r="P2022" s="314"/>
      <c r="Q2022" s="314"/>
      <c r="R2022" s="314"/>
      <c r="S2022" s="314"/>
      <c r="T2022" s="314"/>
      <c r="U2022" s="314"/>
      <c r="V2022" s="314"/>
      <c r="W2022" s="314"/>
      <c r="X2022" s="314"/>
      <c r="Y2022" s="314"/>
      <c r="Z2022" s="314"/>
      <c r="AA2022" s="314"/>
      <c r="AB2022" s="314"/>
      <c r="AC2022" s="314"/>
      <c r="AD2022" s="314"/>
      <c r="AE2022" s="314"/>
      <c r="AF2022" s="314"/>
      <c r="AG2022" s="314"/>
      <c r="AH2022" s="314"/>
      <c r="AI2022" s="314"/>
      <c r="AJ2022" s="314"/>
      <c r="AK2022" s="314"/>
      <c r="AL2022" s="314"/>
      <c r="AM2022" s="314"/>
      <c r="AN2022" s="314"/>
    </row>
    <row r="2023">
      <c r="A2023" s="310" t="s">
        <v>5017</v>
      </c>
      <c r="B2023" s="310">
        <v>12050.0</v>
      </c>
      <c r="C2023" s="314"/>
      <c r="D2023" s="314"/>
      <c r="E2023" s="311" t="s">
        <v>21</v>
      </c>
      <c r="F2023" s="311" t="s">
        <v>2608</v>
      </c>
      <c r="G2023" s="310">
        <v>1988.0</v>
      </c>
      <c r="H2023" s="310" t="s">
        <v>102</v>
      </c>
      <c r="I2023" s="310" t="s">
        <v>2369</v>
      </c>
      <c r="J2023" s="310">
        <v>57.0</v>
      </c>
      <c r="K2023" s="310" t="s">
        <v>105</v>
      </c>
      <c r="L2023" s="310" t="s">
        <v>25</v>
      </c>
      <c r="M2023" s="310" t="s">
        <v>5012</v>
      </c>
      <c r="N2023" s="314"/>
      <c r="O2023" s="314"/>
      <c r="P2023" s="314"/>
      <c r="Q2023" s="314"/>
      <c r="R2023" s="314"/>
      <c r="S2023" s="314"/>
      <c r="T2023" s="314"/>
      <c r="U2023" s="314"/>
      <c r="V2023" s="314"/>
      <c r="W2023" s="314"/>
      <c r="X2023" s="314"/>
      <c r="Y2023" s="314"/>
      <c r="Z2023" s="314"/>
      <c r="AA2023" s="314"/>
      <c r="AB2023" s="314"/>
      <c r="AC2023" s="314"/>
      <c r="AD2023" s="314"/>
      <c r="AE2023" s="314"/>
      <c r="AF2023" s="314"/>
      <c r="AG2023" s="314"/>
      <c r="AH2023" s="314"/>
      <c r="AI2023" s="314"/>
      <c r="AJ2023" s="314"/>
      <c r="AK2023" s="314"/>
      <c r="AL2023" s="314"/>
      <c r="AM2023" s="314"/>
      <c r="AN2023" s="314"/>
    </row>
    <row r="2024">
      <c r="A2024" s="310" t="s">
        <v>5017</v>
      </c>
      <c r="B2024" s="310">
        <v>12051.0</v>
      </c>
      <c r="C2024" s="314"/>
      <c r="D2024" s="314"/>
      <c r="E2024" s="311" t="s">
        <v>21</v>
      </c>
      <c r="F2024" s="311" t="s">
        <v>2654</v>
      </c>
      <c r="G2024" s="310">
        <v>1987.0</v>
      </c>
      <c r="H2024" s="310" t="s">
        <v>102</v>
      </c>
      <c r="I2024" s="310" t="s">
        <v>288</v>
      </c>
      <c r="J2024" s="310">
        <v>59.0</v>
      </c>
      <c r="K2024" s="310" t="s">
        <v>105</v>
      </c>
      <c r="L2024" s="310" t="s">
        <v>72</v>
      </c>
      <c r="M2024" s="310" t="s">
        <v>5012</v>
      </c>
      <c r="N2024" s="314"/>
      <c r="O2024" s="314"/>
      <c r="P2024" s="314"/>
      <c r="Q2024" s="314"/>
      <c r="R2024" s="314"/>
      <c r="S2024" s="314"/>
      <c r="T2024" s="314"/>
      <c r="U2024" s="314"/>
      <c r="V2024" s="314"/>
      <c r="W2024" s="314"/>
      <c r="X2024" s="314"/>
      <c r="Y2024" s="314"/>
      <c r="Z2024" s="314"/>
      <c r="AA2024" s="314"/>
      <c r="AB2024" s="314"/>
      <c r="AC2024" s="314"/>
      <c r="AD2024" s="314"/>
      <c r="AE2024" s="314"/>
      <c r="AF2024" s="314"/>
      <c r="AG2024" s="314"/>
      <c r="AH2024" s="314"/>
      <c r="AI2024" s="314"/>
      <c r="AJ2024" s="314"/>
      <c r="AK2024" s="314"/>
      <c r="AL2024" s="314"/>
      <c r="AM2024" s="314"/>
      <c r="AN2024" s="314"/>
    </row>
    <row r="2025">
      <c r="A2025" s="310" t="s">
        <v>5017</v>
      </c>
      <c r="B2025" s="310">
        <v>12052.0</v>
      </c>
      <c r="C2025" s="314"/>
      <c r="D2025" s="314"/>
      <c r="E2025" s="311" t="s">
        <v>21</v>
      </c>
      <c r="F2025" s="311" t="s">
        <v>2634</v>
      </c>
      <c r="G2025" s="310">
        <v>1987.0</v>
      </c>
      <c r="H2025" s="310" t="s">
        <v>1969</v>
      </c>
      <c r="I2025" s="310" t="s">
        <v>288</v>
      </c>
      <c r="J2025" s="310">
        <v>2.0</v>
      </c>
      <c r="K2025" s="310" t="s">
        <v>105</v>
      </c>
      <c r="L2025" s="310" t="s">
        <v>72</v>
      </c>
      <c r="M2025" s="310" t="s">
        <v>5012</v>
      </c>
      <c r="N2025" s="314"/>
      <c r="O2025" s="314"/>
      <c r="P2025" s="314"/>
      <c r="Q2025" s="314"/>
      <c r="R2025" s="314"/>
      <c r="S2025" s="314"/>
      <c r="T2025" s="314"/>
      <c r="U2025" s="314"/>
      <c r="V2025" s="314"/>
      <c r="W2025" s="314"/>
      <c r="X2025" s="314"/>
      <c r="Y2025" s="314"/>
      <c r="Z2025" s="314"/>
      <c r="AA2025" s="314"/>
      <c r="AB2025" s="314"/>
      <c r="AC2025" s="314"/>
      <c r="AD2025" s="314"/>
      <c r="AE2025" s="314"/>
      <c r="AF2025" s="314"/>
      <c r="AG2025" s="314"/>
      <c r="AH2025" s="314"/>
      <c r="AI2025" s="314"/>
      <c r="AJ2025" s="314"/>
      <c r="AK2025" s="314"/>
      <c r="AL2025" s="314"/>
      <c r="AM2025" s="314"/>
      <c r="AN2025" s="314"/>
    </row>
    <row r="2026">
      <c r="A2026" s="310" t="s">
        <v>5017</v>
      </c>
      <c r="B2026" s="310">
        <v>12053.0</v>
      </c>
      <c r="C2026" s="314"/>
      <c r="D2026" s="314"/>
      <c r="E2026" s="311" t="s">
        <v>21</v>
      </c>
      <c r="F2026" s="311" t="s">
        <v>2647</v>
      </c>
      <c r="G2026" s="310">
        <v>1988.0</v>
      </c>
      <c r="H2026" s="310" t="s">
        <v>102</v>
      </c>
      <c r="I2026" s="310" t="s">
        <v>288</v>
      </c>
      <c r="J2026" s="310">
        <v>17.0</v>
      </c>
      <c r="K2026" s="310" t="s">
        <v>105</v>
      </c>
      <c r="L2026" s="310" t="s">
        <v>25</v>
      </c>
      <c r="M2026" s="310" t="s">
        <v>5012</v>
      </c>
      <c r="N2026" s="314"/>
      <c r="O2026" s="314"/>
      <c r="P2026" s="314"/>
      <c r="Q2026" s="314"/>
      <c r="R2026" s="314"/>
      <c r="S2026" s="314"/>
      <c r="T2026" s="314"/>
      <c r="U2026" s="314"/>
      <c r="V2026" s="314"/>
      <c r="W2026" s="314"/>
      <c r="X2026" s="314"/>
      <c r="Y2026" s="314"/>
      <c r="Z2026" s="314"/>
      <c r="AA2026" s="314"/>
      <c r="AB2026" s="314"/>
      <c r="AC2026" s="314"/>
      <c r="AD2026" s="314"/>
      <c r="AE2026" s="314"/>
      <c r="AF2026" s="314"/>
      <c r="AG2026" s="314"/>
      <c r="AH2026" s="314"/>
      <c r="AI2026" s="314"/>
      <c r="AJ2026" s="314"/>
      <c r="AK2026" s="314"/>
      <c r="AL2026" s="314"/>
      <c r="AM2026" s="314"/>
      <c r="AN2026" s="314"/>
    </row>
    <row r="2027">
      <c r="A2027" s="5" t="s">
        <v>5017</v>
      </c>
      <c r="B2027" s="5">
        <v>12054.0</v>
      </c>
      <c r="E2027" s="90" t="s">
        <v>21</v>
      </c>
      <c r="F2027" s="90" t="s">
        <v>2648</v>
      </c>
      <c r="G2027" s="5">
        <v>1988.0</v>
      </c>
      <c r="H2027" s="5" t="s">
        <v>102</v>
      </c>
      <c r="I2027" s="5" t="s">
        <v>288</v>
      </c>
      <c r="J2027" s="5">
        <v>120.0</v>
      </c>
      <c r="K2027" s="5" t="s">
        <v>1927</v>
      </c>
      <c r="L2027" s="5" t="s">
        <v>25</v>
      </c>
      <c r="M2027" s="5" t="s">
        <v>5012</v>
      </c>
      <c r="N2027" s="113"/>
    </row>
    <row r="2028">
      <c r="A2028" s="5" t="s">
        <v>5017</v>
      </c>
      <c r="B2028" s="5">
        <v>12055.0</v>
      </c>
      <c r="E2028" s="90" t="s">
        <v>21</v>
      </c>
      <c r="F2028" s="90" t="s">
        <v>2649</v>
      </c>
      <c r="G2028" s="5">
        <v>1988.0</v>
      </c>
      <c r="H2028" s="5" t="s">
        <v>102</v>
      </c>
      <c r="I2028" s="5" t="s">
        <v>288</v>
      </c>
      <c r="J2028" s="5">
        <v>120.0</v>
      </c>
      <c r="K2028" s="5" t="s">
        <v>1865</v>
      </c>
      <c r="L2028" s="5" t="s">
        <v>25</v>
      </c>
      <c r="M2028" s="5" t="s">
        <v>5012</v>
      </c>
      <c r="N2028" s="113"/>
    </row>
    <row r="2029">
      <c r="A2029" s="310" t="s">
        <v>5017</v>
      </c>
      <c r="B2029" s="310">
        <v>12056.0</v>
      </c>
      <c r="C2029" s="314"/>
      <c r="D2029" s="314"/>
      <c r="E2029" s="311" t="s">
        <v>21</v>
      </c>
      <c r="F2029" s="311" t="s">
        <v>2617</v>
      </c>
      <c r="G2029" s="310">
        <v>1988.0</v>
      </c>
      <c r="H2029" s="310" t="s">
        <v>102</v>
      </c>
      <c r="I2029" s="310" t="s">
        <v>2371</v>
      </c>
      <c r="J2029" s="310">
        <v>20.0</v>
      </c>
      <c r="K2029" s="310" t="s">
        <v>105</v>
      </c>
      <c r="L2029" s="310" t="s">
        <v>25</v>
      </c>
      <c r="M2029" s="310" t="s">
        <v>5012</v>
      </c>
      <c r="N2029" s="314"/>
      <c r="O2029" s="314"/>
      <c r="P2029" s="314"/>
      <c r="Q2029" s="314"/>
      <c r="R2029" s="314"/>
      <c r="S2029" s="314"/>
      <c r="T2029" s="314"/>
      <c r="U2029" s="314"/>
      <c r="V2029" s="314"/>
      <c r="W2029" s="314"/>
      <c r="X2029" s="314"/>
      <c r="Y2029" s="314"/>
      <c r="Z2029" s="314"/>
      <c r="AA2029" s="314"/>
      <c r="AB2029" s="314"/>
      <c r="AC2029" s="314"/>
      <c r="AD2029" s="314"/>
      <c r="AE2029" s="314"/>
      <c r="AF2029" s="314"/>
      <c r="AG2029" s="314"/>
      <c r="AH2029" s="314"/>
      <c r="AI2029" s="314"/>
      <c r="AJ2029" s="314"/>
      <c r="AK2029" s="314"/>
      <c r="AL2029" s="314"/>
      <c r="AM2029" s="314"/>
      <c r="AN2029" s="314"/>
    </row>
    <row r="2030">
      <c r="A2030" s="310" t="s">
        <v>5017</v>
      </c>
      <c r="B2030" s="310">
        <v>12057.0</v>
      </c>
      <c r="C2030" s="314"/>
      <c r="D2030" s="314"/>
      <c r="E2030" s="311" t="s">
        <v>21</v>
      </c>
      <c r="F2030" s="311" t="s">
        <v>2618</v>
      </c>
      <c r="G2030" s="310">
        <v>1988.0</v>
      </c>
      <c r="H2030" s="310" t="s">
        <v>102</v>
      </c>
      <c r="I2030" s="310" t="s">
        <v>2371</v>
      </c>
      <c r="J2030" s="310">
        <v>20.0</v>
      </c>
      <c r="K2030" s="310" t="s">
        <v>105</v>
      </c>
      <c r="L2030" s="310" t="s">
        <v>25</v>
      </c>
      <c r="M2030" s="310" t="s">
        <v>5012</v>
      </c>
      <c r="N2030" s="314"/>
      <c r="O2030" s="314"/>
      <c r="P2030" s="314"/>
      <c r="Q2030" s="314"/>
      <c r="R2030" s="314"/>
      <c r="S2030" s="314"/>
      <c r="T2030" s="314"/>
      <c r="U2030" s="314"/>
      <c r="V2030" s="314"/>
      <c r="W2030" s="314"/>
      <c r="X2030" s="314"/>
      <c r="Y2030" s="314"/>
      <c r="Z2030" s="314"/>
      <c r="AA2030" s="314"/>
      <c r="AB2030" s="314"/>
      <c r="AC2030" s="314"/>
      <c r="AD2030" s="314"/>
      <c r="AE2030" s="314"/>
      <c r="AF2030" s="314"/>
      <c r="AG2030" s="314"/>
      <c r="AH2030" s="314"/>
      <c r="AI2030" s="314"/>
      <c r="AJ2030" s="314"/>
      <c r="AK2030" s="314"/>
      <c r="AL2030" s="314"/>
      <c r="AM2030" s="314"/>
      <c r="AN2030" s="314"/>
    </row>
    <row r="2031">
      <c r="A2031" s="310" t="s">
        <v>5017</v>
      </c>
      <c r="B2031" s="310">
        <v>12058.0</v>
      </c>
      <c r="C2031" s="314"/>
      <c r="D2031" s="314"/>
      <c r="E2031" s="311" t="s">
        <v>21</v>
      </c>
      <c r="F2031" s="311" t="s">
        <v>2619</v>
      </c>
      <c r="G2031" s="310">
        <v>1988.0</v>
      </c>
      <c r="H2031" s="310" t="s">
        <v>102</v>
      </c>
      <c r="I2031" s="310" t="s">
        <v>2371</v>
      </c>
      <c r="J2031" s="310">
        <v>20.0</v>
      </c>
      <c r="K2031" s="310" t="s">
        <v>105</v>
      </c>
      <c r="L2031" s="310" t="s">
        <v>25</v>
      </c>
      <c r="M2031" s="310" t="s">
        <v>5012</v>
      </c>
      <c r="N2031" s="314"/>
      <c r="O2031" s="314"/>
      <c r="P2031" s="314"/>
      <c r="Q2031" s="314"/>
      <c r="R2031" s="314"/>
      <c r="S2031" s="314"/>
      <c r="T2031" s="314"/>
      <c r="U2031" s="314"/>
      <c r="V2031" s="314"/>
      <c r="W2031" s="314"/>
      <c r="X2031" s="314"/>
      <c r="Y2031" s="314"/>
      <c r="Z2031" s="314"/>
      <c r="AA2031" s="314"/>
      <c r="AB2031" s="314"/>
      <c r="AC2031" s="314"/>
      <c r="AD2031" s="314"/>
      <c r="AE2031" s="314"/>
      <c r="AF2031" s="314"/>
      <c r="AG2031" s="314"/>
      <c r="AH2031" s="314"/>
      <c r="AI2031" s="314"/>
      <c r="AJ2031" s="314"/>
      <c r="AK2031" s="314"/>
      <c r="AL2031" s="314"/>
      <c r="AM2031" s="314"/>
      <c r="AN2031" s="314"/>
    </row>
    <row r="2032">
      <c r="A2032" s="310" t="s">
        <v>5017</v>
      </c>
      <c r="B2032" s="310">
        <v>12059.0</v>
      </c>
      <c r="C2032" s="314"/>
      <c r="D2032" s="314"/>
      <c r="E2032" s="311" t="s">
        <v>21</v>
      </c>
      <c r="F2032" s="311" t="s">
        <v>2580</v>
      </c>
      <c r="G2032" s="310">
        <v>1988.0</v>
      </c>
      <c r="H2032" s="310" t="s">
        <v>102</v>
      </c>
      <c r="I2032" s="310" t="s">
        <v>2235</v>
      </c>
      <c r="J2032" s="310">
        <v>43.0</v>
      </c>
      <c r="K2032" s="310" t="s">
        <v>105</v>
      </c>
      <c r="L2032" s="310" t="s">
        <v>25</v>
      </c>
      <c r="M2032" s="310" t="s">
        <v>5012</v>
      </c>
      <c r="N2032" s="314"/>
      <c r="O2032" s="314"/>
      <c r="P2032" s="314"/>
      <c r="Q2032" s="314"/>
      <c r="R2032" s="314"/>
      <c r="S2032" s="314"/>
      <c r="T2032" s="314"/>
      <c r="U2032" s="314"/>
      <c r="V2032" s="314"/>
      <c r="W2032" s="314"/>
      <c r="X2032" s="314"/>
      <c r="Y2032" s="314"/>
      <c r="Z2032" s="314"/>
      <c r="AA2032" s="314"/>
      <c r="AB2032" s="314"/>
      <c r="AC2032" s="314"/>
      <c r="AD2032" s="314"/>
      <c r="AE2032" s="314"/>
      <c r="AF2032" s="314"/>
      <c r="AG2032" s="314"/>
      <c r="AH2032" s="314"/>
      <c r="AI2032" s="314"/>
      <c r="AJ2032" s="314"/>
      <c r="AK2032" s="314"/>
      <c r="AL2032" s="314"/>
      <c r="AM2032" s="314"/>
      <c r="AN2032" s="314"/>
    </row>
    <row r="2033">
      <c r="A2033" s="310" t="s">
        <v>5017</v>
      </c>
      <c r="B2033" s="310">
        <v>12060.0</v>
      </c>
      <c r="C2033" s="314"/>
      <c r="D2033" s="314"/>
      <c r="E2033" s="311" t="s">
        <v>21</v>
      </c>
      <c r="F2033" s="311" t="s">
        <v>2581</v>
      </c>
      <c r="G2033" s="310">
        <v>1988.0</v>
      </c>
      <c r="H2033" s="310" t="s">
        <v>102</v>
      </c>
      <c r="I2033" s="310" t="s">
        <v>2235</v>
      </c>
      <c r="J2033" s="310">
        <v>43.0</v>
      </c>
      <c r="K2033" s="310" t="s">
        <v>105</v>
      </c>
      <c r="L2033" s="310" t="s">
        <v>25</v>
      </c>
      <c r="M2033" s="310" t="s">
        <v>5012</v>
      </c>
      <c r="N2033" s="314"/>
      <c r="O2033" s="314"/>
      <c r="P2033" s="314"/>
      <c r="Q2033" s="314"/>
      <c r="R2033" s="314"/>
      <c r="S2033" s="314"/>
      <c r="T2033" s="314"/>
      <c r="U2033" s="314"/>
      <c r="V2033" s="314"/>
      <c r="W2033" s="314"/>
      <c r="X2033" s="314"/>
      <c r="Y2033" s="314"/>
      <c r="Z2033" s="314"/>
      <c r="AA2033" s="314"/>
      <c r="AB2033" s="314"/>
      <c r="AC2033" s="314"/>
      <c r="AD2033" s="314"/>
      <c r="AE2033" s="314"/>
      <c r="AF2033" s="314"/>
      <c r="AG2033" s="314"/>
      <c r="AH2033" s="314"/>
      <c r="AI2033" s="314"/>
      <c r="AJ2033" s="314"/>
      <c r="AK2033" s="314"/>
      <c r="AL2033" s="314"/>
      <c r="AM2033" s="314"/>
      <c r="AN2033" s="314"/>
    </row>
    <row r="2034">
      <c r="A2034" s="310" t="s">
        <v>5017</v>
      </c>
      <c r="B2034" s="310">
        <v>12061.0</v>
      </c>
      <c r="C2034" s="314"/>
      <c r="D2034" s="314"/>
      <c r="E2034" s="311" t="s">
        <v>21</v>
      </c>
      <c r="F2034" s="311" t="s">
        <v>2582</v>
      </c>
      <c r="G2034" s="310">
        <v>1988.0</v>
      </c>
      <c r="H2034" s="310" t="s">
        <v>102</v>
      </c>
      <c r="I2034" s="310" t="s">
        <v>2235</v>
      </c>
      <c r="J2034" s="310">
        <v>43.0</v>
      </c>
      <c r="K2034" s="310" t="s">
        <v>105</v>
      </c>
      <c r="L2034" s="310" t="s">
        <v>25</v>
      </c>
      <c r="M2034" s="310" t="s">
        <v>5012</v>
      </c>
      <c r="N2034" s="314"/>
      <c r="O2034" s="314"/>
      <c r="P2034" s="314"/>
      <c r="Q2034" s="314"/>
      <c r="R2034" s="314"/>
      <c r="S2034" s="314"/>
      <c r="T2034" s="314"/>
      <c r="U2034" s="314"/>
      <c r="V2034" s="314"/>
      <c r="W2034" s="314"/>
      <c r="X2034" s="314"/>
      <c r="Y2034" s="314"/>
      <c r="Z2034" s="314"/>
      <c r="AA2034" s="314"/>
      <c r="AB2034" s="314"/>
      <c r="AC2034" s="314"/>
      <c r="AD2034" s="314"/>
      <c r="AE2034" s="314"/>
      <c r="AF2034" s="314"/>
      <c r="AG2034" s="314"/>
      <c r="AH2034" s="314"/>
      <c r="AI2034" s="314"/>
      <c r="AJ2034" s="314"/>
      <c r="AK2034" s="314"/>
      <c r="AL2034" s="314"/>
      <c r="AM2034" s="314"/>
      <c r="AN2034" s="314"/>
    </row>
    <row r="2035">
      <c r="A2035" s="310" t="s">
        <v>5017</v>
      </c>
      <c r="B2035" s="310">
        <v>12062.0</v>
      </c>
      <c r="C2035" s="314"/>
      <c r="D2035" s="314"/>
      <c r="E2035" s="311" t="s">
        <v>21</v>
      </c>
      <c r="F2035" s="311" t="s">
        <v>2583</v>
      </c>
      <c r="G2035" s="310">
        <v>1988.0</v>
      </c>
      <c r="H2035" s="310" t="s">
        <v>102</v>
      </c>
      <c r="I2035" s="310" t="s">
        <v>2235</v>
      </c>
      <c r="J2035" s="310">
        <v>43.0</v>
      </c>
      <c r="K2035" s="310" t="s">
        <v>105</v>
      </c>
      <c r="L2035" s="310" t="s">
        <v>25</v>
      </c>
      <c r="M2035" s="310" t="s">
        <v>5012</v>
      </c>
      <c r="N2035" s="314"/>
      <c r="O2035" s="314"/>
      <c r="P2035" s="314"/>
      <c r="Q2035" s="314"/>
      <c r="R2035" s="314"/>
      <c r="S2035" s="314"/>
      <c r="T2035" s="314"/>
      <c r="U2035" s="314"/>
      <c r="V2035" s="314"/>
      <c r="W2035" s="314"/>
      <c r="X2035" s="314"/>
      <c r="Y2035" s="314"/>
      <c r="Z2035" s="314"/>
      <c r="AA2035" s="314"/>
      <c r="AB2035" s="314"/>
      <c r="AC2035" s="314"/>
      <c r="AD2035" s="314"/>
      <c r="AE2035" s="314"/>
      <c r="AF2035" s="314"/>
      <c r="AG2035" s="314"/>
      <c r="AH2035" s="314"/>
      <c r="AI2035" s="314"/>
      <c r="AJ2035" s="314"/>
      <c r="AK2035" s="314"/>
      <c r="AL2035" s="314"/>
      <c r="AM2035" s="314"/>
      <c r="AN2035" s="314"/>
    </row>
    <row r="2036">
      <c r="A2036" s="310" t="s">
        <v>5017</v>
      </c>
      <c r="B2036" s="310">
        <v>12063.0</v>
      </c>
      <c r="C2036" s="314"/>
      <c r="D2036" s="314"/>
      <c r="E2036" s="311" t="s">
        <v>21</v>
      </c>
      <c r="F2036" s="311" t="s">
        <v>2650</v>
      </c>
      <c r="G2036" s="310">
        <v>1988.0</v>
      </c>
      <c r="H2036" s="310" t="s">
        <v>102</v>
      </c>
      <c r="I2036" s="310" t="s">
        <v>288</v>
      </c>
      <c r="J2036" s="310">
        <v>17.0</v>
      </c>
      <c r="K2036" s="310" t="s">
        <v>105</v>
      </c>
      <c r="L2036" s="310" t="s">
        <v>25</v>
      </c>
      <c r="M2036" s="310" t="s">
        <v>5012</v>
      </c>
      <c r="N2036" s="314"/>
      <c r="O2036" s="314"/>
      <c r="P2036" s="314"/>
      <c r="Q2036" s="314"/>
      <c r="R2036" s="314"/>
      <c r="S2036" s="314"/>
      <c r="T2036" s="314"/>
      <c r="U2036" s="314"/>
      <c r="V2036" s="314"/>
      <c r="W2036" s="314"/>
      <c r="X2036" s="314"/>
      <c r="Y2036" s="314"/>
      <c r="Z2036" s="314"/>
      <c r="AA2036" s="314"/>
      <c r="AB2036" s="314"/>
      <c r="AC2036" s="314"/>
      <c r="AD2036" s="314"/>
      <c r="AE2036" s="314"/>
      <c r="AF2036" s="314"/>
      <c r="AG2036" s="314"/>
      <c r="AH2036" s="314"/>
      <c r="AI2036" s="314"/>
      <c r="AJ2036" s="314"/>
      <c r="AK2036" s="314"/>
      <c r="AL2036" s="314"/>
      <c r="AM2036" s="314"/>
      <c r="AN2036" s="314"/>
    </row>
    <row r="2037">
      <c r="A2037" s="5" t="s">
        <v>5017</v>
      </c>
      <c r="B2037" s="5">
        <v>12064.0</v>
      </c>
      <c r="E2037" s="90" t="s">
        <v>21</v>
      </c>
      <c r="F2037" s="90" t="s">
        <v>4788</v>
      </c>
      <c r="G2037" s="5">
        <v>2008.0</v>
      </c>
      <c r="H2037" s="5" t="s">
        <v>4789</v>
      </c>
      <c r="I2037" s="5" t="s">
        <v>4790</v>
      </c>
      <c r="J2037" s="5">
        <v>59.0</v>
      </c>
      <c r="K2037" s="5" t="s">
        <v>4791</v>
      </c>
      <c r="L2037" s="5" t="s">
        <v>30</v>
      </c>
      <c r="M2037" s="5" t="s">
        <v>5018</v>
      </c>
      <c r="N2037" s="113"/>
    </row>
    <row r="2038">
      <c r="A2038" s="5" t="s">
        <v>5017</v>
      </c>
      <c r="B2038" s="5">
        <v>12065.0</v>
      </c>
      <c r="E2038" s="90" t="s">
        <v>21</v>
      </c>
      <c r="F2038" s="90" t="s">
        <v>4792</v>
      </c>
      <c r="G2038" s="5">
        <v>2008.0</v>
      </c>
      <c r="H2038" s="5" t="s">
        <v>4789</v>
      </c>
      <c r="I2038" s="5" t="s">
        <v>4790</v>
      </c>
      <c r="J2038" s="5">
        <v>59.0</v>
      </c>
      <c r="K2038" s="5" t="s">
        <v>4791</v>
      </c>
      <c r="L2038" s="5" t="s">
        <v>30</v>
      </c>
      <c r="M2038" s="5" t="s">
        <v>5018</v>
      </c>
      <c r="N2038" s="113"/>
    </row>
    <row r="2039">
      <c r="A2039" s="5" t="s">
        <v>5017</v>
      </c>
      <c r="B2039" s="5">
        <v>12066.0</v>
      </c>
      <c r="E2039" s="90" t="s">
        <v>21</v>
      </c>
      <c r="F2039" s="90" t="s">
        <v>4793</v>
      </c>
      <c r="G2039" s="5">
        <v>2008.0</v>
      </c>
      <c r="H2039" s="5" t="s">
        <v>4789</v>
      </c>
      <c r="I2039" s="5" t="s">
        <v>4790</v>
      </c>
      <c r="J2039" s="5">
        <v>59.0</v>
      </c>
      <c r="K2039" s="5" t="s">
        <v>4791</v>
      </c>
      <c r="L2039" s="5" t="s">
        <v>30</v>
      </c>
      <c r="M2039" s="5" t="s">
        <v>5018</v>
      </c>
      <c r="N2039" s="113"/>
    </row>
    <row r="2040">
      <c r="A2040" s="5" t="s">
        <v>5017</v>
      </c>
      <c r="B2040" s="5">
        <v>12067.0</v>
      </c>
      <c r="E2040" s="90" t="s">
        <v>21</v>
      </c>
      <c r="F2040" s="90" t="s">
        <v>4794</v>
      </c>
      <c r="G2040" s="5">
        <v>2008.0</v>
      </c>
      <c r="H2040" s="5" t="s">
        <v>4789</v>
      </c>
      <c r="I2040" s="5" t="s">
        <v>4790</v>
      </c>
      <c r="J2040" s="5">
        <v>59.0</v>
      </c>
      <c r="K2040" s="5" t="s">
        <v>4791</v>
      </c>
      <c r="L2040" s="5" t="s">
        <v>30</v>
      </c>
      <c r="M2040" s="5" t="s">
        <v>5018</v>
      </c>
      <c r="N2040" s="113"/>
    </row>
    <row r="2041">
      <c r="A2041" s="5" t="s">
        <v>5017</v>
      </c>
      <c r="B2041" s="5">
        <v>12068.0</v>
      </c>
      <c r="E2041" s="90" t="s">
        <v>21</v>
      </c>
      <c r="F2041" s="90" t="s">
        <v>4795</v>
      </c>
      <c r="G2041" s="5">
        <v>2008.0</v>
      </c>
      <c r="H2041" s="5" t="s">
        <v>4789</v>
      </c>
      <c r="I2041" s="5" t="s">
        <v>4790</v>
      </c>
      <c r="J2041" s="5">
        <v>59.0</v>
      </c>
      <c r="K2041" s="5" t="s">
        <v>4791</v>
      </c>
      <c r="L2041" s="5" t="s">
        <v>30</v>
      </c>
      <c r="M2041" s="5" t="s">
        <v>5018</v>
      </c>
      <c r="N2041" s="113"/>
    </row>
    <row r="2042">
      <c r="A2042" s="5" t="s">
        <v>5017</v>
      </c>
      <c r="B2042" s="5">
        <v>12069.0</v>
      </c>
      <c r="E2042" s="90" t="s">
        <v>21</v>
      </c>
      <c r="F2042" s="90" t="s">
        <v>4796</v>
      </c>
      <c r="G2042" s="5">
        <v>2008.0</v>
      </c>
      <c r="H2042" s="5" t="s">
        <v>4789</v>
      </c>
      <c r="I2042" s="5" t="s">
        <v>4790</v>
      </c>
      <c r="J2042" s="5">
        <v>59.0</v>
      </c>
      <c r="K2042" s="5" t="s">
        <v>4791</v>
      </c>
      <c r="L2042" s="5" t="s">
        <v>30</v>
      </c>
      <c r="M2042" s="5" t="s">
        <v>5018</v>
      </c>
      <c r="N2042" s="113"/>
    </row>
    <row r="2043">
      <c r="A2043" s="5" t="s">
        <v>5017</v>
      </c>
      <c r="B2043" s="5">
        <v>12070.0</v>
      </c>
      <c r="E2043" s="90" t="s">
        <v>21</v>
      </c>
      <c r="F2043" s="90" t="s">
        <v>4797</v>
      </c>
      <c r="G2043" s="5">
        <v>2008.0</v>
      </c>
      <c r="H2043" s="5" t="s">
        <v>4789</v>
      </c>
      <c r="I2043" s="5" t="s">
        <v>4790</v>
      </c>
      <c r="J2043" s="5">
        <v>59.0</v>
      </c>
      <c r="K2043" s="5" t="s">
        <v>4791</v>
      </c>
      <c r="L2043" s="5" t="s">
        <v>30</v>
      </c>
      <c r="M2043" s="5" t="s">
        <v>5018</v>
      </c>
      <c r="N2043" s="113"/>
    </row>
    <row r="2044">
      <c r="A2044" s="5" t="s">
        <v>5017</v>
      </c>
      <c r="B2044" s="5">
        <v>12071.0</v>
      </c>
      <c r="E2044" s="90" t="s">
        <v>21</v>
      </c>
      <c r="F2044" s="90" t="s">
        <v>4798</v>
      </c>
      <c r="G2044" s="5">
        <v>2008.0</v>
      </c>
      <c r="H2044" s="5" t="s">
        <v>4789</v>
      </c>
      <c r="I2044" s="5" t="s">
        <v>4790</v>
      </c>
      <c r="J2044" s="5">
        <v>59.0</v>
      </c>
      <c r="K2044" s="5" t="s">
        <v>4791</v>
      </c>
      <c r="L2044" s="5" t="s">
        <v>30</v>
      </c>
      <c r="M2044" s="5" t="s">
        <v>5018</v>
      </c>
      <c r="N2044" s="113"/>
    </row>
    <row r="2045">
      <c r="A2045" s="5" t="s">
        <v>5017</v>
      </c>
      <c r="B2045" s="5">
        <v>12072.0</v>
      </c>
      <c r="E2045" s="90" t="s">
        <v>21</v>
      </c>
      <c r="F2045" s="90" t="s">
        <v>4799</v>
      </c>
      <c r="G2045" s="5">
        <v>2008.0</v>
      </c>
      <c r="H2045" s="5" t="s">
        <v>4789</v>
      </c>
      <c r="I2045" s="5" t="s">
        <v>4790</v>
      </c>
      <c r="J2045" s="5">
        <v>59.0</v>
      </c>
      <c r="K2045" s="5" t="s">
        <v>4791</v>
      </c>
      <c r="L2045" s="5" t="s">
        <v>30</v>
      </c>
      <c r="M2045" s="5" t="s">
        <v>5018</v>
      </c>
      <c r="N2045" s="113"/>
    </row>
    <row r="2046">
      <c r="A2046" s="310" t="s">
        <v>5017</v>
      </c>
      <c r="B2046" s="310">
        <v>12073.0</v>
      </c>
      <c r="C2046" s="314"/>
      <c r="D2046" s="314"/>
      <c r="E2046" s="311" t="s">
        <v>21</v>
      </c>
      <c r="F2046" s="311" t="s">
        <v>4806</v>
      </c>
      <c r="G2046" s="310">
        <v>1984.0</v>
      </c>
      <c r="H2046" s="310" t="s">
        <v>62</v>
      </c>
      <c r="I2046" s="310" t="s">
        <v>4782</v>
      </c>
      <c r="J2046" s="310">
        <v>49.0</v>
      </c>
      <c r="K2046" s="310" t="s">
        <v>105</v>
      </c>
      <c r="L2046" s="310" t="s">
        <v>72</v>
      </c>
      <c r="M2046" s="310" t="s">
        <v>5018</v>
      </c>
      <c r="N2046" s="314"/>
      <c r="O2046" s="314"/>
      <c r="P2046" s="314"/>
      <c r="Q2046" s="314"/>
      <c r="R2046" s="314"/>
      <c r="S2046" s="314"/>
      <c r="T2046" s="314"/>
      <c r="U2046" s="314"/>
      <c r="V2046" s="314"/>
      <c r="W2046" s="314"/>
      <c r="X2046" s="314"/>
      <c r="Y2046" s="314"/>
      <c r="Z2046" s="314"/>
      <c r="AA2046" s="314"/>
      <c r="AB2046" s="314"/>
      <c r="AC2046" s="314"/>
      <c r="AD2046" s="314"/>
      <c r="AE2046" s="314"/>
      <c r="AF2046" s="314"/>
      <c r="AG2046" s="314"/>
      <c r="AH2046" s="314"/>
      <c r="AI2046" s="314"/>
      <c r="AJ2046" s="314"/>
      <c r="AK2046" s="314"/>
      <c r="AL2046" s="314"/>
      <c r="AM2046" s="314"/>
      <c r="AN2046" s="314"/>
    </row>
    <row r="2047">
      <c r="A2047" s="310" t="s">
        <v>5017</v>
      </c>
      <c r="B2047" s="310">
        <v>12074.0</v>
      </c>
      <c r="C2047" s="314"/>
      <c r="D2047" s="314"/>
      <c r="E2047" s="311" t="s">
        <v>21</v>
      </c>
      <c r="F2047" s="311" t="s">
        <v>4776</v>
      </c>
      <c r="G2047" s="310">
        <v>1988.0</v>
      </c>
      <c r="H2047" s="310" t="s">
        <v>62</v>
      </c>
      <c r="I2047" s="310" t="s">
        <v>4758</v>
      </c>
      <c r="J2047" s="310">
        <v>66.0</v>
      </c>
      <c r="K2047" s="310" t="s">
        <v>105</v>
      </c>
      <c r="L2047" s="310" t="s">
        <v>72</v>
      </c>
      <c r="M2047" s="310" t="s">
        <v>5018</v>
      </c>
      <c r="N2047" s="314"/>
      <c r="O2047" s="314"/>
      <c r="P2047" s="314"/>
      <c r="Q2047" s="314"/>
      <c r="R2047" s="314"/>
      <c r="S2047" s="314"/>
      <c r="T2047" s="314"/>
      <c r="U2047" s="314"/>
      <c r="V2047" s="314"/>
      <c r="W2047" s="314"/>
      <c r="X2047" s="314"/>
      <c r="Y2047" s="314"/>
      <c r="Z2047" s="314"/>
      <c r="AA2047" s="314"/>
      <c r="AB2047" s="314"/>
      <c r="AC2047" s="314"/>
      <c r="AD2047" s="314"/>
      <c r="AE2047" s="314"/>
      <c r="AF2047" s="314"/>
      <c r="AG2047" s="314"/>
      <c r="AH2047" s="314"/>
      <c r="AI2047" s="314"/>
      <c r="AJ2047" s="314"/>
      <c r="AK2047" s="314"/>
      <c r="AL2047" s="314"/>
      <c r="AM2047" s="314"/>
      <c r="AN2047" s="314"/>
    </row>
    <row r="2048">
      <c r="A2048" s="310" t="s">
        <v>5017</v>
      </c>
      <c r="B2048" s="310">
        <v>12075.0</v>
      </c>
      <c r="C2048" s="314"/>
      <c r="D2048" s="314"/>
      <c r="E2048" s="311" t="s">
        <v>21</v>
      </c>
      <c r="F2048" s="311" t="s">
        <v>4777</v>
      </c>
      <c r="G2048" s="310">
        <v>1988.0</v>
      </c>
      <c r="H2048" s="310" t="s">
        <v>62</v>
      </c>
      <c r="I2048" s="310" t="s">
        <v>4758</v>
      </c>
      <c r="J2048" s="310">
        <v>66.0</v>
      </c>
      <c r="K2048" s="310" t="s">
        <v>105</v>
      </c>
      <c r="L2048" s="310" t="s">
        <v>72</v>
      </c>
      <c r="M2048" s="310" t="s">
        <v>5018</v>
      </c>
      <c r="N2048" s="314"/>
      <c r="O2048" s="314"/>
      <c r="P2048" s="314"/>
      <c r="Q2048" s="314"/>
      <c r="R2048" s="314"/>
      <c r="S2048" s="314"/>
      <c r="T2048" s="314"/>
      <c r="U2048" s="314"/>
      <c r="V2048" s="314"/>
      <c r="W2048" s="314"/>
      <c r="X2048" s="314"/>
      <c r="Y2048" s="314"/>
      <c r="Z2048" s="314"/>
      <c r="AA2048" s="314"/>
      <c r="AB2048" s="314"/>
      <c r="AC2048" s="314"/>
      <c r="AD2048" s="314"/>
      <c r="AE2048" s="314"/>
      <c r="AF2048" s="314"/>
      <c r="AG2048" s="314"/>
      <c r="AH2048" s="314"/>
      <c r="AI2048" s="314"/>
      <c r="AJ2048" s="314"/>
      <c r="AK2048" s="314"/>
      <c r="AL2048" s="314"/>
      <c r="AM2048" s="314"/>
      <c r="AN2048" s="314"/>
    </row>
    <row r="2049">
      <c r="A2049" s="310" t="s">
        <v>5017</v>
      </c>
      <c r="B2049" s="310">
        <v>12076.0</v>
      </c>
      <c r="C2049" s="314"/>
      <c r="D2049" s="314"/>
      <c r="E2049" s="311" t="s">
        <v>21</v>
      </c>
      <c r="F2049" s="311" t="s">
        <v>4778</v>
      </c>
      <c r="G2049" s="310">
        <v>1988.0</v>
      </c>
      <c r="H2049" s="310" t="s">
        <v>62</v>
      </c>
      <c r="I2049" s="310" t="s">
        <v>4758</v>
      </c>
      <c r="J2049" s="310">
        <v>66.0</v>
      </c>
      <c r="K2049" s="310" t="s">
        <v>105</v>
      </c>
      <c r="L2049" s="310" t="s">
        <v>72</v>
      </c>
      <c r="M2049" s="310" t="s">
        <v>5018</v>
      </c>
      <c r="N2049" s="314"/>
      <c r="O2049" s="314"/>
      <c r="P2049" s="314"/>
      <c r="Q2049" s="314"/>
      <c r="R2049" s="314"/>
      <c r="S2049" s="314"/>
      <c r="T2049" s="314"/>
      <c r="U2049" s="314"/>
      <c r="V2049" s="314"/>
      <c r="W2049" s="314"/>
      <c r="X2049" s="314"/>
      <c r="Y2049" s="314"/>
      <c r="Z2049" s="314"/>
      <c r="AA2049" s="314"/>
      <c r="AB2049" s="314"/>
      <c r="AC2049" s="314"/>
      <c r="AD2049" s="314"/>
      <c r="AE2049" s="314"/>
      <c r="AF2049" s="314"/>
      <c r="AG2049" s="314"/>
      <c r="AH2049" s="314"/>
      <c r="AI2049" s="314"/>
      <c r="AJ2049" s="314"/>
      <c r="AK2049" s="314"/>
      <c r="AL2049" s="314"/>
      <c r="AM2049" s="314"/>
      <c r="AN2049" s="314"/>
    </row>
    <row r="2050">
      <c r="A2050" s="5" t="s">
        <v>5017</v>
      </c>
      <c r="B2050" s="5">
        <v>12077.0</v>
      </c>
      <c r="E2050" s="90" t="s">
        <v>21</v>
      </c>
      <c r="F2050" s="90" t="s">
        <v>543</v>
      </c>
      <c r="G2050" s="5">
        <v>2019.0</v>
      </c>
      <c r="H2050" s="5" t="s">
        <v>544</v>
      </c>
      <c r="I2050" s="5" t="s">
        <v>36</v>
      </c>
      <c r="J2050" s="5">
        <v>1.0</v>
      </c>
      <c r="K2050" s="5" t="s">
        <v>545</v>
      </c>
      <c r="L2050" s="5" t="s">
        <v>30</v>
      </c>
      <c r="M2050" s="5" t="s">
        <v>5010</v>
      </c>
      <c r="N2050" s="113"/>
    </row>
    <row r="2051">
      <c r="A2051" s="5" t="s">
        <v>5017</v>
      </c>
      <c r="B2051" s="5">
        <v>12078.0</v>
      </c>
      <c r="E2051" s="90" t="s">
        <v>21</v>
      </c>
      <c r="F2051" s="90" t="s">
        <v>546</v>
      </c>
      <c r="G2051" s="5">
        <v>2019.0</v>
      </c>
      <c r="H2051" s="5" t="s">
        <v>544</v>
      </c>
      <c r="I2051" s="5" t="s">
        <v>36</v>
      </c>
      <c r="J2051" s="5">
        <v>1.0</v>
      </c>
      <c r="K2051" s="5" t="s">
        <v>545</v>
      </c>
      <c r="L2051" s="5" t="s">
        <v>30</v>
      </c>
      <c r="M2051" s="5" t="s">
        <v>5010</v>
      </c>
      <c r="N2051" s="113"/>
    </row>
    <row r="2052">
      <c r="A2052" s="5" t="s">
        <v>5017</v>
      </c>
      <c r="B2052" s="5">
        <v>12079.0</v>
      </c>
      <c r="E2052" s="90" t="s">
        <v>21</v>
      </c>
      <c r="F2052" s="90" t="s">
        <v>547</v>
      </c>
      <c r="G2052" s="5">
        <v>2019.0</v>
      </c>
      <c r="H2052" s="5" t="s">
        <v>544</v>
      </c>
      <c r="I2052" s="5" t="s">
        <v>36</v>
      </c>
      <c r="J2052" s="5">
        <v>1.0</v>
      </c>
      <c r="K2052" s="5" t="s">
        <v>545</v>
      </c>
      <c r="L2052" s="5" t="s">
        <v>30</v>
      </c>
      <c r="M2052" s="5" t="s">
        <v>5010</v>
      </c>
      <c r="N2052" s="113"/>
    </row>
    <row r="2053">
      <c r="A2053" s="5" t="s">
        <v>5017</v>
      </c>
      <c r="B2053" s="5">
        <v>12080.0</v>
      </c>
      <c r="E2053" s="90" t="s">
        <v>21</v>
      </c>
      <c r="F2053" s="90" t="s">
        <v>744</v>
      </c>
      <c r="G2053" s="5">
        <v>2019.0</v>
      </c>
      <c r="H2053" s="5" t="s">
        <v>83</v>
      </c>
      <c r="I2053" s="5" t="s">
        <v>36</v>
      </c>
      <c r="J2053" s="5" t="s">
        <v>746</v>
      </c>
      <c r="K2053" s="5" t="s">
        <v>745</v>
      </c>
      <c r="L2053" s="5" t="s">
        <v>30</v>
      </c>
      <c r="M2053" s="5" t="s">
        <v>5010</v>
      </c>
      <c r="N2053" s="113"/>
    </row>
    <row r="2054">
      <c r="A2054" s="5" t="s">
        <v>5017</v>
      </c>
      <c r="B2054" s="5">
        <v>12081.0</v>
      </c>
      <c r="E2054" s="90" t="s">
        <v>21</v>
      </c>
      <c r="F2054" s="90" t="s">
        <v>747</v>
      </c>
      <c r="G2054" s="5">
        <v>2019.0</v>
      </c>
      <c r="H2054" s="5" t="s">
        <v>83</v>
      </c>
      <c r="I2054" s="5" t="s">
        <v>36</v>
      </c>
      <c r="J2054" s="5" t="s">
        <v>746</v>
      </c>
      <c r="K2054" s="5" t="s">
        <v>745</v>
      </c>
      <c r="L2054" s="5" t="s">
        <v>30</v>
      </c>
      <c r="M2054" s="5" t="s">
        <v>5010</v>
      </c>
      <c r="N2054" s="113"/>
    </row>
    <row r="2055">
      <c r="A2055" s="5" t="s">
        <v>5017</v>
      </c>
      <c r="B2055" s="5">
        <v>12082.0</v>
      </c>
      <c r="E2055" s="90" t="s">
        <v>21</v>
      </c>
      <c r="F2055" s="90" t="s">
        <v>748</v>
      </c>
      <c r="G2055" s="5">
        <v>2019.0</v>
      </c>
      <c r="H2055" s="5" t="s">
        <v>83</v>
      </c>
      <c r="I2055" s="5" t="s">
        <v>36</v>
      </c>
      <c r="J2055" s="5" t="s">
        <v>746</v>
      </c>
      <c r="K2055" s="5" t="s">
        <v>745</v>
      </c>
      <c r="L2055" s="5" t="s">
        <v>30</v>
      </c>
      <c r="M2055" s="5" t="s">
        <v>5010</v>
      </c>
      <c r="N2055" s="113"/>
    </row>
    <row r="2056">
      <c r="A2056" s="5" t="s">
        <v>5017</v>
      </c>
      <c r="B2056" s="5">
        <v>12083.0</v>
      </c>
      <c r="E2056" s="90" t="s">
        <v>21</v>
      </c>
      <c r="F2056" s="90" t="s">
        <v>749</v>
      </c>
      <c r="G2056" s="5">
        <v>2019.0</v>
      </c>
      <c r="H2056" s="5" t="s">
        <v>83</v>
      </c>
      <c r="I2056" s="5" t="s">
        <v>36</v>
      </c>
      <c r="J2056" s="5" t="s">
        <v>746</v>
      </c>
      <c r="K2056" s="5" t="s">
        <v>745</v>
      </c>
      <c r="L2056" s="5" t="s">
        <v>30</v>
      </c>
      <c r="M2056" s="5" t="s">
        <v>5010</v>
      </c>
      <c r="N2056" s="113"/>
    </row>
    <row r="2057">
      <c r="A2057" s="5" t="s">
        <v>5017</v>
      </c>
      <c r="B2057" s="5">
        <v>12084.0</v>
      </c>
      <c r="E2057" s="90" t="s">
        <v>21</v>
      </c>
      <c r="F2057" s="90" t="s">
        <v>750</v>
      </c>
      <c r="G2057" s="5">
        <v>2019.0</v>
      </c>
      <c r="H2057" s="5" t="s">
        <v>83</v>
      </c>
      <c r="I2057" s="5" t="s">
        <v>36</v>
      </c>
      <c r="J2057" s="5" t="s">
        <v>746</v>
      </c>
      <c r="K2057" s="5" t="s">
        <v>745</v>
      </c>
      <c r="L2057" s="5" t="s">
        <v>30</v>
      </c>
      <c r="M2057" s="5" t="s">
        <v>5010</v>
      </c>
      <c r="N2057" s="113"/>
    </row>
    <row r="2058">
      <c r="A2058" s="5" t="s">
        <v>5017</v>
      </c>
      <c r="B2058" s="5">
        <v>12085.0</v>
      </c>
      <c r="E2058" s="90" t="s">
        <v>21</v>
      </c>
      <c r="F2058" s="90" t="s">
        <v>751</v>
      </c>
      <c r="G2058" s="5">
        <v>2019.0</v>
      </c>
      <c r="H2058" s="5" t="s">
        <v>83</v>
      </c>
      <c r="I2058" s="5" t="s">
        <v>36</v>
      </c>
      <c r="J2058" s="5" t="s">
        <v>746</v>
      </c>
      <c r="K2058" s="5" t="s">
        <v>745</v>
      </c>
      <c r="L2058" s="5" t="s">
        <v>30</v>
      </c>
      <c r="M2058" s="5" t="s">
        <v>5010</v>
      </c>
      <c r="N2058" s="113"/>
    </row>
    <row r="2059">
      <c r="A2059" s="5" t="s">
        <v>5017</v>
      </c>
      <c r="B2059" s="5">
        <v>12086.0</v>
      </c>
      <c r="E2059" s="90" t="s">
        <v>21</v>
      </c>
      <c r="F2059" s="90" t="s">
        <v>752</v>
      </c>
      <c r="G2059" s="5">
        <v>2019.0</v>
      </c>
      <c r="H2059" s="5" t="s">
        <v>83</v>
      </c>
      <c r="I2059" s="5" t="s">
        <v>36</v>
      </c>
      <c r="J2059" s="5" t="s">
        <v>746</v>
      </c>
      <c r="K2059" s="5" t="s">
        <v>745</v>
      </c>
      <c r="L2059" s="5" t="s">
        <v>30</v>
      </c>
      <c r="M2059" s="5" t="s">
        <v>5010</v>
      </c>
      <c r="N2059" s="113"/>
    </row>
    <row r="2060">
      <c r="A2060" s="5" t="s">
        <v>5017</v>
      </c>
      <c r="B2060" s="5">
        <v>12087.0</v>
      </c>
      <c r="E2060" s="90" t="s">
        <v>21</v>
      </c>
      <c r="F2060" s="90" t="s">
        <v>662</v>
      </c>
      <c r="G2060" s="5">
        <v>2020.0</v>
      </c>
      <c r="H2060" s="5" t="s">
        <v>151</v>
      </c>
      <c r="I2060" s="5" t="s">
        <v>36</v>
      </c>
      <c r="J2060" s="5" t="s">
        <v>388</v>
      </c>
      <c r="K2060" s="5" t="s">
        <v>663</v>
      </c>
      <c r="L2060" s="5" t="s">
        <v>25</v>
      </c>
      <c r="M2060" s="5" t="s">
        <v>5010</v>
      </c>
      <c r="N2060" s="113"/>
    </row>
    <row r="2061">
      <c r="A2061" s="310" t="s">
        <v>5017</v>
      </c>
      <c r="B2061" s="310">
        <v>12088.0</v>
      </c>
      <c r="C2061" s="314"/>
      <c r="D2061" s="314"/>
      <c r="E2061" s="311" t="s">
        <v>21</v>
      </c>
      <c r="F2061" s="311" t="s">
        <v>676</v>
      </c>
      <c r="G2061" s="310">
        <v>2019.0</v>
      </c>
      <c r="H2061" s="310" t="s">
        <v>544</v>
      </c>
      <c r="I2061" s="310" t="s">
        <v>677</v>
      </c>
      <c r="J2061" s="310">
        <v>504.0</v>
      </c>
      <c r="K2061" s="310" t="s">
        <v>105</v>
      </c>
      <c r="L2061" s="310" t="s">
        <v>30</v>
      </c>
      <c r="M2061" s="310" t="s">
        <v>5010</v>
      </c>
      <c r="N2061" s="314"/>
      <c r="O2061" s="314"/>
      <c r="P2061" s="314"/>
      <c r="Q2061" s="314"/>
      <c r="R2061" s="314"/>
      <c r="S2061" s="314"/>
      <c r="T2061" s="314"/>
      <c r="U2061" s="314"/>
      <c r="V2061" s="314"/>
      <c r="W2061" s="314"/>
      <c r="X2061" s="314"/>
      <c r="Y2061" s="314"/>
      <c r="Z2061" s="314"/>
      <c r="AA2061" s="314"/>
      <c r="AB2061" s="314"/>
      <c r="AC2061" s="314"/>
      <c r="AD2061" s="314"/>
      <c r="AE2061" s="314"/>
      <c r="AF2061" s="314"/>
      <c r="AG2061" s="314"/>
      <c r="AH2061" s="314"/>
      <c r="AI2061" s="314"/>
      <c r="AJ2061" s="314"/>
      <c r="AK2061" s="314"/>
      <c r="AL2061" s="314"/>
      <c r="AM2061" s="314"/>
      <c r="AN2061" s="314"/>
    </row>
    <row r="2062">
      <c r="A2062" s="310" t="s">
        <v>5017</v>
      </c>
      <c r="B2062" s="310">
        <v>12089.0</v>
      </c>
      <c r="C2062" s="314"/>
      <c r="D2062" s="314"/>
      <c r="E2062" s="311" t="s">
        <v>21</v>
      </c>
      <c r="F2062" s="311" t="s">
        <v>2359</v>
      </c>
      <c r="G2062" s="310">
        <v>1987.0</v>
      </c>
      <c r="H2062" s="310" t="s">
        <v>102</v>
      </c>
      <c r="I2062" s="310" t="s">
        <v>1961</v>
      </c>
      <c r="J2062" s="310">
        <v>118.0</v>
      </c>
      <c r="K2062" s="310" t="s">
        <v>105</v>
      </c>
      <c r="L2062" s="310" t="s">
        <v>25</v>
      </c>
      <c r="M2062" s="310" t="s">
        <v>5012</v>
      </c>
      <c r="N2062" s="314"/>
      <c r="O2062" s="314"/>
      <c r="P2062" s="314"/>
      <c r="Q2062" s="314"/>
      <c r="R2062" s="314"/>
      <c r="S2062" s="314"/>
      <c r="T2062" s="314"/>
      <c r="U2062" s="314"/>
      <c r="V2062" s="314"/>
      <c r="W2062" s="314"/>
      <c r="X2062" s="314"/>
      <c r="Y2062" s="314"/>
      <c r="Z2062" s="314"/>
      <c r="AA2062" s="314"/>
      <c r="AB2062" s="314"/>
      <c r="AC2062" s="314"/>
      <c r="AD2062" s="314"/>
      <c r="AE2062" s="314"/>
      <c r="AF2062" s="314"/>
      <c r="AG2062" s="314"/>
      <c r="AH2062" s="314"/>
      <c r="AI2062" s="314"/>
      <c r="AJ2062" s="314"/>
      <c r="AK2062" s="314"/>
      <c r="AL2062" s="314"/>
      <c r="AM2062" s="314"/>
      <c r="AN2062" s="314"/>
    </row>
    <row r="2063">
      <c r="A2063" s="310" t="s">
        <v>5017</v>
      </c>
      <c r="B2063" s="310">
        <v>12090.0</v>
      </c>
      <c r="C2063" s="314"/>
      <c r="D2063" s="314"/>
      <c r="E2063" s="311" t="s">
        <v>21</v>
      </c>
      <c r="F2063" s="311" t="s">
        <v>2281</v>
      </c>
      <c r="G2063" s="310">
        <v>1987.0</v>
      </c>
      <c r="H2063" s="310" t="s">
        <v>1969</v>
      </c>
      <c r="I2063" s="310" t="s">
        <v>1993</v>
      </c>
      <c r="J2063" s="310">
        <v>1.0</v>
      </c>
      <c r="K2063" s="310" t="s">
        <v>105</v>
      </c>
      <c r="L2063" s="310" t="s">
        <v>72</v>
      </c>
      <c r="M2063" s="310" t="s">
        <v>5012</v>
      </c>
      <c r="N2063" s="314"/>
      <c r="O2063" s="314"/>
      <c r="P2063" s="314"/>
      <c r="Q2063" s="314"/>
      <c r="R2063" s="314"/>
      <c r="S2063" s="314"/>
      <c r="T2063" s="314"/>
      <c r="U2063" s="314"/>
      <c r="V2063" s="314"/>
      <c r="W2063" s="314"/>
      <c r="X2063" s="314"/>
      <c r="Y2063" s="314"/>
      <c r="Z2063" s="314"/>
      <c r="AA2063" s="314"/>
      <c r="AB2063" s="314"/>
      <c r="AC2063" s="314"/>
      <c r="AD2063" s="314"/>
      <c r="AE2063" s="314"/>
      <c r="AF2063" s="314"/>
      <c r="AG2063" s="314"/>
      <c r="AH2063" s="314"/>
      <c r="AI2063" s="314"/>
      <c r="AJ2063" s="314"/>
      <c r="AK2063" s="314"/>
      <c r="AL2063" s="314"/>
      <c r="AM2063" s="314"/>
      <c r="AN2063" s="314"/>
    </row>
    <row r="2064">
      <c r="A2064" s="310" t="s">
        <v>5017</v>
      </c>
      <c r="B2064" s="310">
        <v>12091.0</v>
      </c>
      <c r="C2064" s="314"/>
      <c r="D2064" s="314"/>
      <c r="E2064" s="311" t="s">
        <v>21</v>
      </c>
      <c r="F2064" s="311" t="s">
        <v>2282</v>
      </c>
      <c r="G2064" s="310">
        <v>1987.0</v>
      </c>
      <c r="H2064" s="310" t="s">
        <v>1969</v>
      </c>
      <c r="I2064" s="310" t="s">
        <v>1943</v>
      </c>
      <c r="J2064" s="310">
        <v>3.0</v>
      </c>
      <c r="K2064" s="310" t="s">
        <v>105</v>
      </c>
      <c r="L2064" s="310" t="s">
        <v>72</v>
      </c>
      <c r="M2064" s="310" t="s">
        <v>5012</v>
      </c>
      <c r="N2064" s="314"/>
      <c r="O2064" s="314"/>
      <c r="P2064" s="314"/>
      <c r="Q2064" s="314"/>
      <c r="R2064" s="314"/>
      <c r="S2064" s="314"/>
      <c r="T2064" s="314"/>
      <c r="U2064" s="314"/>
      <c r="V2064" s="314"/>
      <c r="W2064" s="314"/>
      <c r="X2064" s="314"/>
      <c r="Y2064" s="314"/>
      <c r="Z2064" s="314"/>
      <c r="AA2064" s="314"/>
      <c r="AB2064" s="314"/>
      <c r="AC2064" s="314"/>
      <c r="AD2064" s="314"/>
      <c r="AE2064" s="314"/>
      <c r="AF2064" s="314"/>
      <c r="AG2064" s="314"/>
      <c r="AH2064" s="314"/>
      <c r="AI2064" s="314"/>
      <c r="AJ2064" s="314"/>
      <c r="AK2064" s="314"/>
      <c r="AL2064" s="314"/>
      <c r="AM2064" s="314"/>
      <c r="AN2064" s="314"/>
    </row>
    <row r="2065">
      <c r="A2065" s="310" t="s">
        <v>5017</v>
      </c>
      <c r="B2065" s="310">
        <v>12092.0</v>
      </c>
      <c r="C2065" s="314"/>
      <c r="D2065" s="314"/>
      <c r="E2065" s="311" t="s">
        <v>21</v>
      </c>
      <c r="F2065" s="311" t="s">
        <v>2283</v>
      </c>
      <c r="G2065" s="310">
        <v>1987.0</v>
      </c>
      <c r="H2065" s="310" t="s">
        <v>1969</v>
      </c>
      <c r="I2065" s="310" t="s">
        <v>1943</v>
      </c>
      <c r="J2065" s="310">
        <v>3.0</v>
      </c>
      <c r="K2065" s="310" t="s">
        <v>105</v>
      </c>
      <c r="L2065" s="310" t="s">
        <v>72</v>
      </c>
      <c r="M2065" s="310" t="s">
        <v>5012</v>
      </c>
      <c r="N2065" s="314"/>
      <c r="O2065" s="314"/>
      <c r="P2065" s="314"/>
      <c r="Q2065" s="314"/>
      <c r="R2065" s="314"/>
      <c r="S2065" s="314"/>
      <c r="T2065" s="314"/>
      <c r="U2065" s="314"/>
      <c r="V2065" s="314"/>
      <c r="W2065" s="314"/>
      <c r="X2065" s="314"/>
      <c r="Y2065" s="314"/>
      <c r="Z2065" s="314"/>
      <c r="AA2065" s="314"/>
      <c r="AB2065" s="314"/>
      <c r="AC2065" s="314"/>
      <c r="AD2065" s="314"/>
      <c r="AE2065" s="314"/>
      <c r="AF2065" s="314"/>
      <c r="AG2065" s="314"/>
      <c r="AH2065" s="314"/>
      <c r="AI2065" s="314"/>
      <c r="AJ2065" s="314"/>
      <c r="AK2065" s="314"/>
      <c r="AL2065" s="314"/>
      <c r="AM2065" s="314"/>
      <c r="AN2065" s="314"/>
    </row>
    <row r="2066">
      <c r="A2066" s="310" t="s">
        <v>5017</v>
      </c>
      <c r="B2066" s="310">
        <v>12093.0</v>
      </c>
      <c r="C2066" s="314"/>
      <c r="D2066" s="314"/>
      <c r="E2066" s="311" t="s">
        <v>21</v>
      </c>
      <c r="F2066" s="311" t="s">
        <v>2284</v>
      </c>
      <c r="G2066" s="310">
        <v>1987.0</v>
      </c>
      <c r="H2066" s="310" t="s">
        <v>1969</v>
      </c>
      <c r="I2066" s="310" t="s">
        <v>1943</v>
      </c>
      <c r="J2066" s="310">
        <v>3.0</v>
      </c>
      <c r="K2066" s="310" t="s">
        <v>105</v>
      </c>
      <c r="L2066" s="310" t="s">
        <v>72</v>
      </c>
      <c r="M2066" s="310" t="s">
        <v>5012</v>
      </c>
      <c r="N2066" s="314"/>
      <c r="O2066" s="314"/>
      <c r="P2066" s="314"/>
      <c r="Q2066" s="314"/>
      <c r="R2066" s="314"/>
      <c r="S2066" s="314"/>
      <c r="T2066" s="314"/>
      <c r="U2066" s="314"/>
      <c r="V2066" s="314"/>
      <c r="W2066" s="314"/>
      <c r="X2066" s="314"/>
      <c r="Y2066" s="314"/>
      <c r="Z2066" s="314"/>
      <c r="AA2066" s="314"/>
      <c r="AB2066" s="314"/>
      <c r="AC2066" s="314"/>
      <c r="AD2066" s="314"/>
      <c r="AE2066" s="314"/>
      <c r="AF2066" s="314"/>
      <c r="AG2066" s="314"/>
      <c r="AH2066" s="314"/>
      <c r="AI2066" s="314"/>
      <c r="AJ2066" s="314"/>
      <c r="AK2066" s="314"/>
      <c r="AL2066" s="314"/>
      <c r="AM2066" s="314"/>
      <c r="AN2066" s="314"/>
    </row>
    <row r="2067">
      <c r="A2067" s="310" t="s">
        <v>5017</v>
      </c>
      <c r="B2067" s="310">
        <v>12094.0</v>
      </c>
      <c r="C2067" s="314"/>
      <c r="D2067" s="314"/>
      <c r="E2067" s="311" t="s">
        <v>21</v>
      </c>
      <c r="F2067" s="311" t="s">
        <v>2285</v>
      </c>
      <c r="G2067" s="310">
        <v>1987.0</v>
      </c>
      <c r="H2067" s="310" t="s">
        <v>1969</v>
      </c>
      <c r="I2067" s="310" t="s">
        <v>1943</v>
      </c>
      <c r="J2067" s="310">
        <v>3.0</v>
      </c>
      <c r="K2067" s="310" t="s">
        <v>105</v>
      </c>
      <c r="L2067" s="310" t="s">
        <v>72</v>
      </c>
      <c r="M2067" s="310" t="s">
        <v>5012</v>
      </c>
      <c r="N2067" s="314"/>
      <c r="O2067" s="314"/>
      <c r="P2067" s="314"/>
      <c r="Q2067" s="314"/>
      <c r="R2067" s="314"/>
      <c r="S2067" s="314"/>
      <c r="T2067" s="314"/>
      <c r="U2067" s="314"/>
      <c r="V2067" s="314"/>
      <c r="W2067" s="314"/>
      <c r="X2067" s="314"/>
      <c r="Y2067" s="314"/>
      <c r="Z2067" s="314"/>
      <c r="AA2067" s="314"/>
      <c r="AB2067" s="314"/>
      <c r="AC2067" s="314"/>
      <c r="AD2067" s="314"/>
      <c r="AE2067" s="314"/>
      <c r="AF2067" s="314"/>
      <c r="AG2067" s="314"/>
      <c r="AH2067" s="314"/>
      <c r="AI2067" s="314"/>
      <c r="AJ2067" s="314"/>
      <c r="AK2067" s="314"/>
      <c r="AL2067" s="314"/>
      <c r="AM2067" s="314"/>
      <c r="AN2067" s="314"/>
    </row>
    <row r="2068">
      <c r="A2068" s="310" t="s">
        <v>5017</v>
      </c>
      <c r="B2068" s="310">
        <v>12095.0</v>
      </c>
      <c r="C2068" s="314"/>
      <c r="D2068" s="314"/>
      <c r="E2068" s="311" t="s">
        <v>21</v>
      </c>
      <c r="F2068" s="311" t="s">
        <v>2111</v>
      </c>
      <c r="G2068" s="310">
        <v>1987.0</v>
      </c>
      <c r="H2068" s="310" t="s">
        <v>1969</v>
      </c>
      <c r="I2068" s="310" t="s">
        <v>1943</v>
      </c>
      <c r="J2068" s="310">
        <v>3.0</v>
      </c>
      <c r="K2068" s="310" t="s">
        <v>105</v>
      </c>
      <c r="L2068" s="310" t="s">
        <v>666</v>
      </c>
      <c r="M2068" s="310" t="s">
        <v>5012</v>
      </c>
      <c r="N2068" s="314"/>
      <c r="O2068" s="314"/>
      <c r="P2068" s="314"/>
      <c r="Q2068" s="314"/>
      <c r="R2068" s="314"/>
      <c r="S2068" s="314"/>
      <c r="T2068" s="314"/>
      <c r="U2068" s="314"/>
      <c r="V2068" s="314"/>
      <c r="W2068" s="314"/>
      <c r="X2068" s="314"/>
      <c r="Y2068" s="314"/>
      <c r="Z2068" s="314"/>
      <c r="AA2068" s="314"/>
      <c r="AB2068" s="314"/>
      <c r="AC2068" s="314"/>
      <c r="AD2068" s="314"/>
      <c r="AE2068" s="314"/>
      <c r="AF2068" s="314"/>
      <c r="AG2068" s="314"/>
      <c r="AH2068" s="314"/>
      <c r="AI2068" s="314"/>
      <c r="AJ2068" s="314"/>
      <c r="AK2068" s="314"/>
      <c r="AL2068" s="314"/>
      <c r="AM2068" s="314"/>
      <c r="AN2068" s="314"/>
    </row>
    <row r="2069">
      <c r="A2069" s="310" t="s">
        <v>5017</v>
      </c>
      <c r="B2069" s="310">
        <v>12096.0</v>
      </c>
      <c r="C2069" s="314"/>
      <c r="D2069" s="314"/>
      <c r="E2069" s="311" t="s">
        <v>21</v>
      </c>
      <c r="F2069" s="311" t="s">
        <v>2010</v>
      </c>
      <c r="G2069" s="310">
        <v>1987.0</v>
      </c>
      <c r="H2069" s="310" t="s">
        <v>1969</v>
      </c>
      <c r="I2069" s="310" t="s">
        <v>1943</v>
      </c>
      <c r="J2069" s="310">
        <v>3.0</v>
      </c>
      <c r="K2069" s="310" t="s">
        <v>105</v>
      </c>
      <c r="L2069" s="310" t="s">
        <v>763</v>
      </c>
      <c r="M2069" s="310" t="s">
        <v>5012</v>
      </c>
      <c r="N2069" s="314"/>
      <c r="O2069" s="314"/>
      <c r="P2069" s="314"/>
      <c r="Q2069" s="314"/>
      <c r="R2069" s="314"/>
      <c r="S2069" s="314"/>
      <c r="T2069" s="314"/>
      <c r="U2069" s="314"/>
      <c r="V2069" s="314"/>
      <c r="W2069" s="314"/>
      <c r="X2069" s="314"/>
      <c r="Y2069" s="314"/>
      <c r="Z2069" s="314"/>
      <c r="AA2069" s="314"/>
      <c r="AB2069" s="314"/>
      <c r="AC2069" s="314"/>
      <c r="AD2069" s="314"/>
      <c r="AE2069" s="314"/>
      <c r="AF2069" s="314"/>
      <c r="AG2069" s="314"/>
      <c r="AH2069" s="314"/>
      <c r="AI2069" s="314"/>
      <c r="AJ2069" s="314"/>
      <c r="AK2069" s="314"/>
      <c r="AL2069" s="314"/>
      <c r="AM2069" s="314"/>
      <c r="AN2069" s="314"/>
    </row>
    <row r="2070">
      <c r="A2070" s="310" t="s">
        <v>5017</v>
      </c>
      <c r="B2070" s="310">
        <v>12097.0</v>
      </c>
      <c r="C2070" s="314"/>
      <c r="D2070" s="314"/>
      <c r="E2070" s="311" t="s">
        <v>21</v>
      </c>
      <c r="F2070" s="311" t="s">
        <v>2454</v>
      </c>
      <c r="G2070" s="310">
        <v>1987.0</v>
      </c>
      <c r="H2070" s="310" t="s">
        <v>1969</v>
      </c>
      <c r="I2070" s="310" t="s">
        <v>1933</v>
      </c>
      <c r="J2070" s="310">
        <v>4.0</v>
      </c>
      <c r="K2070" s="310" t="s">
        <v>105</v>
      </c>
      <c r="L2070" s="310" t="s">
        <v>498</v>
      </c>
      <c r="M2070" s="310" t="s">
        <v>5012</v>
      </c>
      <c r="N2070" s="314"/>
      <c r="O2070" s="314"/>
      <c r="P2070" s="314"/>
      <c r="Q2070" s="314"/>
      <c r="R2070" s="314"/>
      <c r="S2070" s="314"/>
      <c r="T2070" s="314"/>
      <c r="U2070" s="314"/>
      <c r="V2070" s="314"/>
      <c r="W2070" s="314"/>
      <c r="X2070" s="314"/>
      <c r="Y2070" s="314"/>
      <c r="Z2070" s="314"/>
      <c r="AA2070" s="314"/>
      <c r="AB2070" s="314"/>
      <c r="AC2070" s="314"/>
      <c r="AD2070" s="314"/>
      <c r="AE2070" s="314"/>
      <c r="AF2070" s="314"/>
      <c r="AG2070" s="314"/>
      <c r="AH2070" s="314"/>
      <c r="AI2070" s="314"/>
      <c r="AJ2070" s="314"/>
      <c r="AK2070" s="314"/>
      <c r="AL2070" s="314"/>
      <c r="AM2070" s="314"/>
      <c r="AN2070" s="314"/>
    </row>
    <row r="2071">
      <c r="A2071" s="5" t="s">
        <v>5017</v>
      </c>
      <c r="B2071" s="5">
        <v>12098.0</v>
      </c>
      <c r="E2071" s="90" t="s">
        <v>21</v>
      </c>
      <c r="F2071" s="90" t="s">
        <v>2575</v>
      </c>
      <c r="G2071" s="5">
        <v>1988.0</v>
      </c>
      <c r="H2071" s="5" t="s">
        <v>2576</v>
      </c>
      <c r="I2071" s="5" t="s">
        <v>288</v>
      </c>
      <c r="J2071" s="5" t="s">
        <v>2577</v>
      </c>
      <c r="K2071" s="5" t="s">
        <v>105</v>
      </c>
      <c r="L2071" s="5" t="s">
        <v>30</v>
      </c>
      <c r="M2071" s="5" t="s">
        <v>5012</v>
      </c>
      <c r="N2071" s="113"/>
    </row>
    <row r="2072">
      <c r="A2072" s="310" t="s">
        <v>5017</v>
      </c>
      <c r="B2072" s="310">
        <v>12099.0</v>
      </c>
      <c r="C2072" s="314"/>
      <c r="D2072" s="314"/>
      <c r="E2072" s="311" t="s">
        <v>21</v>
      </c>
      <c r="F2072" s="311" t="s">
        <v>2492</v>
      </c>
      <c r="G2072" s="310">
        <v>2007.0</v>
      </c>
      <c r="H2072" s="310" t="s">
        <v>2227</v>
      </c>
      <c r="I2072" s="310" t="s">
        <v>2228</v>
      </c>
      <c r="J2072" s="310">
        <v>2.0</v>
      </c>
      <c r="K2072" s="310" t="s">
        <v>105</v>
      </c>
      <c r="L2072" s="310" t="s">
        <v>25</v>
      </c>
      <c r="M2072" s="310" t="s">
        <v>5012</v>
      </c>
      <c r="N2072" s="314"/>
      <c r="O2072" s="314"/>
      <c r="P2072" s="314"/>
      <c r="Q2072" s="314"/>
      <c r="R2072" s="314"/>
      <c r="S2072" s="314"/>
      <c r="T2072" s="314"/>
      <c r="U2072" s="314"/>
      <c r="V2072" s="314"/>
      <c r="W2072" s="314"/>
      <c r="X2072" s="314"/>
      <c r="Y2072" s="314"/>
      <c r="Z2072" s="314"/>
      <c r="AA2072" s="314"/>
      <c r="AB2072" s="314"/>
      <c r="AC2072" s="314"/>
      <c r="AD2072" s="314"/>
      <c r="AE2072" s="314"/>
      <c r="AF2072" s="314"/>
      <c r="AG2072" s="314"/>
      <c r="AH2072" s="314"/>
      <c r="AI2072" s="314"/>
      <c r="AJ2072" s="314"/>
      <c r="AK2072" s="314"/>
      <c r="AL2072" s="314"/>
      <c r="AM2072" s="314"/>
      <c r="AN2072" s="314"/>
    </row>
    <row r="2073">
      <c r="A2073" s="310" t="s">
        <v>5017</v>
      </c>
      <c r="B2073" s="310">
        <v>12100.0</v>
      </c>
      <c r="C2073" s="314"/>
      <c r="D2073" s="314"/>
      <c r="E2073" s="311" t="s">
        <v>21</v>
      </c>
      <c r="F2073" s="311" t="s">
        <v>2419</v>
      </c>
      <c r="G2073" s="310">
        <v>2007.0</v>
      </c>
      <c r="H2073" s="310" t="s">
        <v>2227</v>
      </c>
      <c r="I2073" s="310" t="s">
        <v>2228</v>
      </c>
      <c r="J2073" s="310">
        <v>2.0</v>
      </c>
      <c r="K2073" s="310" t="s">
        <v>105</v>
      </c>
      <c r="L2073" s="310" t="s">
        <v>498</v>
      </c>
      <c r="M2073" s="310" t="s">
        <v>5012</v>
      </c>
      <c r="N2073" s="314"/>
      <c r="O2073" s="314"/>
      <c r="P2073" s="314"/>
      <c r="Q2073" s="314"/>
      <c r="R2073" s="314"/>
      <c r="S2073" s="314"/>
      <c r="T2073" s="314"/>
      <c r="U2073" s="314"/>
      <c r="V2073" s="314"/>
      <c r="W2073" s="314"/>
      <c r="X2073" s="314"/>
      <c r="Y2073" s="314"/>
      <c r="Z2073" s="314"/>
      <c r="AA2073" s="314"/>
      <c r="AB2073" s="314"/>
      <c r="AC2073" s="314"/>
      <c r="AD2073" s="314"/>
      <c r="AE2073" s="314"/>
      <c r="AF2073" s="314"/>
      <c r="AG2073" s="314"/>
      <c r="AH2073" s="314"/>
      <c r="AI2073" s="314"/>
      <c r="AJ2073" s="314"/>
      <c r="AK2073" s="314"/>
      <c r="AL2073" s="314"/>
      <c r="AM2073" s="314"/>
      <c r="AN2073" s="314"/>
    </row>
    <row r="2074">
      <c r="A2074" s="310" t="s">
        <v>5017</v>
      </c>
      <c r="B2074" s="310">
        <v>12101.0</v>
      </c>
      <c r="C2074" s="314"/>
      <c r="D2074" s="314"/>
      <c r="E2074" s="311" t="s">
        <v>21</v>
      </c>
      <c r="F2074" s="311" t="s">
        <v>2420</v>
      </c>
      <c r="G2074" s="310">
        <v>2007.0</v>
      </c>
      <c r="H2074" s="310" t="s">
        <v>2227</v>
      </c>
      <c r="I2074" s="310" t="s">
        <v>2228</v>
      </c>
      <c r="J2074" s="310">
        <v>2.0</v>
      </c>
      <c r="K2074" s="310" t="s">
        <v>105</v>
      </c>
      <c r="L2074" s="310" t="s">
        <v>498</v>
      </c>
      <c r="M2074" s="310" t="s">
        <v>5012</v>
      </c>
      <c r="N2074" s="314"/>
      <c r="O2074" s="314"/>
      <c r="P2074" s="314"/>
      <c r="Q2074" s="314"/>
      <c r="R2074" s="314"/>
      <c r="S2074" s="314"/>
      <c r="T2074" s="314"/>
      <c r="U2074" s="314"/>
      <c r="V2074" s="314"/>
      <c r="W2074" s="314"/>
      <c r="X2074" s="314"/>
      <c r="Y2074" s="314"/>
      <c r="Z2074" s="314"/>
      <c r="AA2074" s="314"/>
      <c r="AB2074" s="314"/>
      <c r="AC2074" s="314"/>
      <c r="AD2074" s="314"/>
      <c r="AE2074" s="314"/>
      <c r="AF2074" s="314"/>
      <c r="AG2074" s="314"/>
      <c r="AH2074" s="314"/>
      <c r="AI2074" s="314"/>
      <c r="AJ2074" s="314"/>
      <c r="AK2074" s="314"/>
      <c r="AL2074" s="314"/>
      <c r="AM2074" s="314"/>
      <c r="AN2074" s="314"/>
    </row>
    <row r="2075">
      <c r="A2075" s="310" t="s">
        <v>5017</v>
      </c>
      <c r="B2075" s="310">
        <v>12102.0</v>
      </c>
      <c r="C2075" s="314"/>
      <c r="D2075" s="314"/>
      <c r="E2075" s="311" t="s">
        <v>21</v>
      </c>
      <c r="F2075" s="311" t="s">
        <v>2421</v>
      </c>
      <c r="G2075" s="310">
        <v>2007.0</v>
      </c>
      <c r="H2075" s="310" t="s">
        <v>2227</v>
      </c>
      <c r="I2075" s="310" t="s">
        <v>2228</v>
      </c>
      <c r="J2075" s="310">
        <v>2.0</v>
      </c>
      <c r="K2075" s="310" t="s">
        <v>105</v>
      </c>
      <c r="L2075" s="310" t="s">
        <v>498</v>
      </c>
      <c r="M2075" s="310" t="s">
        <v>5012</v>
      </c>
      <c r="N2075" s="314"/>
      <c r="O2075" s="314"/>
      <c r="P2075" s="314"/>
      <c r="Q2075" s="314"/>
      <c r="R2075" s="314"/>
      <c r="S2075" s="314"/>
      <c r="T2075" s="314"/>
      <c r="U2075" s="314"/>
      <c r="V2075" s="314"/>
      <c r="W2075" s="314"/>
      <c r="X2075" s="314"/>
      <c r="Y2075" s="314"/>
      <c r="Z2075" s="314"/>
      <c r="AA2075" s="314"/>
      <c r="AB2075" s="314"/>
      <c r="AC2075" s="314"/>
      <c r="AD2075" s="314"/>
      <c r="AE2075" s="314"/>
      <c r="AF2075" s="314"/>
      <c r="AG2075" s="314"/>
      <c r="AH2075" s="314"/>
      <c r="AI2075" s="314"/>
      <c r="AJ2075" s="314"/>
      <c r="AK2075" s="314"/>
      <c r="AL2075" s="314"/>
      <c r="AM2075" s="314"/>
      <c r="AN2075" s="314"/>
    </row>
    <row r="2076">
      <c r="A2076" s="310" t="s">
        <v>5017</v>
      </c>
      <c r="B2076" s="310">
        <v>12103.0</v>
      </c>
      <c r="C2076" s="314"/>
      <c r="D2076" s="314"/>
      <c r="E2076" s="311" t="s">
        <v>21</v>
      </c>
      <c r="F2076" s="311" t="s">
        <v>2360</v>
      </c>
      <c r="G2076" s="310">
        <v>2007.0</v>
      </c>
      <c r="H2076" s="310" t="s">
        <v>2227</v>
      </c>
      <c r="I2076" s="310" t="s">
        <v>2228</v>
      </c>
      <c r="J2076" s="310">
        <v>2.0</v>
      </c>
      <c r="K2076" s="310" t="s">
        <v>105</v>
      </c>
      <c r="L2076" s="310" t="s">
        <v>72</v>
      </c>
      <c r="M2076" s="310" t="s">
        <v>5012</v>
      </c>
      <c r="N2076" s="314"/>
      <c r="O2076" s="314"/>
      <c r="P2076" s="314"/>
      <c r="Q2076" s="314"/>
      <c r="R2076" s="314"/>
      <c r="S2076" s="314"/>
      <c r="T2076" s="314"/>
      <c r="U2076" s="314"/>
      <c r="V2076" s="314"/>
      <c r="W2076" s="314"/>
      <c r="X2076" s="314"/>
      <c r="Y2076" s="314"/>
      <c r="Z2076" s="314"/>
      <c r="AA2076" s="314"/>
      <c r="AB2076" s="314"/>
      <c r="AC2076" s="314"/>
      <c r="AD2076" s="314"/>
      <c r="AE2076" s="314"/>
      <c r="AF2076" s="314"/>
      <c r="AG2076" s="314"/>
      <c r="AH2076" s="314"/>
      <c r="AI2076" s="314"/>
      <c r="AJ2076" s="314"/>
      <c r="AK2076" s="314"/>
      <c r="AL2076" s="314"/>
      <c r="AM2076" s="314"/>
      <c r="AN2076" s="314"/>
    </row>
    <row r="2077">
      <c r="A2077" s="310" t="s">
        <v>5017</v>
      </c>
      <c r="B2077" s="310">
        <v>12104.0</v>
      </c>
      <c r="C2077" s="314"/>
      <c r="D2077" s="314"/>
      <c r="E2077" s="311" t="s">
        <v>21</v>
      </c>
      <c r="F2077" s="311" t="s">
        <v>2361</v>
      </c>
      <c r="G2077" s="310">
        <v>2007.0</v>
      </c>
      <c r="H2077" s="310" t="s">
        <v>2227</v>
      </c>
      <c r="I2077" s="310" t="s">
        <v>2228</v>
      </c>
      <c r="J2077" s="310">
        <v>2.0</v>
      </c>
      <c r="K2077" s="310" t="s">
        <v>105</v>
      </c>
      <c r="L2077" s="310" t="s">
        <v>72</v>
      </c>
      <c r="M2077" s="310" t="s">
        <v>5012</v>
      </c>
      <c r="N2077" s="314"/>
      <c r="O2077" s="314"/>
      <c r="P2077" s="314"/>
      <c r="Q2077" s="314"/>
      <c r="R2077" s="314"/>
      <c r="S2077" s="314"/>
      <c r="T2077" s="314"/>
      <c r="U2077" s="314"/>
      <c r="V2077" s="314"/>
      <c r="W2077" s="314"/>
      <c r="X2077" s="314"/>
      <c r="Y2077" s="314"/>
      <c r="Z2077" s="314"/>
      <c r="AA2077" s="314"/>
      <c r="AB2077" s="314"/>
      <c r="AC2077" s="314"/>
      <c r="AD2077" s="314"/>
      <c r="AE2077" s="314"/>
      <c r="AF2077" s="314"/>
      <c r="AG2077" s="314"/>
      <c r="AH2077" s="314"/>
      <c r="AI2077" s="314"/>
      <c r="AJ2077" s="314"/>
      <c r="AK2077" s="314"/>
      <c r="AL2077" s="314"/>
      <c r="AM2077" s="314"/>
      <c r="AN2077" s="314"/>
    </row>
    <row r="2078">
      <c r="A2078" s="310" t="s">
        <v>5017</v>
      </c>
      <c r="B2078" s="310">
        <v>12105.0</v>
      </c>
      <c r="C2078" s="314"/>
      <c r="D2078" s="314"/>
      <c r="E2078" s="311" t="s">
        <v>21</v>
      </c>
      <c r="F2078" s="311" t="s">
        <v>2362</v>
      </c>
      <c r="G2078" s="310">
        <v>2007.0</v>
      </c>
      <c r="H2078" s="310" t="s">
        <v>2227</v>
      </c>
      <c r="I2078" s="310" t="s">
        <v>2228</v>
      </c>
      <c r="J2078" s="310">
        <v>2.0</v>
      </c>
      <c r="K2078" s="310" t="s">
        <v>105</v>
      </c>
      <c r="L2078" s="310" t="s">
        <v>72</v>
      </c>
      <c r="M2078" s="310" t="s">
        <v>5012</v>
      </c>
      <c r="N2078" s="314"/>
      <c r="O2078" s="314"/>
      <c r="P2078" s="314"/>
      <c r="Q2078" s="314"/>
      <c r="R2078" s="314"/>
      <c r="S2078" s="314"/>
      <c r="T2078" s="314"/>
      <c r="U2078" s="314"/>
      <c r="V2078" s="314"/>
      <c r="W2078" s="314"/>
      <c r="X2078" s="314"/>
      <c r="Y2078" s="314"/>
      <c r="Z2078" s="314"/>
      <c r="AA2078" s="314"/>
      <c r="AB2078" s="314"/>
      <c r="AC2078" s="314"/>
      <c r="AD2078" s="314"/>
      <c r="AE2078" s="314"/>
      <c r="AF2078" s="314"/>
      <c r="AG2078" s="314"/>
      <c r="AH2078" s="314"/>
      <c r="AI2078" s="314"/>
      <c r="AJ2078" s="314"/>
      <c r="AK2078" s="314"/>
      <c r="AL2078" s="314"/>
      <c r="AM2078" s="314"/>
      <c r="AN2078" s="314"/>
    </row>
    <row r="2079">
      <c r="A2079" s="310" t="s">
        <v>5017</v>
      </c>
      <c r="B2079" s="310">
        <v>12106.0</v>
      </c>
      <c r="C2079" s="314"/>
      <c r="D2079" s="314"/>
      <c r="E2079" s="311" t="s">
        <v>21</v>
      </c>
      <c r="F2079" s="311" t="s">
        <v>2226</v>
      </c>
      <c r="G2079" s="310">
        <v>2007.0</v>
      </c>
      <c r="H2079" s="310" t="s">
        <v>2227</v>
      </c>
      <c r="I2079" s="310" t="s">
        <v>2228</v>
      </c>
      <c r="J2079" s="310">
        <v>2.0</v>
      </c>
      <c r="K2079" s="310" t="s">
        <v>105</v>
      </c>
      <c r="L2079" s="310" t="s">
        <v>666</v>
      </c>
      <c r="M2079" s="310" t="s">
        <v>5012</v>
      </c>
      <c r="N2079" s="314"/>
      <c r="O2079" s="314"/>
      <c r="P2079" s="314"/>
      <c r="Q2079" s="314"/>
      <c r="R2079" s="314"/>
      <c r="S2079" s="314"/>
      <c r="T2079" s="314"/>
      <c r="U2079" s="314"/>
      <c r="V2079" s="314"/>
      <c r="W2079" s="314"/>
      <c r="X2079" s="314"/>
      <c r="Y2079" s="314"/>
      <c r="Z2079" s="314"/>
      <c r="AA2079" s="314"/>
      <c r="AB2079" s="314"/>
      <c r="AC2079" s="314"/>
      <c r="AD2079" s="314"/>
      <c r="AE2079" s="314"/>
      <c r="AF2079" s="314"/>
      <c r="AG2079" s="314"/>
      <c r="AH2079" s="314"/>
      <c r="AI2079" s="314"/>
      <c r="AJ2079" s="314"/>
      <c r="AK2079" s="314"/>
      <c r="AL2079" s="314"/>
      <c r="AM2079" s="314"/>
      <c r="AN2079" s="314"/>
    </row>
    <row r="2080">
      <c r="A2080" s="310" t="s">
        <v>5017</v>
      </c>
      <c r="B2080" s="310">
        <v>12107.0</v>
      </c>
      <c r="C2080" s="314"/>
      <c r="D2080" s="314"/>
      <c r="E2080" s="311" t="s">
        <v>21</v>
      </c>
      <c r="F2080" s="311" t="s">
        <v>1592</v>
      </c>
      <c r="G2080" s="310">
        <v>1988.0</v>
      </c>
      <c r="H2080" s="310" t="s">
        <v>62</v>
      </c>
      <c r="I2080" s="310" t="s">
        <v>986</v>
      </c>
      <c r="J2080" s="310">
        <v>23.0</v>
      </c>
      <c r="K2080" s="310" t="s">
        <v>105</v>
      </c>
      <c r="L2080" s="310" t="s">
        <v>30</v>
      </c>
      <c r="M2080" s="310" t="s">
        <v>5013</v>
      </c>
      <c r="N2080" s="314"/>
      <c r="O2080" s="314"/>
      <c r="P2080" s="314"/>
      <c r="Q2080" s="314"/>
      <c r="R2080" s="314"/>
      <c r="S2080" s="314"/>
      <c r="T2080" s="314"/>
      <c r="U2080" s="314"/>
      <c r="V2080" s="314"/>
      <c r="W2080" s="314"/>
      <c r="X2080" s="314"/>
      <c r="Y2080" s="314"/>
      <c r="Z2080" s="314"/>
      <c r="AA2080" s="314"/>
      <c r="AB2080" s="314"/>
      <c r="AC2080" s="314"/>
      <c r="AD2080" s="314"/>
      <c r="AE2080" s="314"/>
      <c r="AF2080" s="314"/>
      <c r="AG2080" s="314"/>
      <c r="AH2080" s="314"/>
      <c r="AI2080" s="314"/>
      <c r="AJ2080" s="314"/>
      <c r="AK2080" s="314"/>
      <c r="AL2080" s="314"/>
      <c r="AM2080" s="314"/>
      <c r="AN2080" s="314"/>
    </row>
    <row r="2081">
      <c r="A2081" s="310" t="s">
        <v>5017</v>
      </c>
      <c r="B2081" s="310">
        <v>12108.0</v>
      </c>
      <c r="C2081" s="314"/>
      <c r="D2081" s="314"/>
      <c r="E2081" s="311" t="s">
        <v>21</v>
      </c>
      <c r="F2081" s="311" t="s">
        <v>2306</v>
      </c>
      <c r="G2081" s="310">
        <v>2019.0</v>
      </c>
      <c r="H2081" s="310" t="s">
        <v>1161</v>
      </c>
      <c r="I2081" s="310" t="s">
        <v>1786</v>
      </c>
      <c r="J2081" s="310">
        <v>209.0</v>
      </c>
      <c r="K2081" s="310" t="s">
        <v>105</v>
      </c>
      <c r="L2081" s="310" t="s">
        <v>30</v>
      </c>
      <c r="M2081" s="310" t="s">
        <v>5012</v>
      </c>
      <c r="N2081" s="314"/>
      <c r="O2081" s="314"/>
      <c r="P2081" s="314"/>
      <c r="Q2081" s="314"/>
      <c r="R2081" s="314"/>
      <c r="S2081" s="314"/>
      <c r="T2081" s="314"/>
      <c r="U2081" s="314"/>
      <c r="V2081" s="314"/>
      <c r="W2081" s="314"/>
      <c r="X2081" s="314"/>
      <c r="Y2081" s="314"/>
      <c r="Z2081" s="314"/>
      <c r="AA2081" s="314"/>
      <c r="AB2081" s="314"/>
      <c r="AC2081" s="314"/>
      <c r="AD2081" s="314"/>
      <c r="AE2081" s="314"/>
      <c r="AF2081" s="314"/>
      <c r="AG2081" s="314"/>
      <c r="AH2081" s="314"/>
      <c r="AI2081" s="314"/>
      <c r="AJ2081" s="314"/>
      <c r="AK2081" s="314"/>
      <c r="AL2081" s="314"/>
      <c r="AM2081" s="314"/>
      <c r="AN2081" s="314"/>
    </row>
    <row r="2082">
      <c r="A2082" s="310" t="s">
        <v>5017</v>
      </c>
      <c r="B2082" s="310">
        <v>12110.0</v>
      </c>
      <c r="C2082" s="314"/>
      <c r="D2082" s="314"/>
      <c r="E2082" s="311" t="s">
        <v>21</v>
      </c>
      <c r="F2082" s="311" t="s">
        <v>2011</v>
      </c>
      <c r="G2082" s="310">
        <v>2019.0</v>
      </c>
      <c r="H2082" s="310" t="s">
        <v>2012</v>
      </c>
      <c r="I2082" s="310" t="s">
        <v>1786</v>
      </c>
      <c r="J2082" s="310">
        <v>158.0</v>
      </c>
      <c r="K2082" s="310" t="s">
        <v>105</v>
      </c>
      <c r="L2082" s="310" t="s">
        <v>25</v>
      </c>
      <c r="M2082" s="310" t="s">
        <v>5012</v>
      </c>
      <c r="N2082" s="314"/>
      <c r="O2082" s="314"/>
      <c r="P2082" s="314"/>
      <c r="Q2082" s="314"/>
      <c r="R2082" s="314"/>
      <c r="S2082" s="314"/>
      <c r="T2082" s="314"/>
      <c r="U2082" s="314"/>
      <c r="V2082" s="314"/>
      <c r="W2082" s="314"/>
      <c r="X2082" s="314"/>
      <c r="Y2082" s="314"/>
      <c r="Z2082" s="314"/>
      <c r="AA2082" s="314"/>
      <c r="AB2082" s="314"/>
      <c r="AC2082" s="314"/>
      <c r="AD2082" s="314"/>
      <c r="AE2082" s="314"/>
      <c r="AF2082" s="314"/>
      <c r="AG2082" s="314"/>
      <c r="AH2082" s="314"/>
      <c r="AI2082" s="314"/>
      <c r="AJ2082" s="314"/>
      <c r="AK2082" s="314"/>
      <c r="AL2082" s="314"/>
      <c r="AM2082" s="314"/>
      <c r="AN2082" s="314"/>
    </row>
    <row r="2083">
      <c r="A2083" s="310" t="s">
        <v>5017</v>
      </c>
      <c r="B2083" s="310">
        <v>12111.0</v>
      </c>
      <c r="C2083" s="314"/>
      <c r="D2083" s="314"/>
      <c r="E2083" s="311" t="s">
        <v>66</v>
      </c>
      <c r="F2083" s="311" t="s">
        <v>2363</v>
      </c>
      <c r="G2083" s="310">
        <v>2019.0</v>
      </c>
      <c r="H2083" s="310" t="s">
        <v>119</v>
      </c>
      <c r="I2083" s="310" t="s">
        <v>1786</v>
      </c>
      <c r="J2083" s="310">
        <v>201.0</v>
      </c>
      <c r="K2083" s="310" t="s">
        <v>105</v>
      </c>
      <c r="L2083" s="310" t="s">
        <v>68</v>
      </c>
      <c r="M2083" s="310" t="s">
        <v>5012</v>
      </c>
      <c r="N2083" s="314"/>
      <c r="O2083" s="314"/>
      <c r="P2083" s="314"/>
      <c r="Q2083" s="314"/>
      <c r="R2083" s="314"/>
      <c r="S2083" s="314"/>
      <c r="T2083" s="314"/>
      <c r="U2083" s="314"/>
      <c r="V2083" s="314"/>
      <c r="W2083" s="314"/>
      <c r="X2083" s="314"/>
      <c r="Y2083" s="314"/>
      <c r="Z2083" s="314"/>
      <c r="AA2083" s="314"/>
      <c r="AB2083" s="314"/>
      <c r="AC2083" s="314"/>
      <c r="AD2083" s="314"/>
      <c r="AE2083" s="314"/>
      <c r="AF2083" s="314"/>
      <c r="AG2083" s="314"/>
      <c r="AH2083" s="314"/>
      <c r="AI2083" s="314"/>
      <c r="AJ2083" s="314"/>
      <c r="AK2083" s="314"/>
      <c r="AL2083" s="314"/>
      <c r="AM2083" s="314"/>
      <c r="AN2083" s="314"/>
    </row>
    <row r="2084">
      <c r="A2084" s="5" t="s">
        <v>5017</v>
      </c>
      <c r="B2084" s="5">
        <v>12112.0</v>
      </c>
      <c r="E2084" s="90" t="s">
        <v>66</v>
      </c>
      <c r="F2084" s="90" t="s">
        <v>2013</v>
      </c>
      <c r="G2084" s="5">
        <v>2019.0</v>
      </c>
      <c r="H2084" s="5" t="s">
        <v>119</v>
      </c>
      <c r="I2084" s="5" t="s">
        <v>1786</v>
      </c>
      <c r="J2084" s="5">
        <v>7.0</v>
      </c>
      <c r="K2084" s="5" t="s">
        <v>2014</v>
      </c>
      <c r="L2084" s="5" t="s">
        <v>68</v>
      </c>
      <c r="M2084" s="5" t="s">
        <v>5012</v>
      </c>
      <c r="N2084" s="113"/>
    </row>
    <row r="2085">
      <c r="A2085" s="5" t="s">
        <v>5017</v>
      </c>
      <c r="B2085" s="5">
        <v>12113.0</v>
      </c>
      <c r="E2085" s="90" t="s">
        <v>21</v>
      </c>
      <c r="F2085" s="90" t="s">
        <v>2061</v>
      </c>
      <c r="G2085" s="5">
        <v>1987.0</v>
      </c>
      <c r="H2085" s="5" t="s">
        <v>102</v>
      </c>
      <c r="I2085" s="5" t="s">
        <v>1961</v>
      </c>
      <c r="J2085" s="5">
        <v>7.0</v>
      </c>
      <c r="K2085" s="5" t="s">
        <v>1567</v>
      </c>
      <c r="L2085" s="5" t="s">
        <v>72</v>
      </c>
      <c r="M2085" s="5" t="s">
        <v>5012</v>
      </c>
      <c r="N2085" s="113"/>
    </row>
    <row r="2086">
      <c r="A2086" s="5" t="s">
        <v>5017</v>
      </c>
      <c r="B2086" s="5">
        <v>12114.0</v>
      </c>
      <c r="E2086" s="90" t="s">
        <v>21</v>
      </c>
      <c r="F2086" s="90" t="s">
        <v>2062</v>
      </c>
      <c r="G2086" s="5">
        <v>1987.0</v>
      </c>
      <c r="H2086" s="5" t="s">
        <v>102</v>
      </c>
      <c r="I2086" s="5" t="s">
        <v>1961</v>
      </c>
      <c r="J2086" s="5">
        <v>7.0</v>
      </c>
      <c r="K2086" s="5" t="s">
        <v>1567</v>
      </c>
      <c r="L2086" s="5" t="s">
        <v>72</v>
      </c>
      <c r="M2086" s="5" t="s">
        <v>5012</v>
      </c>
      <c r="N2086" s="113"/>
    </row>
    <row r="2087">
      <c r="A2087" s="5" t="s">
        <v>5017</v>
      </c>
      <c r="B2087" s="5">
        <v>12115.0</v>
      </c>
      <c r="E2087" s="90" t="s">
        <v>21</v>
      </c>
      <c r="F2087" s="5">
        <v>5.217112E7</v>
      </c>
      <c r="G2087" s="5">
        <v>1987.0</v>
      </c>
      <c r="H2087" s="5" t="s">
        <v>102</v>
      </c>
      <c r="I2087" s="5" t="s">
        <v>1961</v>
      </c>
      <c r="J2087" s="5">
        <v>7.0</v>
      </c>
      <c r="K2087" s="5" t="s">
        <v>1567</v>
      </c>
      <c r="L2087" s="5" t="s">
        <v>72</v>
      </c>
      <c r="M2087" s="5" t="s">
        <v>5012</v>
      </c>
      <c r="N2087" s="113"/>
    </row>
    <row r="2088">
      <c r="A2088" s="310" t="s">
        <v>5017</v>
      </c>
      <c r="B2088" s="310">
        <v>12116.0</v>
      </c>
      <c r="C2088" s="314"/>
      <c r="D2088" s="314"/>
      <c r="E2088" s="311" t="s">
        <v>21</v>
      </c>
      <c r="F2088" s="310">
        <v>5.2171143E7</v>
      </c>
      <c r="G2088" s="310">
        <v>1988.0</v>
      </c>
      <c r="H2088" s="310" t="s">
        <v>102</v>
      </c>
      <c r="I2088" s="310" t="s">
        <v>2371</v>
      </c>
      <c r="J2088" s="310">
        <v>20.0</v>
      </c>
      <c r="K2088" s="310" t="s">
        <v>105</v>
      </c>
      <c r="L2088" s="310" t="s">
        <v>72</v>
      </c>
      <c r="M2088" s="310" t="s">
        <v>5012</v>
      </c>
      <c r="N2088" s="314"/>
      <c r="O2088" s="314"/>
      <c r="P2088" s="314"/>
      <c r="Q2088" s="314"/>
      <c r="R2088" s="314"/>
      <c r="S2088" s="314"/>
      <c r="T2088" s="314"/>
      <c r="U2088" s="314"/>
      <c r="V2088" s="314"/>
      <c r="W2088" s="314"/>
      <c r="X2088" s="314"/>
      <c r="Y2088" s="314"/>
      <c r="Z2088" s="314"/>
      <c r="AA2088" s="314"/>
      <c r="AB2088" s="314"/>
      <c r="AC2088" s="314"/>
      <c r="AD2088" s="314"/>
      <c r="AE2088" s="314"/>
      <c r="AF2088" s="314"/>
      <c r="AG2088" s="314"/>
      <c r="AH2088" s="314"/>
      <c r="AI2088" s="314"/>
      <c r="AJ2088" s="314"/>
      <c r="AK2088" s="314"/>
      <c r="AL2088" s="314"/>
      <c r="AM2088" s="314"/>
      <c r="AN2088" s="314"/>
    </row>
    <row r="2089">
      <c r="A2089" s="310" t="s">
        <v>5017</v>
      </c>
      <c r="B2089" s="310">
        <v>12117.0</v>
      </c>
      <c r="C2089" s="314"/>
      <c r="D2089" s="314"/>
      <c r="E2089" s="311" t="s">
        <v>21</v>
      </c>
      <c r="F2089" s="310">
        <v>3190374.0</v>
      </c>
      <c r="G2089" s="310">
        <v>1988.0</v>
      </c>
      <c r="H2089" s="310" t="s">
        <v>102</v>
      </c>
      <c r="I2089" s="310" t="s">
        <v>2235</v>
      </c>
      <c r="J2089" s="310">
        <v>43.0</v>
      </c>
      <c r="K2089" s="310" t="s">
        <v>105</v>
      </c>
      <c r="L2089" s="310" t="s">
        <v>72</v>
      </c>
      <c r="M2089" s="310" t="s">
        <v>5012</v>
      </c>
      <c r="N2089" s="314"/>
      <c r="O2089" s="314"/>
      <c r="P2089" s="314"/>
      <c r="Q2089" s="314"/>
      <c r="R2089" s="314"/>
      <c r="S2089" s="314"/>
      <c r="T2089" s="314"/>
      <c r="U2089" s="314"/>
      <c r="V2089" s="314"/>
      <c r="W2089" s="314"/>
      <c r="X2089" s="314"/>
      <c r="Y2089" s="314"/>
      <c r="Z2089" s="314"/>
      <c r="AA2089" s="314"/>
      <c r="AB2089" s="314"/>
      <c r="AC2089" s="314"/>
      <c r="AD2089" s="314"/>
      <c r="AE2089" s="314"/>
      <c r="AF2089" s="314"/>
      <c r="AG2089" s="314"/>
      <c r="AH2089" s="314"/>
      <c r="AI2089" s="314"/>
      <c r="AJ2089" s="314"/>
      <c r="AK2089" s="314"/>
      <c r="AL2089" s="314"/>
      <c r="AM2089" s="314"/>
      <c r="AN2089" s="314"/>
    </row>
    <row r="2090">
      <c r="A2090" s="310" t="s">
        <v>5017</v>
      </c>
      <c r="B2090" s="310">
        <v>12118.0</v>
      </c>
      <c r="C2090" s="314"/>
      <c r="D2090" s="314"/>
      <c r="E2090" s="311" t="s">
        <v>21</v>
      </c>
      <c r="F2090" s="310">
        <v>1.5495354E7</v>
      </c>
      <c r="G2090" s="310">
        <v>1988.0</v>
      </c>
      <c r="H2090" s="310" t="s">
        <v>102</v>
      </c>
      <c r="I2090" s="310" t="s">
        <v>2114</v>
      </c>
      <c r="J2090" s="310">
        <v>16.0</v>
      </c>
      <c r="K2090" s="310" t="s">
        <v>105</v>
      </c>
      <c r="L2090" s="310" t="s">
        <v>25</v>
      </c>
      <c r="M2090" s="310" t="s">
        <v>5012</v>
      </c>
      <c r="N2090" s="314"/>
      <c r="O2090" s="314"/>
      <c r="P2090" s="314"/>
      <c r="Q2090" s="314"/>
      <c r="R2090" s="314"/>
      <c r="S2090" s="314"/>
      <c r="T2090" s="314"/>
      <c r="U2090" s="314"/>
      <c r="V2090" s="314"/>
      <c r="W2090" s="314"/>
      <c r="X2090" s="314"/>
      <c r="Y2090" s="314"/>
      <c r="Z2090" s="314"/>
      <c r="AA2090" s="314"/>
      <c r="AB2090" s="314"/>
      <c r="AC2090" s="314"/>
      <c r="AD2090" s="314"/>
      <c r="AE2090" s="314"/>
      <c r="AF2090" s="314"/>
      <c r="AG2090" s="314"/>
      <c r="AH2090" s="314"/>
      <c r="AI2090" s="314"/>
      <c r="AJ2090" s="314"/>
      <c r="AK2090" s="314"/>
      <c r="AL2090" s="314"/>
      <c r="AM2090" s="314"/>
      <c r="AN2090" s="314"/>
    </row>
    <row r="2091">
      <c r="A2091" s="310" t="s">
        <v>5017</v>
      </c>
      <c r="B2091" s="310">
        <v>12119.0</v>
      </c>
      <c r="C2091" s="314"/>
      <c r="D2091" s="314"/>
      <c r="E2091" s="311" t="s">
        <v>21</v>
      </c>
      <c r="F2091" s="310">
        <v>5.3961406E7</v>
      </c>
      <c r="G2091" s="310">
        <v>1982.0</v>
      </c>
      <c r="H2091" s="310" t="s">
        <v>62</v>
      </c>
      <c r="I2091" s="310" t="s">
        <v>974</v>
      </c>
      <c r="J2091" s="310">
        <v>210.0</v>
      </c>
      <c r="K2091" s="310" t="s">
        <v>105</v>
      </c>
      <c r="L2091" s="310" t="s">
        <v>25</v>
      </c>
      <c r="M2091" s="310" t="s">
        <v>5013</v>
      </c>
      <c r="N2091" s="314"/>
      <c r="O2091" s="314"/>
      <c r="P2091" s="314"/>
      <c r="Q2091" s="314"/>
      <c r="R2091" s="314"/>
      <c r="S2091" s="314"/>
      <c r="T2091" s="314"/>
      <c r="U2091" s="314"/>
      <c r="V2091" s="314"/>
      <c r="W2091" s="314"/>
      <c r="X2091" s="314"/>
      <c r="Y2091" s="314"/>
      <c r="Z2091" s="314"/>
      <c r="AA2091" s="314"/>
      <c r="AB2091" s="314"/>
      <c r="AC2091" s="314"/>
      <c r="AD2091" s="314"/>
      <c r="AE2091" s="314"/>
      <c r="AF2091" s="314"/>
      <c r="AG2091" s="314"/>
      <c r="AH2091" s="314"/>
      <c r="AI2091" s="314"/>
      <c r="AJ2091" s="314"/>
      <c r="AK2091" s="314"/>
      <c r="AL2091" s="314"/>
      <c r="AM2091" s="314"/>
      <c r="AN2091" s="314"/>
    </row>
    <row r="2092">
      <c r="A2092" s="310" t="s">
        <v>5017</v>
      </c>
      <c r="B2092" s="310">
        <v>12120.0</v>
      </c>
      <c r="C2092" s="314"/>
      <c r="D2092" s="314"/>
      <c r="E2092" s="311" t="s">
        <v>21</v>
      </c>
      <c r="F2092" s="310">
        <v>5.3961409E7</v>
      </c>
      <c r="G2092" s="310">
        <v>1982.0</v>
      </c>
      <c r="H2092" s="310" t="s">
        <v>62</v>
      </c>
      <c r="I2092" s="310" t="s">
        <v>979</v>
      </c>
      <c r="J2092" s="310">
        <v>241.0</v>
      </c>
      <c r="K2092" s="310" t="s">
        <v>105</v>
      </c>
      <c r="L2092" s="310" t="s">
        <v>25</v>
      </c>
      <c r="M2092" s="310" t="s">
        <v>5013</v>
      </c>
      <c r="N2092" s="314"/>
      <c r="O2092" s="314"/>
      <c r="P2092" s="314"/>
      <c r="Q2092" s="314"/>
      <c r="R2092" s="314"/>
      <c r="S2092" s="314"/>
      <c r="T2092" s="314"/>
      <c r="U2092" s="314"/>
      <c r="V2092" s="314"/>
      <c r="W2092" s="314"/>
      <c r="X2092" s="314"/>
      <c r="Y2092" s="314"/>
      <c r="Z2092" s="314"/>
      <c r="AA2092" s="314"/>
      <c r="AB2092" s="314"/>
      <c r="AC2092" s="314"/>
      <c r="AD2092" s="314"/>
      <c r="AE2092" s="314"/>
      <c r="AF2092" s="314"/>
      <c r="AG2092" s="314"/>
      <c r="AH2092" s="314"/>
      <c r="AI2092" s="314"/>
      <c r="AJ2092" s="314"/>
      <c r="AK2092" s="314"/>
      <c r="AL2092" s="314"/>
      <c r="AM2092" s="314"/>
      <c r="AN2092" s="314"/>
    </row>
    <row r="2093">
      <c r="A2093" s="5" t="s">
        <v>5017</v>
      </c>
      <c r="B2093" s="5">
        <v>12121.0</v>
      </c>
      <c r="E2093" s="90" t="s">
        <v>21</v>
      </c>
      <c r="F2093" s="5">
        <v>5.4983511E7</v>
      </c>
      <c r="G2093" s="5">
        <v>1982.0</v>
      </c>
      <c r="H2093" s="5" t="s">
        <v>62</v>
      </c>
      <c r="I2093" s="5" t="s">
        <v>1488</v>
      </c>
      <c r="J2093" s="5">
        <v>144.0</v>
      </c>
      <c r="K2093" s="5" t="s">
        <v>1567</v>
      </c>
      <c r="L2093" s="5" t="s">
        <v>72</v>
      </c>
      <c r="M2093" s="5" t="s">
        <v>5013</v>
      </c>
      <c r="N2093" s="113"/>
    </row>
    <row r="2094">
      <c r="A2094" s="310" t="s">
        <v>5017</v>
      </c>
      <c r="B2094" s="310">
        <v>12122.0</v>
      </c>
      <c r="C2094" s="314"/>
      <c r="D2094" s="314"/>
      <c r="E2094" s="311" t="s">
        <v>21</v>
      </c>
      <c r="F2094" s="311" t="s">
        <v>980</v>
      </c>
      <c r="G2094" s="310">
        <v>1981.0</v>
      </c>
      <c r="H2094" s="310" t="s">
        <v>62</v>
      </c>
      <c r="I2094" s="310" t="s">
        <v>979</v>
      </c>
      <c r="J2094" s="310">
        <v>150.0</v>
      </c>
      <c r="K2094" s="310" t="s">
        <v>105</v>
      </c>
      <c r="L2094" s="310" t="s">
        <v>72</v>
      </c>
      <c r="M2094" s="310" t="s">
        <v>5013</v>
      </c>
      <c r="N2094" s="314"/>
      <c r="O2094" s="314"/>
      <c r="P2094" s="314"/>
      <c r="Q2094" s="314"/>
      <c r="R2094" s="314"/>
      <c r="S2094" s="314"/>
      <c r="T2094" s="314"/>
      <c r="U2094" s="314"/>
      <c r="V2094" s="314"/>
      <c r="W2094" s="314"/>
      <c r="X2094" s="314"/>
      <c r="Y2094" s="314"/>
      <c r="Z2094" s="314"/>
      <c r="AA2094" s="314"/>
      <c r="AB2094" s="314"/>
      <c r="AC2094" s="314"/>
      <c r="AD2094" s="314"/>
      <c r="AE2094" s="314"/>
      <c r="AF2094" s="314"/>
      <c r="AG2094" s="314"/>
      <c r="AH2094" s="314"/>
      <c r="AI2094" s="314"/>
      <c r="AJ2094" s="314"/>
      <c r="AK2094" s="314"/>
      <c r="AL2094" s="314"/>
      <c r="AM2094" s="314"/>
      <c r="AN2094" s="314"/>
    </row>
    <row r="2095">
      <c r="A2095" s="310" t="s">
        <v>5017</v>
      </c>
      <c r="B2095" s="310">
        <v>12123.0</v>
      </c>
      <c r="C2095" s="314"/>
      <c r="D2095" s="314"/>
      <c r="E2095" s="311" t="s">
        <v>66</v>
      </c>
      <c r="F2095" s="311" t="s">
        <v>1195</v>
      </c>
      <c r="G2095" s="310">
        <v>1989.0</v>
      </c>
      <c r="H2095" s="310" t="s">
        <v>90</v>
      </c>
      <c r="I2095" s="310" t="s">
        <v>967</v>
      </c>
      <c r="J2095" s="310">
        <v>270.0</v>
      </c>
      <c r="K2095" s="310" t="s">
        <v>105</v>
      </c>
      <c r="L2095" s="310" t="s">
        <v>808</v>
      </c>
      <c r="M2095" s="310" t="s">
        <v>5013</v>
      </c>
      <c r="N2095" s="314"/>
      <c r="O2095" s="314"/>
      <c r="P2095" s="314"/>
      <c r="Q2095" s="314"/>
      <c r="R2095" s="314"/>
      <c r="S2095" s="314"/>
      <c r="T2095" s="314"/>
      <c r="U2095" s="314"/>
      <c r="V2095" s="314"/>
      <c r="W2095" s="314"/>
      <c r="X2095" s="314"/>
      <c r="Y2095" s="314"/>
      <c r="Z2095" s="314"/>
      <c r="AA2095" s="314"/>
      <c r="AB2095" s="314"/>
      <c r="AC2095" s="314"/>
      <c r="AD2095" s="314"/>
      <c r="AE2095" s="314"/>
      <c r="AF2095" s="314"/>
      <c r="AG2095" s="314"/>
      <c r="AH2095" s="314"/>
      <c r="AI2095" s="314"/>
      <c r="AJ2095" s="314"/>
      <c r="AK2095" s="314"/>
      <c r="AL2095" s="314"/>
      <c r="AM2095" s="314"/>
      <c r="AN2095" s="314"/>
    </row>
    <row r="2096">
      <c r="A2096" s="310" t="s">
        <v>5017</v>
      </c>
      <c r="B2096" s="310">
        <v>12124.0</v>
      </c>
      <c r="C2096" s="314"/>
      <c r="D2096" s="314"/>
      <c r="E2096" s="311" t="s">
        <v>66</v>
      </c>
      <c r="F2096" s="311" t="s">
        <v>1593</v>
      </c>
      <c r="G2096" s="310">
        <v>1989.0</v>
      </c>
      <c r="H2096" s="310" t="s">
        <v>90</v>
      </c>
      <c r="I2096" s="310" t="s">
        <v>1268</v>
      </c>
      <c r="J2096" s="310">
        <v>257.0</v>
      </c>
      <c r="K2096" s="310" t="s">
        <v>105</v>
      </c>
      <c r="L2096" s="310" t="s">
        <v>467</v>
      </c>
      <c r="M2096" s="310" t="s">
        <v>5013</v>
      </c>
      <c r="N2096" s="314"/>
      <c r="O2096" s="314"/>
      <c r="P2096" s="314"/>
      <c r="Q2096" s="314"/>
      <c r="R2096" s="314"/>
      <c r="S2096" s="314"/>
      <c r="T2096" s="314"/>
      <c r="U2096" s="314"/>
      <c r="V2096" s="314"/>
      <c r="W2096" s="314"/>
      <c r="X2096" s="314"/>
      <c r="Y2096" s="314"/>
      <c r="Z2096" s="314"/>
      <c r="AA2096" s="314"/>
      <c r="AB2096" s="314"/>
      <c r="AC2096" s="314"/>
      <c r="AD2096" s="314"/>
      <c r="AE2096" s="314"/>
      <c r="AF2096" s="314"/>
      <c r="AG2096" s="314"/>
      <c r="AH2096" s="314"/>
      <c r="AI2096" s="314"/>
      <c r="AJ2096" s="314"/>
      <c r="AK2096" s="314"/>
      <c r="AL2096" s="314"/>
      <c r="AM2096" s="314"/>
      <c r="AN2096" s="314"/>
    </row>
    <row r="2097">
      <c r="A2097" s="310" t="s">
        <v>5017</v>
      </c>
      <c r="B2097" s="310">
        <v>12125.0</v>
      </c>
      <c r="C2097" s="314"/>
      <c r="D2097" s="314"/>
      <c r="E2097" s="311" t="s">
        <v>21</v>
      </c>
      <c r="F2097" s="311" t="s">
        <v>1568</v>
      </c>
      <c r="G2097" s="310">
        <v>1988.0</v>
      </c>
      <c r="H2097" s="310" t="s">
        <v>62</v>
      </c>
      <c r="I2097" s="310" t="s">
        <v>190</v>
      </c>
      <c r="J2097" s="310">
        <v>327.0</v>
      </c>
      <c r="K2097" s="310" t="s">
        <v>105</v>
      </c>
      <c r="L2097" s="310" t="s">
        <v>25</v>
      </c>
      <c r="M2097" s="310" t="s">
        <v>5013</v>
      </c>
      <c r="N2097" s="314"/>
      <c r="O2097" s="314"/>
      <c r="P2097" s="314"/>
      <c r="Q2097" s="314"/>
      <c r="R2097" s="314"/>
      <c r="S2097" s="314"/>
      <c r="T2097" s="314"/>
      <c r="U2097" s="314"/>
      <c r="V2097" s="314"/>
      <c r="W2097" s="314"/>
      <c r="X2097" s="314"/>
      <c r="Y2097" s="314"/>
      <c r="Z2097" s="314"/>
      <c r="AA2097" s="314"/>
      <c r="AB2097" s="314"/>
      <c r="AC2097" s="314"/>
      <c r="AD2097" s="314"/>
      <c r="AE2097" s="314"/>
      <c r="AF2097" s="314"/>
      <c r="AG2097" s="314"/>
      <c r="AH2097" s="314"/>
      <c r="AI2097" s="314"/>
      <c r="AJ2097" s="314"/>
      <c r="AK2097" s="314"/>
      <c r="AL2097" s="314"/>
      <c r="AM2097" s="314"/>
      <c r="AN2097" s="314"/>
    </row>
    <row r="2098">
      <c r="A2098" s="310" t="s">
        <v>5017</v>
      </c>
      <c r="B2098" s="310">
        <v>12126.0</v>
      </c>
      <c r="C2098" s="314"/>
      <c r="D2098" s="314"/>
      <c r="E2098" s="311" t="s">
        <v>66</v>
      </c>
      <c r="F2098" s="311" t="s">
        <v>1453</v>
      </c>
      <c r="G2098" s="310">
        <v>1988.0</v>
      </c>
      <c r="H2098" s="310" t="s">
        <v>62</v>
      </c>
      <c r="I2098" s="310" t="s">
        <v>190</v>
      </c>
      <c r="J2098" s="310">
        <v>326.0</v>
      </c>
      <c r="K2098" s="310" t="s">
        <v>105</v>
      </c>
      <c r="L2098" s="310" t="s">
        <v>467</v>
      </c>
      <c r="M2098" s="310" t="s">
        <v>5013</v>
      </c>
      <c r="N2098" s="314"/>
      <c r="O2098" s="314"/>
      <c r="P2098" s="314"/>
      <c r="Q2098" s="314"/>
      <c r="R2098" s="314"/>
      <c r="S2098" s="314"/>
      <c r="T2098" s="314"/>
      <c r="U2098" s="314"/>
      <c r="V2098" s="314"/>
      <c r="W2098" s="314"/>
      <c r="X2098" s="314"/>
      <c r="Y2098" s="314"/>
      <c r="Z2098" s="314"/>
      <c r="AA2098" s="314"/>
      <c r="AB2098" s="314"/>
      <c r="AC2098" s="314"/>
      <c r="AD2098" s="314"/>
      <c r="AE2098" s="314"/>
      <c r="AF2098" s="314"/>
      <c r="AG2098" s="314"/>
      <c r="AH2098" s="314"/>
      <c r="AI2098" s="314"/>
      <c r="AJ2098" s="314"/>
      <c r="AK2098" s="314"/>
      <c r="AL2098" s="314"/>
      <c r="AM2098" s="314"/>
      <c r="AN2098" s="314"/>
    </row>
    <row r="2099">
      <c r="A2099" s="310" t="s">
        <v>5017</v>
      </c>
      <c r="B2099" s="310">
        <v>12127.0</v>
      </c>
      <c r="C2099" s="314"/>
      <c r="D2099" s="314"/>
      <c r="E2099" s="311" t="s">
        <v>21</v>
      </c>
      <c r="F2099" s="311" t="s">
        <v>1454</v>
      </c>
      <c r="G2099" s="310">
        <v>1988.0</v>
      </c>
      <c r="H2099" s="310" t="s">
        <v>62</v>
      </c>
      <c r="I2099" s="310" t="s">
        <v>989</v>
      </c>
      <c r="J2099" s="310">
        <v>190.0</v>
      </c>
      <c r="K2099" s="310" t="s">
        <v>105</v>
      </c>
      <c r="L2099" s="310" t="s">
        <v>30</v>
      </c>
      <c r="M2099" s="310" t="s">
        <v>5013</v>
      </c>
      <c r="N2099" s="314"/>
      <c r="O2099" s="314"/>
      <c r="P2099" s="314"/>
      <c r="Q2099" s="314"/>
      <c r="R2099" s="314"/>
      <c r="S2099" s="314"/>
      <c r="T2099" s="314"/>
      <c r="U2099" s="314"/>
      <c r="V2099" s="314"/>
      <c r="W2099" s="314"/>
      <c r="X2099" s="314"/>
      <c r="Y2099" s="314"/>
      <c r="Z2099" s="314"/>
      <c r="AA2099" s="314"/>
      <c r="AB2099" s="314"/>
      <c r="AC2099" s="314"/>
      <c r="AD2099" s="314"/>
      <c r="AE2099" s="314"/>
      <c r="AF2099" s="314"/>
      <c r="AG2099" s="314"/>
      <c r="AH2099" s="314"/>
      <c r="AI2099" s="314"/>
      <c r="AJ2099" s="314"/>
      <c r="AK2099" s="314"/>
      <c r="AL2099" s="314"/>
      <c r="AM2099" s="314"/>
      <c r="AN2099" s="314"/>
    </row>
    <row r="2100">
      <c r="A2100" s="310" t="s">
        <v>5017</v>
      </c>
      <c r="B2100" s="310">
        <v>12128.0</v>
      </c>
      <c r="C2100" s="314"/>
      <c r="D2100" s="314"/>
      <c r="E2100" s="311" t="s">
        <v>21</v>
      </c>
      <c r="F2100" s="311" t="s">
        <v>1455</v>
      </c>
      <c r="G2100" s="310">
        <v>1988.0</v>
      </c>
      <c r="H2100" s="310" t="s">
        <v>62</v>
      </c>
      <c r="I2100" s="310" t="s">
        <v>989</v>
      </c>
      <c r="J2100" s="310">
        <v>190.0</v>
      </c>
      <c r="K2100" s="310" t="s">
        <v>105</v>
      </c>
      <c r="L2100" s="310" t="s">
        <v>30</v>
      </c>
      <c r="M2100" s="310" t="s">
        <v>5013</v>
      </c>
      <c r="N2100" s="314"/>
      <c r="O2100" s="314"/>
      <c r="P2100" s="314"/>
      <c r="Q2100" s="314"/>
      <c r="R2100" s="314"/>
      <c r="S2100" s="314"/>
      <c r="T2100" s="314"/>
      <c r="U2100" s="314"/>
      <c r="V2100" s="314"/>
      <c r="W2100" s="314"/>
      <c r="X2100" s="314"/>
      <c r="Y2100" s="314"/>
      <c r="Z2100" s="314"/>
      <c r="AA2100" s="314"/>
      <c r="AB2100" s="314"/>
      <c r="AC2100" s="314"/>
      <c r="AD2100" s="314"/>
      <c r="AE2100" s="314"/>
      <c r="AF2100" s="314"/>
      <c r="AG2100" s="314"/>
      <c r="AH2100" s="314"/>
      <c r="AI2100" s="314"/>
      <c r="AJ2100" s="314"/>
      <c r="AK2100" s="314"/>
      <c r="AL2100" s="314"/>
      <c r="AM2100" s="314"/>
      <c r="AN2100" s="314"/>
    </row>
    <row r="2101">
      <c r="A2101" s="310" t="s">
        <v>5017</v>
      </c>
      <c r="B2101" s="310">
        <v>12129.0</v>
      </c>
      <c r="C2101" s="314"/>
      <c r="D2101" s="314"/>
      <c r="E2101" s="311" t="s">
        <v>21</v>
      </c>
      <c r="F2101" s="311" t="s">
        <v>1456</v>
      </c>
      <c r="G2101" s="310">
        <v>1988.0</v>
      </c>
      <c r="H2101" s="310" t="s">
        <v>62</v>
      </c>
      <c r="I2101" s="310" t="s">
        <v>989</v>
      </c>
      <c r="J2101" s="310">
        <v>190.0</v>
      </c>
      <c r="K2101" s="310" t="s">
        <v>105</v>
      </c>
      <c r="L2101" s="310" t="s">
        <v>30</v>
      </c>
      <c r="M2101" s="310" t="s">
        <v>5013</v>
      </c>
      <c r="N2101" s="314"/>
      <c r="O2101" s="314"/>
      <c r="P2101" s="314"/>
      <c r="Q2101" s="314"/>
      <c r="R2101" s="314"/>
      <c r="S2101" s="314"/>
      <c r="T2101" s="314"/>
      <c r="U2101" s="314"/>
      <c r="V2101" s="314"/>
      <c r="W2101" s="314"/>
      <c r="X2101" s="314"/>
      <c r="Y2101" s="314"/>
      <c r="Z2101" s="314"/>
      <c r="AA2101" s="314"/>
      <c r="AB2101" s="314"/>
      <c r="AC2101" s="314"/>
      <c r="AD2101" s="314"/>
      <c r="AE2101" s="314"/>
      <c r="AF2101" s="314"/>
      <c r="AG2101" s="314"/>
      <c r="AH2101" s="314"/>
      <c r="AI2101" s="314"/>
      <c r="AJ2101" s="314"/>
      <c r="AK2101" s="314"/>
      <c r="AL2101" s="314"/>
      <c r="AM2101" s="314"/>
      <c r="AN2101" s="314"/>
    </row>
    <row r="2102">
      <c r="A2102" s="310" t="s">
        <v>5017</v>
      </c>
      <c r="B2102" s="310">
        <v>12130.0</v>
      </c>
      <c r="C2102" s="314"/>
      <c r="D2102" s="314"/>
      <c r="E2102" s="311" t="s">
        <v>21</v>
      </c>
      <c r="F2102" s="311" t="s">
        <v>1457</v>
      </c>
      <c r="G2102" s="310">
        <v>1988.0</v>
      </c>
      <c r="H2102" s="310" t="s">
        <v>62</v>
      </c>
      <c r="I2102" s="310" t="s">
        <v>989</v>
      </c>
      <c r="J2102" s="310">
        <v>190.0</v>
      </c>
      <c r="K2102" s="310" t="s">
        <v>105</v>
      </c>
      <c r="L2102" s="310" t="s">
        <v>30</v>
      </c>
      <c r="M2102" s="310" t="s">
        <v>5013</v>
      </c>
      <c r="N2102" s="314"/>
      <c r="O2102" s="314"/>
      <c r="P2102" s="314"/>
      <c r="Q2102" s="314"/>
      <c r="R2102" s="314"/>
      <c r="S2102" s="314"/>
      <c r="T2102" s="314"/>
      <c r="U2102" s="314"/>
      <c r="V2102" s="314"/>
      <c r="W2102" s="314"/>
      <c r="X2102" s="314"/>
      <c r="Y2102" s="314"/>
      <c r="Z2102" s="314"/>
      <c r="AA2102" s="314"/>
      <c r="AB2102" s="314"/>
      <c r="AC2102" s="314"/>
      <c r="AD2102" s="314"/>
      <c r="AE2102" s="314"/>
      <c r="AF2102" s="314"/>
      <c r="AG2102" s="314"/>
      <c r="AH2102" s="314"/>
      <c r="AI2102" s="314"/>
      <c r="AJ2102" s="314"/>
      <c r="AK2102" s="314"/>
      <c r="AL2102" s="314"/>
      <c r="AM2102" s="314"/>
      <c r="AN2102" s="314"/>
    </row>
    <row r="2103">
      <c r="A2103" s="310" t="s">
        <v>5017</v>
      </c>
      <c r="B2103" s="310">
        <v>12131.0</v>
      </c>
      <c r="C2103" s="314"/>
      <c r="D2103" s="314"/>
      <c r="E2103" s="311" t="s">
        <v>21</v>
      </c>
      <c r="F2103" s="311" t="s">
        <v>1883</v>
      </c>
      <c r="G2103" s="310">
        <v>2019.0</v>
      </c>
      <c r="H2103" s="310" t="s">
        <v>119</v>
      </c>
      <c r="I2103" s="310" t="s">
        <v>1786</v>
      </c>
      <c r="J2103" s="310">
        <v>158.0</v>
      </c>
      <c r="K2103" s="310" t="s">
        <v>105</v>
      </c>
      <c r="L2103" s="310" t="s">
        <v>25</v>
      </c>
      <c r="M2103" s="310" t="s">
        <v>5012</v>
      </c>
      <c r="N2103" s="314"/>
      <c r="O2103" s="314"/>
      <c r="P2103" s="314"/>
      <c r="Q2103" s="314"/>
      <c r="R2103" s="314"/>
      <c r="S2103" s="314"/>
      <c r="T2103" s="314"/>
      <c r="U2103" s="314"/>
      <c r="V2103" s="314"/>
      <c r="W2103" s="314"/>
      <c r="X2103" s="314"/>
      <c r="Y2103" s="314"/>
      <c r="Z2103" s="314"/>
      <c r="AA2103" s="314"/>
      <c r="AB2103" s="314"/>
      <c r="AC2103" s="314"/>
      <c r="AD2103" s="314"/>
      <c r="AE2103" s="314"/>
      <c r="AF2103" s="314"/>
      <c r="AG2103" s="314"/>
      <c r="AH2103" s="314"/>
      <c r="AI2103" s="314"/>
      <c r="AJ2103" s="314"/>
      <c r="AK2103" s="314"/>
      <c r="AL2103" s="314"/>
      <c r="AM2103" s="314"/>
      <c r="AN2103" s="314"/>
    </row>
    <row r="2104">
      <c r="A2104" s="310" t="s">
        <v>5017</v>
      </c>
      <c r="B2104" s="310">
        <v>12132.0</v>
      </c>
      <c r="C2104" s="314"/>
      <c r="D2104" s="314"/>
      <c r="E2104" s="311" t="s">
        <v>21</v>
      </c>
      <c r="F2104" s="311" t="s">
        <v>1884</v>
      </c>
      <c r="G2104" s="310">
        <v>2019.0</v>
      </c>
      <c r="H2104" s="310" t="s">
        <v>119</v>
      </c>
      <c r="I2104" s="310" t="s">
        <v>1786</v>
      </c>
      <c r="J2104" s="310">
        <v>158.0</v>
      </c>
      <c r="K2104" s="310" t="s">
        <v>105</v>
      </c>
      <c r="L2104" s="310" t="s">
        <v>25</v>
      </c>
      <c r="M2104" s="310" t="s">
        <v>5012</v>
      </c>
      <c r="N2104" s="314"/>
      <c r="O2104" s="314"/>
      <c r="P2104" s="314"/>
      <c r="Q2104" s="314"/>
      <c r="R2104" s="314"/>
      <c r="S2104" s="314"/>
      <c r="T2104" s="314"/>
      <c r="U2104" s="314"/>
      <c r="V2104" s="314"/>
      <c r="W2104" s="314"/>
      <c r="X2104" s="314"/>
      <c r="Y2104" s="314"/>
      <c r="Z2104" s="314"/>
      <c r="AA2104" s="314"/>
      <c r="AB2104" s="314"/>
      <c r="AC2104" s="314"/>
      <c r="AD2104" s="314"/>
      <c r="AE2104" s="314"/>
      <c r="AF2104" s="314"/>
      <c r="AG2104" s="314"/>
      <c r="AH2104" s="314"/>
      <c r="AI2104" s="314"/>
      <c r="AJ2104" s="314"/>
      <c r="AK2104" s="314"/>
      <c r="AL2104" s="314"/>
      <c r="AM2104" s="314"/>
      <c r="AN2104" s="314"/>
    </row>
    <row r="2105">
      <c r="A2105" s="310" t="s">
        <v>5017</v>
      </c>
      <c r="B2105" s="310">
        <v>12133.0</v>
      </c>
      <c r="C2105" s="314"/>
      <c r="D2105" s="314"/>
      <c r="E2105" s="311" t="s">
        <v>21</v>
      </c>
      <c r="F2105" s="311" t="s">
        <v>1885</v>
      </c>
      <c r="G2105" s="310">
        <v>2019.0</v>
      </c>
      <c r="H2105" s="310" t="s">
        <v>119</v>
      </c>
      <c r="I2105" s="310" t="s">
        <v>1786</v>
      </c>
      <c r="J2105" s="310">
        <v>158.0</v>
      </c>
      <c r="K2105" s="310" t="s">
        <v>105</v>
      </c>
      <c r="L2105" s="310" t="s">
        <v>25</v>
      </c>
      <c r="M2105" s="310" t="s">
        <v>5012</v>
      </c>
      <c r="N2105" s="314"/>
      <c r="O2105" s="314"/>
      <c r="P2105" s="314"/>
      <c r="Q2105" s="314"/>
      <c r="R2105" s="314"/>
      <c r="S2105" s="314"/>
      <c r="T2105" s="314"/>
      <c r="U2105" s="314"/>
      <c r="V2105" s="314"/>
      <c r="W2105" s="314"/>
      <c r="X2105" s="314"/>
      <c r="Y2105" s="314"/>
      <c r="Z2105" s="314"/>
      <c r="AA2105" s="314"/>
      <c r="AB2105" s="314"/>
      <c r="AC2105" s="314"/>
      <c r="AD2105" s="314"/>
      <c r="AE2105" s="314"/>
      <c r="AF2105" s="314"/>
      <c r="AG2105" s="314"/>
      <c r="AH2105" s="314"/>
      <c r="AI2105" s="314"/>
      <c r="AJ2105" s="314"/>
      <c r="AK2105" s="314"/>
      <c r="AL2105" s="314"/>
      <c r="AM2105" s="314"/>
      <c r="AN2105" s="314"/>
    </row>
    <row r="2106">
      <c r="A2106" s="310" t="s">
        <v>5017</v>
      </c>
      <c r="B2106" s="310">
        <v>12134.0</v>
      </c>
      <c r="C2106" s="314"/>
      <c r="D2106" s="314"/>
      <c r="E2106" s="311" t="s">
        <v>21</v>
      </c>
      <c r="F2106" s="311" t="s">
        <v>1886</v>
      </c>
      <c r="G2106" s="310">
        <v>2019.0</v>
      </c>
      <c r="H2106" s="310" t="s">
        <v>119</v>
      </c>
      <c r="I2106" s="310" t="s">
        <v>1786</v>
      </c>
      <c r="J2106" s="310">
        <v>158.0</v>
      </c>
      <c r="K2106" s="310" t="s">
        <v>105</v>
      </c>
      <c r="L2106" s="310" t="s">
        <v>25</v>
      </c>
      <c r="M2106" s="310" t="s">
        <v>5012</v>
      </c>
      <c r="N2106" s="314"/>
      <c r="O2106" s="314"/>
      <c r="P2106" s="314"/>
      <c r="Q2106" s="314"/>
      <c r="R2106" s="314"/>
      <c r="S2106" s="314"/>
      <c r="T2106" s="314"/>
      <c r="U2106" s="314"/>
      <c r="V2106" s="314"/>
      <c r="W2106" s="314"/>
      <c r="X2106" s="314"/>
      <c r="Y2106" s="314"/>
      <c r="Z2106" s="314"/>
      <c r="AA2106" s="314"/>
      <c r="AB2106" s="314"/>
      <c r="AC2106" s="314"/>
      <c r="AD2106" s="314"/>
      <c r="AE2106" s="314"/>
      <c r="AF2106" s="314"/>
      <c r="AG2106" s="314"/>
      <c r="AH2106" s="314"/>
      <c r="AI2106" s="314"/>
      <c r="AJ2106" s="314"/>
      <c r="AK2106" s="314"/>
      <c r="AL2106" s="314"/>
      <c r="AM2106" s="314"/>
      <c r="AN2106" s="314"/>
    </row>
    <row r="2107">
      <c r="A2107" s="310" t="s">
        <v>5017</v>
      </c>
      <c r="B2107" s="310">
        <v>12135.0</v>
      </c>
      <c r="C2107" s="314"/>
      <c r="D2107" s="314"/>
      <c r="E2107" s="311" t="s">
        <v>21</v>
      </c>
      <c r="F2107" s="311" t="s">
        <v>1887</v>
      </c>
      <c r="G2107" s="310">
        <v>2019.0</v>
      </c>
      <c r="H2107" s="310" t="s">
        <v>119</v>
      </c>
      <c r="I2107" s="310" t="s">
        <v>1786</v>
      </c>
      <c r="J2107" s="310">
        <v>158.0</v>
      </c>
      <c r="K2107" s="310" t="s">
        <v>105</v>
      </c>
      <c r="L2107" s="310" t="s">
        <v>25</v>
      </c>
      <c r="M2107" s="310" t="s">
        <v>5012</v>
      </c>
      <c r="N2107" s="314"/>
      <c r="O2107" s="314"/>
      <c r="P2107" s="314"/>
      <c r="Q2107" s="314"/>
      <c r="R2107" s="314"/>
      <c r="S2107" s="314"/>
      <c r="T2107" s="314"/>
      <c r="U2107" s="314"/>
      <c r="V2107" s="314"/>
      <c r="W2107" s="314"/>
      <c r="X2107" s="314"/>
      <c r="Y2107" s="314"/>
      <c r="Z2107" s="314"/>
      <c r="AA2107" s="314"/>
      <c r="AB2107" s="314"/>
      <c r="AC2107" s="314"/>
      <c r="AD2107" s="314"/>
      <c r="AE2107" s="314"/>
      <c r="AF2107" s="314"/>
      <c r="AG2107" s="314"/>
      <c r="AH2107" s="314"/>
      <c r="AI2107" s="314"/>
      <c r="AJ2107" s="314"/>
      <c r="AK2107" s="314"/>
      <c r="AL2107" s="314"/>
      <c r="AM2107" s="314"/>
      <c r="AN2107" s="314"/>
    </row>
    <row r="2108">
      <c r="A2108" s="310" t="s">
        <v>5017</v>
      </c>
      <c r="B2108" s="310">
        <v>12136.0</v>
      </c>
      <c r="C2108" s="314"/>
      <c r="D2108" s="314"/>
      <c r="E2108" s="311" t="s">
        <v>21</v>
      </c>
      <c r="F2108" s="311" t="s">
        <v>1888</v>
      </c>
      <c r="G2108" s="310">
        <v>2019.0</v>
      </c>
      <c r="H2108" s="310" t="s">
        <v>119</v>
      </c>
      <c r="I2108" s="310" t="s">
        <v>1786</v>
      </c>
      <c r="J2108" s="310">
        <v>158.0</v>
      </c>
      <c r="K2108" s="310" t="s">
        <v>105</v>
      </c>
      <c r="L2108" s="310" t="s">
        <v>25</v>
      </c>
      <c r="M2108" s="310" t="s">
        <v>5012</v>
      </c>
      <c r="N2108" s="314"/>
      <c r="O2108" s="314"/>
      <c r="P2108" s="314"/>
      <c r="Q2108" s="314"/>
      <c r="R2108" s="314"/>
      <c r="S2108" s="314"/>
      <c r="T2108" s="314"/>
      <c r="U2108" s="314"/>
      <c r="V2108" s="314"/>
      <c r="W2108" s="314"/>
      <c r="X2108" s="314"/>
      <c r="Y2108" s="314"/>
      <c r="Z2108" s="314"/>
      <c r="AA2108" s="314"/>
      <c r="AB2108" s="314"/>
      <c r="AC2108" s="314"/>
      <c r="AD2108" s="314"/>
      <c r="AE2108" s="314"/>
      <c r="AF2108" s="314"/>
      <c r="AG2108" s="314"/>
      <c r="AH2108" s="314"/>
      <c r="AI2108" s="314"/>
      <c r="AJ2108" s="314"/>
      <c r="AK2108" s="314"/>
      <c r="AL2108" s="314"/>
      <c r="AM2108" s="314"/>
      <c r="AN2108" s="314"/>
    </row>
    <row r="2109">
      <c r="A2109" s="310" t="s">
        <v>5017</v>
      </c>
      <c r="B2109" s="310">
        <v>12137.0</v>
      </c>
      <c r="C2109" s="314"/>
      <c r="D2109" s="314"/>
      <c r="E2109" s="311" t="s">
        <v>21</v>
      </c>
      <c r="F2109" s="311" t="s">
        <v>1889</v>
      </c>
      <c r="G2109" s="310">
        <v>2019.0</v>
      </c>
      <c r="H2109" s="310" t="s">
        <v>119</v>
      </c>
      <c r="I2109" s="310" t="s">
        <v>1786</v>
      </c>
      <c r="J2109" s="310">
        <v>158.0</v>
      </c>
      <c r="K2109" s="310" t="s">
        <v>105</v>
      </c>
      <c r="L2109" s="310" t="s">
        <v>25</v>
      </c>
      <c r="M2109" s="310" t="s">
        <v>5012</v>
      </c>
      <c r="N2109" s="314"/>
      <c r="O2109" s="314"/>
      <c r="P2109" s="314"/>
      <c r="Q2109" s="314"/>
      <c r="R2109" s="314"/>
      <c r="S2109" s="314"/>
      <c r="T2109" s="314"/>
      <c r="U2109" s="314"/>
      <c r="V2109" s="314"/>
      <c r="W2109" s="314"/>
      <c r="X2109" s="314"/>
      <c r="Y2109" s="314"/>
      <c r="Z2109" s="314"/>
      <c r="AA2109" s="314"/>
      <c r="AB2109" s="314"/>
      <c r="AC2109" s="314"/>
      <c r="AD2109" s="314"/>
      <c r="AE2109" s="314"/>
      <c r="AF2109" s="314"/>
      <c r="AG2109" s="314"/>
      <c r="AH2109" s="314"/>
      <c r="AI2109" s="314"/>
      <c r="AJ2109" s="314"/>
      <c r="AK2109" s="314"/>
      <c r="AL2109" s="314"/>
      <c r="AM2109" s="314"/>
      <c r="AN2109" s="314"/>
    </row>
    <row r="2110">
      <c r="A2110" s="310" t="s">
        <v>5017</v>
      </c>
      <c r="B2110" s="310">
        <v>12138.0</v>
      </c>
      <c r="C2110" s="314"/>
      <c r="D2110" s="314"/>
      <c r="E2110" s="311" t="s">
        <v>21</v>
      </c>
      <c r="F2110" s="311" t="s">
        <v>1890</v>
      </c>
      <c r="G2110" s="310">
        <v>2019.0</v>
      </c>
      <c r="H2110" s="310" t="s">
        <v>119</v>
      </c>
      <c r="I2110" s="310" t="s">
        <v>1786</v>
      </c>
      <c r="J2110" s="310">
        <v>158.0</v>
      </c>
      <c r="K2110" s="310" t="s">
        <v>105</v>
      </c>
      <c r="L2110" s="310" t="s">
        <v>25</v>
      </c>
      <c r="M2110" s="310" t="s">
        <v>5012</v>
      </c>
      <c r="N2110" s="314"/>
      <c r="O2110" s="314"/>
      <c r="P2110" s="314"/>
      <c r="Q2110" s="314"/>
      <c r="R2110" s="314"/>
      <c r="S2110" s="314"/>
      <c r="T2110" s="314"/>
      <c r="U2110" s="314"/>
      <c r="V2110" s="314"/>
      <c r="W2110" s="314"/>
      <c r="X2110" s="314"/>
      <c r="Y2110" s="314"/>
      <c r="Z2110" s="314"/>
      <c r="AA2110" s="314"/>
      <c r="AB2110" s="314"/>
      <c r="AC2110" s="314"/>
      <c r="AD2110" s="314"/>
      <c r="AE2110" s="314"/>
      <c r="AF2110" s="314"/>
      <c r="AG2110" s="314"/>
      <c r="AH2110" s="314"/>
      <c r="AI2110" s="314"/>
      <c r="AJ2110" s="314"/>
      <c r="AK2110" s="314"/>
      <c r="AL2110" s="314"/>
      <c r="AM2110" s="314"/>
      <c r="AN2110" s="314"/>
    </row>
    <row r="2111">
      <c r="A2111" s="310" t="s">
        <v>5017</v>
      </c>
      <c r="B2111" s="310">
        <v>12139.0</v>
      </c>
      <c r="C2111" s="314"/>
      <c r="D2111" s="314"/>
      <c r="E2111" s="311" t="s">
        <v>21</v>
      </c>
      <c r="F2111" s="311" t="s">
        <v>1891</v>
      </c>
      <c r="G2111" s="310">
        <v>2019.0</v>
      </c>
      <c r="H2111" s="310" t="s">
        <v>119</v>
      </c>
      <c r="I2111" s="310" t="s">
        <v>1786</v>
      </c>
      <c r="J2111" s="310">
        <v>158.0</v>
      </c>
      <c r="K2111" s="310" t="s">
        <v>105</v>
      </c>
      <c r="L2111" s="310" t="s">
        <v>25</v>
      </c>
      <c r="M2111" s="310" t="s">
        <v>5012</v>
      </c>
      <c r="N2111" s="314"/>
      <c r="O2111" s="314"/>
      <c r="P2111" s="314"/>
      <c r="Q2111" s="314"/>
      <c r="R2111" s="314"/>
      <c r="S2111" s="314"/>
      <c r="T2111" s="314"/>
      <c r="U2111" s="314"/>
      <c r="V2111" s="314"/>
      <c r="W2111" s="314"/>
      <c r="X2111" s="314"/>
      <c r="Y2111" s="314"/>
      <c r="Z2111" s="314"/>
      <c r="AA2111" s="314"/>
      <c r="AB2111" s="314"/>
      <c r="AC2111" s="314"/>
      <c r="AD2111" s="314"/>
      <c r="AE2111" s="314"/>
      <c r="AF2111" s="314"/>
      <c r="AG2111" s="314"/>
      <c r="AH2111" s="314"/>
      <c r="AI2111" s="314"/>
      <c r="AJ2111" s="314"/>
      <c r="AK2111" s="314"/>
      <c r="AL2111" s="314"/>
      <c r="AM2111" s="314"/>
      <c r="AN2111" s="314"/>
    </row>
    <row r="2112">
      <c r="A2112" s="5" t="s">
        <v>5017</v>
      </c>
      <c r="B2112" s="5">
        <v>12140.0</v>
      </c>
      <c r="E2112" s="90" t="s">
        <v>21</v>
      </c>
      <c r="F2112" s="90" t="s">
        <v>2286</v>
      </c>
      <c r="G2112" s="5">
        <v>2019.0</v>
      </c>
      <c r="H2112" s="5" t="s">
        <v>884</v>
      </c>
      <c r="I2112" s="5" t="s">
        <v>1786</v>
      </c>
      <c r="J2112" s="5">
        <v>269.0</v>
      </c>
      <c r="K2112" s="5" t="s">
        <v>932</v>
      </c>
      <c r="L2112" s="5" t="s">
        <v>25</v>
      </c>
      <c r="M2112" s="5" t="s">
        <v>5012</v>
      </c>
      <c r="N2112" s="113"/>
    </row>
    <row r="2113">
      <c r="A2113" s="5" t="s">
        <v>5017</v>
      </c>
      <c r="B2113" s="5">
        <v>12141.0</v>
      </c>
      <c r="E2113" s="90" t="s">
        <v>21</v>
      </c>
      <c r="F2113" s="90" t="s">
        <v>2229</v>
      </c>
      <c r="G2113" s="5">
        <v>2019.0</v>
      </c>
      <c r="H2113" s="5" t="s">
        <v>884</v>
      </c>
      <c r="I2113" s="5" t="s">
        <v>1786</v>
      </c>
      <c r="J2113" s="5">
        <v>269.0</v>
      </c>
      <c r="K2113" s="5" t="s">
        <v>884</v>
      </c>
      <c r="L2113" s="5" t="s">
        <v>30</v>
      </c>
      <c r="M2113" s="5" t="s">
        <v>5012</v>
      </c>
      <c r="N2113" s="113"/>
    </row>
    <row r="2114">
      <c r="A2114" s="5" t="s">
        <v>5017</v>
      </c>
      <c r="B2114" s="5">
        <v>12142.0</v>
      </c>
      <c r="E2114" s="90" t="s">
        <v>21</v>
      </c>
      <c r="F2114" s="90" t="s">
        <v>2364</v>
      </c>
      <c r="G2114" s="5">
        <v>2019.0</v>
      </c>
      <c r="H2114" s="5" t="s">
        <v>884</v>
      </c>
      <c r="I2114" s="5" t="s">
        <v>1786</v>
      </c>
      <c r="J2114" s="5">
        <v>269.0</v>
      </c>
      <c r="K2114" s="5" t="s">
        <v>920</v>
      </c>
      <c r="L2114" s="5" t="s">
        <v>30</v>
      </c>
      <c r="M2114" s="5" t="s">
        <v>5012</v>
      </c>
      <c r="N2114" s="113"/>
    </row>
    <row r="2115">
      <c r="A2115" s="5" t="s">
        <v>5017</v>
      </c>
      <c r="B2115" s="5">
        <v>12143.0</v>
      </c>
      <c r="E2115" s="90" t="s">
        <v>21</v>
      </c>
      <c r="F2115" s="90" t="s">
        <v>2015</v>
      </c>
      <c r="G2115" s="5">
        <v>2019.0</v>
      </c>
      <c r="H2115" s="5" t="s">
        <v>884</v>
      </c>
      <c r="I2115" s="5" t="s">
        <v>1786</v>
      </c>
      <c r="J2115" s="5">
        <v>209.0</v>
      </c>
      <c r="K2115" s="5" t="s">
        <v>920</v>
      </c>
      <c r="L2115" s="5" t="s">
        <v>25</v>
      </c>
      <c r="M2115" s="5" t="s">
        <v>5012</v>
      </c>
      <c r="N2115" s="113"/>
    </row>
    <row r="2116">
      <c r="A2116" s="310" t="s">
        <v>5017</v>
      </c>
      <c r="B2116" s="310">
        <v>12144.0</v>
      </c>
      <c r="C2116" s="314"/>
      <c r="D2116" s="314"/>
      <c r="E2116" s="311" t="s">
        <v>21</v>
      </c>
      <c r="F2116" s="311" t="s">
        <v>2564</v>
      </c>
      <c r="G2116" s="310">
        <v>1988.0</v>
      </c>
      <c r="H2116" s="310" t="s">
        <v>102</v>
      </c>
      <c r="I2116" s="310" t="s">
        <v>288</v>
      </c>
      <c r="J2116" s="310">
        <v>21.0</v>
      </c>
      <c r="K2116" s="310" t="s">
        <v>105</v>
      </c>
      <c r="L2116" s="310" t="s">
        <v>666</v>
      </c>
      <c r="M2116" s="310" t="s">
        <v>5012</v>
      </c>
      <c r="N2116" s="314"/>
      <c r="O2116" s="314"/>
      <c r="P2116" s="314"/>
      <c r="Q2116" s="314"/>
      <c r="R2116" s="314"/>
      <c r="S2116" s="314"/>
      <c r="T2116" s="314"/>
      <c r="U2116" s="314"/>
      <c r="V2116" s="314"/>
      <c r="W2116" s="314"/>
      <c r="X2116" s="314"/>
      <c r="Y2116" s="314"/>
      <c r="Z2116" s="314"/>
      <c r="AA2116" s="314"/>
      <c r="AB2116" s="314"/>
      <c r="AC2116" s="314"/>
      <c r="AD2116" s="314"/>
      <c r="AE2116" s="314"/>
      <c r="AF2116" s="314"/>
      <c r="AG2116" s="314"/>
      <c r="AH2116" s="314"/>
      <c r="AI2116" s="314"/>
      <c r="AJ2116" s="314"/>
      <c r="AK2116" s="314"/>
      <c r="AL2116" s="314"/>
      <c r="AM2116" s="314"/>
      <c r="AN2116" s="314"/>
    </row>
    <row r="2117">
      <c r="A2117" s="310" t="s">
        <v>5017</v>
      </c>
      <c r="B2117" s="310">
        <v>12145.0</v>
      </c>
      <c r="C2117" s="314"/>
      <c r="D2117" s="314"/>
      <c r="E2117" s="311" t="s">
        <v>21</v>
      </c>
      <c r="F2117" s="311" t="s">
        <v>2462</v>
      </c>
      <c r="G2117" s="310">
        <v>1988.0</v>
      </c>
      <c r="H2117" s="310" t="s">
        <v>102</v>
      </c>
      <c r="I2117" s="310" t="s">
        <v>2235</v>
      </c>
      <c r="J2117" s="310">
        <v>43.0</v>
      </c>
      <c r="K2117" s="310" t="s">
        <v>105</v>
      </c>
      <c r="L2117" s="310" t="s">
        <v>72</v>
      </c>
      <c r="M2117" s="310" t="s">
        <v>5012</v>
      </c>
      <c r="N2117" s="314"/>
      <c r="O2117" s="314"/>
      <c r="P2117" s="314"/>
      <c r="Q2117" s="314"/>
      <c r="R2117" s="314"/>
      <c r="S2117" s="314"/>
      <c r="T2117" s="314"/>
      <c r="U2117" s="314"/>
      <c r="V2117" s="314"/>
      <c r="W2117" s="314"/>
      <c r="X2117" s="314"/>
      <c r="Y2117" s="314"/>
      <c r="Z2117" s="314"/>
      <c r="AA2117" s="314"/>
      <c r="AB2117" s="314"/>
      <c r="AC2117" s="314"/>
      <c r="AD2117" s="314"/>
      <c r="AE2117" s="314"/>
      <c r="AF2117" s="314"/>
      <c r="AG2117" s="314"/>
      <c r="AH2117" s="314"/>
      <c r="AI2117" s="314"/>
      <c r="AJ2117" s="314"/>
      <c r="AK2117" s="314"/>
      <c r="AL2117" s="314"/>
      <c r="AM2117" s="314"/>
      <c r="AN2117" s="314"/>
    </row>
    <row r="2118">
      <c r="A2118" s="310" t="s">
        <v>5017</v>
      </c>
      <c r="B2118" s="310">
        <v>12146.0</v>
      </c>
      <c r="C2118" s="314"/>
      <c r="D2118" s="314"/>
      <c r="E2118" s="311" t="s">
        <v>21</v>
      </c>
      <c r="F2118" s="311" t="s">
        <v>2242</v>
      </c>
      <c r="G2118" s="310">
        <v>1988.0</v>
      </c>
      <c r="H2118" s="310" t="s">
        <v>102</v>
      </c>
      <c r="I2118" s="310" t="s">
        <v>1868</v>
      </c>
      <c r="J2118" s="310">
        <v>115.0</v>
      </c>
      <c r="K2118" s="310" t="s">
        <v>105</v>
      </c>
      <c r="L2118" s="310" t="s">
        <v>72</v>
      </c>
      <c r="M2118" s="310" t="s">
        <v>5012</v>
      </c>
      <c r="N2118" s="314"/>
      <c r="O2118" s="314"/>
      <c r="P2118" s="314"/>
      <c r="Q2118" s="314"/>
      <c r="R2118" s="314"/>
      <c r="S2118" s="314"/>
      <c r="T2118" s="314"/>
      <c r="U2118" s="314"/>
      <c r="V2118" s="314"/>
      <c r="W2118" s="314"/>
      <c r="X2118" s="314"/>
      <c r="Y2118" s="314"/>
      <c r="Z2118" s="314"/>
      <c r="AA2118" s="314"/>
      <c r="AB2118" s="314"/>
      <c r="AC2118" s="314"/>
      <c r="AD2118" s="314"/>
      <c r="AE2118" s="314"/>
      <c r="AF2118" s="314"/>
      <c r="AG2118" s="314"/>
      <c r="AH2118" s="314"/>
      <c r="AI2118" s="314"/>
      <c r="AJ2118" s="314"/>
      <c r="AK2118" s="314"/>
      <c r="AL2118" s="314"/>
      <c r="AM2118" s="314"/>
      <c r="AN2118" s="314"/>
    </row>
    <row r="2119">
      <c r="A2119" s="5" t="s">
        <v>5017</v>
      </c>
      <c r="B2119" s="5">
        <v>12147.0</v>
      </c>
      <c r="E2119" s="90" t="s">
        <v>21</v>
      </c>
      <c r="F2119" s="90" t="s">
        <v>2230</v>
      </c>
      <c r="G2119" s="5">
        <v>1988.0</v>
      </c>
      <c r="H2119" s="5" t="s">
        <v>102</v>
      </c>
      <c r="I2119" s="5" t="s">
        <v>1868</v>
      </c>
      <c r="J2119" s="5">
        <v>127.0</v>
      </c>
      <c r="K2119" s="5" t="s">
        <v>1865</v>
      </c>
      <c r="L2119" s="5" t="s">
        <v>25</v>
      </c>
      <c r="M2119" s="5" t="s">
        <v>5012</v>
      </c>
      <c r="N2119" s="113"/>
    </row>
    <row r="2120">
      <c r="A2120" s="5" t="s">
        <v>5017</v>
      </c>
      <c r="B2120" s="5">
        <v>12148.0</v>
      </c>
      <c r="E2120" s="90" t="s">
        <v>21</v>
      </c>
      <c r="F2120" s="90" t="s">
        <v>2565</v>
      </c>
      <c r="G2120" s="5">
        <v>1988.0</v>
      </c>
      <c r="H2120" s="5" t="s">
        <v>102</v>
      </c>
      <c r="I2120" s="5" t="s">
        <v>288</v>
      </c>
      <c r="J2120" s="5">
        <v>7.0</v>
      </c>
      <c r="K2120" s="5" t="s">
        <v>1567</v>
      </c>
      <c r="L2120" s="5" t="s">
        <v>666</v>
      </c>
      <c r="M2120" s="5" t="s">
        <v>5012</v>
      </c>
      <c r="N2120" s="113"/>
    </row>
    <row r="2121">
      <c r="A2121" s="310" t="s">
        <v>5017</v>
      </c>
      <c r="B2121" s="310">
        <v>12149.0</v>
      </c>
      <c r="C2121" s="314"/>
      <c r="D2121" s="314"/>
      <c r="E2121" s="311" t="s">
        <v>21</v>
      </c>
      <c r="F2121" s="311" t="s">
        <v>1196</v>
      </c>
      <c r="G2121" s="310">
        <v>1987.0</v>
      </c>
      <c r="H2121" s="310" t="s">
        <v>62</v>
      </c>
      <c r="I2121" s="310" t="s">
        <v>986</v>
      </c>
      <c r="J2121" s="310">
        <v>31.0</v>
      </c>
      <c r="K2121" s="310" t="s">
        <v>105</v>
      </c>
      <c r="L2121" s="310" t="s">
        <v>25</v>
      </c>
      <c r="M2121" s="310" t="s">
        <v>5013</v>
      </c>
      <c r="N2121" s="314"/>
      <c r="O2121" s="314"/>
      <c r="P2121" s="314"/>
      <c r="Q2121" s="314"/>
      <c r="R2121" s="314"/>
      <c r="S2121" s="314"/>
      <c r="T2121" s="314"/>
      <c r="U2121" s="314"/>
      <c r="V2121" s="314"/>
      <c r="W2121" s="314"/>
      <c r="X2121" s="314"/>
      <c r="Y2121" s="314"/>
      <c r="Z2121" s="314"/>
      <c r="AA2121" s="314"/>
      <c r="AB2121" s="314"/>
      <c r="AC2121" s="314"/>
      <c r="AD2121" s="314"/>
      <c r="AE2121" s="314"/>
      <c r="AF2121" s="314"/>
      <c r="AG2121" s="314"/>
      <c r="AH2121" s="314"/>
      <c r="AI2121" s="314"/>
      <c r="AJ2121" s="314"/>
      <c r="AK2121" s="314"/>
      <c r="AL2121" s="314"/>
      <c r="AM2121" s="314"/>
      <c r="AN2121" s="314"/>
    </row>
    <row r="2122">
      <c r="A2122" s="310" t="s">
        <v>5017</v>
      </c>
      <c r="B2122" s="310">
        <v>12150.0</v>
      </c>
      <c r="C2122" s="314"/>
      <c r="D2122" s="314"/>
      <c r="E2122" s="311" t="s">
        <v>21</v>
      </c>
      <c r="F2122" s="311" t="s">
        <v>1197</v>
      </c>
      <c r="G2122" s="310">
        <v>1987.0</v>
      </c>
      <c r="H2122" s="310" t="s">
        <v>62</v>
      </c>
      <c r="I2122" s="310" t="s">
        <v>986</v>
      </c>
      <c r="J2122" s="310">
        <v>31.0</v>
      </c>
      <c r="K2122" s="310" t="s">
        <v>105</v>
      </c>
      <c r="L2122" s="310" t="s">
        <v>25</v>
      </c>
      <c r="M2122" s="310" t="s">
        <v>5013</v>
      </c>
      <c r="N2122" s="314"/>
      <c r="O2122" s="314"/>
      <c r="P2122" s="314"/>
      <c r="Q2122" s="314"/>
      <c r="R2122" s="314"/>
      <c r="S2122" s="314"/>
      <c r="T2122" s="314"/>
      <c r="U2122" s="314"/>
      <c r="V2122" s="314"/>
      <c r="W2122" s="314"/>
      <c r="X2122" s="314"/>
      <c r="Y2122" s="314"/>
      <c r="Z2122" s="314"/>
      <c r="AA2122" s="314"/>
      <c r="AB2122" s="314"/>
      <c r="AC2122" s="314"/>
      <c r="AD2122" s="314"/>
      <c r="AE2122" s="314"/>
      <c r="AF2122" s="314"/>
      <c r="AG2122" s="314"/>
      <c r="AH2122" s="314"/>
      <c r="AI2122" s="314"/>
      <c r="AJ2122" s="314"/>
      <c r="AK2122" s="314"/>
      <c r="AL2122" s="314"/>
      <c r="AM2122" s="314"/>
      <c r="AN2122" s="314"/>
    </row>
    <row r="2123">
      <c r="A2123" s="310" t="s">
        <v>5017</v>
      </c>
      <c r="B2123" s="310">
        <v>12151.0</v>
      </c>
      <c r="C2123" s="314"/>
      <c r="D2123" s="314"/>
      <c r="E2123" s="311" t="s">
        <v>21</v>
      </c>
      <c r="F2123" s="311" t="s">
        <v>1198</v>
      </c>
      <c r="G2123" s="310">
        <v>1987.0</v>
      </c>
      <c r="H2123" s="310" t="s">
        <v>62</v>
      </c>
      <c r="I2123" s="310" t="s">
        <v>986</v>
      </c>
      <c r="J2123" s="310">
        <v>31.0</v>
      </c>
      <c r="K2123" s="310" t="s">
        <v>105</v>
      </c>
      <c r="L2123" s="310" t="s">
        <v>25</v>
      </c>
      <c r="M2123" s="310" t="s">
        <v>5013</v>
      </c>
      <c r="N2123" s="314"/>
      <c r="O2123" s="314"/>
      <c r="P2123" s="314"/>
      <c r="Q2123" s="314"/>
      <c r="R2123" s="314"/>
      <c r="S2123" s="314"/>
      <c r="T2123" s="314"/>
      <c r="U2123" s="314"/>
      <c r="V2123" s="314"/>
      <c r="W2123" s="314"/>
      <c r="X2123" s="314"/>
      <c r="Y2123" s="314"/>
      <c r="Z2123" s="314"/>
      <c r="AA2123" s="314"/>
      <c r="AB2123" s="314"/>
      <c r="AC2123" s="314"/>
      <c r="AD2123" s="314"/>
      <c r="AE2123" s="314"/>
      <c r="AF2123" s="314"/>
      <c r="AG2123" s="314"/>
      <c r="AH2123" s="314"/>
      <c r="AI2123" s="314"/>
      <c r="AJ2123" s="314"/>
      <c r="AK2123" s="314"/>
      <c r="AL2123" s="314"/>
      <c r="AM2123" s="314"/>
      <c r="AN2123" s="314"/>
    </row>
    <row r="2124">
      <c r="A2124" s="310" t="s">
        <v>5017</v>
      </c>
      <c r="B2124" s="310">
        <v>12152.0</v>
      </c>
      <c r="C2124" s="314"/>
      <c r="D2124" s="314"/>
      <c r="E2124" s="311" t="s">
        <v>21</v>
      </c>
      <c r="F2124" s="311" t="s">
        <v>1458</v>
      </c>
      <c r="G2124" s="310">
        <v>1989.0</v>
      </c>
      <c r="H2124" s="310" t="s">
        <v>90</v>
      </c>
      <c r="I2124" s="310" t="s">
        <v>967</v>
      </c>
      <c r="J2124" s="310">
        <v>270.0</v>
      </c>
      <c r="K2124" s="310" t="s">
        <v>105</v>
      </c>
      <c r="L2124" s="310" t="s">
        <v>25</v>
      </c>
      <c r="M2124" s="310" t="s">
        <v>5013</v>
      </c>
      <c r="N2124" s="314"/>
      <c r="O2124" s="314"/>
      <c r="P2124" s="314"/>
      <c r="Q2124" s="314"/>
      <c r="R2124" s="314"/>
      <c r="S2124" s="314"/>
      <c r="T2124" s="314"/>
      <c r="U2124" s="314"/>
      <c r="V2124" s="314"/>
      <c r="W2124" s="314"/>
      <c r="X2124" s="314"/>
      <c r="Y2124" s="314"/>
      <c r="Z2124" s="314"/>
      <c r="AA2124" s="314"/>
      <c r="AB2124" s="314"/>
      <c r="AC2124" s="314"/>
      <c r="AD2124" s="314"/>
      <c r="AE2124" s="314"/>
      <c r="AF2124" s="314"/>
      <c r="AG2124" s="314"/>
      <c r="AH2124" s="314"/>
      <c r="AI2124" s="314"/>
      <c r="AJ2124" s="314"/>
      <c r="AK2124" s="314"/>
      <c r="AL2124" s="314"/>
      <c r="AM2124" s="314"/>
      <c r="AN2124" s="314"/>
    </row>
    <row r="2125">
      <c r="A2125" s="310" t="s">
        <v>5017</v>
      </c>
      <c r="B2125" s="310">
        <v>12153.0</v>
      </c>
      <c r="C2125" s="314"/>
      <c r="D2125" s="314"/>
      <c r="E2125" s="311" t="s">
        <v>66</v>
      </c>
      <c r="F2125" s="311" t="s">
        <v>1892</v>
      </c>
      <c r="G2125" s="310">
        <v>2019.0</v>
      </c>
      <c r="H2125" s="310" t="s">
        <v>1161</v>
      </c>
      <c r="I2125" s="310" t="s">
        <v>1786</v>
      </c>
      <c r="J2125" s="310">
        <v>209.0</v>
      </c>
      <c r="K2125" s="310" t="s">
        <v>105</v>
      </c>
      <c r="L2125" s="310" t="s">
        <v>244</v>
      </c>
      <c r="M2125" s="310" t="s">
        <v>5012</v>
      </c>
      <c r="N2125" s="314"/>
      <c r="O2125" s="314"/>
      <c r="P2125" s="314"/>
      <c r="Q2125" s="314"/>
      <c r="R2125" s="314"/>
      <c r="S2125" s="314"/>
      <c r="T2125" s="314"/>
      <c r="U2125" s="314"/>
      <c r="V2125" s="314"/>
      <c r="W2125" s="314"/>
      <c r="X2125" s="314"/>
      <c r="Y2125" s="314"/>
      <c r="Z2125" s="314"/>
      <c r="AA2125" s="314"/>
      <c r="AB2125" s="314"/>
      <c r="AC2125" s="314"/>
      <c r="AD2125" s="314"/>
      <c r="AE2125" s="314"/>
      <c r="AF2125" s="314"/>
      <c r="AG2125" s="314"/>
      <c r="AH2125" s="314"/>
      <c r="AI2125" s="314"/>
      <c r="AJ2125" s="314"/>
      <c r="AK2125" s="314"/>
      <c r="AL2125" s="314"/>
      <c r="AM2125" s="314"/>
      <c r="AN2125" s="314"/>
    </row>
    <row r="2126">
      <c r="A2126" s="310" t="s">
        <v>5017</v>
      </c>
      <c r="B2126" s="310">
        <v>12154.0</v>
      </c>
      <c r="C2126" s="314"/>
      <c r="D2126" s="314"/>
      <c r="E2126" s="311" t="s">
        <v>66</v>
      </c>
      <c r="F2126" s="311" t="s">
        <v>1893</v>
      </c>
      <c r="G2126" s="310">
        <v>2019.0</v>
      </c>
      <c r="H2126" s="310" t="s">
        <v>1161</v>
      </c>
      <c r="I2126" s="310" t="s">
        <v>1786</v>
      </c>
      <c r="J2126" s="310">
        <v>209.0</v>
      </c>
      <c r="K2126" s="310" t="s">
        <v>105</v>
      </c>
      <c r="L2126" s="310" t="s">
        <v>244</v>
      </c>
      <c r="M2126" s="310" t="s">
        <v>5012</v>
      </c>
      <c r="N2126" s="314"/>
      <c r="O2126" s="314"/>
      <c r="P2126" s="314"/>
      <c r="Q2126" s="314"/>
      <c r="R2126" s="314"/>
      <c r="S2126" s="314"/>
      <c r="T2126" s="314"/>
      <c r="U2126" s="314"/>
      <c r="V2126" s="314"/>
      <c r="W2126" s="314"/>
      <c r="X2126" s="314"/>
      <c r="Y2126" s="314"/>
      <c r="Z2126" s="314"/>
      <c r="AA2126" s="314"/>
      <c r="AB2126" s="314"/>
      <c r="AC2126" s="314"/>
      <c r="AD2126" s="314"/>
      <c r="AE2126" s="314"/>
      <c r="AF2126" s="314"/>
      <c r="AG2126" s="314"/>
      <c r="AH2126" s="314"/>
      <c r="AI2126" s="314"/>
      <c r="AJ2126" s="314"/>
      <c r="AK2126" s="314"/>
      <c r="AL2126" s="314"/>
      <c r="AM2126" s="314"/>
      <c r="AN2126" s="314"/>
    </row>
    <row r="2127">
      <c r="A2127" s="310" t="s">
        <v>5017</v>
      </c>
      <c r="B2127" s="310">
        <v>12155.0</v>
      </c>
      <c r="C2127" s="314"/>
      <c r="D2127" s="314"/>
      <c r="E2127" s="311" t="s">
        <v>149</v>
      </c>
      <c r="F2127" s="311" t="s">
        <v>2112</v>
      </c>
      <c r="G2127" s="310">
        <v>2019.0</v>
      </c>
      <c r="H2127" s="310" t="s">
        <v>1161</v>
      </c>
      <c r="I2127" s="310" t="s">
        <v>1786</v>
      </c>
      <c r="J2127" s="310">
        <v>209.0</v>
      </c>
      <c r="K2127" s="310" t="s">
        <v>105</v>
      </c>
      <c r="L2127" s="310" t="s">
        <v>155</v>
      </c>
      <c r="M2127" s="310" t="s">
        <v>5012</v>
      </c>
      <c r="N2127" s="314"/>
      <c r="O2127" s="314"/>
      <c r="P2127" s="314"/>
      <c r="Q2127" s="314"/>
      <c r="R2127" s="314"/>
      <c r="S2127" s="314"/>
      <c r="T2127" s="314"/>
      <c r="U2127" s="314"/>
      <c r="V2127" s="314"/>
      <c r="W2127" s="314"/>
      <c r="X2127" s="314"/>
      <c r="Y2127" s="314"/>
      <c r="Z2127" s="314"/>
      <c r="AA2127" s="314"/>
      <c r="AB2127" s="314"/>
      <c r="AC2127" s="314"/>
      <c r="AD2127" s="314"/>
      <c r="AE2127" s="314"/>
      <c r="AF2127" s="314"/>
      <c r="AG2127" s="314"/>
      <c r="AH2127" s="314"/>
      <c r="AI2127" s="314"/>
      <c r="AJ2127" s="314"/>
      <c r="AK2127" s="314"/>
      <c r="AL2127" s="314"/>
      <c r="AM2127" s="314"/>
      <c r="AN2127" s="314"/>
    </row>
    <row r="2128">
      <c r="A2128" s="310" t="s">
        <v>5017</v>
      </c>
      <c r="B2128" s="310">
        <v>12156.0</v>
      </c>
      <c r="C2128" s="314"/>
      <c r="D2128" s="314"/>
      <c r="E2128" s="311" t="s">
        <v>21</v>
      </c>
      <c r="F2128" s="311" t="s">
        <v>2287</v>
      </c>
      <c r="G2128" s="310">
        <v>2019.0</v>
      </c>
      <c r="H2128" s="310" t="s">
        <v>1161</v>
      </c>
      <c r="I2128" s="310" t="s">
        <v>1786</v>
      </c>
      <c r="J2128" s="310">
        <v>269.0</v>
      </c>
      <c r="K2128" s="310" t="s">
        <v>105</v>
      </c>
      <c r="L2128" s="310" t="s">
        <v>30</v>
      </c>
      <c r="M2128" s="310" t="s">
        <v>5012</v>
      </c>
      <c r="N2128" s="314"/>
      <c r="O2128" s="314"/>
      <c r="P2128" s="314"/>
      <c r="Q2128" s="314"/>
      <c r="R2128" s="314"/>
      <c r="S2128" s="314"/>
      <c r="T2128" s="314"/>
      <c r="U2128" s="314"/>
      <c r="V2128" s="314"/>
      <c r="W2128" s="314"/>
      <c r="X2128" s="314"/>
      <c r="Y2128" s="314"/>
      <c r="Z2128" s="314"/>
      <c r="AA2128" s="314"/>
      <c r="AB2128" s="314"/>
      <c r="AC2128" s="314"/>
      <c r="AD2128" s="314"/>
      <c r="AE2128" s="314"/>
      <c r="AF2128" s="314"/>
      <c r="AG2128" s="314"/>
      <c r="AH2128" s="314"/>
      <c r="AI2128" s="314"/>
      <c r="AJ2128" s="314"/>
      <c r="AK2128" s="314"/>
      <c r="AL2128" s="314"/>
      <c r="AM2128" s="314"/>
      <c r="AN2128" s="314"/>
    </row>
    <row r="2129">
      <c r="A2129" s="310" t="s">
        <v>5017</v>
      </c>
      <c r="B2129" s="310">
        <v>12157.0</v>
      </c>
      <c r="C2129" s="314"/>
      <c r="D2129" s="314"/>
      <c r="E2129" s="311" t="s">
        <v>21</v>
      </c>
      <c r="F2129" s="311" t="s">
        <v>2288</v>
      </c>
      <c r="G2129" s="310">
        <v>2019.0</v>
      </c>
      <c r="H2129" s="310" t="s">
        <v>1161</v>
      </c>
      <c r="I2129" s="310" t="s">
        <v>1786</v>
      </c>
      <c r="J2129" s="310">
        <v>269.0</v>
      </c>
      <c r="K2129" s="310" t="s">
        <v>105</v>
      </c>
      <c r="L2129" s="310" t="s">
        <v>30</v>
      </c>
      <c r="M2129" s="310" t="s">
        <v>5012</v>
      </c>
      <c r="N2129" s="314"/>
      <c r="O2129" s="314"/>
      <c r="P2129" s="314"/>
      <c r="Q2129" s="314"/>
      <c r="R2129" s="314"/>
      <c r="S2129" s="314"/>
      <c r="T2129" s="314"/>
      <c r="U2129" s="314"/>
      <c r="V2129" s="314"/>
      <c r="W2129" s="314"/>
      <c r="X2129" s="314"/>
      <c r="Y2129" s="314"/>
      <c r="Z2129" s="314"/>
      <c r="AA2129" s="314"/>
      <c r="AB2129" s="314"/>
      <c r="AC2129" s="314"/>
      <c r="AD2129" s="314"/>
      <c r="AE2129" s="314"/>
      <c r="AF2129" s="314"/>
      <c r="AG2129" s="314"/>
      <c r="AH2129" s="314"/>
      <c r="AI2129" s="314"/>
      <c r="AJ2129" s="314"/>
      <c r="AK2129" s="314"/>
      <c r="AL2129" s="314"/>
      <c r="AM2129" s="314"/>
      <c r="AN2129" s="314"/>
    </row>
    <row r="2130">
      <c r="A2130" s="310" t="s">
        <v>5017</v>
      </c>
      <c r="B2130" s="310">
        <v>12158.0</v>
      </c>
      <c r="C2130" s="314"/>
      <c r="D2130" s="314"/>
      <c r="E2130" s="311" t="s">
        <v>21</v>
      </c>
      <c r="F2130" s="311" t="s">
        <v>2289</v>
      </c>
      <c r="G2130" s="310">
        <v>2019.0</v>
      </c>
      <c r="H2130" s="310" t="s">
        <v>1161</v>
      </c>
      <c r="I2130" s="310" t="s">
        <v>1786</v>
      </c>
      <c r="J2130" s="310">
        <v>269.0</v>
      </c>
      <c r="K2130" s="310" t="s">
        <v>105</v>
      </c>
      <c r="L2130" s="310" t="s">
        <v>30</v>
      </c>
      <c r="M2130" s="310" t="s">
        <v>5012</v>
      </c>
      <c r="N2130" s="314"/>
      <c r="O2130" s="314"/>
      <c r="P2130" s="314"/>
      <c r="Q2130" s="314"/>
      <c r="R2130" s="314"/>
      <c r="S2130" s="314"/>
      <c r="T2130" s="314"/>
      <c r="U2130" s="314"/>
      <c r="V2130" s="314"/>
      <c r="W2130" s="314"/>
      <c r="X2130" s="314"/>
      <c r="Y2130" s="314"/>
      <c r="Z2130" s="314"/>
      <c r="AA2130" s="314"/>
      <c r="AB2130" s="314"/>
      <c r="AC2130" s="314"/>
      <c r="AD2130" s="314"/>
      <c r="AE2130" s="314"/>
      <c r="AF2130" s="314"/>
      <c r="AG2130" s="314"/>
      <c r="AH2130" s="314"/>
      <c r="AI2130" s="314"/>
      <c r="AJ2130" s="314"/>
      <c r="AK2130" s="314"/>
      <c r="AL2130" s="314"/>
      <c r="AM2130" s="314"/>
      <c r="AN2130" s="314"/>
    </row>
    <row r="2131">
      <c r="A2131" s="310" t="s">
        <v>5017</v>
      </c>
      <c r="B2131" s="310">
        <v>12159.0</v>
      </c>
      <c r="C2131" s="314"/>
      <c r="D2131" s="314"/>
      <c r="E2131" s="311" t="s">
        <v>21</v>
      </c>
      <c r="F2131" s="311" t="s">
        <v>2290</v>
      </c>
      <c r="G2131" s="310">
        <v>2019.0</v>
      </c>
      <c r="H2131" s="310" t="s">
        <v>1161</v>
      </c>
      <c r="I2131" s="310" t="s">
        <v>1786</v>
      </c>
      <c r="J2131" s="310">
        <v>269.0</v>
      </c>
      <c r="K2131" s="310" t="s">
        <v>105</v>
      </c>
      <c r="L2131" s="310" t="s">
        <v>30</v>
      </c>
      <c r="M2131" s="310" t="s">
        <v>5012</v>
      </c>
      <c r="N2131" s="314"/>
      <c r="O2131" s="314"/>
      <c r="P2131" s="314"/>
      <c r="Q2131" s="314"/>
      <c r="R2131" s="314"/>
      <c r="S2131" s="314"/>
      <c r="T2131" s="314"/>
      <c r="U2131" s="314"/>
      <c r="V2131" s="314"/>
      <c r="W2131" s="314"/>
      <c r="X2131" s="314"/>
      <c r="Y2131" s="314"/>
      <c r="Z2131" s="314"/>
      <c r="AA2131" s="314"/>
      <c r="AB2131" s="314"/>
      <c r="AC2131" s="314"/>
      <c r="AD2131" s="314"/>
      <c r="AE2131" s="314"/>
      <c r="AF2131" s="314"/>
      <c r="AG2131" s="314"/>
      <c r="AH2131" s="314"/>
      <c r="AI2131" s="314"/>
      <c r="AJ2131" s="314"/>
      <c r="AK2131" s="314"/>
      <c r="AL2131" s="314"/>
      <c r="AM2131" s="314"/>
      <c r="AN2131" s="314"/>
    </row>
    <row r="2132">
      <c r="A2132" s="310" t="s">
        <v>5017</v>
      </c>
      <c r="B2132" s="310">
        <v>12160.0</v>
      </c>
      <c r="C2132" s="314"/>
      <c r="D2132" s="314"/>
      <c r="E2132" s="311" t="s">
        <v>21</v>
      </c>
      <c r="F2132" s="311" t="s">
        <v>2291</v>
      </c>
      <c r="G2132" s="310">
        <v>2019.0</v>
      </c>
      <c r="H2132" s="310" t="s">
        <v>1161</v>
      </c>
      <c r="I2132" s="310" t="s">
        <v>1786</v>
      </c>
      <c r="J2132" s="310">
        <v>269.0</v>
      </c>
      <c r="K2132" s="310" t="s">
        <v>105</v>
      </c>
      <c r="L2132" s="310" t="s">
        <v>30</v>
      </c>
      <c r="M2132" s="310" t="s">
        <v>5012</v>
      </c>
      <c r="N2132" s="314"/>
      <c r="O2132" s="314"/>
      <c r="P2132" s="314"/>
      <c r="Q2132" s="314"/>
      <c r="R2132" s="314"/>
      <c r="S2132" s="314"/>
      <c r="T2132" s="314"/>
      <c r="U2132" s="314"/>
      <c r="V2132" s="314"/>
      <c r="W2132" s="314"/>
      <c r="X2132" s="314"/>
      <c r="Y2132" s="314"/>
      <c r="Z2132" s="314"/>
      <c r="AA2132" s="314"/>
      <c r="AB2132" s="314"/>
      <c r="AC2132" s="314"/>
      <c r="AD2132" s="314"/>
      <c r="AE2132" s="314"/>
      <c r="AF2132" s="314"/>
      <c r="AG2132" s="314"/>
      <c r="AH2132" s="314"/>
      <c r="AI2132" s="314"/>
      <c r="AJ2132" s="314"/>
      <c r="AK2132" s="314"/>
      <c r="AL2132" s="314"/>
      <c r="AM2132" s="314"/>
      <c r="AN2132" s="314"/>
    </row>
    <row r="2133">
      <c r="A2133" s="310" t="s">
        <v>5017</v>
      </c>
      <c r="B2133" s="310">
        <v>12161.0</v>
      </c>
      <c r="C2133" s="314"/>
      <c r="D2133" s="314"/>
      <c r="E2133" s="311" t="s">
        <v>66</v>
      </c>
      <c r="F2133" s="311" t="s">
        <v>1894</v>
      </c>
      <c r="G2133" s="310">
        <v>2019.0</v>
      </c>
      <c r="H2133" s="310" t="s">
        <v>1161</v>
      </c>
      <c r="I2133" s="310" t="s">
        <v>1786</v>
      </c>
      <c r="J2133" s="310">
        <v>269.0</v>
      </c>
      <c r="K2133" s="310" t="s">
        <v>105</v>
      </c>
      <c r="L2133" s="310" t="s">
        <v>68</v>
      </c>
      <c r="M2133" s="310" t="s">
        <v>5012</v>
      </c>
      <c r="N2133" s="314"/>
      <c r="O2133" s="314"/>
      <c r="P2133" s="314"/>
      <c r="Q2133" s="314"/>
      <c r="R2133" s="314"/>
      <c r="S2133" s="314"/>
      <c r="T2133" s="314"/>
      <c r="U2133" s="314"/>
      <c r="V2133" s="314"/>
      <c r="W2133" s="314"/>
      <c r="X2133" s="314"/>
      <c r="Y2133" s="314"/>
      <c r="Z2133" s="314"/>
      <c r="AA2133" s="314"/>
      <c r="AB2133" s="314"/>
      <c r="AC2133" s="314"/>
      <c r="AD2133" s="314"/>
      <c r="AE2133" s="314"/>
      <c r="AF2133" s="314"/>
      <c r="AG2133" s="314"/>
      <c r="AH2133" s="314"/>
      <c r="AI2133" s="314"/>
      <c r="AJ2133" s="314"/>
      <c r="AK2133" s="314"/>
      <c r="AL2133" s="314"/>
      <c r="AM2133" s="314"/>
      <c r="AN2133" s="314"/>
    </row>
    <row r="2134">
      <c r="A2134" s="310" t="s">
        <v>5017</v>
      </c>
      <c r="B2134" s="310">
        <v>12162.0</v>
      </c>
      <c r="C2134" s="314"/>
      <c r="D2134" s="314"/>
      <c r="E2134" s="311" t="s">
        <v>66</v>
      </c>
      <c r="F2134" s="311" t="s">
        <v>1895</v>
      </c>
      <c r="G2134" s="310">
        <v>2019.0</v>
      </c>
      <c r="H2134" s="310" t="s">
        <v>1161</v>
      </c>
      <c r="I2134" s="310" t="s">
        <v>1786</v>
      </c>
      <c r="J2134" s="310">
        <v>269.0</v>
      </c>
      <c r="K2134" s="310" t="s">
        <v>105</v>
      </c>
      <c r="L2134" s="310" t="s">
        <v>68</v>
      </c>
      <c r="M2134" s="310" t="s">
        <v>5012</v>
      </c>
      <c r="N2134" s="314"/>
      <c r="O2134" s="314"/>
      <c r="P2134" s="314"/>
      <c r="Q2134" s="314"/>
      <c r="R2134" s="314"/>
      <c r="S2134" s="314"/>
      <c r="T2134" s="314"/>
      <c r="U2134" s="314"/>
      <c r="V2134" s="314"/>
      <c r="W2134" s="314"/>
      <c r="X2134" s="314"/>
      <c r="Y2134" s="314"/>
      <c r="Z2134" s="314"/>
      <c r="AA2134" s="314"/>
      <c r="AB2134" s="314"/>
      <c r="AC2134" s="314"/>
      <c r="AD2134" s="314"/>
      <c r="AE2134" s="314"/>
      <c r="AF2134" s="314"/>
      <c r="AG2134" s="314"/>
      <c r="AH2134" s="314"/>
      <c r="AI2134" s="314"/>
      <c r="AJ2134" s="314"/>
      <c r="AK2134" s="314"/>
      <c r="AL2134" s="314"/>
      <c r="AM2134" s="314"/>
      <c r="AN2134" s="314"/>
    </row>
    <row r="2135">
      <c r="A2135" s="5" t="s">
        <v>5017</v>
      </c>
      <c r="B2135" s="5">
        <v>12163.0</v>
      </c>
      <c r="E2135" s="90" t="s">
        <v>21</v>
      </c>
      <c r="F2135" s="90" t="s">
        <v>2182</v>
      </c>
      <c r="G2135" s="5">
        <v>2019.0</v>
      </c>
      <c r="H2135" s="5" t="s">
        <v>1161</v>
      </c>
      <c r="I2135" s="5" t="s">
        <v>1786</v>
      </c>
      <c r="J2135" s="5">
        <v>209.0</v>
      </c>
      <c r="K2135" s="5" t="s">
        <v>886</v>
      </c>
      <c r="L2135" s="5" t="s">
        <v>25</v>
      </c>
      <c r="M2135" s="5" t="s">
        <v>5012</v>
      </c>
      <c r="N2135" s="113"/>
    </row>
    <row r="2136">
      <c r="A2136" s="5" t="s">
        <v>5017</v>
      </c>
      <c r="B2136" s="5">
        <v>12164.0</v>
      </c>
      <c r="E2136" s="90" t="s">
        <v>149</v>
      </c>
      <c r="F2136" s="90" t="s">
        <v>2422</v>
      </c>
      <c r="G2136" s="5">
        <v>2019.0</v>
      </c>
      <c r="H2136" s="5" t="s">
        <v>1161</v>
      </c>
      <c r="I2136" s="5" t="s">
        <v>1786</v>
      </c>
      <c r="J2136" s="5">
        <v>269.0</v>
      </c>
      <c r="K2136" s="5" t="s">
        <v>2423</v>
      </c>
      <c r="L2136" s="5" t="s">
        <v>155</v>
      </c>
      <c r="M2136" s="5" t="s">
        <v>5012</v>
      </c>
      <c r="N2136" s="113"/>
    </row>
    <row r="2137">
      <c r="A2137" s="5" t="s">
        <v>5017</v>
      </c>
      <c r="B2137" s="5">
        <v>12165.0</v>
      </c>
      <c r="E2137" s="90" t="s">
        <v>21</v>
      </c>
      <c r="F2137" s="90" t="s">
        <v>2396</v>
      </c>
      <c r="G2137" s="5">
        <v>2019.0</v>
      </c>
      <c r="H2137" s="5" t="s">
        <v>1161</v>
      </c>
      <c r="I2137" s="5" t="s">
        <v>1786</v>
      </c>
      <c r="J2137" s="5">
        <v>269.0</v>
      </c>
      <c r="K2137" s="5" t="s">
        <v>886</v>
      </c>
      <c r="L2137" s="5" t="s">
        <v>30</v>
      </c>
      <c r="M2137" s="5" t="s">
        <v>5012</v>
      </c>
      <c r="N2137" s="113"/>
    </row>
    <row r="2138">
      <c r="A2138" s="5" t="s">
        <v>5017</v>
      </c>
      <c r="B2138" s="5">
        <v>12166.0</v>
      </c>
      <c r="E2138" s="90" t="s">
        <v>149</v>
      </c>
      <c r="F2138" s="5">
        <v>1.2951671E7</v>
      </c>
      <c r="G2138" s="5">
        <v>2019.0</v>
      </c>
      <c r="H2138" s="5" t="s">
        <v>1161</v>
      </c>
      <c r="I2138" s="5" t="s">
        <v>1786</v>
      </c>
      <c r="J2138" s="5">
        <v>269.0</v>
      </c>
      <c r="K2138" s="5" t="s">
        <v>2307</v>
      </c>
      <c r="L2138" s="5" t="s">
        <v>155</v>
      </c>
      <c r="M2138" s="5" t="s">
        <v>5012</v>
      </c>
      <c r="N2138" s="113"/>
    </row>
    <row r="2139">
      <c r="A2139" s="310" t="s">
        <v>5017</v>
      </c>
      <c r="B2139" s="310">
        <v>12167.0</v>
      </c>
      <c r="C2139" s="314"/>
      <c r="D2139" s="314"/>
      <c r="E2139" s="311" t="s">
        <v>21</v>
      </c>
      <c r="F2139" s="310">
        <v>4.9434592E7</v>
      </c>
      <c r="G2139" s="310">
        <v>2019.0</v>
      </c>
      <c r="H2139" s="310" t="s">
        <v>1161</v>
      </c>
      <c r="I2139" s="310" t="s">
        <v>1786</v>
      </c>
      <c r="J2139" s="310">
        <v>209.0</v>
      </c>
      <c r="K2139" s="310" t="s">
        <v>105</v>
      </c>
      <c r="L2139" s="310" t="s">
        <v>30</v>
      </c>
      <c r="M2139" s="310" t="s">
        <v>5012</v>
      </c>
      <c r="N2139" s="314"/>
      <c r="O2139" s="314"/>
      <c r="P2139" s="314"/>
      <c r="Q2139" s="314"/>
      <c r="R2139" s="314"/>
      <c r="S2139" s="314"/>
      <c r="T2139" s="314"/>
      <c r="U2139" s="314"/>
      <c r="V2139" s="314"/>
      <c r="W2139" s="314"/>
      <c r="X2139" s="314"/>
      <c r="Y2139" s="314"/>
      <c r="Z2139" s="314"/>
      <c r="AA2139" s="314"/>
      <c r="AB2139" s="314"/>
      <c r="AC2139" s="314"/>
      <c r="AD2139" s="314"/>
      <c r="AE2139" s="314"/>
      <c r="AF2139" s="314"/>
      <c r="AG2139" s="314"/>
      <c r="AH2139" s="314"/>
      <c r="AI2139" s="314"/>
      <c r="AJ2139" s="314"/>
      <c r="AK2139" s="314"/>
      <c r="AL2139" s="314"/>
      <c r="AM2139" s="314"/>
      <c r="AN2139" s="314"/>
    </row>
    <row r="2140">
      <c r="A2140" s="310" t="s">
        <v>5017</v>
      </c>
      <c r="B2140" s="310">
        <v>12168.0</v>
      </c>
      <c r="C2140" s="314"/>
      <c r="D2140" s="314"/>
      <c r="E2140" s="311" t="s">
        <v>21</v>
      </c>
      <c r="F2140" s="310">
        <v>5.0400221E7</v>
      </c>
      <c r="G2140" s="310">
        <v>2019.0</v>
      </c>
      <c r="H2140" s="310" t="s">
        <v>1161</v>
      </c>
      <c r="I2140" s="310" t="s">
        <v>1786</v>
      </c>
      <c r="J2140" s="310">
        <v>209.0</v>
      </c>
      <c r="K2140" s="310" t="s">
        <v>105</v>
      </c>
      <c r="L2140" s="310" t="s">
        <v>25</v>
      </c>
      <c r="M2140" s="310" t="s">
        <v>5012</v>
      </c>
      <c r="N2140" s="314"/>
      <c r="O2140" s="314"/>
      <c r="P2140" s="314"/>
      <c r="Q2140" s="314"/>
      <c r="R2140" s="314"/>
      <c r="S2140" s="314"/>
      <c r="T2140" s="314"/>
      <c r="U2140" s="314"/>
      <c r="V2140" s="314"/>
      <c r="W2140" s="314"/>
      <c r="X2140" s="314"/>
      <c r="Y2140" s="314"/>
      <c r="Z2140" s="314"/>
      <c r="AA2140" s="314"/>
      <c r="AB2140" s="314"/>
      <c r="AC2140" s="314"/>
      <c r="AD2140" s="314"/>
      <c r="AE2140" s="314"/>
      <c r="AF2140" s="314"/>
      <c r="AG2140" s="314"/>
      <c r="AH2140" s="314"/>
      <c r="AI2140" s="314"/>
      <c r="AJ2140" s="314"/>
      <c r="AK2140" s="314"/>
      <c r="AL2140" s="314"/>
      <c r="AM2140" s="314"/>
      <c r="AN2140" s="314"/>
    </row>
    <row r="2141">
      <c r="A2141" s="310" t="s">
        <v>5017</v>
      </c>
      <c r="B2141" s="310">
        <v>12169.0</v>
      </c>
      <c r="C2141" s="314"/>
      <c r="D2141" s="314"/>
      <c r="E2141" s="311" t="s">
        <v>21</v>
      </c>
      <c r="F2141" s="310">
        <v>4.9583008E7</v>
      </c>
      <c r="G2141" s="310">
        <v>2019.0</v>
      </c>
      <c r="H2141" s="310" t="s">
        <v>1161</v>
      </c>
      <c r="I2141" s="310" t="s">
        <v>1786</v>
      </c>
      <c r="J2141" s="310">
        <v>209.0</v>
      </c>
      <c r="K2141" s="310" t="s">
        <v>105</v>
      </c>
      <c r="L2141" s="310" t="s">
        <v>25</v>
      </c>
      <c r="M2141" s="310" t="s">
        <v>5012</v>
      </c>
      <c r="N2141" s="314"/>
      <c r="O2141" s="314"/>
      <c r="P2141" s="314"/>
      <c r="Q2141" s="314"/>
      <c r="R2141" s="314"/>
      <c r="S2141" s="314"/>
      <c r="T2141" s="314"/>
      <c r="U2141" s="314"/>
      <c r="V2141" s="314"/>
      <c r="W2141" s="314"/>
      <c r="X2141" s="314"/>
      <c r="Y2141" s="314"/>
      <c r="Z2141" s="314"/>
      <c r="AA2141" s="314"/>
      <c r="AB2141" s="314"/>
      <c r="AC2141" s="314"/>
      <c r="AD2141" s="314"/>
      <c r="AE2141" s="314"/>
      <c r="AF2141" s="314"/>
      <c r="AG2141" s="314"/>
      <c r="AH2141" s="314"/>
      <c r="AI2141" s="314"/>
      <c r="AJ2141" s="314"/>
      <c r="AK2141" s="314"/>
      <c r="AL2141" s="314"/>
      <c r="AM2141" s="314"/>
      <c r="AN2141" s="314"/>
    </row>
    <row r="2142">
      <c r="A2142" s="5" t="s">
        <v>5017</v>
      </c>
      <c r="B2142" s="5">
        <v>12170.0</v>
      </c>
      <c r="E2142" s="90" t="s">
        <v>21</v>
      </c>
      <c r="F2142" s="90" t="s">
        <v>488</v>
      </c>
      <c r="G2142" s="5">
        <v>2020.0</v>
      </c>
      <c r="H2142" s="5" t="s">
        <v>473</v>
      </c>
      <c r="I2142" s="5" t="s">
        <v>19</v>
      </c>
      <c r="J2142" s="5" t="s">
        <v>317</v>
      </c>
      <c r="K2142" s="5" t="s">
        <v>105</v>
      </c>
      <c r="L2142" s="5" t="s">
        <v>30</v>
      </c>
      <c r="M2142" s="5" t="s">
        <v>4165</v>
      </c>
      <c r="N2142" s="113"/>
    </row>
    <row r="2143">
      <c r="A2143" s="5" t="s">
        <v>5017</v>
      </c>
      <c r="B2143" s="5">
        <v>12171.0</v>
      </c>
      <c r="E2143" s="90" t="s">
        <v>21</v>
      </c>
      <c r="F2143" s="90" t="s">
        <v>548</v>
      </c>
      <c r="G2143" s="5">
        <v>2020.0</v>
      </c>
      <c r="H2143" s="5" t="s">
        <v>549</v>
      </c>
      <c r="I2143" s="5" t="s">
        <v>36</v>
      </c>
      <c r="J2143" s="5" t="s">
        <v>550</v>
      </c>
      <c r="K2143" s="5" t="s">
        <v>105</v>
      </c>
      <c r="L2143" s="5" t="s">
        <v>30</v>
      </c>
      <c r="M2143" s="5" t="s">
        <v>4165</v>
      </c>
      <c r="N2143" s="113"/>
    </row>
    <row r="2144">
      <c r="A2144" s="5" t="s">
        <v>5017</v>
      </c>
      <c r="B2144" s="5">
        <v>12172.0</v>
      </c>
      <c r="E2144" s="90" t="s">
        <v>21</v>
      </c>
      <c r="F2144" s="90" t="s">
        <v>2365</v>
      </c>
      <c r="G2144" s="5">
        <v>2019.0</v>
      </c>
      <c r="H2144" s="5" t="s">
        <v>786</v>
      </c>
      <c r="I2144" s="5" t="s">
        <v>1859</v>
      </c>
      <c r="J2144" s="5">
        <v>288.0</v>
      </c>
      <c r="K2144" s="5" t="s">
        <v>105</v>
      </c>
      <c r="L2144" s="5" t="s">
        <v>30</v>
      </c>
      <c r="M2144" s="5" t="s">
        <v>4908</v>
      </c>
      <c r="N2144" s="113"/>
    </row>
    <row r="2145">
      <c r="A2145" s="5" t="s">
        <v>5017</v>
      </c>
      <c r="B2145" s="5">
        <v>12173.0</v>
      </c>
      <c r="E2145" s="90" t="s">
        <v>21</v>
      </c>
      <c r="F2145" s="90" t="s">
        <v>2840</v>
      </c>
      <c r="G2145" s="5">
        <v>2019.0</v>
      </c>
      <c r="H2145" s="5" t="s">
        <v>1995</v>
      </c>
      <c r="I2145" s="5" t="s">
        <v>2697</v>
      </c>
      <c r="J2145" s="5">
        <v>224.0</v>
      </c>
      <c r="K2145" s="5" t="s">
        <v>105</v>
      </c>
      <c r="L2145" s="5" t="s">
        <v>25</v>
      </c>
      <c r="M2145" s="5" t="s">
        <v>4908</v>
      </c>
      <c r="N2145" s="113"/>
    </row>
    <row r="2146">
      <c r="A2146" s="5" t="s">
        <v>5017</v>
      </c>
      <c r="B2146" s="5">
        <v>12174.0</v>
      </c>
      <c r="E2146" s="90" t="s">
        <v>21</v>
      </c>
      <c r="F2146" s="109">
        <v>6.0778137E7</v>
      </c>
      <c r="G2146" s="90" t="s">
        <v>2841</v>
      </c>
      <c r="H2146" s="5" t="s">
        <v>1995</v>
      </c>
      <c r="I2146" s="5" t="s">
        <v>1862</v>
      </c>
      <c r="J2146" s="5">
        <v>208.0</v>
      </c>
      <c r="K2146" s="5" t="s">
        <v>105</v>
      </c>
      <c r="L2146" s="5" t="s">
        <v>25</v>
      </c>
      <c r="M2146" s="5" t="s">
        <v>4908</v>
      </c>
      <c r="N2146" s="113"/>
    </row>
    <row r="2147">
      <c r="A2147" s="5" t="s">
        <v>5017</v>
      </c>
      <c r="B2147" s="5">
        <v>12175.0</v>
      </c>
      <c r="E2147" s="90" t="s">
        <v>21</v>
      </c>
      <c r="F2147" s="109">
        <v>6.0778125E7</v>
      </c>
      <c r="G2147" s="5">
        <v>2019.0</v>
      </c>
      <c r="H2147" s="5" t="s">
        <v>786</v>
      </c>
      <c r="I2147" s="5" t="s">
        <v>2842</v>
      </c>
      <c r="J2147" s="5">
        <v>263.0</v>
      </c>
      <c r="K2147" s="5" t="s">
        <v>105</v>
      </c>
      <c r="L2147" s="5" t="s">
        <v>25</v>
      </c>
      <c r="M2147" s="5" t="s">
        <v>4908</v>
      </c>
      <c r="N2147" s="113"/>
    </row>
    <row r="2148">
      <c r="A2148" s="5" t="s">
        <v>5017</v>
      </c>
      <c r="B2148" s="5">
        <v>12176.0</v>
      </c>
      <c r="E2148" s="90" t="s">
        <v>21</v>
      </c>
      <c r="F2148" s="109">
        <v>6.0778128E7</v>
      </c>
      <c r="G2148" s="5">
        <v>2019.0</v>
      </c>
      <c r="H2148" s="5" t="s">
        <v>1995</v>
      </c>
      <c r="I2148" s="5" t="s">
        <v>2701</v>
      </c>
      <c r="J2148" s="5">
        <v>202.0</v>
      </c>
      <c r="K2148" s="5" t="s">
        <v>105</v>
      </c>
      <c r="L2148" s="5" t="s">
        <v>25</v>
      </c>
      <c r="M2148" s="5" t="s">
        <v>4908</v>
      </c>
      <c r="N2148" s="113"/>
    </row>
    <row r="2149">
      <c r="A2149" s="5" t="s">
        <v>5017</v>
      </c>
      <c r="B2149" s="5">
        <v>12177.0</v>
      </c>
      <c r="E2149" s="90" t="s">
        <v>21</v>
      </c>
      <c r="F2149" s="109">
        <v>6.0778129E7</v>
      </c>
      <c r="G2149" s="5">
        <v>2019.0</v>
      </c>
      <c r="H2149" s="5" t="s">
        <v>1995</v>
      </c>
      <c r="I2149" s="5" t="s">
        <v>1990</v>
      </c>
      <c r="J2149" s="5">
        <v>207.0</v>
      </c>
      <c r="K2149" s="5" t="s">
        <v>105</v>
      </c>
      <c r="L2149" s="5" t="s">
        <v>25</v>
      </c>
      <c r="M2149" s="5" t="s">
        <v>4908</v>
      </c>
      <c r="N2149" s="113"/>
    </row>
    <row r="2150">
      <c r="A2150" s="5" t="s">
        <v>5017</v>
      </c>
      <c r="B2150" s="5">
        <v>12178.0</v>
      </c>
      <c r="E2150" s="90" t="s">
        <v>21</v>
      </c>
      <c r="F2150" s="109">
        <v>6.077813E7</v>
      </c>
      <c r="G2150" s="5">
        <v>2019.0</v>
      </c>
      <c r="H2150" s="5" t="s">
        <v>1995</v>
      </c>
      <c r="I2150" s="5" t="s">
        <v>1990</v>
      </c>
      <c r="J2150" s="5">
        <v>207.0</v>
      </c>
      <c r="K2150" s="5" t="s">
        <v>105</v>
      </c>
      <c r="L2150" s="5" t="s">
        <v>25</v>
      </c>
      <c r="M2150" s="5" t="s">
        <v>4908</v>
      </c>
      <c r="N2150" s="113"/>
    </row>
    <row r="2151">
      <c r="A2151" s="5" t="s">
        <v>5017</v>
      </c>
      <c r="B2151" s="5">
        <v>12179.0</v>
      </c>
      <c r="E2151" s="90" t="s">
        <v>21</v>
      </c>
      <c r="F2151" s="109">
        <v>6.0778131E7</v>
      </c>
      <c r="G2151" s="5">
        <v>2019.0</v>
      </c>
      <c r="H2151" s="5" t="s">
        <v>1995</v>
      </c>
      <c r="I2151" s="5" t="s">
        <v>1449</v>
      </c>
      <c r="J2151" s="5">
        <v>210.0</v>
      </c>
      <c r="K2151" s="5" t="s">
        <v>105</v>
      </c>
      <c r="L2151" s="5" t="s">
        <v>25</v>
      </c>
      <c r="M2151" s="5" t="s">
        <v>4908</v>
      </c>
      <c r="N2151" s="113"/>
    </row>
    <row r="2152">
      <c r="A2152" s="5" t="s">
        <v>5017</v>
      </c>
      <c r="B2152" s="5">
        <v>12180.0</v>
      </c>
      <c r="E2152" s="90" t="s">
        <v>21</v>
      </c>
      <c r="F2152" s="109">
        <v>6.0778163E7</v>
      </c>
      <c r="G2152" s="5">
        <v>2020.0</v>
      </c>
      <c r="H2152" s="5" t="s">
        <v>786</v>
      </c>
      <c r="I2152" s="5" t="s">
        <v>1109</v>
      </c>
      <c r="J2152" s="5">
        <v>392.0</v>
      </c>
      <c r="K2152" s="5" t="s">
        <v>105</v>
      </c>
      <c r="L2152" s="5" t="s">
        <v>25</v>
      </c>
      <c r="M2152" s="5" t="s">
        <v>4164</v>
      </c>
      <c r="N2152" s="113"/>
    </row>
    <row r="2153">
      <c r="A2153" s="5" t="s">
        <v>5017</v>
      </c>
      <c r="B2153" s="5">
        <v>12181.0</v>
      </c>
      <c r="E2153" s="90" t="s">
        <v>21</v>
      </c>
      <c r="F2153" s="90" t="s">
        <v>3036</v>
      </c>
      <c r="G2153" s="5">
        <v>2019.0</v>
      </c>
      <c r="H2153" s="5" t="s">
        <v>956</v>
      </c>
      <c r="I2153" s="5" t="s">
        <v>1840</v>
      </c>
      <c r="J2153" s="5">
        <v>549.0</v>
      </c>
      <c r="K2153" s="5" t="s">
        <v>105</v>
      </c>
      <c r="L2153" s="5" t="s">
        <v>25</v>
      </c>
      <c r="M2153" s="5" t="s">
        <v>4908</v>
      </c>
      <c r="N2153" s="113"/>
    </row>
    <row r="2154">
      <c r="A2154" s="5" t="s">
        <v>5017</v>
      </c>
      <c r="B2154" s="5">
        <v>12182.0</v>
      </c>
      <c r="E2154" s="90" t="s">
        <v>21</v>
      </c>
      <c r="F2154" s="90" t="s">
        <v>2843</v>
      </c>
      <c r="G2154" s="5">
        <v>2019.0</v>
      </c>
      <c r="H2154" s="5" t="s">
        <v>956</v>
      </c>
      <c r="I2154" s="5" t="s">
        <v>2686</v>
      </c>
      <c r="J2154" s="5">
        <v>134.0</v>
      </c>
      <c r="K2154" s="5" t="s">
        <v>105</v>
      </c>
      <c r="L2154" s="5" t="s">
        <v>25</v>
      </c>
      <c r="M2154" s="5" t="s">
        <v>4908</v>
      </c>
      <c r="N2154" s="113"/>
    </row>
    <row r="2155">
      <c r="A2155" s="5" t="s">
        <v>5017</v>
      </c>
      <c r="B2155" s="5">
        <v>12183.0</v>
      </c>
      <c r="E2155" s="90" t="s">
        <v>21</v>
      </c>
      <c r="F2155" s="90" t="s">
        <v>2844</v>
      </c>
      <c r="G2155" s="5">
        <v>2019.0</v>
      </c>
      <c r="H2155" s="5" t="s">
        <v>956</v>
      </c>
      <c r="I2155" s="5" t="s">
        <v>2686</v>
      </c>
      <c r="J2155" s="5">
        <v>642.0</v>
      </c>
      <c r="K2155" s="5" t="s">
        <v>105</v>
      </c>
      <c r="L2155" s="5" t="s">
        <v>25</v>
      </c>
      <c r="M2155" s="5" t="s">
        <v>4908</v>
      </c>
      <c r="N2155" s="113"/>
    </row>
    <row r="2156">
      <c r="A2156" s="5" t="s">
        <v>5017</v>
      </c>
      <c r="B2156" s="5">
        <v>12184.0</v>
      </c>
      <c r="E2156" s="90" t="s">
        <v>21</v>
      </c>
      <c r="F2156" s="90" t="s">
        <v>2845</v>
      </c>
      <c r="G2156" s="5">
        <v>2019.0</v>
      </c>
      <c r="H2156" s="5" t="s">
        <v>956</v>
      </c>
      <c r="I2156" s="5" t="s">
        <v>2686</v>
      </c>
      <c r="J2156" s="5">
        <v>238.0</v>
      </c>
      <c r="K2156" s="5" t="s">
        <v>105</v>
      </c>
      <c r="L2156" s="5" t="s">
        <v>25</v>
      </c>
      <c r="M2156" s="5" t="s">
        <v>4908</v>
      </c>
      <c r="N2156" s="113"/>
    </row>
    <row r="2157">
      <c r="A2157" s="5" t="s">
        <v>5017</v>
      </c>
      <c r="B2157" s="5">
        <v>12185.0</v>
      </c>
      <c r="E2157" s="90" t="s">
        <v>21</v>
      </c>
      <c r="F2157" s="90" t="s">
        <v>2982</v>
      </c>
      <c r="G2157" s="5">
        <v>2019.0</v>
      </c>
      <c r="H2157" s="5" t="s">
        <v>1852</v>
      </c>
      <c r="I2157" s="5" t="s">
        <v>2686</v>
      </c>
      <c r="J2157" s="5">
        <v>217.0</v>
      </c>
      <c r="K2157" s="5" t="s">
        <v>2828</v>
      </c>
      <c r="L2157" s="5" t="s">
        <v>25</v>
      </c>
      <c r="M2157" s="5" t="s">
        <v>4908</v>
      </c>
      <c r="N2157" s="113"/>
    </row>
    <row r="2158">
      <c r="A2158" s="5" t="s">
        <v>5017</v>
      </c>
      <c r="B2158" s="5">
        <v>12186.0</v>
      </c>
      <c r="E2158" s="90" t="s">
        <v>21</v>
      </c>
      <c r="F2158" s="90" t="s">
        <v>3025</v>
      </c>
      <c r="G2158" s="5">
        <v>2019.0</v>
      </c>
      <c r="H2158" s="5" t="s">
        <v>1852</v>
      </c>
      <c r="I2158" s="5" t="s">
        <v>1823</v>
      </c>
      <c r="J2158" s="5">
        <v>87.0</v>
      </c>
      <c r="K2158" s="5" t="s">
        <v>105</v>
      </c>
      <c r="L2158" s="5" t="s">
        <v>25</v>
      </c>
      <c r="M2158" s="5" t="s">
        <v>4908</v>
      </c>
      <c r="N2158" s="113"/>
    </row>
    <row r="2159">
      <c r="A2159" s="5" t="s">
        <v>5017</v>
      </c>
      <c r="B2159" s="5">
        <v>12187.0</v>
      </c>
      <c r="E2159" s="90" t="s">
        <v>21</v>
      </c>
      <c r="F2159" s="90" t="s">
        <v>2846</v>
      </c>
      <c r="G2159" s="5">
        <v>2019.0</v>
      </c>
      <c r="H2159" s="5" t="s">
        <v>1852</v>
      </c>
      <c r="I2159" s="5" t="s">
        <v>2719</v>
      </c>
      <c r="J2159" s="5">
        <v>250.0</v>
      </c>
      <c r="K2159" s="5" t="s">
        <v>105</v>
      </c>
      <c r="L2159" s="5" t="s">
        <v>25</v>
      </c>
      <c r="M2159" s="5" t="s">
        <v>4908</v>
      </c>
      <c r="N2159" s="113"/>
    </row>
    <row r="2160">
      <c r="A2160" s="5" t="s">
        <v>5017</v>
      </c>
      <c r="B2160" s="5">
        <v>12188.0</v>
      </c>
      <c r="E2160" s="90" t="s">
        <v>21</v>
      </c>
      <c r="F2160" s="90" t="s">
        <v>2459</v>
      </c>
      <c r="G2160" s="5">
        <v>2019.0</v>
      </c>
      <c r="H2160" s="5" t="s">
        <v>1995</v>
      </c>
      <c r="I2160" s="5" t="s">
        <v>2691</v>
      </c>
      <c r="J2160" s="5">
        <v>206.0</v>
      </c>
      <c r="K2160" s="5" t="s">
        <v>105</v>
      </c>
      <c r="L2160" s="5" t="s">
        <v>25</v>
      </c>
      <c r="M2160" s="5" t="s">
        <v>4908</v>
      </c>
      <c r="N2160" s="113"/>
    </row>
    <row r="2161">
      <c r="A2161" s="5" t="s">
        <v>5017</v>
      </c>
      <c r="B2161" s="5">
        <v>12189.0</v>
      </c>
      <c r="E2161" s="90" t="s">
        <v>21</v>
      </c>
      <c r="F2161" s="90" t="s">
        <v>2983</v>
      </c>
      <c r="G2161" s="5">
        <v>2019.0</v>
      </c>
      <c r="H2161" s="5" t="s">
        <v>1995</v>
      </c>
      <c r="I2161" s="5" t="s">
        <v>1859</v>
      </c>
      <c r="J2161" s="5">
        <v>11.0</v>
      </c>
      <c r="K2161" s="5" t="s">
        <v>2269</v>
      </c>
      <c r="L2161" s="5" t="s">
        <v>25</v>
      </c>
      <c r="M2161" s="5" t="s">
        <v>4908</v>
      </c>
      <c r="N2161" s="113"/>
    </row>
    <row r="2162">
      <c r="A2162" s="5" t="s">
        <v>5017</v>
      </c>
      <c r="B2162" s="5">
        <v>12190.0</v>
      </c>
      <c r="E2162" s="90" t="s">
        <v>21</v>
      </c>
      <c r="F2162" s="90" t="s">
        <v>981</v>
      </c>
      <c r="G2162" s="5">
        <v>2019.0</v>
      </c>
      <c r="H2162" s="5" t="s">
        <v>119</v>
      </c>
      <c r="I2162" s="5" t="s">
        <v>982</v>
      </c>
      <c r="J2162" s="5">
        <v>1.0</v>
      </c>
      <c r="K2162" s="5" t="s">
        <v>105</v>
      </c>
      <c r="L2162" s="5" t="s">
        <v>25</v>
      </c>
      <c r="M2162" s="5" t="s">
        <v>4164</v>
      </c>
      <c r="N2162" s="113"/>
    </row>
    <row r="2163">
      <c r="A2163" s="5" t="s">
        <v>5017</v>
      </c>
      <c r="B2163" s="5">
        <v>12191.0</v>
      </c>
      <c r="E2163" s="90" t="s">
        <v>21</v>
      </c>
      <c r="F2163" s="90" t="s">
        <v>2756</v>
      </c>
      <c r="G2163" s="5">
        <v>2019.0</v>
      </c>
      <c r="H2163" s="5" t="s">
        <v>1995</v>
      </c>
      <c r="I2163" s="5" t="s">
        <v>2701</v>
      </c>
      <c r="J2163" s="5">
        <v>299.0</v>
      </c>
      <c r="K2163" s="5" t="s">
        <v>105</v>
      </c>
      <c r="L2163" s="5" t="s">
        <v>25</v>
      </c>
      <c r="M2163" s="5" t="s">
        <v>4908</v>
      </c>
      <c r="N2163" s="113"/>
    </row>
    <row r="2164">
      <c r="A2164" s="5" t="s">
        <v>5017</v>
      </c>
      <c r="B2164" s="5">
        <v>12192.0</v>
      </c>
      <c r="E2164" s="90" t="s">
        <v>21</v>
      </c>
      <c r="F2164" s="90" t="s">
        <v>2757</v>
      </c>
      <c r="G2164" s="5">
        <v>2019.0</v>
      </c>
      <c r="H2164" s="5" t="s">
        <v>1995</v>
      </c>
      <c r="I2164" s="5" t="s">
        <v>1862</v>
      </c>
      <c r="J2164" s="5">
        <v>8.0</v>
      </c>
      <c r="K2164" s="5" t="s">
        <v>2758</v>
      </c>
      <c r="L2164" s="5" t="s">
        <v>25</v>
      </c>
      <c r="M2164" s="5" t="s">
        <v>4908</v>
      </c>
      <c r="N2164" s="113"/>
    </row>
    <row r="2165">
      <c r="A2165" s="5" t="s">
        <v>5017</v>
      </c>
      <c r="B2165" s="5">
        <v>12193.0</v>
      </c>
      <c r="E2165" s="90" t="s">
        <v>21</v>
      </c>
      <c r="F2165" s="90" t="s">
        <v>2984</v>
      </c>
      <c r="G2165" s="5">
        <v>2019.0</v>
      </c>
      <c r="H2165" s="5" t="s">
        <v>786</v>
      </c>
      <c r="I2165" s="5" t="s">
        <v>1862</v>
      </c>
      <c r="J2165" s="5">
        <v>257.0</v>
      </c>
      <c r="K2165" s="5" t="s">
        <v>105</v>
      </c>
      <c r="L2165" s="5" t="s">
        <v>25</v>
      </c>
      <c r="M2165" s="5" t="s">
        <v>4908</v>
      </c>
      <c r="N2165" s="113"/>
    </row>
    <row r="2166">
      <c r="A2166" s="5" t="s">
        <v>5017</v>
      </c>
      <c r="B2166" s="5">
        <v>12194.0</v>
      </c>
      <c r="E2166" s="90" t="s">
        <v>21</v>
      </c>
      <c r="F2166" s="90" t="s">
        <v>104</v>
      </c>
      <c r="G2166" s="5">
        <v>2020.0</v>
      </c>
      <c r="H2166" s="5" t="s">
        <v>39</v>
      </c>
      <c r="I2166" s="5" t="s">
        <v>24</v>
      </c>
      <c r="J2166" s="5">
        <v>18.0</v>
      </c>
      <c r="K2166" s="5" t="s">
        <v>105</v>
      </c>
      <c r="L2166" s="5" t="s">
        <v>30</v>
      </c>
      <c r="M2166" s="5" t="s">
        <v>4165</v>
      </c>
      <c r="N2166" s="113"/>
    </row>
    <row r="2167">
      <c r="A2167" s="5" t="s">
        <v>5017</v>
      </c>
      <c r="B2167" s="5">
        <v>12195.0</v>
      </c>
      <c r="E2167" s="90" t="s">
        <v>21</v>
      </c>
      <c r="F2167" s="90" t="s">
        <v>2847</v>
      </c>
      <c r="G2167" s="5">
        <v>2019.0</v>
      </c>
      <c r="H2167" s="5" t="s">
        <v>1995</v>
      </c>
      <c r="I2167" s="5" t="s">
        <v>2691</v>
      </c>
      <c r="J2167" s="5">
        <v>300.0</v>
      </c>
      <c r="K2167" s="5" t="s">
        <v>105</v>
      </c>
      <c r="L2167" s="5" t="s">
        <v>30</v>
      </c>
      <c r="M2167" s="5" t="s">
        <v>4908</v>
      </c>
      <c r="N2167" s="113"/>
    </row>
    <row r="2168">
      <c r="A2168" s="5" t="s">
        <v>5017</v>
      </c>
      <c r="B2168" s="5">
        <v>12196.0</v>
      </c>
      <c r="E2168" s="90" t="s">
        <v>21</v>
      </c>
      <c r="F2168" s="90" t="s">
        <v>2985</v>
      </c>
      <c r="G2168" s="5">
        <v>2019.0</v>
      </c>
      <c r="H2168" s="5" t="s">
        <v>786</v>
      </c>
      <c r="I2168" s="5" t="s">
        <v>1990</v>
      </c>
      <c r="J2168" s="5">
        <v>18.0</v>
      </c>
      <c r="K2168" s="5" t="s">
        <v>2087</v>
      </c>
      <c r="L2168" s="5" t="s">
        <v>30</v>
      </c>
      <c r="M2168" s="5" t="s">
        <v>4908</v>
      </c>
      <c r="N2168" s="113"/>
    </row>
    <row r="2169">
      <c r="A2169" s="5" t="s">
        <v>5017</v>
      </c>
      <c r="B2169" s="5">
        <v>12197.0</v>
      </c>
      <c r="E2169" s="90" t="s">
        <v>21</v>
      </c>
      <c r="F2169" s="90" t="s">
        <v>2986</v>
      </c>
      <c r="G2169" s="5">
        <v>2019.0</v>
      </c>
      <c r="H2169" s="5" t="s">
        <v>786</v>
      </c>
      <c r="I2169" s="5" t="s">
        <v>1990</v>
      </c>
      <c r="J2169" s="5">
        <v>10.0</v>
      </c>
      <c r="K2169" s="5" t="s">
        <v>2987</v>
      </c>
      <c r="L2169" s="5" t="s">
        <v>30</v>
      </c>
      <c r="M2169" s="5" t="s">
        <v>4908</v>
      </c>
      <c r="N2169" s="113"/>
    </row>
    <row r="2170">
      <c r="A2170" s="5" t="s">
        <v>5017</v>
      </c>
      <c r="B2170" s="5">
        <v>12198.0</v>
      </c>
      <c r="E2170" s="90" t="s">
        <v>21</v>
      </c>
      <c r="F2170" s="90" t="s">
        <v>2848</v>
      </c>
      <c r="G2170" s="5">
        <v>2019.0</v>
      </c>
      <c r="H2170" s="5" t="s">
        <v>786</v>
      </c>
      <c r="I2170" s="5" t="s">
        <v>1990</v>
      </c>
      <c r="J2170" s="5">
        <v>3.0</v>
      </c>
      <c r="K2170" s="5" t="s">
        <v>901</v>
      </c>
      <c r="L2170" s="5" t="s">
        <v>30</v>
      </c>
      <c r="M2170" s="5" t="s">
        <v>4908</v>
      </c>
      <c r="N2170" s="113"/>
    </row>
    <row r="2171">
      <c r="A2171" s="5" t="s">
        <v>5017</v>
      </c>
      <c r="B2171" s="5">
        <v>12199.0</v>
      </c>
      <c r="E2171" s="90" t="s">
        <v>21</v>
      </c>
      <c r="F2171" s="90" t="s">
        <v>2849</v>
      </c>
      <c r="G2171" s="5">
        <v>2019.0</v>
      </c>
      <c r="H2171" s="5" t="s">
        <v>1852</v>
      </c>
      <c r="I2171" s="5" t="s">
        <v>2691</v>
      </c>
      <c r="J2171" s="5">
        <v>206.0</v>
      </c>
      <c r="K2171" s="5" t="s">
        <v>105</v>
      </c>
      <c r="L2171" s="5" t="s">
        <v>25</v>
      </c>
      <c r="M2171" s="5" t="s">
        <v>4908</v>
      </c>
      <c r="N2171" s="113"/>
    </row>
    <row r="2172">
      <c r="A2172" s="5" t="s">
        <v>5017</v>
      </c>
      <c r="B2172" s="5">
        <v>12200.0</v>
      </c>
      <c r="E2172" s="90" t="s">
        <v>21</v>
      </c>
      <c r="F2172" s="90" t="s">
        <v>3077</v>
      </c>
      <c r="G2172" s="5">
        <v>2019.0</v>
      </c>
      <c r="H2172" s="5" t="s">
        <v>2523</v>
      </c>
      <c r="I2172" s="5" t="s">
        <v>1859</v>
      </c>
      <c r="J2172" s="5">
        <v>251.0</v>
      </c>
      <c r="K2172" s="5" t="s">
        <v>105</v>
      </c>
      <c r="L2172" s="5" t="s">
        <v>25</v>
      </c>
      <c r="M2172" s="5" t="s">
        <v>4908</v>
      </c>
      <c r="N2172" s="113"/>
    </row>
    <row r="2173">
      <c r="A2173" s="5" t="s">
        <v>5017</v>
      </c>
      <c r="B2173" s="5">
        <v>12201.0</v>
      </c>
      <c r="E2173" s="90" t="s">
        <v>21</v>
      </c>
      <c r="F2173" s="90" t="s">
        <v>3078</v>
      </c>
      <c r="G2173" s="5">
        <v>2019.0</v>
      </c>
      <c r="H2173" s="5" t="s">
        <v>786</v>
      </c>
      <c r="I2173" s="5" t="s">
        <v>1862</v>
      </c>
      <c r="J2173" s="5">
        <v>257.0</v>
      </c>
      <c r="K2173" s="5" t="s">
        <v>105</v>
      </c>
      <c r="L2173" s="5" t="s">
        <v>25</v>
      </c>
      <c r="M2173" s="5" t="s">
        <v>4908</v>
      </c>
      <c r="N2173" s="113"/>
    </row>
    <row r="2174">
      <c r="A2174" s="5" t="s">
        <v>5017</v>
      </c>
      <c r="B2174" s="5">
        <v>12202.0</v>
      </c>
      <c r="E2174" s="90" t="s">
        <v>21</v>
      </c>
      <c r="F2174" s="90" t="s">
        <v>3079</v>
      </c>
      <c r="G2174" s="5">
        <v>2019.0</v>
      </c>
      <c r="H2174" s="5" t="s">
        <v>1995</v>
      </c>
      <c r="I2174" s="5" t="s">
        <v>2697</v>
      </c>
      <c r="J2174" s="5">
        <v>224.0</v>
      </c>
      <c r="K2174" s="5" t="s">
        <v>105</v>
      </c>
      <c r="L2174" s="5" t="s">
        <v>25</v>
      </c>
      <c r="M2174" s="5" t="s">
        <v>4908</v>
      </c>
      <c r="N2174" s="113"/>
    </row>
    <row r="2175">
      <c r="A2175" s="5" t="s">
        <v>5017</v>
      </c>
      <c r="B2175" s="5">
        <v>12203.0</v>
      </c>
      <c r="E2175" s="90" t="s">
        <v>21</v>
      </c>
      <c r="F2175" s="90" t="s">
        <v>3080</v>
      </c>
      <c r="G2175" s="5">
        <v>2019.0</v>
      </c>
      <c r="H2175" s="5" t="s">
        <v>786</v>
      </c>
      <c r="I2175" s="5" t="s">
        <v>1859</v>
      </c>
      <c r="J2175" s="5">
        <v>288.0</v>
      </c>
      <c r="K2175" s="5" t="s">
        <v>105</v>
      </c>
      <c r="L2175" s="5" t="s">
        <v>25</v>
      </c>
      <c r="M2175" s="5" t="s">
        <v>4908</v>
      </c>
      <c r="N2175" s="113"/>
    </row>
    <row r="2176">
      <c r="A2176" s="5" t="s">
        <v>5017</v>
      </c>
      <c r="B2176" s="5">
        <v>12204.0</v>
      </c>
      <c r="E2176" s="90" t="s">
        <v>21</v>
      </c>
      <c r="F2176" s="90" t="s">
        <v>3081</v>
      </c>
      <c r="G2176" s="5">
        <v>2019.0</v>
      </c>
      <c r="H2176" s="5" t="s">
        <v>786</v>
      </c>
      <c r="I2176" s="5" t="s">
        <v>1859</v>
      </c>
      <c r="J2176" s="5">
        <v>288.0</v>
      </c>
      <c r="K2176" s="5" t="s">
        <v>105</v>
      </c>
      <c r="L2176" s="5" t="s">
        <v>25</v>
      </c>
      <c r="M2176" s="5" t="s">
        <v>4908</v>
      </c>
      <c r="N2176" s="113"/>
    </row>
    <row r="2177">
      <c r="A2177" s="5" t="s">
        <v>5017</v>
      </c>
      <c r="B2177" s="5">
        <v>12205.0</v>
      </c>
      <c r="E2177" s="90" t="s">
        <v>21</v>
      </c>
      <c r="F2177" s="90" t="s">
        <v>1896</v>
      </c>
      <c r="G2177" s="5">
        <v>2019.0</v>
      </c>
      <c r="H2177" s="5" t="s">
        <v>956</v>
      </c>
      <c r="I2177" s="5" t="s">
        <v>1848</v>
      </c>
      <c r="J2177" s="5">
        <v>253.0</v>
      </c>
      <c r="K2177" s="5" t="s">
        <v>105</v>
      </c>
      <c r="L2177" s="5" t="s">
        <v>25</v>
      </c>
      <c r="M2177" s="5" t="s">
        <v>4908</v>
      </c>
      <c r="N2177" s="113"/>
    </row>
    <row r="2178">
      <c r="A2178" s="5" t="s">
        <v>5017</v>
      </c>
      <c r="B2178" s="5">
        <v>12206.0</v>
      </c>
      <c r="E2178" s="90" t="s">
        <v>21</v>
      </c>
      <c r="F2178" s="90" t="s">
        <v>2366</v>
      </c>
      <c r="G2178" s="5">
        <v>2019.0</v>
      </c>
      <c r="H2178" s="5" t="s">
        <v>956</v>
      </c>
      <c r="I2178" s="5" t="s">
        <v>1848</v>
      </c>
      <c r="J2178" s="5">
        <v>116.0</v>
      </c>
      <c r="K2178" s="5" t="s">
        <v>243</v>
      </c>
      <c r="L2178" s="5" t="s">
        <v>25</v>
      </c>
      <c r="M2178" s="5" t="s">
        <v>4908</v>
      </c>
      <c r="N2178" s="113"/>
    </row>
    <row r="2179">
      <c r="A2179" s="5" t="s">
        <v>5017</v>
      </c>
      <c r="B2179" s="5">
        <v>12207.0</v>
      </c>
      <c r="E2179" s="90" t="s">
        <v>21</v>
      </c>
      <c r="F2179" s="90" t="s">
        <v>2231</v>
      </c>
      <c r="G2179" s="5">
        <v>2019.0</v>
      </c>
      <c r="H2179" s="5" t="s">
        <v>956</v>
      </c>
      <c r="I2179" s="5" t="s">
        <v>1848</v>
      </c>
      <c r="J2179" s="5">
        <v>298.0</v>
      </c>
      <c r="K2179" s="5" t="s">
        <v>851</v>
      </c>
      <c r="L2179" s="5" t="s">
        <v>25</v>
      </c>
      <c r="M2179" s="5" t="s">
        <v>4908</v>
      </c>
      <c r="N2179" s="113"/>
    </row>
    <row r="2180">
      <c r="A2180" s="5" t="s">
        <v>5017</v>
      </c>
      <c r="B2180" s="5">
        <v>12208.0</v>
      </c>
      <c r="E2180" s="90" t="s">
        <v>21</v>
      </c>
      <c r="F2180" s="90" t="s">
        <v>1897</v>
      </c>
      <c r="G2180" s="5">
        <v>2019.0</v>
      </c>
      <c r="H2180" s="5" t="s">
        <v>956</v>
      </c>
      <c r="I2180" s="5" t="s">
        <v>1848</v>
      </c>
      <c r="J2180" s="5">
        <v>84.0</v>
      </c>
      <c r="K2180" s="5" t="s">
        <v>243</v>
      </c>
      <c r="L2180" s="5" t="s">
        <v>25</v>
      </c>
      <c r="M2180" s="5" t="s">
        <v>4908</v>
      </c>
      <c r="N2180" s="113"/>
    </row>
    <row r="2181">
      <c r="A2181" s="5" t="s">
        <v>5017</v>
      </c>
      <c r="B2181" s="5">
        <v>12209.0</v>
      </c>
      <c r="E2181" s="90" t="s">
        <v>21</v>
      </c>
      <c r="F2181" s="90" t="s">
        <v>2016</v>
      </c>
      <c r="G2181" s="5">
        <v>2019.0</v>
      </c>
      <c r="H2181" s="5" t="s">
        <v>1099</v>
      </c>
      <c r="I2181" s="5" t="s">
        <v>1848</v>
      </c>
      <c r="J2181" s="5">
        <v>161.0</v>
      </c>
      <c r="K2181" s="5" t="s">
        <v>243</v>
      </c>
      <c r="L2181" s="5" t="s">
        <v>72</v>
      </c>
      <c r="M2181" s="5" t="s">
        <v>4908</v>
      </c>
      <c r="N2181" s="113"/>
    </row>
    <row r="2182">
      <c r="A2182" s="5" t="s">
        <v>5017</v>
      </c>
      <c r="B2182" s="5">
        <v>12210.0</v>
      </c>
      <c r="E2182" s="90" t="s">
        <v>21</v>
      </c>
      <c r="F2182" s="90" t="s">
        <v>3082</v>
      </c>
      <c r="G2182" s="5">
        <v>2019.0</v>
      </c>
      <c r="H2182" s="5" t="s">
        <v>1852</v>
      </c>
      <c r="I2182" s="5" t="s">
        <v>2697</v>
      </c>
      <c r="J2182" s="5">
        <v>224.0</v>
      </c>
      <c r="K2182" s="5" t="s">
        <v>105</v>
      </c>
      <c r="L2182" s="5" t="s">
        <v>25</v>
      </c>
      <c r="M2182" s="5" t="s">
        <v>4908</v>
      </c>
      <c r="N2182" s="113"/>
    </row>
    <row r="2183">
      <c r="A2183" s="5" t="s">
        <v>5017</v>
      </c>
      <c r="B2183" s="5">
        <v>12211.0</v>
      </c>
      <c r="E2183" s="90" t="s">
        <v>21</v>
      </c>
      <c r="F2183" s="90" t="s">
        <v>2988</v>
      </c>
      <c r="G2183" s="5">
        <v>2019.0</v>
      </c>
      <c r="H2183" s="5" t="s">
        <v>1852</v>
      </c>
      <c r="I2183" s="5" t="s">
        <v>2722</v>
      </c>
      <c r="J2183" s="5">
        <v>204.0</v>
      </c>
      <c r="K2183" s="5" t="s">
        <v>1495</v>
      </c>
      <c r="L2183" s="5" t="s">
        <v>25</v>
      </c>
      <c r="M2183" s="5" t="s">
        <v>4908</v>
      </c>
      <c r="N2183" s="113"/>
    </row>
    <row r="2184">
      <c r="A2184" s="5" t="s">
        <v>5017</v>
      </c>
      <c r="B2184" s="5">
        <v>12212.0</v>
      </c>
      <c r="E2184" s="90" t="s">
        <v>21</v>
      </c>
      <c r="F2184" s="90" t="s">
        <v>2989</v>
      </c>
      <c r="G2184" s="5">
        <v>2019.0</v>
      </c>
      <c r="H2184" s="5" t="s">
        <v>1099</v>
      </c>
      <c r="I2184" s="5" t="s">
        <v>1786</v>
      </c>
      <c r="J2184" s="5">
        <v>151.0</v>
      </c>
      <c r="K2184" s="5" t="s">
        <v>105</v>
      </c>
      <c r="L2184" s="5" t="s">
        <v>25</v>
      </c>
      <c r="M2184" s="5" t="s">
        <v>4908</v>
      </c>
      <c r="N2184" s="113"/>
    </row>
    <row r="2185">
      <c r="A2185" s="5" t="s">
        <v>5017</v>
      </c>
      <c r="B2185" s="5">
        <v>12213.0</v>
      </c>
      <c r="E2185" s="90" t="s">
        <v>21</v>
      </c>
      <c r="F2185" s="90" t="s">
        <v>3083</v>
      </c>
      <c r="G2185" s="5">
        <v>2019.0</v>
      </c>
      <c r="H2185" s="5" t="s">
        <v>954</v>
      </c>
      <c r="I2185" s="5" t="s">
        <v>3084</v>
      </c>
      <c r="J2185" s="5">
        <v>80.0</v>
      </c>
      <c r="K2185" s="5" t="s">
        <v>1349</v>
      </c>
      <c r="L2185" s="5" t="s">
        <v>25</v>
      </c>
      <c r="M2185" s="5" t="s">
        <v>4908</v>
      </c>
      <c r="N2185" s="113"/>
    </row>
    <row r="2186">
      <c r="A2186" s="5" t="s">
        <v>5017</v>
      </c>
      <c r="B2186" s="5">
        <v>12214.0</v>
      </c>
      <c r="E2186" s="90" t="s">
        <v>21</v>
      </c>
      <c r="F2186" s="90" t="s">
        <v>1898</v>
      </c>
      <c r="G2186" s="5">
        <v>2019.0</v>
      </c>
      <c r="H2186" s="5" t="s">
        <v>1852</v>
      </c>
      <c r="I2186" s="5" t="s">
        <v>1786</v>
      </c>
      <c r="J2186" s="5">
        <v>258.0</v>
      </c>
      <c r="K2186" s="5" t="s">
        <v>243</v>
      </c>
      <c r="L2186" s="5" t="s">
        <v>25</v>
      </c>
      <c r="M2186" s="5" t="s">
        <v>4908</v>
      </c>
      <c r="N2186" s="113"/>
    </row>
    <row r="2187">
      <c r="A2187" s="5" t="s">
        <v>5017</v>
      </c>
      <c r="B2187" s="5">
        <v>12215.0</v>
      </c>
      <c r="E2187" s="90" t="s">
        <v>21</v>
      </c>
      <c r="F2187" s="90" t="s">
        <v>2113</v>
      </c>
      <c r="G2187" s="5">
        <v>1988.0</v>
      </c>
      <c r="H2187" s="5" t="s">
        <v>102</v>
      </c>
      <c r="I2187" s="5" t="s">
        <v>2114</v>
      </c>
      <c r="J2187" s="5">
        <v>16.0</v>
      </c>
      <c r="K2187" s="5" t="s">
        <v>105</v>
      </c>
      <c r="L2187" s="5" t="s">
        <v>25</v>
      </c>
      <c r="M2187" s="5" t="s">
        <v>4908</v>
      </c>
      <c r="N2187" s="113"/>
    </row>
    <row r="2188">
      <c r="A2188" s="5" t="s">
        <v>5017</v>
      </c>
      <c r="B2188" s="5">
        <v>12216.0</v>
      </c>
      <c r="E2188" s="90" t="s">
        <v>21</v>
      </c>
      <c r="F2188" s="90" t="s">
        <v>2115</v>
      </c>
      <c r="G2188" s="5">
        <v>1988.0</v>
      </c>
      <c r="H2188" s="5" t="s">
        <v>102</v>
      </c>
      <c r="I2188" s="5" t="s">
        <v>2114</v>
      </c>
      <c r="J2188" s="5">
        <v>16.0</v>
      </c>
      <c r="K2188" s="5" t="s">
        <v>105</v>
      </c>
      <c r="L2188" s="5" t="s">
        <v>25</v>
      </c>
      <c r="M2188" s="5" t="s">
        <v>4908</v>
      </c>
      <c r="N2188" s="113"/>
    </row>
    <row r="2189">
      <c r="A2189" s="5" t="s">
        <v>5017</v>
      </c>
      <c r="B2189" s="5">
        <v>12217.0</v>
      </c>
      <c r="E2189" s="90" t="s">
        <v>21</v>
      </c>
      <c r="F2189" s="90" t="s">
        <v>2116</v>
      </c>
      <c r="G2189" s="5">
        <v>1988.0</v>
      </c>
      <c r="H2189" s="5" t="s">
        <v>102</v>
      </c>
      <c r="I2189" s="5" t="s">
        <v>2114</v>
      </c>
      <c r="J2189" s="5">
        <v>16.0</v>
      </c>
      <c r="K2189" s="5" t="s">
        <v>105</v>
      </c>
      <c r="L2189" s="5" t="s">
        <v>25</v>
      </c>
      <c r="M2189" s="5" t="s">
        <v>4908</v>
      </c>
      <c r="N2189" s="113"/>
    </row>
    <row r="2190">
      <c r="A2190" s="5" t="s">
        <v>5017</v>
      </c>
      <c r="B2190" s="5">
        <v>12218.0</v>
      </c>
      <c r="E2190" s="90" t="s">
        <v>21</v>
      </c>
      <c r="F2190" s="90" t="s">
        <v>2911</v>
      </c>
      <c r="G2190" s="5">
        <v>1988.0</v>
      </c>
      <c r="H2190" s="5" t="s">
        <v>102</v>
      </c>
      <c r="I2190" s="5" t="s">
        <v>2114</v>
      </c>
      <c r="J2190" s="5">
        <v>16.0</v>
      </c>
      <c r="K2190" s="5" t="s">
        <v>105</v>
      </c>
      <c r="L2190" s="5" t="s">
        <v>72</v>
      </c>
      <c r="M2190" s="5" t="s">
        <v>4908</v>
      </c>
      <c r="N2190" s="113"/>
    </row>
    <row r="2191">
      <c r="A2191" s="5" t="s">
        <v>5017</v>
      </c>
      <c r="B2191" s="5">
        <v>12219.0</v>
      </c>
      <c r="E2191" s="90" t="s">
        <v>21</v>
      </c>
      <c r="F2191" s="90" t="s">
        <v>2912</v>
      </c>
      <c r="G2191" s="5">
        <v>1988.0</v>
      </c>
      <c r="H2191" s="5" t="s">
        <v>102</v>
      </c>
      <c r="I2191" s="5" t="s">
        <v>2114</v>
      </c>
      <c r="J2191" s="5">
        <v>16.0</v>
      </c>
      <c r="K2191" s="5" t="s">
        <v>105</v>
      </c>
      <c r="L2191" s="5" t="s">
        <v>72</v>
      </c>
      <c r="M2191" s="5" t="s">
        <v>4908</v>
      </c>
      <c r="N2191" s="113"/>
    </row>
    <row r="2192">
      <c r="A2192" s="5" t="s">
        <v>5017</v>
      </c>
      <c r="B2192" s="5">
        <v>12220.0</v>
      </c>
      <c r="E2192" s="90" t="s">
        <v>21</v>
      </c>
      <c r="F2192" s="90" t="s">
        <v>2913</v>
      </c>
      <c r="G2192" s="5">
        <v>1988.0</v>
      </c>
      <c r="H2192" s="5" t="s">
        <v>102</v>
      </c>
      <c r="I2192" s="5" t="s">
        <v>2114</v>
      </c>
      <c r="J2192" s="5">
        <v>16.0</v>
      </c>
      <c r="K2192" s="5" t="s">
        <v>105</v>
      </c>
      <c r="L2192" s="5" t="s">
        <v>72</v>
      </c>
      <c r="M2192" s="5" t="s">
        <v>4908</v>
      </c>
      <c r="N2192" s="113"/>
    </row>
    <row r="2193">
      <c r="A2193" s="5" t="s">
        <v>5017</v>
      </c>
      <c r="B2193" s="5">
        <v>12221.0</v>
      </c>
      <c r="E2193" s="90" t="s">
        <v>21</v>
      </c>
      <c r="F2193" s="90" t="s">
        <v>2914</v>
      </c>
      <c r="G2193" s="5">
        <v>1988.0</v>
      </c>
      <c r="H2193" s="5" t="s">
        <v>102</v>
      </c>
      <c r="I2193" s="5" t="s">
        <v>2114</v>
      </c>
      <c r="J2193" s="5">
        <v>16.0</v>
      </c>
      <c r="K2193" s="5" t="s">
        <v>105</v>
      </c>
      <c r="L2193" s="5" t="s">
        <v>72</v>
      </c>
      <c r="M2193" s="5" t="s">
        <v>4908</v>
      </c>
      <c r="N2193" s="113"/>
    </row>
    <row r="2194">
      <c r="A2194" s="5" t="s">
        <v>5017</v>
      </c>
      <c r="B2194" s="5">
        <v>12222.0</v>
      </c>
      <c r="E2194" s="90" t="s">
        <v>21</v>
      </c>
      <c r="F2194" s="90" t="s">
        <v>2915</v>
      </c>
      <c r="G2194" s="5">
        <v>1988.0</v>
      </c>
      <c r="H2194" s="5" t="s">
        <v>102</v>
      </c>
      <c r="I2194" s="5" t="s">
        <v>2114</v>
      </c>
      <c r="J2194" s="5">
        <v>16.0</v>
      </c>
      <c r="K2194" s="5" t="s">
        <v>105</v>
      </c>
      <c r="L2194" s="5" t="s">
        <v>72</v>
      </c>
      <c r="M2194" s="5" t="s">
        <v>4908</v>
      </c>
      <c r="N2194" s="113"/>
    </row>
    <row r="2195">
      <c r="A2195" s="5" t="s">
        <v>5017</v>
      </c>
      <c r="B2195" s="5">
        <v>12223.0</v>
      </c>
      <c r="E2195" s="90" t="s">
        <v>21</v>
      </c>
      <c r="F2195" s="90" t="s">
        <v>2916</v>
      </c>
      <c r="G2195" s="5">
        <v>1988.0</v>
      </c>
      <c r="H2195" s="5" t="s">
        <v>102</v>
      </c>
      <c r="I2195" s="5" t="s">
        <v>2114</v>
      </c>
      <c r="J2195" s="5">
        <v>16.0</v>
      </c>
      <c r="K2195" s="5" t="s">
        <v>105</v>
      </c>
      <c r="L2195" s="5" t="s">
        <v>72</v>
      </c>
      <c r="M2195" s="5" t="s">
        <v>4908</v>
      </c>
      <c r="N2195" s="113"/>
    </row>
    <row r="2196">
      <c r="A2196" s="5" t="s">
        <v>5017</v>
      </c>
      <c r="B2196" s="5">
        <v>12224.0</v>
      </c>
      <c r="E2196" s="90" t="s">
        <v>21</v>
      </c>
      <c r="F2196" s="90" t="s">
        <v>2917</v>
      </c>
      <c r="G2196" s="5">
        <v>1988.0</v>
      </c>
      <c r="H2196" s="5" t="s">
        <v>102</v>
      </c>
      <c r="I2196" s="5" t="s">
        <v>2114</v>
      </c>
      <c r="J2196" s="5">
        <v>16.0</v>
      </c>
      <c r="K2196" s="5" t="s">
        <v>105</v>
      </c>
      <c r="L2196" s="5" t="s">
        <v>72</v>
      </c>
      <c r="M2196" s="5" t="s">
        <v>4908</v>
      </c>
      <c r="N2196" s="113"/>
    </row>
    <row r="2197">
      <c r="A2197" s="5" t="s">
        <v>5017</v>
      </c>
      <c r="B2197" s="5">
        <v>12225.0</v>
      </c>
      <c r="E2197" s="90" t="s">
        <v>21</v>
      </c>
      <c r="F2197" s="90" t="s">
        <v>2918</v>
      </c>
      <c r="G2197" s="5">
        <v>1988.0</v>
      </c>
      <c r="H2197" s="5" t="s">
        <v>102</v>
      </c>
      <c r="I2197" s="5" t="s">
        <v>2114</v>
      </c>
      <c r="J2197" s="5">
        <v>16.0</v>
      </c>
      <c r="K2197" s="5" t="s">
        <v>105</v>
      </c>
      <c r="L2197" s="5" t="s">
        <v>72</v>
      </c>
      <c r="M2197" s="5" t="s">
        <v>4908</v>
      </c>
      <c r="N2197" s="113"/>
    </row>
    <row r="2198">
      <c r="A2198" s="5" t="s">
        <v>5017</v>
      </c>
      <c r="B2198" s="5">
        <v>12226.0</v>
      </c>
      <c r="E2198" s="90" t="s">
        <v>21</v>
      </c>
      <c r="F2198" s="90" t="s">
        <v>2919</v>
      </c>
      <c r="G2198" s="5">
        <v>1988.0</v>
      </c>
      <c r="H2198" s="5" t="s">
        <v>102</v>
      </c>
      <c r="I2198" s="5" t="s">
        <v>2114</v>
      </c>
      <c r="J2198" s="5">
        <v>16.0</v>
      </c>
      <c r="K2198" s="5" t="s">
        <v>105</v>
      </c>
      <c r="L2198" s="5" t="s">
        <v>72</v>
      </c>
      <c r="M2198" s="5" t="s">
        <v>4908</v>
      </c>
      <c r="N2198" s="113"/>
    </row>
    <row r="2199">
      <c r="A2199" s="5" t="s">
        <v>5017</v>
      </c>
      <c r="B2199" s="5">
        <v>12227.0</v>
      </c>
      <c r="E2199" s="90" t="s">
        <v>21</v>
      </c>
      <c r="F2199" s="90" t="s">
        <v>2920</v>
      </c>
      <c r="G2199" s="5">
        <v>1988.0</v>
      </c>
      <c r="H2199" s="5" t="s">
        <v>102</v>
      </c>
      <c r="I2199" s="5" t="s">
        <v>2114</v>
      </c>
      <c r="J2199" s="5">
        <v>16.0</v>
      </c>
      <c r="K2199" s="5" t="s">
        <v>105</v>
      </c>
      <c r="L2199" s="5" t="s">
        <v>72</v>
      </c>
      <c r="M2199" s="5" t="s">
        <v>4908</v>
      </c>
      <c r="N2199" s="113"/>
    </row>
    <row r="2200">
      <c r="A2200" s="5" t="s">
        <v>5017</v>
      </c>
      <c r="B2200" s="5">
        <v>12228.0</v>
      </c>
      <c r="E2200" s="90" t="s">
        <v>21</v>
      </c>
      <c r="F2200" s="90" t="s">
        <v>2850</v>
      </c>
      <c r="G2200" s="5">
        <v>1988.0</v>
      </c>
      <c r="H2200" s="5" t="s">
        <v>102</v>
      </c>
      <c r="I2200" s="5" t="s">
        <v>2114</v>
      </c>
      <c r="J2200" s="5">
        <v>16.0</v>
      </c>
      <c r="K2200" s="5" t="s">
        <v>105</v>
      </c>
      <c r="L2200" s="5" t="s">
        <v>666</v>
      </c>
      <c r="M2200" s="5" t="s">
        <v>4908</v>
      </c>
      <c r="N2200" s="113"/>
    </row>
    <row r="2201">
      <c r="A2201" s="5" t="s">
        <v>5017</v>
      </c>
      <c r="B2201" s="5">
        <v>12229.0</v>
      </c>
      <c r="E2201" s="90" t="s">
        <v>21</v>
      </c>
      <c r="F2201" s="90" t="s">
        <v>2851</v>
      </c>
      <c r="G2201" s="5">
        <v>1988.0</v>
      </c>
      <c r="H2201" s="5" t="s">
        <v>102</v>
      </c>
      <c r="I2201" s="5" t="s">
        <v>1961</v>
      </c>
      <c r="J2201" s="5">
        <v>5.0</v>
      </c>
      <c r="K2201" s="5" t="s">
        <v>105</v>
      </c>
      <c r="L2201" s="5" t="s">
        <v>72</v>
      </c>
      <c r="M2201" s="5" t="s">
        <v>4908</v>
      </c>
      <c r="N2201" s="113"/>
    </row>
    <row r="2202">
      <c r="A2202" s="5" t="s">
        <v>5017</v>
      </c>
      <c r="B2202" s="5">
        <v>12230.0</v>
      </c>
      <c r="E2202" s="90" t="s">
        <v>21</v>
      </c>
      <c r="F2202" s="90" t="s">
        <v>2852</v>
      </c>
      <c r="G2202" s="5">
        <v>1988.0</v>
      </c>
      <c r="H2202" s="5" t="s">
        <v>102</v>
      </c>
      <c r="I2202" s="5" t="s">
        <v>1961</v>
      </c>
      <c r="J2202" s="5">
        <v>5.0</v>
      </c>
      <c r="K2202" s="5" t="s">
        <v>105</v>
      </c>
      <c r="L2202" s="5" t="s">
        <v>72</v>
      </c>
      <c r="M2202" s="5" t="s">
        <v>4908</v>
      </c>
      <c r="N2202" s="113"/>
    </row>
    <row r="2203">
      <c r="A2203" s="5" t="s">
        <v>5017</v>
      </c>
      <c r="B2203" s="5">
        <v>12231.0</v>
      </c>
      <c r="E2203" s="90" t="s">
        <v>21</v>
      </c>
      <c r="F2203" s="90" t="s">
        <v>2853</v>
      </c>
      <c r="G2203" s="5">
        <v>1988.0</v>
      </c>
      <c r="H2203" s="5" t="s">
        <v>102</v>
      </c>
      <c r="I2203" s="5" t="s">
        <v>1961</v>
      </c>
      <c r="J2203" s="5">
        <v>5.0</v>
      </c>
      <c r="K2203" s="5" t="s">
        <v>105</v>
      </c>
      <c r="L2203" s="5" t="s">
        <v>72</v>
      </c>
      <c r="M2203" s="5" t="s">
        <v>4908</v>
      </c>
      <c r="N2203" s="113"/>
    </row>
    <row r="2204">
      <c r="A2204" s="5" t="s">
        <v>5017</v>
      </c>
      <c r="B2204" s="5">
        <v>12232.0</v>
      </c>
      <c r="E2204" s="90" t="s">
        <v>21</v>
      </c>
      <c r="F2204" s="90" t="s">
        <v>2055</v>
      </c>
      <c r="G2204" s="5">
        <v>1988.0</v>
      </c>
      <c r="H2204" s="5" t="s">
        <v>102</v>
      </c>
      <c r="I2204" s="5" t="s">
        <v>1965</v>
      </c>
      <c r="J2204" s="5">
        <v>64.0</v>
      </c>
      <c r="K2204" s="5" t="s">
        <v>105</v>
      </c>
      <c r="L2204" s="5" t="s">
        <v>72</v>
      </c>
      <c r="M2204" s="5" t="s">
        <v>4908</v>
      </c>
      <c r="N2204" s="113"/>
    </row>
    <row r="2205">
      <c r="B2205" s="5">
        <v>12234.0</v>
      </c>
      <c r="E2205" s="90" t="s">
        <v>21</v>
      </c>
      <c r="F2205" s="90" t="s">
        <v>1516</v>
      </c>
      <c r="G2205" s="5">
        <v>1987.0</v>
      </c>
      <c r="H2205" s="5" t="s">
        <v>62</v>
      </c>
      <c r="I2205" s="5" t="s">
        <v>1517</v>
      </c>
      <c r="J2205" s="5">
        <v>362.0</v>
      </c>
      <c r="K2205" s="5" t="s">
        <v>105</v>
      </c>
      <c r="L2205" s="5" t="s">
        <v>25</v>
      </c>
      <c r="M2205" s="5" t="s">
        <v>4164</v>
      </c>
      <c r="N2205" s="113"/>
    </row>
    <row r="2206">
      <c r="B2206" s="5">
        <v>12235.0</v>
      </c>
      <c r="E2206" s="90" t="s">
        <v>21</v>
      </c>
      <c r="F2206" s="90" t="s">
        <v>1518</v>
      </c>
      <c r="G2206" s="5">
        <v>1987.0</v>
      </c>
      <c r="H2206" s="5" t="s">
        <v>62</v>
      </c>
      <c r="I2206" s="5" t="s">
        <v>1517</v>
      </c>
      <c r="J2206" s="5">
        <v>362.0</v>
      </c>
      <c r="K2206" s="5" t="s">
        <v>105</v>
      </c>
      <c r="L2206" s="5" t="s">
        <v>25</v>
      </c>
      <c r="M2206" s="5" t="s">
        <v>4164</v>
      </c>
      <c r="N2206" s="113"/>
    </row>
    <row r="2207">
      <c r="B2207" s="5">
        <v>12236.0</v>
      </c>
      <c r="E2207" s="90" t="s">
        <v>21</v>
      </c>
      <c r="F2207" s="90" t="s">
        <v>1519</v>
      </c>
      <c r="G2207" s="5">
        <v>1987.0</v>
      </c>
      <c r="H2207" s="5" t="s">
        <v>62</v>
      </c>
      <c r="I2207" s="5" t="s">
        <v>1517</v>
      </c>
      <c r="J2207" s="5">
        <v>362.0</v>
      </c>
      <c r="K2207" s="5" t="s">
        <v>105</v>
      </c>
      <c r="L2207" s="5" t="s">
        <v>25</v>
      </c>
      <c r="M2207" s="5" t="s">
        <v>4164</v>
      </c>
      <c r="N2207" s="113"/>
    </row>
    <row r="2208">
      <c r="B2208" s="5">
        <v>12237.0</v>
      </c>
      <c r="E2208" s="90" t="s">
        <v>21</v>
      </c>
      <c r="F2208" s="90" t="s">
        <v>1520</v>
      </c>
      <c r="G2208" s="5">
        <v>1987.0</v>
      </c>
      <c r="H2208" s="5" t="s">
        <v>62</v>
      </c>
      <c r="I2208" s="5" t="s">
        <v>1517</v>
      </c>
      <c r="J2208" s="5">
        <v>362.0</v>
      </c>
      <c r="K2208" s="5" t="s">
        <v>105</v>
      </c>
      <c r="L2208" s="5" t="s">
        <v>25</v>
      </c>
      <c r="M2208" s="5" t="s">
        <v>4164</v>
      </c>
      <c r="N2208" s="113"/>
    </row>
    <row r="2209">
      <c r="B2209" s="5">
        <v>12238.0</v>
      </c>
      <c r="E2209" s="90" t="s">
        <v>21</v>
      </c>
      <c r="F2209" s="90" t="s">
        <v>1521</v>
      </c>
      <c r="G2209" s="5">
        <v>1987.0</v>
      </c>
      <c r="H2209" s="5" t="s">
        <v>62</v>
      </c>
      <c r="I2209" s="5" t="s">
        <v>1517</v>
      </c>
      <c r="J2209" s="5">
        <v>362.0</v>
      </c>
      <c r="K2209" s="5" t="s">
        <v>105</v>
      </c>
      <c r="L2209" s="5" t="s">
        <v>25</v>
      </c>
      <c r="M2209" s="5" t="s">
        <v>4164</v>
      </c>
      <c r="N2209" s="113"/>
    </row>
    <row r="2210">
      <c r="B2210" s="5">
        <v>12239.0</v>
      </c>
      <c r="E2210" s="90" t="s">
        <v>21</v>
      </c>
      <c r="F2210" s="90" t="s">
        <v>1522</v>
      </c>
      <c r="G2210" s="5">
        <v>1987.0</v>
      </c>
      <c r="H2210" s="5" t="s">
        <v>62</v>
      </c>
      <c r="I2210" s="5" t="s">
        <v>1517</v>
      </c>
      <c r="J2210" s="5">
        <v>362.0</v>
      </c>
      <c r="K2210" s="5" t="s">
        <v>105</v>
      </c>
      <c r="L2210" s="5" t="s">
        <v>25</v>
      </c>
      <c r="M2210" s="5" t="s">
        <v>4164</v>
      </c>
      <c r="N2210" s="113"/>
    </row>
    <row r="2211">
      <c r="B2211" s="5">
        <v>12240.0</v>
      </c>
      <c r="E2211" s="90" t="s">
        <v>21</v>
      </c>
      <c r="F2211" s="90" t="s">
        <v>1523</v>
      </c>
      <c r="G2211" s="5">
        <v>1987.0</v>
      </c>
      <c r="H2211" s="5" t="s">
        <v>62</v>
      </c>
      <c r="I2211" s="5" t="s">
        <v>1517</v>
      </c>
      <c r="J2211" s="5">
        <v>362.0</v>
      </c>
      <c r="K2211" s="5" t="s">
        <v>105</v>
      </c>
      <c r="L2211" s="5" t="s">
        <v>25</v>
      </c>
      <c r="M2211" s="5" t="s">
        <v>4164</v>
      </c>
      <c r="N2211" s="113"/>
    </row>
    <row r="2212">
      <c r="B2212" s="5">
        <v>12241.0</v>
      </c>
      <c r="E2212" s="90" t="s">
        <v>21</v>
      </c>
      <c r="F2212" s="90" t="s">
        <v>1524</v>
      </c>
      <c r="G2212" s="5">
        <v>1987.0</v>
      </c>
      <c r="H2212" s="5" t="s">
        <v>62</v>
      </c>
      <c r="I2212" s="5" t="s">
        <v>1517</v>
      </c>
      <c r="J2212" s="5">
        <v>362.0</v>
      </c>
      <c r="K2212" s="5" t="s">
        <v>105</v>
      </c>
      <c r="L2212" s="5" t="s">
        <v>25</v>
      </c>
      <c r="M2212" s="5" t="s">
        <v>4164</v>
      </c>
      <c r="N2212" s="113"/>
    </row>
    <row r="2213">
      <c r="B2213" s="5">
        <v>12242.0</v>
      </c>
      <c r="E2213" s="90" t="s">
        <v>21</v>
      </c>
      <c r="F2213" s="90" t="s">
        <v>1525</v>
      </c>
      <c r="G2213" s="5">
        <v>1987.0</v>
      </c>
      <c r="H2213" s="5" t="s">
        <v>62</v>
      </c>
      <c r="I2213" s="5" t="s">
        <v>1517</v>
      </c>
      <c r="J2213" s="5">
        <v>362.0</v>
      </c>
      <c r="K2213" s="5" t="s">
        <v>105</v>
      </c>
      <c r="L2213" s="5" t="s">
        <v>25</v>
      </c>
      <c r="M2213" s="5" t="s">
        <v>4164</v>
      </c>
      <c r="N2213" s="113"/>
    </row>
    <row r="2214">
      <c r="B2214" s="5">
        <v>12243.0</v>
      </c>
      <c r="E2214" s="90" t="s">
        <v>21</v>
      </c>
      <c r="F2214" s="90" t="s">
        <v>1526</v>
      </c>
      <c r="G2214" s="5">
        <v>1987.0</v>
      </c>
      <c r="H2214" s="5" t="s">
        <v>62</v>
      </c>
      <c r="I2214" s="5" t="s">
        <v>1517</v>
      </c>
      <c r="J2214" s="5">
        <v>362.0</v>
      </c>
      <c r="K2214" s="5" t="s">
        <v>105</v>
      </c>
      <c r="L2214" s="5" t="s">
        <v>25</v>
      </c>
      <c r="M2214" s="5" t="s">
        <v>4164</v>
      </c>
      <c r="N2214" s="113"/>
    </row>
    <row r="2215">
      <c r="B2215" s="5">
        <v>12244.0</v>
      </c>
      <c r="E2215" s="90" t="s">
        <v>21</v>
      </c>
      <c r="F2215" s="90" t="s">
        <v>1603</v>
      </c>
      <c r="G2215" s="5">
        <v>1989.0</v>
      </c>
      <c r="H2215" s="5" t="s">
        <v>996</v>
      </c>
      <c r="I2215" s="5" t="s">
        <v>997</v>
      </c>
      <c r="J2215" s="5">
        <v>486.0</v>
      </c>
      <c r="K2215" s="5" t="s">
        <v>105</v>
      </c>
      <c r="L2215" s="5" t="s">
        <v>30</v>
      </c>
      <c r="M2215" s="5" t="s">
        <v>4164</v>
      </c>
      <c r="N2215" s="113"/>
    </row>
    <row r="2216">
      <c r="B2216" s="5">
        <v>12245.0</v>
      </c>
      <c r="E2216" s="90" t="s">
        <v>21</v>
      </c>
      <c r="F2216" s="90" t="s">
        <v>1604</v>
      </c>
      <c r="G2216" s="5">
        <v>1989.0</v>
      </c>
      <c r="H2216" s="5" t="s">
        <v>996</v>
      </c>
      <c r="I2216" s="5" t="s">
        <v>997</v>
      </c>
      <c r="J2216" s="5">
        <v>486.0</v>
      </c>
      <c r="K2216" s="5" t="s">
        <v>105</v>
      </c>
      <c r="L2216" s="5" t="s">
        <v>30</v>
      </c>
      <c r="M2216" s="5" t="s">
        <v>4164</v>
      </c>
      <c r="N2216" s="113"/>
    </row>
    <row r="2217">
      <c r="B2217" s="5">
        <v>12246.0</v>
      </c>
      <c r="E2217" s="90" t="s">
        <v>21</v>
      </c>
      <c r="F2217" s="90" t="s">
        <v>1605</v>
      </c>
      <c r="G2217" s="5">
        <v>1989.0</v>
      </c>
      <c r="H2217" s="5" t="s">
        <v>996</v>
      </c>
      <c r="I2217" s="5" t="s">
        <v>997</v>
      </c>
      <c r="J2217" s="5">
        <v>486.0</v>
      </c>
      <c r="K2217" s="5" t="s">
        <v>105</v>
      </c>
      <c r="L2217" s="5" t="s">
        <v>30</v>
      </c>
      <c r="M2217" s="5" t="s">
        <v>4164</v>
      </c>
      <c r="N2217" s="113"/>
    </row>
    <row r="2218">
      <c r="B2218" s="5">
        <v>12247.0</v>
      </c>
      <c r="E2218" s="90" t="s">
        <v>21</v>
      </c>
      <c r="F2218" s="90" t="s">
        <v>1606</v>
      </c>
      <c r="G2218" s="5">
        <v>1989.0</v>
      </c>
      <c r="H2218" s="5" t="s">
        <v>996</v>
      </c>
      <c r="I2218" s="5" t="s">
        <v>997</v>
      </c>
      <c r="J2218" s="5">
        <v>486.0</v>
      </c>
      <c r="K2218" s="5" t="s">
        <v>105</v>
      </c>
      <c r="L2218" s="5" t="s">
        <v>30</v>
      </c>
      <c r="M2218" s="5" t="s">
        <v>4164</v>
      </c>
      <c r="N2218" s="113"/>
    </row>
    <row r="2219">
      <c r="B2219" s="5">
        <v>12248.0</v>
      </c>
      <c r="E2219" s="90" t="s">
        <v>21</v>
      </c>
      <c r="F2219" s="90" t="s">
        <v>1607</v>
      </c>
      <c r="G2219" s="5">
        <v>1989.0</v>
      </c>
      <c r="H2219" s="5" t="s">
        <v>996</v>
      </c>
      <c r="I2219" s="5" t="s">
        <v>997</v>
      </c>
      <c r="J2219" s="5">
        <v>486.0</v>
      </c>
      <c r="K2219" s="5" t="s">
        <v>105</v>
      </c>
      <c r="L2219" s="5" t="s">
        <v>30</v>
      </c>
      <c r="M2219" s="5" t="s">
        <v>4164</v>
      </c>
      <c r="N2219" s="113"/>
    </row>
    <row r="2220">
      <c r="B2220" s="5">
        <v>12249.0</v>
      </c>
      <c r="E2220" s="90" t="s">
        <v>21</v>
      </c>
      <c r="F2220" s="90" t="s">
        <v>1608</v>
      </c>
      <c r="G2220" s="5">
        <v>1989.0</v>
      </c>
      <c r="H2220" s="5" t="s">
        <v>996</v>
      </c>
      <c r="I2220" s="5" t="s">
        <v>997</v>
      </c>
      <c r="J2220" s="5">
        <v>486.0</v>
      </c>
      <c r="K2220" s="5" t="s">
        <v>105</v>
      </c>
      <c r="L2220" s="5" t="s">
        <v>30</v>
      </c>
      <c r="M2220" s="5" t="s">
        <v>4164</v>
      </c>
      <c r="N2220" s="113"/>
    </row>
    <row r="2221">
      <c r="B2221" s="5">
        <v>12250.0</v>
      </c>
      <c r="E2221" s="90" t="s">
        <v>21</v>
      </c>
      <c r="F2221" s="90" t="s">
        <v>1609</v>
      </c>
      <c r="G2221" s="5">
        <v>1989.0</v>
      </c>
      <c r="H2221" s="5" t="s">
        <v>996</v>
      </c>
      <c r="I2221" s="5" t="s">
        <v>997</v>
      </c>
      <c r="J2221" s="5">
        <v>486.0</v>
      </c>
      <c r="K2221" s="5" t="s">
        <v>105</v>
      </c>
      <c r="L2221" s="5" t="s">
        <v>30</v>
      </c>
      <c r="M2221" s="5" t="s">
        <v>4164</v>
      </c>
      <c r="N2221" s="113"/>
    </row>
    <row r="2222">
      <c r="B2222" s="5">
        <v>12251.0</v>
      </c>
      <c r="E2222" s="90" t="s">
        <v>21</v>
      </c>
      <c r="F2222" s="90" t="s">
        <v>1610</v>
      </c>
      <c r="G2222" s="5">
        <v>1989.0</v>
      </c>
      <c r="H2222" s="5" t="s">
        <v>996</v>
      </c>
      <c r="I2222" s="5" t="s">
        <v>997</v>
      </c>
      <c r="J2222" s="5">
        <v>486.0</v>
      </c>
      <c r="K2222" s="5" t="s">
        <v>105</v>
      </c>
      <c r="L2222" s="5" t="s">
        <v>30</v>
      </c>
      <c r="M2222" s="5" t="s">
        <v>4164</v>
      </c>
      <c r="N2222" s="113"/>
    </row>
    <row r="2223">
      <c r="B2223" s="5">
        <v>12252.0</v>
      </c>
      <c r="E2223" s="90" t="s">
        <v>21</v>
      </c>
      <c r="F2223" s="90" t="s">
        <v>1611</v>
      </c>
      <c r="G2223" s="5">
        <v>1989.0</v>
      </c>
      <c r="H2223" s="5" t="s">
        <v>996</v>
      </c>
      <c r="I2223" s="5" t="s">
        <v>997</v>
      </c>
      <c r="J2223" s="5">
        <v>486.0</v>
      </c>
      <c r="K2223" s="5" t="s">
        <v>105</v>
      </c>
      <c r="L2223" s="5" t="s">
        <v>30</v>
      </c>
      <c r="M2223" s="5" t="s">
        <v>4164</v>
      </c>
      <c r="N2223" s="113"/>
    </row>
    <row r="2224">
      <c r="B2224" s="5">
        <v>12253.0</v>
      </c>
      <c r="E2224" s="90" t="s">
        <v>21</v>
      </c>
      <c r="F2224" s="90" t="s">
        <v>1112</v>
      </c>
      <c r="G2224" s="5">
        <v>1985.0</v>
      </c>
      <c r="H2224" s="5" t="s">
        <v>62</v>
      </c>
      <c r="I2224" s="5" t="s">
        <v>989</v>
      </c>
      <c r="J2224" s="5">
        <v>314.0</v>
      </c>
      <c r="K2224" s="5" t="s">
        <v>1113</v>
      </c>
      <c r="L2224" s="5" t="s">
        <v>72</v>
      </c>
      <c r="M2224" s="5" t="s">
        <v>4164</v>
      </c>
      <c r="N2224" s="113"/>
    </row>
    <row r="2225">
      <c r="B2225" s="5">
        <v>12254.0</v>
      </c>
      <c r="E2225" s="90" t="s">
        <v>21</v>
      </c>
      <c r="F2225" s="90" t="s">
        <v>1114</v>
      </c>
      <c r="G2225" s="5">
        <v>1985.0</v>
      </c>
      <c r="H2225" s="5" t="s">
        <v>62</v>
      </c>
      <c r="I2225" s="5" t="s">
        <v>989</v>
      </c>
      <c r="J2225" s="5">
        <v>314.0</v>
      </c>
      <c r="K2225" s="5" t="s">
        <v>1113</v>
      </c>
      <c r="L2225" s="5" t="s">
        <v>72</v>
      </c>
      <c r="M2225" s="5" t="s">
        <v>4164</v>
      </c>
      <c r="N2225" s="113"/>
    </row>
    <row r="2226">
      <c r="B2226" s="5">
        <v>12255.0</v>
      </c>
      <c r="E2226" s="90" t="s">
        <v>66</v>
      </c>
      <c r="F2226" s="90" t="s">
        <v>983</v>
      </c>
      <c r="G2226" s="5">
        <v>1989.0</v>
      </c>
      <c r="H2226" s="5" t="s">
        <v>90</v>
      </c>
      <c r="I2226" s="5" t="s">
        <v>967</v>
      </c>
      <c r="J2226" s="5">
        <v>270.0</v>
      </c>
      <c r="K2226" s="5" t="s">
        <v>105</v>
      </c>
      <c r="L2226" s="5" t="s">
        <v>984</v>
      </c>
      <c r="M2226" s="5" t="s">
        <v>4164</v>
      </c>
      <c r="N2226" s="113"/>
    </row>
    <row r="2227">
      <c r="B2227" s="5">
        <v>12256.0</v>
      </c>
      <c r="E2227" s="90" t="s">
        <v>21</v>
      </c>
      <c r="F2227" s="90" t="s">
        <v>3429</v>
      </c>
      <c r="G2227" s="5">
        <v>1987.0</v>
      </c>
      <c r="H2227" s="5" t="s">
        <v>62</v>
      </c>
      <c r="I2227" s="5" t="s">
        <v>986</v>
      </c>
      <c r="J2227" s="5">
        <v>31.0</v>
      </c>
      <c r="K2227" s="5" t="s">
        <v>105</v>
      </c>
      <c r="L2227" s="5" t="s">
        <v>72</v>
      </c>
      <c r="M2227" s="5" t="s">
        <v>4164</v>
      </c>
      <c r="N2227" s="113"/>
    </row>
    <row r="2228">
      <c r="B2228" s="5">
        <v>12257.0</v>
      </c>
      <c r="E2228" s="90" t="s">
        <v>21</v>
      </c>
      <c r="F2228" s="90" t="s">
        <v>3265</v>
      </c>
      <c r="G2228" s="5">
        <v>1988.0</v>
      </c>
      <c r="H2228" s="5" t="s">
        <v>62</v>
      </c>
      <c r="I2228" s="5" t="s">
        <v>3266</v>
      </c>
      <c r="J2228" s="5">
        <v>325.0</v>
      </c>
      <c r="K2228" s="5" t="s">
        <v>3267</v>
      </c>
      <c r="L2228" s="5" t="s">
        <v>72</v>
      </c>
      <c r="M2228" s="5" t="s">
        <v>4164</v>
      </c>
      <c r="N2228" s="113"/>
    </row>
    <row r="2229">
      <c r="B2229" s="5">
        <v>12258.0</v>
      </c>
      <c r="E2229" s="90" t="s">
        <v>21</v>
      </c>
      <c r="F2229" s="90" t="s">
        <v>3268</v>
      </c>
      <c r="G2229" s="5">
        <v>1988.0</v>
      </c>
      <c r="H2229" s="5" t="s">
        <v>62</v>
      </c>
      <c r="I2229" s="5" t="s">
        <v>3266</v>
      </c>
      <c r="J2229" s="5">
        <v>325.0</v>
      </c>
      <c r="K2229" s="5" t="s">
        <v>3267</v>
      </c>
      <c r="L2229" s="5" t="s">
        <v>72</v>
      </c>
      <c r="M2229" s="5" t="s">
        <v>4164</v>
      </c>
      <c r="N2229" s="113"/>
    </row>
    <row r="2230">
      <c r="B2230" s="5">
        <v>12259.0</v>
      </c>
      <c r="E2230" s="90" t="s">
        <v>21</v>
      </c>
      <c r="F2230" s="90" t="s">
        <v>3269</v>
      </c>
      <c r="G2230" s="5">
        <v>1988.0</v>
      </c>
      <c r="H2230" s="5" t="s">
        <v>62</v>
      </c>
      <c r="I2230" s="5" t="s">
        <v>3266</v>
      </c>
      <c r="J2230" s="5">
        <v>325.0</v>
      </c>
      <c r="K2230" s="5" t="s">
        <v>3267</v>
      </c>
      <c r="L2230" s="5" t="s">
        <v>72</v>
      </c>
      <c r="M2230" s="5" t="s">
        <v>4164</v>
      </c>
      <c r="N2230" s="113"/>
    </row>
    <row r="2231">
      <c r="B2231" s="5">
        <v>12260.0</v>
      </c>
      <c r="E2231" s="90" t="s">
        <v>21</v>
      </c>
      <c r="F2231" s="90" t="s">
        <v>3270</v>
      </c>
      <c r="G2231" s="5">
        <v>1988.0</v>
      </c>
      <c r="H2231" s="5" t="s">
        <v>62</v>
      </c>
      <c r="I2231" s="5" t="s">
        <v>3266</v>
      </c>
      <c r="J2231" s="5">
        <v>325.0</v>
      </c>
      <c r="K2231" s="5" t="s">
        <v>3267</v>
      </c>
      <c r="L2231" s="5" t="s">
        <v>72</v>
      </c>
      <c r="M2231" s="5" t="s">
        <v>4164</v>
      </c>
      <c r="N2231" s="113"/>
    </row>
    <row r="2232">
      <c r="B2232" s="5">
        <v>12261.0</v>
      </c>
      <c r="E2232" s="90" t="s">
        <v>21</v>
      </c>
      <c r="F2232" s="90" t="s">
        <v>3271</v>
      </c>
      <c r="G2232" s="5">
        <v>1988.0</v>
      </c>
      <c r="H2232" s="5" t="s">
        <v>62</v>
      </c>
      <c r="I2232" s="5" t="s">
        <v>3266</v>
      </c>
      <c r="J2232" s="5">
        <v>325.0</v>
      </c>
      <c r="K2232" s="5" t="s">
        <v>3267</v>
      </c>
      <c r="L2232" s="5" t="s">
        <v>25</v>
      </c>
      <c r="M2232" s="5" t="s">
        <v>4164</v>
      </c>
      <c r="N2232" s="113"/>
    </row>
    <row r="2233">
      <c r="B2233" s="5">
        <v>12262.0</v>
      </c>
      <c r="E2233" s="90" t="s">
        <v>21</v>
      </c>
      <c r="F2233" s="90" t="s">
        <v>3272</v>
      </c>
      <c r="G2233" s="5">
        <v>1988.0</v>
      </c>
      <c r="H2233" s="5" t="s">
        <v>62</v>
      </c>
      <c r="I2233" s="5" t="s">
        <v>3266</v>
      </c>
      <c r="J2233" s="5">
        <v>325.0</v>
      </c>
      <c r="K2233" s="5" t="s">
        <v>3267</v>
      </c>
      <c r="L2233" s="5" t="s">
        <v>25</v>
      </c>
      <c r="M2233" s="5" t="s">
        <v>4164</v>
      </c>
      <c r="N2233" s="113"/>
    </row>
    <row r="2234">
      <c r="B2234" s="5">
        <v>12263.0</v>
      </c>
      <c r="E2234" s="90" t="s">
        <v>21</v>
      </c>
      <c r="F2234" s="90" t="s">
        <v>985</v>
      </c>
      <c r="G2234" s="5">
        <v>1988.0</v>
      </c>
      <c r="H2234" s="5" t="s">
        <v>62</v>
      </c>
      <c r="I2234" s="5" t="s">
        <v>986</v>
      </c>
      <c r="J2234" s="5">
        <v>23.0</v>
      </c>
      <c r="K2234" s="5" t="s">
        <v>105</v>
      </c>
      <c r="L2234" s="5" t="s">
        <v>72</v>
      </c>
      <c r="M2234" s="5" t="s">
        <v>4164</v>
      </c>
      <c r="N2234" s="113"/>
    </row>
    <row r="2235">
      <c r="B2235" s="5">
        <v>12264.0</v>
      </c>
      <c r="E2235" s="90" t="s">
        <v>21</v>
      </c>
      <c r="F2235" s="90" t="s">
        <v>987</v>
      </c>
      <c r="G2235" s="5">
        <v>1988.0</v>
      </c>
      <c r="H2235" s="5" t="s">
        <v>62</v>
      </c>
      <c r="I2235" s="5" t="s">
        <v>986</v>
      </c>
      <c r="J2235" s="5">
        <v>23.0</v>
      </c>
      <c r="K2235" s="5" t="s">
        <v>105</v>
      </c>
      <c r="L2235" s="5" t="s">
        <v>72</v>
      </c>
      <c r="M2235" s="5" t="s">
        <v>4164</v>
      </c>
      <c r="N2235" s="113"/>
    </row>
    <row r="2236">
      <c r="B2236" s="5">
        <v>12265.0</v>
      </c>
      <c r="E2236" s="90" t="s">
        <v>21</v>
      </c>
      <c r="F2236" s="90" t="s">
        <v>333</v>
      </c>
      <c r="G2236" s="5">
        <v>1989.0</v>
      </c>
      <c r="H2236" s="5" t="s">
        <v>102</v>
      </c>
      <c r="I2236" s="5" t="s">
        <v>193</v>
      </c>
      <c r="J2236" s="5">
        <v>548.0</v>
      </c>
      <c r="K2236" s="5" t="s">
        <v>105</v>
      </c>
      <c r="L2236" s="5" t="s">
        <v>25</v>
      </c>
      <c r="M2236" s="5" t="s">
        <v>4165</v>
      </c>
      <c r="N2236" s="113"/>
    </row>
    <row r="2237">
      <c r="B2237" s="5">
        <v>12266.0</v>
      </c>
      <c r="E2237" s="90" t="s">
        <v>21</v>
      </c>
      <c r="F2237" s="90" t="s">
        <v>334</v>
      </c>
      <c r="G2237" s="5">
        <v>1989.0</v>
      </c>
      <c r="H2237" s="5" t="s">
        <v>102</v>
      </c>
      <c r="I2237" s="5" t="s">
        <v>193</v>
      </c>
      <c r="J2237" s="5">
        <v>548.0</v>
      </c>
      <c r="K2237" s="5" t="s">
        <v>105</v>
      </c>
      <c r="L2237" s="5" t="s">
        <v>25</v>
      </c>
      <c r="M2237" s="5" t="s">
        <v>4165</v>
      </c>
      <c r="N2237" s="113"/>
    </row>
    <row r="2238">
      <c r="B2238" s="5">
        <v>12267.0</v>
      </c>
      <c r="E2238" s="90" t="s">
        <v>21</v>
      </c>
      <c r="F2238" s="90" t="s">
        <v>335</v>
      </c>
      <c r="G2238" s="5">
        <v>1989.0</v>
      </c>
      <c r="H2238" s="5" t="s">
        <v>102</v>
      </c>
      <c r="I2238" s="5" t="s">
        <v>193</v>
      </c>
      <c r="J2238" s="5">
        <v>548.0</v>
      </c>
      <c r="K2238" s="5" t="s">
        <v>105</v>
      </c>
      <c r="L2238" s="5" t="s">
        <v>25</v>
      </c>
      <c r="M2238" s="5" t="s">
        <v>4165</v>
      </c>
      <c r="N2238" s="113"/>
    </row>
    <row r="2239">
      <c r="B2239" s="5">
        <v>12268.0</v>
      </c>
      <c r="E2239" s="90" t="s">
        <v>21</v>
      </c>
      <c r="F2239" s="90" t="s">
        <v>336</v>
      </c>
      <c r="G2239" s="5">
        <v>1989.0</v>
      </c>
      <c r="H2239" s="5" t="s">
        <v>102</v>
      </c>
      <c r="I2239" s="5" t="s">
        <v>193</v>
      </c>
      <c r="J2239" s="5">
        <v>548.0</v>
      </c>
      <c r="K2239" s="5" t="s">
        <v>105</v>
      </c>
      <c r="L2239" s="5" t="s">
        <v>25</v>
      </c>
      <c r="M2239" s="5" t="s">
        <v>4165</v>
      </c>
      <c r="N2239" s="113"/>
    </row>
    <row r="2240">
      <c r="B2240" s="5">
        <v>12269.0</v>
      </c>
      <c r="E2240" s="90" t="s">
        <v>21</v>
      </c>
      <c r="F2240" s="90" t="s">
        <v>337</v>
      </c>
      <c r="G2240" s="5">
        <v>1989.0</v>
      </c>
      <c r="H2240" s="5" t="s">
        <v>102</v>
      </c>
      <c r="I2240" s="5" t="s">
        <v>193</v>
      </c>
      <c r="J2240" s="5">
        <v>548.0</v>
      </c>
      <c r="K2240" s="5" t="s">
        <v>105</v>
      </c>
      <c r="L2240" s="5" t="s">
        <v>25</v>
      </c>
      <c r="M2240" s="5" t="s">
        <v>4165</v>
      </c>
      <c r="N2240" s="113"/>
    </row>
    <row r="2241">
      <c r="B2241" s="5">
        <v>12270.0</v>
      </c>
      <c r="E2241" s="90" t="s">
        <v>21</v>
      </c>
      <c r="F2241" s="90" t="s">
        <v>338</v>
      </c>
      <c r="G2241" s="5">
        <v>1989.0</v>
      </c>
      <c r="H2241" s="5" t="s">
        <v>102</v>
      </c>
      <c r="I2241" s="5" t="s">
        <v>193</v>
      </c>
      <c r="J2241" s="5">
        <v>548.0</v>
      </c>
      <c r="K2241" s="5" t="s">
        <v>105</v>
      </c>
      <c r="L2241" s="5" t="s">
        <v>25</v>
      </c>
      <c r="M2241" s="5" t="s">
        <v>4165</v>
      </c>
      <c r="N2241" s="113"/>
    </row>
    <row r="2242">
      <c r="B2242" s="5">
        <v>12271.0</v>
      </c>
      <c r="E2242" s="90" t="s">
        <v>21</v>
      </c>
      <c r="F2242" s="90" t="s">
        <v>339</v>
      </c>
      <c r="G2242" s="5">
        <v>1989.0</v>
      </c>
      <c r="H2242" s="5" t="s">
        <v>102</v>
      </c>
      <c r="I2242" s="5" t="s">
        <v>193</v>
      </c>
      <c r="J2242" s="5">
        <v>548.0</v>
      </c>
      <c r="K2242" s="5" t="s">
        <v>105</v>
      </c>
      <c r="L2242" s="5" t="s">
        <v>25</v>
      </c>
      <c r="M2242" s="5" t="s">
        <v>4165</v>
      </c>
      <c r="N2242" s="113"/>
    </row>
    <row r="2243">
      <c r="B2243" s="5">
        <v>12272.0</v>
      </c>
      <c r="E2243" s="90" t="s">
        <v>21</v>
      </c>
      <c r="F2243" s="90" t="s">
        <v>340</v>
      </c>
      <c r="G2243" s="5">
        <v>1989.0</v>
      </c>
      <c r="H2243" s="5" t="s">
        <v>102</v>
      </c>
      <c r="I2243" s="5" t="s">
        <v>193</v>
      </c>
      <c r="J2243" s="5">
        <v>548.0</v>
      </c>
      <c r="K2243" s="5" t="s">
        <v>105</v>
      </c>
      <c r="L2243" s="5" t="s">
        <v>25</v>
      </c>
      <c r="M2243" s="5" t="s">
        <v>4165</v>
      </c>
      <c r="N2243" s="113"/>
    </row>
    <row r="2244">
      <c r="B2244" s="5">
        <v>12273.0</v>
      </c>
      <c r="E2244" s="90" t="s">
        <v>21</v>
      </c>
      <c r="F2244" s="90" t="s">
        <v>341</v>
      </c>
      <c r="G2244" s="5">
        <v>1989.0</v>
      </c>
      <c r="H2244" s="5" t="s">
        <v>102</v>
      </c>
      <c r="I2244" s="5" t="s">
        <v>193</v>
      </c>
      <c r="J2244" s="5">
        <v>548.0</v>
      </c>
      <c r="K2244" s="5" t="s">
        <v>105</v>
      </c>
      <c r="L2244" s="5" t="s">
        <v>25</v>
      </c>
      <c r="M2244" s="5" t="s">
        <v>4165</v>
      </c>
      <c r="N2244" s="113"/>
    </row>
    <row r="2245">
      <c r="B2245" s="5">
        <v>12274.0</v>
      </c>
      <c r="E2245" s="90" t="s">
        <v>21</v>
      </c>
      <c r="F2245" s="90" t="s">
        <v>342</v>
      </c>
      <c r="G2245" s="5">
        <v>1989.0</v>
      </c>
      <c r="H2245" s="5" t="s">
        <v>102</v>
      </c>
      <c r="I2245" s="5" t="s">
        <v>193</v>
      </c>
      <c r="J2245" s="5">
        <v>548.0</v>
      </c>
      <c r="K2245" s="5" t="s">
        <v>105</v>
      </c>
      <c r="L2245" s="5" t="s">
        <v>25</v>
      </c>
      <c r="M2245" s="5" t="s">
        <v>4165</v>
      </c>
      <c r="N2245" s="113"/>
    </row>
    <row r="2246">
      <c r="B2246" s="5">
        <v>12275.0</v>
      </c>
      <c r="E2246" s="90" t="s">
        <v>21</v>
      </c>
      <c r="F2246" s="90" t="s">
        <v>343</v>
      </c>
      <c r="G2246" s="5">
        <v>1989.0</v>
      </c>
      <c r="H2246" s="5" t="s">
        <v>102</v>
      </c>
      <c r="I2246" s="5" t="s">
        <v>193</v>
      </c>
      <c r="J2246" s="5">
        <v>548.0</v>
      </c>
      <c r="K2246" s="5" t="s">
        <v>105</v>
      </c>
      <c r="L2246" s="5" t="s">
        <v>25</v>
      </c>
      <c r="M2246" s="5" t="s">
        <v>4165</v>
      </c>
      <c r="N2246" s="113"/>
    </row>
    <row r="2247">
      <c r="B2247" s="5">
        <v>12276.0</v>
      </c>
      <c r="E2247" s="90" t="s">
        <v>21</v>
      </c>
      <c r="F2247" s="90" t="s">
        <v>344</v>
      </c>
      <c r="G2247" s="5">
        <v>1989.0</v>
      </c>
      <c r="H2247" s="5" t="s">
        <v>102</v>
      </c>
      <c r="I2247" s="5" t="s">
        <v>193</v>
      </c>
      <c r="J2247" s="5">
        <v>548.0</v>
      </c>
      <c r="K2247" s="5" t="s">
        <v>105</v>
      </c>
      <c r="L2247" s="5" t="s">
        <v>25</v>
      </c>
      <c r="M2247" s="5" t="s">
        <v>4165</v>
      </c>
      <c r="N2247" s="113"/>
    </row>
    <row r="2248">
      <c r="B2248" s="5">
        <v>12277.0</v>
      </c>
      <c r="E2248" s="90" t="s">
        <v>21</v>
      </c>
      <c r="F2248" s="90" t="s">
        <v>345</v>
      </c>
      <c r="G2248" s="5">
        <v>1989.0</v>
      </c>
      <c r="H2248" s="5" t="s">
        <v>102</v>
      </c>
      <c r="I2248" s="5" t="s">
        <v>193</v>
      </c>
      <c r="J2248" s="5">
        <v>548.0</v>
      </c>
      <c r="K2248" s="5" t="s">
        <v>105</v>
      </c>
      <c r="L2248" s="5" t="s">
        <v>25</v>
      </c>
      <c r="M2248" s="5" t="s">
        <v>4165</v>
      </c>
      <c r="N2248" s="113"/>
    </row>
    <row r="2249">
      <c r="B2249" s="5">
        <v>12278.0</v>
      </c>
      <c r="E2249" s="90" t="s">
        <v>21</v>
      </c>
      <c r="F2249" s="90" t="s">
        <v>346</v>
      </c>
      <c r="G2249" s="5">
        <v>1989.0</v>
      </c>
      <c r="H2249" s="5" t="s">
        <v>102</v>
      </c>
      <c r="I2249" s="5" t="s">
        <v>193</v>
      </c>
      <c r="J2249" s="5">
        <v>548.0</v>
      </c>
      <c r="K2249" s="5" t="s">
        <v>105</v>
      </c>
      <c r="L2249" s="5" t="s">
        <v>25</v>
      </c>
      <c r="M2249" s="5" t="s">
        <v>4165</v>
      </c>
      <c r="N2249" s="113"/>
    </row>
    <row r="2250">
      <c r="B2250" s="5">
        <v>12279.0</v>
      </c>
      <c r="E2250" s="90" t="s">
        <v>21</v>
      </c>
      <c r="F2250" s="90" t="s">
        <v>347</v>
      </c>
      <c r="G2250" s="5">
        <v>1989.0</v>
      </c>
      <c r="H2250" s="5" t="s">
        <v>102</v>
      </c>
      <c r="I2250" s="5" t="s">
        <v>193</v>
      </c>
      <c r="J2250" s="5">
        <v>548.0</v>
      </c>
      <c r="K2250" s="5" t="s">
        <v>105</v>
      </c>
      <c r="L2250" s="5" t="s">
        <v>25</v>
      </c>
      <c r="M2250" s="5" t="s">
        <v>4165</v>
      </c>
      <c r="N2250" s="113"/>
    </row>
    <row r="2251">
      <c r="B2251" s="5">
        <v>12280.0</v>
      </c>
      <c r="E2251" s="90" t="s">
        <v>21</v>
      </c>
      <c r="F2251" s="90" t="s">
        <v>348</v>
      </c>
      <c r="G2251" s="5">
        <v>1989.0</v>
      </c>
      <c r="H2251" s="5" t="s">
        <v>102</v>
      </c>
      <c r="I2251" s="5" t="s">
        <v>193</v>
      </c>
      <c r="J2251" s="5">
        <v>548.0</v>
      </c>
      <c r="K2251" s="5" t="s">
        <v>105</v>
      </c>
      <c r="L2251" s="5" t="s">
        <v>25</v>
      </c>
      <c r="M2251" s="5" t="s">
        <v>4165</v>
      </c>
      <c r="N2251" s="113"/>
    </row>
    <row r="2252">
      <c r="B2252" s="5">
        <v>12281.0</v>
      </c>
      <c r="E2252" s="90" t="s">
        <v>21</v>
      </c>
      <c r="F2252" s="90" t="s">
        <v>349</v>
      </c>
      <c r="G2252" s="5">
        <v>1989.0</v>
      </c>
      <c r="H2252" s="5" t="s">
        <v>102</v>
      </c>
      <c r="I2252" s="5" t="s">
        <v>193</v>
      </c>
      <c r="J2252" s="5">
        <v>548.0</v>
      </c>
      <c r="K2252" s="5" t="s">
        <v>105</v>
      </c>
      <c r="L2252" s="5" t="s">
        <v>25</v>
      </c>
      <c r="M2252" s="5" t="s">
        <v>4165</v>
      </c>
      <c r="N2252" s="113"/>
    </row>
    <row r="2253">
      <c r="B2253" s="5">
        <v>12283.0</v>
      </c>
      <c r="E2253" s="90" t="s">
        <v>21</v>
      </c>
      <c r="F2253" s="90" t="s">
        <v>350</v>
      </c>
      <c r="G2253" s="5">
        <v>1989.0</v>
      </c>
      <c r="H2253" s="5" t="s">
        <v>102</v>
      </c>
      <c r="I2253" s="5" t="s">
        <v>193</v>
      </c>
      <c r="J2253" s="5">
        <v>548.0</v>
      </c>
      <c r="K2253" s="5" t="s">
        <v>105</v>
      </c>
      <c r="L2253" s="5" t="s">
        <v>25</v>
      </c>
      <c r="M2253" s="5" t="s">
        <v>4165</v>
      </c>
      <c r="N2253" s="113"/>
    </row>
    <row r="2254">
      <c r="B2254" s="5">
        <v>12284.0</v>
      </c>
      <c r="E2254" s="90" t="s">
        <v>21</v>
      </c>
      <c r="F2254" s="90" t="s">
        <v>351</v>
      </c>
      <c r="G2254" s="5">
        <v>1989.0</v>
      </c>
      <c r="H2254" s="5" t="s">
        <v>102</v>
      </c>
      <c r="I2254" s="5" t="s">
        <v>193</v>
      </c>
      <c r="J2254" s="5">
        <v>548.0</v>
      </c>
      <c r="K2254" s="5" t="s">
        <v>105</v>
      </c>
      <c r="L2254" s="5" t="s">
        <v>25</v>
      </c>
      <c r="M2254" s="5" t="s">
        <v>4165</v>
      </c>
      <c r="N2254" s="113"/>
    </row>
    <row r="2255">
      <c r="B2255" s="5">
        <v>12285.0</v>
      </c>
      <c r="E2255" s="90" t="s">
        <v>21</v>
      </c>
      <c r="F2255" s="90" t="s">
        <v>352</v>
      </c>
      <c r="G2255" s="5">
        <v>1989.0</v>
      </c>
      <c r="H2255" s="5" t="s">
        <v>102</v>
      </c>
      <c r="I2255" s="5" t="s">
        <v>193</v>
      </c>
      <c r="J2255" s="5">
        <v>548.0</v>
      </c>
      <c r="K2255" s="5" t="s">
        <v>105</v>
      </c>
      <c r="L2255" s="5" t="s">
        <v>25</v>
      </c>
      <c r="M2255" s="5" t="s">
        <v>4165</v>
      </c>
      <c r="N2255" s="113"/>
    </row>
    <row r="2256">
      <c r="B2256" s="5">
        <v>12286.0</v>
      </c>
      <c r="E2256" s="90" t="s">
        <v>21</v>
      </c>
      <c r="F2256" s="90" t="s">
        <v>353</v>
      </c>
      <c r="G2256" s="5">
        <v>1989.0</v>
      </c>
      <c r="H2256" s="5" t="s">
        <v>102</v>
      </c>
      <c r="I2256" s="5" t="s">
        <v>193</v>
      </c>
      <c r="J2256" s="5">
        <v>548.0</v>
      </c>
      <c r="K2256" s="5" t="s">
        <v>105</v>
      </c>
      <c r="L2256" s="5" t="s">
        <v>25</v>
      </c>
      <c r="M2256" s="5" t="s">
        <v>4165</v>
      </c>
      <c r="N2256" s="113"/>
    </row>
    <row r="2257">
      <c r="B2257" s="5">
        <v>12287.0</v>
      </c>
      <c r="E2257" s="90" t="s">
        <v>21</v>
      </c>
      <c r="F2257" s="90" t="s">
        <v>354</v>
      </c>
      <c r="G2257" s="5">
        <v>1989.0</v>
      </c>
      <c r="H2257" s="5" t="s">
        <v>102</v>
      </c>
      <c r="I2257" s="5" t="s">
        <v>193</v>
      </c>
      <c r="J2257" s="5">
        <v>548.0</v>
      </c>
      <c r="K2257" s="5" t="s">
        <v>105</v>
      </c>
      <c r="L2257" s="5" t="s">
        <v>25</v>
      </c>
      <c r="M2257" s="5" t="s">
        <v>4165</v>
      </c>
      <c r="N2257" s="113"/>
    </row>
    <row r="2258">
      <c r="B2258" s="5">
        <v>12290.0</v>
      </c>
      <c r="E2258" s="90" t="s">
        <v>21</v>
      </c>
      <c r="F2258" s="90" t="s">
        <v>355</v>
      </c>
      <c r="G2258" s="5">
        <v>1989.0</v>
      </c>
      <c r="H2258" s="5" t="s">
        <v>102</v>
      </c>
      <c r="I2258" s="5" t="s">
        <v>193</v>
      </c>
      <c r="J2258" s="5">
        <v>548.0</v>
      </c>
      <c r="K2258" s="5" t="s">
        <v>105</v>
      </c>
      <c r="L2258" s="5" t="s">
        <v>25</v>
      </c>
      <c r="M2258" s="5" t="s">
        <v>4165</v>
      </c>
      <c r="N2258" s="113"/>
    </row>
    <row r="2259">
      <c r="B2259" s="5">
        <v>12291.0</v>
      </c>
      <c r="E2259" s="90" t="s">
        <v>21</v>
      </c>
      <c r="F2259" s="90" t="s">
        <v>356</v>
      </c>
      <c r="G2259" s="5">
        <v>1989.0</v>
      </c>
      <c r="H2259" s="5" t="s">
        <v>102</v>
      </c>
      <c r="I2259" s="5" t="s">
        <v>193</v>
      </c>
      <c r="J2259" s="5">
        <v>548.0</v>
      </c>
      <c r="K2259" s="5" t="s">
        <v>105</v>
      </c>
      <c r="L2259" s="5" t="s">
        <v>25</v>
      </c>
      <c r="M2259" s="5" t="s">
        <v>4165</v>
      </c>
      <c r="N2259" s="113"/>
    </row>
    <row r="2260">
      <c r="B2260" s="5">
        <v>12292.0</v>
      </c>
      <c r="E2260" s="90" t="s">
        <v>21</v>
      </c>
      <c r="F2260" s="90" t="s">
        <v>357</v>
      </c>
      <c r="G2260" s="5">
        <v>1989.0</v>
      </c>
      <c r="H2260" s="5" t="s">
        <v>102</v>
      </c>
      <c r="I2260" s="5" t="s">
        <v>193</v>
      </c>
      <c r="J2260" s="5">
        <v>548.0</v>
      </c>
      <c r="K2260" s="5" t="s">
        <v>105</v>
      </c>
      <c r="L2260" s="5" t="s">
        <v>25</v>
      </c>
      <c r="M2260" s="5" t="s">
        <v>4165</v>
      </c>
      <c r="N2260" s="113"/>
    </row>
    <row r="2261">
      <c r="B2261" s="5">
        <v>12293.0</v>
      </c>
      <c r="E2261" s="90" t="s">
        <v>21</v>
      </c>
      <c r="F2261" s="90" t="s">
        <v>358</v>
      </c>
      <c r="G2261" s="5">
        <v>1989.0</v>
      </c>
      <c r="H2261" s="5" t="s">
        <v>102</v>
      </c>
      <c r="I2261" s="5" t="s">
        <v>193</v>
      </c>
      <c r="J2261" s="5">
        <v>548.0</v>
      </c>
      <c r="K2261" s="5" t="s">
        <v>105</v>
      </c>
      <c r="L2261" s="5" t="s">
        <v>25</v>
      </c>
      <c r="M2261" s="5" t="s">
        <v>4165</v>
      </c>
      <c r="N2261" s="113"/>
    </row>
    <row r="2262">
      <c r="B2262" s="5">
        <v>12294.0</v>
      </c>
      <c r="E2262" s="90" t="s">
        <v>21</v>
      </c>
      <c r="F2262" s="90" t="s">
        <v>359</v>
      </c>
      <c r="G2262" s="5">
        <v>1989.0</v>
      </c>
      <c r="H2262" s="5" t="s">
        <v>102</v>
      </c>
      <c r="I2262" s="5" t="s">
        <v>193</v>
      </c>
      <c r="J2262" s="5">
        <v>548.0</v>
      </c>
      <c r="K2262" s="5" t="s">
        <v>105</v>
      </c>
      <c r="L2262" s="5" t="s">
        <v>25</v>
      </c>
      <c r="M2262" s="5" t="s">
        <v>4165</v>
      </c>
      <c r="N2262" s="113"/>
    </row>
    <row r="2263">
      <c r="B2263" s="5">
        <v>12295.0</v>
      </c>
      <c r="E2263" s="90" t="s">
        <v>21</v>
      </c>
      <c r="F2263" s="90" t="s">
        <v>360</v>
      </c>
      <c r="G2263" s="5">
        <v>1989.0</v>
      </c>
      <c r="H2263" s="5" t="s">
        <v>102</v>
      </c>
      <c r="I2263" s="5" t="s">
        <v>193</v>
      </c>
      <c r="J2263" s="5">
        <v>548.0</v>
      </c>
      <c r="K2263" s="5" t="s">
        <v>105</v>
      </c>
      <c r="L2263" s="5" t="s">
        <v>25</v>
      </c>
      <c r="M2263" s="5" t="s">
        <v>4165</v>
      </c>
      <c r="N2263" s="113"/>
    </row>
    <row r="2264">
      <c r="B2264" s="5">
        <v>12297.0</v>
      </c>
      <c r="E2264" s="90" t="s">
        <v>21</v>
      </c>
      <c r="F2264" s="90" t="s">
        <v>1459</v>
      </c>
      <c r="G2264" s="5">
        <v>1989.0</v>
      </c>
      <c r="H2264" s="5" t="s">
        <v>330</v>
      </c>
      <c r="I2264" s="5" t="s">
        <v>1268</v>
      </c>
      <c r="J2264" s="5" t="s">
        <v>1269</v>
      </c>
      <c r="K2264" s="5" t="s">
        <v>105</v>
      </c>
      <c r="L2264" s="5" t="s">
        <v>25</v>
      </c>
      <c r="M2264" s="5" t="s">
        <v>4164</v>
      </c>
      <c r="N2264" s="113"/>
    </row>
    <row r="2265">
      <c r="B2265" s="5">
        <v>12298.0</v>
      </c>
      <c r="E2265" s="90" t="s">
        <v>21</v>
      </c>
      <c r="F2265" s="90" t="s">
        <v>1460</v>
      </c>
      <c r="G2265" s="5">
        <v>1989.0</v>
      </c>
      <c r="H2265" s="5" t="s">
        <v>330</v>
      </c>
      <c r="I2265" s="5" t="s">
        <v>1268</v>
      </c>
      <c r="J2265" s="5" t="s">
        <v>1269</v>
      </c>
      <c r="K2265" s="5" t="s">
        <v>105</v>
      </c>
      <c r="L2265" s="5" t="s">
        <v>25</v>
      </c>
      <c r="M2265" s="5" t="s">
        <v>4164</v>
      </c>
      <c r="N2265" s="113"/>
    </row>
    <row r="2266">
      <c r="B2266" s="5">
        <v>12300.0</v>
      </c>
      <c r="E2266" s="90" t="s">
        <v>21</v>
      </c>
      <c r="F2266" s="90" t="s">
        <v>1461</v>
      </c>
      <c r="G2266" s="5">
        <v>1989.0</v>
      </c>
      <c r="H2266" s="5" t="s">
        <v>330</v>
      </c>
      <c r="I2266" s="5" t="s">
        <v>1268</v>
      </c>
      <c r="J2266" s="5" t="s">
        <v>1269</v>
      </c>
      <c r="K2266" s="5" t="s">
        <v>105</v>
      </c>
      <c r="L2266" s="5" t="s">
        <v>25</v>
      </c>
      <c r="M2266" s="5" t="s">
        <v>4164</v>
      </c>
      <c r="N2266" s="113"/>
    </row>
    <row r="2267">
      <c r="B2267" s="5">
        <v>12301.0</v>
      </c>
      <c r="E2267" s="90" t="s">
        <v>21</v>
      </c>
      <c r="F2267" s="90" t="s">
        <v>1462</v>
      </c>
      <c r="G2267" s="5">
        <v>1989.0</v>
      </c>
      <c r="H2267" s="5" t="s">
        <v>330</v>
      </c>
      <c r="I2267" s="5" t="s">
        <v>1268</v>
      </c>
      <c r="J2267" s="5" t="s">
        <v>1269</v>
      </c>
      <c r="K2267" s="5" t="s">
        <v>105</v>
      </c>
      <c r="L2267" s="5" t="s">
        <v>25</v>
      </c>
      <c r="M2267" s="5" t="s">
        <v>4164</v>
      </c>
      <c r="N2267" s="113"/>
    </row>
    <row r="2268">
      <c r="B2268" s="5">
        <v>12302.0</v>
      </c>
      <c r="E2268" s="90" t="s">
        <v>21</v>
      </c>
      <c r="F2268" s="90" t="s">
        <v>1463</v>
      </c>
      <c r="G2268" s="5">
        <v>1989.0</v>
      </c>
      <c r="H2268" s="5" t="s">
        <v>330</v>
      </c>
      <c r="I2268" s="5" t="s">
        <v>1268</v>
      </c>
      <c r="J2268" s="5" t="s">
        <v>1269</v>
      </c>
      <c r="K2268" s="5" t="s">
        <v>105</v>
      </c>
      <c r="L2268" s="5" t="s">
        <v>25</v>
      </c>
      <c r="M2268" s="5" t="s">
        <v>4164</v>
      </c>
      <c r="N2268" s="113"/>
    </row>
    <row r="2269">
      <c r="B2269" s="5">
        <v>12303.0</v>
      </c>
      <c r="E2269" s="90" t="s">
        <v>21</v>
      </c>
      <c r="F2269" s="90" t="s">
        <v>1464</v>
      </c>
      <c r="G2269" s="5">
        <v>1989.0</v>
      </c>
      <c r="H2269" s="5" t="s">
        <v>330</v>
      </c>
      <c r="I2269" s="5" t="s">
        <v>1268</v>
      </c>
      <c r="J2269" s="5" t="s">
        <v>1269</v>
      </c>
      <c r="K2269" s="5" t="s">
        <v>105</v>
      </c>
      <c r="L2269" s="5" t="s">
        <v>25</v>
      </c>
      <c r="M2269" s="5" t="s">
        <v>4164</v>
      </c>
      <c r="N2269" s="113"/>
    </row>
    <row r="2270">
      <c r="B2270" s="5">
        <v>12304.0</v>
      </c>
      <c r="E2270" s="90" t="s">
        <v>21</v>
      </c>
      <c r="F2270" s="90" t="s">
        <v>1465</v>
      </c>
      <c r="G2270" s="5">
        <v>1989.0</v>
      </c>
      <c r="H2270" s="5" t="s">
        <v>330</v>
      </c>
      <c r="I2270" s="5" t="s">
        <v>1268</v>
      </c>
      <c r="J2270" s="5" t="s">
        <v>1269</v>
      </c>
      <c r="K2270" s="5" t="s">
        <v>105</v>
      </c>
      <c r="L2270" s="5" t="s">
        <v>25</v>
      </c>
      <c r="M2270" s="5" t="s">
        <v>4164</v>
      </c>
      <c r="N2270" s="113"/>
    </row>
    <row r="2271">
      <c r="B2271" s="5">
        <v>12305.0</v>
      </c>
      <c r="E2271" s="90" t="s">
        <v>21</v>
      </c>
      <c r="F2271" s="90" t="s">
        <v>1466</v>
      </c>
      <c r="G2271" s="5">
        <v>1989.0</v>
      </c>
      <c r="H2271" s="5" t="s">
        <v>330</v>
      </c>
      <c r="I2271" s="5" t="s">
        <v>1268</v>
      </c>
      <c r="J2271" s="5" t="s">
        <v>1269</v>
      </c>
      <c r="K2271" s="5" t="s">
        <v>105</v>
      </c>
      <c r="L2271" s="5" t="s">
        <v>25</v>
      </c>
      <c r="M2271" s="5" t="s">
        <v>4164</v>
      </c>
      <c r="N2271" s="113"/>
    </row>
    <row r="2272">
      <c r="B2272" s="5">
        <v>12306.0</v>
      </c>
      <c r="E2272" s="90" t="s">
        <v>21</v>
      </c>
      <c r="F2272" s="90" t="s">
        <v>1467</v>
      </c>
      <c r="G2272" s="5">
        <v>1989.0</v>
      </c>
      <c r="H2272" s="5" t="s">
        <v>330</v>
      </c>
      <c r="I2272" s="5" t="s">
        <v>1268</v>
      </c>
      <c r="J2272" s="5" t="s">
        <v>1269</v>
      </c>
      <c r="K2272" s="5" t="s">
        <v>105</v>
      </c>
      <c r="L2272" s="5" t="s">
        <v>25</v>
      </c>
      <c r="M2272" s="5" t="s">
        <v>4164</v>
      </c>
      <c r="N2272" s="113"/>
    </row>
    <row r="2273">
      <c r="B2273" s="5">
        <v>12307.0</v>
      </c>
      <c r="E2273" s="90" t="s">
        <v>21</v>
      </c>
      <c r="F2273" s="90" t="s">
        <v>1468</v>
      </c>
      <c r="G2273" s="5">
        <v>1989.0</v>
      </c>
      <c r="H2273" s="5" t="s">
        <v>330</v>
      </c>
      <c r="I2273" s="5" t="s">
        <v>1268</v>
      </c>
      <c r="J2273" s="5" t="s">
        <v>1269</v>
      </c>
      <c r="K2273" s="5" t="s">
        <v>105</v>
      </c>
      <c r="L2273" s="5" t="s">
        <v>25</v>
      </c>
      <c r="M2273" s="5" t="s">
        <v>4164</v>
      </c>
      <c r="N2273" s="113"/>
    </row>
    <row r="2274">
      <c r="B2274" s="5">
        <v>12308.0</v>
      </c>
      <c r="E2274" s="90" t="s">
        <v>21</v>
      </c>
      <c r="F2274" s="90" t="s">
        <v>1469</v>
      </c>
      <c r="G2274" s="5">
        <v>1989.0</v>
      </c>
      <c r="H2274" s="5" t="s">
        <v>330</v>
      </c>
      <c r="I2274" s="5" t="s">
        <v>1268</v>
      </c>
      <c r="J2274" s="5" t="s">
        <v>1269</v>
      </c>
      <c r="K2274" s="5" t="s">
        <v>105</v>
      </c>
      <c r="L2274" s="5" t="s">
        <v>25</v>
      </c>
      <c r="M2274" s="5" t="s">
        <v>4164</v>
      </c>
      <c r="N2274" s="113"/>
    </row>
    <row r="2275">
      <c r="B2275" s="5">
        <v>12309.0</v>
      </c>
      <c r="E2275" s="90" t="s">
        <v>21</v>
      </c>
      <c r="F2275" s="90" t="s">
        <v>1470</v>
      </c>
      <c r="G2275" s="5">
        <v>1989.0</v>
      </c>
      <c r="H2275" s="5" t="s">
        <v>330</v>
      </c>
      <c r="I2275" s="5" t="s">
        <v>1268</v>
      </c>
      <c r="J2275" s="5" t="s">
        <v>1269</v>
      </c>
      <c r="K2275" s="5" t="s">
        <v>105</v>
      </c>
      <c r="L2275" s="5" t="s">
        <v>25</v>
      </c>
      <c r="M2275" s="5" t="s">
        <v>4164</v>
      </c>
      <c r="N2275" s="113"/>
    </row>
    <row r="2276">
      <c r="B2276" s="5">
        <v>12310.0</v>
      </c>
      <c r="E2276" s="90" t="s">
        <v>21</v>
      </c>
      <c r="F2276" s="90" t="s">
        <v>1471</v>
      </c>
      <c r="G2276" s="5">
        <v>1989.0</v>
      </c>
      <c r="H2276" s="5" t="s">
        <v>330</v>
      </c>
      <c r="I2276" s="5" t="s">
        <v>1268</v>
      </c>
      <c r="J2276" s="5" t="s">
        <v>1269</v>
      </c>
      <c r="K2276" s="5" t="s">
        <v>105</v>
      </c>
      <c r="L2276" s="5" t="s">
        <v>25</v>
      </c>
      <c r="M2276" s="5" t="s">
        <v>4164</v>
      </c>
      <c r="N2276" s="113"/>
    </row>
    <row r="2277">
      <c r="B2277" s="5">
        <v>12311.0</v>
      </c>
      <c r="E2277" s="90" t="s">
        <v>21</v>
      </c>
      <c r="F2277" s="90" t="s">
        <v>1472</v>
      </c>
      <c r="G2277" s="5">
        <v>1989.0</v>
      </c>
      <c r="H2277" s="5" t="s">
        <v>330</v>
      </c>
      <c r="I2277" s="5" t="s">
        <v>1268</v>
      </c>
      <c r="J2277" s="5" t="s">
        <v>1269</v>
      </c>
      <c r="K2277" s="5" t="s">
        <v>105</v>
      </c>
      <c r="L2277" s="5" t="s">
        <v>25</v>
      </c>
      <c r="M2277" s="5" t="s">
        <v>4164</v>
      </c>
      <c r="N2277" s="113"/>
    </row>
    <row r="2278">
      <c r="B2278" s="5">
        <v>12312.0</v>
      </c>
      <c r="E2278" s="90" t="s">
        <v>21</v>
      </c>
      <c r="F2278" s="90" t="s">
        <v>1473</v>
      </c>
      <c r="G2278" s="5">
        <v>1989.0</v>
      </c>
      <c r="H2278" s="5" t="s">
        <v>330</v>
      </c>
      <c r="I2278" s="5" t="s">
        <v>1268</v>
      </c>
      <c r="J2278" s="5" t="s">
        <v>1269</v>
      </c>
      <c r="K2278" s="5" t="s">
        <v>105</v>
      </c>
      <c r="L2278" s="5" t="s">
        <v>25</v>
      </c>
      <c r="M2278" s="5" t="s">
        <v>4164</v>
      </c>
      <c r="N2278" s="113"/>
    </row>
    <row r="2279">
      <c r="B2279" s="5">
        <v>12314.0</v>
      </c>
      <c r="E2279" s="90" t="s">
        <v>21</v>
      </c>
      <c r="F2279" s="90" t="s">
        <v>1474</v>
      </c>
      <c r="G2279" s="5">
        <v>1989.0</v>
      </c>
      <c r="H2279" s="5" t="s">
        <v>330</v>
      </c>
      <c r="I2279" s="5" t="s">
        <v>1268</v>
      </c>
      <c r="J2279" s="5" t="s">
        <v>1269</v>
      </c>
      <c r="K2279" s="5" t="s">
        <v>105</v>
      </c>
      <c r="L2279" s="5" t="s">
        <v>25</v>
      </c>
      <c r="M2279" s="5" t="s">
        <v>4164</v>
      </c>
      <c r="N2279" s="113"/>
    </row>
    <row r="2280">
      <c r="B2280" s="5">
        <v>12316.0</v>
      </c>
      <c r="E2280" s="90" t="s">
        <v>21</v>
      </c>
      <c r="F2280" s="90" t="s">
        <v>1475</v>
      </c>
      <c r="G2280" s="5">
        <v>1989.0</v>
      </c>
      <c r="H2280" s="5" t="s">
        <v>330</v>
      </c>
      <c r="I2280" s="5" t="s">
        <v>1268</v>
      </c>
      <c r="J2280" s="5" t="s">
        <v>1269</v>
      </c>
      <c r="K2280" s="5" t="s">
        <v>105</v>
      </c>
      <c r="L2280" s="5" t="s">
        <v>25</v>
      </c>
      <c r="M2280" s="5" t="s">
        <v>4164</v>
      </c>
      <c r="N2280" s="113"/>
    </row>
    <row r="2281">
      <c r="B2281" s="5">
        <v>12317.0</v>
      </c>
      <c r="E2281" s="90" t="s">
        <v>21</v>
      </c>
      <c r="F2281" s="90" t="s">
        <v>1476</v>
      </c>
      <c r="G2281" s="5">
        <v>1989.0</v>
      </c>
      <c r="H2281" s="5" t="s">
        <v>330</v>
      </c>
      <c r="I2281" s="5" t="s">
        <v>1268</v>
      </c>
      <c r="J2281" s="5" t="s">
        <v>1269</v>
      </c>
      <c r="K2281" s="5" t="s">
        <v>105</v>
      </c>
      <c r="L2281" s="5" t="s">
        <v>25</v>
      </c>
      <c r="M2281" s="5" t="s">
        <v>4164</v>
      </c>
      <c r="N2281" s="113"/>
    </row>
    <row r="2282">
      <c r="B2282" s="5">
        <v>12318.0</v>
      </c>
      <c r="E2282" s="90" t="s">
        <v>21</v>
      </c>
      <c r="F2282" s="90" t="s">
        <v>1477</v>
      </c>
      <c r="G2282" s="5">
        <v>1989.0</v>
      </c>
      <c r="H2282" s="5" t="s">
        <v>330</v>
      </c>
      <c r="I2282" s="5" t="s">
        <v>1268</v>
      </c>
      <c r="J2282" s="5" t="s">
        <v>1269</v>
      </c>
      <c r="K2282" s="5" t="s">
        <v>105</v>
      </c>
      <c r="L2282" s="5" t="s">
        <v>25</v>
      </c>
      <c r="M2282" s="5" t="s">
        <v>4164</v>
      </c>
      <c r="N2282" s="113"/>
    </row>
    <row r="2283">
      <c r="B2283" s="5">
        <v>12319.0</v>
      </c>
      <c r="E2283" s="90" t="s">
        <v>21</v>
      </c>
      <c r="F2283" s="90" t="s">
        <v>1478</v>
      </c>
      <c r="G2283" s="5">
        <v>1989.0</v>
      </c>
      <c r="H2283" s="5" t="s">
        <v>330</v>
      </c>
      <c r="I2283" s="5" t="s">
        <v>1268</v>
      </c>
      <c r="J2283" s="5" t="s">
        <v>1269</v>
      </c>
      <c r="K2283" s="5" t="s">
        <v>105</v>
      </c>
      <c r="L2283" s="5" t="s">
        <v>25</v>
      </c>
      <c r="M2283" s="5" t="s">
        <v>4164</v>
      </c>
      <c r="N2283" s="113"/>
    </row>
    <row r="2284">
      <c r="B2284" s="5">
        <v>12320.0</v>
      </c>
      <c r="E2284" s="90" t="s">
        <v>21</v>
      </c>
      <c r="F2284" s="90" t="s">
        <v>1479</v>
      </c>
      <c r="G2284" s="5">
        <v>1989.0</v>
      </c>
      <c r="H2284" s="5" t="s">
        <v>330</v>
      </c>
      <c r="I2284" s="5" t="s">
        <v>1268</v>
      </c>
      <c r="J2284" s="5" t="s">
        <v>1269</v>
      </c>
      <c r="K2284" s="5" t="s">
        <v>105</v>
      </c>
      <c r="L2284" s="5" t="s">
        <v>25</v>
      </c>
      <c r="M2284" s="5" t="s">
        <v>4164</v>
      </c>
      <c r="N2284" s="113"/>
    </row>
    <row r="2285">
      <c r="B2285" s="5">
        <v>12321.0</v>
      </c>
      <c r="E2285" s="90" t="s">
        <v>21</v>
      </c>
      <c r="F2285" s="90" t="s">
        <v>1480</v>
      </c>
      <c r="G2285" s="5">
        <v>1989.0</v>
      </c>
      <c r="H2285" s="5" t="s">
        <v>330</v>
      </c>
      <c r="I2285" s="5" t="s">
        <v>1268</v>
      </c>
      <c r="J2285" s="5" t="s">
        <v>1269</v>
      </c>
      <c r="K2285" s="5" t="s">
        <v>105</v>
      </c>
      <c r="L2285" s="5" t="s">
        <v>25</v>
      </c>
      <c r="M2285" s="5" t="s">
        <v>4164</v>
      </c>
      <c r="N2285" s="113"/>
    </row>
    <row r="2286">
      <c r="B2286" s="5">
        <v>12322.0</v>
      </c>
      <c r="E2286" s="90" t="s">
        <v>21</v>
      </c>
      <c r="F2286" s="90" t="s">
        <v>1481</v>
      </c>
      <c r="G2286" s="5">
        <v>1989.0</v>
      </c>
      <c r="H2286" s="5" t="s">
        <v>330</v>
      </c>
      <c r="I2286" s="5" t="s">
        <v>1268</v>
      </c>
      <c r="J2286" s="5" t="s">
        <v>1269</v>
      </c>
      <c r="K2286" s="5" t="s">
        <v>105</v>
      </c>
      <c r="L2286" s="5" t="s">
        <v>25</v>
      </c>
      <c r="M2286" s="5" t="s">
        <v>4164</v>
      </c>
      <c r="N2286" s="113"/>
    </row>
    <row r="2287">
      <c r="B2287" s="5">
        <v>12323.0</v>
      </c>
      <c r="E2287" s="90" t="s">
        <v>21</v>
      </c>
      <c r="F2287" s="90" t="s">
        <v>1482</v>
      </c>
      <c r="G2287" s="5">
        <v>1989.0</v>
      </c>
      <c r="H2287" s="5" t="s">
        <v>330</v>
      </c>
      <c r="I2287" s="5" t="s">
        <v>1268</v>
      </c>
      <c r="J2287" s="5" t="s">
        <v>1269</v>
      </c>
      <c r="K2287" s="5" t="s">
        <v>105</v>
      </c>
      <c r="L2287" s="5" t="s">
        <v>25</v>
      </c>
      <c r="M2287" s="5" t="s">
        <v>4164</v>
      </c>
      <c r="N2287" s="113"/>
    </row>
    <row r="2288">
      <c r="B2288" s="5">
        <v>12324.0</v>
      </c>
      <c r="E2288" s="90" t="s">
        <v>21</v>
      </c>
      <c r="F2288" s="90" t="s">
        <v>1483</v>
      </c>
      <c r="G2288" s="5">
        <v>1989.0</v>
      </c>
      <c r="H2288" s="5" t="s">
        <v>330</v>
      </c>
      <c r="I2288" s="5" t="s">
        <v>1268</v>
      </c>
      <c r="J2288" s="5" t="s">
        <v>1269</v>
      </c>
      <c r="K2288" s="5" t="s">
        <v>105</v>
      </c>
      <c r="L2288" s="5" t="s">
        <v>25</v>
      </c>
      <c r="M2288" s="5" t="s">
        <v>4164</v>
      </c>
      <c r="N2288" s="113"/>
    </row>
    <row r="2289">
      <c r="B2289" s="5">
        <v>12325.0</v>
      </c>
      <c r="E2289" s="90" t="s">
        <v>21</v>
      </c>
      <c r="F2289" s="90" t="s">
        <v>1484</v>
      </c>
      <c r="G2289" s="5">
        <v>1989.0</v>
      </c>
      <c r="H2289" s="5" t="s">
        <v>330</v>
      </c>
      <c r="I2289" s="5" t="s">
        <v>1268</v>
      </c>
      <c r="J2289" s="5" t="s">
        <v>1269</v>
      </c>
      <c r="K2289" s="5" t="s">
        <v>105</v>
      </c>
      <c r="L2289" s="5" t="s">
        <v>25</v>
      </c>
      <c r="M2289" s="5" t="s">
        <v>4164</v>
      </c>
      <c r="N2289" s="113"/>
    </row>
    <row r="2290">
      <c r="B2290" s="5">
        <v>12326.0</v>
      </c>
      <c r="E2290" s="90" t="s">
        <v>21</v>
      </c>
      <c r="F2290" s="90" t="s">
        <v>1485</v>
      </c>
      <c r="G2290" s="5">
        <v>1989.0</v>
      </c>
      <c r="H2290" s="5" t="s">
        <v>330</v>
      </c>
      <c r="I2290" s="5" t="s">
        <v>1268</v>
      </c>
      <c r="J2290" s="5" t="s">
        <v>1269</v>
      </c>
      <c r="K2290" s="5" t="s">
        <v>105</v>
      </c>
      <c r="L2290" s="5" t="s">
        <v>25</v>
      </c>
      <c r="M2290" s="5" t="s">
        <v>4164</v>
      </c>
      <c r="N2290" s="113"/>
    </row>
    <row r="2291">
      <c r="B2291" s="5">
        <v>12327.0</v>
      </c>
      <c r="E2291" s="90" t="s">
        <v>21</v>
      </c>
      <c r="F2291" s="90" t="s">
        <v>1486</v>
      </c>
      <c r="G2291" s="5">
        <v>1989.0</v>
      </c>
      <c r="H2291" s="5" t="s">
        <v>330</v>
      </c>
      <c r="I2291" s="5" t="s">
        <v>1268</v>
      </c>
      <c r="J2291" s="5" t="s">
        <v>1269</v>
      </c>
      <c r="K2291" s="5" t="s">
        <v>105</v>
      </c>
      <c r="L2291" s="5" t="s">
        <v>25</v>
      </c>
      <c r="M2291" s="5" t="s">
        <v>4164</v>
      </c>
      <c r="N2291" s="113"/>
    </row>
    <row r="2292">
      <c r="B2292" s="5">
        <v>12328.0</v>
      </c>
      <c r="E2292" s="90" t="s">
        <v>21</v>
      </c>
      <c r="F2292" s="90" t="s">
        <v>361</v>
      </c>
      <c r="G2292" s="5">
        <v>1989.0</v>
      </c>
      <c r="H2292" s="5" t="s">
        <v>102</v>
      </c>
      <c r="I2292" s="5" t="s">
        <v>193</v>
      </c>
      <c r="J2292" s="5">
        <v>548.0</v>
      </c>
      <c r="K2292" s="5" t="s">
        <v>105</v>
      </c>
      <c r="L2292" s="5" t="s">
        <v>25</v>
      </c>
      <c r="M2292" s="5" t="s">
        <v>4165</v>
      </c>
      <c r="N2292" s="113"/>
    </row>
    <row r="2293">
      <c r="B2293" s="5">
        <v>12329.0</v>
      </c>
      <c r="E2293" s="90" t="s">
        <v>21</v>
      </c>
      <c r="F2293" s="90" t="s">
        <v>362</v>
      </c>
      <c r="G2293" s="5">
        <v>1989.0</v>
      </c>
      <c r="H2293" s="5" t="s">
        <v>102</v>
      </c>
      <c r="I2293" s="5" t="s">
        <v>193</v>
      </c>
      <c r="J2293" s="5">
        <v>548.0</v>
      </c>
      <c r="K2293" s="5" t="s">
        <v>105</v>
      </c>
      <c r="L2293" s="5" t="s">
        <v>25</v>
      </c>
      <c r="M2293" s="5" t="s">
        <v>4165</v>
      </c>
      <c r="N2293" s="113"/>
    </row>
    <row r="2294">
      <c r="B2294" s="5">
        <v>12330.0</v>
      </c>
      <c r="E2294" s="90" t="s">
        <v>21</v>
      </c>
      <c r="F2294" s="90" t="s">
        <v>233</v>
      </c>
      <c r="G2294" s="5">
        <v>1993.0</v>
      </c>
      <c r="H2294" s="5" t="s">
        <v>234</v>
      </c>
      <c r="I2294" s="5" t="s">
        <v>107</v>
      </c>
      <c r="J2294" s="5">
        <v>280.0</v>
      </c>
      <c r="K2294" s="5" t="s">
        <v>235</v>
      </c>
      <c r="L2294" s="5" t="s">
        <v>72</v>
      </c>
      <c r="M2294" s="5" t="s">
        <v>4165</v>
      </c>
      <c r="N2294" s="113"/>
    </row>
    <row r="2295">
      <c r="B2295" s="5">
        <v>12331.0</v>
      </c>
      <c r="E2295" s="90" t="s">
        <v>21</v>
      </c>
      <c r="F2295" s="90" t="s">
        <v>236</v>
      </c>
      <c r="G2295" s="5">
        <v>1991.0</v>
      </c>
      <c r="H2295" s="5" t="s">
        <v>62</v>
      </c>
      <c r="I2295" s="5" t="s">
        <v>107</v>
      </c>
      <c r="J2295" s="5">
        <v>333.0</v>
      </c>
      <c r="K2295" s="5" t="s">
        <v>105</v>
      </c>
      <c r="L2295" s="5" t="s">
        <v>25</v>
      </c>
      <c r="M2295" s="5" t="s">
        <v>4165</v>
      </c>
      <c r="N2295" s="113"/>
    </row>
    <row r="2296">
      <c r="B2296" s="5">
        <v>12332.0</v>
      </c>
      <c r="E2296" s="90" t="s">
        <v>21</v>
      </c>
      <c r="F2296" s="90" t="s">
        <v>106</v>
      </c>
      <c r="G2296" s="5">
        <v>1991.0</v>
      </c>
      <c r="H2296" s="5" t="s">
        <v>90</v>
      </c>
      <c r="I2296" s="5" t="s">
        <v>107</v>
      </c>
      <c r="J2296" s="5">
        <v>671.0</v>
      </c>
      <c r="K2296" s="5" t="s">
        <v>105</v>
      </c>
      <c r="L2296" s="5" t="s">
        <v>25</v>
      </c>
      <c r="M2296" s="5" t="s">
        <v>4165</v>
      </c>
      <c r="N2296" s="113"/>
    </row>
    <row r="2297">
      <c r="B2297" s="5">
        <v>12333.0</v>
      </c>
      <c r="E2297" s="90" t="s">
        <v>21</v>
      </c>
      <c r="F2297" s="90" t="s">
        <v>108</v>
      </c>
      <c r="G2297" s="5">
        <v>1991.0</v>
      </c>
      <c r="H2297" s="5" t="s">
        <v>90</v>
      </c>
      <c r="I2297" s="5" t="s">
        <v>107</v>
      </c>
      <c r="J2297" s="5">
        <v>671.0</v>
      </c>
      <c r="K2297" s="5" t="s">
        <v>105</v>
      </c>
      <c r="L2297" s="5" t="s">
        <v>25</v>
      </c>
      <c r="M2297" s="5" t="s">
        <v>4165</v>
      </c>
      <c r="N2297" s="113"/>
    </row>
    <row r="2298">
      <c r="B2298" s="5">
        <v>12334.0</v>
      </c>
      <c r="E2298" s="90" t="s">
        <v>21</v>
      </c>
      <c r="F2298" s="90" t="s">
        <v>109</v>
      </c>
      <c r="G2298" s="5">
        <v>1991.0</v>
      </c>
      <c r="H2298" s="5" t="s">
        <v>90</v>
      </c>
      <c r="I2298" s="5" t="s">
        <v>107</v>
      </c>
      <c r="J2298" s="5">
        <v>671.0</v>
      </c>
      <c r="K2298" s="5" t="s">
        <v>105</v>
      </c>
      <c r="L2298" s="5" t="s">
        <v>25</v>
      </c>
      <c r="M2298" s="5" t="s">
        <v>4165</v>
      </c>
      <c r="N2298" s="113"/>
    </row>
    <row r="2299">
      <c r="B2299" s="5">
        <v>12335.0</v>
      </c>
      <c r="E2299" s="90" t="s">
        <v>21</v>
      </c>
      <c r="F2299" s="90" t="s">
        <v>110</v>
      </c>
      <c r="G2299" s="5">
        <v>1991.0</v>
      </c>
      <c r="H2299" s="5" t="s">
        <v>90</v>
      </c>
      <c r="I2299" s="5" t="s">
        <v>107</v>
      </c>
      <c r="J2299" s="5">
        <v>671.0</v>
      </c>
      <c r="K2299" s="5" t="s">
        <v>105</v>
      </c>
      <c r="L2299" s="5" t="s">
        <v>25</v>
      </c>
      <c r="M2299" s="5" t="s">
        <v>4165</v>
      </c>
      <c r="N2299" s="113"/>
    </row>
    <row r="2300">
      <c r="B2300" s="5">
        <v>12336.0</v>
      </c>
      <c r="E2300" s="90" t="s">
        <v>21</v>
      </c>
      <c r="F2300" s="90" t="s">
        <v>111</v>
      </c>
      <c r="G2300" s="5">
        <v>1991.0</v>
      </c>
      <c r="H2300" s="5" t="s">
        <v>90</v>
      </c>
      <c r="I2300" s="5" t="s">
        <v>107</v>
      </c>
      <c r="J2300" s="5">
        <v>671.0</v>
      </c>
      <c r="K2300" s="5" t="s">
        <v>105</v>
      </c>
      <c r="L2300" s="5" t="s">
        <v>25</v>
      </c>
      <c r="M2300" s="5" t="s">
        <v>4165</v>
      </c>
      <c r="N2300" s="113"/>
    </row>
    <row r="2301">
      <c r="B2301" s="5">
        <v>12337.0</v>
      </c>
      <c r="E2301" s="90" t="s">
        <v>21</v>
      </c>
      <c r="F2301" s="90" t="s">
        <v>112</v>
      </c>
      <c r="G2301" s="5">
        <v>1991.0</v>
      </c>
      <c r="H2301" s="5" t="s">
        <v>90</v>
      </c>
      <c r="I2301" s="5" t="s">
        <v>107</v>
      </c>
      <c r="J2301" s="5">
        <v>671.0</v>
      </c>
      <c r="K2301" s="5" t="s">
        <v>105</v>
      </c>
      <c r="L2301" s="5" t="s">
        <v>25</v>
      </c>
      <c r="M2301" s="5" t="s">
        <v>4165</v>
      </c>
      <c r="N2301" s="113"/>
    </row>
    <row r="2302">
      <c r="B2302" s="5">
        <v>12338.0</v>
      </c>
      <c r="E2302" s="90" t="s">
        <v>21</v>
      </c>
      <c r="F2302" s="90" t="s">
        <v>113</v>
      </c>
      <c r="G2302" s="5">
        <v>1991.0</v>
      </c>
      <c r="H2302" s="5" t="s">
        <v>90</v>
      </c>
      <c r="I2302" s="5" t="s">
        <v>107</v>
      </c>
      <c r="J2302" s="5">
        <v>671.0</v>
      </c>
      <c r="K2302" s="5" t="s">
        <v>105</v>
      </c>
      <c r="L2302" s="5" t="s">
        <v>25</v>
      </c>
      <c r="M2302" s="5" t="s">
        <v>4165</v>
      </c>
      <c r="N2302" s="113"/>
    </row>
    <row r="2303">
      <c r="B2303" s="5">
        <v>12339.0</v>
      </c>
      <c r="E2303" s="90" t="s">
        <v>21</v>
      </c>
      <c r="F2303" s="90" t="s">
        <v>114</v>
      </c>
      <c r="G2303" s="5">
        <v>1991.0</v>
      </c>
      <c r="H2303" s="5" t="s">
        <v>90</v>
      </c>
      <c r="I2303" s="5" t="s">
        <v>107</v>
      </c>
      <c r="J2303" s="5">
        <v>671.0</v>
      </c>
      <c r="K2303" s="5" t="s">
        <v>105</v>
      </c>
      <c r="L2303" s="5" t="s">
        <v>25</v>
      </c>
      <c r="M2303" s="5" t="s">
        <v>4165</v>
      </c>
      <c r="N2303" s="113"/>
    </row>
    <row r="2304">
      <c r="B2304" s="5">
        <v>12340.0</v>
      </c>
      <c r="E2304" s="90" t="s">
        <v>21</v>
      </c>
      <c r="F2304" s="90" t="s">
        <v>115</v>
      </c>
      <c r="G2304" s="5">
        <v>1991.0</v>
      </c>
      <c r="H2304" s="5" t="s">
        <v>90</v>
      </c>
      <c r="I2304" s="5" t="s">
        <v>107</v>
      </c>
      <c r="J2304" s="5">
        <v>671.0</v>
      </c>
      <c r="K2304" s="5" t="s">
        <v>105</v>
      </c>
      <c r="L2304" s="5" t="s">
        <v>25</v>
      </c>
      <c r="M2304" s="5" t="s">
        <v>4165</v>
      </c>
      <c r="N2304" s="113"/>
    </row>
    <row r="2305">
      <c r="B2305" s="5">
        <v>12341.0</v>
      </c>
      <c r="E2305" s="90" t="s">
        <v>21</v>
      </c>
      <c r="F2305" s="90" t="s">
        <v>1359</v>
      </c>
      <c r="G2305" s="5">
        <v>1989.0</v>
      </c>
      <c r="H2305" s="5" t="s">
        <v>90</v>
      </c>
      <c r="I2305" s="5" t="s">
        <v>190</v>
      </c>
      <c r="J2305" s="5" t="s">
        <v>1360</v>
      </c>
      <c r="K2305" s="5" t="s">
        <v>1119</v>
      </c>
      <c r="L2305" s="5" t="s">
        <v>25</v>
      </c>
      <c r="M2305" s="5" t="s">
        <v>4164</v>
      </c>
      <c r="N2305" s="113"/>
    </row>
    <row r="2306">
      <c r="B2306" s="5">
        <v>12342.0</v>
      </c>
      <c r="E2306" s="90" t="s">
        <v>21</v>
      </c>
      <c r="F2306" s="90" t="s">
        <v>1199</v>
      </c>
      <c r="G2306" s="5">
        <v>1989.0</v>
      </c>
      <c r="H2306" s="5" t="s">
        <v>330</v>
      </c>
      <c r="I2306" s="5" t="s">
        <v>967</v>
      </c>
      <c r="J2306" s="5" t="s">
        <v>968</v>
      </c>
      <c r="K2306" s="5" t="s">
        <v>105</v>
      </c>
      <c r="L2306" s="5" t="s">
        <v>25</v>
      </c>
      <c r="M2306" s="5" t="s">
        <v>4164</v>
      </c>
      <c r="N2306" s="113"/>
    </row>
    <row r="2307">
      <c r="B2307" s="5">
        <v>12345.0</v>
      </c>
      <c r="E2307" s="90" t="s">
        <v>21</v>
      </c>
      <c r="F2307" s="90" t="s">
        <v>4135</v>
      </c>
      <c r="G2307" s="5">
        <v>1990.0</v>
      </c>
      <c r="H2307" s="5" t="s">
        <v>1802</v>
      </c>
      <c r="I2307" s="5" t="s">
        <v>4123</v>
      </c>
      <c r="J2307" s="5">
        <v>356.0</v>
      </c>
      <c r="K2307" s="5" t="s">
        <v>105</v>
      </c>
      <c r="L2307" s="5" t="s">
        <v>72</v>
      </c>
      <c r="M2307" s="5" t="s">
        <v>4166</v>
      </c>
      <c r="N2307" s="113"/>
    </row>
    <row r="2308">
      <c r="B2308" s="5">
        <v>12346.0</v>
      </c>
      <c r="E2308" s="90" t="s">
        <v>21</v>
      </c>
      <c r="F2308" s="90" t="s">
        <v>4136</v>
      </c>
      <c r="G2308" s="5">
        <v>1990.0</v>
      </c>
      <c r="H2308" s="5" t="s">
        <v>1802</v>
      </c>
      <c r="I2308" s="5" t="s">
        <v>4123</v>
      </c>
      <c r="J2308" s="5">
        <v>356.0</v>
      </c>
      <c r="K2308" s="5" t="s">
        <v>105</v>
      </c>
      <c r="L2308" s="5" t="s">
        <v>72</v>
      </c>
      <c r="M2308" s="5" t="s">
        <v>4166</v>
      </c>
      <c r="N2308" s="113"/>
    </row>
    <row r="2309">
      <c r="B2309" s="5">
        <v>12347.0</v>
      </c>
      <c r="E2309" s="90" t="s">
        <v>21</v>
      </c>
      <c r="F2309" s="90" t="s">
        <v>4137</v>
      </c>
      <c r="G2309" s="5">
        <v>1990.0</v>
      </c>
      <c r="H2309" s="5" t="s">
        <v>1802</v>
      </c>
      <c r="I2309" s="5" t="s">
        <v>4123</v>
      </c>
      <c r="J2309" s="5">
        <v>356.0</v>
      </c>
      <c r="K2309" s="5" t="s">
        <v>105</v>
      </c>
      <c r="L2309" s="5" t="s">
        <v>72</v>
      </c>
      <c r="M2309" s="5" t="s">
        <v>4166</v>
      </c>
      <c r="N2309" s="113"/>
    </row>
    <row r="2310">
      <c r="B2310" s="5">
        <v>12348.0</v>
      </c>
      <c r="E2310" s="90" t="s">
        <v>21</v>
      </c>
      <c r="F2310" s="90" t="s">
        <v>4138</v>
      </c>
      <c r="G2310" s="5">
        <v>1990.0</v>
      </c>
      <c r="H2310" s="5" t="s">
        <v>1802</v>
      </c>
      <c r="I2310" s="5" t="s">
        <v>4123</v>
      </c>
      <c r="J2310" s="5">
        <v>356.0</v>
      </c>
      <c r="K2310" s="5" t="s">
        <v>105</v>
      </c>
      <c r="L2310" s="5" t="s">
        <v>72</v>
      </c>
      <c r="M2310" s="5" t="s">
        <v>4166</v>
      </c>
      <c r="N2310" s="113"/>
    </row>
    <row r="2311">
      <c r="B2311" s="5">
        <v>12349.0</v>
      </c>
      <c r="E2311" s="90" t="s">
        <v>21</v>
      </c>
      <c r="F2311" s="90" t="s">
        <v>4139</v>
      </c>
      <c r="G2311" s="5">
        <v>1990.0</v>
      </c>
      <c r="H2311" s="5" t="s">
        <v>1802</v>
      </c>
      <c r="I2311" s="5" t="s">
        <v>4123</v>
      </c>
      <c r="J2311" s="5">
        <v>356.0</v>
      </c>
      <c r="K2311" s="5" t="s">
        <v>105</v>
      </c>
      <c r="L2311" s="5" t="s">
        <v>72</v>
      </c>
      <c r="M2311" s="5" t="s">
        <v>4166</v>
      </c>
      <c r="N2311" s="113"/>
    </row>
    <row r="2312">
      <c r="B2312" s="5">
        <v>12350.0</v>
      </c>
      <c r="E2312" s="90" t="s">
        <v>21</v>
      </c>
      <c r="F2312" s="90" t="s">
        <v>4140</v>
      </c>
      <c r="G2312" s="5">
        <v>1990.0</v>
      </c>
      <c r="H2312" s="5" t="s">
        <v>1802</v>
      </c>
      <c r="I2312" s="5" t="s">
        <v>4123</v>
      </c>
      <c r="J2312" s="5">
        <v>356.0</v>
      </c>
      <c r="K2312" s="5" t="s">
        <v>105</v>
      </c>
      <c r="L2312" s="5" t="s">
        <v>72</v>
      </c>
      <c r="M2312" s="5" t="s">
        <v>4166</v>
      </c>
      <c r="N2312" s="113"/>
    </row>
    <row r="2313">
      <c r="B2313" s="5">
        <v>12351.0</v>
      </c>
      <c r="E2313" s="90" t="s">
        <v>21</v>
      </c>
      <c r="F2313" s="90" t="s">
        <v>4141</v>
      </c>
      <c r="G2313" s="5">
        <v>1990.0</v>
      </c>
      <c r="H2313" s="5" t="s">
        <v>1802</v>
      </c>
      <c r="I2313" s="5" t="s">
        <v>4123</v>
      </c>
      <c r="J2313" s="5">
        <v>356.0</v>
      </c>
      <c r="K2313" s="5" t="s">
        <v>105</v>
      </c>
      <c r="L2313" s="5" t="s">
        <v>72</v>
      </c>
      <c r="M2313" s="5" t="s">
        <v>4166</v>
      </c>
      <c r="N2313" s="113"/>
    </row>
    <row r="2314">
      <c r="B2314" s="5">
        <v>12352.0</v>
      </c>
      <c r="E2314" s="90" t="s">
        <v>21</v>
      </c>
      <c r="F2314" s="90" t="s">
        <v>4142</v>
      </c>
      <c r="G2314" s="5">
        <v>1990.0</v>
      </c>
      <c r="H2314" s="5" t="s">
        <v>1802</v>
      </c>
      <c r="I2314" s="5" t="s">
        <v>4123</v>
      </c>
      <c r="J2314" s="5">
        <v>356.0</v>
      </c>
      <c r="K2314" s="5" t="s">
        <v>105</v>
      </c>
      <c r="L2314" s="5" t="s">
        <v>72</v>
      </c>
      <c r="M2314" s="5" t="s">
        <v>4166</v>
      </c>
      <c r="N2314" s="113"/>
    </row>
    <row r="2315">
      <c r="B2315" s="5">
        <v>12353.0</v>
      </c>
      <c r="E2315" s="90" t="s">
        <v>21</v>
      </c>
      <c r="F2315" s="90" t="s">
        <v>4143</v>
      </c>
      <c r="G2315" s="5">
        <v>1990.0</v>
      </c>
      <c r="H2315" s="5" t="s">
        <v>1802</v>
      </c>
      <c r="I2315" s="5" t="s">
        <v>4123</v>
      </c>
      <c r="J2315" s="5">
        <v>356.0</v>
      </c>
      <c r="K2315" s="5" t="s">
        <v>105</v>
      </c>
      <c r="L2315" s="5" t="s">
        <v>72</v>
      </c>
      <c r="M2315" s="5" t="s">
        <v>4166</v>
      </c>
      <c r="N2315" s="113"/>
    </row>
    <row r="2316">
      <c r="B2316" s="5">
        <v>12354.0</v>
      </c>
      <c r="E2316" s="90" t="s">
        <v>21</v>
      </c>
      <c r="F2316" s="90" t="s">
        <v>4122</v>
      </c>
      <c r="G2316" s="5">
        <v>1990.0</v>
      </c>
      <c r="H2316" s="5" t="s">
        <v>90</v>
      </c>
      <c r="I2316" s="5" t="s">
        <v>4123</v>
      </c>
      <c r="J2316" s="5">
        <v>428.0</v>
      </c>
      <c r="K2316" s="5" t="s">
        <v>105</v>
      </c>
      <c r="L2316" s="5" t="s">
        <v>72</v>
      </c>
      <c r="M2316" s="5" t="s">
        <v>4166</v>
      </c>
      <c r="N2316" s="113"/>
    </row>
    <row r="2317">
      <c r="B2317" s="5">
        <v>12355.0</v>
      </c>
      <c r="E2317" s="90" t="s">
        <v>21</v>
      </c>
      <c r="F2317" s="90" t="s">
        <v>4124</v>
      </c>
      <c r="G2317" s="5">
        <v>1990.0</v>
      </c>
      <c r="H2317" s="5" t="s">
        <v>90</v>
      </c>
      <c r="I2317" s="5" t="s">
        <v>4123</v>
      </c>
      <c r="J2317" s="5">
        <v>428.0</v>
      </c>
      <c r="K2317" s="5" t="s">
        <v>105</v>
      </c>
      <c r="L2317" s="5" t="s">
        <v>72</v>
      </c>
      <c r="M2317" s="5" t="s">
        <v>4166</v>
      </c>
      <c r="N2317" s="113"/>
    </row>
    <row r="2318">
      <c r="B2318" s="5">
        <v>12356.0</v>
      </c>
      <c r="E2318" s="90" t="s">
        <v>21</v>
      </c>
      <c r="F2318" s="90" t="s">
        <v>988</v>
      </c>
      <c r="G2318" s="5">
        <v>1988.0</v>
      </c>
      <c r="H2318" s="5" t="s">
        <v>62</v>
      </c>
      <c r="I2318" s="5" t="s">
        <v>989</v>
      </c>
      <c r="J2318" s="5">
        <v>190.0</v>
      </c>
      <c r="K2318" s="5" t="s">
        <v>105</v>
      </c>
      <c r="L2318" s="5" t="s">
        <v>25</v>
      </c>
      <c r="M2318" s="5" t="s">
        <v>4164</v>
      </c>
      <c r="N2318" s="113"/>
    </row>
    <row r="2319">
      <c r="B2319" s="5">
        <v>12357.0</v>
      </c>
      <c r="E2319" s="90" t="s">
        <v>21</v>
      </c>
      <c r="F2319" s="90" t="s">
        <v>990</v>
      </c>
      <c r="G2319" s="5">
        <v>1988.0</v>
      </c>
      <c r="H2319" s="5" t="s">
        <v>62</v>
      </c>
      <c r="I2319" s="5" t="s">
        <v>989</v>
      </c>
      <c r="J2319" s="5">
        <v>190.0</v>
      </c>
      <c r="K2319" s="5" t="s">
        <v>105</v>
      </c>
      <c r="L2319" s="5" t="s">
        <v>25</v>
      </c>
      <c r="M2319" s="5" t="s">
        <v>4164</v>
      </c>
      <c r="N2319" s="113"/>
    </row>
    <row r="2320">
      <c r="B2320" s="5">
        <v>12358.0</v>
      </c>
      <c r="E2320" s="90" t="s">
        <v>21</v>
      </c>
      <c r="F2320" s="90" t="s">
        <v>991</v>
      </c>
      <c r="G2320" s="5">
        <v>1988.0</v>
      </c>
      <c r="H2320" s="5" t="s">
        <v>62</v>
      </c>
      <c r="I2320" s="5" t="s">
        <v>989</v>
      </c>
      <c r="J2320" s="5">
        <v>190.0</v>
      </c>
      <c r="K2320" s="5" t="s">
        <v>105</v>
      </c>
      <c r="L2320" s="5" t="s">
        <v>25</v>
      </c>
      <c r="M2320" s="5" t="s">
        <v>4164</v>
      </c>
      <c r="N2320" s="113"/>
    </row>
    <row r="2321">
      <c r="B2321" s="5">
        <v>12359.0</v>
      </c>
      <c r="E2321" s="90" t="s">
        <v>21</v>
      </c>
      <c r="F2321" s="90" t="s">
        <v>992</v>
      </c>
      <c r="G2321" s="5">
        <v>1988.0</v>
      </c>
      <c r="H2321" s="5" t="s">
        <v>62</v>
      </c>
      <c r="I2321" s="5" t="s">
        <v>989</v>
      </c>
      <c r="J2321" s="5">
        <v>190.0</v>
      </c>
      <c r="K2321" s="5" t="s">
        <v>105</v>
      </c>
      <c r="L2321" s="5" t="s">
        <v>25</v>
      </c>
      <c r="M2321" s="5" t="s">
        <v>4164</v>
      </c>
      <c r="N2321" s="113"/>
    </row>
    <row r="2322">
      <c r="B2322" s="5">
        <v>12360.0</v>
      </c>
      <c r="E2322" s="90" t="s">
        <v>21</v>
      </c>
      <c r="F2322" s="90" t="s">
        <v>993</v>
      </c>
      <c r="G2322" s="5">
        <v>1988.0</v>
      </c>
      <c r="H2322" s="5" t="s">
        <v>62</v>
      </c>
      <c r="I2322" s="5" t="s">
        <v>989</v>
      </c>
      <c r="J2322" s="5">
        <v>190.0</v>
      </c>
      <c r="K2322" s="5" t="s">
        <v>105</v>
      </c>
      <c r="L2322" s="5" t="s">
        <v>25</v>
      </c>
      <c r="M2322" s="5" t="s">
        <v>4164</v>
      </c>
      <c r="N2322" s="113"/>
    </row>
    <row r="2323">
      <c r="B2323" s="5">
        <v>12361.0</v>
      </c>
      <c r="E2323" s="90" t="s">
        <v>21</v>
      </c>
      <c r="F2323" s="90" t="s">
        <v>994</v>
      </c>
      <c r="G2323" s="5">
        <v>1988.0</v>
      </c>
      <c r="H2323" s="5" t="s">
        <v>62</v>
      </c>
      <c r="I2323" s="5" t="s">
        <v>989</v>
      </c>
      <c r="J2323" s="5">
        <v>190.0</v>
      </c>
      <c r="K2323" s="5" t="s">
        <v>105</v>
      </c>
      <c r="L2323" s="5" t="s">
        <v>25</v>
      </c>
      <c r="M2323" s="5" t="s">
        <v>4164</v>
      </c>
      <c r="N2323" s="113"/>
    </row>
    <row r="2324">
      <c r="B2324" s="5">
        <v>12362.0</v>
      </c>
      <c r="E2324" s="90" t="s">
        <v>21</v>
      </c>
      <c r="F2324" s="90" t="s">
        <v>363</v>
      </c>
      <c r="G2324" s="5">
        <v>1989.0</v>
      </c>
      <c r="H2324" s="5" t="s">
        <v>102</v>
      </c>
      <c r="I2324" s="5" t="s">
        <v>193</v>
      </c>
      <c r="J2324" s="5">
        <v>548.0</v>
      </c>
      <c r="K2324" s="5" t="s">
        <v>105</v>
      </c>
      <c r="L2324" s="5" t="s">
        <v>25</v>
      </c>
      <c r="M2324" s="5" t="s">
        <v>4165</v>
      </c>
      <c r="N2324" s="113"/>
    </row>
    <row r="2325">
      <c r="B2325" s="5">
        <v>12363.0</v>
      </c>
      <c r="E2325" s="90" t="s">
        <v>21</v>
      </c>
      <c r="F2325" s="90" t="s">
        <v>364</v>
      </c>
      <c r="G2325" s="5">
        <v>1989.0</v>
      </c>
      <c r="H2325" s="5" t="s">
        <v>102</v>
      </c>
      <c r="I2325" s="5" t="s">
        <v>193</v>
      </c>
      <c r="J2325" s="5">
        <v>548.0</v>
      </c>
      <c r="K2325" s="5" t="s">
        <v>105</v>
      </c>
      <c r="L2325" s="5" t="s">
        <v>25</v>
      </c>
      <c r="M2325" s="5" t="s">
        <v>4165</v>
      </c>
      <c r="N2325" s="113"/>
    </row>
    <row r="2326">
      <c r="B2326" s="5">
        <v>12364.0</v>
      </c>
      <c r="E2326" s="90" t="s">
        <v>21</v>
      </c>
      <c r="F2326" s="90" t="s">
        <v>365</v>
      </c>
      <c r="G2326" s="5">
        <v>1989.0</v>
      </c>
      <c r="H2326" s="5" t="s">
        <v>102</v>
      </c>
      <c r="I2326" s="5" t="s">
        <v>193</v>
      </c>
      <c r="J2326" s="5">
        <v>548.0</v>
      </c>
      <c r="K2326" s="5" t="s">
        <v>105</v>
      </c>
      <c r="L2326" s="5" t="s">
        <v>25</v>
      </c>
      <c r="M2326" s="5" t="s">
        <v>4165</v>
      </c>
      <c r="N2326" s="113"/>
    </row>
    <row r="2327">
      <c r="B2327" s="5">
        <v>12365.0</v>
      </c>
      <c r="E2327" s="90" t="s">
        <v>21</v>
      </c>
      <c r="F2327" s="90" t="s">
        <v>366</v>
      </c>
      <c r="G2327" s="5">
        <v>1989.0</v>
      </c>
      <c r="H2327" s="5" t="s">
        <v>102</v>
      </c>
      <c r="I2327" s="5" t="s">
        <v>193</v>
      </c>
      <c r="J2327" s="5">
        <v>548.0</v>
      </c>
      <c r="K2327" s="5" t="s">
        <v>105</v>
      </c>
      <c r="L2327" s="5" t="s">
        <v>25</v>
      </c>
      <c r="M2327" s="5" t="s">
        <v>4165</v>
      </c>
      <c r="N2327" s="113"/>
    </row>
    <row r="2328">
      <c r="B2328" s="5">
        <v>12366.0</v>
      </c>
      <c r="E2328" s="90" t="s">
        <v>21</v>
      </c>
      <c r="F2328" s="90" t="s">
        <v>367</v>
      </c>
      <c r="G2328" s="5">
        <v>1989.0</v>
      </c>
      <c r="H2328" s="5" t="s">
        <v>102</v>
      </c>
      <c r="I2328" s="5" t="s">
        <v>193</v>
      </c>
      <c r="J2328" s="5">
        <v>548.0</v>
      </c>
      <c r="K2328" s="5" t="s">
        <v>105</v>
      </c>
      <c r="L2328" s="5" t="s">
        <v>25</v>
      </c>
      <c r="M2328" s="5" t="s">
        <v>4165</v>
      </c>
      <c r="N2328" s="113"/>
    </row>
    <row r="2329">
      <c r="B2329" s="5">
        <v>12367.0</v>
      </c>
      <c r="E2329" s="90" t="s">
        <v>21</v>
      </c>
      <c r="F2329" s="90" t="s">
        <v>368</v>
      </c>
      <c r="G2329" s="5">
        <v>1989.0</v>
      </c>
      <c r="H2329" s="5" t="s">
        <v>102</v>
      </c>
      <c r="I2329" s="5" t="s">
        <v>193</v>
      </c>
      <c r="J2329" s="5">
        <v>548.0</v>
      </c>
      <c r="K2329" s="5" t="s">
        <v>105</v>
      </c>
      <c r="L2329" s="5" t="s">
        <v>25</v>
      </c>
      <c r="M2329" s="5" t="s">
        <v>4165</v>
      </c>
      <c r="N2329" s="113"/>
    </row>
    <row r="2330">
      <c r="B2330" s="5">
        <v>12368.0</v>
      </c>
      <c r="E2330" s="90" t="s">
        <v>21</v>
      </c>
      <c r="F2330" s="90" t="s">
        <v>369</v>
      </c>
      <c r="G2330" s="5">
        <v>1989.0</v>
      </c>
      <c r="H2330" s="5" t="s">
        <v>102</v>
      </c>
      <c r="I2330" s="5" t="s">
        <v>193</v>
      </c>
      <c r="J2330" s="5">
        <v>548.0</v>
      </c>
      <c r="K2330" s="5" t="s">
        <v>105</v>
      </c>
      <c r="L2330" s="5" t="s">
        <v>25</v>
      </c>
      <c r="M2330" s="5" t="s">
        <v>4165</v>
      </c>
      <c r="N2330" s="113"/>
    </row>
    <row r="2331">
      <c r="B2331" s="5">
        <v>12369.0</v>
      </c>
      <c r="E2331" s="90" t="s">
        <v>21</v>
      </c>
      <c r="F2331" s="90" t="s">
        <v>370</v>
      </c>
      <c r="G2331" s="5">
        <v>1989.0</v>
      </c>
      <c r="H2331" s="5" t="s">
        <v>102</v>
      </c>
      <c r="I2331" s="5" t="s">
        <v>193</v>
      </c>
      <c r="J2331" s="5">
        <v>548.0</v>
      </c>
      <c r="K2331" s="5" t="s">
        <v>105</v>
      </c>
      <c r="L2331" s="5" t="s">
        <v>25</v>
      </c>
      <c r="M2331" s="5" t="s">
        <v>4165</v>
      </c>
      <c r="N2331" s="113"/>
    </row>
    <row r="2332">
      <c r="B2332" s="5">
        <v>12370.0</v>
      </c>
      <c r="E2332" s="90" t="s">
        <v>21</v>
      </c>
      <c r="F2332" s="90" t="s">
        <v>371</v>
      </c>
      <c r="G2332" s="5">
        <v>1989.0</v>
      </c>
      <c r="H2332" s="5" t="s">
        <v>102</v>
      </c>
      <c r="I2332" s="5" t="s">
        <v>193</v>
      </c>
      <c r="J2332" s="5">
        <v>548.0</v>
      </c>
      <c r="K2332" s="5" t="s">
        <v>105</v>
      </c>
      <c r="L2332" s="5" t="s">
        <v>25</v>
      </c>
      <c r="M2332" s="5" t="s">
        <v>4165</v>
      </c>
      <c r="N2332" s="113"/>
    </row>
    <row r="2333">
      <c r="B2333" s="5">
        <v>12371.0</v>
      </c>
      <c r="E2333" s="90" t="s">
        <v>21</v>
      </c>
      <c r="F2333" s="90" t="s">
        <v>372</v>
      </c>
      <c r="G2333" s="5">
        <v>1989.0</v>
      </c>
      <c r="H2333" s="5" t="s">
        <v>102</v>
      </c>
      <c r="I2333" s="5" t="s">
        <v>193</v>
      </c>
      <c r="J2333" s="5">
        <v>548.0</v>
      </c>
      <c r="K2333" s="5" t="s">
        <v>105</v>
      </c>
      <c r="L2333" s="5" t="s">
        <v>25</v>
      </c>
      <c r="M2333" s="5" t="s">
        <v>4165</v>
      </c>
      <c r="N2333" s="113"/>
    </row>
    <row r="2334">
      <c r="B2334" s="5">
        <v>12372.0</v>
      </c>
      <c r="E2334" s="90" t="s">
        <v>21</v>
      </c>
      <c r="F2334" s="90" t="s">
        <v>373</v>
      </c>
      <c r="G2334" s="5">
        <v>1989.0</v>
      </c>
      <c r="H2334" s="5" t="s">
        <v>102</v>
      </c>
      <c r="I2334" s="5" t="s">
        <v>193</v>
      </c>
      <c r="J2334" s="5">
        <v>548.0</v>
      </c>
      <c r="K2334" s="5" t="s">
        <v>105</v>
      </c>
      <c r="L2334" s="5" t="s">
        <v>25</v>
      </c>
      <c r="M2334" s="5" t="s">
        <v>4165</v>
      </c>
      <c r="N2334" s="113"/>
    </row>
    <row r="2335">
      <c r="B2335" s="5">
        <v>12374.0</v>
      </c>
      <c r="E2335" s="90" t="s">
        <v>21</v>
      </c>
      <c r="F2335" s="90" t="s">
        <v>374</v>
      </c>
      <c r="G2335" s="5">
        <v>1989.0</v>
      </c>
      <c r="H2335" s="5" t="s">
        <v>102</v>
      </c>
      <c r="I2335" s="5" t="s">
        <v>193</v>
      </c>
      <c r="J2335" s="5">
        <v>548.0</v>
      </c>
      <c r="K2335" s="5" t="s">
        <v>105</v>
      </c>
      <c r="L2335" s="5" t="s">
        <v>25</v>
      </c>
      <c r="M2335" s="5" t="s">
        <v>4165</v>
      </c>
      <c r="N2335" s="113"/>
    </row>
    <row r="2336">
      <c r="B2336" s="5">
        <v>12376.0</v>
      </c>
      <c r="E2336" s="90" t="s">
        <v>21</v>
      </c>
      <c r="F2336" s="90" t="s">
        <v>375</v>
      </c>
      <c r="G2336" s="5">
        <v>1989.0</v>
      </c>
      <c r="H2336" s="5" t="s">
        <v>102</v>
      </c>
      <c r="I2336" s="5" t="s">
        <v>193</v>
      </c>
      <c r="J2336" s="5">
        <v>548.0</v>
      </c>
      <c r="K2336" s="5" t="s">
        <v>105</v>
      </c>
      <c r="L2336" s="5" t="s">
        <v>25</v>
      </c>
      <c r="M2336" s="5" t="s">
        <v>4165</v>
      </c>
      <c r="N2336" s="113"/>
    </row>
    <row r="2337">
      <c r="B2337" s="5">
        <v>12377.0</v>
      </c>
      <c r="E2337" s="90" t="s">
        <v>21</v>
      </c>
      <c r="F2337" s="90" t="s">
        <v>376</v>
      </c>
      <c r="G2337" s="5">
        <v>1989.0</v>
      </c>
      <c r="H2337" s="5" t="s">
        <v>102</v>
      </c>
      <c r="I2337" s="5" t="s">
        <v>193</v>
      </c>
      <c r="J2337" s="5">
        <v>548.0</v>
      </c>
      <c r="K2337" s="5" t="s">
        <v>105</v>
      </c>
      <c r="L2337" s="5" t="s">
        <v>25</v>
      </c>
      <c r="M2337" s="5" t="s">
        <v>4165</v>
      </c>
      <c r="N2337" s="113"/>
    </row>
    <row r="2338">
      <c r="B2338" s="5">
        <v>12378.0</v>
      </c>
      <c r="E2338" s="90" t="s">
        <v>21</v>
      </c>
      <c r="F2338" s="90" t="s">
        <v>377</v>
      </c>
      <c r="G2338" s="5">
        <v>1989.0</v>
      </c>
      <c r="H2338" s="5" t="s">
        <v>102</v>
      </c>
      <c r="I2338" s="5" t="s">
        <v>193</v>
      </c>
      <c r="J2338" s="5">
        <v>548.0</v>
      </c>
      <c r="K2338" s="5" t="s">
        <v>105</v>
      </c>
      <c r="L2338" s="5" t="s">
        <v>25</v>
      </c>
      <c r="M2338" s="5" t="s">
        <v>4165</v>
      </c>
      <c r="N2338" s="113"/>
    </row>
    <row r="2339">
      <c r="B2339" s="5">
        <v>12379.0</v>
      </c>
      <c r="E2339" s="90" t="s">
        <v>21</v>
      </c>
      <c r="F2339" s="90" t="s">
        <v>378</v>
      </c>
      <c r="G2339" s="5">
        <v>1989.0</v>
      </c>
      <c r="H2339" s="5" t="s">
        <v>102</v>
      </c>
      <c r="I2339" s="5" t="s">
        <v>193</v>
      </c>
      <c r="J2339" s="5">
        <v>548.0</v>
      </c>
      <c r="K2339" s="5" t="s">
        <v>105</v>
      </c>
      <c r="L2339" s="5" t="s">
        <v>25</v>
      </c>
      <c r="M2339" s="5" t="s">
        <v>4165</v>
      </c>
      <c r="N2339" s="113"/>
    </row>
    <row r="2340">
      <c r="B2340" s="5">
        <v>12380.0</v>
      </c>
      <c r="E2340" s="90" t="s">
        <v>21</v>
      </c>
      <c r="F2340" s="90" t="s">
        <v>379</v>
      </c>
      <c r="G2340" s="5">
        <v>1989.0</v>
      </c>
      <c r="H2340" s="5" t="s">
        <v>102</v>
      </c>
      <c r="I2340" s="5" t="s">
        <v>193</v>
      </c>
      <c r="J2340" s="5">
        <v>548.0</v>
      </c>
      <c r="K2340" s="5" t="s">
        <v>105</v>
      </c>
      <c r="L2340" s="5" t="s">
        <v>25</v>
      </c>
      <c r="M2340" s="5" t="s">
        <v>4165</v>
      </c>
      <c r="N2340" s="113"/>
    </row>
    <row r="2341">
      <c r="B2341" s="5">
        <v>12381.0</v>
      </c>
      <c r="E2341" s="90" t="s">
        <v>21</v>
      </c>
      <c r="F2341" s="90" t="s">
        <v>380</v>
      </c>
      <c r="G2341" s="5">
        <v>1989.0</v>
      </c>
      <c r="H2341" s="5" t="s">
        <v>102</v>
      </c>
      <c r="I2341" s="5" t="s">
        <v>193</v>
      </c>
      <c r="J2341" s="5">
        <v>548.0</v>
      </c>
      <c r="K2341" s="5" t="s">
        <v>105</v>
      </c>
      <c r="L2341" s="5" t="s">
        <v>25</v>
      </c>
      <c r="M2341" s="5" t="s">
        <v>4165</v>
      </c>
      <c r="N2341" s="113"/>
    </row>
    <row r="2342">
      <c r="B2342" s="5">
        <v>12382.0</v>
      </c>
      <c r="E2342" s="90" t="s">
        <v>21</v>
      </c>
      <c r="F2342" s="90" t="s">
        <v>381</v>
      </c>
      <c r="G2342" s="5">
        <v>1989.0</v>
      </c>
      <c r="H2342" s="5" t="s">
        <v>102</v>
      </c>
      <c r="I2342" s="5" t="s">
        <v>193</v>
      </c>
      <c r="J2342" s="5">
        <v>548.0</v>
      </c>
      <c r="K2342" s="5" t="s">
        <v>105</v>
      </c>
      <c r="L2342" s="5" t="s">
        <v>25</v>
      </c>
      <c r="M2342" s="5" t="s">
        <v>4165</v>
      </c>
      <c r="N2342" s="113"/>
    </row>
    <row r="2343">
      <c r="B2343" s="5">
        <v>12383.0</v>
      </c>
      <c r="E2343" s="90" t="s">
        <v>21</v>
      </c>
      <c r="F2343" s="90" t="s">
        <v>382</v>
      </c>
      <c r="G2343" s="5">
        <v>1989.0</v>
      </c>
      <c r="H2343" s="5" t="s">
        <v>102</v>
      </c>
      <c r="I2343" s="5" t="s">
        <v>193</v>
      </c>
      <c r="J2343" s="5">
        <v>548.0</v>
      </c>
      <c r="K2343" s="5" t="s">
        <v>105</v>
      </c>
      <c r="L2343" s="5" t="s">
        <v>25</v>
      </c>
      <c r="M2343" s="5" t="s">
        <v>4165</v>
      </c>
      <c r="N2343" s="113"/>
    </row>
    <row r="2344">
      <c r="B2344" s="5">
        <v>12384.0</v>
      </c>
      <c r="E2344" s="90" t="s">
        <v>21</v>
      </c>
      <c r="F2344" s="90" t="s">
        <v>383</v>
      </c>
      <c r="G2344" s="5">
        <v>1989.0</v>
      </c>
      <c r="H2344" s="5" t="s">
        <v>102</v>
      </c>
      <c r="I2344" s="5" t="s">
        <v>193</v>
      </c>
      <c r="J2344" s="5">
        <v>548.0</v>
      </c>
      <c r="K2344" s="5" t="s">
        <v>105</v>
      </c>
      <c r="L2344" s="5" t="s">
        <v>25</v>
      </c>
      <c r="M2344" s="5" t="s">
        <v>4165</v>
      </c>
      <c r="N2344" s="113"/>
    </row>
    <row r="2345">
      <c r="B2345" s="5">
        <v>12385.0</v>
      </c>
      <c r="E2345" s="90" t="s">
        <v>21</v>
      </c>
      <c r="F2345" s="90" t="s">
        <v>384</v>
      </c>
      <c r="G2345" s="5">
        <v>1989.0</v>
      </c>
      <c r="H2345" s="5" t="s">
        <v>102</v>
      </c>
      <c r="I2345" s="5" t="s">
        <v>193</v>
      </c>
      <c r="J2345" s="5">
        <v>548.0</v>
      </c>
      <c r="K2345" s="5" t="s">
        <v>105</v>
      </c>
      <c r="L2345" s="5" t="s">
        <v>25</v>
      </c>
      <c r="M2345" s="5" t="s">
        <v>4165</v>
      </c>
      <c r="N2345" s="113"/>
    </row>
    <row r="2346">
      <c r="B2346" s="5">
        <v>12386.0</v>
      </c>
      <c r="E2346" s="90" t="s">
        <v>21</v>
      </c>
      <c r="F2346" s="90" t="s">
        <v>385</v>
      </c>
      <c r="G2346" s="5">
        <v>1989.0</v>
      </c>
      <c r="H2346" s="5" t="s">
        <v>102</v>
      </c>
      <c r="I2346" s="5" t="s">
        <v>193</v>
      </c>
      <c r="J2346" s="5">
        <v>548.0</v>
      </c>
      <c r="K2346" s="5" t="s">
        <v>105</v>
      </c>
      <c r="L2346" s="5" t="s">
        <v>25</v>
      </c>
      <c r="M2346" s="5" t="s">
        <v>4165</v>
      </c>
      <c r="N2346" s="113"/>
    </row>
    <row r="2347">
      <c r="B2347" s="5">
        <v>12387.0</v>
      </c>
      <c r="E2347" s="90" t="s">
        <v>21</v>
      </c>
      <c r="F2347" s="90" t="s">
        <v>1115</v>
      </c>
      <c r="G2347" s="5">
        <v>1988.0</v>
      </c>
      <c r="H2347" s="5" t="s">
        <v>62</v>
      </c>
      <c r="I2347" s="5" t="s">
        <v>986</v>
      </c>
      <c r="J2347" s="5">
        <v>23.0</v>
      </c>
      <c r="K2347" s="5" t="s">
        <v>105</v>
      </c>
      <c r="L2347" s="5" t="s">
        <v>72</v>
      </c>
      <c r="M2347" s="5" t="s">
        <v>4164</v>
      </c>
      <c r="N2347" s="113"/>
    </row>
    <row r="2348">
      <c r="B2348" s="5">
        <v>12388.0</v>
      </c>
      <c r="E2348" s="90" t="s">
        <v>21</v>
      </c>
      <c r="F2348" s="90" t="s">
        <v>4752</v>
      </c>
      <c r="G2348" s="5">
        <v>1990.0</v>
      </c>
      <c r="H2348" s="5" t="s">
        <v>90</v>
      </c>
      <c r="I2348" s="5" t="s">
        <v>4123</v>
      </c>
      <c r="J2348" s="5">
        <v>428.0</v>
      </c>
      <c r="K2348" s="5" t="s">
        <v>105</v>
      </c>
      <c r="L2348" s="5" t="s">
        <v>25</v>
      </c>
      <c r="M2348" s="5" t="s">
        <v>4166</v>
      </c>
      <c r="N2348" s="113"/>
    </row>
    <row r="2349">
      <c r="B2349" s="5">
        <v>12389.0</v>
      </c>
      <c r="E2349" s="90" t="s">
        <v>21</v>
      </c>
      <c r="F2349" s="90" t="s">
        <v>4753</v>
      </c>
      <c r="G2349" s="5">
        <v>1990.0</v>
      </c>
      <c r="H2349" s="5" t="s">
        <v>90</v>
      </c>
      <c r="I2349" s="5" t="s">
        <v>4123</v>
      </c>
      <c r="J2349" s="5">
        <v>428.0</v>
      </c>
      <c r="K2349" s="5" t="s">
        <v>105</v>
      </c>
      <c r="L2349" s="5" t="s">
        <v>25</v>
      </c>
      <c r="M2349" s="5" t="s">
        <v>4166</v>
      </c>
      <c r="N2349" s="113"/>
    </row>
    <row r="2350">
      <c r="B2350" s="5">
        <v>12390.0</v>
      </c>
      <c r="E2350" s="90" t="s">
        <v>21</v>
      </c>
      <c r="F2350" s="90" t="s">
        <v>4754</v>
      </c>
      <c r="G2350" s="5">
        <v>1990.0</v>
      </c>
      <c r="H2350" s="5" t="s">
        <v>90</v>
      </c>
      <c r="I2350" s="5" t="s">
        <v>4123</v>
      </c>
      <c r="J2350" s="5">
        <v>428.0</v>
      </c>
      <c r="K2350" s="5" t="s">
        <v>105</v>
      </c>
      <c r="L2350" s="5" t="s">
        <v>25</v>
      </c>
      <c r="M2350" s="5" t="s">
        <v>4166</v>
      </c>
      <c r="N2350" s="113"/>
    </row>
    <row r="2351">
      <c r="B2351" s="5">
        <v>12391.0</v>
      </c>
      <c r="E2351" s="90" t="s">
        <v>21</v>
      </c>
      <c r="F2351" s="90" t="s">
        <v>2367</v>
      </c>
      <c r="G2351" s="5">
        <v>1988.0</v>
      </c>
      <c r="H2351" s="5" t="s">
        <v>102</v>
      </c>
      <c r="I2351" s="5" t="s">
        <v>1933</v>
      </c>
      <c r="J2351" s="5">
        <v>9.0</v>
      </c>
      <c r="K2351" s="5" t="s">
        <v>105</v>
      </c>
      <c r="L2351" s="5" t="s">
        <v>25</v>
      </c>
      <c r="M2351" s="5" t="s">
        <v>4908</v>
      </c>
      <c r="N2351" s="113"/>
    </row>
    <row r="2352">
      <c r="B2352" s="5">
        <v>12392.0</v>
      </c>
      <c r="E2352" s="90" t="s">
        <v>21</v>
      </c>
      <c r="F2352" s="90" t="s">
        <v>2424</v>
      </c>
      <c r="G2352" s="5">
        <v>1988.0</v>
      </c>
      <c r="H2352" s="5" t="s">
        <v>102</v>
      </c>
      <c r="I2352" s="5" t="s">
        <v>2235</v>
      </c>
      <c r="J2352" s="5">
        <v>43.0</v>
      </c>
      <c r="K2352" s="5" t="s">
        <v>105</v>
      </c>
      <c r="L2352" s="5" t="s">
        <v>72</v>
      </c>
      <c r="M2352" s="5" t="s">
        <v>4908</v>
      </c>
      <c r="N2352" s="113"/>
    </row>
    <row r="2353">
      <c r="B2353" s="5">
        <v>12393.0</v>
      </c>
      <c r="E2353" s="90" t="s">
        <v>21</v>
      </c>
      <c r="F2353" s="90" t="s">
        <v>2425</v>
      </c>
      <c r="G2353" s="5">
        <v>1988.0</v>
      </c>
      <c r="H2353" s="5" t="s">
        <v>102</v>
      </c>
      <c r="I2353" s="5" t="s">
        <v>2235</v>
      </c>
      <c r="J2353" s="5">
        <v>43.0</v>
      </c>
      <c r="K2353" s="5" t="s">
        <v>105</v>
      </c>
      <c r="L2353" s="5" t="s">
        <v>72</v>
      </c>
      <c r="M2353" s="5" t="s">
        <v>4908</v>
      </c>
      <c r="N2353" s="113"/>
    </row>
    <row r="2354">
      <c r="B2354" s="5">
        <v>12394.0</v>
      </c>
      <c r="E2354" s="90" t="s">
        <v>21</v>
      </c>
      <c r="F2354" s="90" t="s">
        <v>2426</v>
      </c>
      <c r="G2354" s="5">
        <v>1988.0</v>
      </c>
      <c r="H2354" s="5" t="s">
        <v>102</v>
      </c>
      <c r="I2354" s="5" t="s">
        <v>2235</v>
      </c>
      <c r="J2354" s="5">
        <v>43.0</v>
      </c>
      <c r="K2354" s="5" t="s">
        <v>105</v>
      </c>
      <c r="L2354" s="5" t="s">
        <v>72</v>
      </c>
      <c r="M2354" s="5" t="s">
        <v>4908</v>
      </c>
      <c r="N2354" s="113"/>
    </row>
    <row r="2355">
      <c r="B2355" s="5">
        <v>12395.0</v>
      </c>
      <c r="E2355" s="90" t="s">
        <v>21</v>
      </c>
      <c r="F2355" s="90" t="s">
        <v>2427</v>
      </c>
      <c r="G2355" s="5">
        <v>1988.0</v>
      </c>
      <c r="H2355" s="5" t="s">
        <v>102</v>
      </c>
      <c r="I2355" s="5" t="s">
        <v>2235</v>
      </c>
      <c r="J2355" s="5">
        <v>43.0</v>
      </c>
      <c r="K2355" s="5" t="s">
        <v>105</v>
      </c>
      <c r="L2355" s="5" t="s">
        <v>72</v>
      </c>
      <c r="M2355" s="5" t="s">
        <v>4908</v>
      </c>
      <c r="N2355" s="113"/>
    </row>
    <row r="2356">
      <c r="B2356" s="5">
        <v>12396.0</v>
      </c>
      <c r="E2356" s="90" t="s">
        <v>21</v>
      </c>
      <c r="F2356" s="90" t="s">
        <v>2428</v>
      </c>
      <c r="G2356" s="5">
        <v>1988.0</v>
      </c>
      <c r="H2356" s="5" t="s">
        <v>102</v>
      </c>
      <c r="I2356" s="5" t="s">
        <v>2235</v>
      </c>
      <c r="J2356" s="5">
        <v>43.0</v>
      </c>
      <c r="K2356" s="5" t="s">
        <v>105</v>
      </c>
      <c r="L2356" s="5" t="s">
        <v>72</v>
      </c>
      <c r="M2356" s="5" t="s">
        <v>4908</v>
      </c>
      <c r="N2356" s="113"/>
    </row>
    <row r="2357">
      <c r="B2357" s="5">
        <v>12397.0</v>
      </c>
      <c r="E2357" s="90" t="s">
        <v>21</v>
      </c>
      <c r="F2357" s="90" t="s">
        <v>2368</v>
      </c>
      <c r="G2357" s="5">
        <v>1988.0</v>
      </c>
      <c r="H2357" s="5" t="s">
        <v>102</v>
      </c>
      <c r="I2357" s="5" t="s">
        <v>2369</v>
      </c>
      <c r="J2357" s="5">
        <v>57.0</v>
      </c>
      <c r="K2357" s="5" t="s">
        <v>105</v>
      </c>
      <c r="L2357" s="5" t="s">
        <v>72</v>
      </c>
      <c r="M2357" s="5" t="s">
        <v>4908</v>
      </c>
      <c r="N2357" s="113"/>
    </row>
    <row r="2358">
      <c r="B2358" s="5">
        <v>12398.0</v>
      </c>
      <c r="E2358" s="90" t="s">
        <v>21</v>
      </c>
      <c r="F2358" s="90" t="s">
        <v>2990</v>
      </c>
      <c r="G2358" s="5">
        <v>1987.0</v>
      </c>
      <c r="H2358" s="5" t="s">
        <v>102</v>
      </c>
      <c r="I2358" s="5" t="s">
        <v>1933</v>
      </c>
      <c r="J2358" s="5">
        <v>4.0</v>
      </c>
      <c r="K2358" s="5" t="s">
        <v>1567</v>
      </c>
      <c r="L2358" s="5" t="s">
        <v>763</v>
      </c>
      <c r="M2358" s="5" t="s">
        <v>4908</v>
      </c>
      <c r="N2358" s="113"/>
    </row>
    <row r="2359">
      <c r="B2359" s="5">
        <v>12399.0</v>
      </c>
      <c r="E2359" s="90" t="s">
        <v>21</v>
      </c>
      <c r="F2359" s="90" t="s">
        <v>2991</v>
      </c>
      <c r="G2359" s="5">
        <v>1987.0</v>
      </c>
      <c r="H2359" s="5" t="s">
        <v>102</v>
      </c>
      <c r="I2359" s="5" t="s">
        <v>1933</v>
      </c>
      <c r="J2359" s="5">
        <v>4.0</v>
      </c>
      <c r="K2359" s="5" t="s">
        <v>1567</v>
      </c>
      <c r="L2359" s="5" t="s">
        <v>763</v>
      </c>
      <c r="M2359" s="5" t="s">
        <v>4908</v>
      </c>
      <c r="N2359" s="113"/>
    </row>
    <row r="2360">
      <c r="B2360" s="5">
        <v>12400.0</v>
      </c>
      <c r="E2360" s="90" t="s">
        <v>21</v>
      </c>
      <c r="F2360" s="90" t="s">
        <v>2117</v>
      </c>
      <c r="G2360" s="5">
        <v>1987.0</v>
      </c>
      <c r="H2360" s="5" t="s">
        <v>102</v>
      </c>
      <c r="I2360" s="5" t="s">
        <v>1864</v>
      </c>
      <c r="J2360" s="5">
        <v>6.0</v>
      </c>
      <c r="K2360" s="5" t="s">
        <v>1567</v>
      </c>
      <c r="L2360" s="5" t="s">
        <v>72</v>
      </c>
      <c r="M2360" s="5" t="s">
        <v>4908</v>
      </c>
      <c r="N2360" s="113"/>
    </row>
    <row r="2361">
      <c r="B2361" s="5">
        <v>12401.0</v>
      </c>
      <c r="E2361" s="90" t="s">
        <v>21</v>
      </c>
      <c r="F2361" s="90" t="s">
        <v>2118</v>
      </c>
      <c r="G2361" s="5">
        <v>1987.0</v>
      </c>
      <c r="H2361" s="5" t="s">
        <v>102</v>
      </c>
      <c r="I2361" s="5" t="s">
        <v>1864</v>
      </c>
      <c r="J2361" s="5">
        <v>6.0</v>
      </c>
      <c r="K2361" s="5" t="s">
        <v>1567</v>
      </c>
      <c r="L2361" s="5" t="s">
        <v>72</v>
      </c>
      <c r="M2361" s="5" t="s">
        <v>4908</v>
      </c>
      <c r="N2361" s="113"/>
    </row>
    <row r="2362">
      <c r="B2362" s="5">
        <v>12402.0</v>
      </c>
      <c r="E2362" s="90" t="s">
        <v>21</v>
      </c>
      <c r="F2362" s="90" t="s">
        <v>2119</v>
      </c>
      <c r="G2362" s="5">
        <v>1987.0</v>
      </c>
      <c r="H2362" s="5" t="s">
        <v>102</v>
      </c>
      <c r="I2362" s="5" t="s">
        <v>1864</v>
      </c>
      <c r="J2362" s="5">
        <v>6.0</v>
      </c>
      <c r="K2362" s="5" t="s">
        <v>1567</v>
      </c>
      <c r="L2362" s="5" t="s">
        <v>72</v>
      </c>
      <c r="M2362" s="5" t="s">
        <v>4908</v>
      </c>
      <c r="N2362" s="113"/>
    </row>
    <row r="2363">
      <c r="B2363" s="5">
        <v>12403.0</v>
      </c>
      <c r="E2363" s="90" t="s">
        <v>21</v>
      </c>
      <c r="F2363" s="90" t="s">
        <v>2120</v>
      </c>
      <c r="G2363" s="5">
        <v>1987.0</v>
      </c>
      <c r="H2363" s="5" t="s">
        <v>102</v>
      </c>
      <c r="I2363" s="5" t="s">
        <v>1864</v>
      </c>
      <c r="J2363" s="5">
        <v>6.0</v>
      </c>
      <c r="K2363" s="5" t="s">
        <v>1567</v>
      </c>
      <c r="L2363" s="5" t="s">
        <v>72</v>
      </c>
      <c r="M2363" s="5" t="s">
        <v>4908</v>
      </c>
      <c r="N2363" s="113"/>
    </row>
    <row r="2364">
      <c r="B2364" s="5">
        <v>12404.0</v>
      </c>
      <c r="E2364" s="90" t="s">
        <v>21</v>
      </c>
      <c r="F2364" s="90" t="s">
        <v>2121</v>
      </c>
      <c r="G2364" s="5">
        <v>1987.0</v>
      </c>
      <c r="H2364" s="5" t="s">
        <v>102</v>
      </c>
      <c r="I2364" s="5" t="s">
        <v>1864</v>
      </c>
      <c r="J2364" s="5">
        <v>6.0</v>
      </c>
      <c r="K2364" s="5" t="s">
        <v>1567</v>
      </c>
      <c r="L2364" s="5" t="s">
        <v>72</v>
      </c>
      <c r="M2364" s="5" t="s">
        <v>4908</v>
      </c>
      <c r="N2364" s="113"/>
    </row>
    <row r="2365">
      <c r="B2365" s="5">
        <v>12405.0</v>
      </c>
      <c r="E2365" s="90" t="s">
        <v>21</v>
      </c>
      <c r="F2365" s="90" t="s">
        <v>3273</v>
      </c>
      <c r="G2365" s="5">
        <v>1984.0</v>
      </c>
      <c r="H2365" s="5" t="s">
        <v>62</v>
      </c>
      <c r="I2365" s="5" t="s">
        <v>3274</v>
      </c>
      <c r="J2365" s="5">
        <v>355.0</v>
      </c>
      <c r="K2365" s="5" t="s">
        <v>105</v>
      </c>
      <c r="L2365" s="5" t="s">
        <v>25</v>
      </c>
      <c r="M2365" s="5" t="s">
        <v>4164</v>
      </c>
      <c r="N2365" s="113"/>
    </row>
    <row r="2366">
      <c r="B2366" s="5">
        <v>12406.0</v>
      </c>
      <c r="E2366" s="90" t="s">
        <v>21</v>
      </c>
      <c r="F2366" s="90" t="s">
        <v>1543</v>
      </c>
      <c r="G2366" s="5">
        <v>1987.0</v>
      </c>
      <c r="H2366" s="5" t="s">
        <v>62</v>
      </c>
      <c r="I2366" s="5" t="s">
        <v>1517</v>
      </c>
      <c r="J2366" s="5">
        <v>362.0</v>
      </c>
      <c r="K2366" s="5" t="s">
        <v>105</v>
      </c>
      <c r="L2366" s="5" t="s">
        <v>25</v>
      </c>
      <c r="M2366" s="5" t="s">
        <v>4164</v>
      </c>
      <c r="N2366" s="113"/>
    </row>
    <row r="2367">
      <c r="B2367" s="5">
        <v>12407.0</v>
      </c>
      <c r="E2367" s="90" t="s">
        <v>21</v>
      </c>
      <c r="F2367" s="90" t="s">
        <v>2122</v>
      </c>
      <c r="G2367" s="5">
        <v>1988.0</v>
      </c>
      <c r="H2367" s="5" t="s">
        <v>102</v>
      </c>
      <c r="I2367" s="5" t="s">
        <v>2114</v>
      </c>
      <c r="J2367" s="5">
        <v>16.0</v>
      </c>
      <c r="K2367" s="5" t="s">
        <v>105</v>
      </c>
      <c r="L2367" s="5" t="s">
        <v>25</v>
      </c>
      <c r="M2367" s="5" t="s">
        <v>4908</v>
      </c>
      <c r="N2367" s="113"/>
    </row>
    <row r="2368">
      <c r="B2368" s="5">
        <v>12408.0</v>
      </c>
      <c r="E2368" s="90" t="s">
        <v>21</v>
      </c>
      <c r="F2368" s="90" t="s">
        <v>2123</v>
      </c>
      <c r="G2368" s="5">
        <v>1988.0</v>
      </c>
      <c r="H2368" s="5" t="s">
        <v>102</v>
      </c>
      <c r="I2368" s="5" t="s">
        <v>2114</v>
      </c>
      <c r="J2368" s="5">
        <v>16.0</v>
      </c>
      <c r="K2368" s="5" t="s">
        <v>105</v>
      </c>
      <c r="L2368" s="5" t="s">
        <v>25</v>
      </c>
      <c r="M2368" s="5" t="s">
        <v>4908</v>
      </c>
      <c r="N2368" s="113"/>
    </row>
    <row r="2369">
      <c r="B2369" s="5">
        <v>12409.0</v>
      </c>
      <c r="E2369" s="90" t="s">
        <v>21</v>
      </c>
      <c r="F2369" s="90" t="s">
        <v>5019</v>
      </c>
      <c r="G2369" s="5">
        <v>2018.0</v>
      </c>
      <c r="H2369" s="5" t="s">
        <v>5020</v>
      </c>
      <c r="I2369" s="5" t="s">
        <v>5021</v>
      </c>
      <c r="J2369" s="5">
        <v>83.0</v>
      </c>
      <c r="K2369" s="5" t="s">
        <v>105</v>
      </c>
      <c r="L2369" s="5" t="s">
        <v>30</v>
      </c>
      <c r="M2369" s="5" t="s">
        <v>5022</v>
      </c>
      <c r="N2369" s="153"/>
    </row>
    <row r="2370">
      <c r="B2370" s="5">
        <v>12410.0</v>
      </c>
      <c r="E2370" s="90" t="s">
        <v>21</v>
      </c>
      <c r="F2370" s="90" t="s">
        <v>5023</v>
      </c>
      <c r="G2370" s="5">
        <v>2018.0</v>
      </c>
      <c r="H2370" s="5" t="s">
        <v>5020</v>
      </c>
      <c r="I2370" s="5" t="s">
        <v>5021</v>
      </c>
      <c r="J2370" s="5">
        <v>83.0</v>
      </c>
      <c r="K2370" s="5" t="s">
        <v>105</v>
      </c>
      <c r="L2370" s="5" t="s">
        <v>30</v>
      </c>
      <c r="M2370" s="5" t="s">
        <v>5022</v>
      </c>
      <c r="N2370" s="153"/>
    </row>
    <row r="2371">
      <c r="B2371" s="5">
        <v>12411.0</v>
      </c>
      <c r="E2371" s="90" t="s">
        <v>21</v>
      </c>
      <c r="F2371" s="90" t="s">
        <v>489</v>
      </c>
      <c r="G2371" s="5">
        <v>2018.0</v>
      </c>
      <c r="H2371" s="5" t="s">
        <v>23</v>
      </c>
      <c r="I2371" s="5" t="s">
        <v>490</v>
      </c>
      <c r="J2371" s="5">
        <v>72.0</v>
      </c>
      <c r="K2371" s="5" t="s">
        <v>3563</v>
      </c>
      <c r="L2371" s="5" t="s">
        <v>30</v>
      </c>
      <c r="M2371" s="5" t="s">
        <v>5010</v>
      </c>
      <c r="N2371" s="113"/>
    </row>
    <row r="2372">
      <c r="B2372" s="5">
        <v>12412.0</v>
      </c>
      <c r="E2372" s="90" t="s">
        <v>21</v>
      </c>
      <c r="F2372" s="90" t="s">
        <v>3475</v>
      </c>
      <c r="G2372" s="5">
        <v>1991.0</v>
      </c>
      <c r="H2372" s="5" t="s">
        <v>3476</v>
      </c>
      <c r="I2372" s="5" t="s">
        <v>3477</v>
      </c>
      <c r="J2372" s="5" t="s">
        <v>3478</v>
      </c>
      <c r="K2372" s="5" t="s">
        <v>105</v>
      </c>
      <c r="L2372" s="5" t="s">
        <v>3479</v>
      </c>
      <c r="M2372" s="5" t="s">
        <v>5010</v>
      </c>
      <c r="N2372" s="113"/>
    </row>
    <row r="2373">
      <c r="B2373" s="5">
        <v>12413.0</v>
      </c>
      <c r="E2373" s="90" t="s">
        <v>21</v>
      </c>
      <c r="F2373" s="90" t="s">
        <v>2183</v>
      </c>
      <c r="G2373" s="5">
        <v>1992.0</v>
      </c>
      <c r="H2373" s="5" t="s">
        <v>62</v>
      </c>
      <c r="I2373" s="5" t="s">
        <v>1903</v>
      </c>
      <c r="J2373" s="5">
        <v>362.0</v>
      </c>
      <c r="K2373" s="5" t="s">
        <v>105</v>
      </c>
      <c r="L2373" s="5" t="s">
        <v>25</v>
      </c>
      <c r="M2373" s="5" t="s">
        <v>4908</v>
      </c>
      <c r="N2373" s="113"/>
    </row>
    <row r="2374">
      <c r="B2374" s="5">
        <v>12414.0</v>
      </c>
      <c r="E2374" s="90" t="s">
        <v>21</v>
      </c>
      <c r="F2374" s="90" t="s">
        <v>1231</v>
      </c>
      <c r="G2374" s="5">
        <v>1989.0</v>
      </c>
      <c r="H2374" s="5" t="s">
        <v>330</v>
      </c>
      <c r="I2374" s="5" t="s">
        <v>967</v>
      </c>
      <c r="J2374" s="5" t="s">
        <v>968</v>
      </c>
      <c r="K2374" s="5" t="s">
        <v>105</v>
      </c>
      <c r="L2374" s="5" t="s">
        <v>25</v>
      </c>
      <c r="M2374" s="5" t="s">
        <v>4164</v>
      </c>
      <c r="N2374" s="113"/>
    </row>
    <row r="2375">
      <c r="B2375" s="5">
        <v>12415.0</v>
      </c>
      <c r="E2375" s="90" t="s">
        <v>21</v>
      </c>
      <c r="F2375" s="90" t="s">
        <v>1232</v>
      </c>
      <c r="G2375" s="5">
        <v>1989.0</v>
      </c>
      <c r="H2375" s="5" t="s">
        <v>330</v>
      </c>
      <c r="I2375" s="5" t="s">
        <v>967</v>
      </c>
      <c r="J2375" s="5" t="s">
        <v>968</v>
      </c>
      <c r="K2375" s="5" t="s">
        <v>105</v>
      </c>
      <c r="L2375" s="5" t="s">
        <v>25</v>
      </c>
      <c r="M2375" s="5" t="s">
        <v>4164</v>
      </c>
      <c r="N2375" s="113"/>
    </row>
    <row r="2376">
      <c r="B2376" s="5">
        <v>12416.0</v>
      </c>
      <c r="E2376" s="90" t="s">
        <v>21</v>
      </c>
      <c r="F2376" s="90" t="s">
        <v>1233</v>
      </c>
      <c r="G2376" s="5">
        <v>1989.0</v>
      </c>
      <c r="H2376" s="5" t="s">
        <v>330</v>
      </c>
      <c r="I2376" s="5" t="s">
        <v>967</v>
      </c>
      <c r="J2376" s="5" t="s">
        <v>968</v>
      </c>
      <c r="K2376" s="5" t="s">
        <v>105</v>
      </c>
      <c r="L2376" s="5" t="s">
        <v>25</v>
      </c>
      <c r="M2376" s="5" t="s">
        <v>4164</v>
      </c>
      <c r="N2376" s="113"/>
    </row>
    <row r="2377">
      <c r="B2377" s="5">
        <v>12417.0</v>
      </c>
      <c r="E2377" s="90" t="s">
        <v>21</v>
      </c>
      <c r="F2377" s="90" t="s">
        <v>1234</v>
      </c>
      <c r="G2377" s="5">
        <v>1989.0</v>
      </c>
      <c r="H2377" s="5" t="s">
        <v>330</v>
      </c>
      <c r="I2377" s="5" t="s">
        <v>967</v>
      </c>
      <c r="J2377" s="5" t="s">
        <v>968</v>
      </c>
      <c r="K2377" s="5" t="s">
        <v>105</v>
      </c>
      <c r="L2377" s="5" t="s">
        <v>25</v>
      </c>
      <c r="M2377" s="5" t="s">
        <v>4164</v>
      </c>
      <c r="N2377" s="113"/>
    </row>
    <row r="2378">
      <c r="B2378" s="5">
        <v>12418.0</v>
      </c>
      <c r="E2378" s="90" t="s">
        <v>21</v>
      </c>
      <c r="F2378" s="90" t="s">
        <v>1235</v>
      </c>
      <c r="G2378" s="5">
        <v>1989.0</v>
      </c>
      <c r="H2378" s="5" t="s">
        <v>330</v>
      </c>
      <c r="I2378" s="5" t="s">
        <v>967</v>
      </c>
      <c r="J2378" s="5" t="s">
        <v>968</v>
      </c>
      <c r="K2378" s="5" t="s">
        <v>105</v>
      </c>
      <c r="L2378" s="5" t="s">
        <v>25</v>
      </c>
      <c r="M2378" s="5" t="s">
        <v>4164</v>
      </c>
      <c r="N2378" s="113"/>
    </row>
    <row r="2379">
      <c r="B2379" s="5">
        <v>12419.0</v>
      </c>
      <c r="E2379" s="90" t="s">
        <v>21</v>
      </c>
      <c r="F2379" s="90" t="s">
        <v>1236</v>
      </c>
      <c r="G2379" s="5">
        <v>1989.0</v>
      </c>
      <c r="H2379" s="5" t="s">
        <v>330</v>
      </c>
      <c r="I2379" s="5" t="s">
        <v>967</v>
      </c>
      <c r="J2379" s="5" t="s">
        <v>968</v>
      </c>
      <c r="K2379" s="5" t="s">
        <v>105</v>
      </c>
      <c r="L2379" s="5" t="s">
        <v>25</v>
      </c>
      <c r="M2379" s="5" t="s">
        <v>4164</v>
      </c>
      <c r="N2379" s="113"/>
    </row>
    <row r="2380">
      <c r="B2380" s="5">
        <v>12420.0</v>
      </c>
      <c r="E2380" s="90" t="s">
        <v>21</v>
      </c>
      <c r="F2380" s="90" t="s">
        <v>1237</v>
      </c>
      <c r="G2380" s="5">
        <v>1989.0</v>
      </c>
      <c r="H2380" s="5" t="s">
        <v>330</v>
      </c>
      <c r="I2380" s="5" t="s">
        <v>967</v>
      </c>
      <c r="J2380" s="5" t="s">
        <v>968</v>
      </c>
      <c r="K2380" s="5" t="s">
        <v>105</v>
      </c>
      <c r="L2380" s="5" t="s">
        <v>25</v>
      </c>
      <c r="M2380" s="5" t="s">
        <v>4164</v>
      </c>
      <c r="N2380" s="113"/>
    </row>
    <row r="2381">
      <c r="B2381" s="5">
        <v>12421.0</v>
      </c>
      <c r="E2381" s="90" t="s">
        <v>21</v>
      </c>
      <c r="F2381" s="90" t="s">
        <v>1238</v>
      </c>
      <c r="G2381" s="5">
        <v>1989.0</v>
      </c>
      <c r="H2381" s="5" t="s">
        <v>330</v>
      </c>
      <c r="I2381" s="5" t="s">
        <v>967</v>
      </c>
      <c r="J2381" s="5" t="s">
        <v>968</v>
      </c>
      <c r="K2381" s="5" t="s">
        <v>105</v>
      </c>
      <c r="L2381" s="5" t="s">
        <v>25</v>
      </c>
      <c r="M2381" s="5" t="s">
        <v>4164</v>
      </c>
      <c r="N2381" s="113"/>
    </row>
    <row r="2382">
      <c r="B2382" s="5">
        <v>12422.0</v>
      </c>
      <c r="E2382" s="90" t="s">
        <v>21</v>
      </c>
      <c r="F2382" s="90" t="s">
        <v>1239</v>
      </c>
      <c r="G2382" s="5">
        <v>1989.0</v>
      </c>
      <c r="H2382" s="5" t="s">
        <v>330</v>
      </c>
      <c r="I2382" s="5" t="s">
        <v>967</v>
      </c>
      <c r="J2382" s="5" t="s">
        <v>968</v>
      </c>
      <c r="K2382" s="5" t="s">
        <v>105</v>
      </c>
      <c r="L2382" s="5" t="s">
        <v>25</v>
      </c>
      <c r="M2382" s="5" t="s">
        <v>4164</v>
      </c>
      <c r="N2382" s="113"/>
    </row>
    <row r="2383">
      <c r="B2383" s="5">
        <v>12423.0</v>
      </c>
      <c r="E2383" s="90" t="s">
        <v>21</v>
      </c>
      <c r="F2383" s="90" t="s">
        <v>1240</v>
      </c>
      <c r="G2383" s="5">
        <v>1989.0</v>
      </c>
      <c r="H2383" s="5" t="s">
        <v>330</v>
      </c>
      <c r="I2383" s="5" t="s">
        <v>967</v>
      </c>
      <c r="J2383" s="5" t="s">
        <v>968</v>
      </c>
      <c r="K2383" s="5" t="s">
        <v>105</v>
      </c>
      <c r="L2383" s="5" t="s">
        <v>25</v>
      </c>
      <c r="M2383" s="5" t="s">
        <v>4164</v>
      </c>
      <c r="N2383" s="113"/>
    </row>
    <row r="2384">
      <c r="B2384" s="5">
        <v>12424.0</v>
      </c>
      <c r="C2384" s="5"/>
      <c r="E2384" s="90" t="s">
        <v>21</v>
      </c>
      <c r="F2384" s="5">
        <v>5.1717169E7</v>
      </c>
      <c r="G2384" s="5">
        <v>2018.0</v>
      </c>
      <c r="H2384" s="5" t="s">
        <v>237</v>
      </c>
      <c r="I2384" s="5" t="s">
        <v>238</v>
      </c>
      <c r="J2384" s="5">
        <v>212.0</v>
      </c>
      <c r="K2384" s="5" t="s">
        <v>105</v>
      </c>
      <c r="L2384" s="5" t="s">
        <v>30</v>
      </c>
      <c r="M2384" s="5" t="s">
        <v>4165</v>
      </c>
      <c r="N2384" s="113"/>
    </row>
    <row r="2385">
      <c r="B2385" s="5">
        <v>12425.0</v>
      </c>
      <c r="E2385" s="90" t="s">
        <v>21</v>
      </c>
      <c r="F2385" s="5">
        <v>5.1717174E7</v>
      </c>
      <c r="G2385" s="5">
        <v>2018.0</v>
      </c>
      <c r="H2385" s="5" t="s">
        <v>237</v>
      </c>
      <c r="I2385" s="5" t="s">
        <v>238</v>
      </c>
      <c r="J2385" s="5">
        <v>212.0</v>
      </c>
      <c r="K2385" s="5" t="s">
        <v>105</v>
      </c>
      <c r="L2385" s="5" t="s">
        <v>25</v>
      </c>
      <c r="M2385" s="5" t="s">
        <v>4165</v>
      </c>
      <c r="N2385" s="113"/>
    </row>
    <row r="2386">
      <c r="B2386" s="5">
        <v>12426.0</v>
      </c>
      <c r="E2386" s="90" t="s">
        <v>21</v>
      </c>
      <c r="F2386" s="5">
        <v>5.1717176E7</v>
      </c>
      <c r="G2386" s="5">
        <v>2018.0</v>
      </c>
      <c r="H2386" s="5" t="s">
        <v>237</v>
      </c>
      <c r="I2386" s="5" t="s">
        <v>238</v>
      </c>
      <c r="J2386" s="5">
        <v>212.0</v>
      </c>
      <c r="K2386" s="5" t="s">
        <v>105</v>
      </c>
      <c r="L2386" s="5" t="s">
        <v>25</v>
      </c>
      <c r="M2386" s="5" t="s">
        <v>4165</v>
      </c>
      <c r="N2386" s="113"/>
    </row>
    <row r="2387">
      <c r="B2387" s="5">
        <v>12427.0</v>
      </c>
      <c r="E2387" s="90" t="s">
        <v>21</v>
      </c>
      <c r="F2387" s="5">
        <v>5.1717177E7</v>
      </c>
      <c r="G2387" s="5">
        <v>2018.0</v>
      </c>
      <c r="H2387" s="5" t="s">
        <v>237</v>
      </c>
      <c r="I2387" s="5" t="s">
        <v>238</v>
      </c>
      <c r="J2387" s="5">
        <v>212.0</v>
      </c>
      <c r="K2387" s="5" t="s">
        <v>105</v>
      </c>
      <c r="L2387" s="5" t="s">
        <v>25</v>
      </c>
      <c r="M2387" s="5" t="s">
        <v>4165</v>
      </c>
      <c r="N2387" s="113"/>
    </row>
    <row r="2388">
      <c r="B2388" s="5">
        <v>12428.0</v>
      </c>
      <c r="E2388" s="90" t="s">
        <v>21</v>
      </c>
      <c r="F2388" s="5">
        <v>5.1717178E7</v>
      </c>
      <c r="G2388" s="5">
        <v>2018.0</v>
      </c>
      <c r="H2388" s="5" t="s">
        <v>237</v>
      </c>
      <c r="I2388" s="5" t="s">
        <v>238</v>
      </c>
      <c r="J2388" s="5">
        <v>212.0</v>
      </c>
      <c r="K2388" s="5" t="s">
        <v>105</v>
      </c>
      <c r="L2388" s="5" t="s">
        <v>25</v>
      </c>
      <c r="M2388" s="5" t="s">
        <v>4165</v>
      </c>
      <c r="N2388" s="113"/>
    </row>
    <row r="2389">
      <c r="B2389" s="5">
        <v>12429.0</v>
      </c>
      <c r="E2389" s="90" t="s">
        <v>21</v>
      </c>
      <c r="F2389" s="5">
        <v>5.171717E7</v>
      </c>
      <c r="G2389" s="5">
        <v>2018.0</v>
      </c>
      <c r="H2389" s="5" t="s">
        <v>237</v>
      </c>
      <c r="I2389" s="5" t="s">
        <v>238</v>
      </c>
      <c r="J2389" s="5">
        <v>212.0</v>
      </c>
      <c r="K2389" s="5" t="s">
        <v>105</v>
      </c>
      <c r="L2389" s="5" t="s">
        <v>25</v>
      </c>
      <c r="M2389" s="5" t="s">
        <v>4165</v>
      </c>
      <c r="N2389" s="113"/>
    </row>
    <row r="2390">
      <c r="B2390" s="5">
        <v>12430.0</v>
      </c>
      <c r="E2390" s="90" t="s">
        <v>21</v>
      </c>
      <c r="F2390" s="5">
        <v>5.1717173E7</v>
      </c>
      <c r="G2390" s="5">
        <v>2018.0</v>
      </c>
      <c r="H2390" s="5" t="s">
        <v>237</v>
      </c>
      <c r="I2390" s="5" t="s">
        <v>238</v>
      </c>
      <c r="J2390" s="5">
        <v>212.0</v>
      </c>
      <c r="K2390" s="5" t="s">
        <v>105</v>
      </c>
      <c r="L2390" s="5" t="s">
        <v>25</v>
      </c>
      <c r="M2390" s="5" t="s">
        <v>4165</v>
      </c>
      <c r="N2390" s="113"/>
    </row>
    <row r="2391">
      <c r="B2391" s="5">
        <v>12431.0</v>
      </c>
      <c r="E2391" s="90" t="s">
        <v>21</v>
      </c>
      <c r="F2391" s="5">
        <v>5.1717175E7</v>
      </c>
      <c r="G2391" s="5">
        <v>2018.0</v>
      </c>
      <c r="H2391" s="5" t="s">
        <v>237</v>
      </c>
      <c r="I2391" s="5" t="s">
        <v>238</v>
      </c>
      <c r="J2391" s="5">
        <v>212.0</v>
      </c>
      <c r="K2391" s="5" t="s">
        <v>105</v>
      </c>
      <c r="L2391" s="5" t="s">
        <v>25</v>
      </c>
      <c r="M2391" s="5" t="s">
        <v>4165</v>
      </c>
      <c r="N2391" s="113"/>
    </row>
    <row r="2392">
      <c r="B2392" s="5">
        <v>12432.0</v>
      </c>
      <c r="E2392" s="90" t="s">
        <v>21</v>
      </c>
      <c r="F2392" s="90" t="s">
        <v>1527</v>
      </c>
      <c r="G2392" s="5">
        <v>2018.0</v>
      </c>
      <c r="H2392" s="5" t="s">
        <v>119</v>
      </c>
      <c r="I2392" s="5" t="s">
        <v>1528</v>
      </c>
      <c r="J2392" s="5">
        <v>303.0</v>
      </c>
      <c r="K2392" s="5" t="s">
        <v>105</v>
      </c>
      <c r="L2392" s="5" t="s">
        <v>30</v>
      </c>
      <c r="M2392" s="5" t="s">
        <v>4164</v>
      </c>
      <c r="N2392" s="113"/>
    </row>
    <row r="2393">
      <c r="B2393" s="5">
        <v>12433.0</v>
      </c>
      <c r="E2393" s="90" t="s">
        <v>21</v>
      </c>
      <c r="F2393" s="90" t="s">
        <v>1529</v>
      </c>
      <c r="G2393" s="5">
        <v>2018.0</v>
      </c>
      <c r="H2393" s="5" t="s">
        <v>119</v>
      </c>
      <c r="I2393" s="5" t="s">
        <v>1528</v>
      </c>
      <c r="J2393" s="5">
        <v>303.0</v>
      </c>
      <c r="K2393" s="5" t="s">
        <v>105</v>
      </c>
      <c r="L2393" s="5" t="s">
        <v>30</v>
      </c>
      <c r="M2393" s="5" t="s">
        <v>4164</v>
      </c>
      <c r="N2393" s="113"/>
    </row>
    <row r="2394">
      <c r="B2394" s="5">
        <v>12434.0</v>
      </c>
      <c r="E2394" s="90" t="s">
        <v>21</v>
      </c>
      <c r="F2394" s="90" t="s">
        <v>1530</v>
      </c>
      <c r="G2394" s="5">
        <v>2018.0</v>
      </c>
      <c r="H2394" s="5" t="s">
        <v>119</v>
      </c>
      <c r="I2394" s="5" t="s">
        <v>1528</v>
      </c>
      <c r="J2394" s="5">
        <v>303.0</v>
      </c>
      <c r="K2394" s="5" t="s">
        <v>105</v>
      </c>
      <c r="L2394" s="5" t="s">
        <v>30</v>
      </c>
      <c r="M2394" s="5" t="s">
        <v>4164</v>
      </c>
      <c r="N2394" s="113"/>
    </row>
    <row r="2395">
      <c r="B2395" s="5">
        <v>12435.0</v>
      </c>
      <c r="E2395" s="90" t="s">
        <v>21</v>
      </c>
      <c r="F2395" s="90" t="s">
        <v>1612</v>
      </c>
      <c r="G2395" s="5">
        <v>2019.0</v>
      </c>
      <c r="H2395" s="5" t="s">
        <v>305</v>
      </c>
      <c r="I2395" s="5" t="s">
        <v>1092</v>
      </c>
      <c r="J2395" s="5">
        <v>163.0</v>
      </c>
      <c r="K2395" s="5" t="s">
        <v>1613</v>
      </c>
      <c r="L2395" s="5" t="s">
        <v>25</v>
      </c>
      <c r="M2395" s="5" t="s">
        <v>4164</v>
      </c>
      <c r="N2395" s="113"/>
    </row>
    <row r="2396">
      <c r="B2396" s="5">
        <v>12436.0</v>
      </c>
      <c r="E2396" s="90" t="s">
        <v>66</v>
      </c>
      <c r="F2396" s="90" t="s">
        <v>1200</v>
      </c>
      <c r="G2396" s="5">
        <v>2019.0</v>
      </c>
      <c r="H2396" s="5" t="s">
        <v>119</v>
      </c>
      <c r="I2396" s="5" t="s">
        <v>1201</v>
      </c>
      <c r="J2396" s="5">
        <v>302.0</v>
      </c>
      <c r="K2396" s="5" t="s">
        <v>243</v>
      </c>
      <c r="L2396" s="5" t="s">
        <v>244</v>
      </c>
      <c r="M2396" s="5" t="s">
        <v>4164</v>
      </c>
      <c r="N2396" s="113"/>
    </row>
    <row r="2397">
      <c r="B2397" s="5">
        <v>12437.0</v>
      </c>
      <c r="E2397" s="90" t="s">
        <v>66</v>
      </c>
      <c r="F2397" s="90" t="s">
        <v>1202</v>
      </c>
      <c r="G2397" s="5">
        <v>2019.0</v>
      </c>
      <c r="H2397" s="5" t="s">
        <v>119</v>
      </c>
      <c r="I2397" s="5" t="s">
        <v>1201</v>
      </c>
      <c r="J2397" s="5">
        <v>302.0</v>
      </c>
      <c r="K2397" s="5" t="s">
        <v>243</v>
      </c>
      <c r="L2397" s="5" t="s">
        <v>244</v>
      </c>
      <c r="M2397" s="5" t="s">
        <v>4164</v>
      </c>
      <c r="N2397" s="113"/>
    </row>
    <row r="2398">
      <c r="B2398" s="5">
        <v>12438.0</v>
      </c>
      <c r="E2398" s="90" t="s">
        <v>66</v>
      </c>
      <c r="F2398" s="90" t="s">
        <v>1203</v>
      </c>
      <c r="G2398" s="5">
        <v>2019.0</v>
      </c>
      <c r="H2398" s="5" t="s">
        <v>119</v>
      </c>
      <c r="I2398" s="5" t="s">
        <v>1201</v>
      </c>
      <c r="J2398" s="5">
        <v>302.0</v>
      </c>
      <c r="K2398" s="5" t="s">
        <v>243</v>
      </c>
      <c r="L2398" s="5" t="s">
        <v>244</v>
      </c>
      <c r="M2398" s="5" t="s">
        <v>4164</v>
      </c>
      <c r="N2398" s="113"/>
    </row>
    <row r="2399">
      <c r="B2399" s="5">
        <v>12440.0</v>
      </c>
      <c r="E2399" s="90" t="s">
        <v>66</v>
      </c>
      <c r="F2399" s="90" t="s">
        <v>1205</v>
      </c>
      <c r="G2399" s="5">
        <v>2019.0</v>
      </c>
      <c r="H2399" s="5" t="s">
        <v>119</v>
      </c>
      <c r="I2399" s="5" t="s">
        <v>1201</v>
      </c>
      <c r="J2399" s="5">
        <v>302.0</v>
      </c>
      <c r="K2399" s="5" t="s">
        <v>243</v>
      </c>
      <c r="L2399" s="5" t="s">
        <v>244</v>
      </c>
      <c r="M2399" s="5" t="s">
        <v>4164</v>
      </c>
      <c r="N2399" s="113"/>
    </row>
    <row r="2400">
      <c r="B2400" s="5">
        <v>12441.0</v>
      </c>
      <c r="E2400" s="90" t="s">
        <v>66</v>
      </c>
      <c r="F2400" s="90" t="s">
        <v>1206</v>
      </c>
      <c r="G2400" s="5">
        <v>2019.0</v>
      </c>
      <c r="H2400" s="5" t="s">
        <v>119</v>
      </c>
      <c r="I2400" s="5" t="s">
        <v>1201</v>
      </c>
      <c r="J2400" s="5">
        <v>302.0</v>
      </c>
      <c r="K2400" s="5" t="s">
        <v>243</v>
      </c>
      <c r="L2400" s="5" t="s">
        <v>244</v>
      </c>
      <c r="M2400" s="5" t="s">
        <v>4164</v>
      </c>
      <c r="N2400" s="113"/>
    </row>
    <row r="2401">
      <c r="B2401" s="5">
        <v>12442.0</v>
      </c>
      <c r="E2401" s="90" t="s">
        <v>66</v>
      </c>
      <c r="F2401" s="90" t="s">
        <v>1207</v>
      </c>
      <c r="G2401" s="5">
        <v>2019.0</v>
      </c>
      <c r="H2401" s="5" t="s">
        <v>119</v>
      </c>
      <c r="I2401" s="5" t="s">
        <v>1201</v>
      </c>
      <c r="J2401" s="5">
        <v>302.0</v>
      </c>
      <c r="K2401" s="5" t="s">
        <v>243</v>
      </c>
      <c r="L2401" s="5" t="s">
        <v>244</v>
      </c>
      <c r="M2401" s="5" t="s">
        <v>4164</v>
      </c>
      <c r="N2401" s="113"/>
    </row>
    <row r="2402">
      <c r="B2402" s="5">
        <v>12443.0</v>
      </c>
      <c r="E2402" s="90" t="s">
        <v>66</v>
      </c>
      <c r="F2402" s="90" t="s">
        <v>1208</v>
      </c>
      <c r="G2402" s="5">
        <v>2019.0</v>
      </c>
      <c r="H2402" s="5" t="s">
        <v>119</v>
      </c>
      <c r="I2402" s="5" t="s">
        <v>1201</v>
      </c>
      <c r="J2402" s="5">
        <v>302.0</v>
      </c>
      <c r="K2402" s="5" t="s">
        <v>243</v>
      </c>
      <c r="L2402" s="5" t="s">
        <v>244</v>
      </c>
      <c r="M2402" s="5" t="s">
        <v>4164</v>
      </c>
      <c r="N2402" s="113"/>
    </row>
    <row r="2403">
      <c r="B2403" s="5">
        <v>12444.0</v>
      </c>
      <c r="E2403" s="90" t="s">
        <v>66</v>
      </c>
      <c r="F2403" s="90" t="s">
        <v>1209</v>
      </c>
      <c r="G2403" s="5">
        <v>2019.0</v>
      </c>
      <c r="H2403" s="5" t="s">
        <v>119</v>
      </c>
      <c r="I2403" s="5" t="s">
        <v>1201</v>
      </c>
      <c r="J2403" s="5">
        <v>302.0</v>
      </c>
      <c r="K2403" s="5" t="s">
        <v>243</v>
      </c>
      <c r="L2403" s="5" t="s">
        <v>244</v>
      </c>
      <c r="M2403" s="5" t="s">
        <v>4164</v>
      </c>
      <c r="N2403" s="113"/>
    </row>
    <row r="2404">
      <c r="B2404" s="5">
        <v>12445.0</v>
      </c>
      <c r="E2404" s="90" t="s">
        <v>66</v>
      </c>
      <c r="F2404" s="90" t="s">
        <v>1210</v>
      </c>
      <c r="G2404" s="5">
        <v>2019.0</v>
      </c>
      <c r="H2404" s="5" t="s">
        <v>119</v>
      </c>
      <c r="I2404" s="5" t="s">
        <v>1201</v>
      </c>
      <c r="J2404" s="5">
        <v>302.0</v>
      </c>
      <c r="K2404" s="5" t="s">
        <v>243</v>
      </c>
      <c r="L2404" s="5" t="s">
        <v>244</v>
      </c>
      <c r="M2404" s="5" t="s">
        <v>4164</v>
      </c>
      <c r="N2404" s="113"/>
    </row>
    <row r="2405">
      <c r="B2405" s="5">
        <v>12446.0</v>
      </c>
      <c r="E2405" s="90" t="s">
        <v>66</v>
      </c>
      <c r="F2405" s="90" t="s">
        <v>1211</v>
      </c>
      <c r="G2405" s="5">
        <v>2019.0</v>
      </c>
      <c r="H2405" s="5" t="s">
        <v>119</v>
      </c>
      <c r="I2405" s="5" t="s">
        <v>1201</v>
      </c>
      <c r="J2405" s="5">
        <v>302.0</v>
      </c>
      <c r="K2405" s="5" t="s">
        <v>243</v>
      </c>
      <c r="L2405" s="5" t="s">
        <v>244</v>
      </c>
      <c r="M2405" s="5" t="s">
        <v>4164</v>
      </c>
      <c r="N2405" s="113"/>
    </row>
    <row r="2406">
      <c r="B2406" s="5">
        <v>12447.0</v>
      </c>
      <c r="E2406" s="90" t="s">
        <v>21</v>
      </c>
      <c r="F2406" s="90" t="s">
        <v>711</v>
      </c>
      <c r="G2406" s="5">
        <v>1975.0</v>
      </c>
      <c r="H2406" s="5" t="s">
        <v>712</v>
      </c>
      <c r="I2406" s="5" t="s">
        <v>713</v>
      </c>
      <c r="J2406" s="5">
        <v>238.0</v>
      </c>
      <c r="K2406" s="5" t="s">
        <v>243</v>
      </c>
      <c r="L2406" s="5" t="s">
        <v>30</v>
      </c>
      <c r="M2406" s="5" t="s">
        <v>4165</v>
      </c>
      <c r="N2406" s="113"/>
    </row>
    <row r="2407">
      <c r="B2407" s="5">
        <v>12448.0</v>
      </c>
      <c r="E2407" s="90" t="s">
        <v>21</v>
      </c>
      <c r="F2407" s="90" t="s">
        <v>714</v>
      </c>
      <c r="G2407" s="5">
        <v>1975.0</v>
      </c>
      <c r="H2407" s="5" t="s">
        <v>712</v>
      </c>
      <c r="I2407" s="5" t="s">
        <v>713</v>
      </c>
      <c r="J2407" s="5">
        <v>238.0</v>
      </c>
      <c r="K2407" s="5" t="s">
        <v>243</v>
      </c>
      <c r="L2407" s="5" t="s">
        <v>30</v>
      </c>
      <c r="M2407" s="5" t="s">
        <v>4165</v>
      </c>
      <c r="N2407" s="113"/>
    </row>
    <row r="2408">
      <c r="B2408" s="5">
        <v>12449.0</v>
      </c>
      <c r="E2408" s="90" t="s">
        <v>21</v>
      </c>
      <c r="F2408" s="90" t="s">
        <v>715</v>
      </c>
      <c r="G2408" s="5">
        <v>1975.0</v>
      </c>
      <c r="H2408" s="5" t="s">
        <v>712</v>
      </c>
      <c r="I2408" s="5" t="s">
        <v>713</v>
      </c>
      <c r="J2408" s="5">
        <v>238.0</v>
      </c>
      <c r="K2408" s="5" t="s">
        <v>243</v>
      </c>
      <c r="L2408" s="5" t="s">
        <v>30</v>
      </c>
      <c r="M2408" s="5" t="s">
        <v>4165</v>
      </c>
      <c r="N2408" s="113"/>
    </row>
    <row r="2409">
      <c r="B2409" s="5">
        <v>12450.0</v>
      </c>
      <c r="E2409" s="90" t="s">
        <v>21</v>
      </c>
      <c r="F2409" s="90" t="s">
        <v>716</v>
      </c>
      <c r="G2409" s="5">
        <v>1975.0</v>
      </c>
      <c r="H2409" s="5" t="s">
        <v>712</v>
      </c>
      <c r="I2409" s="5" t="s">
        <v>713</v>
      </c>
      <c r="J2409" s="5">
        <v>238.0</v>
      </c>
      <c r="K2409" s="5" t="s">
        <v>243</v>
      </c>
      <c r="L2409" s="5" t="s">
        <v>30</v>
      </c>
      <c r="M2409" s="5" t="s">
        <v>4165</v>
      </c>
      <c r="N2409" s="113"/>
    </row>
    <row r="2410">
      <c r="B2410" s="5">
        <v>12451.0</v>
      </c>
      <c r="E2410" s="90" t="s">
        <v>21</v>
      </c>
      <c r="F2410" s="90" t="s">
        <v>717</v>
      </c>
      <c r="G2410" s="5">
        <v>1976.0</v>
      </c>
      <c r="H2410" s="5" t="s">
        <v>712</v>
      </c>
      <c r="I2410" s="5" t="s">
        <v>713</v>
      </c>
      <c r="J2410" s="5">
        <v>316.0</v>
      </c>
      <c r="K2410" s="5" t="s">
        <v>243</v>
      </c>
      <c r="L2410" s="5" t="s">
        <v>30</v>
      </c>
      <c r="M2410" s="5" t="s">
        <v>4165</v>
      </c>
      <c r="N2410" s="113"/>
    </row>
    <row r="2411">
      <c r="B2411" s="5">
        <v>12452.0</v>
      </c>
      <c r="E2411" s="90" t="s">
        <v>21</v>
      </c>
      <c r="F2411" s="90" t="s">
        <v>766</v>
      </c>
      <c r="G2411" s="5">
        <v>1976.0</v>
      </c>
      <c r="H2411" s="5" t="s">
        <v>712</v>
      </c>
      <c r="I2411" s="5" t="s">
        <v>713</v>
      </c>
      <c r="J2411" s="5">
        <v>316.0</v>
      </c>
      <c r="K2411" s="5" t="s">
        <v>243</v>
      </c>
      <c r="L2411" s="5" t="s">
        <v>25</v>
      </c>
      <c r="M2411" s="5" t="s">
        <v>4165</v>
      </c>
      <c r="N2411" s="113"/>
    </row>
    <row r="2412">
      <c r="B2412" s="5">
        <v>12453.0</v>
      </c>
      <c r="E2412" s="90" t="s">
        <v>21</v>
      </c>
      <c r="F2412" s="90" t="s">
        <v>767</v>
      </c>
      <c r="G2412" s="5">
        <v>1976.0</v>
      </c>
      <c r="H2412" s="5" t="s">
        <v>712</v>
      </c>
      <c r="I2412" s="5" t="s">
        <v>713</v>
      </c>
      <c r="J2412" s="5">
        <v>316.0</v>
      </c>
      <c r="K2412" s="5" t="s">
        <v>243</v>
      </c>
      <c r="L2412" s="5" t="s">
        <v>25</v>
      </c>
      <c r="M2412" s="5" t="s">
        <v>4165</v>
      </c>
      <c r="N2412" s="113"/>
    </row>
    <row r="2413">
      <c r="B2413" s="5">
        <v>12454.0</v>
      </c>
      <c r="E2413" s="90" t="s">
        <v>21</v>
      </c>
      <c r="F2413" s="90" t="s">
        <v>768</v>
      </c>
      <c r="G2413" s="5">
        <v>1976.0</v>
      </c>
      <c r="H2413" s="5" t="s">
        <v>712</v>
      </c>
      <c r="I2413" s="5" t="s">
        <v>713</v>
      </c>
      <c r="J2413" s="5">
        <v>316.0</v>
      </c>
      <c r="K2413" s="5" t="s">
        <v>243</v>
      </c>
      <c r="L2413" s="5" t="s">
        <v>25</v>
      </c>
      <c r="M2413" s="5" t="s">
        <v>4165</v>
      </c>
      <c r="N2413" s="113"/>
    </row>
    <row r="2414">
      <c r="B2414" s="5">
        <v>12455.0</v>
      </c>
      <c r="E2414" s="90" t="s">
        <v>21</v>
      </c>
      <c r="F2414" s="90" t="s">
        <v>769</v>
      </c>
      <c r="G2414" s="5">
        <v>1976.0</v>
      </c>
      <c r="H2414" s="5" t="s">
        <v>712</v>
      </c>
      <c r="I2414" s="5" t="s">
        <v>713</v>
      </c>
      <c r="J2414" s="5">
        <v>316.0</v>
      </c>
      <c r="K2414" s="5" t="s">
        <v>243</v>
      </c>
      <c r="L2414" s="5" t="s">
        <v>25</v>
      </c>
      <c r="M2414" s="5" t="s">
        <v>4165</v>
      </c>
      <c r="N2414" s="113"/>
    </row>
    <row r="2415">
      <c r="B2415" s="5">
        <v>12456.0</v>
      </c>
      <c r="E2415" s="90" t="s">
        <v>21</v>
      </c>
      <c r="F2415" s="90" t="s">
        <v>770</v>
      </c>
      <c r="G2415" s="5">
        <v>1976.0</v>
      </c>
      <c r="H2415" s="5" t="s">
        <v>712</v>
      </c>
      <c r="I2415" s="5" t="s">
        <v>713</v>
      </c>
      <c r="J2415" s="5">
        <v>316.0</v>
      </c>
      <c r="K2415" s="5" t="s">
        <v>243</v>
      </c>
      <c r="L2415" s="5" t="s">
        <v>25</v>
      </c>
      <c r="M2415" s="5" t="s">
        <v>4165</v>
      </c>
      <c r="N2415" s="113"/>
    </row>
    <row r="2416">
      <c r="B2416" s="5">
        <v>12457.0</v>
      </c>
      <c r="E2416" s="90" t="s">
        <v>21</v>
      </c>
      <c r="F2416" s="90" t="s">
        <v>771</v>
      </c>
      <c r="G2416" s="5">
        <v>1976.0</v>
      </c>
      <c r="H2416" s="5" t="s">
        <v>712</v>
      </c>
      <c r="I2416" s="5" t="s">
        <v>713</v>
      </c>
      <c r="J2416" s="5">
        <v>316.0</v>
      </c>
      <c r="K2416" s="5" t="s">
        <v>243</v>
      </c>
      <c r="L2416" s="5" t="s">
        <v>25</v>
      </c>
      <c r="M2416" s="5" t="s">
        <v>4165</v>
      </c>
      <c r="N2416" s="113"/>
    </row>
    <row r="2417">
      <c r="B2417" s="5">
        <v>12458.0</v>
      </c>
      <c r="E2417" s="90" t="s">
        <v>21</v>
      </c>
      <c r="F2417" s="90" t="s">
        <v>772</v>
      </c>
      <c r="G2417" s="5">
        <v>1976.0</v>
      </c>
      <c r="H2417" s="5" t="s">
        <v>712</v>
      </c>
      <c r="I2417" s="5" t="s">
        <v>713</v>
      </c>
      <c r="J2417" s="5">
        <v>316.0</v>
      </c>
      <c r="K2417" s="5" t="s">
        <v>243</v>
      </c>
      <c r="L2417" s="5" t="s">
        <v>25</v>
      </c>
      <c r="M2417" s="5" t="s">
        <v>4165</v>
      </c>
      <c r="N2417" s="113"/>
    </row>
    <row r="2418">
      <c r="B2418" s="5">
        <v>12459.0</v>
      </c>
      <c r="E2418" s="90" t="s">
        <v>21</v>
      </c>
      <c r="F2418" s="90" t="s">
        <v>773</v>
      </c>
      <c r="G2418" s="5">
        <v>1976.0</v>
      </c>
      <c r="H2418" s="5" t="s">
        <v>712</v>
      </c>
      <c r="I2418" s="5" t="s">
        <v>713</v>
      </c>
      <c r="J2418" s="5">
        <v>316.0</v>
      </c>
      <c r="K2418" s="5" t="s">
        <v>243</v>
      </c>
      <c r="L2418" s="5" t="s">
        <v>25</v>
      </c>
      <c r="M2418" s="5" t="s">
        <v>4165</v>
      </c>
      <c r="N2418" s="113"/>
    </row>
    <row r="2419">
      <c r="B2419" s="5">
        <v>12460.0</v>
      </c>
      <c r="E2419" s="90" t="s">
        <v>21</v>
      </c>
      <c r="F2419" s="90" t="s">
        <v>664</v>
      </c>
      <c r="G2419" s="5">
        <v>1978.0</v>
      </c>
      <c r="H2419" s="5" t="s">
        <v>62</v>
      </c>
      <c r="I2419" s="5" t="s">
        <v>665</v>
      </c>
      <c r="J2419" s="5">
        <v>707.0</v>
      </c>
      <c r="K2419" s="5" t="s">
        <v>243</v>
      </c>
      <c r="L2419" s="5" t="s">
        <v>666</v>
      </c>
      <c r="M2419" s="5" t="s">
        <v>4165</v>
      </c>
      <c r="N2419" s="113"/>
    </row>
    <row r="2420">
      <c r="B2420" s="5">
        <v>12461.0</v>
      </c>
      <c r="E2420" s="90" t="s">
        <v>66</v>
      </c>
      <c r="F2420" s="90" t="s">
        <v>551</v>
      </c>
      <c r="G2420" s="5">
        <v>2020.0</v>
      </c>
      <c r="H2420" s="5" t="s">
        <v>23</v>
      </c>
      <c r="I2420" s="5" t="s">
        <v>46</v>
      </c>
      <c r="J2420" s="5">
        <v>49.0</v>
      </c>
      <c r="K2420" s="5" t="s">
        <v>506</v>
      </c>
      <c r="L2420" s="5" t="s">
        <v>244</v>
      </c>
      <c r="M2420" s="5" t="s">
        <v>4165</v>
      </c>
      <c r="N2420" s="113"/>
    </row>
    <row r="2421">
      <c r="B2421" s="5">
        <v>12462.0</v>
      </c>
      <c r="E2421" s="90" t="s">
        <v>66</v>
      </c>
      <c r="F2421" s="90" t="s">
        <v>756</v>
      </c>
      <c r="G2421" s="5">
        <v>2019.0</v>
      </c>
      <c r="H2421" s="5" t="s">
        <v>172</v>
      </c>
      <c r="I2421" s="5" t="s">
        <v>241</v>
      </c>
      <c r="J2421" s="5" t="s">
        <v>757</v>
      </c>
      <c r="K2421" s="5" t="s">
        <v>506</v>
      </c>
      <c r="L2421" s="5" t="s">
        <v>244</v>
      </c>
      <c r="M2421" s="5" t="s">
        <v>4165</v>
      </c>
      <c r="N2421" s="113"/>
    </row>
    <row r="2422">
      <c r="B2422" s="5">
        <v>12463.0</v>
      </c>
      <c r="E2422" s="90" t="s">
        <v>66</v>
      </c>
      <c r="F2422" s="90" t="s">
        <v>420</v>
      </c>
      <c r="G2422" s="5">
        <v>2020.0</v>
      </c>
      <c r="H2422" s="5" t="s">
        <v>23</v>
      </c>
      <c r="I2422" s="5" t="s">
        <v>49</v>
      </c>
      <c r="J2422" s="5">
        <v>150.0</v>
      </c>
      <c r="K2422" s="5" t="s">
        <v>243</v>
      </c>
      <c r="L2422" s="5" t="s">
        <v>68</v>
      </c>
      <c r="M2422" s="5" t="s">
        <v>4165</v>
      </c>
      <c r="N2422" s="113"/>
    </row>
    <row r="2423">
      <c r="B2423" s="5">
        <v>12464.0</v>
      </c>
      <c r="E2423" s="90" t="s">
        <v>66</v>
      </c>
      <c r="F2423" s="90" t="s">
        <v>421</v>
      </c>
      <c r="G2423" s="5">
        <v>2020.0</v>
      </c>
      <c r="H2423" s="5" t="s">
        <v>23</v>
      </c>
      <c r="I2423" s="5" t="s">
        <v>49</v>
      </c>
      <c r="J2423" s="5">
        <v>150.0</v>
      </c>
      <c r="K2423" s="5" t="s">
        <v>243</v>
      </c>
      <c r="L2423" s="5" t="s">
        <v>68</v>
      </c>
      <c r="M2423" s="5" t="s">
        <v>4165</v>
      </c>
      <c r="N2423" s="113"/>
    </row>
    <row r="2424">
      <c r="B2424" s="5">
        <v>12465.0</v>
      </c>
      <c r="E2424" s="90" t="s">
        <v>66</v>
      </c>
      <c r="F2424" s="90" t="s">
        <v>422</v>
      </c>
      <c r="G2424" s="5">
        <v>2020.0</v>
      </c>
      <c r="H2424" s="5" t="s">
        <v>23</v>
      </c>
      <c r="I2424" s="5" t="s">
        <v>49</v>
      </c>
      <c r="J2424" s="5">
        <v>150.0</v>
      </c>
      <c r="K2424" s="5" t="s">
        <v>243</v>
      </c>
      <c r="L2424" s="5" t="s">
        <v>68</v>
      </c>
      <c r="M2424" s="5" t="s">
        <v>4165</v>
      </c>
      <c r="N2424" s="113"/>
    </row>
    <row r="2425">
      <c r="B2425" s="5">
        <v>12466.0</v>
      </c>
      <c r="E2425" s="90" t="s">
        <v>21</v>
      </c>
      <c r="F2425" s="90" t="s">
        <v>492</v>
      </c>
      <c r="G2425" s="5">
        <v>2019.0</v>
      </c>
      <c r="H2425" s="5" t="s">
        <v>23</v>
      </c>
      <c r="I2425" s="5" t="s">
        <v>241</v>
      </c>
      <c r="J2425" s="5">
        <v>203.0</v>
      </c>
      <c r="K2425" s="5" t="s">
        <v>243</v>
      </c>
      <c r="L2425" s="5" t="s">
        <v>25</v>
      </c>
      <c r="M2425" s="5" t="s">
        <v>4165</v>
      </c>
      <c r="N2425" s="113"/>
    </row>
    <row r="2426">
      <c r="B2426" s="5">
        <v>12467.0</v>
      </c>
      <c r="E2426" s="90" t="s">
        <v>66</v>
      </c>
      <c r="F2426" s="90" t="s">
        <v>239</v>
      </c>
      <c r="G2426" s="5">
        <v>2019.0</v>
      </c>
      <c r="H2426" s="5" t="s">
        <v>240</v>
      </c>
      <c r="I2426" s="5" t="s">
        <v>241</v>
      </c>
      <c r="J2426" s="5" t="s">
        <v>242</v>
      </c>
      <c r="K2426" s="5" t="s">
        <v>243</v>
      </c>
      <c r="L2426" s="5" t="s">
        <v>244</v>
      </c>
      <c r="M2426" s="5" t="s">
        <v>4165</v>
      </c>
      <c r="N2426" s="113"/>
    </row>
    <row r="2427">
      <c r="B2427" s="5">
        <v>12468.0</v>
      </c>
      <c r="E2427" s="90" t="s">
        <v>66</v>
      </c>
      <c r="F2427" s="90" t="s">
        <v>3716</v>
      </c>
      <c r="G2427" s="5">
        <v>2020.0</v>
      </c>
      <c r="H2427" s="5" t="s">
        <v>119</v>
      </c>
      <c r="I2427" s="5" t="s">
        <v>3518</v>
      </c>
      <c r="J2427" s="5">
        <v>44.0</v>
      </c>
      <c r="K2427" s="5" t="s">
        <v>105</v>
      </c>
      <c r="L2427" s="5" t="s">
        <v>68</v>
      </c>
      <c r="M2427" s="5" t="s">
        <v>4165</v>
      </c>
      <c r="N2427" s="113"/>
    </row>
    <row r="2428">
      <c r="B2428" s="5">
        <v>12469.0</v>
      </c>
      <c r="E2428" s="90" t="s">
        <v>66</v>
      </c>
      <c r="F2428" s="90" t="s">
        <v>3717</v>
      </c>
      <c r="G2428" s="5">
        <v>2020.0</v>
      </c>
      <c r="H2428" s="5" t="s">
        <v>62</v>
      </c>
      <c r="I2428" s="5" t="s">
        <v>3518</v>
      </c>
      <c r="J2428" s="5">
        <v>292.0</v>
      </c>
      <c r="K2428" s="5" t="s">
        <v>105</v>
      </c>
      <c r="L2428" s="5" t="s">
        <v>68</v>
      </c>
      <c r="M2428" s="5" t="s">
        <v>4165</v>
      </c>
      <c r="N2428" s="113"/>
    </row>
    <row r="2429">
      <c r="B2429" s="5">
        <v>12470.0</v>
      </c>
      <c r="E2429" s="90" t="s">
        <v>21</v>
      </c>
      <c r="F2429" s="90" t="s">
        <v>3718</v>
      </c>
      <c r="G2429" s="5">
        <v>2020.0</v>
      </c>
      <c r="H2429" s="5" t="s">
        <v>62</v>
      </c>
      <c r="I2429" s="5" t="s">
        <v>3518</v>
      </c>
      <c r="J2429" s="5">
        <v>292.0</v>
      </c>
      <c r="K2429" s="5" t="s">
        <v>105</v>
      </c>
      <c r="L2429" s="5" t="s">
        <v>30</v>
      </c>
      <c r="M2429" s="5" t="s">
        <v>4165</v>
      </c>
      <c r="N2429" s="113"/>
    </row>
    <row r="2430">
      <c r="B2430" s="5">
        <v>12471.0</v>
      </c>
      <c r="E2430" s="90" t="s">
        <v>21</v>
      </c>
      <c r="F2430" s="90" t="s">
        <v>3719</v>
      </c>
      <c r="G2430" s="5">
        <v>2020.0</v>
      </c>
      <c r="H2430" s="5" t="s">
        <v>1974</v>
      </c>
      <c r="I2430" s="5" t="s">
        <v>206</v>
      </c>
      <c r="J2430" s="5">
        <v>276.0</v>
      </c>
      <c r="K2430" s="5" t="s">
        <v>105</v>
      </c>
      <c r="L2430" s="5" t="s">
        <v>30</v>
      </c>
      <c r="M2430" s="5" t="s">
        <v>4165</v>
      </c>
      <c r="N2430" s="113"/>
    </row>
    <row r="2431">
      <c r="B2431" s="5">
        <v>12473.0</v>
      </c>
      <c r="E2431" s="90" t="s">
        <v>66</v>
      </c>
      <c r="F2431" s="90" t="s">
        <v>3720</v>
      </c>
      <c r="G2431" s="5">
        <v>2020.0</v>
      </c>
      <c r="H2431" s="5" t="s">
        <v>1974</v>
      </c>
      <c r="I2431" s="5" t="s">
        <v>206</v>
      </c>
      <c r="J2431" s="5">
        <v>276.0</v>
      </c>
      <c r="K2431" s="5" t="s">
        <v>105</v>
      </c>
      <c r="L2431" s="5" t="s">
        <v>68</v>
      </c>
      <c r="M2431" s="5" t="s">
        <v>4165</v>
      </c>
      <c r="N2431" s="113"/>
    </row>
    <row r="2432">
      <c r="B2432" s="5">
        <v>12474.0</v>
      </c>
      <c r="E2432" s="90" t="s">
        <v>66</v>
      </c>
      <c r="F2432" s="90" t="s">
        <v>3721</v>
      </c>
      <c r="G2432" s="5">
        <v>2020.0</v>
      </c>
      <c r="H2432" s="5" t="s">
        <v>1974</v>
      </c>
      <c r="I2432" s="5" t="s">
        <v>206</v>
      </c>
      <c r="J2432" s="5">
        <v>276.0</v>
      </c>
      <c r="K2432" s="5" t="s">
        <v>105</v>
      </c>
      <c r="L2432" s="5" t="s">
        <v>68</v>
      </c>
      <c r="M2432" s="5" t="s">
        <v>4165</v>
      </c>
      <c r="N2432" s="113"/>
    </row>
    <row r="2433">
      <c r="B2433" s="5">
        <v>12475.0</v>
      </c>
      <c r="E2433" s="90" t="s">
        <v>21</v>
      </c>
      <c r="F2433" s="90" t="s">
        <v>386</v>
      </c>
      <c r="G2433" s="5">
        <v>2011.0</v>
      </c>
      <c r="H2433" s="5" t="s">
        <v>172</v>
      </c>
      <c r="I2433" s="5" t="s">
        <v>387</v>
      </c>
      <c r="J2433" s="5" t="s">
        <v>388</v>
      </c>
      <c r="K2433" s="5" t="s">
        <v>173</v>
      </c>
      <c r="L2433" s="5" t="s">
        <v>25</v>
      </c>
      <c r="M2433" s="5" t="s">
        <v>5010</v>
      </c>
      <c r="N2433" s="113"/>
    </row>
    <row r="2434">
      <c r="B2434" s="5">
        <v>12476.0</v>
      </c>
      <c r="E2434" s="90" t="s">
        <v>21</v>
      </c>
      <c r="F2434" s="90" t="s">
        <v>493</v>
      </c>
      <c r="G2434" s="5">
        <v>2019.0</v>
      </c>
      <c r="H2434" s="5" t="s">
        <v>473</v>
      </c>
      <c r="I2434" s="5" t="s">
        <v>36</v>
      </c>
      <c r="J2434" s="5" t="s">
        <v>202</v>
      </c>
      <c r="K2434" s="5" t="s">
        <v>105</v>
      </c>
      <c r="L2434" s="5" t="s">
        <v>25</v>
      </c>
      <c r="M2434" s="5" t="s">
        <v>5010</v>
      </c>
      <c r="N2434" s="113"/>
    </row>
    <row r="2435">
      <c r="B2435" s="5">
        <v>12477.0</v>
      </c>
      <c r="E2435" s="90" t="s">
        <v>21</v>
      </c>
      <c r="F2435" s="90" t="s">
        <v>116</v>
      </c>
      <c r="G2435" s="5">
        <v>2020.0</v>
      </c>
      <c r="H2435" s="5" t="s">
        <v>117</v>
      </c>
      <c r="I2435" s="5" t="s">
        <v>46</v>
      </c>
      <c r="J2435" s="5">
        <v>11.0</v>
      </c>
      <c r="K2435" s="5" t="s">
        <v>105</v>
      </c>
      <c r="L2435" s="5" t="s">
        <v>30</v>
      </c>
      <c r="M2435" s="5" t="s">
        <v>5010</v>
      </c>
      <c r="N2435" s="113"/>
    </row>
    <row r="2436">
      <c r="B2436" s="5">
        <v>12478.0</v>
      </c>
      <c r="E2436" s="90" t="s">
        <v>21</v>
      </c>
      <c r="F2436" s="90" t="s">
        <v>3722</v>
      </c>
      <c r="G2436" s="5">
        <v>1991.0</v>
      </c>
      <c r="H2436" s="5" t="s">
        <v>90</v>
      </c>
      <c r="I2436" s="5" t="s">
        <v>107</v>
      </c>
      <c r="J2436" s="5">
        <v>671.0</v>
      </c>
      <c r="K2436" s="5" t="s">
        <v>105</v>
      </c>
      <c r="L2436" s="5" t="s">
        <v>72</v>
      </c>
      <c r="M2436" s="5" t="s">
        <v>4165</v>
      </c>
      <c r="N2436" s="113"/>
    </row>
    <row r="2437">
      <c r="B2437" s="5">
        <v>12479.0</v>
      </c>
      <c r="E2437" s="90" t="s">
        <v>21</v>
      </c>
      <c r="F2437" s="90" t="s">
        <v>1212</v>
      </c>
      <c r="G2437" s="5">
        <v>1989.0</v>
      </c>
      <c r="H2437" s="5" t="s">
        <v>330</v>
      </c>
      <c r="I2437" s="5" t="s">
        <v>997</v>
      </c>
      <c r="J2437" s="5" t="s">
        <v>1213</v>
      </c>
      <c r="K2437" s="5" t="s">
        <v>105</v>
      </c>
      <c r="L2437" s="5" t="s">
        <v>25</v>
      </c>
      <c r="M2437" s="5" t="s">
        <v>4164</v>
      </c>
      <c r="N2437" s="113"/>
    </row>
    <row r="2438">
      <c r="B2438" s="5">
        <v>12480.0</v>
      </c>
      <c r="E2438" s="90" t="s">
        <v>21</v>
      </c>
      <c r="F2438" s="90" t="s">
        <v>3723</v>
      </c>
      <c r="G2438" s="5">
        <v>1991.0</v>
      </c>
      <c r="H2438" s="5" t="s">
        <v>1802</v>
      </c>
      <c r="I2438" s="5" t="s">
        <v>107</v>
      </c>
      <c r="J2438" s="5">
        <v>55.0</v>
      </c>
      <c r="K2438" s="5" t="s">
        <v>105</v>
      </c>
      <c r="L2438" s="5" t="s">
        <v>25</v>
      </c>
      <c r="M2438" s="5" t="s">
        <v>4165</v>
      </c>
      <c r="N2438" s="113"/>
    </row>
    <row r="2439">
      <c r="B2439" s="5">
        <v>12481.0</v>
      </c>
      <c r="E2439" s="90" t="s">
        <v>21</v>
      </c>
      <c r="F2439" s="90" t="s">
        <v>3724</v>
      </c>
      <c r="G2439" s="5">
        <v>1991.0</v>
      </c>
      <c r="H2439" s="5" t="s">
        <v>1802</v>
      </c>
      <c r="I2439" s="5" t="s">
        <v>107</v>
      </c>
      <c r="J2439" s="5">
        <v>55.0</v>
      </c>
      <c r="K2439" s="5" t="s">
        <v>105</v>
      </c>
      <c r="L2439" s="5" t="s">
        <v>25</v>
      </c>
      <c r="M2439" s="5" t="s">
        <v>4165</v>
      </c>
      <c r="N2439" s="113"/>
    </row>
    <row r="2440">
      <c r="B2440" s="5">
        <v>12482.0</v>
      </c>
      <c r="E2440" s="90" t="s">
        <v>21</v>
      </c>
      <c r="F2440" s="90" t="s">
        <v>3725</v>
      </c>
      <c r="G2440" s="5">
        <v>1991.0</v>
      </c>
      <c r="H2440" s="5" t="s">
        <v>1802</v>
      </c>
      <c r="I2440" s="5" t="s">
        <v>107</v>
      </c>
      <c r="J2440" s="5">
        <v>55.0</v>
      </c>
      <c r="K2440" s="5" t="s">
        <v>105</v>
      </c>
      <c r="L2440" s="5" t="s">
        <v>25</v>
      </c>
      <c r="M2440" s="5" t="s">
        <v>4165</v>
      </c>
      <c r="N2440" s="113"/>
    </row>
    <row r="2441">
      <c r="B2441" s="5">
        <v>12483.0</v>
      </c>
      <c r="E2441" s="90" t="s">
        <v>21</v>
      </c>
      <c r="F2441" s="90" t="s">
        <v>3550</v>
      </c>
      <c r="G2441" s="5">
        <v>1991.0</v>
      </c>
      <c r="H2441" s="5" t="s">
        <v>1802</v>
      </c>
      <c r="I2441" s="5" t="s">
        <v>107</v>
      </c>
      <c r="J2441" s="5">
        <v>55.0</v>
      </c>
      <c r="K2441" s="5" t="s">
        <v>105</v>
      </c>
      <c r="L2441" s="5" t="s">
        <v>72</v>
      </c>
      <c r="M2441" s="5" t="s">
        <v>4165</v>
      </c>
      <c r="N2441" s="113"/>
    </row>
    <row r="2442">
      <c r="B2442" s="5">
        <v>12484.0</v>
      </c>
      <c r="E2442" s="90" t="s">
        <v>21</v>
      </c>
      <c r="F2442" s="90" t="s">
        <v>3551</v>
      </c>
      <c r="G2442" s="5">
        <v>1991.0</v>
      </c>
      <c r="H2442" s="5" t="s">
        <v>1802</v>
      </c>
      <c r="I2442" s="5" t="s">
        <v>107</v>
      </c>
      <c r="J2442" s="5">
        <v>55.0</v>
      </c>
      <c r="K2442" s="5" t="s">
        <v>105</v>
      </c>
      <c r="L2442" s="5" t="s">
        <v>72</v>
      </c>
      <c r="M2442" s="5" t="s">
        <v>4165</v>
      </c>
      <c r="N2442" s="113"/>
    </row>
    <row r="2443">
      <c r="B2443" s="5">
        <v>12485.0</v>
      </c>
      <c r="C2443" s="5"/>
      <c r="E2443" s="90" t="s">
        <v>21</v>
      </c>
      <c r="F2443" s="90" t="s">
        <v>995</v>
      </c>
      <c r="G2443" s="5">
        <v>1989.0</v>
      </c>
      <c r="H2443" s="5" t="s">
        <v>996</v>
      </c>
      <c r="I2443" s="5" t="s">
        <v>997</v>
      </c>
      <c r="J2443" s="5">
        <v>486.0</v>
      </c>
      <c r="K2443" s="5" t="s">
        <v>105</v>
      </c>
      <c r="L2443" s="5" t="s">
        <v>25</v>
      </c>
      <c r="M2443" s="5" t="s">
        <v>4164</v>
      </c>
      <c r="N2443" s="113"/>
    </row>
    <row r="2444">
      <c r="B2444" s="5">
        <v>12486.0</v>
      </c>
      <c r="E2444" s="90" t="s">
        <v>21</v>
      </c>
      <c r="F2444" s="90" t="s">
        <v>998</v>
      </c>
      <c r="G2444" s="5">
        <v>1989.0</v>
      </c>
      <c r="H2444" s="5" t="s">
        <v>996</v>
      </c>
      <c r="I2444" s="5" t="s">
        <v>997</v>
      </c>
      <c r="J2444" s="5">
        <v>486.0</v>
      </c>
      <c r="K2444" s="5" t="s">
        <v>105</v>
      </c>
      <c r="L2444" s="5" t="s">
        <v>25</v>
      </c>
      <c r="M2444" s="5" t="s">
        <v>4164</v>
      </c>
      <c r="N2444" s="113"/>
    </row>
    <row r="2445">
      <c r="B2445" s="5">
        <v>12487.0</v>
      </c>
      <c r="E2445" s="90" t="s">
        <v>21</v>
      </c>
      <c r="F2445" s="90" t="s">
        <v>999</v>
      </c>
      <c r="G2445" s="5">
        <v>1989.0</v>
      </c>
      <c r="H2445" s="5" t="s">
        <v>996</v>
      </c>
      <c r="I2445" s="5" t="s">
        <v>997</v>
      </c>
      <c r="J2445" s="5">
        <v>486.0</v>
      </c>
      <c r="K2445" s="5" t="s">
        <v>105</v>
      </c>
      <c r="L2445" s="5" t="s">
        <v>25</v>
      </c>
      <c r="M2445" s="5" t="s">
        <v>4164</v>
      </c>
      <c r="N2445" s="113"/>
    </row>
    <row r="2446">
      <c r="B2446" s="5">
        <v>12488.0</v>
      </c>
      <c r="E2446" s="90" t="s">
        <v>21</v>
      </c>
      <c r="F2446" s="90" t="s">
        <v>1000</v>
      </c>
      <c r="G2446" s="5">
        <v>1989.0</v>
      </c>
      <c r="H2446" s="5" t="s">
        <v>996</v>
      </c>
      <c r="I2446" s="5" t="s">
        <v>997</v>
      </c>
      <c r="J2446" s="5">
        <v>486.0</v>
      </c>
      <c r="K2446" s="5" t="s">
        <v>105</v>
      </c>
      <c r="L2446" s="5" t="s">
        <v>25</v>
      </c>
      <c r="M2446" s="5" t="s">
        <v>4164</v>
      </c>
      <c r="N2446" s="113"/>
    </row>
    <row r="2447">
      <c r="B2447" s="5">
        <v>12489.0</v>
      </c>
      <c r="E2447" s="90" t="s">
        <v>21</v>
      </c>
      <c r="F2447" s="90" t="s">
        <v>1001</v>
      </c>
      <c r="G2447" s="5">
        <v>1989.0</v>
      </c>
      <c r="H2447" s="5" t="s">
        <v>996</v>
      </c>
      <c r="I2447" s="5" t="s">
        <v>997</v>
      </c>
      <c r="J2447" s="5">
        <v>486.0</v>
      </c>
      <c r="K2447" s="5" t="s">
        <v>105</v>
      </c>
      <c r="L2447" s="5" t="s">
        <v>25</v>
      </c>
      <c r="M2447" s="5" t="s">
        <v>4164</v>
      </c>
      <c r="N2447" s="113"/>
    </row>
    <row r="2448">
      <c r="B2448" s="5">
        <v>12490.0</v>
      </c>
      <c r="E2448" s="90" t="s">
        <v>21</v>
      </c>
      <c r="F2448" s="90" t="s">
        <v>1002</v>
      </c>
      <c r="G2448" s="5">
        <v>1989.0</v>
      </c>
      <c r="H2448" s="5" t="s">
        <v>996</v>
      </c>
      <c r="I2448" s="5" t="s">
        <v>997</v>
      </c>
      <c r="J2448" s="5">
        <v>486.0</v>
      </c>
      <c r="K2448" s="5" t="s">
        <v>105</v>
      </c>
      <c r="L2448" s="5" t="s">
        <v>25</v>
      </c>
      <c r="M2448" s="5" t="s">
        <v>4164</v>
      </c>
      <c r="N2448" s="113"/>
    </row>
    <row r="2449">
      <c r="B2449" s="5">
        <v>12491.0</v>
      </c>
      <c r="E2449" s="90" t="s">
        <v>21</v>
      </c>
      <c r="F2449" s="90" t="s">
        <v>1003</v>
      </c>
      <c r="G2449" s="5">
        <v>1989.0</v>
      </c>
      <c r="H2449" s="5" t="s">
        <v>996</v>
      </c>
      <c r="I2449" s="5" t="s">
        <v>997</v>
      </c>
      <c r="J2449" s="5">
        <v>486.0</v>
      </c>
      <c r="K2449" s="5" t="s">
        <v>105</v>
      </c>
      <c r="L2449" s="5" t="s">
        <v>25</v>
      </c>
      <c r="M2449" s="5" t="s">
        <v>4164</v>
      </c>
      <c r="N2449" s="113"/>
    </row>
    <row r="2450">
      <c r="B2450" s="5">
        <v>12492.0</v>
      </c>
      <c r="E2450" s="90" t="s">
        <v>21</v>
      </c>
      <c r="F2450" s="90" t="s">
        <v>1004</v>
      </c>
      <c r="G2450" s="5">
        <v>1989.0</v>
      </c>
      <c r="H2450" s="5" t="s">
        <v>996</v>
      </c>
      <c r="I2450" s="5" t="s">
        <v>997</v>
      </c>
      <c r="J2450" s="5">
        <v>486.0</v>
      </c>
      <c r="K2450" s="5" t="s">
        <v>105</v>
      </c>
      <c r="L2450" s="5" t="s">
        <v>25</v>
      </c>
      <c r="M2450" s="5" t="s">
        <v>4164</v>
      </c>
      <c r="N2450" s="113"/>
    </row>
    <row r="2451">
      <c r="B2451" s="5">
        <v>12493.0</v>
      </c>
      <c r="E2451" s="90" t="s">
        <v>21</v>
      </c>
      <c r="F2451" s="90" t="s">
        <v>1005</v>
      </c>
      <c r="G2451" s="5">
        <v>1989.0</v>
      </c>
      <c r="H2451" s="5" t="s">
        <v>996</v>
      </c>
      <c r="I2451" s="5" t="s">
        <v>997</v>
      </c>
      <c r="J2451" s="5">
        <v>486.0</v>
      </c>
      <c r="K2451" s="5" t="s">
        <v>105</v>
      </c>
      <c r="L2451" s="5" t="s">
        <v>25</v>
      </c>
      <c r="M2451" s="5" t="s">
        <v>4164</v>
      </c>
      <c r="N2451" s="113"/>
    </row>
    <row r="2452">
      <c r="B2452" s="5">
        <v>12494.0</v>
      </c>
      <c r="E2452" s="90" t="s">
        <v>21</v>
      </c>
      <c r="F2452" s="90" t="s">
        <v>1006</v>
      </c>
      <c r="G2452" s="5">
        <v>1989.0</v>
      </c>
      <c r="H2452" s="5" t="s">
        <v>996</v>
      </c>
      <c r="I2452" s="5" t="s">
        <v>997</v>
      </c>
      <c r="J2452" s="5">
        <v>486.0</v>
      </c>
      <c r="K2452" s="5" t="s">
        <v>105</v>
      </c>
      <c r="L2452" s="5" t="s">
        <v>25</v>
      </c>
      <c r="M2452" s="5" t="s">
        <v>4164</v>
      </c>
      <c r="N2452" s="113"/>
    </row>
    <row r="2453">
      <c r="B2453" s="5">
        <v>12495.0</v>
      </c>
      <c r="E2453" s="90" t="s">
        <v>21</v>
      </c>
      <c r="F2453" s="90" t="s">
        <v>1007</v>
      </c>
      <c r="G2453" s="5">
        <v>1989.0</v>
      </c>
      <c r="H2453" s="5" t="s">
        <v>996</v>
      </c>
      <c r="I2453" s="5" t="s">
        <v>997</v>
      </c>
      <c r="J2453" s="5">
        <v>486.0</v>
      </c>
      <c r="K2453" s="5" t="s">
        <v>105</v>
      </c>
      <c r="L2453" s="5" t="s">
        <v>25</v>
      </c>
      <c r="M2453" s="5" t="s">
        <v>4164</v>
      </c>
      <c r="N2453" s="113"/>
    </row>
    <row r="2454">
      <c r="B2454" s="5">
        <v>12496.0</v>
      </c>
      <c r="E2454" s="90" t="s">
        <v>21</v>
      </c>
      <c r="F2454" s="90" t="s">
        <v>1008</v>
      </c>
      <c r="G2454" s="5">
        <v>1989.0</v>
      </c>
      <c r="H2454" s="5" t="s">
        <v>996</v>
      </c>
      <c r="I2454" s="5" t="s">
        <v>997</v>
      </c>
      <c r="J2454" s="5">
        <v>486.0</v>
      </c>
      <c r="K2454" s="5" t="s">
        <v>105</v>
      </c>
      <c r="L2454" s="5" t="s">
        <v>25</v>
      </c>
      <c r="M2454" s="5" t="s">
        <v>4164</v>
      </c>
      <c r="N2454" s="113"/>
    </row>
    <row r="2455">
      <c r="B2455" s="5">
        <v>12497.0</v>
      </c>
      <c r="E2455" s="90" t="s">
        <v>21</v>
      </c>
      <c r="F2455" s="90" t="s">
        <v>1241</v>
      </c>
      <c r="G2455" s="5">
        <v>1989.0</v>
      </c>
      <c r="H2455" s="5" t="s">
        <v>996</v>
      </c>
      <c r="I2455" s="5" t="s">
        <v>967</v>
      </c>
      <c r="J2455" s="5">
        <v>490.0</v>
      </c>
      <c r="K2455" s="5" t="s">
        <v>105</v>
      </c>
      <c r="L2455" s="5" t="s">
        <v>25</v>
      </c>
      <c r="M2455" s="5" t="s">
        <v>4164</v>
      </c>
      <c r="N2455" s="113"/>
    </row>
    <row r="2456">
      <c r="B2456" s="5">
        <v>12498.0</v>
      </c>
      <c r="E2456" s="90" t="s">
        <v>21</v>
      </c>
      <c r="F2456" s="90" t="s">
        <v>1242</v>
      </c>
      <c r="G2456" s="5">
        <v>1989.0</v>
      </c>
      <c r="H2456" s="5" t="s">
        <v>996</v>
      </c>
      <c r="I2456" s="5" t="s">
        <v>967</v>
      </c>
      <c r="J2456" s="5">
        <v>490.0</v>
      </c>
      <c r="K2456" s="5" t="s">
        <v>105</v>
      </c>
      <c r="L2456" s="5" t="s">
        <v>25</v>
      </c>
      <c r="M2456" s="5" t="s">
        <v>4164</v>
      </c>
      <c r="N2456" s="113"/>
    </row>
    <row r="2457">
      <c r="B2457" s="5">
        <v>12499.0</v>
      </c>
      <c r="E2457" s="90" t="s">
        <v>21</v>
      </c>
      <c r="F2457" s="90" t="s">
        <v>1243</v>
      </c>
      <c r="G2457" s="5">
        <v>1989.0</v>
      </c>
      <c r="H2457" s="5" t="s">
        <v>996</v>
      </c>
      <c r="I2457" s="5" t="s">
        <v>967</v>
      </c>
      <c r="J2457" s="5">
        <v>490.0</v>
      </c>
      <c r="K2457" s="5" t="s">
        <v>105</v>
      </c>
      <c r="L2457" s="5" t="s">
        <v>25</v>
      </c>
      <c r="M2457" s="5" t="s">
        <v>4164</v>
      </c>
      <c r="N2457" s="113"/>
    </row>
    <row r="2458">
      <c r="B2458" s="5">
        <v>12500.0</v>
      </c>
      <c r="E2458" s="90" t="s">
        <v>21</v>
      </c>
      <c r="F2458" s="90" t="s">
        <v>1244</v>
      </c>
      <c r="G2458" s="5">
        <v>1989.0</v>
      </c>
      <c r="H2458" s="5" t="s">
        <v>996</v>
      </c>
      <c r="I2458" s="5" t="s">
        <v>967</v>
      </c>
      <c r="J2458" s="5">
        <v>490.0</v>
      </c>
      <c r="K2458" s="5" t="s">
        <v>105</v>
      </c>
      <c r="L2458" s="5" t="s">
        <v>25</v>
      </c>
      <c r="M2458" s="5" t="s">
        <v>4164</v>
      </c>
      <c r="N2458" s="113"/>
    </row>
    <row r="2459">
      <c r="B2459" s="5">
        <v>12501.0</v>
      </c>
      <c r="E2459" s="90" t="s">
        <v>21</v>
      </c>
      <c r="F2459" s="90" t="s">
        <v>1245</v>
      </c>
      <c r="G2459" s="5">
        <v>1989.0</v>
      </c>
      <c r="H2459" s="5" t="s">
        <v>996</v>
      </c>
      <c r="I2459" s="5" t="s">
        <v>967</v>
      </c>
      <c r="J2459" s="5">
        <v>490.0</v>
      </c>
      <c r="K2459" s="5" t="s">
        <v>105</v>
      </c>
      <c r="L2459" s="5" t="s">
        <v>25</v>
      </c>
      <c r="M2459" s="5" t="s">
        <v>4164</v>
      </c>
      <c r="N2459" s="113"/>
    </row>
    <row r="2460">
      <c r="B2460" s="5">
        <v>12502.0</v>
      </c>
      <c r="E2460" s="90" t="s">
        <v>21</v>
      </c>
      <c r="F2460" s="90" t="s">
        <v>1246</v>
      </c>
      <c r="G2460" s="5">
        <v>1989.0</v>
      </c>
      <c r="H2460" s="5" t="s">
        <v>996</v>
      </c>
      <c r="I2460" s="5" t="s">
        <v>967</v>
      </c>
      <c r="J2460" s="5">
        <v>490.0</v>
      </c>
      <c r="K2460" s="5" t="s">
        <v>105</v>
      </c>
      <c r="L2460" s="5" t="s">
        <v>25</v>
      </c>
      <c r="M2460" s="5" t="s">
        <v>4164</v>
      </c>
      <c r="N2460" s="113"/>
    </row>
    <row r="2461">
      <c r="B2461" s="5">
        <v>12503.0</v>
      </c>
      <c r="E2461" s="90" t="s">
        <v>21</v>
      </c>
      <c r="F2461" s="90" t="s">
        <v>1368</v>
      </c>
      <c r="G2461" s="5">
        <v>1989.0</v>
      </c>
      <c r="H2461" s="5" t="s">
        <v>90</v>
      </c>
      <c r="I2461" s="5" t="s">
        <v>190</v>
      </c>
      <c r="J2461" s="5" t="s">
        <v>1360</v>
      </c>
      <c r="K2461" s="5" t="s">
        <v>1119</v>
      </c>
      <c r="L2461" s="5" t="s">
        <v>25</v>
      </c>
      <c r="M2461" s="5" t="s">
        <v>4164</v>
      </c>
      <c r="N2461" s="113"/>
    </row>
    <row r="2462">
      <c r="B2462" s="5">
        <v>12504.0</v>
      </c>
      <c r="E2462" s="90" t="s">
        <v>21</v>
      </c>
      <c r="F2462" s="90" t="s">
        <v>1369</v>
      </c>
      <c r="G2462" s="5">
        <v>1989.0</v>
      </c>
      <c r="H2462" s="5" t="s">
        <v>90</v>
      </c>
      <c r="I2462" s="5" t="s">
        <v>190</v>
      </c>
      <c r="J2462" s="5" t="s">
        <v>1360</v>
      </c>
      <c r="K2462" s="5" t="s">
        <v>1119</v>
      </c>
      <c r="L2462" s="5" t="s">
        <v>25</v>
      </c>
      <c r="M2462" s="5" t="s">
        <v>4164</v>
      </c>
      <c r="N2462" s="113"/>
    </row>
    <row r="2463">
      <c r="B2463" s="5">
        <v>12505.0</v>
      </c>
      <c r="E2463" s="90" t="s">
        <v>21</v>
      </c>
      <c r="F2463" s="90" t="s">
        <v>1116</v>
      </c>
      <c r="G2463" s="5">
        <v>1989.0</v>
      </c>
      <c r="H2463" s="5" t="s">
        <v>90</v>
      </c>
      <c r="I2463" s="5" t="s">
        <v>1117</v>
      </c>
      <c r="J2463" s="5" t="s">
        <v>1118</v>
      </c>
      <c r="K2463" s="5" t="s">
        <v>1119</v>
      </c>
      <c r="L2463" s="5" t="s">
        <v>25</v>
      </c>
      <c r="M2463" s="5" t="s">
        <v>4164</v>
      </c>
      <c r="N2463" s="113"/>
    </row>
    <row r="2464">
      <c r="B2464" s="5">
        <v>12506.0</v>
      </c>
      <c r="E2464" s="90" t="s">
        <v>21</v>
      </c>
      <c r="F2464" s="90" t="s">
        <v>3037</v>
      </c>
      <c r="G2464" s="5">
        <v>1988.0</v>
      </c>
      <c r="H2464" s="5" t="s">
        <v>102</v>
      </c>
      <c r="I2464" s="5" t="s">
        <v>3038</v>
      </c>
      <c r="J2464" s="5">
        <v>40.0</v>
      </c>
      <c r="K2464" s="5" t="s">
        <v>105</v>
      </c>
      <c r="L2464" s="5" t="s">
        <v>72</v>
      </c>
      <c r="M2464" s="5" t="s">
        <v>4908</v>
      </c>
      <c r="N2464" s="113"/>
    </row>
    <row r="2465">
      <c r="B2465" s="5">
        <v>12507.0</v>
      </c>
      <c r="E2465" s="90" t="s">
        <v>21</v>
      </c>
      <c r="F2465" s="90" t="s">
        <v>2992</v>
      </c>
      <c r="G2465" s="5">
        <v>1988.0</v>
      </c>
      <c r="H2465" s="5" t="s">
        <v>102</v>
      </c>
      <c r="I2465" s="5" t="s">
        <v>2993</v>
      </c>
      <c r="J2465" s="5">
        <v>13.0</v>
      </c>
      <c r="K2465" s="5" t="s">
        <v>105</v>
      </c>
      <c r="L2465" s="5" t="s">
        <v>72</v>
      </c>
      <c r="M2465" s="5" t="s">
        <v>4908</v>
      </c>
      <c r="N2465" s="113"/>
    </row>
    <row r="2466">
      <c r="B2466" s="5">
        <v>12508.0</v>
      </c>
      <c r="E2466" s="90" t="s">
        <v>21</v>
      </c>
      <c r="F2466" s="109">
        <v>2.8456932E7</v>
      </c>
      <c r="G2466" s="90" t="s">
        <v>2889</v>
      </c>
      <c r="H2466" s="5" t="s">
        <v>102</v>
      </c>
      <c r="I2466" s="5" t="s">
        <v>2019</v>
      </c>
      <c r="J2466" s="5">
        <v>45.0</v>
      </c>
      <c r="K2466" s="5" t="s">
        <v>105</v>
      </c>
      <c r="L2466" s="5" t="s">
        <v>72</v>
      </c>
      <c r="M2466" s="5" t="s">
        <v>4908</v>
      </c>
      <c r="N2466" s="113"/>
    </row>
    <row r="2467">
      <c r="B2467" s="5">
        <v>12509.0</v>
      </c>
      <c r="E2467" s="90" t="s">
        <v>21</v>
      </c>
      <c r="F2467" s="109">
        <v>2.7780852E7</v>
      </c>
      <c r="G2467" s="90" t="s">
        <v>2889</v>
      </c>
      <c r="H2467" s="5" t="s">
        <v>102</v>
      </c>
      <c r="I2467" s="5" t="s">
        <v>2019</v>
      </c>
      <c r="J2467" s="5">
        <v>45.0</v>
      </c>
      <c r="K2467" s="5" t="s">
        <v>105</v>
      </c>
      <c r="L2467" s="5" t="s">
        <v>72</v>
      </c>
      <c r="M2467" s="5" t="s">
        <v>4908</v>
      </c>
      <c r="N2467" s="113"/>
    </row>
    <row r="2468">
      <c r="B2468" s="5">
        <v>12510.0</v>
      </c>
      <c r="E2468" s="90" t="s">
        <v>21</v>
      </c>
      <c r="F2468" s="90" t="s">
        <v>2855</v>
      </c>
      <c r="G2468" s="5">
        <v>1988.0</v>
      </c>
      <c r="H2468" s="5" t="s">
        <v>102</v>
      </c>
      <c r="I2468" s="5" t="s">
        <v>2856</v>
      </c>
      <c r="J2468" s="5">
        <v>48.0</v>
      </c>
      <c r="K2468" s="5" t="s">
        <v>105</v>
      </c>
      <c r="L2468" s="5" t="s">
        <v>72</v>
      </c>
      <c r="M2468" s="5" t="s">
        <v>4908</v>
      </c>
      <c r="N2468" s="113"/>
    </row>
    <row r="2469">
      <c r="B2469" s="5">
        <v>12511.0</v>
      </c>
      <c r="E2469" s="90" t="s">
        <v>21</v>
      </c>
      <c r="F2469" s="90" t="s">
        <v>1120</v>
      </c>
      <c r="G2469" s="5">
        <v>1989.0</v>
      </c>
      <c r="H2469" s="5" t="s">
        <v>90</v>
      </c>
      <c r="I2469" s="5" t="s">
        <v>1117</v>
      </c>
      <c r="J2469" s="5" t="s">
        <v>1118</v>
      </c>
      <c r="K2469" s="5" t="s">
        <v>1119</v>
      </c>
      <c r="L2469" s="5" t="s">
        <v>25</v>
      </c>
      <c r="M2469" s="5" t="s">
        <v>4164</v>
      </c>
      <c r="N2469" s="113"/>
    </row>
    <row r="2470">
      <c r="B2470" s="5">
        <v>12513.0</v>
      </c>
      <c r="E2470" s="90" t="s">
        <v>21</v>
      </c>
      <c r="F2470" s="122" t="s">
        <v>1121</v>
      </c>
      <c r="G2470" s="116">
        <v>1989.0</v>
      </c>
      <c r="H2470" s="117" t="s">
        <v>90</v>
      </c>
      <c r="I2470" s="117" t="s">
        <v>1117</v>
      </c>
      <c r="J2470" s="117" t="s">
        <v>1118</v>
      </c>
      <c r="K2470" s="117" t="s">
        <v>1119</v>
      </c>
      <c r="L2470" s="117" t="s">
        <v>25</v>
      </c>
      <c r="M2470" s="215" t="s">
        <v>4164</v>
      </c>
      <c r="N2470" s="113"/>
    </row>
    <row r="2471">
      <c r="B2471" s="5">
        <v>12514.0</v>
      </c>
      <c r="E2471" s="90" t="s">
        <v>21</v>
      </c>
      <c r="F2471" s="122" t="s">
        <v>1122</v>
      </c>
      <c r="G2471" s="116">
        <v>1989.0</v>
      </c>
      <c r="H2471" s="117" t="s">
        <v>90</v>
      </c>
      <c r="I2471" s="117" t="s">
        <v>1117</v>
      </c>
      <c r="J2471" s="117" t="s">
        <v>1118</v>
      </c>
      <c r="K2471" s="117" t="s">
        <v>1119</v>
      </c>
      <c r="L2471" s="117" t="s">
        <v>25</v>
      </c>
      <c r="M2471" s="215" t="s">
        <v>4164</v>
      </c>
      <c r="N2471" s="113"/>
    </row>
    <row r="2472">
      <c r="B2472" s="5">
        <v>12515.0</v>
      </c>
      <c r="E2472" s="90" t="s">
        <v>21</v>
      </c>
      <c r="F2472" s="122" t="s">
        <v>1123</v>
      </c>
      <c r="G2472" s="116">
        <v>1989.0</v>
      </c>
      <c r="H2472" s="117" t="s">
        <v>90</v>
      </c>
      <c r="I2472" s="117" t="s">
        <v>1117</v>
      </c>
      <c r="J2472" s="117" t="s">
        <v>1118</v>
      </c>
      <c r="K2472" s="117" t="s">
        <v>1119</v>
      </c>
      <c r="L2472" s="117" t="s">
        <v>25</v>
      </c>
      <c r="M2472" s="215" t="s">
        <v>4164</v>
      </c>
      <c r="N2472" s="113"/>
    </row>
    <row r="2473">
      <c r="B2473" s="5">
        <v>12516.0</v>
      </c>
      <c r="E2473" s="90" t="s">
        <v>21</v>
      </c>
      <c r="F2473" s="122" t="s">
        <v>5024</v>
      </c>
      <c r="G2473" s="116">
        <v>1989.0</v>
      </c>
      <c r="H2473" s="117" t="s">
        <v>90</v>
      </c>
      <c r="I2473" s="117" t="s">
        <v>1117</v>
      </c>
      <c r="J2473" s="117" t="s">
        <v>1118</v>
      </c>
      <c r="K2473" s="117" t="s">
        <v>1119</v>
      </c>
      <c r="L2473" s="117" t="s">
        <v>25</v>
      </c>
      <c r="M2473" s="215" t="s">
        <v>4164</v>
      </c>
      <c r="N2473" s="113"/>
    </row>
    <row r="2474">
      <c r="B2474" s="5">
        <v>12517.0</v>
      </c>
      <c r="E2474" s="90" t="s">
        <v>21</v>
      </c>
      <c r="F2474" s="122" t="s">
        <v>1125</v>
      </c>
      <c r="G2474" s="116">
        <v>1989.0</v>
      </c>
      <c r="H2474" s="117" t="s">
        <v>90</v>
      </c>
      <c r="I2474" s="117" t="s">
        <v>1117</v>
      </c>
      <c r="J2474" s="117" t="s">
        <v>1118</v>
      </c>
      <c r="K2474" s="117" t="s">
        <v>1119</v>
      </c>
      <c r="L2474" s="117" t="s">
        <v>25</v>
      </c>
      <c r="M2474" s="215" t="s">
        <v>4164</v>
      </c>
      <c r="N2474" s="113"/>
    </row>
    <row r="2475">
      <c r="B2475" s="5">
        <v>12518.0</v>
      </c>
      <c r="E2475" s="90" t="s">
        <v>21</v>
      </c>
      <c r="F2475" s="122" t="s">
        <v>1126</v>
      </c>
      <c r="G2475" s="116">
        <v>1989.0</v>
      </c>
      <c r="H2475" s="117" t="s">
        <v>90</v>
      </c>
      <c r="I2475" s="117" t="s">
        <v>1117</v>
      </c>
      <c r="J2475" s="117" t="s">
        <v>1118</v>
      </c>
      <c r="K2475" s="117" t="s">
        <v>1119</v>
      </c>
      <c r="L2475" s="117" t="s">
        <v>25</v>
      </c>
      <c r="M2475" s="215" t="s">
        <v>4164</v>
      </c>
      <c r="N2475" s="113"/>
    </row>
    <row r="2476">
      <c r="B2476" s="5">
        <v>12519.0</v>
      </c>
      <c r="E2476" s="90" t="s">
        <v>21</v>
      </c>
      <c r="F2476" s="122" t="s">
        <v>1127</v>
      </c>
      <c r="G2476" s="116">
        <v>1989.0</v>
      </c>
      <c r="H2476" s="117" t="s">
        <v>90</v>
      </c>
      <c r="I2476" s="117" t="s">
        <v>1117</v>
      </c>
      <c r="J2476" s="117" t="s">
        <v>1118</v>
      </c>
      <c r="K2476" s="117" t="s">
        <v>1119</v>
      </c>
      <c r="L2476" s="117" t="s">
        <v>25</v>
      </c>
      <c r="M2476" s="215" t="s">
        <v>4164</v>
      </c>
      <c r="N2476" s="113"/>
    </row>
    <row r="2477">
      <c r="B2477" s="5">
        <v>12520.0</v>
      </c>
      <c r="E2477" s="90" t="s">
        <v>21</v>
      </c>
      <c r="F2477" s="122" t="s">
        <v>1128</v>
      </c>
      <c r="G2477" s="116">
        <v>1989.0</v>
      </c>
      <c r="H2477" s="117" t="s">
        <v>90</v>
      </c>
      <c r="I2477" s="117" t="s">
        <v>1117</v>
      </c>
      <c r="J2477" s="117" t="s">
        <v>1118</v>
      </c>
      <c r="K2477" s="117" t="s">
        <v>1119</v>
      </c>
      <c r="L2477" s="117" t="s">
        <v>25</v>
      </c>
      <c r="M2477" s="215" t="s">
        <v>4164</v>
      </c>
      <c r="N2477" s="113"/>
    </row>
    <row r="2478">
      <c r="B2478" s="5">
        <v>12521.0</v>
      </c>
      <c r="E2478" s="90" t="s">
        <v>21</v>
      </c>
      <c r="F2478" s="122" t="s">
        <v>1129</v>
      </c>
      <c r="G2478" s="116">
        <v>1989.0</v>
      </c>
      <c r="H2478" s="117" t="s">
        <v>90</v>
      </c>
      <c r="I2478" s="117" t="s">
        <v>1117</v>
      </c>
      <c r="J2478" s="117" t="s">
        <v>1118</v>
      </c>
      <c r="K2478" s="117" t="s">
        <v>1119</v>
      </c>
      <c r="L2478" s="117" t="s">
        <v>25</v>
      </c>
      <c r="M2478" s="215" t="s">
        <v>4164</v>
      </c>
      <c r="N2478" s="113"/>
    </row>
    <row r="2479">
      <c r="B2479" s="5">
        <v>12522.0</v>
      </c>
      <c r="E2479" s="90" t="s">
        <v>21</v>
      </c>
      <c r="F2479" s="122" t="s">
        <v>1130</v>
      </c>
      <c r="G2479" s="116">
        <v>1989.0</v>
      </c>
      <c r="H2479" s="117" t="s">
        <v>90</v>
      </c>
      <c r="I2479" s="117" t="s">
        <v>1117</v>
      </c>
      <c r="J2479" s="117" t="s">
        <v>1118</v>
      </c>
      <c r="K2479" s="117" t="s">
        <v>1119</v>
      </c>
      <c r="L2479" s="117" t="s">
        <v>25</v>
      </c>
      <c r="M2479" s="215" t="s">
        <v>4164</v>
      </c>
      <c r="N2479" s="113"/>
    </row>
    <row r="2480">
      <c r="B2480" s="5">
        <v>12523.0</v>
      </c>
      <c r="E2480" s="90" t="s">
        <v>21</v>
      </c>
      <c r="F2480" s="122" t="s">
        <v>1131</v>
      </c>
      <c r="G2480" s="116">
        <v>1989.0</v>
      </c>
      <c r="H2480" s="117" t="s">
        <v>90</v>
      </c>
      <c r="I2480" s="117" t="s">
        <v>1117</v>
      </c>
      <c r="J2480" s="117" t="s">
        <v>1118</v>
      </c>
      <c r="K2480" s="117" t="s">
        <v>1119</v>
      </c>
      <c r="L2480" s="117" t="s">
        <v>25</v>
      </c>
      <c r="M2480" s="215" t="s">
        <v>4164</v>
      </c>
      <c r="N2480" s="113"/>
    </row>
    <row r="2481">
      <c r="B2481" s="5">
        <v>12524.0</v>
      </c>
      <c r="E2481" s="90" t="s">
        <v>21</v>
      </c>
      <c r="F2481" s="90" t="s">
        <v>3430</v>
      </c>
      <c r="G2481" s="5">
        <v>1989.0</v>
      </c>
      <c r="H2481" s="5" t="s">
        <v>330</v>
      </c>
      <c r="I2481" s="5" t="s">
        <v>997</v>
      </c>
      <c r="J2481" s="5" t="s">
        <v>1213</v>
      </c>
      <c r="K2481" s="5" t="s">
        <v>243</v>
      </c>
      <c r="L2481" s="5" t="s">
        <v>72</v>
      </c>
      <c r="M2481" s="5" t="s">
        <v>4164</v>
      </c>
      <c r="N2481" s="113"/>
    </row>
    <row r="2482">
      <c r="B2482" s="5">
        <v>12525.0</v>
      </c>
      <c r="E2482" s="90" t="s">
        <v>21</v>
      </c>
      <c r="F2482" s="90" t="s">
        <v>3431</v>
      </c>
      <c r="G2482" s="5">
        <v>1989.0</v>
      </c>
      <c r="H2482" s="5" t="s">
        <v>330</v>
      </c>
      <c r="I2482" s="5" t="s">
        <v>997</v>
      </c>
      <c r="J2482" s="5" t="s">
        <v>1213</v>
      </c>
      <c r="K2482" s="5" t="s">
        <v>243</v>
      </c>
      <c r="L2482" s="5" t="s">
        <v>72</v>
      </c>
      <c r="M2482" s="5" t="s">
        <v>4164</v>
      </c>
      <c r="N2482" s="113"/>
    </row>
    <row r="2483">
      <c r="B2483" s="5">
        <v>12526.0</v>
      </c>
      <c r="E2483" s="90" t="s">
        <v>21</v>
      </c>
      <c r="F2483" s="90" t="s">
        <v>1247</v>
      </c>
      <c r="G2483" s="5">
        <v>1989.0</v>
      </c>
      <c r="H2483" s="5" t="s">
        <v>330</v>
      </c>
      <c r="I2483" s="5" t="s">
        <v>997</v>
      </c>
      <c r="J2483" s="5" t="s">
        <v>1213</v>
      </c>
      <c r="K2483" s="5" t="s">
        <v>243</v>
      </c>
      <c r="L2483" s="5" t="s">
        <v>25</v>
      </c>
      <c r="M2483" s="5" t="s">
        <v>4164</v>
      </c>
      <c r="N2483" s="113"/>
    </row>
    <row r="2484">
      <c r="B2484" s="5">
        <v>12527.0</v>
      </c>
      <c r="E2484" s="90" t="s">
        <v>21</v>
      </c>
      <c r="F2484" s="90" t="s">
        <v>1009</v>
      </c>
      <c r="G2484" s="5">
        <v>1989.0</v>
      </c>
      <c r="H2484" s="5" t="s">
        <v>996</v>
      </c>
      <c r="I2484" s="5" t="s">
        <v>997</v>
      </c>
      <c r="J2484" s="5">
        <v>486.0</v>
      </c>
      <c r="K2484" s="5" t="s">
        <v>243</v>
      </c>
      <c r="L2484" s="5" t="s">
        <v>25</v>
      </c>
      <c r="M2484" s="5" t="s">
        <v>4164</v>
      </c>
      <c r="N2484" s="113"/>
    </row>
    <row r="2485">
      <c r="B2485" s="5">
        <v>12528.0</v>
      </c>
      <c r="E2485" s="90" t="s">
        <v>21</v>
      </c>
      <c r="F2485" s="90" t="s">
        <v>1010</v>
      </c>
      <c r="G2485" s="5">
        <v>1989.0</v>
      </c>
      <c r="H2485" s="5" t="s">
        <v>996</v>
      </c>
      <c r="I2485" s="5" t="s">
        <v>997</v>
      </c>
      <c r="J2485" s="5">
        <v>486.0</v>
      </c>
      <c r="K2485" s="5" t="s">
        <v>243</v>
      </c>
      <c r="L2485" s="5" t="s">
        <v>25</v>
      </c>
      <c r="M2485" s="5" t="s">
        <v>4164</v>
      </c>
      <c r="N2485" s="113"/>
    </row>
    <row r="2486">
      <c r="B2486" s="5">
        <v>12529.0</v>
      </c>
      <c r="E2486" s="90" t="s">
        <v>21</v>
      </c>
      <c r="F2486" s="90" t="s">
        <v>1011</v>
      </c>
      <c r="G2486" s="5">
        <v>1989.0</v>
      </c>
      <c r="H2486" s="5" t="s">
        <v>996</v>
      </c>
      <c r="I2486" s="5" t="s">
        <v>967</v>
      </c>
      <c r="J2486" s="5">
        <v>490.0</v>
      </c>
      <c r="K2486" s="5" t="s">
        <v>243</v>
      </c>
      <c r="L2486" s="5" t="s">
        <v>25</v>
      </c>
      <c r="M2486" s="5" t="s">
        <v>4164</v>
      </c>
      <c r="N2486" s="113"/>
    </row>
    <row r="2487">
      <c r="B2487" s="5">
        <v>12530.0</v>
      </c>
      <c r="E2487" s="90" t="s">
        <v>21</v>
      </c>
      <c r="F2487" s="90" t="s">
        <v>3432</v>
      </c>
      <c r="G2487" s="5">
        <v>1989.0</v>
      </c>
      <c r="H2487" s="5" t="s">
        <v>330</v>
      </c>
      <c r="I2487" s="5" t="s">
        <v>997</v>
      </c>
      <c r="J2487" s="5" t="s">
        <v>1213</v>
      </c>
      <c r="K2487" s="5" t="s">
        <v>243</v>
      </c>
      <c r="L2487" s="5" t="s">
        <v>72</v>
      </c>
      <c r="M2487" s="5" t="s">
        <v>4164</v>
      </c>
      <c r="N2487" s="113"/>
    </row>
    <row r="2488">
      <c r="B2488" s="5">
        <v>12531.0</v>
      </c>
      <c r="E2488" s="90" t="s">
        <v>21</v>
      </c>
      <c r="F2488" s="90" t="s">
        <v>3433</v>
      </c>
      <c r="G2488" s="5">
        <v>1989.0</v>
      </c>
      <c r="H2488" s="5" t="s">
        <v>330</v>
      </c>
      <c r="I2488" s="5" t="s">
        <v>997</v>
      </c>
      <c r="J2488" s="5" t="s">
        <v>1213</v>
      </c>
      <c r="K2488" s="5" t="s">
        <v>243</v>
      </c>
      <c r="L2488" s="5" t="s">
        <v>72</v>
      </c>
      <c r="M2488" s="5" t="s">
        <v>4164</v>
      </c>
      <c r="N2488" s="113"/>
    </row>
    <row r="2489">
      <c r="B2489" s="5">
        <v>12532.0</v>
      </c>
      <c r="E2489" s="90" t="s">
        <v>21</v>
      </c>
      <c r="F2489" s="90" t="s">
        <v>3434</v>
      </c>
      <c r="G2489" s="5">
        <v>1989.0</v>
      </c>
      <c r="H2489" s="5" t="s">
        <v>330</v>
      </c>
      <c r="I2489" s="5" t="s">
        <v>997</v>
      </c>
      <c r="J2489" s="5" t="s">
        <v>1213</v>
      </c>
      <c r="K2489" s="5" t="s">
        <v>243</v>
      </c>
      <c r="L2489" s="5" t="s">
        <v>72</v>
      </c>
      <c r="M2489" s="5" t="s">
        <v>4164</v>
      </c>
      <c r="N2489" s="113"/>
    </row>
    <row r="2490">
      <c r="B2490" s="5">
        <v>12533.0</v>
      </c>
      <c r="E2490" s="90" t="s">
        <v>21</v>
      </c>
      <c r="F2490" s="90" t="s">
        <v>3435</v>
      </c>
      <c r="G2490" s="5">
        <v>1989.0</v>
      </c>
      <c r="H2490" s="5" t="s">
        <v>330</v>
      </c>
      <c r="I2490" s="5" t="s">
        <v>997</v>
      </c>
      <c r="J2490" s="5" t="s">
        <v>1213</v>
      </c>
      <c r="K2490" s="5" t="s">
        <v>243</v>
      </c>
      <c r="L2490" s="5" t="s">
        <v>72</v>
      </c>
      <c r="M2490" s="5" t="s">
        <v>4164</v>
      </c>
      <c r="N2490" s="113"/>
    </row>
    <row r="2491">
      <c r="B2491" s="5">
        <v>12534.0</v>
      </c>
      <c r="E2491" s="90" t="s">
        <v>21</v>
      </c>
      <c r="F2491" s="90" t="s">
        <v>3436</v>
      </c>
      <c r="G2491" s="5">
        <v>1989.0</v>
      </c>
      <c r="H2491" s="5" t="s">
        <v>330</v>
      </c>
      <c r="I2491" s="5" t="s">
        <v>997</v>
      </c>
      <c r="J2491" s="5" t="s">
        <v>1213</v>
      </c>
      <c r="K2491" s="5" t="s">
        <v>243</v>
      </c>
      <c r="L2491" s="5" t="s">
        <v>72</v>
      </c>
      <c r="M2491" s="5" t="s">
        <v>4164</v>
      </c>
      <c r="N2491" s="113"/>
    </row>
    <row r="2492">
      <c r="B2492" s="5">
        <v>12535.0</v>
      </c>
      <c r="E2492" s="90" t="s">
        <v>21</v>
      </c>
      <c r="F2492" s="90" t="s">
        <v>3437</v>
      </c>
      <c r="G2492" s="5">
        <v>1989.0</v>
      </c>
      <c r="H2492" s="5" t="s">
        <v>330</v>
      </c>
      <c r="I2492" s="5" t="s">
        <v>997</v>
      </c>
      <c r="J2492" s="5" t="s">
        <v>1213</v>
      </c>
      <c r="K2492" s="5" t="s">
        <v>243</v>
      </c>
      <c r="L2492" s="5" t="s">
        <v>72</v>
      </c>
      <c r="M2492" s="5" t="s">
        <v>4164</v>
      </c>
      <c r="N2492" s="113"/>
    </row>
    <row r="2493">
      <c r="B2493" s="5">
        <v>12536.0</v>
      </c>
      <c r="E2493" s="90" t="s">
        <v>21</v>
      </c>
      <c r="F2493" s="90" t="s">
        <v>3275</v>
      </c>
      <c r="G2493" s="5">
        <v>1989.0</v>
      </c>
      <c r="H2493" s="5" t="s">
        <v>330</v>
      </c>
      <c r="I2493" s="5" t="s">
        <v>3276</v>
      </c>
      <c r="J2493" s="5" t="s">
        <v>3277</v>
      </c>
      <c r="K2493" s="5" t="s">
        <v>243</v>
      </c>
      <c r="L2493" s="5" t="s">
        <v>25</v>
      </c>
      <c r="M2493" s="5" t="s">
        <v>4164</v>
      </c>
      <c r="N2493" s="113"/>
    </row>
    <row r="2494">
      <c r="B2494" s="5">
        <v>12537.0</v>
      </c>
      <c r="E2494" s="90" t="s">
        <v>21</v>
      </c>
      <c r="F2494" s="90" t="s">
        <v>3070</v>
      </c>
      <c r="G2494" s="5">
        <v>1988.0</v>
      </c>
      <c r="H2494" s="5" t="s">
        <v>102</v>
      </c>
      <c r="I2494" s="5" t="s">
        <v>288</v>
      </c>
      <c r="J2494" s="5">
        <v>17.0</v>
      </c>
      <c r="K2494" s="5" t="s">
        <v>243</v>
      </c>
      <c r="L2494" s="5" t="s">
        <v>763</v>
      </c>
      <c r="M2494" s="5" t="s">
        <v>4908</v>
      </c>
      <c r="N2494" s="113"/>
    </row>
    <row r="2495">
      <c r="B2495" s="5">
        <v>12538.0</v>
      </c>
      <c r="E2495" s="90" t="s">
        <v>21</v>
      </c>
      <c r="F2495" s="90" t="s">
        <v>2370</v>
      </c>
      <c r="G2495" s="5">
        <v>1988.0</v>
      </c>
      <c r="H2495" s="5" t="s">
        <v>102</v>
      </c>
      <c r="I2495" s="5" t="s">
        <v>2371</v>
      </c>
      <c r="J2495" s="5">
        <v>20.0</v>
      </c>
      <c r="K2495" s="5" t="s">
        <v>105</v>
      </c>
      <c r="L2495" s="5" t="s">
        <v>666</v>
      </c>
      <c r="M2495" s="5" t="s">
        <v>4908</v>
      </c>
      <c r="N2495" s="113"/>
    </row>
    <row r="2496">
      <c r="B2496" s="5">
        <v>12539.0</v>
      </c>
      <c r="E2496" s="90" t="s">
        <v>21</v>
      </c>
      <c r="F2496" s="90" t="s">
        <v>2372</v>
      </c>
      <c r="G2496" s="5">
        <v>1988.0</v>
      </c>
      <c r="H2496" s="5" t="s">
        <v>102</v>
      </c>
      <c r="I2496" s="5" t="s">
        <v>2371</v>
      </c>
      <c r="J2496" s="5">
        <v>20.0</v>
      </c>
      <c r="K2496" s="5" t="s">
        <v>105</v>
      </c>
      <c r="L2496" s="5" t="s">
        <v>666</v>
      </c>
      <c r="M2496" s="5" t="s">
        <v>4908</v>
      </c>
      <c r="N2496" s="113"/>
    </row>
    <row r="2497">
      <c r="B2497" s="5">
        <v>12540.0</v>
      </c>
      <c r="E2497" s="90" t="s">
        <v>21</v>
      </c>
      <c r="F2497" s="90" t="s">
        <v>2373</v>
      </c>
      <c r="G2497" s="5">
        <v>1988.0</v>
      </c>
      <c r="H2497" s="5" t="s">
        <v>102</v>
      </c>
      <c r="I2497" s="5" t="s">
        <v>2371</v>
      </c>
      <c r="J2497" s="5">
        <v>20.0</v>
      </c>
      <c r="K2497" s="5" t="s">
        <v>105</v>
      </c>
      <c r="L2497" s="5" t="s">
        <v>666</v>
      </c>
      <c r="M2497" s="5" t="s">
        <v>4908</v>
      </c>
      <c r="N2497" s="113"/>
    </row>
    <row r="2498">
      <c r="B2498" s="5">
        <v>12541.0</v>
      </c>
      <c r="E2498" s="90" t="s">
        <v>21</v>
      </c>
      <c r="F2498" s="90" t="s">
        <v>2243</v>
      </c>
      <c r="G2498" s="5">
        <v>1988.0</v>
      </c>
      <c r="H2498" s="5" t="s">
        <v>2244</v>
      </c>
      <c r="I2498" s="5" t="s">
        <v>2114</v>
      </c>
      <c r="J2498" s="5">
        <v>16.0</v>
      </c>
      <c r="K2498" s="5" t="s">
        <v>105</v>
      </c>
      <c r="L2498" s="5" t="s">
        <v>25</v>
      </c>
      <c r="M2498" s="5" t="s">
        <v>4908</v>
      </c>
      <c r="N2498" s="113"/>
    </row>
    <row r="2499">
      <c r="B2499" s="5">
        <v>12542.0</v>
      </c>
      <c r="C2499" s="5"/>
      <c r="E2499" s="90" t="s">
        <v>21</v>
      </c>
      <c r="F2499" s="90" t="s">
        <v>1248</v>
      </c>
      <c r="G2499" s="5">
        <v>1989.0</v>
      </c>
      <c r="H2499" s="5" t="s">
        <v>330</v>
      </c>
      <c r="I2499" s="5" t="s">
        <v>967</v>
      </c>
      <c r="J2499" s="5" t="s">
        <v>968</v>
      </c>
      <c r="K2499" s="5" t="s">
        <v>105</v>
      </c>
      <c r="L2499" s="5" t="s">
        <v>25</v>
      </c>
      <c r="M2499" s="5" t="s">
        <v>4164</v>
      </c>
      <c r="N2499" s="113"/>
    </row>
    <row r="2500">
      <c r="B2500" s="5">
        <v>12543.0</v>
      </c>
      <c r="E2500" s="90" t="s">
        <v>21</v>
      </c>
      <c r="F2500" s="90" t="s">
        <v>1249</v>
      </c>
      <c r="G2500" s="5">
        <v>1989.0</v>
      </c>
      <c r="H2500" s="5" t="s">
        <v>330</v>
      </c>
      <c r="I2500" s="5" t="s">
        <v>967</v>
      </c>
      <c r="J2500" s="5" t="s">
        <v>968</v>
      </c>
      <c r="K2500" s="5" t="s">
        <v>105</v>
      </c>
      <c r="L2500" s="5" t="s">
        <v>25</v>
      </c>
      <c r="M2500" s="5" t="s">
        <v>4164</v>
      </c>
      <c r="N2500" s="113"/>
    </row>
    <row r="2501">
      <c r="B2501" s="5">
        <v>12544.0</v>
      </c>
      <c r="E2501" s="90" t="s">
        <v>21</v>
      </c>
      <c r="F2501" s="90" t="s">
        <v>1250</v>
      </c>
      <c r="G2501" s="5">
        <v>1989.0</v>
      </c>
      <c r="H2501" s="5" t="s">
        <v>330</v>
      </c>
      <c r="I2501" s="5" t="s">
        <v>967</v>
      </c>
      <c r="J2501" s="5" t="s">
        <v>968</v>
      </c>
      <c r="K2501" s="5" t="s">
        <v>105</v>
      </c>
      <c r="L2501" s="5" t="s">
        <v>25</v>
      </c>
      <c r="M2501" s="5" t="s">
        <v>4164</v>
      </c>
      <c r="N2501" s="113"/>
    </row>
    <row r="2502">
      <c r="B2502" s="5">
        <v>12545.0</v>
      </c>
      <c r="E2502" s="90" t="s">
        <v>21</v>
      </c>
      <c r="F2502" s="90" t="s">
        <v>1251</v>
      </c>
      <c r="G2502" s="5">
        <v>1989.0</v>
      </c>
      <c r="H2502" s="5" t="s">
        <v>330</v>
      </c>
      <c r="I2502" s="5" t="s">
        <v>967</v>
      </c>
      <c r="J2502" s="5" t="s">
        <v>968</v>
      </c>
      <c r="K2502" s="5" t="s">
        <v>105</v>
      </c>
      <c r="L2502" s="5" t="s">
        <v>25</v>
      </c>
      <c r="M2502" s="5" t="s">
        <v>4164</v>
      </c>
      <c r="N2502" s="113"/>
    </row>
    <row r="2503">
      <c r="B2503" s="5">
        <v>12546.0</v>
      </c>
      <c r="E2503" s="90" t="s">
        <v>21</v>
      </c>
      <c r="F2503" s="90" t="s">
        <v>1252</v>
      </c>
      <c r="G2503" s="5">
        <v>1989.0</v>
      </c>
      <c r="H2503" s="5" t="s">
        <v>330</v>
      </c>
      <c r="I2503" s="5" t="s">
        <v>967</v>
      </c>
      <c r="J2503" s="5" t="s">
        <v>968</v>
      </c>
      <c r="K2503" s="5" t="s">
        <v>105</v>
      </c>
      <c r="L2503" s="5" t="s">
        <v>25</v>
      </c>
      <c r="M2503" s="5" t="s">
        <v>4164</v>
      </c>
      <c r="N2503" s="113"/>
    </row>
    <row r="2504">
      <c r="B2504" s="5">
        <v>12547.0</v>
      </c>
      <c r="E2504" s="90" t="s">
        <v>21</v>
      </c>
      <c r="F2504" s="90" t="s">
        <v>1253</v>
      </c>
      <c r="G2504" s="5">
        <v>1989.0</v>
      </c>
      <c r="H2504" s="5" t="s">
        <v>330</v>
      </c>
      <c r="I2504" s="5" t="s">
        <v>967</v>
      </c>
      <c r="J2504" s="5" t="s">
        <v>968</v>
      </c>
      <c r="K2504" s="5" t="s">
        <v>105</v>
      </c>
      <c r="L2504" s="5" t="s">
        <v>25</v>
      </c>
      <c r="M2504" s="5" t="s">
        <v>4164</v>
      </c>
      <c r="N2504" s="113"/>
    </row>
    <row r="2505">
      <c r="B2505" s="5">
        <v>12548.0</v>
      </c>
      <c r="E2505" s="90" t="s">
        <v>21</v>
      </c>
      <c r="F2505" s="90" t="s">
        <v>1254</v>
      </c>
      <c r="G2505" s="5">
        <v>1989.0</v>
      </c>
      <c r="H2505" s="5" t="s">
        <v>330</v>
      </c>
      <c r="I2505" s="5" t="s">
        <v>967</v>
      </c>
      <c r="J2505" s="5" t="s">
        <v>968</v>
      </c>
      <c r="K2505" s="5" t="s">
        <v>105</v>
      </c>
      <c r="L2505" s="5" t="s">
        <v>25</v>
      </c>
      <c r="M2505" s="5" t="s">
        <v>4164</v>
      </c>
      <c r="N2505" s="113"/>
    </row>
    <row r="2506">
      <c r="B2506" s="5">
        <v>12549.0</v>
      </c>
      <c r="E2506" s="90" t="s">
        <v>21</v>
      </c>
      <c r="F2506" s="90" t="s">
        <v>1255</v>
      </c>
      <c r="G2506" s="5">
        <v>1989.0</v>
      </c>
      <c r="H2506" s="5" t="s">
        <v>330</v>
      </c>
      <c r="I2506" s="5" t="s">
        <v>967</v>
      </c>
      <c r="J2506" s="5" t="s">
        <v>968</v>
      </c>
      <c r="K2506" s="5" t="s">
        <v>105</v>
      </c>
      <c r="L2506" s="5" t="s">
        <v>25</v>
      </c>
      <c r="M2506" s="5" t="s">
        <v>4164</v>
      </c>
      <c r="N2506" s="113"/>
    </row>
    <row r="2507">
      <c r="B2507" s="5">
        <v>12550.0</v>
      </c>
      <c r="E2507" s="90" t="s">
        <v>21</v>
      </c>
      <c r="F2507" s="90" t="s">
        <v>1256</v>
      </c>
      <c r="G2507" s="5">
        <v>1989.0</v>
      </c>
      <c r="H2507" s="5" t="s">
        <v>330</v>
      </c>
      <c r="I2507" s="5" t="s">
        <v>967</v>
      </c>
      <c r="J2507" s="5" t="s">
        <v>968</v>
      </c>
      <c r="K2507" s="5" t="s">
        <v>105</v>
      </c>
      <c r="L2507" s="5" t="s">
        <v>25</v>
      </c>
      <c r="M2507" s="5" t="s">
        <v>4164</v>
      </c>
      <c r="N2507" s="113"/>
    </row>
    <row r="2508">
      <c r="B2508" s="5">
        <v>12551.0</v>
      </c>
      <c r="E2508" s="90" t="s">
        <v>21</v>
      </c>
      <c r="F2508" s="90" t="s">
        <v>1257</v>
      </c>
      <c r="G2508" s="5">
        <v>1989.0</v>
      </c>
      <c r="H2508" s="5" t="s">
        <v>330</v>
      </c>
      <c r="I2508" s="5" t="s">
        <v>967</v>
      </c>
      <c r="J2508" s="5" t="s">
        <v>968</v>
      </c>
      <c r="K2508" s="5" t="s">
        <v>105</v>
      </c>
      <c r="L2508" s="5" t="s">
        <v>25</v>
      </c>
      <c r="M2508" s="5" t="s">
        <v>4164</v>
      </c>
      <c r="N2508" s="113"/>
    </row>
    <row r="2509">
      <c r="B2509" s="5">
        <v>12552.0</v>
      </c>
      <c r="E2509" s="90" t="s">
        <v>21</v>
      </c>
      <c r="F2509" s="90" t="s">
        <v>1258</v>
      </c>
      <c r="G2509" s="5">
        <v>1989.0</v>
      </c>
      <c r="H2509" s="5" t="s">
        <v>330</v>
      </c>
      <c r="I2509" s="5" t="s">
        <v>967</v>
      </c>
      <c r="J2509" s="5" t="s">
        <v>968</v>
      </c>
      <c r="K2509" s="5" t="s">
        <v>105</v>
      </c>
      <c r="L2509" s="5" t="s">
        <v>25</v>
      </c>
      <c r="M2509" s="5" t="s">
        <v>4164</v>
      </c>
      <c r="N2509" s="113"/>
    </row>
    <row r="2510">
      <c r="B2510" s="5">
        <v>12553.0</v>
      </c>
      <c r="E2510" s="90" t="s">
        <v>21</v>
      </c>
      <c r="F2510" s="90" t="s">
        <v>1259</v>
      </c>
      <c r="G2510" s="5">
        <v>1989.0</v>
      </c>
      <c r="H2510" s="5" t="s">
        <v>330</v>
      </c>
      <c r="I2510" s="5" t="s">
        <v>967</v>
      </c>
      <c r="J2510" s="5" t="s">
        <v>968</v>
      </c>
      <c r="K2510" s="5" t="s">
        <v>105</v>
      </c>
      <c r="L2510" s="5" t="s">
        <v>25</v>
      </c>
      <c r="M2510" s="5" t="s">
        <v>4164</v>
      </c>
      <c r="N2510" s="113"/>
    </row>
    <row r="2511">
      <c r="B2511" s="5">
        <v>12554.0</v>
      </c>
      <c r="E2511" s="90" t="s">
        <v>21</v>
      </c>
      <c r="F2511" s="90" t="s">
        <v>1260</v>
      </c>
      <c r="G2511" s="5">
        <v>1989.0</v>
      </c>
      <c r="H2511" s="5" t="s">
        <v>330</v>
      </c>
      <c r="I2511" s="5" t="s">
        <v>967</v>
      </c>
      <c r="J2511" s="5" t="s">
        <v>968</v>
      </c>
      <c r="K2511" s="5" t="s">
        <v>105</v>
      </c>
      <c r="L2511" s="5" t="s">
        <v>25</v>
      </c>
      <c r="M2511" s="5" t="s">
        <v>4164</v>
      </c>
      <c r="N2511" s="113"/>
    </row>
    <row r="2512">
      <c r="B2512" s="5">
        <v>12555.0</v>
      </c>
      <c r="E2512" s="90" t="s">
        <v>21</v>
      </c>
      <c r="F2512" s="90" t="s">
        <v>1261</v>
      </c>
      <c r="G2512" s="5">
        <v>1989.0</v>
      </c>
      <c r="H2512" s="5" t="s">
        <v>330</v>
      </c>
      <c r="I2512" s="5" t="s">
        <v>967</v>
      </c>
      <c r="J2512" s="5" t="s">
        <v>968</v>
      </c>
      <c r="K2512" s="5" t="s">
        <v>105</v>
      </c>
      <c r="L2512" s="5" t="s">
        <v>25</v>
      </c>
      <c r="M2512" s="5" t="s">
        <v>4164</v>
      </c>
      <c r="N2512" s="113"/>
    </row>
    <row r="2513">
      <c r="B2513" s="5">
        <v>12556.0</v>
      </c>
      <c r="E2513" s="90" t="s">
        <v>21</v>
      </c>
      <c r="F2513" s="90" t="s">
        <v>1262</v>
      </c>
      <c r="G2513" s="5">
        <v>1989.0</v>
      </c>
      <c r="H2513" s="5" t="s">
        <v>330</v>
      </c>
      <c r="I2513" s="5" t="s">
        <v>967</v>
      </c>
      <c r="J2513" s="5" t="s">
        <v>968</v>
      </c>
      <c r="K2513" s="5" t="s">
        <v>105</v>
      </c>
      <c r="L2513" s="5" t="s">
        <v>25</v>
      </c>
      <c r="M2513" s="5" t="s">
        <v>4164</v>
      </c>
      <c r="N2513" s="113"/>
    </row>
    <row r="2514">
      <c r="B2514" s="5">
        <v>12557.0</v>
      </c>
      <c r="E2514" s="90" t="s">
        <v>21</v>
      </c>
      <c r="F2514" s="90" t="s">
        <v>1263</v>
      </c>
      <c r="G2514" s="5">
        <v>1989.0</v>
      </c>
      <c r="H2514" s="5" t="s">
        <v>330</v>
      </c>
      <c r="I2514" s="5" t="s">
        <v>967</v>
      </c>
      <c r="J2514" s="5" t="s">
        <v>968</v>
      </c>
      <c r="K2514" s="5" t="s">
        <v>105</v>
      </c>
      <c r="L2514" s="5" t="s">
        <v>25</v>
      </c>
      <c r="M2514" s="5" t="s">
        <v>4164</v>
      </c>
      <c r="N2514" s="113"/>
    </row>
    <row r="2515">
      <c r="B2515" s="5">
        <v>12558.0</v>
      </c>
      <c r="E2515" s="90" t="s">
        <v>21</v>
      </c>
      <c r="F2515" s="90" t="s">
        <v>1264</v>
      </c>
      <c r="G2515" s="5">
        <v>1989.0</v>
      </c>
      <c r="H2515" s="5" t="s">
        <v>330</v>
      </c>
      <c r="I2515" s="5" t="s">
        <v>967</v>
      </c>
      <c r="J2515" s="5" t="s">
        <v>968</v>
      </c>
      <c r="K2515" s="5" t="s">
        <v>105</v>
      </c>
      <c r="L2515" s="5" t="s">
        <v>25</v>
      </c>
      <c r="M2515" s="5" t="s">
        <v>4164</v>
      </c>
      <c r="N2515" s="113"/>
    </row>
    <row r="2516">
      <c r="B2516" s="5">
        <v>12559.0</v>
      </c>
      <c r="E2516" s="90" t="s">
        <v>21</v>
      </c>
      <c r="F2516" s="90" t="s">
        <v>1214</v>
      </c>
      <c r="G2516" s="5">
        <v>1990.0</v>
      </c>
      <c r="H2516" s="5" t="s">
        <v>330</v>
      </c>
      <c r="I2516" s="5" t="s">
        <v>1215</v>
      </c>
      <c r="J2516" s="5" t="s">
        <v>1216</v>
      </c>
      <c r="K2516" s="5" t="s">
        <v>105</v>
      </c>
      <c r="L2516" s="5" t="s">
        <v>25</v>
      </c>
      <c r="M2516" s="5" t="s">
        <v>4164</v>
      </c>
      <c r="N2516" s="113"/>
    </row>
    <row r="2517">
      <c r="B2517" s="5">
        <v>12560.0</v>
      </c>
      <c r="E2517" s="90" t="s">
        <v>21</v>
      </c>
      <c r="F2517" s="90" t="s">
        <v>1217</v>
      </c>
      <c r="G2517" s="5">
        <v>1990.0</v>
      </c>
      <c r="H2517" s="5" t="s">
        <v>330</v>
      </c>
      <c r="I2517" s="5" t="s">
        <v>1215</v>
      </c>
      <c r="J2517" s="5" t="s">
        <v>1216</v>
      </c>
      <c r="K2517" s="5" t="s">
        <v>105</v>
      </c>
      <c r="L2517" s="5" t="s">
        <v>25</v>
      </c>
      <c r="M2517" s="5" t="s">
        <v>4164</v>
      </c>
      <c r="N2517" s="113"/>
    </row>
    <row r="2518">
      <c r="B2518" s="5">
        <v>12561.0</v>
      </c>
      <c r="E2518" s="90" t="s">
        <v>21</v>
      </c>
      <c r="F2518" s="90" t="s">
        <v>1218</v>
      </c>
      <c r="G2518" s="5">
        <v>1990.0</v>
      </c>
      <c r="H2518" s="5" t="s">
        <v>330</v>
      </c>
      <c r="I2518" s="5" t="s">
        <v>1215</v>
      </c>
      <c r="J2518" s="5" t="s">
        <v>1216</v>
      </c>
      <c r="K2518" s="5" t="s">
        <v>105</v>
      </c>
      <c r="L2518" s="5" t="s">
        <v>25</v>
      </c>
      <c r="M2518" s="5" t="s">
        <v>4164</v>
      </c>
      <c r="N2518" s="113"/>
    </row>
    <row r="2519">
      <c r="B2519" s="5">
        <v>12562.0</v>
      </c>
      <c r="E2519" s="90" t="s">
        <v>21</v>
      </c>
      <c r="F2519" s="90" t="s">
        <v>1132</v>
      </c>
      <c r="G2519" s="5">
        <v>1995.0</v>
      </c>
      <c r="H2519" s="5" t="s">
        <v>234</v>
      </c>
      <c r="I2519" s="5" t="s">
        <v>1133</v>
      </c>
      <c r="J2519" s="5">
        <v>130.0</v>
      </c>
      <c r="K2519" s="5" t="s">
        <v>105</v>
      </c>
      <c r="L2519" s="5" t="s">
        <v>25</v>
      </c>
      <c r="M2519" s="5" t="s">
        <v>4164</v>
      </c>
      <c r="N2519" s="113"/>
    </row>
    <row r="2520">
      <c r="B2520" s="5">
        <v>12563.0</v>
      </c>
      <c r="E2520" s="90" t="s">
        <v>21</v>
      </c>
      <c r="F2520" s="90" t="s">
        <v>1134</v>
      </c>
      <c r="G2520" s="5">
        <v>1995.0</v>
      </c>
      <c r="H2520" s="5" t="s">
        <v>234</v>
      </c>
      <c r="I2520" s="5" t="s">
        <v>1133</v>
      </c>
      <c r="J2520" s="5">
        <v>130.0</v>
      </c>
      <c r="K2520" s="5" t="s">
        <v>105</v>
      </c>
      <c r="L2520" s="5" t="s">
        <v>25</v>
      </c>
      <c r="M2520" s="5" t="s">
        <v>4164</v>
      </c>
      <c r="N2520" s="113"/>
    </row>
    <row r="2521">
      <c r="B2521" s="5">
        <v>12564.0</v>
      </c>
      <c r="E2521" s="90" t="s">
        <v>21</v>
      </c>
      <c r="F2521" s="90" t="s">
        <v>1899</v>
      </c>
      <c r="G2521" s="5">
        <v>1998.0</v>
      </c>
      <c r="H2521" s="5" t="s">
        <v>62</v>
      </c>
      <c r="I2521" s="5" t="s">
        <v>1900</v>
      </c>
      <c r="J2521" s="5">
        <v>199.0</v>
      </c>
      <c r="K2521" s="5" t="s">
        <v>105</v>
      </c>
      <c r="L2521" s="5" t="s">
        <v>25</v>
      </c>
      <c r="M2521" s="5" t="s">
        <v>4908</v>
      </c>
      <c r="N2521" s="113"/>
    </row>
    <row r="2522">
      <c r="B2522" s="5">
        <v>12565.0</v>
      </c>
      <c r="E2522" s="90" t="s">
        <v>21</v>
      </c>
      <c r="F2522" s="90" t="s">
        <v>1901</v>
      </c>
      <c r="G2522" s="5">
        <v>1998.0</v>
      </c>
      <c r="H2522" s="5" t="s">
        <v>62</v>
      </c>
      <c r="I2522" s="5" t="s">
        <v>1900</v>
      </c>
      <c r="J2522" s="5">
        <v>199.0</v>
      </c>
      <c r="K2522" s="5" t="s">
        <v>105</v>
      </c>
      <c r="L2522" s="5" t="s">
        <v>25</v>
      </c>
      <c r="M2522" s="5" t="s">
        <v>4908</v>
      </c>
      <c r="N2522" s="113"/>
    </row>
    <row r="2523">
      <c r="B2523" s="5">
        <v>12566.0</v>
      </c>
      <c r="E2523" s="90" t="s">
        <v>66</v>
      </c>
      <c r="F2523" s="90" t="s">
        <v>2921</v>
      </c>
      <c r="G2523" s="5">
        <v>2019.0</v>
      </c>
      <c r="H2523" s="5" t="s">
        <v>119</v>
      </c>
      <c r="I2523" s="5" t="s">
        <v>1786</v>
      </c>
      <c r="J2523" s="5">
        <v>201.0</v>
      </c>
      <c r="K2523" s="5" t="s">
        <v>105</v>
      </c>
      <c r="L2523" s="5" t="s">
        <v>462</v>
      </c>
      <c r="M2523" s="5" t="s">
        <v>4908</v>
      </c>
      <c r="N2523" s="113"/>
    </row>
    <row r="2524">
      <c r="B2524" s="5">
        <v>12568.0</v>
      </c>
      <c r="E2524" s="90" t="s">
        <v>21</v>
      </c>
      <c r="F2524" s="90" t="s">
        <v>247</v>
      </c>
      <c r="G2524" s="5">
        <v>1990.0</v>
      </c>
      <c r="H2524" s="5" t="s">
        <v>62</v>
      </c>
      <c r="I2524" s="5" t="s">
        <v>91</v>
      </c>
      <c r="J2524" s="5">
        <v>414.0</v>
      </c>
      <c r="K2524" s="5" t="s">
        <v>246</v>
      </c>
      <c r="L2524" s="5" t="s">
        <v>25</v>
      </c>
      <c r="M2524" s="5" t="s">
        <v>4165</v>
      </c>
      <c r="N2524" s="113"/>
    </row>
    <row r="2525">
      <c r="B2525" s="5">
        <v>12569.0</v>
      </c>
      <c r="E2525" s="90" t="s">
        <v>21</v>
      </c>
      <c r="F2525" s="90" t="s">
        <v>248</v>
      </c>
      <c r="G2525" s="5">
        <v>1990.0</v>
      </c>
      <c r="H2525" s="5" t="s">
        <v>62</v>
      </c>
      <c r="I2525" s="5" t="s">
        <v>91</v>
      </c>
      <c r="J2525" s="5">
        <v>414.0</v>
      </c>
      <c r="K2525" s="5" t="s">
        <v>246</v>
      </c>
      <c r="L2525" s="5" t="s">
        <v>25</v>
      </c>
      <c r="M2525" s="5" t="s">
        <v>4165</v>
      </c>
      <c r="N2525" s="113"/>
    </row>
    <row r="2526">
      <c r="B2526" s="5">
        <v>12570.0</v>
      </c>
      <c r="E2526" s="90" t="s">
        <v>21</v>
      </c>
      <c r="F2526" s="90" t="s">
        <v>249</v>
      </c>
      <c r="G2526" s="5">
        <v>1990.0</v>
      </c>
      <c r="H2526" s="5" t="s">
        <v>62</v>
      </c>
      <c r="I2526" s="5" t="s">
        <v>91</v>
      </c>
      <c r="J2526" s="5">
        <v>414.0</v>
      </c>
      <c r="K2526" s="5" t="s">
        <v>246</v>
      </c>
      <c r="L2526" s="5" t="s">
        <v>25</v>
      </c>
      <c r="M2526" s="5" t="s">
        <v>4165</v>
      </c>
      <c r="N2526" s="113"/>
    </row>
    <row r="2527">
      <c r="B2527" s="5">
        <v>12571.0</v>
      </c>
      <c r="E2527" s="90" t="s">
        <v>21</v>
      </c>
      <c r="F2527" s="90" t="s">
        <v>3726</v>
      </c>
      <c r="G2527" s="5">
        <v>1990.0</v>
      </c>
      <c r="H2527" s="5" t="s">
        <v>62</v>
      </c>
      <c r="I2527" s="5" t="s">
        <v>91</v>
      </c>
      <c r="J2527" s="5">
        <v>414.0</v>
      </c>
      <c r="K2527" s="5" t="s">
        <v>246</v>
      </c>
      <c r="L2527" s="5" t="s">
        <v>72</v>
      </c>
      <c r="M2527" s="5" t="s">
        <v>4165</v>
      </c>
      <c r="N2527" s="113"/>
    </row>
    <row r="2528">
      <c r="B2528" s="5">
        <v>12572.0</v>
      </c>
      <c r="E2528" s="90" t="s">
        <v>21</v>
      </c>
      <c r="F2528" s="90" t="s">
        <v>3727</v>
      </c>
      <c r="G2528" s="5">
        <v>1990.0</v>
      </c>
      <c r="H2528" s="5" t="s">
        <v>62</v>
      </c>
      <c r="I2528" s="5" t="s">
        <v>91</v>
      </c>
      <c r="J2528" s="5">
        <v>414.0</v>
      </c>
      <c r="K2528" s="5" t="s">
        <v>246</v>
      </c>
      <c r="L2528" s="5" t="s">
        <v>72</v>
      </c>
      <c r="M2528" s="5" t="s">
        <v>4165</v>
      </c>
      <c r="N2528" s="113"/>
    </row>
    <row r="2529">
      <c r="B2529" s="5">
        <v>12573.0</v>
      </c>
      <c r="E2529" s="90" t="s">
        <v>21</v>
      </c>
      <c r="F2529" s="90" t="s">
        <v>3552</v>
      </c>
      <c r="G2529" s="5">
        <v>1990.0</v>
      </c>
      <c r="H2529" s="5" t="s">
        <v>62</v>
      </c>
      <c r="I2529" s="5" t="s">
        <v>91</v>
      </c>
      <c r="J2529" s="5">
        <v>414.0</v>
      </c>
      <c r="K2529" s="5" t="s">
        <v>246</v>
      </c>
      <c r="L2529" s="5" t="s">
        <v>666</v>
      </c>
      <c r="M2529" s="5" t="s">
        <v>4165</v>
      </c>
      <c r="N2529" s="113"/>
    </row>
    <row r="2530">
      <c r="B2530" s="5">
        <v>12574.0</v>
      </c>
      <c r="E2530" s="90" t="s">
        <v>21</v>
      </c>
      <c r="F2530" s="90" t="s">
        <v>3728</v>
      </c>
      <c r="G2530" s="5">
        <v>1990.0</v>
      </c>
      <c r="H2530" s="5" t="s">
        <v>90</v>
      </c>
      <c r="I2530" s="5" t="s">
        <v>91</v>
      </c>
      <c r="J2530" s="5">
        <v>663.0</v>
      </c>
      <c r="K2530" s="5" t="s">
        <v>105</v>
      </c>
      <c r="L2530" s="5" t="s">
        <v>25</v>
      </c>
      <c r="M2530" s="5" t="s">
        <v>4165</v>
      </c>
      <c r="N2530" s="113"/>
    </row>
    <row r="2531">
      <c r="B2531" s="5">
        <v>12575.0</v>
      </c>
      <c r="E2531" s="90" t="s">
        <v>21</v>
      </c>
      <c r="F2531" s="90" t="s">
        <v>3729</v>
      </c>
      <c r="G2531" s="5">
        <v>1990.0</v>
      </c>
      <c r="H2531" s="5" t="s">
        <v>90</v>
      </c>
      <c r="I2531" s="5" t="s">
        <v>91</v>
      </c>
      <c r="J2531" s="5">
        <v>663.0</v>
      </c>
      <c r="K2531" s="5" t="s">
        <v>105</v>
      </c>
      <c r="L2531" s="5" t="s">
        <v>25</v>
      </c>
      <c r="M2531" s="5" t="s">
        <v>4165</v>
      </c>
      <c r="N2531" s="113"/>
    </row>
    <row r="2532">
      <c r="B2532" s="5">
        <v>12576.0</v>
      </c>
      <c r="E2532" s="90" t="s">
        <v>21</v>
      </c>
      <c r="F2532" s="90" t="s">
        <v>3730</v>
      </c>
      <c r="G2532" s="5">
        <v>1990.0</v>
      </c>
      <c r="H2532" s="5" t="s">
        <v>90</v>
      </c>
      <c r="I2532" s="5" t="s">
        <v>91</v>
      </c>
      <c r="J2532" s="5">
        <v>663.0</v>
      </c>
      <c r="K2532" s="5" t="s">
        <v>105</v>
      </c>
      <c r="L2532" s="5" t="s">
        <v>25</v>
      </c>
      <c r="M2532" s="5" t="s">
        <v>4165</v>
      </c>
      <c r="N2532" s="113"/>
    </row>
    <row r="2533">
      <c r="B2533" s="5">
        <v>12577.0</v>
      </c>
      <c r="E2533" s="90" t="s">
        <v>21</v>
      </c>
      <c r="F2533" s="90" t="s">
        <v>3553</v>
      </c>
      <c r="G2533" s="5">
        <v>1987.0</v>
      </c>
      <c r="H2533" s="5" t="s">
        <v>102</v>
      </c>
      <c r="I2533" s="5" t="s">
        <v>120</v>
      </c>
      <c r="J2533" s="5">
        <v>604.0</v>
      </c>
      <c r="K2533" s="5" t="s">
        <v>105</v>
      </c>
      <c r="L2533" s="5" t="s">
        <v>666</v>
      </c>
      <c r="M2533" s="5" t="s">
        <v>4165</v>
      </c>
      <c r="N2533" s="113"/>
    </row>
    <row r="2534">
      <c r="B2534" s="5">
        <v>12578.0</v>
      </c>
      <c r="E2534" s="90" t="s">
        <v>21</v>
      </c>
      <c r="F2534" s="90" t="s">
        <v>250</v>
      </c>
      <c r="G2534" s="5">
        <v>1990.0</v>
      </c>
      <c r="H2534" s="5" t="s">
        <v>62</v>
      </c>
      <c r="I2534" s="5" t="s">
        <v>91</v>
      </c>
      <c r="J2534" s="5">
        <v>414.0</v>
      </c>
      <c r="K2534" s="5" t="s">
        <v>246</v>
      </c>
      <c r="L2534" s="5" t="s">
        <v>25</v>
      </c>
      <c r="M2534" s="5" t="s">
        <v>4165</v>
      </c>
      <c r="N2534" s="113"/>
    </row>
    <row r="2535">
      <c r="B2535" s="5">
        <v>12579.0</v>
      </c>
      <c r="E2535" s="90" t="s">
        <v>21</v>
      </c>
      <c r="F2535" s="90" t="s">
        <v>251</v>
      </c>
      <c r="G2535" s="5">
        <v>1990.0</v>
      </c>
      <c r="H2535" s="5" t="s">
        <v>62</v>
      </c>
      <c r="I2535" s="5" t="s">
        <v>91</v>
      </c>
      <c r="J2535" s="5">
        <v>414.0</v>
      </c>
      <c r="K2535" s="5" t="s">
        <v>246</v>
      </c>
      <c r="L2535" s="5" t="s">
        <v>25</v>
      </c>
      <c r="M2535" s="5" t="s">
        <v>4165</v>
      </c>
      <c r="N2535" s="113"/>
    </row>
    <row r="2536">
      <c r="B2536" s="5">
        <v>12580.0</v>
      </c>
      <c r="E2536" s="90" t="s">
        <v>21</v>
      </c>
      <c r="F2536" s="90" t="s">
        <v>252</v>
      </c>
      <c r="G2536" s="5">
        <v>1990.0</v>
      </c>
      <c r="H2536" s="5" t="s">
        <v>62</v>
      </c>
      <c r="I2536" s="5" t="s">
        <v>91</v>
      </c>
      <c r="J2536" s="5">
        <v>414.0</v>
      </c>
      <c r="K2536" s="5" t="s">
        <v>246</v>
      </c>
      <c r="L2536" s="5" t="s">
        <v>25</v>
      </c>
      <c r="M2536" s="5" t="s">
        <v>4165</v>
      </c>
      <c r="N2536" s="113"/>
    </row>
    <row r="2537">
      <c r="B2537" s="5">
        <v>12581.0</v>
      </c>
      <c r="E2537" s="90" t="s">
        <v>21</v>
      </c>
      <c r="F2537" s="90" t="s">
        <v>253</v>
      </c>
      <c r="G2537" s="5">
        <v>1990.0</v>
      </c>
      <c r="H2537" s="5" t="s">
        <v>62</v>
      </c>
      <c r="I2537" s="5" t="s">
        <v>91</v>
      </c>
      <c r="J2537" s="5">
        <v>414.0</v>
      </c>
      <c r="K2537" s="5" t="s">
        <v>246</v>
      </c>
      <c r="L2537" s="5" t="s">
        <v>25</v>
      </c>
      <c r="M2537" s="5" t="s">
        <v>4165</v>
      </c>
      <c r="N2537" s="113"/>
    </row>
    <row r="2538">
      <c r="B2538" s="5">
        <v>12582.0</v>
      </c>
      <c r="E2538" s="90" t="s">
        <v>21</v>
      </c>
      <c r="F2538" s="90" t="s">
        <v>254</v>
      </c>
      <c r="G2538" s="5">
        <v>1990.0</v>
      </c>
      <c r="H2538" s="5" t="s">
        <v>62</v>
      </c>
      <c r="I2538" s="5" t="s">
        <v>91</v>
      </c>
      <c r="J2538" s="5">
        <v>414.0</v>
      </c>
      <c r="K2538" s="5" t="s">
        <v>246</v>
      </c>
      <c r="L2538" s="5" t="s">
        <v>25</v>
      </c>
      <c r="M2538" s="5" t="s">
        <v>4165</v>
      </c>
      <c r="N2538" s="113"/>
    </row>
    <row r="2539">
      <c r="B2539" s="5">
        <v>12583.0</v>
      </c>
      <c r="E2539" s="90" t="s">
        <v>21</v>
      </c>
      <c r="F2539" s="90" t="s">
        <v>255</v>
      </c>
      <c r="G2539" s="5">
        <v>1990.0</v>
      </c>
      <c r="H2539" s="5" t="s">
        <v>62</v>
      </c>
      <c r="I2539" s="5" t="s">
        <v>91</v>
      </c>
      <c r="J2539" s="5">
        <v>414.0</v>
      </c>
      <c r="K2539" s="5" t="s">
        <v>246</v>
      </c>
      <c r="L2539" s="5" t="s">
        <v>25</v>
      </c>
      <c r="M2539" s="5" t="s">
        <v>4165</v>
      </c>
      <c r="N2539" s="113"/>
    </row>
    <row r="2540">
      <c r="B2540" s="5">
        <v>12584.0</v>
      </c>
      <c r="E2540" s="90" t="s">
        <v>21</v>
      </c>
      <c r="F2540" s="90" t="s">
        <v>256</v>
      </c>
      <c r="G2540" s="5">
        <v>1990.0</v>
      </c>
      <c r="H2540" s="5" t="s">
        <v>62</v>
      </c>
      <c r="I2540" s="5" t="s">
        <v>91</v>
      </c>
      <c r="J2540" s="5">
        <v>414.0</v>
      </c>
      <c r="K2540" s="5" t="s">
        <v>246</v>
      </c>
      <c r="L2540" s="5" t="s">
        <v>25</v>
      </c>
      <c r="M2540" s="5" t="s">
        <v>4165</v>
      </c>
      <c r="N2540" s="113"/>
    </row>
    <row r="2541">
      <c r="B2541" s="5">
        <v>12585.0</v>
      </c>
      <c r="E2541" s="90" t="s">
        <v>21</v>
      </c>
      <c r="F2541" s="90" t="s">
        <v>257</v>
      </c>
      <c r="G2541" s="5">
        <v>1990.0</v>
      </c>
      <c r="H2541" s="5" t="s">
        <v>62</v>
      </c>
      <c r="I2541" s="5" t="s">
        <v>91</v>
      </c>
      <c r="J2541" s="5">
        <v>414.0</v>
      </c>
      <c r="K2541" s="5" t="s">
        <v>105</v>
      </c>
      <c r="L2541" s="5" t="s">
        <v>25</v>
      </c>
      <c r="M2541" s="5" t="s">
        <v>4165</v>
      </c>
      <c r="N2541" s="113"/>
    </row>
    <row r="2542">
      <c r="B2542" s="5">
        <v>12586.0</v>
      </c>
      <c r="E2542" s="90" t="s">
        <v>21</v>
      </c>
      <c r="F2542" s="90" t="s">
        <v>258</v>
      </c>
      <c r="G2542" s="5">
        <v>1990.0</v>
      </c>
      <c r="H2542" s="5" t="s">
        <v>62</v>
      </c>
      <c r="I2542" s="5" t="s">
        <v>91</v>
      </c>
      <c r="J2542" s="5">
        <v>414.0</v>
      </c>
      <c r="K2542" s="5" t="s">
        <v>246</v>
      </c>
      <c r="L2542" s="5" t="s">
        <v>25</v>
      </c>
      <c r="M2542" s="5" t="s">
        <v>4165</v>
      </c>
      <c r="N2542" s="113"/>
    </row>
    <row r="2543">
      <c r="B2543" s="5">
        <v>12587.0</v>
      </c>
      <c r="E2543" s="90" t="s">
        <v>21</v>
      </c>
      <c r="F2543" s="90" t="s">
        <v>259</v>
      </c>
      <c r="G2543" s="5">
        <v>1990.0</v>
      </c>
      <c r="H2543" s="5" t="s">
        <v>62</v>
      </c>
      <c r="I2543" s="5" t="s">
        <v>91</v>
      </c>
      <c r="J2543" s="5">
        <v>414.0</v>
      </c>
      <c r="K2543" s="5" t="s">
        <v>246</v>
      </c>
      <c r="L2543" s="5" t="s">
        <v>25</v>
      </c>
      <c r="M2543" s="5" t="s">
        <v>4165</v>
      </c>
      <c r="N2543" s="113"/>
    </row>
    <row r="2544">
      <c r="B2544" s="5">
        <v>12588.0</v>
      </c>
      <c r="E2544" s="90" t="s">
        <v>21</v>
      </c>
      <c r="F2544" s="90" t="s">
        <v>260</v>
      </c>
      <c r="G2544" s="5">
        <v>1990.0</v>
      </c>
      <c r="H2544" s="5" t="s">
        <v>62</v>
      </c>
      <c r="I2544" s="5" t="s">
        <v>91</v>
      </c>
      <c r="J2544" s="5">
        <v>414.0</v>
      </c>
      <c r="K2544" s="5" t="s">
        <v>246</v>
      </c>
      <c r="L2544" s="5" t="s">
        <v>25</v>
      </c>
      <c r="M2544" s="5" t="s">
        <v>4165</v>
      </c>
      <c r="N2544" s="113"/>
    </row>
    <row r="2545">
      <c r="B2545" s="5">
        <v>12589.0</v>
      </c>
      <c r="E2545" s="90" t="s">
        <v>21</v>
      </c>
      <c r="F2545" s="90" t="s">
        <v>261</v>
      </c>
      <c r="G2545" s="5">
        <v>1990.0</v>
      </c>
      <c r="H2545" s="5" t="s">
        <v>62</v>
      </c>
      <c r="I2545" s="5" t="s">
        <v>91</v>
      </c>
      <c r="J2545" s="5">
        <v>414.0</v>
      </c>
      <c r="K2545" s="5" t="s">
        <v>246</v>
      </c>
      <c r="L2545" s="5" t="s">
        <v>25</v>
      </c>
      <c r="M2545" s="5" t="s">
        <v>4165</v>
      </c>
      <c r="N2545" s="113"/>
    </row>
    <row r="2546">
      <c r="B2546" s="5">
        <v>12591.0</v>
      </c>
      <c r="E2546" s="90" t="s">
        <v>21</v>
      </c>
      <c r="F2546" s="90" t="s">
        <v>262</v>
      </c>
      <c r="G2546" s="5">
        <v>1990.0</v>
      </c>
      <c r="H2546" s="5" t="s">
        <v>62</v>
      </c>
      <c r="I2546" s="5" t="s">
        <v>91</v>
      </c>
      <c r="J2546" s="5">
        <v>414.0</v>
      </c>
      <c r="K2546" s="5" t="s">
        <v>246</v>
      </c>
      <c r="L2546" s="5" t="s">
        <v>25</v>
      </c>
      <c r="M2546" s="5" t="s">
        <v>4165</v>
      </c>
      <c r="N2546" s="113"/>
    </row>
    <row r="2547">
      <c r="B2547" s="5">
        <v>12592.0</v>
      </c>
      <c r="E2547" s="90" t="s">
        <v>21</v>
      </c>
      <c r="F2547" s="90" t="s">
        <v>263</v>
      </c>
      <c r="G2547" s="5">
        <v>1990.0</v>
      </c>
      <c r="H2547" s="5" t="s">
        <v>62</v>
      </c>
      <c r="I2547" s="5" t="s">
        <v>91</v>
      </c>
      <c r="J2547" s="5">
        <v>414.0</v>
      </c>
      <c r="K2547" s="5" t="s">
        <v>246</v>
      </c>
      <c r="L2547" s="5" t="s">
        <v>25</v>
      </c>
      <c r="M2547" s="5" t="s">
        <v>4165</v>
      </c>
      <c r="N2547" s="113"/>
    </row>
    <row r="2548">
      <c r="B2548" s="5">
        <v>12593.0</v>
      </c>
      <c r="E2548" s="90" t="s">
        <v>21</v>
      </c>
      <c r="F2548" s="90" t="s">
        <v>264</v>
      </c>
      <c r="G2548" s="5">
        <v>1990.0</v>
      </c>
      <c r="H2548" s="5" t="s">
        <v>62</v>
      </c>
      <c r="I2548" s="5" t="s">
        <v>91</v>
      </c>
      <c r="J2548" s="5">
        <v>414.0</v>
      </c>
      <c r="K2548" s="5" t="s">
        <v>246</v>
      </c>
      <c r="L2548" s="5" t="s">
        <v>25</v>
      </c>
      <c r="M2548" s="5" t="s">
        <v>4165</v>
      </c>
      <c r="N2548" s="113"/>
    </row>
    <row r="2549">
      <c r="B2549" s="5">
        <v>12594.0</v>
      </c>
      <c r="E2549" s="90" t="s">
        <v>21</v>
      </c>
      <c r="F2549" s="90" t="s">
        <v>118</v>
      </c>
      <c r="G2549" s="5">
        <v>1987.0</v>
      </c>
      <c r="H2549" s="5" t="s">
        <v>119</v>
      </c>
      <c r="I2549" s="5" t="s">
        <v>120</v>
      </c>
      <c r="J2549" s="5">
        <v>361.0</v>
      </c>
      <c r="K2549" s="5" t="s">
        <v>105</v>
      </c>
      <c r="L2549" s="5" t="s">
        <v>25</v>
      </c>
      <c r="M2549" s="5" t="s">
        <v>4165</v>
      </c>
      <c r="N2549" s="113"/>
    </row>
    <row r="2550">
      <c r="B2550" s="5">
        <v>12595.0</v>
      </c>
      <c r="E2550" s="90" t="s">
        <v>21</v>
      </c>
      <c r="F2550" s="90" t="s">
        <v>121</v>
      </c>
      <c r="G2550" s="5">
        <v>1987.0</v>
      </c>
      <c r="H2550" s="5" t="s">
        <v>119</v>
      </c>
      <c r="I2550" s="5" t="s">
        <v>120</v>
      </c>
      <c r="J2550" s="5">
        <v>361.0</v>
      </c>
      <c r="K2550" s="5" t="s">
        <v>105</v>
      </c>
      <c r="L2550" s="5" t="s">
        <v>25</v>
      </c>
      <c r="M2550" s="5" t="s">
        <v>4165</v>
      </c>
      <c r="N2550" s="113"/>
    </row>
    <row r="2551">
      <c r="B2551" s="5">
        <v>12596.0</v>
      </c>
      <c r="E2551" s="90" t="s">
        <v>21</v>
      </c>
      <c r="F2551" s="90" t="s">
        <v>122</v>
      </c>
      <c r="G2551" s="5">
        <v>1989.0</v>
      </c>
      <c r="H2551" s="5" t="s">
        <v>123</v>
      </c>
      <c r="I2551" s="5" t="s">
        <v>124</v>
      </c>
      <c r="J2551" s="5">
        <v>25.0</v>
      </c>
      <c r="K2551" s="5" t="s">
        <v>125</v>
      </c>
      <c r="L2551" s="5" t="s">
        <v>25</v>
      </c>
      <c r="M2551" s="5" t="s">
        <v>4165</v>
      </c>
      <c r="N2551" s="113"/>
    </row>
    <row r="2552">
      <c r="B2552" s="5">
        <v>12597.0</v>
      </c>
      <c r="E2552" s="90" t="s">
        <v>21</v>
      </c>
      <c r="F2552" s="90" t="s">
        <v>126</v>
      </c>
      <c r="G2552" s="5">
        <v>1989.0</v>
      </c>
      <c r="H2552" s="5" t="s">
        <v>127</v>
      </c>
      <c r="I2552" s="5" t="s">
        <v>128</v>
      </c>
      <c r="J2552" s="5">
        <v>736.0</v>
      </c>
      <c r="K2552" s="5" t="s">
        <v>129</v>
      </c>
      <c r="L2552" s="5" t="s">
        <v>25</v>
      </c>
      <c r="M2552" s="5" t="s">
        <v>4165</v>
      </c>
      <c r="N2552" s="113"/>
    </row>
    <row r="2553">
      <c r="B2553" s="5">
        <v>12598.0</v>
      </c>
      <c r="E2553" s="90" t="s">
        <v>21</v>
      </c>
      <c r="F2553" s="90" t="s">
        <v>3731</v>
      </c>
      <c r="G2553" s="5">
        <v>1993.0</v>
      </c>
      <c r="H2553" s="5" t="s">
        <v>131</v>
      </c>
      <c r="I2553" s="5" t="s">
        <v>193</v>
      </c>
      <c r="J2553" s="5">
        <v>707.0</v>
      </c>
      <c r="K2553" s="5" t="s">
        <v>105</v>
      </c>
      <c r="L2553" s="5" t="s">
        <v>25</v>
      </c>
      <c r="M2553" s="5" t="s">
        <v>4165</v>
      </c>
      <c r="N2553" s="113"/>
    </row>
    <row r="2554">
      <c r="B2554" s="5">
        <v>12599.0</v>
      </c>
      <c r="E2554" s="90" t="s">
        <v>21</v>
      </c>
      <c r="F2554" s="90" t="s">
        <v>3554</v>
      </c>
      <c r="G2554" s="5">
        <v>1993.0</v>
      </c>
      <c r="H2554" s="5" t="s">
        <v>131</v>
      </c>
      <c r="I2554" s="5" t="s">
        <v>193</v>
      </c>
      <c r="J2554" s="5">
        <v>707.0</v>
      </c>
      <c r="K2554" s="5" t="s">
        <v>105</v>
      </c>
      <c r="L2554" s="5" t="s">
        <v>72</v>
      </c>
      <c r="M2554" s="5" t="s">
        <v>4165</v>
      </c>
      <c r="N2554" s="113"/>
    </row>
    <row r="2555">
      <c r="B2555" s="5">
        <v>12600.0</v>
      </c>
      <c r="E2555" s="90" t="s">
        <v>21</v>
      </c>
      <c r="F2555" s="90" t="s">
        <v>265</v>
      </c>
      <c r="G2555" s="5">
        <v>1989.0</v>
      </c>
      <c r="H2555" s="5" t="s">
        <v>266</v>
      </c>
      <c r="I2555" s="5" t="s">
        <v>193</v>
      </c>
      <c r="J2555" s="5" t="s">
        <v>267</v>
      </c>
      <c r="K2555" s="5" t="s">
        <v>105</v>
      </c>
      <c r="L2555" s="5" t="s">
        <v>25</v>
      </c>
      <c r="M2555" s="5" t="s">
        <v>4165</v>
      </c>
      <c r="N2555" s="113"/>
    </row>
    <row r="2556">
      <c r="B2556" s="5">
        <v>12601.0</v>
      </c>
      <c r="E2556" s="90" t="s">
        <v>21</v>
      </c>
      <c r="F2556" s="90" t="s">
        <v>268</v>
      </c>
      <c r="G2556" s="5">
        <v>1989.0</v>
      </c>
      <c r="H2556" s="5" t="s">
        <v>266</v>
      </c>
      <c r="I2556" s="5" t="s">
        <v>193</v>
      </c>
      <c r="J2556" s="5" t="s">
        <v>267</v>
      </c>
      <c r="K2556" s="5" t="s">
        <v>105</v>
      </c>
      <c r="L2556" s="5" t="s">
        <v>25</v>
      </c>
      <c r="M2556" s="5" t="s">
        <v>4165</v>
      </c>
      <c r="N2556" s="113"/>
    </row>
    <row r="2557">
      <c r="B2557" s="5">
        <v>12602.0</v>
      </c>
      <c r="E2557" s="90" t="s">
        <v>21</v>
      </c>
      <c r="F2557" s="90" t="s">
        <v>269</v>
      </c>
      <c r="G2557" s="5">
        <v>1989.0</v>
      </c>
      <c r="H2557" s="5" t="s">
        <v>266</v>
      </c>
      <c r="I2557" s="5" t="s">
        <v>193</v>
      </c>
      <c r="J2557" s="5" t="s">
        <v>267</v>
      </c>
      <c r="K2557" s="5" t="s">
        <v>105</v>
      </c>
      <c r="L2557" s="5" t="s">
        <v>25</v>
      </c>
      <c r="M2557" s="5" t="s">
        <v>4165</v>
      </c>
      <c r="N2557" s="113"/>
    </row>
    <row r="2558">
      <c r="B2558" s="5">
        <v>12603.0</v>
      </c>
      <c r="E2558" s="90" t="s">
        <v>21</v>
      </c>
      <c r="F2558" s="90" t="s">
        <v>3732</v>
      </c>
      <c r="G2558" s="5">
        <v>1989.0</v>
      </c>
      <c r="H2558" s="5" t="s">
        <v>119</v>
      </c>
      <c r="I2558" s="5" t="s">
        <v>193</v>
      </c>
      <c r="J2558" s="5">
        <v>33.0</v>
      </c>
      <c r="K2558" s="5" t="s">
        <v>105</v>
      </c>
      <c r="L2558" s="5" t="s">
        <v>72</v>
      </c>
      <c r="M2558" s="5" t="s">
        <v>4165</v>
      </c>
      <c r="N2558" s="113"/>
    </row>
    <row r="2559">
      <c r="A2559" s="314"/>
      <c r="B2559" s="310">
        <v>12604.0</v>
      </c>
      <c r="C2559" s="314"/>
      <c r="D2559" s="314"/>
      <c r="E2559" s="311" t="s">
        <v>21</v>
      </c>
      <c r="F2559" s="311" t="s">
        <v>2063</v>
      </c>
      <c r="G2559" s="310">
        <v>1989.0</v>
      </c>
      <c r="H2559" s="310" t="s">
        <v>102</v>
      </c>
      <c r="I2559" s="310" t="s">
        <v>2023</v>
      </c>
      <c r="J2559" s="310">
        <v>56.0</v>
      </c>
      <c r="K2559" s="310" t="s">
        <v>105</v>
      </c>
      <c r="L2559" s="310" t="s">
        <v>25</v>
      </c>
      <c r="M2559" s="310" t="s">
        <v>4908</v>
      </c>
      <c r="N2559" s="314"/>
      <c r="O2559" s="314"/>
      <c r="P2559" s="314"/>
      <c r="Q2559" s="314"/>
      <c r="R2559" s="314"/>
      <c r="S2559" s="314"/>
      <c r="T2559" s="314"/>
      <c r="U2559" s="314"/>
      <c r="V2559" s="314"/>
      <c r="W2559" s="314"/>
      <c r="X2559" s="314"/>
      <c r="Y2559" s="314"/>
      <c r="Z2559" s="314"/>
      <c r="AA2559" s="314"/>
      <c r="AB2559" s="314"/>
      <c r="AC2559" s="314"/>
      <c r="AD2559" s="314"/>
      <c r="AE2559" s="314"/>
      <c r="AF2559" s="314"/>
      <c r="AG2559" s="314"/>
      <c r="AH2559" s="314"/>
      <c r="AI2559" s="314"/>
      <c r="AJ2559" s="314"/>
      <c r="AK2559" s="314"/>
      <c r="AL2559" s="314"/>
      <c r="AM2559" s="314"/>
      <c r="AN2559" s="314"/>
    </row>
    <row r="2560">
      <c r="A2560" s="314"/>
      <c r="B2560" s="310">
        <v>12605.0</v>
      </c>
      <c r="C2560" s="314"/>
      <c r="D2560" s="314"/>
      <c r="E2560" s="311" t="s">
        <v>21</v>
      </c>
      <c r="F2560" s="311" t="s">
        <v>2064</v>
      </c>
      <c r="G2560" s="310">
        <v>1989.0</v>
      </c>
      <c r="H2560" s="310" t="s">
        <v>102</v>
      </c>
      <c r="I2560" s="310" t="s">
        <v>2023</v>
      </c>
      <c r="J2560" s="310">
        <v>56.0</v>
      </c>
      <c r="K2560" s="310" t="s">
        <v>105</v>
      </c>
      <c r="L2560" s="310" t="s">
        <v>25</v>
      </c>
      <c r="M2560" s="310" t="s">
        <v>4908</v>
      </c>
      <c r="N2560" s="314"/>
      <c r="O2560" s="314"/>
      <c r="P2560" s="314"/>
      <c r="Q2560" s="314"/>
      <c r="R2560" s="314"/>
      <c r="S2560" s="314"/>
      <c r="T2560" s="314"/>
      <c r="U2560" s="314"/>
      <c r="V2560" s="314"/>
      <c r="W2560" s="314"/>
      <c r="X2560" s="314"/>
      <c r="Y2560" s="314"/>
      <c r="Z2560" s="314"/>
      <c r="AA2560" s="314"/>
      <c r="AB2560" s="314"/>
      <c r="AC2560" s="314"/>
      <c r="AD2560" s="314"/>
      <c r="AE2560" s="314"/>
      <c r="AF2560" s="314"/>
      <c r="AG2560" s="314"/>
      <c r="AH2560" s="314"/>
      <c r="AI2560" s="314"/>
      <c r="AJ2560" s="314"/>
      <c r="AK2560" s="314"/>
      <c r="AL2560" s="314"/>
      <c r="AM2560" s="314"/>
      <c r="AN2560" s="314"/>
    </row>
    <row r="2561">
      <c r="A2561" s="314"/>
      <c r="B2561" s="310">
        <v>12606.0</v>
      </c>
      <c r="C2561" s="314"/>
      <c r="D2561" s="314"/>
      <c r="E2561" s="311" t="s">
        <v>21</v>
      </c>
      <c r="F2561" s="311" t="s">
        <v>2065</v>
      </c>
      <c r="G2561" s="310">
        <v>1989.0</v>
      </c>
      <c r="H2561" s="310" t="s">
        <v>102</v>
      </c>
      <c r="I2561" s="310" t="s">
        <v>2023</v>
      </c>
      <c r="J2561" s="310">
        <v>56.0</v>
      </c>
      <c r="K2561" s="310" t="s">
        <v>105</v>
      </c>
      <c r="L2561" s="310" t="s">
        <v>25</v>
      </c>
      <c r="M2561" s="310" t="s">
        <v>4908</v>
      </c>
      <c r="N2561" s="314"/>
      <c r="O2561" s="314"/>
      <c r="P2561" s="314"/>
      <c r="Q2561" s="314"/>
      <c r="R2561" s="314"/>
      <c r="S2561" s="314"/>
      <c r="T2561" s="314"/>
      <c r="U2561" s="314"/>
      <c r="V2561" s="314"/>
      <c r="W2561" s="314"/>
      <c r="X2561" s="314"/>
      <c r="Y2561" s="314"/>
      <c r="Z2561" s="314"/>
      <c r="AA2561" s="314"/>
      <c r="AB2561" s="314"/>
      <c r="AC2561" s="314"/>
      <c r="AD2561" s="314"/>
      <c r="AE2561" s="314"/>
      <c r="AF2561" s="314"/>
      <c r="AG2561" s="314"/>
      <c r="AH2561" s="314"/>
      <c r="AI2561" s="314"/>
      <c r="AJ2561" s="314"/>
      <c r="AK2561" s="314"/>
      <c r="AL2561" s="314"/>
      <c r="AM2561" s="314"/>
      <c r="AN2561" s="314"/>
    </row>
    <row r="2562">
      <c r="A2562" s="314"/>
      <c r="B2562" s="310">
        <v>12607.0</v>
      </c>
      <c r="C2562" s="314"/>
      <c r="D2562" s="314"/>
      <c r="E2562" s="311" t="s">
        <v>21</v>
      </c>
      <c r="F2562" s="311" t="s">
        <v>2994</v>
      </c>
      <c r="G2562" s="310">
        <v>1989.0</v>
      </c>
      <c r="H2562" s="310" t="s">
        <v>102</v>
      </c>
      <c r="I2562" s="310" t="s">
        <v>2023</v>
      </c>
      <c r="J2562" s="310">
        <v>56.0</v>
      </c>
      <c r="K2562" s="310" t="s">
        <v>105</v>
      </c>
      <c r="L2562" s="310" t="s">
        <v>72</v>
      </c>
      <c r="M2562" s="310" t="s">
        <v>4908</v>
      </c>
      <c r="N2562" s="314"/>
      <c r="O2562" s="314"/>
      <c r="P2562" s="314"/>
      <c r="Q2562" s="314"/>
      <c r="R2562" s="314"/>
      <c r="S2562" s="314"/>
      <c r="T2562" s="314"/>
      <c r="U2562" s="314"/>
      <c r="V2562" s="314"/>
      <c r="W2562" s="314"/>
      <c r="X2562" s="314"/>
      <c r="Y2562" s="314"/>
      <c r="Z2562" s="314"/>
      <c r="AA2562" s="314"/>
      <c r="AB2562" s="314"/>
      <c r="AC2562" s="314"/>
      <c r="AD2562" s="314"/>
      <c r="AE2562" s="314"/>
      <c r="AF2562" s="314"/>
      <c r="AG2562" s="314"/>
      <c r="AH2562" s="314"/>
      <c r="AI2562" s="314"/>
      <c r="AJ2562" s="314"/>
      <c r="AK2562" s="314"/>
      <c r="AL2562" s="314"/>
      <c r="AM2562" s="314"/>
      <c r="AN2562" s="314"/>
    </row>
    <row r="2563">
      <c r="A2563" s="314"/>
      <c r="B2563" s="310">
        <v>12608.0</v>
      </c>
      <c r="C2563" s="314"/>
      <c r="D2563" s="314"/>
      <c r="E2563" s="311" t="s">
        <v>21</v>
      </c>
      <c r="F2563" s="311" t="s">
        <v>2857</v>
      </c>
      <c r="G2563" s="310">
        <v>1989.0</v>
      </c>
      <c r="H2563" s="310" t="s">
        <v>102</v>
      </c>
      <c r="I2563" s="310" t="s">
        <v>2371</v>
      </c>
      <c r="J2563" s="310">
        <v>23.0</v>
      </c>
      <c r="K2563" s="310" t="s">
        <v>105</v>
      </c>
      <c r="L2563" s="310" t="s">
        <v>72</v>
      </c>
      <c r="M2563" s="310" t="s">
        <v>4908</v>
      </c>
      <c r="N2563" s="314"/>
      <c r="O2563" s="314"/>
      <c r="P2563" s="314"/>
      <c r="Q2563" s="314"/>
      <c r="R2563" s="314"/>
      <c r="S2563" s="314"/>
      <c r="T2563" s="314"/>
      <c r="U2563" s="314"/>
      <c r="V2563" s="314"/>
      <c r="W2563" s="314"/>
      <c r="X2563" s="314"/>
      <c r="Y2563" s="314"/>
      <c r="Z2563" s="314"/>
      <c r="AA2563" s="314"/>
      <c r="AB2563" s="314"/>
      <c r="AC2563" s="314"/>
      <c r="AD2563" s="314"/>
      <c r="AE2563" s="314"/>
      <c r="AF2563" s="314"/>
      <c r="AG2563" s="314"/>
      <c r="AH2563" s="314"/>
      <c r="AI2563" s="314"/>
      <c r="AJ2563" s="314"/>
      <c r="AK2563" s="314"/>
      <c r="AL2563" s="314"/>
      <c r="AM2563" s="314"/>
      <c r="AN2563" s="314"/>
    </row>
    <row r="2564">
      <c r="B2564" s="5">
        <v>12609.0</v>
      </c>
      <c r="E2564" s="90" t="s">
        <v>66</v>
      </c>
      <c r="F2564" s="90" t="s">
        <v>3052</v>
      </c>
      <c r="G2564" s="5">
        <v>1990.0</v>
      </c>
      <c r="H2564" s="5" t="s">
        <v>102</v>
      </c>
      <c r="I2564" s="5" t="s">
        <v>288</v>
      </c>
      <c r="J2564" s="5">
        <v>5.0</v>
      </c>
      <c r="K2564" s="5" t="s">
        <v>2646</v>
      </c>
      <c r="L2564" s="5" t="s">
        <v>3053</v>
      </c>
      <c r="M2564" s="5" t="s">
        <v>4908</v>
      </c>
      <c r="N2564" s="113"/>
    </row>
    <row r="2565">
      <c r="B2565" s="5">
        <v>12610.0</v>
      </c>
      <c r="E2565" s="90" t="s">
        <v>66</v>
      </c>
      <c r="F2565" s="90" t="s">
        <v>3054</v>
      </c>
      <c r="G2565" s="5">
        <v>1990.0</v>
      </c>
      <c r="H2565" s="5" t="s">
        <v>102</v>
      </c>
      <c r="I2565" s="5" t="s">
        <v>288</v>
      </c>
      <c r="J2565" s="5">
        <v>5.0</v>
      </c>
      <c r="K2565" s="5" t="s">
        <v>2646</v>
      </c>
      <c r="L2565" s="5" t="s">
        <v>3053</v>
      </c>
      <c r="M2565" s="5" t="s">
        <v>4908</v>
      </c>
      <c r="N2565" s="113"/>
    </row>
    <row r="2566">
      <c r="B2566" s="5">
        <v>12611.0</v>
      </c>
      <c r="E2566" s="90" t="s">
        <v>66</v>
      </c>
      <c r="F2566" s="90" t="s">
        <v>3055</v>
      </c>
      <c r="G2566" s="5">
        <v>1990.0</v>
      </c>
      <c r="H2566" s="5" t="s">
        <v>102</v>
      </c>
      <c r="I2566" s="5" t="s">
        <v>288</v>
      </c>
      <c r="J2566" s="5">
        <v>5.0</v>
      </c>
      <c r="K2566" s="5" t="s">
        <v>2646</v>
      </c>
      <c r="L2566" s="5" t="s">
        <v>3053</v>
      </c>
      <c r="M2566" s="5" t="s">
        <v>4908</v>
      </c>
      <c r="N2566" s="113"/>
    </row>
    <row r="2567">
      <c r="B2567" s="5">
        <v>12612.0</v>
      </c>
      <c r="E2567" s="90" t="s">
        <v>66</v>
      </c>
      <c r="F2567" s="90" t="s">
        <v>3056</v>
      </c>
      <c r="G2567" s="5">
        <v>1990.0</v>
      </c>
      <c r="H2567" s="5" t="s">
        <v>102</v>
      </c>
      <c r="I2567" s="5" t="s">
        <v>288</v>
      </c>
      <c r="J2567" s="5">
        <v>5.0</v>
      </c>
      <c r="K2567" s="5" t="s">
        <v>2646</v>
      </c>
      <c r="L2567" s="5" t="s">
        <v>3053</v>
      </c>
      <c r="M2567" s="5" t="s">
        <v>4908</v>
      </c>
      <c r="N2567" s="113"/>
    </row>
    <row r="2568">
      <c r="B2568" s="5">
        <v>12613.0</v>
      </c>
      <c r="E2568" s="90" t="s">
        <v>66</v>
      </c>
      <c r="F2568" s="90" t="s">
        <v>3057</v>
      </c>
      <c r="G2568" s="5">
        <v>1990.0</v>
      </c>
      <c r="H2568" s="5" t="s">
        <v>102</v>
      </c>
      <c r="I2568" s="5" t="s">
        <v>288</v>
      </c>
      <c r="J2568" s="5">
        <v>5.0</v>
      </c>
      <c r="K2568" s="5" t="s">
        <v>2646</v>
      </c>
      <c r="L2568" s="5" t="s">
        <v>462</v>
      </c>
      <c r="M2568" s="5" t="s">
        <v>4908</v>
      </c>
      <c r="N2568" s="113"/>
    </row>
    <row r="2569">
      <c r="B2569" s="5">
        <v>12614.0</v>
      </c>
      <c r="E2569" s="90" t="s">
        <v>66</v>
      </c>
      <c r="F2569" s="90" t="s">
        <v>3058</v>
      </c>
      <c r="G2569" s="5">
        <v>1990.0</v>
      </c>
      <c r="H2569" s="5" t="s">
        <v>102</v>
      </c>
      <c r="I2569" s="5" t="s">
        <v>288</v>
      </c>
      <c r="J2569" s="5">
        <v>5.0</v>
      </c>
      <c r="K2569" s="5" t="s">
        <v>2646</v>
      </c>
      <c r="L2569" s="5" t="s">
        <v>3053</v>
      </c>
      <c r="M2569" s="5" t="s">
        <v>4908</v>
      </c>
      <c r="N2569" s="113"/>
    </row>
    <row r="2570">
      <c r="A2570" s="91"/>
      <c r="B2570" s="91">
        <v>12615.0</v>
      </c>
      <c r="E2570" s="90" t="s">
        <v>66</v>
      </c>
      <c r="F2570" s="90" t="s">
        <v>3059</v>
      </c>
      <c r="G2570" s="5">
        <v>1990.0</v>
      </c>
      <c r="H2570" s="5" t="s">
        <v>102</v>
      </c>
      <c r="I2570" s="5" t="s">
        <v>288</v>
      </c>
      <c r="J2570" s="5">
        <v>5.0</v>
      </c>
      <c r="K2570" s="5" t="s">
        <v>2646</v>
      </c>
      <c r="L2570" s="5" t="s">
        <v>462</v>
      </c>
      <c r="M2570" s="5" t="s">
        <v>4908</v>
      </c>
      <c r="N2570" s="113"/>
    </row>
    <row r="2571">
      <c r="B2571" s="5">
        <v>12618.0</v>
      </c>
      <c r="E2571" s="90" t="s">
        <v>66</v>
      </c>
      <c r="F2571" s="90" t="s">
        <v>3060</v>
      </c>
      <c r="G2571" s="5">
        <v>1990.0</v>
      </c>
      <c r="H2571" s="5" t="s">
        <v>102</v>
      </c>
      <c r="I2571" s="5" t="s">
        <v>288</v>
      </c>
      <c r="J2571" s="5">
        <v>5.0</v>
      </c>
      <c r="K2571" s="5" t="s">
        <v>2646</v>
      </c>
      <c r="L2571" s="5" t="s">
        <v>3053</v>
      </c>
      <c r="M2571" s="5" t="s">
        <v>4908</v>
      </c>
      <c r="N2571" s="113"/>
    </row>
    <row r="2572">
      <c r="B2572" s="5">
        <v>12619.0</v>
      </c>
      <c r="E2572" s="90" t="s">
        <v>66</v>
      </c>
      <c r="F2572" s="90" t="s">
        <v>3061</v>
      </c>
      <c r="G2572" s="5">
        <v>1990.0</v>
      </c>
      <c r="H2572" s="5" t="s">
        <v>102</v>
      </c>
      <c r="I2572" s="5" t="s">
        <v>288</v>
      </c>
      <c r="J2572" s="5">
        <v>5.0</v>
      </c>
      <c r="K2572" s="5" t="s">
        <v>2646</v>
      </c>
      <c r="L2572" s="5" t="s">
        <v>462</v>
      </c>
      <c r="M2572" s="5" t="s">
        <v>4908</v>
      </c>
      <c r="N2572" s="113"/>
    </row>
    <row r="2573">
      <c r="B2573" s="5">
        <v>12620.0</v>
      </c>
      <c r="E2573" s="121" t="s">
        <v>66</v>
      </c>
      <c r="F2573" s="122" t="s">
        <v>3062</v>
      </c>
      <c r="G2573" s="116">
        <v>1990.0</v>
      </c>
      <c r="H2573" s="117" t="s">
        <v>102</v>
      </c>
      <c r="I2573" s="117" t="s">
        <v>288</v>
      </c>
      <c r="J2573" s="116">
        <v>5.0</v>
      </c>
      <c r="K2573" s="117" t="s">
        <v>2646</v>
      </c>
      <c r="L2573" s="118" t="s">
        <v>462</v>
      </c>
      <c r="M2573" s="361" t="s">
        <v>4908</v>
      </c>
      <c r="N2573" s="113"/>
    </row>
    <row r="2574">
      <c r="B2574" s="5">
        <v>12621.0</v>
      </c>
      <c r="E2574" s="90" t="s">
        <v>21</v>
      </c>
      <c r="F2574" s="90" t="s">
        <v>2858</v>
      </c>
      <c r="G2574" s="5">
        <v>1990.0</v>
      </c>
      <c r="H2574" s="5" t="s">
        <v>2859</v>
      </c>
      <c r="I2574" s="5" t="s">
        <v>1933</v>
      </c>
      <c r="J2574" s="5">
        <v>2.0</v>
      </c>
      <c r="K2574" s="5" t="s">
        <v>105</v>
      </c>
      <c r="L2574" s="5" t="s">
        <v>72</v>
      </c>
      <c r="M2574" s="5" t="s">
        <v>4908</v>
      </c>
      <c r="N2574" s="113"/>
    </row>
    <row r="2575">
      <c r="B2575" s="5">
        <v>12622.0</v>
      </c>
      <c r="E2575" s="90" t="s">
        <v>21</v>
      </c>
      <c r="F2575" s="90" t="s">
        <v>2860</v>
      </c>
      <c r="G2575" s="5">
        <v>1990.0</v>
      </c>
      <c r="H2575" s="5" t="s">
        <v>2859</v>
      </c>
      <c r="I2575" s="5" t="s">
        <v>1933</v>
      </c>
      <c r="J2575" s="5">
        <v>2.0</v>
      </c>
      <c r="K2575" s="5" t="s">
        <v>105</v>
      </c>
      <c r="L2575" s="5" t="s">
        <v>72</v>
      </c>
      <c r="M2575" s="5" t="s">
        <v>4908</v>
      </c>
      <c r="N2575" s="113"/>
    </row>
    <row r="2576">
      <c r="B2576" s="5">
        <v>12623.0</v>
      </c>
      <c r="E2576" s="90" t="s">
        <v>21</v>
      </c>
      <c r="F2576" s="90" t="s">
        <v>2995</v>
      </c>
      <c r="G2576" s="5">
        <v>1990.0</v>
      </c>
      <c r="H2576" s="5" t="s">
        <v>2859</v>
      </c>
      <c r="I2576" s="5" t="s">
        <v>288</v>
      </c>
      <c r="J2576" s="5">
        <v>5.0</v>
      </c>
      <c r="K2576" s="5" t="s">
        <v>105</v>
      </c>
      <c r="L2576" s="5" t="s">
        <v>666</v>
      </c>
      <c r="M2576" s="5" t="s">
        <v>4908</v>
      </c>
      <c r="N2576" s="113"/>
    </row>
    <row r="2577">
      <c r="B2577" s="5">
        <v>12624.0</v>
      </c>
      <c r="E2577" s="90" t="s">
        <v>21</v>
      </c>
      <c r="F2577" s="90" t="s">
        <v>2184</v>
      </c>
      <c r="G2577" s="5">
        <v>1990.0</v>
      </c>
      <c r="H2577" s="5" t="s">
        <v>2125</v>
      </c>
      <c r="I2577" s="5" t="s">
        <v>288</v>
      </c>
      <c r="J2577" s="5">
        <v>41.0</v>
      </c>
      <c r="K2577" s="5" t="s">
        <v>105</v>
      </c>
      <c r="L2577" s="5" t="s">
        <v>25</v>
      </c>
      <c r="M2577" s="5" t="s">
        <v>4908</v>
      </c>
      <c r="N2577" s="113"/>
    </row>
    <row r="2578">
      <c r="B2578" s="5">
        <v>12625.0</v>
      </c>
      <c r="E2578" s="90" t="s">
        <v>21</v>
      </c>
      <c r="F2578" s="90" t="s">
        <v>2017</v>
      </c>
      <c r="G2578" s="5">
        <v>1990.0</v>
      </c>
      <c r="H2578" s="5" t="s">
        <v>102</v>
      </c>
      <c r="I2578" s="5" t="s">
        <v>288</v>
      </c>
      <c r="J2578" s="5">
        <v>26.0</v>
      </c>
      <c r="K2578" s="5" t="s">
        <v>105</v>
      </c>
      <c r="L2578" s="5" t="s">
        <v>666</v>
      </c>
      <c r="M2578" s="5" t="s">
        <v>4908</v>
      </c>
      <c r="N2578" s="113"/>
    </row>
    <row r="2579">
      <c r="B2579" s="5">
        <v>12626.0</v>
      </c>
      <c r="E2579" s="90" t="s">
        <v>21</v>
      </c>
      <c r="F2579" s="90" t="s">
        <v>2066</v>
      </c>
      <c r="G2579" s="5">
        <v>1992.0</v>
      </c>
      <c r="H2579" s="5" t="s">
        <v>62</v>
      </c>
      <c r="I2579" s="5" t="s">
        <v>288</v>
      </c>
      <c r="J2579" s="5">
        <v>205.0</v>
      </c>
      <c r="K2579" s="5" t="s">
        <v>105</v>
      </c>
      <c r="L2579" s="5" t="s">
        <v>25</v>
      </c>
      <c r="M2579" s="5" t="s">
        <v>4908</v>
      </c>
      <c r="N2579" s="113"/>
    </row>
    <row r="2580">
      <c r="B2580" s="5">
        <v>12627.0</v>
      </c>
      <c r="E2580" s="90" t="s">
        <v>21</v>
      </c>
      <c r="F2580" s="90" t="s">
        <v>1902</v>
      </c>
      <c r="G2580" s="5">
        <v>1992.0</v>
      </c>
      <c r="H2580" s="5" t="s">
        <v>131</v>
      </c>
      <c r="I2580" s="5" t="s">
        <v>1903</v>
      </c>
      <c r="J2580" s="5">
        <v>247.0</v>
      </c>
      <c r="K2580" s="5" t="s">
        <v>105</v>
      </c>
      <c r="L2580" s="5" t="s">
        <v>25</v>
      </c>
      <c r="M2580" s="5" t="s">
        <v>4908</v>
      </c>
      <c r="N2580" s="113"/>
    </row>
    <row r="2581">
      <c r="B2581" s="5">
        <v>12628.0</v>
      </c>
      <c r="E2581" s="90" t="s">
        <v>21</v>
      </c>
      <c r="F2581" s="90" t="s">
        <v>1904</v>
      </c>
      <c r="G2581" s="5">
        <v>1992.0</v>
      </c>
      <c r="H2581" s="5" t="s">
        <v>131</v>
      </c>
      <c r="I2581" s="5" t="s">
        <v>1903</v>
      </c>
      <c r="J2581" s="5">
        <v>247.0</v>
      </c>
      <c r="K2581" s="5" t="s">
        <v>105</v>
      </c>
      <c r="L2581" s="5" t="s">
        <v>25</v>
      </c>
      <c r="M2581" s="5" t="s">
        <v>4908</v>
      </c>
      <c r="N2581" s="113"/>
    </row>
    <row r="2582">
      <c r="B2582" s="5">
        <v>12629.0</v>
      </c>
      <c r="E2582" s="90" t="s">
        <v>21</v>
      </c>
      <c r="F2582" s="90" t="s">
        <v>1905</v>
      </c>
      <c r="G2582" s="5">
        <v>1992.0</v>
      </c>
      <c r="H2582" s="5" t="s">
        <v>131</v>
      </c>
      <c r="I2582" s="5" t="s">
        <v>1903</v>
      </c>
      <c r="J2582" s="5">
        <v>247.0</v>
      </c>
      <c r="K2582" s="5" t="s">
        <v>105</v>
      </c>
      <c r="L2582" s="5" t="s">
        <v>25</v>
      </c>
      <c r="M2582" s="5" t="s">
        <v>4908</v>
      </c>
      <c r="N2582" s="113"/>
    </row>
    <row r="2583">
      <c r="B2583" s="5">
        <v>12630.0</v>
      </c>
      <c r="E2583" s="90" t="s">
        <v>21</v>
      </c>
      <c r="F2583" s="90" t="s">
        <v>2922</v>
      </c>
      <c r="G2583" s="5">
        <v>1992.0</v>
      </c>
      <c r="H2583" s="5" t="s">
        <v>131</v>
      </c>
      <c r="I2583" s="5" t="s">
        <v>1903</v>
      </c>
      <c r="J2583" s="5">
        <v>201.0</v>
      </c>
      <c r="K2583" s="5" t="s">
        <v>5025</v>
      </c>
      <c r="L2583" s="5" t="s">
        <v>72</v>
      </c>
      <c r="M2583" s="5" t="s">
        <v>4908</v>
      </c>
      <c r="N2583" s="113"/>
    </row>
    <row r="2584">
      <c r="B2584" s="5">
        <v>12631.0</v>
      </c>
      <c r="E2584" s="90" t="s">
        <v>21</v>
      </c>
      <c r="F2584" s="90" t="s">
        <v>1906</v>
      </c>
      <c r="G2584" s="5">
        <v>1992.0</v>
      </c>
      <c r="H2584" s="5" t="s">
        <v>1802</v>
      </c>
      <c r="I2584" s="5" t="s">
        <v>1903</v>
      </c>
      <c r="J2584" s="5" t="s">
        <v>1907</v>
      </c>
      <c r="K2584" s="5" t="s">
        <v>1908</v>
      </c>
      <c r="L2584" s="5" t="s">
        <v>72</v>
      </c>
      <c r="M2584" s="5" t="s">
        <v>4908</v>
      </c>
      <c r="N2584" s="113"/>
    </row>
    <row r="2585">
      <c r="B2585" s="5">
        <v>12632.0</v>
      </c>
      <c r="E2585" s="90" t="s">
        <v>21</v>
      </c>
      <c r="F2585" s="90" t="s">
        <v>2996</v>
      </c>
      <c r="G2585" s="5">
        <v>1996.0</v>
      </c>
      <c r="H2585" s="5" t="s">
        <v>234</v>
      </c>
      <c r="I2585" s="5" t="s">
        <v>2997</v>
      </c>
      <c r="J2585" s="5">
        <v>136.0</v>
      </c>
      <c r="K2585" s="5" t="s">
        <v>105</v>
      </c>
      <c r="L2585" s="5" t="s">
        <v>25</v>
      </c>
      <c r="M2585" s="5" t="s">
        <v>4908</v>
      </c>
      <c r="N2585" s="113"/>
    </row>
    <row r="2586">
      <c r="B2586" s="5">
        <v>12633.0</v>
      </c>
      <c r="E2586" s="90" t="s">
        <v>21</v>
      </c>
      <c r="F2586" s="90" t="s">
        <v>2124</v>
      </c>
      <c r="G2586" s="5">
        <v>1990.0</v>
      </c>
      <c r="H2586" s="5" t="s">
        <v>2125</v>
      </c>
      <c r="I2586" s="5" t="s">
        <v>288</v>
      </c>
      <c r="J2586" s="5">
        <v>41.0</v>
      </c>
      <c r="K2586" s="5" t="s">
        <v>105</v>
      </c>
      <c r="L2586" s="5" t="s">
        <v>25</v>
      </c>
      <c r="M2586" s="5" t="s">
        <v>4908</v>
      </c>
      <c r="N2586" s="113"/>
    </row>
    <row r="2587">
      <c r="B2587" s="5">
        <v>12634.0</v>
      </c>
      <c r="E2587" s="90" t="s">
        <v>21</v>
      </c>
      <c r="F2587" s="90" t="s">
        <v>2998</v>
      </c>
      <c r="G2587" s="5">
        <v>1996.0</v>
      </c>
      <c r="H2587" s="5" t="s">
        <v>234</v>
      </c>
      <c r="I2587" s="5" t="s">
        <v>2997</v>
      </c>
      <c r="J2587" s="5">
        <v>136.0</v>
      </c>
      <c r="K2587" s="5" t="s">
        <v>105</v>
      </c>
      <c r="L2587" s="5" t="s">
        <v>25</v>
      </c>
      <c r="M2587" s="5" t="s">
        <v>4908</v>
      </c>
      <c r="N2587" s="113"/>
    </row>
    <row r="2588">
      <c r="B2588" s="5">
        <v>12635.0</v>
      </c>
      <c r="E2588" s="90" t="s">
        <v>21</v>
      </c>
      <c r="F2588" s="90" t="s">
        <v>1909</v>
      </c>
      <c r="G2588" s="5">
        <v>1992.0</v>
      </c>
      <c r="H2588" s="5" t="s">
        <v>62</v>
      </c>
      <c r="I2588" s="5" t="s">
        <v>1903</v>
      </c>
      <c r="J2588" s="5">
        <v>362.0</v>
      </c>
      <c r="K2588" s="5" t="s">
        <v>105</v>
      </c>
      <c r="L2588" s="5" t="s">
        <v>72</v>
      </c>
      <c r="M2588" s="5" t="s">
        <v>4908</v>
      </c>
      <c r="N2588" s="113"/>
    </row>
    <row r="2589">
      <c r="B2589" s="5">
        <v>12637.0</v>
      </c>
      <c r="E2589" s="90" t="s">
        <v>21</v>
      </c>
      <c r="F2589" s="90" t="s">
        <v>1910</v>
      </c>
      <c r="G2589" s="5">
        <v>1992.0</v>
      </c>
      <c r="H2589" s="5" t="s">
        <v>62</v>
      </c>
      <c r="I2589" s="5" t="s">
        <v>1903</v>
      </c>
      <c r="J2589" s="5">
        <v>362.0</v>
      </c>
      <c r="K2589" s="5" t="s">
        <v>105</v>
      </c>
      <c r="L2589" s="5" t="s">
        <v>72</v>
      </c>
      <c r="M2589" s="5" t="s">
        <v>4908</v>
      </c>
      <c r="N2589" s="113"/>
    </row>
    <row r="2590">
      <c r="B2590" s="5">
        <v>12638.0</v>
      </c>
      <c r="E2590" s="90" t="s">
        <v>21</v>
      </c>
      <c r="F2590" s="90" t="s">
        <v>1911</v>
      </c>
      <c r="G2590" s="5">
        <v>1992.0</v>
      </c>
      <c r="H2590" s="5" t="s">
        <v>62</v>
      </c>
      <c r="I2590" s="5" t="s">
        <v>1903</v>
      </c>
      <c r="J2590" s="5">
        <v>362.0</v>
      </c>
      <c r="K2590" s="5" t="s">
        <v>105</v>
      </c>
      <c r="L2590" s="5" t="s">
        <v>72</v>
      </c>
      <c r="M2590" s="5" t="s">
        <v>4908</v>
      </c>
      <c r="N2590" s="113"/>
    </row>
    <row r="2591">
      <c r="B2591" s="5">
        <v>12639.0</v>
      </c>
      <c r="E2591" s="90" t="s">
        <v>21</v>
      </c>
      <c r="F2591" s="90" t="s">
        <v>1912</v>
      </c>
      <c r="G2591" s="5">
        <v>1992.0</v>
      </c>
      <c r="H2591" s="5" t="s">
        <v>62</v>
      </c>
      <c r="I2591" s="5" t="s">
        <v>1903</v>
      </c>
      <c r="J2591" s="5">
        <v>362.0</v>
      </c>
      <c r="K2591" s="5" t="s">
        <v>105</v>
      </c>
      <c r="L2591" s="5" t="s">
        <v>72</v>
      </c>
      <c r="M2591" s="5" t="s">
        <v>4908</v>
      </c>
      <c r="N2591" s="113"/>
    </row>
    <row r="2592">
      <c r="B2592" s="5">
        <v>12640.0</v>
      </c>
      <c r="E2592" s="90" t="s">
        <v>21</v>
      </c>
      <c r="F2592" s="90" t="s">
        <v>1913</v>
      </c>
      <c r="G2592" s="5">
        <v>1992.0</v>
      </c>
      <c r="H2592" s="5" t="s">
        <v>62</v>
      </c>
      <c r="I2592" s="5" t="s">
        <v>1903</v>
      </c>
      <c r="J2592" s="5">
        <v>362.0</v>
      </c>
      <c r="K2592" s="5" t="s">
        <v>105</v>
      </c>
      <c r="L2592" s="5" t="s">
        <v>72</v>
      </c>
      <c r="M2592" s="5" t="s">
        <v>4908</v>
      </c>
      <c r="N2592" s="113"/>
    </row>
    <row r="2593">
      <c r="B2593" s="5">
        <v>12641.0</v>
      </c>
      <c r="E2593" s="90" t="s">
        <v>21</v>
      </c>
      <c r="F2593" s="90" t="s">
        <v>1914</v>
      </c>
      <c r="G2593" s="5">
        <v>1992.0</v>
      </c>
      <c r="H2593" s="5" t="s">
        <v>62</v>
      </c>
      <c r="I2593" s="5" t="s">
        <v>1903</v>
      </c>
      <c r="J2593" s="5">
        <v>362.0</v>
      </c>
      <c r="K2593" s="5" t="s">
        <v>105</v>
      </c>
      <c r="L2593" s="5" t="s">
        <v>72</v>
      </c>
      <c r="M2593" s="5" t="s">
        <v>4908</v>
      </c>
      <c r="N2593" s="113"/>
    </row>
    <row r="2594">
      <c r="B2594" s="5">
        <v>12642.0</v>
      </c>
      <c r="E2594" s="90" t="s">
        <v>21</v>
      </c>
      <c r="F2594" s="90" t="s">
        <v>1915</v>
      </c>
      <c r="G2594" s="5">
        <v>1992.0</v>
      </c>
      <c r="H2594" s="5" t="s">
        <v>62</v>
      </c>
      <c r="I2594" s="5" t="s">
        <v>1903</v>
      </c>
      <c r="J2594" s="5">
        <v>362.0</v>
      </c>
      <c r="K2594" s="5" t="s">
        <v>105</v>
      </c>
      <c r="L2594" s="5" t="s">
        <v>72</v>
      </c>
      <c r="M2594" s="5" t="s">
        <v>4908</v>
      </c>
      <c r="N2594" s="113"/>
    </row>
    <row r="2595">
      <c r="B2595" s="5">
        <v>12643.0</v>
      </c>
      <c r="E2595" s="90" t="s">
        <v>21</v>
      </c>
      <c r="F2595" s="90" t="s">
        <v>2861</v>
      </c>
      <c r="G2595" s="5">
        <v>1992.0</v>
      </c>
      <c r="H2595" s="5" t="s">
        <v>62</v>
      </c>
      <c r="I2595" s="5" t="s">
        <v>1903</v>
      </c>
      <c r="J2595" s="5">
        <v>362.0</v>
      </c>
      <c r="K2595" s="5" t="s">
        <v>105</v>
      </c>
      <c r="L2595" s="5" t="s">
        <v>666</v>
      </c>
      <c r="M2595" s="5" t="s">
        <v>4908</v>
      </c>
      <c r="N2595" s="113"/>
    </row>
    <row r="2596">
      <c r="B2596" s="5">
        <v>12644.0</v>
      </c>
      <c r="E2596" s="90" t="s">
        <v>21</v>
      </c>
      <c r="F2596" s="90" t="s">
        <v>2862</v>
      </c>
      <c r="G2596" s="5">
        <v>1992.0</v>
      </c>
      <c r="H2596" s="5" t="s">
        <v>62</v>
      </c>
      <c r="I2596" s="5" t="s">
        <v>1903</v>
      </c>
      <c r="J2596" s="5">
        <v>362.0</v>
      </c>
      <c r="K2596" s="5" t="s">
        <v>105</v>
      </c>
      <c r="L2596" s="5" t="s">
        <v>763</v>
      </c>
      <c r="M2596" s="5" t="s">
        <v>4908</v>
      </c>
      <c r="N2596" s="113"/>
    </row>
    <row r="2597">
      <c r="B2597" s="5">
        <v>12645.0</v>
      </c>
      <c r="E2597" s="90" t="s">
        <v>21</v>
      </c>
      <c r="F2597" s="90" t="s">
        <v>2863</v>
      </c>
      <c r="G2597" s="5">
        <v>1992.0</v>
      </c>
      <c r="H2597" s="5" t="s">
        <v>62</v>
      </c>
      <c r="I2597" s="5" t="s">
        <v>1903</v>
      </c>
      <c r="J2597" s="5">
        <v>362.0</v>
      </c>
      <c r="K2597" s="5" t="s">
        <v>105</v>
      </c>
      <c r="L2597" s="5" t="s">
        <v>763</v>
      </c>
      <c r="M2597" s="5" t="s">
        <v>4908</v>
      </c>
      <c r="N2597" s="113"/>
    </row>
    <row r="2598">
      <c r="B2598" s="5">
        <v>12646.0</v>
      </c>
      <c r="E2598" s="90" t="s">
        <v>21</v>
      </c>
      <c r="F2598" s="90" t="s">
        <v>2999</v>
      </c>
      <c r="G2598" s="5">
        <v>1992.0</v>
      </c>
      <c r="H2598" s="5" t="s">
        <v>1995</v>
      </c>
      <c r="I2598" s="5" t="s">
        <v>1903</v>
      </c>
      <c r="J2598" s="5">
        <v>442.0</v>
      </c>
      <c r="K2598" s="5" t="s">
        <v>105</v>
      </c>
      <c r="L2598" s="5" t="s">
        <v>72</v>
      </c>
      <c r="M2598" s="5" t="s">
        <v>4908</v>
      </c>
      <c r="N2598" s="113"/>
    </row>
    <row r="2599">
      <c r="B2599" s="5">
        <v>12647.0</v>
      </c>
      <c r="E2599" s="90" t="s">
        <v>21</v>
      </c>
      <c r="F2599" s="90" t="s">
        <v>3039</v>
      </c>
      <c r="G2599" s="5">
        <v>1989.0</v>
      </c>
      <c r="H2599" s="5" t="s">
        <v>102</v>
      </c>
      <c r="I2599" s="5" t="s">
        <v>1868</v>
      </c>
      <c r="J2599" s="5">
        <v>156.0</v>
      </c>
      <c r="K2599" s="5" t="s">
        <v>105</v>
      </c>
      <c r="L2599" s="5" t="s">
        <v>25</v>
      </c>
      <c r="M2599" s="5" t="s">
        <v>4908</v>
      </c>
      <c r="N2599" s="113"/>
    </row>
    <row r="2600">
      <c r="B2600" s="5">
        <v>12648.0</v>
      </c>
      <c r="E2600" s="90" t="s">
        <v>21</v>
      </c>
      <c r="F2600" s="90" t="s">
        <v>1960</v>
      </c>
      <c r="G2600" s="5">
        <v>1987.0</v>
      </c>
      <c r="H2600" s="5" t="s">
        <v>102</v>
      </c>
      <c r="I2600" s="5" t="s">
        <v>1961</v>
      </c>
      <c r="J2600" s="5">
        <v>118.0</v>
      </c>
      <c r="K2600" s="5" t="s">
        <v>105</v>
      </c>
      <c r="L2600" s="5" t="s">
        <v>72</v>
      </c>
      <c r="M2600" s="5" t="s">
        <v>4908</v>
      </c>
      <c r="N2600" s="113"/>
    </row>
    <row r="2601">
      <c r="B2601" s="5">
        <v>12649.0</v>
      </c>
      <c r="E2601" s="90" t="s">
        <v>21</v>
      </c>
      <c r="F2601" s="90" t="s">
        <v>3026</v>
      </c>
      <c r="G2601" s="5">
        <v>1987.0</v>
      </c>
      <c r="H2601" s="5" t="s">
        <v>102</v>
      </c>
      <c r="I2601" s="5" t="s">
        <v>1961</v>
      </c>
      <c r="J2601" s="5">
        <v>118.0</v>
      </c>
      <c r="K2601" s="5" t="s">
        <v>105</v>
      </c>
      <c r="L2601" s="5" t="s">
        <v>72</v>
      </c>
      <c r="M2601" s="5" t="s">
        <v>4908</v>
      </c>
      <c r="N2601" s="113"/>
    </row>
    <row r="2602">
      <c r="B2602" s="5">
        <v>12650.0</v>
      </c>
      <c r="E2602" s="90" t="s">
        <v>21</v>
      </c>
      <c r="F2602" s="90" t="s">
        <v>2232</v>
      </c>
      <c r="G2602" s="5">
        <v>1987.0</v>
      </c>
      <c r="H2602" s="5" t="s">
        <v>102</v>
      </c>
      <c r="I2602" s="5" t="s">
        <v>2019</v>
      </c>
      <c r="J2602" s="5">
        <v>106.0</v>
      </c>
      <c r="K2602" s="5" t="s">
        <v>105</v>
      </c>
      <c r="L2602" s="5" t="s">
        <v>25</v>
      </c>
      <c r="M2602" s="5" t="s">
        <v>4908</v>
      </c>
      <c r="N2602" s="113"/>
    </row>
    <row r="2603">
      <c r="B2603" s="5">
        <v>12651.0</v>
      </c>
      <c r="E2603" s="90" t="s">
        <v>21</v>
      </c>
      <c r="F2603" s="90" t="s">
        <v>2018</v>
      </c>
      <c r="G2603" s="5">
        <v>1987.0</v>
      </c>
      <c r="H2603" s="5" t="s">
        <v>102</v>
      </c>
      <c r="I2603" s="5" t="s">
        <v>2019</v>
      </c>
      <c r="J2603" s="5">
        <v>106.0</v>
      </c>
      <c r="K2603" s="5" t="s">
        <v>105</v>
      </c>
      <c r="L2603" s="5" t="s">
        <v>72</v>
      </c>
      <c r="M2603" s="5" t="s">
        <v>4908</v>
      </c>
      <c r="N2603" s="113"/>
    </row>
    <row r="2604">
      <c r="B2604" s="5">
        <v>12652.0</v>
      </c>
      <c r="E2604" s="90" t="s">
        <v>21</v>
      </c>
      <c r="F2604" s="90" t="s">
        <v>3000</v>
      </c>
      <c r="G2604" s="5">
        <v>1987.0</v>
      </c>
      <c r="H2604" s="5" t="s">
        <v>102</v>
      </c>
      <c r="I2604" s="5" t="s">
        <v>2019</v>
      </c>
      <c r="J2604" s="5">
        <v>106.0</v>
      </c>
      <c r="K2604" s="5" t="s">
        <v>105</v>
      </c>
      <c r="L2604" s="5" t="s">
        <v>666</v>
      </c>
      <c r="M2604" s="5" t="s">
        <v>4908</v>
      </c>
      <c r="N2604" s="113"/>
    </row>
    <row r="2605">
      <c r="B2605" s="5">
        <v>12653.0</v>
      </c>
      <c r="E2605" s="90" t="s">
        <v>21</v>
      </c>
      <c r="F2605" s="90" t="s">
        <v>3001</v>
      </c>
      <c r="G2605" s="5">
        <v>1987.0</v>
      </c>
      <c r="H2605" s="5" t="s">
        <v>102</v>
      </c>
      <c r="I2605" s="5" t="s">
        <v>2906</v>
      </c>
      <c r="J2605" s="5">
        <v>68.0</v>
      </c>
      <c r="K2605" s="5" t="s">
        <v>105</v>
      </c>
      <c r="L2605" s="5" t="s">
        <v>72</v>
      </c>
      <c r="M2605" s="5" t="s">
        <v>4908</v>
      </c>
      <c r="N2605" s="113"/>
    </row>
    <row r="2606">
      <c r="B2606" s="5">
        <v>12654.0</v>
      </c>
      <c r="E2606" s="90" t="s">
        <v>21</v>
      </c>
      <c r="F2606" s="90" t="s">
        <v>1962</v>
      </c>
      <c r="G2606" s="5">
        <v>1987.0</v>
      </c>
      <c r="H2606" s="5" t="s">
        <v>1963</v>
      </c>
      <c r="I2606" s="5" t="s">
        <v>1943</v>
      </c>
      <c r="J2606" s="5">
        <v>80.0</v>
      </c>
      <c r="K2606" s="5" t="s">
        <v>105</v>
      </c>
      <c r="L2606" s="5" t="s">
        <v>72</v>
      </c>
      <c r="M2606" s="5" t="s">
        <v>4908</v>
      </c>
      <c r="N2606" s="113"/>
    </row>
    <row r="2607">
      <c r="B2607" s="5">
        <v>12655.0</v>
      </c>
      <c r="E2607" s="90" t="s">
        <v>21</v>
      </c>
      <c r="F2607" s="90" t="s">
        <v>3002</v>
      </c>
      <c r="G2607" s="5">
        <v>1987.0</v>
      </c>
      <c r="H2607" s="5" t="s">
        <v>102</v>
      </c>
      <c r="I2607" s="5" t="s">
        <v>2906</v>
      </c>
      <c r="J2607" s="5">
        <v>68.0</v>
      </c>
      <c r="K2607" s="5" t="s">
        <v>105</v>
      </c>
      <c r="L2607" s="5" t="s">
        <v>72</v>
      </c>
      <c r="M2607" s="5" t="s">
        <v>4908</v>
      </c>
      <c r="N2607" s="113"/>
    </row>
    <row r="2608">
      <c r="B2608" s="5">
        <v>12656.0</v>
      </c>
      <c r="E2608" s="90" t="s">
        <v>21</v>
      </c>
      <c r="F2608" s="90" t="s">
        <v>2308</v>
      </c>
      <c r="G2608" s="5">
        <v>1987.0</v>
      </c>
      <c r="H2608" s="5" t="s">
        <v>102</v>
      </c>
      <c r="I2608" s="5" t="s">
        <v>1993</v>
      </c>
      <c r="J2608" s="5">
        <v>56.0</v>
      </c>
      <c r="K2608" s="5" t="s">
        <v>105</v>
      </c>
      <c r="L2608" s="5" t="s">
        <v>72</v>
      </c>
      <c r="M2608" s="5" t="s">
        <v>4908</v>
      </c>
      <c r="N2608" s="113"/>
    </row>
    <row r="2609">
      <c r="B2609" s="5">
        <v>12657.0</v>
      </c>
      <c r="E2609" s="90" t="s">
        <v>21</v>
      </c>
      <c r="F2609" s="90" t="s">
        <v>1916</v>
      </c>
      <c r="G2609" s="5">
        <v>1987.0</v>
      </c>
      <c r="H2609" s="5" t="s">
        <v>102</v>
      </c>
      <c r="I2609" s="5" t="s">
        <v>1917</v>
      </c>
      <c r="J2609" s="5">
        <v>37.0</v>
      </c>
      <c r="K2609" s="5" t="s">
        <v>105</v>
      </c>
      <c r="L2609" s="5" t="s">
        <v>72</v>
      </c>
      <c r="M2609" s="5" t="s">
        <v>4908</v>
      </c>
      <c r="N2609" s="113"/>
    </row>
    <row r="2610">
      <c r="B2610" s="5">
        <v>12658.0</v>
      </c>
      <c r="E2610" s="90" t="s">
        <v>21</v>
      </c>
      <c r="F2610" s="90" t="s">
        <v>3003</v>
      </c>
      <c r="G2610" s="5">
        <v>1987.0</v>
      </c>
      <c r="H2610" s="5" t="s">
        <v>102</v>
      </c>
      <c r="I2610" s="5" t="s">
        <v>1882</v>
      </c>
      <c r="J2610" s="5">
        <v>30.0</v>
      </c>
      <c r="K2610" s="5" t="s">
        <v>105</v>
      </c>
      <c r="L2610" s="5" t="s">
        <v>72</v>
      </c>
      <c r="M2610" s="5" t="s">
        <v>4908</v>
      </c>
      <c r="N2610" s="113"/>
    </row>
    <row r="2611">
      <c r="B2611" s="5">
        <v>12659.0</v>
      </c>
      <c r="E2611" s="90" t="s">
        <v>21</v>
      </c>
      <c r="F2611" s="90" t="s">
        <v>3004</v>
      </c>
      <c r="G2611" s="5">
        <v>1987.0</v>
      </c>
      <c r="H2611" s="5" t="s">
        <v>102</v>
      </c>
      <c r="I2611" s="5" t="s">
        <v>1882</v>
      </c>
      <c r="J2611" s="5">
        <v>30.0</v>
      </c>
      <c r="K2611" s="5" t="s">
        <v>105</v>
      </c>
      <c r="L2611" s="5" t="s">
        <v>72</v>
      </c>
      <c r="M2611" s="5" t="s">
        <v>4908</v>
      </c>
      <c r="N2611" s="113"/>
    </row>
    <row r="2612">
      <c r="B2612" s="5">
        <v>12660.0</v>
      </c>
      <c r="E2612" s="90" t="s">
        <v>21</v>
      </c>
      <c r="F2612" s="109">
        <v>5.2171101E7</v>
      </c>
      <c r="G2612" s="5">
        <v>1987.0</v>
      </c>
      <c r="H2612" s="5" t="s">
        <v>102</v>
      </c>
      <c r="I2612" s="5" t="s">
        <v>2020</v>
      </c>
      <c r="J2612" s="5">
        <v>35.0</v>
      </c>
      <c r="K2612" s="5" t="s">
        <v>105</v>
      </c>
      <c r="L2612" s="5" t="s">
        <v>666</v>
      </c>
      <c r="M2612" s="5" t="s">
        <v>4908</v>
      </c>
      <c r="N2612" s="113"/>
    </row>
    <row r="2613">
      <c r="B2613" s="5">
        <v>12661.0</v>
      </c>
      <c r="E2613" s="90" t="s">
        <v>21</v>
      </c>
      <c r="F2613" s="109">
        <v>5.2171105E7</v>
      </c>
      <c r="G2613" s="5">
        <v>1987.0</v>
      </c>
      <c r="H2613" s="5" t="s">
        <v>102</v>
      </c>
      <c r="I2613" s="5" t="s">
        <v>2020</v>
      </c>
      <c r="J2613" s="5">
        <v>35.0</v>
      </c>
      <c r="K2613" s="5" t="s">
        <v>105</v>
      </c>
      <c r="L2613" s="5" t="s">
        <v>72</v>
      </c>
      <c r="M2613" s="5" t="s">
        <v>4908</v>
      </c>
      <c r="N2613" s="113"/>
    </row>
    <row r="2614">
      <c r="B2614" s="5">
        <v>12662.0</v>
      </c>
      <c r="E2614" s="90" t="s">
        <v>21</v>
      </c>
      <c r="F2614" s="109">
        <v>5.2171103E7</v>
      </c>
      <c r="G2614" s="5">
        <v>1987.0</v>
      </c>
      <c r="H2614" s="5" t="s">
        <v>102</v>
      </c>
      <c r="I2614" s="5" t="s">
        <v>2020</v>
      </c>
      <c r="J2614" s="5">
        <v>35.0</v>
      </c>
      <c r="K2614" s="5" t="s">
        <v>105</v>
      </c>
      <c r="L2614" s="5" t="s">
        <v>72</v>
      </c>
      <c r="M2614" s="5" t="s">
        <v>4908</v>
      </c>
      <c r="N2614" s="113"/>
    </row>
    <row r="2615">
      <c r="B2615" s="5">
        <v>12663.0</v>
      </c>
      <c r="E2615" s="90" t="s">
        <v>21</v>
      </c>
      <c r="F2615" s="90" t="s">
        <v>2233</v>
      </c>
      <c r="G2615" s="5">
        <v>1987.0</v>
      </c>
      <c r="H2615" s="5" t="s">
        <v>102</v>
      </c>
      <c r="I2615" s="5" t="s">
        <v>1864</v>
      </c>
      <c r="J2615" s="5">
        <v>9.0</v>
      </c>
      <c r="K2615" s="5" t="s">
        <v>105</v>
      </c>
      <c r="L2615" s="5" t="s">
        <v>72</v>
      </c>
      <c r="M2615" s="5" t="s">
        <v>4908</v>
      </c>
      <c r="N2615" s="113"/>
    </row>
    <row r="2616">
      <c r="B2616" s="5">
        <v>12664.0</v>
      </c>
      <c r="E2616" s="90" t="s">
        <v>21</v>
      </c>
      <c r="F2616" s="90" t="s">
        <v>1964</v>
      </c>
      <c r="G2616" s="5">
        <v>1987.0</v>
      </c>
      <c r="H2616" s="5" t="s">
        <v>102</v>
      </c>
      <c r="I2616" s="5" t="s">
        <v>1965</v>
      </c>
      <c r="J2616" s="5">
        <v>1.0</v>
      </c>
      <c r="K2616" s="5" t="s">
        <v>105</v>
      </c>
      <c r="L2616" s="5" t="s">
        <v>666</v>
      </c>
      <c r="M2616" s="5" t="s">
        <v>4908</v>
      </c>
      <c r="N2616" s="113"/>
    </row>
    <row r="2617">
      <c r="B2617" s="5">
        <v>12665.0</v>
      </c>
      <c r="E2617" s="90" t="s">
        <v>21</v>
      </c>
      <c r="F2617" s="90" t="s">
        <v>1966</v>
      </c>
      <c r="G2617" s="5">
        <v>1987.0</v>
      </c>
      <c r="H2617" s="5" t="s">
        <v>102</v>
      </c>
      <c r="I2617" s="5" t="s">
        <v>1965</v>
      </c>
      <c r="J2617" s="5">
        <v>1.0</v>
      </c>
      <c r="K2617" s="5" t="s">
        <v>105</v>
      </c>
      <c r="L2617" s="5" t="s">
        <v>666</v>
      </c>
      <c r="M2617" s="5" t="s">
        <v>4908</v>
      </c>
      <c r="N2617" s="113"/>
    </row>
    <row r="2618">
      <c r="B2618" s="5">
        <v>12666.0</v>
      </c>
      <c r="C2618" s="5"/>
      <c r="E2618" s="90" t="s">
        <v>21</v>
      </c>
      <c r="F2618" s="90" t="s">
        <v>2021</v>
      </c>
      <c r="G2618" s="5">
        <v>1987.0</v>
      </c>
      <c r="H2618" s="5" t="s">
        <v>102</v>
      </c>
      <c r="I2618" s="5" t="s">
        <v>2020</v>
      </c>
      <c r="J2618" s="5">
        <v>35.0</v>
      </c>
      <c r="K2618" s="5" t="s">
        <v>105</v>
      </c>
      <c r="L2618" s="5" t="s">
        <v>72</v>
      </c>
      <c r="M2618" s="5" t="s">
        <v>4908</v>
      </c>
      <c r="N2618" s="113"/>
    </row>
    <row r="2619">
      <c r="B2619" s="5">
        <v>12667.0</v>
      </c>
      <c r="E2619" s="90" t="s">
        <v>66</v>
      </c>
      <c r="F2619" s="90" t="s">
        <v>1918</v>
      </c>
      <c r="G2619" s="5">
        <v>1987.0</v>
      </c>
      <c r="H2619" s="5" t="s">
        <v>102</v>
      </c>
      <c r="I2619" s="5" t="s">
        <v>1864</v>
      </c>
      <c r="J2619" s="5">
        <v>9.0</v>
      </c>
      <c r="K2619" s="5" t="s">
        <v>105</v>
      </c>
      <c r="L2619" s="5" t="s">
        <v>1919</v>
      </c>
      <c r="M2619" s="5" t="s">
        <v>4908</v>
      </c>
      <c r="N2619" s="113"/>
    </row>
    <row r="2620">
      <c r="B2620" s="5">
        <v>12668.0</v>
      </c>
      <c r="E2620" s="90" t="s">
        <v>21</v>
      </c>
      <c r="F2620" s="90" t="s">
        <v>2022</v>
      </c>
      <c r="G2620" s="5">
        <v>1989.0</v>
      </c>
      <c r="H2620" s="5" t="s">
        <v>102</v>
      </c>
      <c r="I2620" s="5" t="s">
        <v>2023</v>
      </c>
      <c r="J2620" s="5">
        <v>56.0</v>
      </c>
      <c r="K2620" s="5" t="s">
        <v>105</v>
      </c>
      <c r="L2620" s="5" t="s">
        <v>25</v>
      </c>
      <c r="M2620" s="5" t="s">
        <v>4908</v>
      </c>
      <c r="N2620" s="113"/>
    </row>
    <row r="2621">
      <c r="B2621" s="5">
        <v>12669.0</v>
      </c>
      <c r="E2621" s="90" t="s">
        <v>21</v>
      </c>
      <c r="F2621" s="90" t="s">
        <v>718</v>
      </c>
      <c r="G2621" s="5">
        <v>1994.0</v>
      </c>
      <c r="H2621" s="5" t="s">
        <v>287</v>
      </c>
      <c r="I2621" s="5" t="s">
        <v>288</v>
      </c>
      <c r="J2621" s="5">
        <v>633.0</v>
      </c>
      <c r="K2621" s="5" t="s">
        <v>289</v>
      </c>
      <c r="L2621" s="5" t="s">
        <v>25</v>
      </c>
      <c r="M2621" s="5" t="s">
        <v>4165</v>
      </c>
      <c r="N2621" s="113"/>
    </row>
    <row r="2622">
      <c r="B2622" s="5">
        <v>12670.0</v>
      </c>
      <c r="E2622" s="90" t="s">
        <v>21</v>
      </c>
      <c r="F2622" s="90" t="s">
        <v>719</v>
      </c>
      <c r="G2622" s="5">
        <v>1994.0</v>
      </c>
      <c r="H2622" s="5" t="s">
        <v>287</v>
      </c>
      <c r="I2622" s="5" t="s">
        <v>288</v>
      </c>
      <c r="J2622" s="5">
        <v>633.0</v>
      </c>
      <c r="K2622" s="5" t="s">
        <v>289</v>
      </c>
      <c r="L2622" s="5" t="s">
        <v>25</v>
      </c>
      <c r="M2622" s="5" t="s">
        <v>4165</v>
      </c>
      <c r="N2622" s="113"/>
    </row>
    <row r="2623">
      <c r="B2623" s="5">
        <v>12671.0</v>
      </c>
      <c r="E2623" s="90" t="s">
        <v>21</v>
      </c>
      <c r="F2623" s="90" t="s">
        <v>720</v>
      </c>
      <c r="G2623" s="5">
        <v>1994.0</v>
      </c>
      <c r="H2623" s="5" t="s">
        <v>287</v>
      </c>
      <c r="I2623" s="5" t="s">
        <v>288</v>
      </c>
      <c r="J2623" s="5">
        <v>633.0</v>
      </c>
      <c r="K2623" s="5" t="s">
        <v>289</v>
      </c>
      <c r="L2623" s="5" t="s">
        <v>25</v>
      </c>
      <c r="M2623" s="5" t="s">
        <v>4165</v>
      </c>
      <c r="N2623" s="113"/>
    </row>
    <row r="2624">
      <c r="B2624" s="5">
        <v>12672.0</v>
      </c>
      <c r="E2624" s="90" t="s">
        <v>21</v>
      </c>
      <c r="F2624" s="90" t="s">
        <v>721</v>
      </c>
      <c r="G2624" s="5">
        <v>1994.0</v>
      </c>
      <c r="H2624" s="5" t="s">
        <v>287</v>
      </c>
      <c r="I2624" s="5" t="s">
        <v>288</v>
      </c>
      <c r="J2624" s="5">
        <v>633.0</v>
      </c>
      <c r="K2624" s="5" t="s">
        <v>289</v>
      </c>
      <c r="L2624" s="5" t="s">
        <v>25</v>
      </c>
      <c r="M2624" s="5" t="s">
        <v>4165</v>
      </c>
      <c r="N2624" s="113"/>
    </row>
    <row r="2625">
      <c r="B2625" s="5">
        <v>12673.0</v>
      </c>
      <c r="E2625" s="90" t="s">
        <v>21</v>
      </c>
      <c r="F2625" s="90" t="s">
        <v>722</v>
      </c>
      <c r="G2625" s="5">
        <v>1994.0</v>
      </c>
      <c r="H2625" s="5" t="s">
        <v>287</v>
      </c>
      <c r="I2625" s="5" t="s">
        <v>288</v>
      </c>
      <c r="J2625" s="5">
        <v>633.0</v>
      </c>
      <c r="K2625" s="5" t="s">
        <v>289</v>
      </c>
      <c r="L2625" s="5" t="s">
        <v>25</v>
      </c>
      <c r="M2625" s="5" t="s">
        <v>4165</v>
      </c>
      <c r="N2625" s="113"/>
    </row>
    <row r="2626">
      <c r="B2626" s="5">
        <v>12674.0</v>
      </c>
      <c r="E2626" s="90" t="s">
        <v>21</v>
      </c>
      <c r="F2626" s="90" t="s">
        <v>723</v>
      </c>
      <c r="G2626" s="5">
        <v>1994.0</v>
      </c>
      <c r="H2626" s="5" t="s">
        <v>287</v>
      </c>
      <c r="I2626" s="5" t="s">
        <v>288</v>
      </c>
      <c r="J2626" s="5">
        <v>633.0</v>
      </c>
      <c r="K2626" s="5" t="s">
        <v>289</v>
      </c>
      <c r="L2626" s="5" t="s">
        <v>25</v>
      </c>
      <c r="M2626" s="5" t="s">
        <v>4165</v>
      </c>
      <c r="N2626" s="113"/>
    </row>
    <row r="2627">
      <c r="B2627" s="5">
        <v>12675.0</v>
      </c>
      <c r="E2627" s="90" t="s">
        <v>21</v>
      </c>
      <c r="F2627" s="90" t="s">
        <v>724</v>
      </c>
      <c r="G2627" s="5">
        <v>1994.0</v>
      </c>
      <c r="H2627" s="5" t="s">
        <v>287</v>
      </c>
      <c r="I2627" s="5" t="s">
        <v>288</v>
      </c>
      <c r="J2627" s="5">
        <v>633.0</v>
      </c>
      <c r="K2627" s="5" t="s">
        <v>289</v>
      </c>
      <c r="L2627" s="5" t="s">
        <v>25</v>
      </c>
      <c r="M2627" s="5" t="s">
        <v>4165</v>
      </c>
      <c r="N2627" s="113"/>
    </row>
    <row r="2628">
      <c r="B2628" s="5">
        <v>12676.0</v>
      </c>
      <c r="E2628" s="90" t="s">
        <v>21</v>
      </c>
      <c r="F2628" s="90" t="s">
        <v>725</v>
      </c>
      <c r="G2628" s="5">
        <v>1994.0</v>
      </c>
      <c r="H2628" s="5" t="s">
        <v>287</v>
      </c>
      <c r="I2628" s="5" t="s">
        <v>288</v>
      </c>
      <c r="J2628" s="5">
        <v>633.0</v>
      </c>
      <c r="K2628" s="5" t="s">
        <v>289</v>
      </c>
      <c r="L2628" s="5" t="s">
        <v>25</v>
      </c>
      <c r="M2628" s="5" t="s">
        <v>4165</v>
      </c>
      <c r="N2628" s="113"/>
    </row>
    <row r="2629">
      <c r="B2629" s="5">
        <v>12677.0</v>
      </c>
      <c r="E2629" s="90" t="s">
        <v>21</v>
      </c>
      <c r="F2629" s="90" t="s">
        <v>726</v>
      </c>
      <c r="G2629" s="5">
        <v>1994.0</v>
      </c>
      <c r="H2629" s="5" t="s">
        <v>287</v>
      </c>
      <c r="I2629" s="5" t="s">
        <v>288</v>
      </c>
      <c r="J2629" s="5">
        <v>633.0</v>
      </c>
      <c r="K2629" s="5" t="s">
        <v>289</v>
      </c>
      <c r="L2629" s="5" t="s">
        <v>25</v>
      </c>
      <c r="M2629" s="5" t="s">
        <v>4165</v>
      </c>
      <c r="N2629" s="113"/>
    </row>
    <row r="2630">
      <c r="B2630" s="5">
        <v>12678.0</v>
      </c>
      <c r="E2630" s="90" t="s">
        <v>21</v>
      </c>
      <c r="F2630" s="90" t="s">
        <v>727</v>
      </c>
      <c r="G2630" s="5">
        <v>1994.0</v>
      </c>
      <c r="H2630" s="5" t="s">
        <v>287</v>
      </c>
      <c r="I2630" s="5" t="s">
        <v>288</v>
      </c>
      <c r="J2630" s="5">
        <v>633.0</v>
      </c>
      <c r="K2630" s="5" t="s">
        <v>289</v>
      </c>
      <c r="L2630" s="5" t="s">
        <v>25</v>
      </c>
      <c r="M2630" s="5" t="s">
        <v>4165</v>
      </c>
      <c r="N2630" s="113"/>
    </row>
    <row r="2631">
      <c r="B2631" s="5">
        <v>12679.0</v>
      </c>
      <c r="E2631" s="90" t="s">
        <v>21</v>
      </c>
      <c r="F2631" s="90" t="s">
        <v>728</v>
      </c>
      <c r="G2631" s="5">
        <v>1994.0</v>
      </c>
      <c r="H2631" s="5" t="s">
        <v>287</v>
      </c>
      <c r="I2631" s="5" t="s">
        <v>288</v>
      </c>
      <c r="J2631" s="5">
        <v>633.0</v>
      </c>
      <c r="K2631" s="5" t="s">
        <v>289</v>
      </c>
      <c r="L2631" s="5" t="s">
        <v>25</v>
      </c>
      <c r="M2631" s="5" t="s">
        <v>4165</v>
      </c>
      <c r="N2631" s="113"/>
    </row>
    <row r="2632">
      <c r="B2632" s="5">
        <v>12680.0</v>
      </c>
      <c r="E2632" s="90" t="s">
        <v>21</v>
      </c>
      <c r="F2632" s="90" t="s">
        <v>729</v>
      </c>
      <c r="G2632" s="5">
        <v>1994.0</v>
      </c>
      <c r="H2632" s="5" t="s">
        <v>287</v>
      </c>
      <c r="I2632" s="5" t="s">
        <v>288</v>
      </c>
      <c r="J2632" s="5">
        <v>633.0</v>
      </c>
      <c r="K2632" s="5" t="s">
        <v>289</v>
      </c>
      <c r="L2632" s="5" t="s">
        <v>25</v>
      </c>
      <c r="M2632" s="5" t="s">
        <v>4165</v>
      </c>
      <c r="N2632" s="113"/>
    </row>
    <row r="2633">
      <c r="B2633" s="5">
        <v>12681.0</v>
      </c>
      <c r="E2633" s="90" t="s">
        <v>21</v>
      </c>
      <c r="F2633" s="90" t="s">
        <v>730</v>
      </c>
      <c r="G2633" s="5">
        <v>1994.0</v>
      </c>
      <c r="H2633" s="5" t="s">
        <v>287</v>
      </c>
      <c r="I2633" s="5" t="s">
        <v>288</v>
      </c>
      <c r="J2633" s="5">
        <v>633.0</v>
      </c>
      <c r="K2633" s="5" t="s">
        <v>289</v>
      </c>
      <c r="L2633" s="5" t="s">
        <v>25</v>
      </c>
      <c r="M2633" s="5" t="s">
        <v>4165</v>
      </c>
      <c r="N2633" s="113"/>
    </row>
    <row r="2634">
      <c r="B2634" s="5">
        <v>12682.0</v>
      </c>
      <c r="E2634" s="90" t="s">
        <v>66</v>
      </c>
      <c r="F2634" s="90" t="s">
        <v>5026</v>
      </c>
      <c r="G2634" s="5">
        <v>2001.0</v>
      </c>
      <c r="H2634" s="5" t="s">
        <v>1802</v>
      </c>
      <c r="I2634" s="5" t="s">
        <v>5002</v>
      </c>
      <c r="J2634" s="5">
        <v>1.0</v>
      </c>
      <c r="K2634" s="5" t="s">
        <v>105</v>
      </c>
      <c r="L2634" s="5" t="s">
        <v>467</v>
      </c>
      <c r="M2634" s="5" t="s">
        <v>5003</v>
      </c>
      <c r="N2634" s="113"/>
    </row>
    <row r="2635">
      <c r="B2635" s="5">
        <v>12683.0</v>
      </c>
      <c r="E2635" s="90" t="s">
        <v>21</v>
      </c>
      <c r="F2635" s="90" t="s">
        <v>5027</v>
      </c>
      <c r="G2635" s="5">
        <v>2001.0</v>
      </c>
      <c r="H2635" s="5" t="s">
        <v>1802</v>
      </c>
      <c r="I2635" s="5" t="s">
        <v>5002</v>
      </c>
      <c r="J2635" s="5">
        <v>1.0</v>
      </c>
      <c r="K2635" s="5" t="s">
        <v>105</v>
      </c>
      <c r="L2635" s="5" t="s">
        <v>498</v>
      </c>
      <c r="M2635" s="5" t="s">
        <v>5003</v>
      </c>
      <c r="N2635" s="113"/>
    </row>
    <row r="2636">
      <c r="B2636" s="5">
        <v>12684.0</v>
      </c>
      <c r="E2636" s="90" t="s">
        <v>21</v>
      </c>
      <c r="F2636" s="90" t="s">
        <v>5028</v>
      </c>
      <c r="G2636" s="5">
        <v>2001.0</v>
      </c>
      <c r="H2636" s="5" t="s">
        <v>1802</v>
      </c>
      <c r="I2636" s="5" t="s">
        <v>5002</v>
      </c>
      <c r="J2636" s="5">
        <v>1.0</v>
      </c>
      <c r="K2636" s="5" t="s">
        <v>105</v>
      </c>
      <c r="L2636" s="5" t="s">
        <v>498</v>
      </c>
      <c r="M2636" s="5" t="s">
        <v>5003</v>
      </c>
      <c r="N2636" s="113"/>
    </row>
    <row r="2637">
      <c r="B2637" s="5">
        <v>12685.0</v>
      </c>
      <c r="E2637" s="90" t="s">
        <v>21</v>
      </c>
      <c r="F2637" s="90" t="s">
        <v>5029</v>
      </c>
      <c r="G2637" s="5">
        <v>2001.0</v>
      </c>
      <c r="H2637" s="5" t="s">
        <v>1802</v>
      </c>
      <c r="I2637" s="5" t="s">
        <v>5002</v>
      </c>
      <c r="J2637" s="5" t="s">
        <v>5030</v>
      </c>
      <c r="K2637" s="5" t="s">
        <v>5031</v>
      </c>
      <c r="L2637" s="5" t="s">
        <v>25</v>
      </c>
      <c r="M2637" s="5" t="s">
        <v>5003</v>
      </c>
      <c r="N2637" s="113"/>
    </row>
    <row r="2638">
      <c r="B2638" s="5">
        <v>12686.0</v>
      </c>
      <c r="E2638" s="90" t="s">
        <v>21</v>
      </c>
      <c r="F2638" s="90" t="s">
        <v>4807</v>
      </c>
      <c r="G2638" s="5">
        <v>1990.0</v>
      </c>
      <c r="H2638" s="5" t="s">
        <v>4126</v>
      </c>
      <c r="I2638" s="5" t="s">
        <v>4123</v>
      </c>
      <c r="J2638" s="5">
        <v>50.0</v>
      </c>
      <c r="K2638" s="5" t="s">
        <v>105</v>
      </c>
      <c r="L2638" s="5" t="s">
        <v>25</v>
      </c>
      <c r="M2638" s="5" t="s">
        <v>4166</v>
      </c>
      <c r="N2638" s="113"/>
    </row>
    <row r="2639">
      <c r="B2639" s="5">
        <v>12687.0</v>
      </c>
      <c r="E2639" s="90" t="s">
        <v>21</v>
      </c>
      <c r="F2639" s="90" t="s">
        <v>552</v>
      </c>
      <c r="G2639" s="5">
        <v>2020.0</v>
      </c>
      <c r="H2639" s="5" t="s">
        <v>23</v>
      </c>
      <c r="I2639" s="5" t="s">
        <v>46</v>
      </c>
      <c r="J2639" s="5">
        <v>49.0</v>
      </c>
      <c r="K2639" s="5" t="s">
        <v>506</v>
      </c>
      <c r="L2639" s="5" t="s">
        <v>25</v>
      </c>
      <c r="M2639" s="5" t="s">
        <v>4165</v>
      </c>
      <c r="N2639" s="113"/>
    </row>
    <row r="2640">
      <c r="B2640" s="5">
        <v>12688.0</v>
      </c>
      <c r="E2640" s="90" t="s">
        <v>21</v>
      </c>
      <c r="F2640" s="90" t="s">
        <v>1614</v>
      </c>
      <c r="G2640" s="5">
        <v>1985.0</v>
      </c>
      <c r="H2640" s="5" t="s">
        <v>1615</v>
      </c>
      <c r="I2640" s="5" t="s">
        <v>1616</v>
      </c>
      <c r="J2640" s="5">
        <v>86.0</v>
      </c>
      <c r="K2640" s="5" t="s">
        <v>105</v>
      </c>
      <c r="L2640" s="5" t="s">
        <v>25</v>
      </c>
      <c r="M2640" s="5" t="s">
        <v>4164</v>
      </c>
      <c r="N2640" s="113"/>
    </row>
    <row r="2641">
      <c r="B2641" s="5">
        <v>12690.0</v>
      </c>
      <c r="E2641" s="90" t="s">
        <v>21</v>
      </c>
      <c r="F2641" s="90" t="s">
        <v>553</v>
      </c>
      <c r="G2641" s="5">
        <v>1990.0</v>
      </c>
      <c r="H2641" s="5" t="s">
        <v>90</v>
      </c>
      <c r="I2641" s="5" t="s">
        <v>190</v>
      </c>
      <c r="J2641" s="5">
        <v>697.0</v>
      </c>
      <c r="K2641" s="5" t="s">
        <v>105</v>
      </c>
      <c r="L2641" s="5" t="s">
        <v>25</v>
      </c>
      <c r="M2641" s="5" t="s">
        <v>4165</v>
      </c>
      <c r="N2641" s="113"/>
    </row>
    <row r="2642">
      <c r="B2642" s="5">
        <v>12691.0</v>
      </c>
      <c r="E2642" s="90" t="s">
        <v>21</v>
      </c>
      <c r="F2642" s="90" t="s">
        <v>554</v>
      </c>
      <c r="G2642" s="5">
        <v>1990.0</v>
      </c>
      <c r="H2642" s="5" t="s">
        <v>90</v>
      </c>
      <c r="I2642" s="5" t="s">
        <v>190</v>
      </c>
      <c r="J2642" s="5">
        <v>697.0</v>
      </c>
      <c r="K2642" s="5" t="s">
        <v>105</v>
      </c>
      <c r="L2642" s="5" t="s">
        <v>25</v>
      </c>
      <c r="M2642" s="5" t="s">
        <v>4165</v>
      </c>
      <c r="N2642" s="113"/>
    </row>
    <row r="2643">
      <c r="B2643" s="5">
        <v>12692.0</v>
      </c>
      <c r="E2643" s="90" t="s">
        <v>21</v>
      </c>
      <c r="F2643" s="90" t="s">
        <v>555</v>
      </c>
      <c r="G2643" s="5">
        <v>1990.0</v>
      </c>
      <c r="H2643" s="5" t="s">
        <v>90</v>
      </c>
      <c r="I2643" s="5" t="s">
        <v>190</v>
      </c>
      <c r="J2643" s="5">
        <v>697.0</v>
      </c>
      <c r="K2643" s="5" t="s">
        <v>105</v>
      </c>
      <c r="L2643" s="5" t="s">
        <v>25</v>
      </c>
      <c r="M2643" s="5" t="s">
        <v>4165</v>
      </c>
      <c r="N2643" s="113"/>
    </row>
    <row r="2644">
      <c r="B2644" s="5">
        <v>12693.0</v>
      </c>
      <c r="E2644" s="90" t="s">
        <v>21</v>
      </c>
      <c r="F2644" s="90" t="s">
        <v>556</v>
      </c>
      <c r="G2644" s="5">
        <v>1990.0</v>
      </c>
      <c r="H2644" s="5" t="s">
        <v>90</v>
      </c>
      <c r="I2644" s="5" t="s">
        <v>190</v>
      </c>
      <c r="J2644" s="5">
        <v>697.0</v>
      </c>
      <c r="K2644" s="5" t="s">
        <v>105</v>
      </c>
      <c r="L2644" s="5" t="s">
        <v>25</v>
      </c>
      <c r="M2644" s="5" t="s">
        <v>4165</v>
      </c>
      <c r="N2644" s="113"/>
    </row>
    <row r="2645">
      <c r="B2645" s="5">
        <v>12694.0</v>
      </c>
      <c r="E2645" s="90" t="s">
        <v>21</v>
      </c>
      <c r="F2645" s="90" t="s">
        <v>557</v>
      </c>
      <c r="G2645" s="5">
        <v>1990.0</v>
      </c>
      <c r="H2645" s="5" t="s">
        <v>90</v>
      </c>
      <c r="I2645" s="5" t="s">
        <v>190</v>
      </c>
      <c r="J2645" s="5">
        <v>697.0</v>
      </c>
      <c r="K2645" s="5" t="s">
        <v>105</v>
      </c>
      <c r="L2645" s="5" t="s">
        <v>25</v>
      </c>
      <c r="M2645" s="5" t="s">
        <v>4165</v>
      </c>
      <c r="N2645" s="113"/>
    </row>
    <row r="2646">
      <c r="B2646" s="5">
        <v>12695.0</v>
      </c>
      <c r="E2646" s="90" t="s">
        <v>21</v>
      </c>
      <c r="F2646" s="90" t="s">
        <v>558</v>
      </c>
      <c r="G2646" s="5">
        <v>1990.0</v>
      </c>
      <c r="H2646" s="5" t="s">
        <v>90</v>
      </c>
      <c r="I2646" s="5" t="s">
        <v>190</v>
      </c>
      <c r="J2646" s="5">
        <v>697.0</v>
      </c>
      <c r="K2646" s="5" t="s">
        <v>105</v>
      </c>
      <c r="L2646" s="5" t="s">
        <v>25</v>
      </c>
      <c r="M2646" s="5" t="s">
        <v>4165</v>
      </c>
      <c r="N2646" s="113"/>
    </row>
    <row r="2647">
      <c r="B2647" s="5">
        <v>12696.0</v>
      </c>
      <c r="E2647" s="90" t="s">
        <v>21</v>
      </c>
      <c r="F2647" s="90" t="s">
        <v>559</v>
      </c>
      <c r="G2647" s="5">
        <v>1990.0</v>
      </c>
      <c r="H2647" s="5" t="s">
        <v>90</v>
      </c>
      <c r="I2647" s="5" t="s">
        <v>190</v>
      </c>
      <c r="J2647" s="5">
        <v>697.0</v>
      </c>
      <c r="K2647" s="5" t="s">
        <v>105</v>
      </c>
      <c r="L2647" s="5" t="s">
        <v>25</v>
      </c>
      <c r="M2647" s="5" t="s">
        <v>4165</v>
      </c>
      <c r="N2647" s="113"/>
    </row>
    <row r="2648">
      <c r="B2648" s="5">
        <v>12697.0</v>
      </c>
      <c r="E2648" s="90" t="s">
        <v>21</v>
      </c>
      <c r="F2648" s="90" t="s">
        <v>560</v>
      </c>
      <c r="G2648" s="5">
        <v>1990.0</v>
      </c>
      <c r="H2648" s="5" t="s">
        <v>90</v>
      </c>
      <c r="I2648" s="5" t="s">
        <v>190</v>
      </c>
      <c r="J2648" s="5">
        <v>697.0</v>
      </c>
      <c r="K2648" s="5" t="s">
        <v>105</v>
      </c>
      <c r="L2648" s="5" t="s">
        <v>25</v>
      </c>
      <c r="M2648" s="5" t="s">
        <v>4165</v>
      </c>
      <c r="N2648" s="113"/>
    </row>
    <row r="2649">
      <c r="B2649" s="5">
        <v>12698.0</v>
      </c>
      <c r="E2649" s="90" t="s">
        <v>21</v>
      </c>
      <c r="F2649" s="90" t="s">
        <v>561</v>
      </c>
      <c r="G2649" s="5">
        <v>1990.0</v>
      </c>
      <c r="H2649" s="5" t="s">
        <v>90</v>
      </c>
      <c r="I2649" s="5" t="s">
        <v>190</v>
      </c>
      <c r="J2649" s="5">
        <v>697.0</v>
      </c>
      <c r="K2649" s="5" t="s">
        <v>105</v>
      </c>
      <c r="L2649" s="5" t="s">
        <v>25</v>
      </c>
      <c r="M2649" s="5" t="s">
        <v>4165</v>
      </c>
      <c r="N2649" s="113"/>
    </row>
    <row r="2650">
      <c r="B2650" s="5">
        <v>12699.0</v>
      </c>
      <c r="E2650" s="90" t="s">
        <v>21</v>
      </c>
      <c r="F2650" s="90" t="s">
        <v>562</v>
      </c>
      <c r="G2650" s="5">
        <v>1990.0</v>
      </c>
      <c r="H2650" s="5" t="s">
        <v>90</v>
      </c>
      <c r="I2650" s="5" t="s">
        <v>190</v>
      </c>
      <c r="J2650" s="5">
        <v>697.0</v>
      </c>
      <c r="K2650" s="5" t="s">
        <v>105</v>
      </c>
      <c r="L2650" s="5" t="s">
        <v>25</v>
      </c>
      <c r="M2650" s="5" t="s">
        <v>4165</v>
      </c>
      <c r="N2650" s="113"/>
    </row>
    <row r="2651">
      <c r="B2651" s="5">
        <v>12700.0</v>
      </c>
      <c r="E2651" s="90" t="s">
        <v>21</v>
      </c>
      <c r="F2651" s="90" t="s">
        <v>563</v>
      </c>
      <c r="G2651" s="5">
        <v>1990.0</v>
      </c>
      <c r="H2651" s="5" t="s">
        <v>90</v>
      </c>
      <c r="I2651" s="5" t="s">
        <v>190</v>
      </c>
      <c r="J2651" s="5">
        <v>697.0</v>
      </c>
      <c r="K2651" s="5" t="s">
        <v>105</v>
      </c>
      <c r="L2651" s="5" t="s">
        <v>25</v>
      </c>
      <c r="M2651" s="5" t="s">
        <v>4165</v>
      </c>
      <c r="N2651" s="113"/>
    </row>
    <row r="2652">
      <c r="B2652" s="5">
        <v>12701.0</v>
      </c>
      <c r="E2652" s="90" t="s">
        <v>21</v>
      </c>
      <c r="F2652" s="90" t="s">
        <v>564</v>
      </c>
      <c r="G2652" s="5">
        <v>1990.0</v>
      </c>
      <c r="H2652" s="5" t="s">
        <v>90</v>
      </c>
      <c r="I2652" s="5" t="s">
        <v>190</v>
      </c>
      <c r="J2652" s="5">
        <v>697.0</v>
      </c>
      <c r="K2652" s="5" t="s">
        <v>105</v>
      </c>
      <c r="L2652" s="5" t="s">
        <v>25</v>
      </c>
      <c r="M2652" s="5" t="s">
        <v>4165</v>
      </c>
      <c r="N2652" s="113"/>
    </row>
    <row r="2653">
      <c r="B2653" s="5">
        <v>12702.0</v>
      </c>
      <c r="E2653" s="90" t="s">
        <v>21</v>
      </c>
      <c r="F2653" s="90" t="s">
        <v>565</v>
      </c>
      <c r="G2653" s="5">
        <v>1990.0</v>
      </c>
      <c r="H2653" s="5" t="s">
        <v>90</v>
      </c>
      <c r="I2653" s="5" t="s">
        <v>190</v>
      </c>
      <c r="J2653" s="5">
        <v>697.0</v>
      </c>
      <c r="K2653" s="5" t="s">
        <v>105</v>
      </c>
      <c r="L2653" s="5" t="s">
        <v>25</v>
      </c>
      <c r="M2653" s="5" t="s">
        <v>4165</v>
      </c>
      <c r="N2653" s="113"/>
    </row>
    <row r="2654">
      <c r="B2654" s="5">
        <v>12703.0</v>
      </c>
      <c r="E2654" s="90" t="s">
        <v>21</v>
      </c>
      <c r="F2654" s="90" t="s">
        <v>566</v>
      </c>
      <c r="G2654" s="5">
        <v>1990.0</v>
      </c>
      <c r="H2654" s="5" t="s">
        <v>90</v>
      </c>
      <c r="I2654" s="5" t="s">
        <v>190</v>
      </c>
      <c r="J2654" s="5">
        <v>697.0</v>
      </c>
      <c r="K2654" s="5" t="s">
        <v>105</v>
      </c>
      <c r="L2654" s="5" t="s">
        <v>25</v>
      </c>
      <c r="M2654" s="5" t="s">
        <v>4165</v>
      </c>
      <c r="N2654" s="113"/>
    </row>
    <row r="2655">
      <c r="B2655" s="5">
        <v>12704.0</v>
      </c>
      <c r="E2655" s="90" t="s">
        <v>21</v>
      </c>
      <c r="F2655" s="90" t="s">
        <v>567</v>
      </c>
      <c r="G2655" s="5">
        <v>1990.0</v>
      </c>
      <c r="H2655" s="5" t="s">
        <v>90</v>
      </c>
      <c r="I2655" s="5" t="s">
        <v>190</v>
      </c>
      <c r="J2655" s="5">
        <v>697.0</v>
      </c>
      <c r="K2655" s="5" t="s">
        <v>105</v>
      </c>
      <c r="L2655" s="5" t="s">
        <v>25</v>
      </c>
      <c r="M2655" s="5" t="s">
        <v>4165</v>
      </c>
      <c r="N2655" s="113"/>
    </row>
    <row r="2656">
      <c r="B2656" s="5">
        <v>12705.0</v>
      </c>
      <c r="E2656" s="90" t="s">
        <v>21</v>
      </c>
      <c r="F2656" s="90" t="s">
        <v>568</v>
      </c>
      <c r="G2656" s="5">
        <v>1990.0</v>
      </c>
      <c r="H2656" s="5" t="s">
        <v>90</v>
      </c>
      <c r="I2656" s="5" t="s">
        <v>190</v>
      </c>
      <c r="J2656" s="5">
        <v>697.0</v>
      </c>
      <c r="K2656" s="5" t="s">
        <v>105</v>
      </c>
      <c r="L2656" s="5" t="s">
        <v>25</v>
      </c>
      <c r="M2656" s="5" t="s">
        <v>4165</v>
      </c>
      <c r="N2656" s="113"/>
    </row>
    <row r="2657">
      <c r="B2657" s="5">
        <v>12706.0</v>
      </c>
      <c r="E2657" s="90" t="s">
        <v>21</v>
      </c>
      <c r="F2657" s="90" t="s">
        <v>569</v>
      </c>
      <c r="G2657" s="5">
        <v>1990.0</v>
      </c>
      <c r="H2657" s="5" t="s">
        <v>90</v>
      </c>
      <c r="I2657" s="5" t="s">
        <v>190</v>
      </c>
      <c r="J2657" s="5">
        <v>697.0</v>
      </c>
      <c r="K2657" s="5" t="s">
        <v>105</v>
      </c>
      <c r="L2657" s="5" t="s">
        <v>25</v>
      </c>
      <c r="M2657" s="5" t="s">
        <v>4165</v>
      </c>
      <c r="N2657" s="113"/>
    </row>
    <row r="2658">
      <c r="B2658" s="5">
        <v>12707.0</v>
      </c>
      <c r="E2658" s="90" t="s">
        <v>21</v>
      </c>
      <c r="F2658" s="90" t="s">
        <v>570</v>
      </c>
      <c r="G2658" s="5">
        <v>1990.0</v>
      </c>
      <c r="H2658" s="5" t="s">
        <v>90</v>
      </c>
      <c r="I2658" s="5" t="s">
        <v>190</v>
      </c>
      <c r="J2658" s="5">
        <v>697.0</v>
      </c>
      <c r="K2658" s="5" t="s">
        <v>105</v>
      </c>
      <c r="L2658" s="5" t="s">
        <v>25</v>
      </c>
      <c r="M2658" s="5" t="s">
        <v>4165</v>
      </c>
      <c r="N2658" s="113"/>
    </row>
    <row r="2659">
      <c r="B2659" s="5">
        <v>12708.0</v>
      </c>
      <c r="E2659" s="90" t="s">
        <v>21</v>
      </c>
      <c r="F2659" s="90" t="s">
        <v>571</v>
      </c>
      <c r="G2659" s="5">
        <v>1990.0</v>
      </c>
      <c r="H2659" s="5" t="s">
        <v>90</v>
      </c>
      <c r="I2659" s="5" t="s">
        <v>190</v>
      </c>
      <c r="J2659" s="5">
        <v>697.0</v>
      </c>
      <c r="K2659" s="5" t="s">
        <v>105</v>
      </c>
      <c r="L2659" s="5" t="s">
        <v>25</v>
      </c>
      <c r="M2659" s="5" t="s">
        <v>4165</v>
      </c>
      <c r="N2659" s="113"/>
    </row>
    <row r="2660">
      <c r="B2660" s="5">
        <v>12709.0</v>
      </c>
      <c r="E2660" s="90" t="s">
        <v>21</v>
      </c>
      <c r="F2660" s="90" t="s">
        <v>572</v>
      </c>
      <c r="G2660" s="5">
        <v>1990.0</v>
      </c>
      <c r="H2660" s="5" t="s">
        <v>90</v>
      </c>
      <c r="I2660" s="5" t="s">
        <v>190</v>
      </c>
      <c r="J2660" s="5">
        <v>697.0</v>
      </c>
      <c r="K2660" s="5" t="s">
        <v>105</v>
      </c>
      <c r="L2660" s="5" t="s">
        <v>25</v>
      </c>
      <c r="M2660" s="5" t="s">
        <v>4165</v>
      </c>
      <c r="N2660" s="113"/>
    </row>
    <row r="2661">
      <c r="B2661" s="5">
        <v>12710.0</v>
      </c>
      <c r="E2661" s="90" t="s">
        <v>21</v>
      </c>
      <c r="F2661" s="90" t="s">
        <v>573</v>
      </c>
      <c r="G2661" s="5">
        <v>1990.0</v>
      </c>
      <c r="H2661" s="5" t="s">
        <v>90</v>
      </c>
      <c r="I2661" s="5" t="s">
        <v>190</v>
      </c>
      <c r="J2661" s="5">
        <v>697.0</v>
      </c>
      <c r="K2661" s="5" t="s">
        <v>105</v>
      </c>
      <c r="L2661" s="5" t="s">
        <v>25</v>
      </c>
      <c r="M2661" s="5" t="s">
        <v>4165</v>
      </c>
      <c r="N2661" s="113"/>
    </row>
    <row r="2662">
      <c r="B2662" s="5">
        <v>12711.0</v>
      </c>
      <c r="E2662" s="90" t="s">
        <v>21</v>
      </c>
      <c r="F2662" s="90" t="s">
        <v>574</v>
      </c>
      <c r="G2662" s="5">
        <v>1990.0</v>
      </c>
      <c r="H2662" s="5" t="s">
        <v>90</v>
      </c>
      <c r="I2662" s="5" t="s">
        <v>190</v>
      </c>
      <c r="J2662" s="5">
        <v>697.0</v>
      </c>
      <c r="K2662" s="5" t="s">
        <v>105</v>
      </c>
      <c r="L2662" s="5" t="s">
        <v>25</v>
      </c>
      <c r="M2662" s="5" t="s">
        <v>4165</v>
      </c>
      <c r="N2662" s="113"/>
    </row>
    <row r="2663">
      <c r="B2663" s="5">
        <v>12712.0</v>
      </c>
      <c r="E2663" s="90" t="s">
        <v>21</v>
      </c>
      <c r="F2663" s="90" t="s">
        <v>575</v>
      </c>
      <c r="G2663" s="5">
        <v>1990.0</v>
      </c>
      <c r="H2663" s="5" t="s">
        <v>90</v>
      </c>
      <c r="I2663" s="5" t="s">
        <v>190</v>
      </c>
      <c r="J2663" s="5">
        <v>697.0</v>
      </c>
      <c r="K2663" s="5" t="s">
        <v>105</v>
      </c>
      <c r="L2663" s="5" t="s">
        <v>25</v>
      </c>
      <c r="M2663" s="5" t="s">
        <v>4165</v>
      </c>
      <c r="N2663" s="113"/>
    </row>
    <row r="2664">
      <c r="B2664" s="5">
        <v>12713.0</v>
      </c>
      <c r="E2664" s="90" t="s">
        <v>21</v>
      </c>
      <c r="F2664" s="90" t="s">
        <v>576</v>
      </c>
      <c r="G2664" s="5">
        <v>1990.0</v>
      </c>
      <c r="H2664" s="5" t="s">
        <v>90</v>
      </c>
      <c r="I2664" s="5" t="s">
        <v>190</v>
      </c>
      <c r="J2664" s="5">
        <v>697.0</v>
      </c>
      <c r="K2664" s="5" t="s">
        <v>105</v>
      </c>
      <c r="L2664" s="5" t="s">
        <v>25</v>
      </c>
      <c r="M2664" s="5" t="s">
        <v>4165</v>
      </c>
      <c r="N2664" s="113"/>
    </row>
    <row r="2665">
      <c r="B2665" s="5">
        <v>12714.0</v>
      </c>
      <c r="E2665" s="90" t="s">
        <v>21</v>
      </c>
      <c r="F2665" s="90" t="s">
        <v>577</v>
      </c>
      <c r="G2665" s="5">
        <v>1990.0</v>
      </c>
      <c r="H2665" s="5" t="s">
        <v>90</v>
      </c>
      <c r="I2665" s="5" t="s">
        <v>190</v>
      </c>
      <c r="J2665" s="5">
        <v>697.0</v>
      </c>
      <c r="K2665" s="5" t="s">
        <v>105</v>
      </c>
      <c r="L2665" s="5" t="s">
        <v>25</v>
      </c>
      <c r="M2665" s="5" t="s">
        <v>4165</v>
      </c>
      <c r="N2665" s="113"/>
    </row>
    <row r="2666">
      <c r="B2666" s="5">
        <v>12715.0</v>
      </c>
      <c r="E2666" s="90" t="s">
        <v>21</v>
      </c>
      <c r="F2666" s="90" t="s">
        <v>578</v>
      </c>
      <c r="G2666" s="5">
        <v>1990.0</v>
      </c>
      <c r="H2666" s="5" t="s">
        <v>90</v>
      </c>
      <c r="I2666" s="5" t="s">
        <v>190</v>
      </c>
      <c r="J2666" s="5">
        <v>697.0</v>
      </c>
      <c r="K2666" s="5" t="s">
        <v>105</v>
      </c>
      <c r="L2666" s="5" t="s">
        <v>25</v>
      </c>
      <c r="M2666" s="5" t="s">
        <v>4165</v>
      </c>
      <c r="N2666" s="113"/>
    </row>
    <row r="2667">
      <c r="B2667" s="5">
        <v>12716.0</v>
      </c>
      <c r="E2667" s="90" t="s">
        <v>21</v>
      </c>
      <c r="F2667" s="90" t="s">
        <v>579</v>
      </c>
      <c r="G2667" s="5">
        <v>1990.0</v>
      </c>
      <c r="H2667" s="5" t="s">
        <v>90</v>
      </c>
      <c r="I2667" s="5" t="s">
        <v>190</v>
      </c>
      <c r="J2667" s="5">
        <v>697.0</v>
      </c>
      <c r="K2667" s="5" t="s">
        <v>105</v>
      </c>
      <c r="L2667" s="5" t="s">
        <v>25</v>
      </c>
      <c r="M2667" s="5" t="s">
        <v>4165</v>
      </c>
      <c r="N2667" s="113"/>
    </row>
    <row r="2668">
      <c r="B2668" s="5">
        <v>12717.0</v>
      </c>
      <c r="E2668" s="90" t="s">
        <v>21</v>
      </c>
      <c r="F2668" s="90" t="s">
        <v>580</v>
      </c>
      <c r="G2668" s="5">
        <v>1990.0</v>
      </c>
      <c r="H2668" s="5" t="s">
        <v>90</v>
      </c>
      <c r="I2668" s="5" t="s">
        <v>190</v>
      </c>
      <c r="J2668" s="5">
        <v>697.0</v>
      </c>
      <c r="K2668" s="5" t="s">
        <v>105</v>
      </c>
      <c r="L2668" s="5" t="s">
        <v>25</v>
      </c>
      <c r="M2668" s="5" t="s">
        <v>4165</v>
      </c>
      <c r="N2668" s="113"/>
    </row>
    <row r="2669">
      <c r="B2669" s="5">
        <v>12718.0</v>
      </c>
      <c r="E2669" s="90" t="s">
        <v>21</v>
      </c>
      <c r="F2669" s="90" t="s">
        <v>270</v>
      </c>
      <c r="G2669" s="5">
        <v>2020.0</v>
      </c>
      <c r="H2669" s="5" t="s">
        <v>57</v>
      </c>
      <c r="I2669" s="5" t="s">
        <v>46</v>
      </c>
      <c r="J2669" s="5">
        <v>229.0</v>
      </c>
      <c r="K2669" s="5" t="s">
        <v>271</v>
      </c>
      <c r="L2669" s="5" t="s">
        <v>30</v>
      </c>
      <c r="M2669" s="5" t="s">
        <v>4165</v>
      </c>
      <c r="N2669" s="113"/>
    </row>
    <row r="2670">
      <c r="B2670" s="5">
        <v>12719.0</v>
      </c>
      <c r="E2670" s="90" t="s">
        <v>21</v>
      </c>
      <c r="F2670" s="90" t="s">
        <v>3733</v>
      </c>
      <c r="G2670" s="5">
        <v>2020.0</v>
      </c>
      <c r="H2670" s="5" t="s">
        <v>151</v>
      </c>
      <c r="I2670" s="5" t="s">
        <v>46</v>
      </c>
      <c r="J2670" s="5">
        <v>11.0</v>
      </c>
      <c r="K2670" s="5" t="s">
        <v>105</v>
      </c>
      <c r="L2670" s="5" t="s">
        <v>25</v>
      </c>
      <c r="M2670" s="5" t="s">
        <v>4165</v>
      </c>
      <c r="N2670" s="113"/>
    </row>
    <row r="2671">
      <c r="B2671" s="5">
        <v>12720.0</v>
      </c>
      <c r="E2671" s="90" t="s">
        <v>21</v>
      </c>
      <c r="F2671" s="90" t="s">
        <v>130</v>
      </c>
      <c r="G2671" s="5">
        <v>2020.0</v>
      </c>
      <c r="H2671" s="5" t="s">
        <v>131</v>
      </c>
      <c r="I2671" s="5" t="s">
        <v>46</v>
      </c>
      <c r="J2671" s="5">
        <v>299.0</v>
      </c>
      <c r="K2671" s="5" t="s">
        <v>105</v>
      </c>
      <c r="L2671" s="5" t="s">
        <v>25</v>
      </c>
      <c r="M2671" s="5" t="s">
        <v>4165</v>
      </c>
      <c r="N2671" s="113"/>
    </row>
    <row r="2672">
      <c r="B2672" s="5">
        <v>12721.0</v>
      </c>
      <c r="E2672" s="90" t="s">
        <v>21</v>
      </c>
      <c r="F2672" s="90" t="s">
        <v>132</v>
      </c>
      <c r="G2672" s="5">
        <v>2020.0</v>
      </c>
      <c r="H2672" s="5" t="s">
        <v>57</v>
      </c>
      <c r="I2672" s="5" t="s">
        <v>49</v>
      </c>
      <c r="J2672" s="5">
        <v>78.0</v>
      </c>
      <c r="K2672" s="5" t="s">
        <v>105</v>
      </c>
      <c r="L2672" s="5" t="s">
        <v>30</v>
      </c>
      <c r="M2672" s="5" t="s">
        <v>4165</v>
      </c>
      <c r="N2672" s="113"/>
    </row>
    <row r="2673">
      <c r="B2673" s="5">
        <v>12722.0</v>
      </c>
      <c r="E2673" s="90" t="s">
        <v>21</v>
      </c>
      <c r="F2673" s="90" t="s">
        <v>272</v>
      </c>
      <c r="G2673" s="5">
        <v>2020.0</v>
      </c>
      <c r="H2673" s="5" t="s">
        <v>62</v>
      </c>
      <c r="I2673" s="5" t="s">
        <v>273</v>
      </c>
      <c r="J2673" s="5">
        <v>78.0</v>
      </c>
      <c r="K2673" s="5" t="s">
        <v>105</v>
      </c>
      <c r="L2673" s="5" t="s">
        <v>30</v>
      </c>
      <c r="M2673" s="5" t="s">
        <v>4165</v>
      </c>
      <c r="N2673" s="113"/>
    </row>
    <row r="2674">
      <c r="B2674" s="5">
        <v>12723.0</v>
      </c>
      <c r="E2674" s="90" t="s">
        <v>21</v>
      </c>
      <c r="F2674" s="90" t="s">
        <v>133</v>
      </c>
      <c r="G2674" s="5">
        <v>1992.0</v>
      </c>
      <c r="H2674" s="5" t="s">
        <v>134</v>
      </c>
      <c r="I2674" s="5" t="s">
        <v>107</v>
      </c>
      <c r="J2674" s="5">
        <v>2.0</v>
      </c>
      <c r="K2674" s="5" t="s">
        <v>105</v>
      </c>
      <c r="L2674" s="5" t="s">
        <v>25</v>
      </c>
      <c r="M2674" s="5" t="s">
        <v>4165</v>
      </c>
      <c r="N2674" s="113"/>
    </row>
    <row r="2675">
      <c r="B2675" s="5">
        <v>12724.0</v>
      </c>
      <c r="E2675" s="90" t="s">
        <v>21</v>
      </c>
      <c r="F2675" s="90" t="s">
        <v>135</v>
      </c>
      <c r="G2675" s="5">
        <v>1992.0</v>
      </c>
      <c r="H2675" s="5" t="s">
        <v>134</v>
      </c>
      <c r="I2675" s="5" t="s">
        <v>107</v>
      </c>
      <c r="J2675" s="5">
        <v>2.0</v>
      </c>
      <c r="K2675" s="5" t="s">
        <v>105</v>
      </c>
      <c r="L2675" s="5" t="s">
        <v>25</v>
      </c>
      <c r="M2675" s="5" t="s">
        <v>4165</v>
      </c>
      <c r="N2675" s="113"/>
    </row>
    <row r="2676">
      <c r="B2676" s="5">
        <v>12725.0</v>
      </c>
      <c r="E2676" s="90" t="s">
        <v>21</v>
      </c>
      <c r="F2676" s="90" t="s">
        <v>5032</v>
      </c>
      <c r="G2676" s="5">
        <v>1992.0</v>
      </c>
      <c r="H2676" s="5" t="s">
        <v>134</v>
      </c>
      <c r="I2676" s="5" t="s">
        <v>107</v>
      </c>
      <c r="J2676" s="5">
        <v>2.0</v>
      </c>
      <c r="K2676" s="5" t="s">
        <v>105</v>
      </c>
      <c r="L2676" s="5" t="s">
        <v>25</v>
      </c>
      <c r="M2676" s="5" t="s">
        <v>4165</v>
      </c>
      <c r="N2676" s="113"/>
    </row>
    <row r="2677">
      <c r="B2677" s="5">
        <v>12726.0</v>
      </c>
      <c r="C2677" s="5"/>
      <c r="E2677" s="90" t="s">
        <v>21</v>
      </c>
      <c r="F2677" s="90" t="s">
        <v>136</v>
      </c>
      <c r="G2677" s="5">
        <v>1992.0</v>
      </c>
      <c r="H2677" s="5" t="s">
        <v>134</v>
      </c>
      <c r="I2677" s="5" t="s">
        <v>107</v>
      </c>
      <c r="J2677" s="5">
        <v>2.0</v>
      </c>
      <c r="K2677" s="5" t="s">
        <v>105</v>
      </c>
      <c r="L2677" s="5" t="s">
        <v>25</v>
      </c>
      <c r="M2677" s="5" t="s">
        <v>4165</v>
      </c>
      <c r="N2677" s="113"/>
    </row>
    <row r="2678">
      <c r="B2678" s="5">
        <v>12727.0</v>
      </c>
      <c r="E2678" s="90" t="s">
        <v>21</v>
      </c>
      <c r="F2678" s="90" t="s">
        <v>137</v>
      </c>
      <c r="G2678" s="5">
        <v>1992.0</v>
      </c>
      <c r="H2678" s="5" t="s">
        <v>134</v>
      </c>
      <c r="I2678" s="5" t="s">
        <v>107</v>
      </c>
      <c r="J2678" s="5">
        <v>2.0</v>
      </c>
      <c r="K2678" s="5" t="s">
        <v>105</v>
      </c>
      <c r="L2678" s="5" t="s">
        <v>25</v>
      </c>
      <c r="M2678" s="5" t="s">
        <v>4165</v>
      </c>
      <c r="N2678" s="113"/>
    </row>
    <row r="2679">
      <c r="B2679" s="5">
        <v>12728.0</v>
      </c>
      <c r="E2679" s="90" t="s">
        <v>21</v>
      </c>
      <c r="F2679" s="90" t="s">
        <v>138</v>
      </c>
      <c r="G2679" s="5">
        <v>1992.0</v>
      </c>
      <c r="H2679" s="5" t="s">
        <v>134</v>
      </c>
      <c r="I2679" s="5" t="s">
        <v>107</v>
      </c>
      <c r="J2679" s="5">
        <v>2.0</v>
      </c>
      <c r="K2679" s="5" t="s">
        <v>105</v>
      </c>
      <c r="L2679" s="5" t="s">
        <v>25</v>
      </c>
      <c r="M2679" s="5" t="s">
        <v>4165</v>
      </c>
      <c r="N2679" s="113"/>
    </row>
    <row r="2680">
      <c r="B2680" s="5">
        <v>12729.0</v>
      </c>
      <c r="E2680" s="90" t="s">
        <v>21</v>
      </c>
      <c r="F2680" s="90" t="s">
        <v>139</v>
      </c>
      <c r="G2680" s="5">
        <v>1992.0</v>
      </c>
      <c r="H2680" s="5" t="s">
        <v>134</v>
      </c>
      <c r="I2680" s="5" t="s">
        <v>107</v>
      </c>
      <c r="J2680" s="5">
        <v>2.0</v>
      </c>
      <c r="K2680" s="5" t="s">
        <v>105</v>
      </c>
      <c r="L2680" s="5" t="s">
        <v>25</v>
      </c>
      <c r="M2680" s="5" t="s">
        <v>4165</v>
      </c>
      <c r="N2680" s="113"/>
    </row>
    <row r="2681">
      <c r="B2681" s="5">
        <v>12730.0</v>
      </c>
      <c r="E2681" s="90" t="s">
        <v>21</v>
      </c>
      <c r="F2681" s="90" t="s">
        <v>140</v>
      </c>
      <c r="G2681" s="5">
        <v>1992.0</v>
      </c>
      <c r="H2681" s="5" t="s">
        <v>134</v>
      </c>
      <c r="I2681" s="5" t="s">
        <v>107</v>
      </c>
      <c r="J2681" s="5">
        <v>2.0</v>
      </c>
      <c r="K2681" s="5" t="s">
        <v>105</v>
      </c>
      <c r="L2681" s="5" t="s">
        <v>25</v>
      </c>
      <c r="M2681" s="5" t="s">
        <v>4165</v>
      </c>
      <c r="N2681" s="113"/>
    </row>
    <row r="2682">
      <c r="B2682" s="5">
        <v>12731.0</v>
      </c>
      <c r="E2682" s="90" t="s">
        <v>21</v>
      </c>
      <c r="F2682" s="90" t="s">
        <v>141</v>
      </c>
      <c r="G2682" s="5">
        <v>1992.0</v>
      </c>
      <c r="H2682" s="5" t="s">
        <v>134</v>
      </c>
      <c r="I2682" s="5" t="s">
        <v>107</v>
      </c>
      <c r="J2682" s="5">
        <v>2.0</v>
      </c>
      <c r="K2682" s="5" t="s">
        <v>105</v>
      </c>
      <c r="L2682" s="5" t="s">
        <v>25</v>
      </c>
      <c r="M2682" s="5" t="s">
        <v>4165</v>
      </c>
      <c r="N2682" s="113"/>
    </row>
    <row r="2683">
      <c r="B2683" s="5">
        <v>12732.0</v>
      </c>
      <c r="E2683" s="90" t="s">
        <v>21</v>
      </c>
      <c r="F2683" s="90" t="s">
        <v>2429</v>
      </c>
      <c r="G2683" s="5">
        <v>1996.0</v>
      </c>
      <c r="H2683" s="5" t="s">
        <v>2031</v>
      </c>
      <c r="I2683" s="5" t="s">
        <v>2430</v>
      </c>
      <c r="J2683" s="5">
        <v>52.0</v>
      </c>
      <c r="K2683" s="5" t="s">
        <v>105</v>
      </c>
      <c r="L2683" s="5" t="s">
        <v>72</v>
      </c>
      <c r="M2683" s="5" t="s">
        <v>4908</v>
      </c>
      <c r="N2683" s="113"/>
    </row>
    <row r="2684">
      <c r="B2684" s="5">
        <v>12733.0</v>
      </c>
      <c r="E2684" s="90" t="s">
        <v>21</v>
      </c>
      <c r="F2684" s="90" t="s">
        <v>2397</v>
      </c>
      <c r="G2684" s="5">
        <v>2007.0</v>
      </c>
      <c r="H2684" s="5" t="s">
        <v>62</v>
      </c>
      <c r="I2684" s="5" t="s">
        <v>1795</v>
      </c>
      <c r="J2684" s="5">
        <v>112.0</v>
      </c>
      <c r="K2684" s="5" t="s">
        <v>2398</v>
      </c>
      <c r="L2684" s="5" t="s">
        <v>25</v>
      </c>
      <c r="M2684" s="5" t="s">
        <v>4908</v>
      </c>
      <c r="N2684" s="113"/>
    </row>
    <row r="2685">
      <c r="B2685" s="5">
        <v>12734.0</v>
      </c>
      <c r="E2685" s="90" t="s">
        <v>21</v>
      </c>
      <c r="F2685" s="90" t="s">
        <v>2374</v>
      </c>
      <c r="G2685" s="5">
        <v>1981.0</v>
      </c>
      <c r="H2685" s="5" t="s">
        <v>62</v>
      </c>
      <c r="I2685" s="5" t="s">
        <v>1993</v>
      </c>
      <c r="J2685" s="5">
        <v>21.0</v>
      </c>
      <c r="K2685" s="5" t="s">
        <v>105</v>
      </c>
      <c r="L2685" s="5" t="s">
        <v>763</v>
      </c>
      <c r="M2685" s="5" t="s">
        <v>4908</v>
      </c>
      <c r="N2685" s="113"/>
    </row>
    <row r="2686">
      <c r="B2686" s="5">
        <v>12735.0</v>
      </c>
      <c r="E2686" s="90" t="s">
        <v>21</v>
      </c>
      <c r="F2686" s="90" t="s">
        <v>1265</v>
      </c>
      <c r="G2686" s="5">
        <v>1982.0</v>
      </c>
      <c r="H2686" s="5" t="s">
        <v>62</v>
      </c>
      <c r="I2686" s="5" t="s">
        <v>1266</v>
      </c>
      <c r="J2686" s="5">
        <v>211.0</v>
      </c>
      <c r="K2686" s="5" t="s">
        <v>105</v>
      </c>
      <c r="L2686" s="5" t="s">
        <v>25</v>
      </c>
      <c r="M2686" s="5" t="s">
        <v>4164</v>
      </c>
      <c r="N2686" s="113"/>
    </row>
    <row r="2687">
      <c r="B2687" s="5">
        <v>12736.0</v>
      </c>
      <c r="E2687" s="90" t="s">
        <v>21</v>
      </c>
      <c r="F2687" s="90" t="s">
        <v>1487</v>
      </c>
      <c r="G2687" s="5">
        <v>1984.0</v>
      </c>
      <c r="H2687" s="5" t="s">
        <v>62</v>
      </c>
      <c r="I2687" s="5" t="s">
        <v>1488</v>
      </c>
      <c r="J2687" s="5">
        <v>321.0</v>
      </c>
      <c r="K2687" s="5" t="s">
        <v>105</v>
      </c>
      <c r="L2687" s="5" t="s">
        <v>25</v>
      </c>
      <c r="M2687" s="5" t="s">
        <v>4164</v>
      </c>
      <c r="N2687" s="113"/>
    </row>
    <row r="2688">
      <c r="B2688" s="5">
        <v>12737.0</v>
      </c>
      <c r="E2688" s="90" t="s">
        <v>21</v>
      </c>
      <c r="F2688" s="90" t="s">
        <v>1489</v>
      </c>
      <c r="G2688" s="5">
        <v>2017.0</v>
      </c>
      <c r="H2688" s="5" t="s">
        <v>1490</v>
      </c>
      <c r="I2688" s="5" t="s">
        <v>922</v>
      </c>
      <c r="J2688" s="5">
        <v>5.0</v>
      </c>
      <c r="K2688" s="5" t="s">
        <v>1491</v>
      </c>
      <c r="L2688" s="5" t="s">
        <v>25</v>
      </c>
      <c r="M2688" s="5" t="s">
        <v>4164</v>
      </c>
      <c r="N2688" s="113"/>
    </row>
    <row r="2689">
      <c r="B2689" s="5">
        <v>12738.0</v>
      </c>
      <c r="E2689" s="90" t="s">
        <v>66</v>
      </c>
      <c r="F2689" s="90" t="s">
        <v>4742</v>
      </c>
      <c r="G2689" s="5">
        <v>2021.0</v>
      </c>
      <c r="H2689" s="5" t="s">
        <v>4743</v>
      </c>
      <c r="I2689" s="5" t="s">
        <v>4744</v>
      </c>
      <c r="J2689" s="5">
        <v>4.0</v>
      </c>
      <c r="K2689" s="5" t="s">
        <v>4745</v>
      </c>
      <c r="L2689" s="5" t="s">
        <v>467</v>
      </c>
      <c r="M2689" s="5" t="s">
        <v>3765</v>
      </c>
      <c r="N2689" s="113"/>
    </row>
    <row r="2690">
      <c r="B2690" s="5">
        <v>12739.0</v>
      </c>
      <c r="E2690" s="90" t="s">
        <v>66</v>
      </c>
      <c r="F2690" s="90" t="s">
        <v>1709</v>
      </c>
      <c r="G2690" s="5">
        <v>2020.0</v>
      </c>
      <c r="H2690" s="5" t="s">
        <v>305</v>
      </c>
      <c r="I2690" s="5" t="s">
        <v>982</v>
      </c>
      <c r="J2690" s="5" t="s">
        <v>1710</v>
      </c>
      <c r="K2690" s="5" t="s">
        <v>1711</v>
      </c>
      <c r="L2690" s="5" t="s">
        <v>808</v>
      </c>
      <c r="M2690" s="5" t="s">
        <v>4164</v>
      </c>
      <c r="N2690" s="113"/>
    </row>
    <row r="2691">
      <c r="B2691" s="5">
        <v>12740.0</v>
      </c>
      <c r="E2691" s="90" t="s">
        <v>21</v>
      </c>
      <c r="F2691" s="90" t="s">
        <v>2636</v>
      </c>
      <c r="G2691" s="5">
        <v>2003.0</v>
      </c>
      <c r="H2691" s="5" t="s">
        <v>2637</v>
      </c>
      <c r="I2691" s="5" t="s">
        <v>1823</v>
      </c>
      <c r="J2691" s="5">
        <v>15.0</v>
      </c>
      <c r="K2691" s="5" t="s">
        <v>2596</v>
      </c>
      <c r="L2691" s="5" t="s">
        <v>30</v>
      </c>
      <c r="M2691" s="5" t="s">
        <v>4908</v>
      </c>
      <c r="N2691" s="113"/>
    </row>
    <row r="2692">
      <c r="B2692" s="5">
        <v>12741.0</v>
      </c>
      <c r="E2692" s="90" t="s">
        <v>21</v>
      </c>
      <c r="F2692" s="90" t="s">
        <v>2375</v>
      </c>
      <c r="G2692" s="5">
        <v>2007.0</v>
      </c>
      <c r="H2692" s="5" t="s">
        <v>62</v>
      </c>
      <c r="I2692" s="5" t="s">
        <v>1795</v>
      </c>
      <c r="J2692" s="5">
        <v>112.0</v>
      </c>
      <c r="K2692" s="5" t="s">
        <v>1796</v>
      </c>
      <c r="L2692" s="5" t="s">
        <v>498</v>
      </c>
      <c r="M2692" s="5" t="s">
        <v>4908</v>
      </c>
      <c r="N2692" s="113"/>
    </row>
    <row r="2693">
      <c r="B2693" s="5">
        <v>12742.0</v>
      </c>
      <c r="E2693" s="90" t="s">
        <v>21</v>
      </c>
      <c r="F2693" s="90" t="s">
        <v>423</v>
      </c>
      <c r="G2693" s="5">
        <v>2015.0</v>
      </c>
      <c r="H2693" s="5" t="s">
        <v>75</v>
      </c>
      <c r="I2693" s="5" t="s">
        <v>424</v>
      </c>
      <c r="J2693" s="5" t="s">
        <v>425</v>
      </c>
      <c r="K2693" s="5" t="s">
        <v>105</v>
      </c>
      <c r="L2693" s="5" t="s">
        <v>30</v>
      </c>
      <c r="M2693" s="5" t="s">
        <v>4165</v>
      </c>
      <c r="N2693" s="113"/>
    </row>
    <row r="2694">
      <c r="B2694" s="5">
        <v>12743.0</v>
      </c>
      <c r="E2694" s="90" t="s">
        <v>21</v>
      </c>
      <c r="F2694" s="90" t="s">
        <v>426</v>
      </c>
      <c r="G2694" s="5">
        <v>2015.0</v>
      </c>
      <c r="H2694" s="5" t="s">
        <v>75</v>
      </c>
      <c r="I2694" s="5" t="s">
        <v>424</v>
      </c>
      <c r="J2694" s="5" t="s">
        <v>425</v>
      </c>
      <c r="K2694" s="5" t="s">
        <v>105</v>
      </c>
      <c r="L2694" s="5" t="s">
        <v>30</v>
      </c>
      <c r="M2694" s="5" t="s">
        <v>4165</v>
      </c>
      <c r="N2694" s="113"/>
    </row>
    <row r="2695">
      <c r="B2695" s="5">
        <v>12744.0</v>
      </c>
      <c r="E2695" s="90" t="s">
        <v>21</v>
      </c>
      <c r="F2695" s="90" t="s">
        <v>427</v>
      </c>
      <c r="G2695" s="5">
        <v>2015.0</v>
      </c>
      <c r="H2695" s="5" t="s">
        <v>75</v>
      </c>
      <c r="I2695" s="5" t="s">
        <v>424</v>
      </c>
      <c r="J2695" s="5" t="s">
        <v>425</v>
      </c>
      <c r="K2695" s="5" t="s">
        <v>105</v>
      </c>
      <c r="L2695" s="5" t="s">
        <v>30</v>
      </c>
      <c r="M2695" s="5" t="s">
        <v>4165</v>
      </c>
      <c r="N2695" s="113"/>
    </row>
    <row r="2696">
      <c r="B2696" s="5">
        <v>12745.0</v>
      </c>
      <c r="E2696" s="90" t="s">
        <v>21</v>
      </c>
      <c r="F2696" s="90" t="s">
        <v>428</v>
      </c>
      <c r="G2696" s="5">
        <v>2015.0</v>
      </c>
      <c r="H2696" s="5" t="s">
        <v>75</v>
      </c>
      <c r="I2696" s="5" t="s">
        <v>424</v>
      </c>
      <c r="J2696" s="5" t="s">
        <v>425</v>
      </c>
      <c r="K2696" s="5" t="s">
        <v>105</v>
      </c>
      <c r="L2696" s="5" t="s">
        <v>30</v>
      </c>
      <c r="M2696" s="5" t="s">
        <v>4165</v>
      </c>
      <c r="N2696" s="113"/>
    </row>
    <row r="2697">
      <c r="B2697" s="5">
        <v>12746.0</v>
      </c>
      <c r="E2697" s="90" t="s">
        <v>21</v>
      </c>
      <c r="F2697" s="90" t="s">
        <v>429</v>
      </c>
      <c r="G2697" s="5">
        <v>2015.0</v>
      </c>
      <c r="H2697" s="5" t="s">
        <v>75</v>
      </c>
      <c r="I2697" s="5" t="s">
        <v>424</v>
      </c>
      <c r="J2697" s="5" t="s">
        <v>425</v>
      </c>
      <c r="K2697" s="5" t="s">
        <v>105</v>
      </c>
      <c r="L2697" s="5" t="s">
        <v>30</v>
      </c>
      <c r="M2697" s="5" t="s">
        <v>4165</v>
      </c>
      <c r="N2697" s="113"/>
    </row>
    <row r="2698">
      <c r="B2698" s="5">
        <v>12747.0</v>
      </c>
      <c r="E2698" s="90" t="s">
        <v>21</v>
      </c>
      <c r="F2698" s="90" t="s">
        <v>430</v>
      </c>
      <c r="G2698" s="5">
        <v>2015.0</v>
      </c>
      <c r="H2698" s="5" t="s">
        <v>75</v>
      </c>
      <c r="I2698" s="5" t="s">
        <v>424</v>
      </c>
      <c r="J2698" s="5" t="s">
        <v>425</v>
      </c>
      <c r="K2698" s="5" t="s">
        <v>105</v>
      </c>
      <c r="L2698" s="5" t="s">
        <v>30</v>
      </c>
      <c r="M2698" s="5" t="s">
        <v>4165</v>
      </c>
      <c r="N2698" s="113"/>
    </row>
    <row r="2699">
      <c r="B2699" s="5">
        <v>12748.0</v>
      </c>
      <c r="E2699" s="90" t="s">
        <v>21</v>
      </c>
      <c r="F2699" s="90" t="s">
        <v>431</v>
      </c>
      <c r="G2699" s="5">
        <v>2015.0</v>
      </c>
      <c r="H2699" s="5" t="s">
        <v>75</v>
      </c>
      <c r="I2699" s="5" t="s">
        <v>424</v>
      </c>
      <c r="J2699" s="5" t="s">
        <v>425</v>
      </c>
      <c r="K2699" s="5" t="s">
        <v>105</v>
      </c>
      <c r="L2699" s="5" t="s">
        <v>30</v>
      </c>
      <c r="M2699" s="5" t="s">
        <v>4165</v>
      </c>
      <c r="N2699" s="113"/>
    </row>
    <row r="2700">
      <c r="B2700" s="5">
        <v>12749.0</v>
      </c>
      <c r="E2700" s="90" t="s">
        <v>21</v>
      </c>
      <c r="F2700" s="90" t="s">
        <v>432</v>
      </c>
      <c r="G2700" s="5">
        <v>2015.0</v>
      </c>
      <c r="H2700" s="5" t="s">
        <v>75</v>
      </c>
      <c r="I2700" s="5" t="s">
        <v>424</v>
      </c>
      <c r="J2700" s="5" t="s">
        <v>425</v>
      </c>
      <c r="K2700" s="5" t="s">
        <v>105</v>
      </c>
      <c r="L2700" s="5" t="s">
        <v>30</v>
      </c>
      <c r="M2700" s="5" t="s">
        <v>4165</v>
      </c>
      <c r="N2700" s="113"/>
    </row>
    <row r="2701">
      <c r="B2701" s="5">
        <v>12750.0</v>
      </c>
      <c r="E2701" s="90" t="s">
        <v>21</v>
      </c>
      <c r="F2701" s="90" t="s">
        <v>433</v>
      </c>
      <c r="G2701" s="5">
        <v>2015.0</v>
      </c>
      <c r="H2701" s="5" t="s">
        <v>75</v>
      </c>
      <c r="I2701" s="5" t="s">
        <v>424</v>
      </c>
      <c r="J2701" s="5" t="s">
        <v>425</v>
      </c>
      <c r="K2701" s="5" t="s">
        <v>105</v>
      </c>
      <c r="L2701" s="5" t="s">
        <v>30</v>
      </c>
      <c r="M2701" s="5" t="s">
        <v>4165</v>
      </c>
      <c r="N2701" s="113"/>
    </row>
    <row r="2702">
      <c r="B2702" s="5">
        <v>12751.0</v>
      </c>
      <c r="E2702" s="90" t="s">
        <v>21</v>
      </c>
      <c r="F2702" s="90" t="s">
        <v>434</v>
      </c>
      <c r="G2702" s="5">
        <v>2015.0</v>
      </c>
      <c r="H2702" s="5" t="s">
        <v>75</v>
      </c>
      <c r="I2702" s="5" t="s">
        <v>424</v>
      </c>
      <c r="J2702" s="5" t="s">
        <v>425</v>
      </c>
      <c r="K2702" s="5" t="s">
        <v>105</v>
      </c>
      <c r="L2702" s="5" t="s">
        <v>30</v>
      </c>
      <c r="M2702" s="5" t="s">
        <v>4165</v>
      </c>
      <c r="N2702" s="113"/>
    </row>
    <row r="2703">
      <c r="B2703" s="5">
        <v>12752.0</v>
      </c>
      <c r="E2703" s="90" t="s">
        <v>21</v>
      </c>
      <c r="F2703" s="90" t="s">
        <v>435</v>
      </c>
      <c r="G2703" s="5">
        <v>2015.0</v>
      </c>
      <c r="H2703" s="5" t="s">
        <v>75</v>
      </c>
      <c r="I2703" s="5" t="s">
        <v>424</v>
      </c>
      <c r="J2703" s="5" t="s">
        <v>425</v>
      </c>
      <c r="K2703" s="5" t="s">
        <v>105</v>
      </c>
      <c r="L2703" s="5" t="s">
        <v>30</v>
      </c>
      <c r="M2703" s="5" t="s">
        <v>4165</v>
      </c>
      <c r="N2703" s="113"/>
    </row>
    <row r="2704">
      <c r="B2704" s="5">
        <v>12753.0</v>
      </c>
      <c r="E2704" s="90" t="s">
        <v>21</v>
      </c>
      <c r="F2704" s="90" t="s">
        <v>436</v>
      </c>
      <c r="G2704" s="5">
        <v>2015.0</v>
      </c>
      <c r="H2704" s="5" t="s">
        <v>75</v>
      </c>
      <c r="I2704" s="5" t="s">
        <v>424</v>
      </c>
      <c r="J2704" s="5" t="s">
        <v>425</v>
      </c>
      <c r="K2704" s="5" t="s">
        <v>105</v>
      </c>
      <c r="L2704" s="5" t="s">
        <v>30</v>
      </c>
      <c r="M2704" s="5" t="s">
        <v>4165</v>
      </c>
      <c r="N2704" s="113"/>
    </row>
    <row r="2705">
      <c r="B2705" s="5">
        <v>12754.0</v>
      </c>
      <c r="E2705" s="90" t="s">
        <v>21</v>
      </c>
      <c r="F2705" s="90" t="s">
        <v>437</v>
      </c>
      <c r="G2705" s="5">
        <v>2015.0</v>
      </c>
      <c r="H2705" s="5" t="s">
        <v>75</v>
      </c>
      <c r="I2705" s="5" t="s">
        <v>424</v>
      </c>
      <c r="J2705" s="5" t="s">
        <v>425</v>
      </c>
      <c r="K2705" s="5" t="s">
        <v>105</v>
      </c>
      <c r="L2705" s="5" t="s">
        <v>30</v>
      </c>
      <c r="M2705" s="5" t="s">
        <v>4165</v>
      </c>
      <c r="N2705" s="113"/>
    </row>
    <row r="2706">
      <c r="B2706" s="5">
        <v>12755.0</v>
      </c>
      <c r="E2706" s="90" t="s">
        <v>21</v>
      </c>
      <c r="F2706" s="90" t="s">
        <v>438</v>
      </c>
      <c r="G2706" s="5">
        <v>2015.0</v>
      </c>
      <c r="H2706" s="5" t="s">
        <v>75</v>
      </c>
      <c r="I2706" s="5" t="s">
        <v>424</v>
      </c>
      <c r="J2706" s="5" t="s">
        <v>425</v>
      </c>
      <c r="K2706" s="5" t="s">
        <v>105</v>
      </c>
      <c r="L2706" s="5" t="s">
        <v>30</v>
      </c>
      <c r="M2706" s="5" t="s">
        <v>4165</v>
      </c>
      <c r="N2706" s="113"/>
    </row>
    <row r="2707">
      <c r="B2707" s="5">
        <v>12756.0</v>
      </c>
      <c r="E2707" s="90" t="s">
        <v>21</v>
      </c>
      <c r="F2707" s="90" t="s">
        <v>439</v>
      </c>
      <c r="G2707" s="5">
        <v>2015.0</v>
      </c>
      <c r="H2707" s="5" t="s">
        <v>75</v>
      </c>
      <c r="I2707" s="5" t="s">
        <v>424</v>
      </c>
      <c r="J2707" s="5" t="s">
        <v>425</v>
      </c>
      <c r="K2707" s="5" t="s">
        <v>105</v>
      </c>
      <c r="L2707" s="5" t="s">
        <v>30</v>
      </c>
      <c r="M2707" s="5" t="s">
        <v>4165</v>
      </c>
      <c r="N2707" s="113"/>
    </row>
    <row r="2708">
      <c r="B2708" s="5">
        <v>12757.0</v>
      </c>
      <c r="E2708" s="90" t="s">
        <v>21</v>
      </c>
      <c r="F2708" s="90" t="s">
        <v>440</v>
      </c>
      <c r="G2708" s="5">
        <v>2015.0</v>
      </c>
      <c r="H2708" s="5" t="s">
        <v>75</v>
      </c>
      <c r="I2708" s="5" t="s">
        <v>424</v>
      </c>
      <c r="J2708" s="5" t="s">
        <v>425</v>
      </c>
      <c r="K2708" s="5" t="s">
        <v>105</v>
      </c>
      <c r="L2708" s="5" t="s">
        <v>30</v>
      </c>
      <c r="M2708" s="5" t="s">
        <v>4165</v>
      </c>
      <c r="N2708" s="113"/>
    </row>
    <row r="2709">
      <c r="B2709" s="5">
        <v>12758.0</v>
      </c>
      <c r="E2709" s="90" t="s">
        <v>21</v>
      </c>
      <c r="F2709" s="90" t="s">
        <v>1267</v>
      </c>
      <c r="G2709" s="5">
        <v>1989.0</v>
      </c>
      <c r="H2709" s="5" t="s">
        <v>330</v>
      </c>
      <c r="I2709" s="5" t="s">
        <v>1268</v>
      </c>
      <c r="J2709" s="5" t="s">
        <v>1269</v>
      </c>
      <c r="K2709" s="5" t="s">
        <v>105</v>
      </c>
      <c r="L2709" s="5" t="s">
        <v>25</v>
      </c>
      <c r="M2709" s="5" t="s">
        <v>4164</v>
      </c>
      <c r="N2709" s="113"/>
    </row>
    <row r="2710">
      <c r="B2710" s="5">
        <v>12759.0</v>
      </c>
      <c r="E2710" s="90" t="s">
        <v>21</v>
      </c>
      <c r="F2710" s="90" t="s">
        <v>1270</v>
      </c>
      <c r="G2710" s="5">
        <v>1989.0</v>
      </c>
      <c r="H2710" s="5" t="s">
        <v>330</v>
      </c>
      <c r="I2710" s="5" t="s">
        <v>1268</v>
      </c>
      <c r="J2710" s="5" t="s">
        <v>1269</v>
      </c>
      <c r="K2710" s="5" t="s">
        <v>105</v>
      </c>
      <c r="L2710" s="5" t="s">
        <v>25</v>
      </c>
      <c r="M2710" s="5" t="s">
        <v>4164</v>
      </c>
      <c r="N2710" s="113"/>
    </row>
    <row r="2711">
      <c r="B2711" s="5">
        <v>12760.0</v>
      </c>
      <c r="E2711" s="90" t="s">
        <v>21</v>
      </c>
      <c r="F2711" s="90" t="s">
        <v>1271</v>
      </c>
      <c r="G2711" s="5">
        <v>1989.0</v>
      </c>
      <c r="H2711" s="5" t="s">
        <v>330</v>
      </c>
      <c r="I2711" s="5" t="s">
        <v>1268</v>
      </c>
      <c r="J2711" s="5" t="s">
        <v>1269</v>
      </c>
      <c r="K2711" s="5" t="s">
        <v>105</v>
      </c>
      <c r="L2711" s="5" t="s">
        <v>25</v>
      </c>
      <c r="M2711" s="5" t="s">
        <v>4164</v>
      </c>
      <c r="N2711" s="113"/>
    </row>
    <row r="2712">
      <c r="B2712" s="5">
        <v>12761.0</v>
      </c>
      <c r="E2712" s="90" t="s">
        <v>21</v>
      </c>
      <c r="F2712" s="90" t="s">
        <v>1272</v>
      </c>
      <c r="G2712" s="5">
        <v>1989.0</v>
      </c>
      <c r="H2712" s="5" t="s">
        <v>330</v>
      </c>
      <c r="I2712" s="5" t="s">
        <v>1268</v>
      </c>
      <c r="J2712" s="5" t="s">
        <v>1269</v>
      </c>
      <c r="K2712" s="5" t="s">
        <v>105</v>
      </c>
      <c r="L2712" s="5" t="s">
        <v>25</v>
      </c>
      <c r="M2712" s="5" t="s">
        <v>4164</v>
      </c>
      <c r="N2712" s="113"/>
    </row>
    <row r="2713">
      <c r="B2713" s="5">
        <v>12762.0</v>
      </c>
      <c r="E2713" s="90" t="s">
        <v>21</v>
      </c>
      <c r="F2713" s="90" t="s">
        <v>1273</v>
      </c>
      <c r="G2713" s="5">
        <v>1989.0</v>
      </c>
      <c r="H2713" s="5" t="s">
        <v>330</v>
      </c>
      <c r="I2713" s="5" t="s">
        <v>1268</v>
      </c>
      <c r="J2713" s="5" t="s">
        <v>1269</v>
      </c>
      <c r="K2713" s="5" t="s">
        <v>105</v>
      </c>
      <c r="L2713" s="5" t="s">
        <v>25</v>
      </c>
      <c r="M2713" s="5" t="s">
        <v>4164</v>
      </c>
      <c r="N2713" s="113"/>
    </row>
    <row r="2714">
      <c r="B2714" s="5">
        <v>12763.0</v>
      </c>
      <c r="E2714" s="90" t="s">
        <v>21</v>
      </c>
      <c r="F2714" s="90" t="s">
        <v>1274</v>
      </c>
      <c r="G2714" s="5">
        <v>1989.0</v>
      </c>
      <c r="H2714" s="5" t="s">
        <v>330</v>
      </c>
      <c r="I2714" s="5" t="s">
        <v>1268</v>
      </c>
      <c r="J2714" s="5" t="s">
        <v>1269</v>
      </c>
      <c r="K2714" s="5" t="s">
        <v>105</v>
      </c>
      <c r="L2714" s="5" t="s">
        <v>25</v>
      </c>
      <c r="M2714" s="5" t="s">
        <v>4164</v>
      </c>
      <c r="N2714" s="113"/>
    </row>
    <row r="2715">
      <c r="B2715" s="5">
        <v>12764.0</v>
      </c>
      <c r="E2715" s="90" t="s">
        <v>21</v>
      </c>
      <c r="F2715" s="90" t="s">
        <v>1275</v>
      </c>
      <c r="G2715" s="5">
        <v>1989.0</v>
      </c>
      <c r="H2715" s="5" t="s">
        <v>330</v>
      </c>
      <c r="I2715" s="5" t="s">
        <v>1268</v>
      </c>
      <c r="J2715" s="5" t="s">
        <v>1269</v>
      </c>
      <c r="K2715" s="5" t="s">
        <v>105</v>
      </c>
      <c r="L2715" s="5" t="s">
        <v>25</v>
      </c>
      <c r="M2715" s="5" t="s">
        <v>4164</v>
      </c>
      <c r="N2715" s="113"/>
    </row>
    <row r="2716">
      <c r="B2716" s="5">
        <v>12765.0</v>
      </c>
      <c r="E2716" s="90" t="s">
        <v>21</v>
      </c>
      <c r="F2716" s="90" t="s">
        <v>1276</v>
      </c>
      <c r="G2716" s="5">
        <v>1989.0</v>
      </c>
      <c r="H2716" s="5" t="s">
        <v>330</v>
      </c>
      <c r="I2716" s="5" t="s">
        <v>1268</v>
      </c>
      <c r="J2716" s="5" t="s">
        <v>1269</v>
      </c>
      <c r="K2716" s="5" t="s">
        <v>105</v>
      </c>
      <c r="L2716" s="5" t="s">
        <v>25</v>
      </c>
      <c r="M2716" s="5" t="s">
        <v>4164</v>
      </c>
      <c r="N2716" s="113"/>
    </row>
    <row r="2717">
      <c r="B2717" s="5">
        <v>12766.0</v>
      </c>
      <c r="E2717" s="90" t="s">
        <v>21</v>
      </c>
      <c r="F2717" s="90" t="s">
        <v>1277</v>
      </c>
      <c r="G2717" s="5">
        <v>1989.0</v>
      </c>
      <c r="H2717" s="5" t="s">
        <v>330</v>
      </c>
      <c r="I2717" s="5" t="s">
        <v>1268</v>
      </c>
      <c r="J2717" s="5" t="s">
        <v>1269</v>
      </c>
      <c r="K2717" s="5" t="s">
        <v>105</v>
      </c>
      <c r="L2717" s="5" t="s">
        <v>25</v>
      </c>
      <c r="M2717" s="5" t="s">
        <v>4164</v>
      </c>
      <c r="N2717" s="113"/>
    </row>
    <row r="2718">
      <c r="B2718" s="5">
        <v>12767.0</v>
      </c>
      <c r="E2718" s="90" t="s">
        <v>21</v>
      </c>
      <c r="F2718" s="90" t="s">
        <v>1278</v>
      </c>
      <c r="G2718" s="5">
        <v>1989.0</v>
      </c>
      <c r="H2718" s="5" t="s">
        <v>330</v>
      </c>
      <c r="I2718" s="5" t="s">
        <v>1268</v>
      </c>
      <c r="J2718" s="5" t="s">
        <v>1269</v>
      </c>
      <c r="K2718" s="5" t="s">
        <v>105</v>
      </c>
      <c r="L2718" s="5" t="s">
        <v>25</v>
      </c>
      <c r="M2718" s="5" t="s">
        <v>4164</v>
      </c>
      <c r="N2718" s="113"/>
    </row>
    <row r="2719">
      <c r="B2719" s="5">
        <v>12768.0</v>
      </c>
      <c r="E2719" s="90" t="s">
        <v>21</v>
      </c>
      <c r="F2719" s="90" t="s">
        <v>1279</v>
      </c>
      <c r="G2719" s="5">
        <v>1989.0</v>
      </c>
      <c r="H2719" s="5" t="s">
        <v>330</v>
      </c>
      <c r="I2719" s="5" t="s">
        <v>1268</v>
      </c>
      <c r="J2719" s="5" t="s">
        <v>1269</v>
      </c>
      <c r="K2719" s="5" t="s">
        <v>105</v>
      </c>
      <c r="L2719" s="5" t="s">
        <v>25</v>
      </c>
      <c r="M2719" s="5" t="s">
        <v>4164</v>
      </c>
      <c r="N2719" s="113"/>
    </row>
    <row r="2720">
      <c r="B2720" s="5">
        <v>12769.0</v>
      </c>
      <c r="E2720" s="90" t="s">
        <v>21</v>
      </c>
      <c r="F2720" s="90" t="s">
        <v>1280</v>
      </c>
      <c r="G2720" s="5">
        <v>1989.0</v>
      </c>
      <c r="H2720" s="5" t="s">
        <v>330</v>
      </c>
      <c r="I2720" s="5" t="s">
        <v>1268</v>
      </c>
      <c r="J2720" s="5" t="s">
        <v>1269</v>
      </c>
      <c r="K2720" s="5" t="s">
        <v>105</v>
      </c>
      <c r="L2720" s="5" t="s">
        <v>25</v>
      </c>
      <c r="M2720" s="5" t="s">
        <v>4164</v>
      </c>
      <c r="N2720" s="113"/>
    </row>
    <row r="2721">
      <c r="B2721" s="5">
        <v>12770.0</v>
      </c>
      <c r="E2721" s="90" t="s">
        <v>21</v>
      </c>
      <c r="F2721" s="90" t="s">
        <v>1281</v>
      </c>
      <c r="G2721" s="5">
        <v>1989.0</v>
      </c>
      <c r="H2721" s="5" t="s">
        <v>330</v>
      </c>
      <c r="I2721" s="5" t="s">
        <v>1268</v>
      </c>
      <c r="J2721" s="5" t="s">
        <v>1269</v>
      </c>
      <c r="K2721" s="5" t="s">
        <v>105</v>
      </c>
      <c r="L2721" s="5" t="s">
        <v>25</v>
      </c>
      <c r="M2721" s="5" t="s">
        <v>4164</v>
      </c>
      <c r="N2721" s="113"/>
    </row>
    <row r="2722">
      <c r="B2722" s="5">
        <v>12771.0</v>
      </c>
      <c r="E2722" s="90" t="s">
        <v>21</v>
      </c>
      <c r="F2722" s="90" t="s">
        <v>1282</v>
      </c>
      <c r="G2722" s="5">
        <v>1989.0</v>
      </c>
      <c r="H2722" s="5" t="s">
        <v>330</v>
      </c>
      <c r="I2722" s="5" t="s">
        <v>1268</v>
      </c>
      <c r="J2722" s="5" t="s">
        <v>1269</v>
      </c>
      <c r="K2722" s="5" t="s">
        <v>105</v>
      </c>
      <c r="L2722" s="5" t="s">
        <v>25</v>
      </c>
      <c r="M2722" s="5" t="s">
        <v>4164</v>
      </c>
      <c r="N2722" s="113"/>
    </row>
    <row r="2723">
      <c r="B2723" s="5">
        <v>12772.0</v>
      </c>
      <c r="E2723" s="90" t="s">
        <v>21</v>
      </c>
      <c r="F2723" s="90" t="s">
        <v>1283</v>
      </c>
      <c r="G2723" s="5">
        <v>1989.0</v>
      </c>
      <c r="H2723" s="5" t="s">
        <v>330</v>
      </c>
      <c r="I2723" s="5" t="s">
        <v>1268</v>
      </c>
      <c r="J2723" s="5" t="s">
        <v>1269</v>
      </c>
      <c r="K2723" s="5" t="s">
        <v>105</v>
      </c>
      <c r="L2723" s="5" t="s">
        <v>25</v>
      </c>
      <c r="M2723" s="5" t="s">
        <v>4164</v>
      </c>
      <c r="N2723" s="113"/>
    </row>
    <row r="2724">
      <c r="B2724" s="5">
        <v>12773.0</v>
      </c>
      <c r="E2724" s="90" t="s">
        <v>21</v>
      </c>
      <c r="F2724" s="90" t="s">
        <v>1284</v>
      </c>
      <c r="G2724" s="5">
        <v>1989.0</v>
      </c>
      <c r="H2724" s="5" t="s">
        <v>330</v>
      </c>
      <c r="I2724" s="5" t="s">
        <v>1268</v>
      </c>
      <c r="J2724" s="5" t="s">
        <v>1269</v>
      </c>
      <c r="K2724" s="5" t="s">
        <v>105</v>
      </c>
      <c r="L2724" s="5" t="s">
        <v>25</v>
      </c>
      <c r="M2724" s="5" t="s">
        <v>4164</v>
      </c>
      <c r="N2724" s="113"/>
    </row>
    <row r="2725">
      <c r="B2725" s="5">
        <v>12774.0</v>
      </c>
      <c r="E2725" s="90" t="s">
        <v>21</v>
      </c>
      <c r="F2725" s="90" t="s">
        <v>1285</v>
      </c>
      <c r="G2725" s="5">
        <v>1989.0</v>
      </c>
      <c r="H2725" s="5" t="s">
        <v>330</v>
      </c>
      <c r="I2725" s="5" t="s">
        <v>1268</v>
      </c>
      <c r="J2725" s="5" t="s">
        <v>1269</v>
      </c>
      <c r="K2725" s="5" t="s">
        <v>105</v>
      </c>
      <c r="L2725" s="5" t="s">
        <v>25</v>
      </c>
      <c r="M2725" s="5" t="s">
        <v>4164</v>
      </c>
      <c r="N2725" s="113"/>
    </row>
    <row r="2726">
      <c r="B2726" s="5">
        <v>12775.0</v>
      </c>
      <c r="E2726" s="90" t="s">
        <v>21</v>
      </c>
      <c r="F2726" s="90" t="s">
        <v>1286</v>
      </c>
      <c r="G2726" s="5">
        <v>1989.0</v>
      </c>
      <c r="H2726" s="5" t="s">
        <v>330</v>
      </c>
      <c r="I2726" s="5" t="s">
        <v>1268</v>
      </c>
      <c r="J2726" s="5" t="s">
        <v>1269</v>
      </c>
      <c r="K2726" s="5" t="s">
        <v>105</v>
      </c>
      <c r="L2726" s="5" t="s">
        <v>25</v>
      </c>
      <c r="M2726" s="5" t="s">
        <v>4164</v>
      </c>
      <c r="N2726" s="113"/>
    </row>
    <row r="2727">
      <c r="B2727" s="5">
        <v>12776.0</v>
      </c>
      <c r="E2727" s="90" t="s">
        <v>21</v>
      </c>
      <c r="F2727" s="90" t="s">
        <v>1287</v>
      </c>
      <c r="G2727" s="5">
        <v>1989.0</v>
      </c>
      <c r="H2727" s="5" t="s">
        <v>330</v>
      </c>
      <c r="I2727" s="5" t="s">
        <v>1268</v>
      </c>
      <c r="J2727" s="5" t="s">
        <v>1269</v>
      </c>
      <c r="K2727" s="5" t="s">
        <v>105</v>
      </c>
      <c r="L2727" s="5" t="s">
        <v>25</v>
      </c>
      <c r="M2727" s="5" t="s">
        <v>4164</v>
      </c>
      <c r="N2727" s="113"/>
    </row>
    <row r="2728">
      <c r="B2728" s="5">
        <v>12777.0</v>
      </c>
      <c r="E2728" s="90" t="s">
        <v>21</v>
      </c>
      <c r="F2728" s="90" t="s">
        <v>1288</v>
      </c>
      <c r="G2728" s="5">
        <v>1989.0</v>
      </c>
      <c r="H2728" s="5" t="s">
        <v>330</v>
      </c>
      <c r="I2728" s="5" t="s">
        <v>1268</v>
      </c>
      <c r="J2728" s="5" t="s">
        <v>1269</v>
      </c>
      <c r="K2728" s="5" t="s">
        <v>105</v>
      </c>
      <c r="L2728" s="5" t="s">
        <v>25</v>
      </c>
      <c r="M2728" s="5" t="s">
        <v>4164</v>
      </c>
      <c r="N2728" s="113"/>
    </row>
    <row r="2729">
      <c r="B2729" s="5">
        <v>12778.0</v>
      </c>
      <c r="E2729" s="90" t="s">
        <v>21</v>
      </c>
      <c r="F2729" s="90" t="s">
        <v>1289</v>
      </c>
      <c r="G2729" s="5">
        <v>1989.0</v>
      </c>
      <c r="H2729" s="5" t="s">
        <v>330</v>
      </c>
      <c r="I2729" s="5" t="s">
        <v>1268</v>
      </c>
      <c r="J2729" s="5" t="s">
        <v>1269</v>
      </c>
      <c r="K2729" s="5" t="s">
        <v>105</v>
      </c>
      <c r="L2729" s="5" t="s">
        <v>25</v>
      </c>
      <c r="M2729" s="5" t="s">
        <v>4164</v>
      </c>
      <c r="N2729" s="113"/>
    </row>
    <row r="2730">
      <c r="B2730" s="5">
        <v>12779.0</v>
      </c>
      <c r="E2730" s="90" t="s">
        <v>21</v>
      </c>
      <c r="F2730" s="90" t="s">
        <v>1290</v>
      </c>
      <c r="G2730" s="5">
        <v>1989.0</v>
      </c>
      <c r="H2730" s="5" t="s">
        <v>330</v>
      </c>
      <c r="I2730" s="5" t="s">
        <v>1268</v>
      </c>
      <c r="J2730" s="5" t="s">
        <v>1269</v>
      </c>
      <c r="K2730" s="5" t="s">
        <v>105</v>
      </c>
      <c r="L2730" s="5" t="s">
        <v>25</v>
      </c>
      <c r="M2730" s="5" t="s">
        <v>4164</v>
      </c>
      <c r="N2730" s="113"/>
    </row>
    <row r="2731">
      <c r="B2731" s="5">
        <v>12780.0</v>
      </c>
      <c r="E2731" s="90" t="s">
        <v>21</v>
      </c>
      <c r="F2731" s="90" t="s">
        <v>1291</v>
      </c>
      <c r="G2731" s="5">
        <v>1989.0</v>
      </c>
      <c r="H2731" s="5" t="s">
        <v>330</v>
      </c>
      <c r="I2731" s="5" t="s">
        <v>1268</v>
      </c>
      <c r="J2731" s="5" t="s">
        <v>1269</v>
      </c>
      <c r="K2731" s="5" t="s">
        <v>105</v>
      </c>
      <c r="L2731" s="5" t="s">
        <v>25</v>
      </c>
      <c r="M2731" s="5" t="s">
        <v>4164</v>
      </c>
      <c r="N2731" s="113"/>
    </row>
    <row r="2732">
      <c r="B2732" s="5">
        <v>12781.0</v>
      </c>
      <c r="E2732" s="90" t="s">
        <v>21</v>
      </c>
      <c r="F2732" s="90" t="s">
        <v>1292</v>
      </c>
      <c r="G2732" s="5">
        <v>1989.0</v>
      </c>
      <c r="H2732" s="5" t="s">
        <v>330</v>
      </c>
      <c r="I2732" s="5" t="s">
        <v>1268</v>
      </c>
      <c r="J2732" s="5" t="s">
        <v>1269</v>
      </c>
      <c r="K2732" s="5" t="s">
        <v>105</v>
      </c>
      <c r="L2732" s="5" t="s">
        <v>25</v>
      </c>
      <c r="M2732" s="5" t="s">
        <v>4164</v>
      </c>
      <c r="N2732" s="113"/>
    </row>
    <row r="2733">
      <c r="B2733" s="5">
        <v>12782.0</v>
      </c>
      <c r="E2733" s="90" t="s">
        <v>21</v>
      </c>
      <c r="F2733" s="90" t="s">
        <v>1293</v>
      </c>
      <c r="G2733" s="5">
        <v>1989.0</v>
      </c>
      <c r="H2733" s="5" t="s">
        <v>330</v>
      </c>
      <c r="I2733" s="5" t="s">
        <v>1268</v>
      </c>
      <c r="J2733" s="5" t="s">
        <v>1269</v>
      </c>
      <c r="K2733" s="5" t="s">
        <v>105</v>
      </c>
      <c r="L2733" s="5" t="s">
        <v>25</v>
      </c>
      <c r="M2733" s="5" t="s">
        <v>4164</v>
      </c>
      <c r="N2733" s="113"/>
    </row>
    <row r="2734">
      <c r="B2734" s="5">
        <v>12783.0</v>
      </c>
      <c r="E2734" s="90" t="s">
        <v>21</v>
      </c>
      <c r="F2734" s="90" t="s">
        <v>1294</v>
      </c>
      <c r="G2734" s="5">
        <v>1989.0</v>
      </c>
      <c r="H2734" s="5" t="s">
        <v>330</v>
      </c>
      <c r="I2734" s="5" t="s">
        <v>1268</v>
      </c>
      <c r="J2734" s="5" t="s">
        <v>1269</v>
      </c>
      <c r="K2734" s="5" t="s">
        <v>105</v>
      </c>
      <c r="L2734" s="5" t="s">
        <v>25</v>
      </c>
      <c r="M2734" s="5" t="s">
        <v>4164</v>
      </c>
      <c r="N2734" s="113"/>
    </row>
    <row r="2735">
      <c r="B2735" s="5">
        <v>12784.0</v>
      </c>
      <c r="E2735" s="90" t="s">
        <v>21</v>
      </c>
      <c r="F2735" s="90" t="s">
        <v>1295</v>
      </c>
      <c r="G2735" s="5">
        <v>1989.0</v>
      </c>
      <c r="H2735" s="5" t="s">
        <v>330</v>
      </c>
      <c r="I2735" s="5" t="s">
        <v>1268</v>
      </c>
      <c r="J2735" s="5" t="s">
        <v>1269</v>
      </c>
      <c r="K2735" s="5" t="s">
        <v>105</v>
      </c>
      <c r="L2735" s="5" t="s">
        <v>25</v>
      </c>
      <c r="M2735" s="5" t="s">
        <v>4164</v>
      </c>
      <c r="N2735" s="113"/>
    </row>
    <row r="2736">
      <c r="B2736" s="5">
        <v>12785.0</v>
      </c>
      <c r="E2736" s="90" t="s">
        <v>21</v>
      </c>
      <c r="F2736" s="90" t="s">
        <v>1296</v>
      </c>
      <c r="G2736" s="5">
        <v>1989.0</v>
      </c>
      <c r="H2736" s="5" t="s">
        <v>330</v>
      </c>
      <c r="I2736" s="5" t="s">
        <v>1268</v>
      </c>
      <c r="J2736" s="5" t="s">
        <v>1269</v>
      </c>
      <c r="K2736" s="5" t="s">
        <v>105</v>
      </c>
      <c r="L2736" s="5" t="s">
        <v>25</v>
      </c>
      <c r="M2736" s="5" t="s">
        <v>4164</v>
      </c>
      <c r="N2736" s="113"/>
    </row>
    <row r="2737">
      <c r="B2737" s="5">
        <v>12786.0</v>
      </c>
      <c r="C2737" s="5"/>
      <c r="E2737" s="90" t="s">
        <v>21</v>
      </c>
      <c r="F2737" s="90" t="s">
        <v>1012</v>
      </c>
      <c r="G2737" s="5">
        <v>1988.0</v>
      </c>
      <c r="H2737" s="5" t="s">
        <v>62</v>
      </c>
      <c r="I2737" s="5" t="s">
        <v>989</v>
      </c>
      <c r="J2737" s="5">
        <v>190.0</v>
      </c>
      <c r="K2737" s="5" t="s">
        <v>105</v>
      </c>
      <c r="L2737" s="5" t="s">
        <v>25</v>
      </c>
      <c r="M2737" s="5" t="s">
        <v>4164</v>
      </c>
      <c r="N2737" s="113"/>
    </row>
    <row r="2738">
      <c r="B2738" s="5">
        <v>12787.0</v>
      </c>
      <c r="E2738" s="90" t="s">
        <v>21</v>
      </c>
      <c r="F2738" s="90" t="s">
        <v>1013</v>
      </c>
      <c r="G2738" s="5">
        <v>1988.0</v>
      </c>
      <c r="H2738" s="5" t="s">
        <v>62</v>
      </c>
      <c r="I2738" s="5" t="s">
        <v>989</v>
      </c>
      <c r="J2738" s="5">
        <v>190.0</v>
      </c>
      <c r="K2738" s="5" t="s">
        <v>105</v>
      </c>
      <c r="L2738" s="5" t="s">
        <v>25</v>
      </c>
      <c r="M2738" s="5" t="s">
        <v>4164</v>
      </c>
      <c r="N2738" s="113"/>
    </row>
    <row r="2739">
      <c r="B2739" s="5">
        <v>12788.0</v>
      </c>
      <c r="E2739" s="90" t="s">
        <v>21</v>
      </c>
      <c r="F2739" s="90" t="s">
        <v>1014</v>
      </c>
      <c r="G2739" s="5">
        <v>1988.0</v>
      </c>
      <c r="H2739" s="5" t="s">
        <v>62</v>
      </c>
      <c r="I2739" s="5" t="s">
        <v>989</v>
      </c>
      <c r="J2739" s="5">
        <v>190.0</v>
      </c>
      <c r="K2739" s="5" t="s">
        <v>105</v>
      </c>
      <c r="L2739" s="5" t="s">
        <v>25</v>
      </c>
      <c r="M2739" s="5" t="s">
        <v>4164</v>
      </c>
      <c r="N2739" s="113"/>
    </row>
    <row r="2740">
      <c r="B2740" s="5">
        <v>12789.0</v>
      </c>
      <c r="E2740" s="90" t="s">
        <v>21</v>
      </c>
      <c r="F2740" s="90" t="s">
        <v>1015</v>
      </c>
      <c r="G2740" s="5">
        <v>1988.0</v>
      </c>
      <c r="H2740" s="5" t="s">
        <v>62</v>
      </c>
      <c r="I2740" s="5" t="s">
        <v>989</v>
      </c>
      <c r="J2740" s="5">
        <v>190.0</v>
      </c>
      <c r="K2740" s="5" t="s">
        <v>105</v>
      </c>
      <c r="L2740" s="5" t="s">
        <v>25</v>
      </c>
      <c r="M2740" s="5" t="s">
        <v>4164</v>
      </c>
      <c r="N2740" s="113"/>
    </row>
    <row r="2741">
      <c r="B2741" s="5">
        <v>12790.0</v>
      </c>
      <c r="E2741" s="90" t="s">
        <v>21</v>
      </c>
      <c r="F2741" s="90" t="s">
        <v>1016</v>
      </c>
      <c r="G2741" s="5">
        <v>1988.0</v>
      </c>
      <c r="H2741" s="5" t="s">
        <v>62</v>
      </c>
      <c r="I2741" s="5" t="s">
        <v>989</v>
      </c>
      <c r="J2741" s="5">
        <v>190.0</v>
      </c>
      <c r="K2741" s="5" t="s">
        <v>105</v>
      </c>
      <c r="L2741" s="5" t="s">
        <v>25</v>
      </c>
      <c r="M2741" s="5" t="s">
        <v>4164</v>
      </c>
      <c r="N2741" s="113"/>
    </row>
    <row r="2742">
      <c r="B2742" s="5">
        <v>12791.0</v>
      </c>
      <c r="E2742" s="90" t="s">
        <v>21</v>
      </c>
      <c r="F2742" s="90" t="s">
        <v>1017</v>
      </c>
      <c r="G2742" s="5">
        <v>1988.0</v>
      </c>
      <c r="H2742" s="5" t="s">
        <v>62</v>
      </c>
      <c r="I2742" s="5" t="s">
        <v>989</v>
      </c>
      <c r="J2742" s="5">
        <v>190.0</v>
      </c>
      <c r="K2742" s="5" t="s">
        <v>105</v>
      </c>
      <c r="L2742" s="5" t="s">
        <v>25</v>
      </c>
      <c r="M2742" s="5" t="s">
        <v>4164</v>
      </c>
      <c r="N2742" s="113"/>
    </row>
    <row r="2743">
      <c r="B2743" s="5">
        <v>12792.0</v>
      </c>
      <c r="E2743" s="90" t="s">
        <v>21</v>
      </c>
      <c r="F2743" s="90" t="s">
        <v>3438</v>
      </c>
      <c r="G2743" s="5">
        <v>1988.0</v>
      </c>
      <c r="H2743" s="5" t="s">
        <v>62</v>
      </c>
      <c r="I2743" s="5" t="s">
        <v>989</v>
      </c>
      <c r="J2743" s="5">
        <v>190.0</v>
      </c>
      <c r="K2743" s="5" t="s">
        <v>105</v>
      </c>
      <c r="L2743" s="5" t="s">
        <v>72</v>
      </c>
      <c r="M2743" s="5" t="s">
        <v>4164</v>
      </c>
      <c r="N2743" s="113"/>
    </row>
    <row r="2744">
      <c r="B2744" s="5">
        <v>12793.0</v>
      </c>
      <c r="E2744" s="90" t="s">
        <v>21</v>
      </c>
      <c r="F2744" s="90" t="s">
        <v>3439</v>
      </c>
      <c r="G2744" s="5">
        <v>1988.0</v>
      </c>
      <c r="H2744" s="5" t="s">
        <v>62</v>
      </c>
      <c r="I2744" s="5" t="s">
        <v>989</v>
      </c>
      <c r="J2744" s="5">
        <v>190.0</v>
      </c>
      <c r="K2744" s="5" t="s">
        <v>105</v>
      </c>
      <c r="L2744" s="5" t="s">
        <v>72</v>
      </c>
      <c r="M2744" s="5" t="s">
        <v>4164</v>
      </c>
      <c r="N2744" s="113"/>
    </row>
    <row r="2745">
      <c r="B2745" s="5">
        <v>12794.0</v>
      </c>
      <c r="E2745" s="90" t="s">
        <v>21</v>
      </c>
      <c r="F2745" s="90" t="s">
        <v>3440</v>
      </c>
      <c r="G2745" s="5">
        <v>1988.0</v>
      </c>
      <c r="H2745" s="5" t="s">
        <v>62</v>
      </c>
      <c r="I2745" s="5" t="s">
        <v>989</v>
      </c>
      <c r="J2745" s="5">
        <v>190.0</v>
      </c>
      <c r="K2745" s="5" t="s">
        <v>105</v>
      </c>
      <c r="L2745" s="5" t="s">
        <v>72</v>
      </c>
      <c r="M2745" s="5" t="s">
        <v>4164</v>
      </c>
      <c r="N2745" s="113"/>
    </row>
    <row r="2746">
      <c r="B2746" s="5">
        <v>12795.0</v>
      </c>
      <c r="E2746" s="90" t="s">
        <v>21</v>
      </c>
      <c r="F2746" s="90" t="s">
        <v>3441</v>
      </c>
      <c r="G2746" s="5">
        <v>1988.0</v>
      </c>
      <c r="H2746" s="5" t="s">
        <v>62</v>
      </c>
      <c r="I2746" s="5" t="s">
        <v>989</v>
      </c>
      <c r="J2746" s="5">
        <v>190.0</v>
      </c>
      <c r="K2746" s="5" t="s">
        <v>105</v>
      </c>
      <c r="L2746" s="5" t="s">
        <v>72</v>
      </c>
      <c r="M2746" s="5" t="s">
        <v>4164</v>
      </c>
      <c r="N2746" s="113"/>
    </row>
    <row r="2747">
      <c r="B2747" s="5">
        <v>12796.0</v>
      </c>
      <c r="E2747" s="90" t="s">
        <v>21</v>
      </c>
      <c r="F2747" s="90" t="s">
        <v>3442</v>
      </c>
      <c r="G2747" s="5">
        <v>1988.0</v>
      </c>
      <c r="H2747" s="5" t="s">
        <v>62</v>
      </c>
      <c r="I2747" s="5" t="s">
        <v>989</v>
      </c>
      <c r="J2747" s="5">
        <v>190.0</v>
      </c>
      <c r="K2747" s="5" t="s">
        <v>105</v>
      </c>
      <c r="L2747" s="5" t="s">
        <v>72</v>
      </c>
      <c r="M2747" s="5" t="s">
        <v>4164</v>
      </c>
      <c r="N2747" s="113"/>
    </row>
    <row r="2748">
      <c r="B2748" s="5">
        <v>12797.0</v>
      </c>
      <c r="E2748" s="90" t="s">
        <v>21</v>
      </c>
      <c r="F2748" s="90" t="s">
        <v>3443</v>
      </c>
      <c r="G2748" s="5">
        <v>1988.0</v>
      </c>
      <c r="H2748" s="5" t="s">
        <v>62</v>
      </c>
      <c r="I2748" s="5" t="s">
        <v>989</v>
      </c>
      <c r="J2748" s="5">
        <v>190.0</v>
      </c>
      <c r="K2748" s="5" t="s">
        <v>105</v>
      </c>
      <c r="L2748" s="5" t="s">
        <v>72</v>
      </c>
      <c r="M2748" s="5" t="s">
        <v>4164</v>
      </c>
      <c r="N2748" s="113"/>
    </row>
    <row r="2749">
      <c r="B2749" s="5">
        <v>12798.0</v>
      </c>
      <c r="E2749" s="90" t="s">
        <v>21</v>
      </c>
      <c r="F2749" s="90" t="s">
        <v>1018</v>
      </c>
      <c r="G2749" s="5">
        <v>1988.0</v>
      </c>
      <c r="H2749" s="5" t="s">
        <v>62</v>
      </c>
      <c r="I2749" s="5" t="s">
        <v>1019</v>
      </c>
      <c r="J2749" s="5">
        <v>43.0</v>
      </c>
      <c r="K2749" s="5" t="s">
        <v>105</v>
      </c>
      <c r="L2749" s="5" t="s">
        <v>25</v>
      </c>
      <c r="M2749" s="5" t="s">
        <v>4164</v>
      </c>
      <c r="N2749" s="113"/>
    </row>
    <row r="2750">
      <c r="B2750" s="5">
        <v>12799.0</v>
      </c>
      <c r="E2750" s="90" t="s">
        <v>21</v>
      </c>
      <c r="F2750" s="90" t="s">
        <v>1020</v>
      </c>
      <c r="G2750" s="5">
        <v>1988.0</v>
      </c>
      <c r="H2750" s="5" t="s">
        <v>62</v>
      </c>
      <c r="I2750" s="5" t="s">
        <v>1019</v>
      </c>
      <c r="J2750" s="5">
        <v>43.0</v>
      </c>
      <c r="K2750" s="5" t="s">
        <v>105</v>
      </c>
      <c r="L2750" s="5" t="s">
        <v>25</v>
      </c>
      <c r="M2750" s="5" t="s">
        <v>4164</v>
      </c>
      <c r="N2750" s="113"/>
    </row>
    <row r="2751">
      <c r="B2751" s="5">
        <v>12800.0</v>
      </c>
      <c r="E2751" s="90" t="s">
        <v>21</v>
      </c>
      <c r="F2751" s="90" t="s">
        <v>1021</v>
      </c>
      <c r="G2751" s="5">
        <v>1988.0</v>
      </c>
      <c r="H2751" s="5" t="s">
        <v>62</v>
      </c>
      <c r="I2751" s="5" t="s">
        <v>1019</v>
      </c>
      <c r="J2751" s="5">
        <v>43.0</v>
      </c>
      <c r="K2751" s="5" t="s">
        <v>105</v>
      </c>
      <c r="L2751" s="5" t="s">
        <v>25</v>
      </c>
      <c r="M2751" s="5" t="s">
        <v>4164</v>
      </c>
      <c r="N2751" s="113"/>
    </row>
    <row r="2752">
      <c r="B2752" s="5">
        <v>12801.0</v>
      </c>
      <c r="E2752" s="90" t="s">
        <v>21</v>
      </c>
      <c r="F2752" s="90" t="s">
        <v>1022</v>
      </c>
      <c r="G2752" s="5">
        <v>1988.0</v>
      </c>
      <c r="H2752" s="5" t="s">
        <v>62</v>
      </c>
      <c r="I2752" s="5" t="s">
        <v>1019</v>
      </c>
      <c r="J2752" s="5">
        <v>43.0</v>
      </c>
      <c r="K2752" s="5" t="s">
        <v>105</v>
      </c>
      <c r="L2752" s="5" t="s">
        <v>25</v>
      </c>
      <c r="M2752" s="5" t="s">
        <v>4164</v>
      </c>
      <c r="N2752" s="113"/>
    </row>
    <row r="2753">
      <c r="B2753" s="5">
        <v>12802.0</v>
      </c>
      <c r="E2753" s="90" t="s">
        <v>21</v>
      </c>
      <c r="F2753" s="90" t="s">
        <v>1023</v>
      </c>
      <c r="G2753" s="5">
        <v>1988.0</v>
      </c>
      <c r="H2753" s="5" t="s">
        <v>62</v>
      </c>
      <c r="I2753" s="5" t="s">
        <v>1019</v>
      </c>
      <c r="J2753" s="5">
        <v>43.0</v>
      </c>
      <c r="K2753" s="5" t="s">
        <v>105</v>
      </c>
      <c r="L2753" s="5" t="s">
        <v>25</v>
      </c>
      <c r="M2753" s="5" t="s">
        <v>4164</v>
      </c>
      <c r="N2753" s="113"/>
    </row>
    <row r="2754">
      <c r="B2754" s="5">
        <v>12803.0</v>
      </c>
      <c r="E2754" s="90" t="s">
        <v>21</v>
      </c>
      <c r="F2754" s="90" t="s">
        <v>1024</v>
      </c>
      <c r="G2754" s="5">
        <v>1988.0</v>
      </c>
      <c r="H2754" s="5" t="s">
        <v>62</v>
      </c>
      <c r="I2754" s="5" t="s">
        <v>1019</v>
      </c>
      <c r="J2754" s="5">
        <v>43.0</v>
      </c>
      <c r="K2754" s="5" t="s">
        <v>105</v>
      </c>
      <c r="L2754" s="5" t="s">
        <v>25</v>
      </c>
      <c r="M2754" s="5" t="s">
        <v>4164</v>
      </c>
      <c r="N2754" s="113"/>
    </row>
    <row r="2755">
      <c r="B2755" s="5">
        <v>12804.0</v>
      </c>
      <c r="E2755" s="90" t="s">
        <v>21</v>
      </c>
      <c r="F2755" s="90" t="s">
        <v>1025</v>
      </c>
      <c r="G2755" s="5">
        <v>1988.0</v>
      </c>
      <c r="H2755" s="5" t="s">
        <v>62</v>
      </c>
      <c r="I2755" s="5" t="s">
        <v>1019</v>
      </c>
      <c r="J2755" s="5">
        <v>43.0</v>
      </c>
      <c r="K2755" s="5" t="s">
        <v>105</v>
      </c>
      <c r="L2755" s="5" t="s">
        <v>25</v>
      </c>
      <c r="M2755" s="5" t="s">
        <v>4164</v>
      </c>
      <c r="N2755" s="113"/>
    </row>
    <row r="2756">
      <c r="B2756" s="5">
        <v>12805.0</v>
      </c>
      <c r="E2756" s="90" t="s">
        <v>21</v>
      </c>
      <c r="F2756" s="90" t="s">
        <v>1026</v>
      </c>
      <c r="G2756" s="5">
        <v>1988.0</v>
      </c>
      <c r="H2756" s="5" t="s">
        <v>62</v>
      </c>
      <c r="I2756" s="5" t="s">
        <v>1019</v>
      </c>
      <c r="J2756" s="5">
        <v>43.0</v>
      </c>
      <c r="K2756" s="5" t="s">
        <v>105</v>
      </c>
      <c r="L2756" s="5" t="s">
        <v>25</v>
      </c>
      <c r="M2756" s="5" t="s">
        <v>4164</v>
      </c>
      <c r="N2756" s="113"/>
    </row>
    <row r="2757">
      <c r="B2757" s="5">
        <v>12806.0</v>
      </c>
      <c r="E2757" s="90" t="s">
        <v>21</v>
      </c>
      <c r="F2757" s="90" t="s">
        <v>1027</v>
      </c>
      <c r="G2757" s="5">
        <v>1988.0</v>
      </c>
      <c r="H2757" s="5" t="s">
        <v>62</v>
      </c>
      <c r="I2757" s="5" t="s">
        <v>1019</v>
      </c>
      <c r="J2757" s="5">
        <v>43.0</v>
      </c>
      <c r="K2757" s="5" t="s">
        <v>105</v>
      </c>
      <c r="L2757" s="5" t="s">
        <v>25</v>
      </c>
      <c r="M2757" s="5" t="s">
        <v>4164</v>
      </c>
      <c r="N2757" s="113"/>
    </row>
    <row r="2758">
      <c r="B2758" s="5">
        <v>12807.0</v>
      </c>
      <c r="E2758" s="90" t="s">
        <v>21</v>
      </c>
      <c r="F2758" s="90" t="s">
        <v>1028</v>
      </c>
      <c r="G2758" s="5">
        <v>1988.0</v>
      </c>
      <c r="H2758" s="5" t="s">
        <v>62</v>
      </c>
      <c r="I2758" s="5" t="s">
        <v>1019</v>
      </c>
      <c r="J2758" s="5">
        <v>43.0</v>
      </c>
      <c r="K2758" s="5" t="s">
        <v>105</v>
      </c>
      <c r="L2758" s="5" t="s">
        <v>25</v>
      </c>
      <c r="M2758" s="5" t="s">
        <v>4164</v>
      </c>
      <c r="N2758" s="113"/>
    </row>
    <row r="2759">
      <c r="B2759" s="5">
        <v>12808.0</v>
      </c>
      <c r="E2759" s="90" t="s">
        <v>21</v>
      </c>
      <c r="F2759" s="90" t="s">
        <v>1029</v>
      </c>
      <c r="G2759" s="5">
        <v>1988.0</v>
      </c>
      <c r="H2759" s="5" t="s">
        <v>62</v>
      </c>
      <c r="I2759" s="5" t="s">
        <v>1019</v>
      </c>
      <c r="J2759" s="5">
        <v>43.0</v>
      </c>
      <c r="K2759" s="5" t="s">
        <v>105</v>
      </c>
      <c r="L2759" s="5" t="s">
        <v>25</v>
      </c>
      <c r="M2759" s="5" t="s">
        <v>4164</v>
      </c>
      <c r="N2759" s="113"/>
    </row>
    <row r="2760">
      <c r="B2760" s="5">
        <v>12809.0</v>
      </c>
      <c r="E2760" s="90" t="s">
        <v>21</v>
      </c>
      <c r="F2760" s="90" t="s">
        <v>1030</v>
      </c>
      <c r="G2760" s="5">
        <v>1988.0</v>
      </c>
      <c r="H2760" s="5" t="s">
        <v>62</v>
      </c>
      <c r="I2760" s="5" t="s">
        <v>1019</v>
      </c>
      <c r="J2760" s="5">
        <v>43.0</v>
      </c>
      <c r="K2760" s="5" t="s">
        <v>105</v>
      </c>
      <c r="L2760" s="5" t="s">
        <v>25</v>
      </c>
      <c r="M2760" s="5" t="s">
        <v>4164</v>
      </c>
      <c r="N2760" s="113"/>
    </row>
    <row r="2761">
      <c r="B2761" s="5">
        <v>12810.0</v>
      </c>
      <c r="E2761" s="90" t="s">
        <v>21</v>
      </c>
      <c r="F2761" s="90" t="s">
        <v>1031</v>
      </c>
      <c r="G2761" s="5">
        <v>1988.0</v>
      </c>
      <c r="H2761" s="5" t="s">
        <v>62</v>
      </c>
      <c r="I2761" s="5" t="s">
        <v>1019</v>
      </c>
      <c r="J2761" s="5">
        <v>43.0</v>
      </c>
      <c r="K2761" s="5" t="s">
        <v>105</v>
      </c>
      <c r="L2761" s="5" t="s">
        <v>25</v>
      </c>
      <c r="M2761" s="5" t="s">
        <v>4164</v>
      </c>
      <c r="N2761" s="113"/>
    </row>
    <row r="2762">
      <c r="B2762" s="5">
        <v>12812.0</v>
      </c>
      <c r="E2762" s="90" t="s">
        <v>21</v>
      </c>
      <c r="F2762" s="90" t="s">
        <v>1032</v>
      </c>
      <c r="G2762" s="5">
        <v>1988.0</v>
      </c>
      <c r="H2762" s="5" t="s">
        <v>62</v>
      </c>
      <c r="I2762" s="5" t="s">
        <v>1019</v>
      </c>
      <c r="J2762" s="5">
        <v>43.0</v>
      </c>
      <c r="K2762" s="5" t="s">
        <v>105</v>
      </c>
      <c r="L2762" s="5" t="s">
        <v>25</v>
      </c>
      <c r="M2762" s="5" t="s">
        <v>4164</v>
      </c>
      <c r="N2762" s="113"/>
    </row>
    <row r="2763">
      <c r="B2763" s="5">
        <v>12813.0</v>
      </c>
      <c r="E2763" s="90" t="s">
        <v>21</v>
      </c>
      <c r="F2763" s="90" t="s">
        <v>1033</v>
      </c>
      <c r="G2763" s="5">
        <v>1988.0</v>
      </c>
      <c r="H2763" s="5" t="s">
        <v>62</v>
      </c>
      <c r="I2763" s="5" t="s">
        <v>1019</v>
      </c>
      <c r="J2763" s="5">
        <v>43.0</v>
      </c>
      <c r="K2763" s="5" t="s">
        <v>105</v>
      </c>
      <c r="L2763" s="5" t="s">
        <v>25</v>
      </c>
      <c r="M2763" s="5" t="s">
        <v>4164</v>
      </c>
      <c r="N2763" s="113"/>
    </row>
    <row r="2764">
      <c r="B2764" s="5">
        <v>12814.0</v>
      </c>
      <c r="E2764" s="90" t="s">
        <v>21</v>
      </c>
      <c r="F2764" s="90" t="s">
        <v>1034</v>
      </c>
      <c r="G2764" s="5">
        <v>1988.0</v>
      </c>
      <c r="H2764" s="5" t="s">
        <v>62</v>
      </c>
      <c r="I2764" s="5" t="s">
        <v>1019</v>
      </c>
      <c r="J2764" s="5">
        <v>43.0</v>
      </c>
      <c r="K2764" s="5" t="s">
        <v>105</v>
      </c>
      <c r="L2764" s="5" t="s">
        <v>25</v>
      </c>
      <c r="M2764" s="5" t="s">
        <v>4164</v>
      </c>
      <c r="N2764" s="113"/>
    </row>
    <row r="2765">
      <c r="B2765" s="5">
        <v>12817.0</v>
      </c>
      <c r="E2765" s="90" t="s">
        <v>21</v>
      </c>
      <c r="F2765" s="90" t="s">
        <v>1036</v>
      </c>
      <c r="G2765" s="5">
        <v>1988.0</v>
      </c>
      <c r="H2765" s="5" t="s">
        <v>62</v>
      </c>
      <c r="I2765" s="5" t="s">
        <v>1019</v>
      </c>
      <c r="J2765" s="5">
        <v>43.0</v>
      </c>
      <c r="K2765" s="5" t="s">
        <v>105</v>
      </c>
      <c r="L2765" s="5" t="s">
        <v>25</v>
      </c>
      <c r="M2765" s="5" t="s">
        <v>4164</v>
      </c>
      <c r="N2765" s="113"/>
    </row>
    <row r="2766">
      <c r="B2766" s="5">
        <v>12818.0</v>
      </c>
      <c r="E2766" s="90" t="s">
        <v>21</v>
      </c>
      <c r="F2766" s="90" t="s">
        <v>2545</v>
      </c>
      <c r="G2766" s="5">
        <v>1987.0</v>
      </c>
      <c r="H2766" s="5" t="s">
        <v>102</v>
      </c>
      <c r="I2766" s="5" t="s">
        <v>288</v>
      </c>
      <c r="J2766" s="5">
        <v>2.0</v>
      </c>
      <c r="K2766" s="5" t="s">
        <v>1567</v>
      </c>
      <c r="L2766" s="5" t="s">
        <v>763</v>
      </c>
      <c r="M2766" s="5" t="s">
        <v>4908</v>
      </c>
      <c r="N2766" s="113"/>
    </row>
    <row r="2767">
      <c r="B2767" s="5">
        <v>12819.0</v>
      </c>
      <c r="E2767" s="90" t="s">
        <v>21</v>
      </c>
      <c r="F2767" s="90" t="s">
        <v>3040</v>
      </c>
      <c r="G2767" s="5">
        <v>1987.0</v>
      </c>
      <c r="H2767" s="5" t="s">
        <v>102</v>
      </c>
      <c r="I2767" s="5" t="s">
        <v>1864</v>
      </c>
      <c r="J2767" s="5">
        <v>9.0</v>
      </c>
      <c r="K2767" s="5" t="s">
        <v>105</v>
      </c>
      <c r="L2767" s="5" t="s">
        <v>666</v>
      </c>
      <c r="M2767" s="5" t="s">
        <v>4908</v>
      </c>
      <c r="N2767" s="113"/>
    </row>
    <row r="2768">
      <c r="B2768" s="5">
        <v>12820.0</v>
      </c>
      <c r="E2768" s="90" t="s">
        <v>21</v>
      </c>
      <c r="F2768" s="90" t="s">
        <v>1920</v>
      </c>
      <c r="G2768" s="5">
        <v>1987.0</v>
      </c>
      <c r="H2768" s="5" t="s">
        <v>102</v>
      </c>
      <c r="I2768" s="5" t="s">
        <v>1882</v>
      </c>
      <c r="J2768" s="5">
        <v>30.0</v>
      </c>
      <c r="K2768" s="5" t="s">
        <v>105</v>
      </c>
      <c r="L2768" s="5" t="s">
        <v>72</v>
      </c>
      <c r="M2768" s="5" t="s">
        <v>4908</v>
      </c>
      <c r="N2768" s="113"/>
    </row>
    <row r="2769">
      <c r="B2769" s="5">
        <v>12821.0</v>
      </c>
      <c r="E2769" s="90" t="s">
        <v>21</v>
      </c>
      <c r="F2769" s="90" t="s">
        <v>2126</v>
      </c>
      <c r="G2769" s="5">
        <v>1987.0</v>
      </c>
      <c r="H2769" s="5" t="s">
        <v>102</v>
      </c>
      <c r="I2769" s="5" t="s">
        <v>2127</v>
      </c>
      <c r="J2769" s="5">
        <v>80.0</v>
      </c>
      <c r="K2769" s="5" t="s">
        <v>105</v>
      </c>
      <c r="L2769" s="5" t="s">
        <v>72</v>
      </c>
      <c r="M2769" s="5" t="s">
        <v>4908</v>
      </c>
      <c r="N2769" s="113"/>
    </row>
    <row r="2770">
      <c r="B2770" s="5">
        <v>12822.0</v>
      </c>
      <c r="E2770" s="90" t="s">
        <v>21</v>
      </c>
      <c r="F2770" s="90" t="s">
        <v>2128</v>
      </c>
      <c r="G2770" s="5">
        <v>1987.0</v>
      </c>
      <c r="H2770" s="5" t="s">
        <v>102</v>
      </c>
      <c r="I2770" s="5" t="s">
        <v>2127</v>
      </c>
      <c r="J2770" s="5">
        <v>80.0</v>
      </c>
      <c r="K2770" s="5" t="s">
        <v>105</v>
      </c>
      <c r="L2770" s="5" t="s">
        <v>72</v>
      </c>
      <c r="M2770" s="5" t="s">
        <v>4908</v>
      </c>
      <c r="N2770" s="113"/>
    </row>
    <row r="2771">
      <c r="B2771" s="5">
        <v>12823.0</v>
      </c>
      <c r="E2771" s="90" t="s">
        <v>21</v>
      </c>
      <c r="F2771" s="90" t="s">
        <v>2129</v>
      </c>
      <c r="G2771" s="5">
        <v>1987.0</v>
      </c>
      <c r="H2771" s="5" t="s">
        <v>102</v>
      </c>
      <c r="I2771" s="5" t="s">
        <v>2127</v>
      </c>
      <c r="J2771" s="5">
        <v>80.0</v>
      </c>
      <c r="K2771" s="5" t="s">
        <v>105</v>
      </c>
      <c r="L2771" s="5" t="s">
        <v>72</v>
      </c>
      <c r="M2771" s="5" t="s">
        <v>4908</v>
      </c>
      <c r="N2771" s="113"/>
    </row>
    <row r="2772">
      <c r="B2772" s="5">
        <v>12824.0</v>
      </c>
      <c r="E2772" s="90" t="s">
        <v>21</v>
      </c>
      <c r="F2772" s="90" t="s">
        <v>2130</v>
      </c>
      <c r="G2772" s="5">
        <v>1987.0</v>
      </c>
      <c r="H2772" s="5" t="s">
        <v>102</v>
      </c>
      <c r="I2772" s="5" t="s">
        <v>2127</v>
      </c>
      <c r="J2772" s="5">
        <v>80.0</v>
      </c>
      <c r="K2772" s="5" t="s">
        <v>105</v>
      </c>
      <c r="L2772" s="5" t="s">
        <v>72</v>
      </c>
      <c r="M2772" s="5" t="s">
        <v>4908</v>
      </c>
      <c r="N2772" s="113"/>
    </row>
    <row r="2773">
      <c r="B2773" s="5">
        <v>12825.0</v>
      </c>
      <c r="E2773" s="90" t="s">
        <v>21</v>
      </c>
      <c r="F2773" s="90" t="s">
        <v>2864</v>
      </c>
      <c r="G2773" s="5">
        <v>1987.0</v>
      </c>
      <c r="H2773" s="5" t="s">
        <v>102</v>
      </c>
      <c r="I2773" s="5" t="s">
        <v>2127</v>
      </c>
      <c r="J2773" s="5">
        <v>80.0</v>
      </c>
      <c r="K2773" s="5" t="s">
        <v>105</v>
      </c>
      <c r="L2773" s="5" t="s">
        <v>763</v>
      </c>
      <c r="M2773" s="5" t="s">
        <v>4908</v>
      </c>
      <c r="N2773" s="113"/>
    </row>
    <row r="2774">
      <c r="B2774" s="5">
        <v>12826.0</v>
      </c>
      <c r="E2774" s="90" t="s">
        <v>21</v>
      </c>
      <c r="F2774" s="90" t="s">
        <v>2865</v>
      </c>
      <c r="G2774" s="5">
        <v>1987.0</v>
      </c>
      <c r="H2774" s="5" t="s">
        <v>102</v>
      </c>
      <c r="I2774" s="5" t="s">
        <v>2127</v>
      </c>
      <c r="J2774" s="5">
        <v>80.0</v>
      </c>
      <c r="K2774" s="5" t="s">
        <v>105</v>
      </c>
      <c r="L2774" s="5" t="s">
        <v>763</v>
      </c>
      <c r="M2774" s="5" t="s">
        <v>4908</v>
      </c>
      <c r="N2774" s="113"/>
    </row>
    <row r="2775">
      <c r="B2775" s="5">
        <v>12827.0</v>
      </c>
      <c r="E2775" s="90" t="s">
        <v>21</v>
      </c>
      <c r="F2775" s="90" t="s">
        <v>2234</v>
      </c>
      <c r="G2775" s="5">
        <v>1988.0</v>
      </c>
      <c r="H2775" s="5" t="s">
        <v>102</v>
      </c>
      <c r="I2775" s="5" t="s">
        <v>2235</v>
      </c>
      <c r="J2775" s="5">
        <v>43.0</v>
      </c>
      <c r="K2775" s="5" t="s">
        <v>105</v>
      </c>
      <c r="L2775" s="5" t="s">
        <v>666</v>
      </c>
      <c r="M2775" s="5" t="s">
        <v>4908</v>
      </c>
      <c r="N2775" s="113"/>
    </row>
    <row r="2776">
      <c r="B2776" s="5">
        <v>12828.0</v>
      </c>
      <c r="E2776" s="90" t="s">
        <v>21</v>
      </c>
      <c r="F2776" s="90" t="s">
        <v>2236</v>
      </c>
      <c r="G2776" s="5">
        <v>1988.0</v>
      </c>
      <c r="H2776" s="5" t="s">
        <v>102</v>
      </c>
      <c r="I2776" s="5" t="s">
        <v>2235</v>
      </c>
      <c r="J2776" s="5">
        <v>43.0</v>
      </c>
      <c r="K2776" s="5" t="s">
        <v>105</v>
      </c>
      <c r="L2776" s="5" t="s">
        <v>666</v>
      </c>
      <c r="M2776" s="5" t="s">
        <v>4908</v>
      </c>
      <c r="N2776" s="113"/>
    </row>
    <row r="2777">
      <c r="A2777" s="91"/>
      <c r="B2777" s="91">
        <v>12829.0</v>
      </c>
      <c r="E2777" s="90" t="s">
        <v>21</v>
      </c>
      <c r="F2777" s="90" t="s">
        <v>1037</v>
      </c>
      <c r="G2777" s="5">
        <v>1999.0</v>
      </c>
      <c r="H2777" s="5" t="s">
        <v>1038</v>
      </c>
      <c r="I2777" s="5" t="s">
        <v>1039</v>
      </c>
      <c r="J2777" s="5">
        <v>343.0</v>
      </c>
      <c r="K2777" s="5" t="s">
        <v>105</v>
      </c>
      <c r="L2777" s="5" t="s">
        <v>72</v>
      </c>
      <c r="M2777" s="5" t="s">
        <v>4164</v>
      </c>
      <c r="N2777" s="113"/>
    </row>
    <row r="2778">
      <c r="A2778" s="91"/>
      <c r="B2778" s="91">
        <v>12830.0</v>
      </c>
      <c r="E2778" s="90" t="s">
        <v>21</v>
      </c>
      <c r="F2778" s="90" t="s">
        <v>1040</v>
      </c>
      <c r="G2778" s="5">
        <v>1999.0</v>
      </c>
      <c r="H2778" s="5" t="s">
        <v>1038</v>
      </c>
      <c r="I2778" s="5" t="s">
        <v>1039</v>
      </c>
      <c r="J2778" s="5">
        <v>343.0</v>
      </c>
      <c r="K2778" s="5" t="s">
        <v>105</v>
      </c>
      <c r="L2778" s="5" t="s">
        <v>72</v>
      </c>
      <c r="M2778" s="5" t="s">
        <v>4164</v>
      </c>
      <c r="N2778" s="113"/>
    </row>
    <row r="2779">
      <c r="A2779" s="91"/>
      <c r="B2779" s="91">
        <v>12831.0</v>
      </c>
      <c r="E2779" s="90" t="s">
        <v>21</v>
      </c>
      <c r="F2779" s="90" t="s">
        <v>3444</v>
      </c>
      <c r="G2779" s="5">
        <v>1999.0</v>
      </c>
      <c r="H2779" s="5" t="s">
        <v>1038</v>
      </c>
      <c r="I2779" s="5" t="s">
        <v>1039</v>
      </c>
      <c r="J2779" s="5">
        <v>343.0</v>
      </c>
      <c r="K2779" s="5" t="s">
        <v>105</v>
      </c>
      <c r="L2779" s="5" t="s">
        <v>666</v>
      </c>
      <c r="M2779" s="5" t="s">
        <v>4164</v>
      </c>
      <c r="N2779" s="113"/>
    </row>
    <row r="2780">
      <c r="A2780" s="91"/>
      <c r="B2780" s="91">
        <v>12832.0</v>
      </c>
      <c r="E2780" s="90" t="s">
        <v>21</v>
      </c>
      <c r="F2780" s="90" t="s">
        <v>3445</v>
      </c>
      <c r="G2780" s="5">
        <v>1999.0</v>
      </c>
      <c r="H2780" s="5" t="s">
        <v>1038</v>
      </c>
      <c r="I2780" s="5" t="s">
        <v>1039</v>
      </c>
      <c r="J2780" s="5">
        <v>343.0</v>
      </c>
      <c r="K2780" s="5" t="s">
        <v>105</v>
      </c>
      <c r="L2780" s="5" t="s">
        <v>666</v>
      </c>
      <c r="M2780" s="5" t="s">
        <v>4164</v>
      </c>
      <c r="N2780" s="113"/>
    </row>
    <row r="2781">
      <c r="A2781" s="91"/>
      <c r="B2781" s="91">
        <v>12833.0</v>
      </c>
      <c r="E2781" s="90" t="s">
        <v>21</v>
      </c>
      <c r="F2781" s="90" t="s">
        <v>3446</v>
      </c>
      <c r="G2781" s="5">
        <v>1999.0</v>
      </c>
      <c r="H2781" s="5" t="s">
        <v>1038</v>
      </c>
      <c r="I2781" s="5" t="s">
        <v>1039</v>
      </c>
      <c r="J2781" s="5">
        <v>343.0</v>
      </c>
      <c r="K2781" s="5" t="s">
        <v>105</v>
      </c>
      <c r="L2781" s="5" t="s">
        <v>666</v>
      </c>
      <c r="M2781" s="5" t="s">
        <v>4164</v>
      </c>
      <c r="N2781" s="113"/>
    </row>
    <row r="2782">
      <c r="A2782" s="91"/>
      <c r="B2782" s="91">
        <v>12834.0</v>
      </c>
      <c r="E2782" s="90" t="s">
        <v>21</v>
      </c>
      <c r="F2782" s="90" t="s">
        <v>3447</v>
      </c>
      <c r="G2782" s="5">
        <v>1999.0</v>
      </c>
      <c r="H2782" s="5" t="s">
        <v>1038</v>
      </c>
      <c r="I2782" s="5" t="s">
        <v>1039</v>
      </c>
      <c r="J2782" s="5">
        <v>343.0</v>
      </c>
      <c r="K2782" s="5" t="s">
        <v>105</v>
      </c>
      <c r="L2782" s="5" t="s">
        <v>666</v>
      </c>
      <c r="M2782" s="5" t="s">
        <v>4164</v>
      </c>
      <c r="N2782" s="113"/>
    </row>
    <row r="2783">
      <c r="A2783" s="91"/>
      <c r="B2783" s="91">
        <v>12835.0</v>
      </c>
      <c r="E2783" s="90" t="s">
        <v>21</v>
      </c>
      <c r="F2783" s="90" t="s">
        <v>3448</v>
      </c>
      <c r="G2783" s="5">
        <v>1999.0</v>
      </c>
      <c r="H2783" s="5" t="s">
        <v>1038</v>
      </c>
      <c r="I2783" s="5" t="s">
        <v>1039</v>
      </c>
      <c r="J2783" s="5">
        <v>343.0</v>
      </c>
      <c r="K2783" s="5" t="s">
        <v>105</v>
      </c>
      <c r="L2783" s="5" t="s">
        <v>666</v>
      </c>
      <c r="M2783" s="5" t="s">
        <v>4164</v>
      </c>
      <c r="N2783" s="113"/>
    </row>
    <row r="2784">
      <c r="B2784" s="5">
        <v>12836.0</v>
      </c>
      <c r="E2784" s="90" t="s">
        <v>21</v>
      </c>
      <c r="F2784" s="90" t="s">
        <v>2237</v>
      </c>
      <c r="G2784" s="5">
        <v>1988.0</v>
      </c>
      <c r="H2784" s="5" t="s">
        <v>102</v>
      </c>
      <c r="I2784" s="5" t="s">
        <v>288</v>
      </c>
      <c r="J2784" s="5">
        <v>7.0</v>
      </c>
      <c r="K2784" s="5" t="s">
        <v>1567</v>
      </c>
      <c r="L2784" s="5" t="s">
        <v>1138</v>
      </c>
      <c r="M2784" s="5" t="s">
        <v>4908</v>
      </c>
      <c r="N2784" s="113"/>
    </row>
    <row r="2785">
      <c r="B2785" s="5">
        <v>12837.0</v>
      </c>
      <c r="E2785" s="90" t="s">
        <v>21</v>
      </c>
      <c r="F2785" s="90" t="s">
        <v>2238</v>
      </c>
      <c r="G2785" s="5">
        <v>1988.0</v>
      </c>
      <c r="H2785" s="5" t="s">
        <v>102</v>
      </c>
      <c r="I2785" s="5" t="s">
        <v>288</v>
      </c>
      <c r="J2785" s="5">
        <v>7.0</v>
      </c>
      <c r="K2785" s="5" t="s">
        <v>1567</v>
      </c>
      <c r="L2785" s="5" t="s">
        <v>1138</v>
      </c>
      <c r="M2785" s="5" t="s">
        <v>4908</v>
      </c>
      <c r="N2785" s="113"/>
    </row>
    <row r="2786">
      <c r="B2786" s="5">
        <v>12838.0</v>
      </c>
      <c r="E2786" s="90" t="s">
        <v>21</v>
      </c>
      <c r="F2786" s="90" t="s">
        <v>3449</v>
      </c>
      <c r="G2786" s="5">
        <v>1992.0</v>
      </c>
      <c r="H2786" s="5" t="s">
        <v>62</v>
      </c>
      <c r="I2786" s="5" t="s">
        <v>1736</v>
      </c>
      <c r="J2786" s="5">
        <v>696.0</v>
      </c>
      <c r="K2786" s="5" t="s">
        <v>105</v>
      </c>
      <c r="L2786" s="5" t="s">
        <v>666</v>
      </c>
      <c r="M2786" s="5" t="s">
        <v>4164</v>
      </c>
    </row>
    <row r="2787">
      <c r="B2787" s="5">
        <v>12839.0</v>
      </c>
      <c r="E2787" s="90" t="s">
        <v>21</v>
      </c>
      <c r="F2787" s="90" t="s">
        <v>1135</v>
      </c>
      <c r="G2787" s="5">
        <v>2012.0</v>
      </c>
      <c r="H2787" s="5" t="s">
        <v>1136</v>
      </c>
      <c r="I2787" s="5" t="s">
        <v>856</v>
      </c>
      <c r="J2787" s="5">
        <v>78.0</v>
      </c>
      <c r="K2787" s="5" t="s">
        <v>1137</v>
      </c>
      <c r="L2787" s="5" t="s">
        <v>1138</v>
      </c>
      <c r="M2787" s="5" t="s">
        <v>4164</v>
      </c>
    </row>
    <row r="2788">
      <c r="B2788" s="5">
        <v>12840.0</v>
      </c>
      <c r="E2788" s="90" t="s">
        <v>21</v>
      </c>
      <c r="F2788" s="90" t="s">
        <v>4755</v>
      </c>
      <c r="G2788" s="5">
        <v>1990.0</v>
      </c>
      <c r="H2788" s="5" t="s">
        <v>4126</v>
      </c>
      <c r="I2788" s="5" t="s">
        <v>4756</v>
      </c>
      <c r="J2788" s="5">
        <v>100.0</v>
      </c>
      <c r="K2788" s="5" t="s">
        <v>105</v>
      </c>
      <c r="L2788" s="5" t="s">
        <v>25</v>
      </c>
      <c r="M2788" s="5" t="s">
        <v>4166</v>
      </c>
    </row>
    <row r="2789">
      <c r="B2789" s="5">
        <v>12841.0</v>
      </c>
      <c r="E2789" s="90" t="s">
        <v>21</v>
      </c>
      <c r="F2789" s="90" t="s">
        <v>4125</v>
      </c>
      <c r="G2789" s="5">
        <v>1990.0</v>
      </c>
      <c r="H2789" s="5" t="s">
        <v>4126</v>
      </c>
      <c r="I2789" s="5" t="s">
        <v>4127</v>
      </c>
      <c r="J2789" s="5">
        <v>25.0</v>
      </c>
      <c r="K2789" s="5" t="s">
        <v>105</v>
      </c>
      <c r="L2789" s="5" t="s">
        <v>25</v>
      </c>
      <c r="M2789" s="5" t="s">
        <v>4166</v>
      </c>
    </row>
    <row r="2790">
      <c r="B2790" s="5">
        <v>12842.0</v>
      </c>
      <c r="E2790" s="90" t="s">
        <v>21</v>
      </c>
      <c r="F2790" s="90" t="s">
        <v>4781</v>
      </c>
      <c r="G2790" s="5">
        <v>1990.0</v>
      </c>
      <c r="H2790" s="5" t="s">
        <v>4126</v>
      </c>
      <c r="I2790" s="5" t="s">
        <v>4782</v>
      </c>
      <c r="J2790" s="5">
        <v>130.0</v>
      </c>
      <c r="K2790" s="5" t="s">
        <v>105</v>
      </c>
      <c r="L2790" s="5" t="s">
        <v>72</v>
      </c>
      <c r="M2790" s="5" t="s">
        <v>4166</v>
      </c>
    </row>
    <row r="2791">
      <c r="B2791" s="5">
        <v>12843.0</v>
      </c>
      <c r="E2791" s="90" t="s">
        <v>21</v>
      </c>
      <c r="F2791" s="90" t="s">
        <v>4757</v>
      </c>
      <c r="G2791" s="5">
        <v>1990.0</v>
      </c>
      <c r="H2791" s="5" t="s">
        <v>4126</v>
      </c>
      <c r="I2791" s="5" t="s">
        <v>4758</v>
      </c>
      <c r="J2791" s="5">
        <v>47.0</v>
      </c>
      <c r="K2791" s="5" t="s">
        <v>105</v>
      </c>
      <c r="L2791" s="5" t="s">
        <v>25</v>
      </c>
      <c r="M2791" s="5" t="s">
        <v>4166</v>
      </c>
    </row>
    <row r="2792">
      <c r="B2792" s="5">
        <v>12844.0</v>
      </c>
      <c r="E2792" s="90" t="s">
        <v>21</v>
      </c>
      <c r="F2792" s="90" t="s">
        <v>4759</v>
      </c>
      <c r="G2792" s="5">
        <v>1990.0</v>
      </c>
      <c r="H2792" s="5" t="s">
        <v>4126</v>
      </c>
      <c r="I2792" s="5" t="s">
        <v>4760</v>
      </c>
      <c r="J2792" s="5">
        <v>114.0</v>
      </c>
      <c r="K2792" s="5" t="s">
        <v>105</v>
      </c>
      <c r="L2792" s="5" t="s">
        <v>25</v>
      </c>
      <c r="M2792" s="5" t="s">
        <v>4166</v>
      </c>
    </row>
    <row r="2793">
      <c r="B2793" s="5">
        <v>12845.0</v>
      </c>
      <c r="E2793" s="90" t="s">
        <v>21</v>
      </c>
      <c r="F2793" s="90" t="s">
        <v>4767</v>
      </c>
      <c r="G2793" s="5">
        <v>1984.0</v>
      </c>
      <c r="H2793" s="5" t="s">
        <v>62</v>
      </c>
      <c r="I2793" s="5" t="s">
        <v>4768</v>
      </c>
      <c r="J2793" s="5">
        <v>51.0</v>
      </c>
      <c r="K2793" s="5" t="s">
        <v>105</v>
      </c>
      <c r="L2793" s="5" t="s">
        <v>763</v>
      </c>
      <c r="M2793" s="5" t="s">
        <v>4166</v>
      </c>
    </row>
    <row r="2794">
      <c r="B2794" s="5">
        <v>12846.0</v>
      </c>
      <c r="E2794" s="90" t="s">
        <v>21</v>
      </c>
      <c r="F2794" s="90" t="s">
        <v>4769</v>
      </c>
      <c r="G2794" s="5">
        <v>1984.0</v>
      </c>
      <c r="H2794" s="5" t="s">
        <v>62</v>
      </c>
      <c r="I2794" s="5" t="s">
        <v>4768</v>
      </c>
      <c r="J2794" s="5">
        <v>51.0</v>
      </c>
      <c r="K2794" s="5" t="s">
        <v>105</v>
      </c>
      <c r="L2794" s="5" t="s">
        <v>763</v>
      </c>
      <c r="M2794" s="5" t="s">
        <v>4166</v>
      </c>
    </row>
    <row r="2795">
      <c r="B2795" s="5">
        <v>12847.0</v>
      </c>
      <c r="E2795" s="90" t="s">
        <v>21</v>
      </c>
      <c r="F2795" s="90" t="s">
        <v>4779</v>
      </c>
      <c r="G2795" s="5">
        <v>1984.0</v>
      </c>
      <c r="H2795" s="5" t="s">
        <v>62</v>
      </c>
      <c r="I2795" s="5" t="s">
        <v>4768</v>
      </c>
      <c r="J2795" s="5">
        <v>51.0</v>
      </c>
      <c r="K2795" s="5" t="s">
        <v>105</v>
      </c>
      <c r="L2795" s="5" t="s">
        <v>666</v>
      </c>
      <c r="M2795" s="5" t="s">
        <v>4166</v>
      </c>
    </row>
    <row r="2796">
      <c r="B2796" s="5">
        <v>12848.0</v>
      </c>
      <c r="E2796" s="90" t="s">
        <v>21</v>
      </c>
      <c r="F2796" s="90" t="s">
        <v>4780</v>
      </c>
      <c r="G2796" s="5">
        <v>1984.0</v>
      </c>
      <c r="H2796" s="5" t="s">
        <v>62</v>
      </c>
      <c r="I2796" s="5" t="s">
        <v>4768</v>
      </c>
      <c r="J2796" s="5">
        <v>51.0</v>
      </c>
      <c r="K2796" s="5" t="s">
        <v>105</v>
      </c>
      <c r="L2796" s="5" t="s">
        <v>666</v>
      </c>
      <c r="M2796" s="5" t="s">
        <v>4166</v>
      </c>
    </row>
    <row r="2797">
      <c r="B2797" s="5">
        <v>12849.0</v>
      </c>
      <c r="C2797" s="5"/>
      <c r="E2797" s="90" t="s">
        <v>21</v>
      </c>
      <c r="F2797" s="90" t="s">
        <v>1921</v>
      </c>
      <c r="G2797" s="5">
        <v>1992.0</v>
      </c>
      <c r="H2797" s="5" t="s">
        <v>1922</v>
      </c>
      <c r="I2797" s="5" t="s">
        <v>1826</v>
      </c>
      <c r="J2797" s="5" t="s">
        <v>1923</v>
      </c>
      <c r="K2797" s="5" t="s">
        <v>1924</v>
      </c>
      <c r="L2797" s="5" t="s">
        <v>25</v>
      </c>
      <c r="M2797" s="5" t="s">
        <v>4908</v>
      </c>
    </row>
    <row r="2798">
      <c r="B2798" s="5">
        <v>12850.0</v>
      </c>
      <c r="E2798" s="90" t="s">
        <v>21</v>
      </c>
      <c r="F2798" s="90" t="s">
        <v>3278</v>
      </c>
      <c r="G2798" s="5">
        <v>1991.0</v>
      </c>
      <c r="H2798" s="5" t="s">
        <v>1038</v>
      </c>
      <c r="I2798" s="5" t="s">
        <v>1736</v>
      </c>
      <c r="J2798" s="5">
        <v>551.0</v>
      </c>
      <c r="K2798" s="5" t="s">
        <v>105</v>
      </c>
      <c r="L2798" s="5" t="s">
        <v>72</v>
      </c>
      <c r="M2798" s="5" t="s">
        <v>4164</v>
      </c>
    </row>
    <row r="2799">
      <c r="B2799" s="5">
        <v>12851.0</v>
      </c>
      <c r="E2799" s="90" t="s">
        <v>21</v>
      </c>
      <c r="F2799" s="90" t="s">
        <v>3279</v>
      </c>
      <c r="G2799" s="5">
        <v>1991.0</v>
      </c>
      <c r="H2799" s="5" t="s">
        <v>1038</v>
      </c>
      <c r="I2799" s="5" t="s">
        <v>1736</v>
      </c>
      <c r="J2799" s="5">
        <v>551.0</v>
      </c>
      <c r="K2799" s="5" t="s">
        <v>105</v>
      </c>
      <c r="L2799" s="5" t="s">
        <v>72</v>
      </c>
      <c r="M2799" s="5" t="s">
        <v>4164</v>
      </c>
    </row>
    <row r="2800">
      <c r="B2800" s="5">
        <v>12852.0</v>
      </c>
      <c r="E2800" s="90" t="s">
        <v>21</v>
      </c>
      <c r="F2800" s="90" t="s">
        <v>4800</v>
      </c>
      <c r="G2800" s="5">
        <v>2008.0</v>
      </c>
      <c r="H2800" s="5" t="s">
        <v>1802</v>
      </c>
      <c r="I2800" s="5" t="s">
        <v>4790</v>
      </c>
      <c r="J2800" s="5" t="s">
        <v>4178</v>
      </c>
      <c r="K2800" s="5" t="s">
        <v>4801</v>
      </c>
      <c r="L2800" s="5" t="s">
        <v>25</v>
      </c>
      <c r="M2800" s="5" t="s">
        <v>4166</v>
      </c>
    </row>
    <row r="2801">
      <c r="B2801" s="5">
        <v>12853.0</v>
      </c>
      <c r="E2801" s="90" t="s">
        <v>21</v>
      </c>
      <c r="F2801" s="90" t="s">
        <v>4802</v>
      </c>
      <c r="G2801" s="5">
        <v>2008.0</v>
      </c>
      <c r="H2801" s="5" t="s">
        <v>1802</v>
      </c>
      <c r="I2801" s="5" t="s">
        <v>4790</v>
      </c>
      <c r="J2801" s="5" t="s">
        <v>4178</v>
      </c>
      <c r="K2801" s="5" t="s">
        <v>4801</v>
      </c>
      <c r="L2801" s="5" t="s">
        <v>25</v>
      </c>
      <c r="M2801" s="5" t="s">
        <v>4166</v>
      </c>
    </row>
    <row r="2802">
      <c r="B2802" s="5">
        <v>12854.0</v>
      </c>
      <c r="E2802" s="90" t="s">
        <v>21</v>
      </c>
      <c r="F2802" s="90" t="s">
        <v>4803</v>
      </c>
      <c r="G2802" s="5">
        <v>2008.0</v>
      </c>
      <c r="H2802" s="5" t="s">
        <v>1802</v>
      </c>
      <c r="I2802" s="5" t="s">
        <v>4790</v>
      </c>
      <c r="J2802" s="5" t="s">
        <v>4178</v>
      </c>
      <c r="K2802" s="5" t="s">
        <v>4801</v>
      </c>
      <c r="L2802" s="5" t="s">
        <v>25</v>
      </c>
      <c r="M2802" s="5" t="s">
        <v>4166</v>
      </c>
    </row>
    <row r="2803">
      <c r="B2803" s="5">
        <v>12855.0</v>
      </c>
      <c r="E2803" s="90" t="s">
        <v>21</v>
      </c>
      <c r="F2803" s="90" t="s">
        <v>5033</v>
      </c>
      <c r="G2803" s="5">
        <v>2001.0</v>
      </c>
      <c r="H2803" s="5" t="s">
        <v>1802</v>
      </c>
      <c r="I2803" s="5" t="s">
        <v>5002</v>
      </c>
      <c r="J2803" s="5" t="s">
        <v>5034</v>
      </c>
      <c r="K2803" s="5" t="s">
        <v>5034</v>
      </c>
      <c r="L2803" s="5" t="s">
        <v>763</v>
      </c>
      <c r="M2803" s="5" t="s">
        <v>5003</v>
      </c>
    </row>
    <row r="2804">
      <c r="B2804" s="5">
        <v>12856.0</v>
      </c>
      <c r="E2804" s="90" t="s">
        <v>21</v>
      </c>
      <c r="F2804" s="90" t="s">
        <v>5035</v>
      </c>
      <c r="G2804" s="5">
        <v>2001.0</v>
      </c>
      <c r="H2804" s="5" t="s">
        <v>5036</v>
      </c>
      <c r="I2804" s="5" t="s">
        <v>5002</v>
      </c>
      <c r="J2804" s="5">
        <v>1.0</v>
      </c>
      <c r="K2804" s="5" t="s">
        <v>105</v>
      </c>
      <c r="L2804" s="5" t="s">
        <v>72</v>
      </c>
      <c r="M2804" s="5" t="s">
        <v>5003</v>
      </c>
    </row>
    <row r="2805">
      <c r="B2805" s="5">
        <v>12857.0</v>
      </c>
      <c r="E2805" s="90" t="s">
        <v>21</v>
      </c>
      <c r="F2805" s="90" t="s">
        <v>5037</v>
      </c>
      <c r="G2805" s="5">
        <v>2001.0</v>
      </c>
      <c r="H2805" s="5" t="s">
        <v>5036</v>
      </c>
      <c r="I2805" s="5" t="s">
        <v>5002</v>
      </c>
      <c r="J2805" s="5">
        <v>1.0</v>
      </c>
      <c r="K2805" s="5" t="s">
        <v>105</v>
      </c>
      <c r="L2805" s="5" t="s">
        <v>72</v>
      </c>
      <c r="M2805" s="5" t="s">
        <v>5003</v>
      </c>
    </row>
    <row r="2806">
      <c r="B2806" s="5">
        <v>12858.0</v>
      </c>
      <c r="E2806" s="90" t="s">
        <v>66</v>
      </c>
      <c r="F2806" s="90" t="s">
        <v>5038</v>
      </c>
      <c r="G2806" s="5">
        <v>2001.0</v>
      </c>
      <c r="H2806" s="5" t="s">
        <v>5036</v>
      </c>
      <c r="I2806" s="5" t="s">
        <v>5002</v>
      </c>
      <c r="J2806" s="5">
        <v>1.0</v>
      </c>
      <c r="K2806" s="5" t="s">
        <v>105</v>
      </c>
      <c r="L2806" s="5" t="s">
        <v>808</v>
      </c>
      <c r="M2806" s="5" t="s">
        <v>5003</v>
      </c>
    </row>
    <row r="2807">
      <c r="B2807" s="5">
        <v>12859.0</v>
      </c>
      <c r="E2807" s="90" t="s">
        <v>21</v>
      </c>
      <c r="F2807" s="90" t="s">
        <v>5039</v>
      </c>
      <c r="G2807" s="5">
        <v>2001.0</v>
      </c>
      <c r="H2807" s="5" t="s">
        <v>1802</v>
      </c>
      <c r="I2807" s="5" t="s">
        <v>5002</v>
      </c>
      <c r="J2807" s="5">
        <v>1.0</v>
      </c>
      <c r="K2807" s="5" t="s">
        <v>105</v>
      </c>
      <c r="L2807" s="5" t="s">
        <v>666</v>
      </c>
      <c r="M2807" s="5" t="s">
        <v>5003</v>
      </c>
    </row>
    <row r="2808">
      <c r="B2808" s="5">
        <v>12860.0</v>
      </c>
      <c r="E2808" s="90" t="s">
        <v>21</v>
      </c>
      <c r="F2808" s="90" t="s">
        <v>3555</v>
      </c>
      <c r="G2808" s="5">
        <v>2001.0</v>
      </c>
      <c r="H2808" s="5" t="s">
        <v>62</v>
      </c>
      <c r="I2808" s="5" t="s">
        <v>3556</v>
      </c>
      <c r="J2808" s="5">
        <v>146.0</v>
      </c>
      <c r="K2808" s="5" t="s">
        <v>3557</v>
      </c>
      <c r="L2808" s="5" t="s">
        <v>72</v>
      </c>
      <c r="M2808" s="5" t="s">
        <v>4165</v>
      </c>
    </row>
    <row r="2809">
      <c r="B2809" s="5">
        <v>12861.0</v>
      </c>
      <c r="E2809" s="90" t="s">
        <v>21</v>
      </c>
      <c r="F2809" s="90" t="s">
        <v>3450</v>
      </c>
      <c r="G2809" s="5">
        <v>1990.0</v>
      </c>
      <c r="H2809" s="5" t="s">
        <v>3281</v>
      </c>
      <c r="I2809" s="5" t="s">
        <v>3451</v>
      </c>
      <c r="J2809" s="5">
        <v>39.0</v>
      </c>
      <c r="K2809" s="5" t="s">
        <v>3283</v>
      </c>
      <c r="L2809" s="5" t="s">
        <v>72</v>
      </c>
      <c r="M2809" s="5" t="s">
        <v>4164</v>
      </c>
    </row>
    <row r="2810">
      <c r="B2810" s="5">
        <v>12862.0</v>
      </c>
      <c r="E2810" s="90" t="s">
        <v>21</v>
      </c>
      <c r="F2810" s="90" t="s">
        <v>3452</v>
      </c>
      <c r="G2810" s="5">
        <v>1990.0</v>
      </c>
      <c r="H2810" s="5" t="s">
        <v>3281</v>
      </c>
      <c r="I2810" s="5" t="s">
        <v>3451</v>
      </c>
      <c r="J2810" s="5">
        <v>39.0</v>
      </c>
      <c r="K2810" s="5" t="s">
        <v>3283</v>
      </c>
      <c r="L2810" s="5" t="s">
        <v>72</v>
      </c>
      <c r="M2810" s="5" t="s">
        <v>4164</v>
      </c>
    </row>
    <row r="2811">
      <c r="B2811" s="5">
        <v>12863.0</v>
      </c>
      <c r="E2811" s="90" t="s">
        <v>21</v>
      </c>
      <c r="F2811" s="90" t="s">
        <v>3453</v>
      </c>
      <c r="G2811" s="5">
        <v>1990.0</v>
      </c>
      <c r="H2811" s="5" t="s">
        <v>3281</v>
      </c>
      <c r="I2811" s="5" t="s">
        <v>3451</v>
      </c>
      <c r="J2811" s="5">
        <v>39.0</v>
      </c>
      <c r="K2811" s="5" t="s">
        <v>3283</v>
      </c>
      <c r="L2811" s="5" t="s">
        <v>72</v>
      </c>
      <c r="M2811" s="5" t="s">
        <v>4164</v>
      </c>
    </row>
    <row r="2812">
      <c r="B2812" s="5">
        <v>12864.0</v>
      </c>
      <c r="E2812" s="90" t="s">
        <v>21</v>
      </c>
      <c r="F2812" s="90" t="s">
        <v>3454</v>
      </c>
      <c r="G2812" s="5">
        <v>1990.0</v>
      </c>
      <c r="H2812" s="5" t="s">
        <v>3281</v>
      </c>
      <c r="I2812" s="5" t="s">
        <v>3451</v>
      </c>
      <c r="J2812" s="5">
        <v>39.0</v>
      </c>
      <c r="K2812" s="5" t="s">
        <v>3283</v>
      </c>
      <c r="L2812" s="5" t="s">
        <v>666</v>
      </c>
      <c r="M2812" s="5" t="s">
        <v>4164</v>
      </c>
    </row>
    <row r="2813">
      <c r="B2813" s="5">
        <v>12865.0</v>
      </c>
      <c r="E2813" s="90" t="s">
        <v>21</v>
      </c>
      <c r="F2813" s="90" t="s">
        <v>3280</v>
      </c>
      <c r="G2813" s="5">
        <v>1990.0</v>
      </c>
      <c r="H2813" s="5" t="s">
        <v>3281</v>
      </c>
      <c r="I2813" s="5" t="s">
        <v>3282</v>
      </c>
      <c r="J2813" s="5">
        <v>38.0</v>
      </c>
      <c r="K2813" s="5" t="s">
        <v>3283</v>
      </c>
      <c r="L2813" s="5" t="s">
        <v>72</v>
      </c>
      <c r="M2813" s="5" t="s">
        <v>4164</v>
      </c>
    </row>
    <row r="2814">
      <c r="B2814" s="5">
        <v>12866.0</v>
      </c>
      <c r="E2814" s="90" t="s">
        <v>21</v>
      </c>
      <c r="F2814" s="90" t="s">
        <v>441</v>
      </c>
      <c r="G2814" s="5">
        <v>1987.0</v>
      </c>
      <c r="H2814" s="5" t="s">
        <v>119</v>
      </c>
      <c r="I2814" s="5" t="s">
        <v>190</v>
      </c>
      <c r="J2814" s="5">
        <v>35.0</v>
      </c>
      <c r="K2814" s="5" t="s">
        <v>105</v>
      </c>
      <c r="L2814" s="5" t="s">
        <v>25</v>
      </c>
      <c r="M2814" s="5" t="s">
        <v>4165</v>
      </c>
    </row>
    <row r="2815">
      <c r="B2815" s="5">
        <v>12867.0</v>
      </c>
      <c r="E2815" s="90" t="s">
        <v>21</v>
      </c>
      <c r="F2815" s="90" t="s">
        <v>442</v>
      </c>
      <c r="G2815" s="5">
        <v>1987.0</v>
      </c>
      <c r="H2815" s="5" t="s">
        <v>119</v>
      </c>
      <c r="I2815" s="5" t="s">
        <v>190</v>
      </c>
      <c r="J2815" s="5">
        <v>35.0</v>
      </c>
      <c r="K2815" s="5" t="s">
        <v>105</v>
      </c>
      <c r="L2815" s="5" t="s">
        <v>25</v>
      </c>
      <c r="M2815" s="5" t="s">
        <v>4165</v>
      </c>
    </row>
    <row r="2816">
      <c r="B2816" s="5">
        <v>12868.0</v>
      </c>
      <c r="E2816" s="90" t="s">
        <v>21</v>
      </c>
      <c r="F2816" s="90" t="s">
        <v>443</v>
      </c>
      <c r="G2816" s="5">
        <v>1987.0</v>
      </c>
      <c r="H2816" s="5" t="s">
        <v>119</v>
      </c>
      <c r="I2816" s="5" t="s">
        <v>190</v>
      </c>
      <c r="J2816" s="5">
        <v>35.0</v>
      </c>
      <c r="K2816" s="5" t="s">
        <v>105</v>
      </c>
      <c r="L2816" s="5" t="s">
        <v>25</v>
      </c>
      <c r="M2816" s="5" t="s">
        <v>4165</v>
      </c>
    </row>
    <row r="2817">
      <c r="B2817" s="5">
        <v>12869.0</v>
      </c>
      <c r="E2817" s="90" t="s">
        <v>21</v>
      </c>
      <c r="F2817" s="90" t="s">
        <v>444</v>
      </c>
      <c r="G2817" s="5">
        <v>1987.0</v>
      </c>
      <c r="H2817" s="5" t="s">
        <v>119</v>
      </c>
      <c r="I2817" s="5" t="s">
        <v>190</v>
      </c>
      <c r="J2817" s="5">
        <v>35.0</v>
      </c>
      <c r="K2817" s="5" t="s">
        <v>105</v>
      </c>
      <c r="L2817" s="5" t="s">
        <v>25</v>
      </c>
      <c r="M2817" s="5" t="s">
        <v>4165</v>
      </c>
    </row>
    <row r="2818">
      <c r="B2818" s="5">
        <v>12870.0</v>
      </c>
      <c r="E2818" s="90" t="s">
        <v>21</v>
      </c>
      <c r="F2818" s="90" t="s">
        <v>445</v>
      </c>
      <c r="G2818" s="5">
        <v>1987.0</v>
      </c>
      <c r="H2818" s="5" t="s">
        <v>119</v>
      </c>
      <c r="I2818" s="5" t="s">
        <v>190</v>
      </c>
      <c r="J2818" s="5">
        <v>35.0</v>
      </c>
      <c r="K2818" s="5" t="s">
        <v>105</v>
      </c>
      <c r="L2818" s="5" t="s">
        <v>25</v>
      </c>
      <c r="M2818" s="5" t="s">
        <v>4165</v>
      </c>
    </row>
    <row r="2819">
      <c r="B2819" s="5">
        <v>12872.0</v>
      </c>
      <c r="E2819" s="90" t="s">
        <v>21</v>
      </c>
      <c r="F2819" s="90" t="s">
        <v>446</v>
      </c>
      <c r="G2819" s="5">
        <v>1987.0</v>
      </c>
      <c r="H2819" s="5" t="s">
        <v>119</v>
      </c>
      <c r="I2819" s="5" t="s">
        <v>190</v>
      </c>
      <c r="J2819" s="5">
        <v>35.0</v>
      </c>
      <c r="K2819" s="5" t="s">
        <v>105</v>
      </c>
      <c r="L2819" s="5" t="s">
        <v>25</v>
      </c>
      <c r="M2819" s="5" t="s">
        <v>4165</v>
      </c>
    </row>
    <row r="2820">
      <c r="B2820" s="5">
        <v>12873.0</v>
      </c>
      <c r="E2820" s="90" t="s">
        <v>21</v>
      </c>
      <c r="F2820" s="90" t="s">
        <v>447</v>
      </c>
      <c r="G2820" s="5">
        <v>1987.0</v>
      </c>
      <c r="H2820" s="5" t="s">
        <v>119</v>
      </c>
      <c r="I2820" s="5" t="s">
        <v>190</v>
      </c>
      <c r="J2820" s="5">
        <v>35.0</v>
      </c>
      <c r="K2820" s="5" t="s">
        <v>105</v>
      </c>
      <c r="L2820" s="5" t="s">
        <v>25</v>
      </c>
      <c r="M2820" s="5" t="s">
        <v>4165</v>
      </c>
    </row>
    <row r="2821">
      <c r="B2821" s="5">
        <v>12874.0</v>
      </c>
      <c r="E2821" s="90" t="s">
        <v>21</v>
      </c>
      <c r="F2821" s="90" t="s">
        <v>448</v>
      </c>
      <c r="G2821" s="5">
        <v>1987.0</v>
      </c>
      <c r="H2821" s="5" t="s">
        <v>119</v>
      </c>
      <c r="I2821" s="5" t="s">
        <v>190</v>
      </c>
      <c r="J2821" s="5">
        <v>35.0</v>
      </c>
      <c r="K2821" s="5" t="s">
        <v>105</v>
      </c>
      <c r="L2821" s="5" t="s">
        <v>25</v>
      </c>
      <c r="M2821" s="5" t="s">
        <v>4165</v>
      </c>
    </row>
    <row r="2822">
      <c r="B2822" s="5">
        <v>12875.0</v>
      </c>
      <c r="E2822" s="90" t="s">
        <v>21</v>
      </c>
      <c r="F2822" s="90" t="s">
        <v>449</v>
      </c>
      <c r="G2822" s="5">
        <v>1987.0</v>
      </c>
      <c r="H2822" s="5" t="s">
        <v>119</v>
      </c>
      <c r="I2822" s="5" t="s">
        <v>190</v>
      </c>
      <c r="J2822" s="5">
        <v>35.0</v>
      </c>
      <c r="K2822" s="5" t="s">
        <v>105</v>
      </c>
      <c r="L2822" s="5" t="s">
        <v>25</v>
      </c>
      <c r="M2822" s="5" t="s">
        <v>4165</v>
      </c>
    </row>
    <row r="2823">
      <c r="B2823" s="5">
        <v>12876.0</v>
      </c>
      <c r="E2823" s="90" t="s">
        <v>21</v>
      </c>
      <c r="F2823" s="90" t="s">
        <v>450</v>
      </c>
      <c r="G2823" s="5">
        <v>1987.0</v>
      </c>
      <c r="H2823" s="5" t="s">
        <v>119</v>
      </c>
      <c r="I2823" s="5" t="s">
        <v>190</v>
      </c>
      <c r="J2823" s="5">
        <v>35.0</v>
      </c>
      <c r="K2823" s="5" t="s">
        <v>105</v>
      </c>
      <c r="L2823" s="5" t="s">
        <v>25</v>
      </c>
      <c r="M2823" s="5" t="s">
        <v>4165</v>
      </c>
    </row>
    <row r="2824">
      <c r="B2824" s="5">
        <v>12877.0</v>
      </c>
      <c r="E2824" s="90" t="s">
        <v>21</v>
      </c>
      <c r="F2824" s="90" t="s">
        <v>451</v>
      </c>
      <c r="G2824" s="5">
        <v>1987.0</v>
      </c>
      <c r="H2824" s="5" t="s">
        <v>119</v>
      </c>
      <c r="I2824" s="5" t="s">
        <v>190</v>
      </c>
      <c r="J2824" s="5">
        <v>35.0</v>
      </c>
      <c r="K2824" s="5" t="s">
        <v>105</v>
      </c>
      <c r="L2824" s="5" t="s">
        <v>25</v>
      </c>
      <c r="M2824" s="5" t="s">
        <v>4165</v>
      </c>
    </row>
    <row r="2825">
      <c r="B2825" s="5">
        <v>12878.0</v>
      </c>
      <c r="E2825" s="90" t="s">
        <v>21</v>
      </c>
      <c r="F2825" s="90" t="s">
        <v>452</v>
      </c>
      <c r="G2825" s="5">
        <v>1987.0</v>
      </c>
      <c r="H2825" s="5" t="s">
        <v>119</v>
      </c>
      <c r="I2825" s="5" t="s">
        <v>190</v>
      </c>
      <c r="J2825" s="5">
        <v>35.0</v>
      </c>
      <c r="K2825" s="5" t="s">
        <v>105</v>
      </c>
      <c r="L2825" s="5" t="s">
        <v>25</v>
      </c>
      <c r="M2825" s="5" t="s">
        <v>4165</v>
      </c>
    </row>
    <row r="2826">
      <c r="B2826" s="5">
        <v>12879.0</v>
      </c>
      <c r="E2826" s="90" t="s">
        <v>21</v>
      </c>
      <c r="F2826" s="90" t="s">
        <v>453</v>
      </c>
      <c r="G2826" s="5">
        <v>1987.0</v>
      </c>
      <c r="H2826" s="5" t="s">
        <v>119</v>
      </c>
      <c r="I2826" s="5" t="s">
        <v>190</v>
      </c>
      <c r="J2826" s="5">
        <v>35.0</v>
      </c>
      <c r="K2826" s="5" t="s">
        <v>105</v>
      </c>
      <c r="L2826" s="5" t="s">
        <v>25</v>
      </c>
      <c r="M2826" s="5" t="s">
        <v>4165</v>
      </c>
    </row>
    <row r="2827">
      <c r="B2827" s="5">
        <v>12880.0</v>
      </c>
      <c r="E2827" s="90" t="s">
        <v>21</v>
      </c>
      <c r="F2827" s="90" t="s">
        <v>454</v>
      </c>
      <c r="G2827" s="5">
        <v>1987.0</v>
      </c>
      <c r="H2827" s="5" t="s">
        <v>119</v>
      </c>
      <c r="I2827" s="5" t="s">
        <v>190</v>
      </c>
      <c r="J2827" s="5">
        <v>35.0</v>
      </c>
      <c r="K2827" s="5" t="s">
        <v>105</v>
      </c>
      <c r="L2827" s="5" t="s">
        <v>25</v>
      </c>
      <c r="M2827" s="5" t="s">
        <v>4165</v>
      </c>
    </row>
    <row r="2828">
      <c r="B2828" s="5">
        <v>12881.0</v>
      </c>
      <c r="E2828" s="90" t="s">
        <v>21</v>
      </c>
      <c r="F2828" s="90" t="s">
        <v>455</v>
      </c>
      <c r="G2828" s="5">
        <v>1987.0</v>
      </c>
      <c r="H2828" s="5" t="s">
        <v>119</v>
      </c>
      <c r="I2828" s="5" t="s">
        <v>190</v>
      </c>
      <c r="J2828" s="5">
        <v>35.0</v>
      </c>
      <c r="K2828" s="5" t="s">
        <v>105</v>
      </c>
      <c r="L2828" s="5" t="s">
        <v>25</v>
      </c>
      <c r="M2828" s="5" t="s">
        <v>4165</v>
      </c>
    </row>
    <row r="2829">
      <c r="B2829" s="5">
        <v>12882.0</v>
      </c>
      <c r="E2829" s="90" t="s">
        <v>21</v>
      </c>
      <c r="F2829" s="90" t="s">
        <v>456</v>
      </c>
      <c r="G2829" s="5">
        <v>1987.0</v>
      </c>
      <c r="H2829" s="5" t="s">
        <v>119</v>
      </c>
      <c r="I2829" s="5" t="s">
        <v>190</v>
      </c>
      <c r="J2829" s="5">
        <v>35.0</v>
      </c>
      <c r="K2829" s="5" t="s">
        <v>105</v>
      </c>
      <c r="L2829" s="5" t="s">
        <v>25</v>
      </c>
      <c r="M2829" s="5" t="s">
        <v>4165</v>
      </c>
    </row>
    <row r="2830">
      <c r="B2830" s="5">
        <v>12883.0</v>
      </c>
      <c r="E2830" s="90" t="s">
        <v>21</v>
      </c>
      <c r="F2830" s="90" t="s">
        <v>457</v>
      </c>
      <c r="G2830" s="5">
        <v>1987.0</v>
      </c>
      <c r="H2830" s="5" t="s">
        <v>119</v>
      </c>
      <c r="I2830" s="5" t="s">
        <v>190</v>
      </c>
      <c r="J2830" s="5">
        <v>35.0</v>
      </c>
      <c r="K2830" s="5" t="s">
        <v>105</v>
      </c>
      <c r="L2830" s="5" t="s">
        <v>25</v>
      </c>
      <c r="M2830" s="5" t="s">
        <v>4165</v>
      </c>
    </row>
    <row r="2831">
      <c r="B2831" s="5">
        <v>12884.0</v>
      </c>
      <c r="E2831" s="90" t="s">
        <v>21</v>
      </c>
      <c r="F2831" s="90" t="s">
        <v>458</v>
      </c>
      <c r="G2831" s="5">
        <v>1987.0</v>
      </c>
      <c r="H2831" s="5" t="s">
        <v>119</v>
      </c>
      <c r="I2831" s="5" t="s">
        <v>190</v>
      </c>
      <c r="J2831" s="5">
        <v>35.0</v>
      </c>
      <c r="K2831" s="5" t="s">
        <v>105</v>
      </c>
      <c r="L2831" s="5" t="s">
        <v>25</v>
      </c>
      <c r="M2831" s="5" t="s">
        <v>4165</v>
      </c>
    </row>
    <row r="2832">
      <c r="B2832" s="5">
        <v>12885.0</v>
      </c>
      <c r="E2832" s="90" t="s">
        <v>21</v>
      </c>
      <c r="F2832" s="90" t="s">
        <v>459</v>
      </c>
      <c r="G2832" s="5">
        <v>1987.0</v>
      </c>
      <c r="H2832" s="5" t="s">
        <v>119</v>
      </c>
      <c r="I2832" s="5" t="s">
        <v>190</v>
      </c>
      <c r="J2832" s="5">
        <v>35.0</v>
      </c>
      <c r="K2832" s="5" t="s">
        <v>105</v>
      </c>
      <c r="L2832" s="5" t="s">
        <v>25</v>
      </c>
      <c r="M2832" s="5" t="s">
        <v>4165</v>
      </c>
    </row>
    <row r="2833">
      <c r="B2833" s="5">
        <v>12886.0</v>
      </c>
      <c r="E2833" s="90" t="s">
        <v>21</v>
      </c>
      <c r="F2833" s="90" t="s">
        <v>460</v>
      </c>
      <c r="G2833" s="5">
        <v>1987.0</v>
      </c>
      <c r="H2833" s="5" t="s">
        <v>119</v>
      </c>
      <c r="I2833" s="5" t="s">
        <v>190</v>
      </c>
      <c r="J2833" s="5">
        <v>35.0</v>
      </c>
      <c r="K2833" s="5" t="s">
        <v>105</v>
      </c>
      <c r="L2833" s="5" t="s">
        <v>25</v>
      </c>
      <c r="M2833" s="5" t="s">
        <v>4165</v>
      </c>
    </row>
    <row r="2834">
      <c r="B2834" s="5">
        <v>12887.0</v>
      </c>
      <c r="E2834" s="90" t="s">
        <v>21</v>
      </c>
      <c r="F2834" s="90" t="s">
        <v>142</v>
      </c>
      <c r="G2834" s="5">
        <v>1987.0</v>
      </c>
      <c r="H2834" s="5" t="s">
        <v>119</v>
      </c>
      <c r="I2834" s="5" t="s">
        <v>120</v>
      </c>
      <c r="J2834" s="5">
        <v>361.0</v>
      </c>
      <c r="K2834" s="5" t="s">
        <v>105</v>
      </c>
      <c r="L2834" s="5" t="s">
        <v>25</v>
      </c>
      <c r="M2834" s="5" t="s">
        <v>4165</v>
      </c>
    </row>
    <row r="2835">
      <c r="B2835" s="5">
        <v>12888.0</v>
      </c>
      <c r="E2835" s="90" t="s">
        <v>21</v>
      </c>
      <c r="F2835" s="90" t="s">
        <v>581</v>
      </c>
      <c r="G2835" s="5">
        <v>1986.0</v>
      </c>
      <c r="H2835" s="5" t="s">
        <v>582</v>
      </c>
      <c r="I2835" s="5" t="s">
        <v>190</v>
      </c>
      <c r="J2835" s="5">
        <v>38.0</v>
      </c>
      <c r="K2835" s="5" t="s">
        <v>105</v>
      </c>
      <c r="L2835" s="5" t="s">
        <v>25</v>
      </c>
      <c r="M2835" s="5" t="s">
        <v>4165</v>
      </c>
    </row>
    <row r="2836">
      <c r="B2836" s="5">
        <v>12889.0</v>
      </c>
      <c r="E2836" s="90" t="s">
        <v>21</v>
      </c>
      <c r="F2836" s="90" t="s">
        <v>583</v>
      </c>
      <c r="G2836" s="5">
        <v>1986.0</v>
      </c>
      <c r="H2836" s="5" t="s">
        <v>582</v>
      </c>
      <c r="I2836" s="5" t="s">
        <v>190</v>
      </c>
      <c r="J2836" s="5">
        <v>38.0</v>
      </c>
      <c r="K2836" s="5" t="s">
        <v>105</v>
      </c>
      <c r="L2836" s="5" t="s">
        <v>25</v>
      </c>
      <c r="M2836" s="5" t="s">
        <v>4165</v>
      </c>
    </row>
    <row r="2837">
      <c r="B2837" s="5">
        <v>12890.0</v>
      </c>
      <c r="E2837" s="90" t="s">
        <v>21</v>
      </c>
      <c r="F2837" s="90" t="s">
        <v>584</v>
      </c>
      <c r="G2837" s="5">
        <v>1986.0</v>
      </c>
      <c r="H2837" s="5" t="s">
        <v>582</v>
      </c>
      <c r="I2837" s="5" t="s">
        <v>190</v>
      </c>
      <c r="J2837" s="5">
        <v>38.0</v>
      </c>
      <c r="K2837" s="5" t="s">
        <v>105</v>
      </c>
      <c r="L2837" s="5" t="s">
        <v>25</v>
      </c>
      <c r="M2837" s="5" t="s">
        <v>4165</v>
      </c>
    </row>
    <row r="2838">
      <c r="B2838" s="5">
        <v>12891.0</v>
      </c>
      <c r="E2838" s="90" t="s">
        <v>21</v>
      </c>
      <c r="F2838" s="90" t="s">
        <v>585</v>
      </c>
      <c r="G2838" s="5">
        <v>1986.0</v>
      </c>
      <c r="H2838" s="5" t="s">
        <v>582</v>
      </c>
      <c r="I2838" s="5" t="s">
        <v>190</v>
      </c>
      <c r="J2838" s="5">
        <v>38.0</v>
      </c>
      <c r="K2838" s="5" t="s">
        <v>105</v>
      </c>
      <c r="L2838" s="5" t="s">
        <v>25</v>
      </c>
      <c r="M2838" s="5" t="s">
        <v>4165</v>
      </c>
    </row>
    <row r="2839">
      <c r="B2839" s="5">
        <v>12892.0</v>
      </c>
      <c r="E2839" s="90" t="s">
        <v>21</v>
      </c>
      <c r="F2839" s="90" t="s">
        <v>3734</v>
      </c>
      <c r="G2839" s="5">
        <v>1986.0</v>
      </c>
      <c r="H2839" s="5" t="s">
        <v>582</v>
      </c>
      <c r="I2839" s="5" t="s">
        <v>190</v>
      </c>
      <c r="J2839" s="5">
        <v>38.0</v>
      </c>
      <c r="K2839" s="5" t="s">
        <v>105</v>
      </c>
      <c r="L2839" s="5" t="s">
        <v>72</v>
      </c>
      <c r="M2839" s="5" t="s">
        <v>4165</v>
      </c>
    </row>
    <row r="2840">
      <c r="B2840" s="5">
        <v>12893.0</v>
      </c>
      <c r="E2840" s="90" t="s">
        <v>21</v>
      </c>
      <c r="F2840" s="90" t="s">
        <v>3735</v>
      </c>
      <c r="G2840" s="5">
        <v>1986.0</v>
      </c>
      <c r="H2840" s="5" t="s">
        <v>582</v>
      </c>
      <c r="I2840" s="5" t="s">
        <v>190</v>
      </c>
      <c r="J2840" s="5">
        <v>38.0</v>
      </c>
      <c r="K2840" s="5" t="s">
        <v>105</v>
      </c>
      <c r="L2840" s="5" t="s">
        <v>72</v>
      </c>
      <c r="M2840" s="5" t="s">
        <v>4165</v>
      </c>
    </row>
    <row r="2841">
      <c r="B2841" s="5">
        <v>12894.0</v>
      </c>
      <c r="E2841" s="90" t="s">
        <v>21</v>
      </c>
      <c r="F2841" s="90" t="s">
        <v>3736</v>
      </c>
      <c r="G2841" s="5">
        <v>1986.0</v>
      </c>
      <c r="H2841" s="5" t="s">
        <v>582</v>
      </c>
      <c r="I2841" s="5" t="s">
        <v>190</v>
      </c>
      <c r="J2841" s="5">
        <v>38.0</v>
      </c>
      <c r="K2841" s="5" t="s">
        <v>105</v>
      </c>
      <c r="L2841" s="5" t="s">
        <v>72</v>
      </c>
      <c r="M2841" s="5" t="s">
        <v>4165</v>
      </c>
    </row>
    <row r="2842">
      <c r="B2842" s="5">
        <v>12895.0</v>
      </c>
      <c r="E2842" s="90" t="s">
        <v>21</v>
      </c>
      <c r="F2842" s="90" t="s">
        <v>2024</v>
      </c>
      <c r="G2842" s="5">
        <v>1987.0</v>
      </c>
      <c r="H2842" s="5" t="s">
        <v>102</v>
      </c>
      <c r="I2842" s="5" t="s">
        <v>2025</v>
      </c>
      <c r="J2842" s="5">
        <v>7.0</v>
      </c>
      <c r="K2842" s="5" t="s">
        <v>1567</v>
      </c>
      <c r="L2842" s="5" t="s">
        <v>72</v>
      </c>
      <c r="M2842" s="5" t="s">
        <v>4908</v>
      </c>
    </row>
    <row r="2843">
      <c r="B2843" s="5">
        <v>12896.0</v>
      </c>
      <c r="E2843" s="90" t="s">
        <v>21</v>
      </c>
      <c r="F2843" s="90" t="s">
        <v>2026</v>
      </c>
      <c r="G2843" s="5">
        <v>1987.0</v>
      </c>
      <c r="H2843" s="5" t="s">
        <v>102</v>
      </c>
      <c r="I2843" s="5" t="s">
        <v>2025</v>
      </c>
      <c r="J2843" s="5">
        <v>7.0</v>
      </c>
      <c r="K2843" s="5" t="s">
        <v>1567</v>
      </c>
      <c r="L2843" s="5" t="s">
        <v>72</v>
      </c>
      <c r="M2843" s="5" t="s">
        <v>4908</v>
      </c>
    </row>
    <row r="2844">
      <c r="B2844" s="5">
        <v>12897.0</v>
      </c>
      <c r="E2844" s="90" t="s">
        <v>21</v>
      </c>
      <c r="F2844" s="90" t="s">
        <v>2309</v>
      </c>
      <c r="G2844" s="5">
        <v>1988.0</v>
      </c>
      <c r="H2844" s="5" t="s">
        <v>102</v>
      </c>
      <c r="I2844" s="5" t="s">
        <v>1868</v>
      </c>
      <c r="J2844" s="5">
        <v>115.0</v>
      </c>
      <c r="K2844" s="5" t="s">
        <v>243</v>
      </c>
      <c r="L2844" s="5" t="s">
        <v>72</v>
      </c>
      <c r="M2844" s="5" t="s">
        <v>4908</v>
      </c>
    </row>
    <row r="2845">
      <c r="B2845" s="5">
        <v>12898.0</v>
      </c>
      <c r="E2845" s="90" t="s">
        <v>21</v>
      </c>
      <c r="F2845" s="90" t="s">
        <v>2310</v>
      </c>
      <c r="G2845" s="5">
        <v>1988.0</v>
      </c>
      <c r="H2845" s="5" t="s">
        <v>102</v>
      </c>
      <c r="I2845" s="5" t="s">
        <v>1868</v>
      </c>
      <c r="J2845" s="5">
        <v>115.0</v>
      </c>
      <c r="K2845" s="5" t="s">
        <v>243</v>
      </c>
      <c r="L2845" s="5" t="s">
        <v>72</v>
      </c>
      <c r="M2845" s="5" t="s">
        <v>4908</v>
      </c>
    </row>
    <row r="2846">
      <c r="B2846" s="5">
        <v>12899.0</v>
      </c>
      <c r="E2846" s="90" t="s">
        <v>21</v>
      </c>
      <c r="F2846" s="90" t="s">
        <v>2071</v>
      </c>
      <c r="G2846" s="5">
        <v>1987.0</v>
      </c>
      <c r="H2846" s="5" t="s">
        <v>102</v>
      </c>
      <c r="I2846" s="5" t="s">
        <v>2025</v>
      </c>
      <c r="J2846" s="5">
        <v>7.0</v>
      </c>
      <c r="K2846" s="5" t="s">
        <v>2072</v>
      </c>
      <c r="L2846" s="5" t="s">
        <v>72</v>
      </c>
      <c r="M2846" s="5" t="s">
        <v>4908</v>
      </c>
    </row>
    <row r="2847">
      <c r="B2847" s="5">
        <v>12900.0</v>
      </c>
      <c r="E2847" s="90" t="s">
        <v>21</v>
      </c>
      <c r="F2847" s="90" t="s">
        <v>2131</v>
      </c>
      <c r="G2847" s="5">
        <v>1987.0</v>
      </c>
      <c r="H2847" s="5" t="s">
        <v>102</v>
      </c>
      <c r="I2847" s="5" t="s">
        <v>2132</v>
      </c>
      <c r="J2847" s="5">
        <v>9.0</v>
      </c>
      <c r="K2847" s="5" t="s">
        <v>1567</v>
      </c>
      <c r="L2847" s="5" t="s">
        <v>25</v>
      </c>
      <c r="M2847" s="5" t="s">
        <v>4908</v>
      </c>
    </row>
    <row r="2848">
      <c r="B2848" s="5">
        <v>12901.0</v>
      </c>
      <c r="E2848" s="90" t="s">
        <v>21</v>
      </c>
      <c r="F2848" s="90" t="s">
        <v>2866</v>
      </c>
      <c r="G2848" s="5">
        <v>1987.0</v>
      </c>
      <c r="H2848" s="5" t="s">
        <v>102</v>
      </c>
      <c r="I2848" s="5" t="s">
        <v>2132</v>
      </c>
      <c r="J2848" s="5">
        <v>9.0</v>
      </c>
      <c r="K2848" s="5" t="s">
        <v>1567</v>
      </c>
      <c r="L2848" s="5" t="s">
        <v>666</v>
      </c>
      <c r="M2848" s="5" t="s">
        <v>4908</v>
      </c>
    </row>
    <row r="2849">
      <c r="B2849" s="5">
        <v>12902.0</v>
      </c>
      <c r="E2849" s="90" t="s">
        <v>21</v>
      </c>
      <c r="F2849" s="90" t="s">
        <v>2185</v>
      </c>
      <c r="G2849" s="5">
        <v>1987.0</v>
      </c>
      <c r="H2849" s="5" t="s">
        <v>102</v>
      </c>
      <c r="I2849" s="5" t="s">
        <v>2186</v>
      </c>
      <c r="J2849" s="5">
        <v>10.0</v>
      </c>
      <c r="K2849" s="5" t="s">
        <v>2072</v>
      </c>
      <c r="L2849" s="5" t="s">
        <v>72</v>
      </c>
      <c r="M2849" s="5" t="s">
        <v>4908</v>
      </c>
    </row>
    <row r="2850">
      <c r="B2850" s="5">
        <v>12903.0</v>
      </c>
      <c r="E2850" s="90" t="s">
        <v>21</v>
      </c>
      <c r="F2850" s="90" t="s">
        <v>3006</v>
      </c>
      <c r="G2850" s="5">
        <v>1987.0</v>
      </c>
      <c r="H2850" s="5" t="s">
        <v>102</v>
      </c>
      <c r="I2850" s="5" t="s">
        <v>2186</v>
      </c>
      <c r="J2850" s="5">
        <v>10.0</v>
      </c>
      <c r="K2850" s="5" t="s">
        <v>1567</v>
      </c>
      <c r="L2850" s="5" t="s">
        <v>666</v>
      </c>
      <c r="M2850" s="5" t="s">
        <v>4908</v>
      </c>
    </row>
    <row r="2851">
      <c r="B2851" s="5">
        <v>12904.0</v>
      </c>
      <c r="E2851" s="90" t="s">
        <v>21</v>
      </c>
      <c r="F2851" s="90" t="s">
        <v>2376</v>
      </c>
      <c r="G2851" s="5">
        <v>1987.0</v>
      </c>
      <c r="H2851" s="5" t="s">
        <v>102</v>
      </c>
      <c r="I2851" s="5" t="s">
        <v>2377</v>
      </c>
      <c r="J2851" s="5">
        <v>11.0</v>
      </c>
      <c r="K2851" s="5" t="s">
        <v>1567</v>
      </c>
      <c r="L2851" s="5" t="s">
        <v>72</v>
      </c>
      <c r="M2851" s="5" t="s">
        <v>4908</v>
      </c>
    </row>
    <row r="2852">
      <c r="B2852" s="5">
        <v>12905.0</v>
      </c>
      <c r="E2852" s="90" t="s">
        <v>21</v>
      </c>
      <c r="F2852" s="90" t="s">
        <v>2073</v>
      </c>
      <c r="G2852" s="5">
        <v>1987.0</v>
      </c>
      <c r="H2852" s="5" t="s">
        <v>102</v>
      </c>
      <c r="I2852" s="5" t="s">
        <v>1864</v>
      </c>
      <c r="J2852" s="5">
        <v>6.0</v>
      </c>
      <c r="K2852" s="5" t="s">
        <v>1567</v>
      </c>
      <c r="L2852" s="5" t="s">
        <v>72</v>
      </c>
      <c r="M2852" s="5" t="s">
        <v>4908</v>
      </c>
    </row>
    <row r="2853">
      <c r="B2853" s="5">
        <v>12906.0</v>
      </c>
      <c r="E2853" s="90" t="s">
        <v>21</v>
      </c>
      <c r="F2853" s="90" t="s">
        <v>2074</v>
      </c>
      <c r="G2853" s="5">
        <v>1987.0</v>
      </c>
      <c r="H2853" s="5" t="s">
        <v>102</v>
      </c>
      <c r="I2853" s="5" t="s">
        <v>1965</v>
      </c>
      <c r="J2853" s="5">
        <v>8.0</v>
      </c>
      <c r="K2853" s="5" t="s">
        <v>1567</v>
      </c>
      <c r="L2853" s="5" t="s">
        <v>72</v>
      </c>
      <c r="M2853" s="5" t="s">
        <v>4908</v>
      </c>
    </row>
    <row r="2854">
      <c r="B2854" s="5">
        <v>12907.0</v>
      </c>
      <c r="E2854" s="90" t="s">
        <v>21</v>
      </c>
      <c r="F2854" s="90" t="s">
        <v>2075</v>
      </c>
      <c r="G2854" s="5">
        <v>1987.0</v>
      </c>
      <c r="H2854" s="5" t="s">
        <v>102</v>
      </c>
      <c r="I2854" s="5" t="s">
        <v>1965</v>
      </c>
      <c r="J2854" s="5">
        <v>8.0</v>
      </c>
      <c r="K2854" s="5" t="s">
        <v>1567</v>
      </c>
      <c r="L2854" s="5" t="s">
        <v>72</v>
      </c>
      <c r="M2854" s="5" t="s">
        <v>4908</v>
      </c>
    </row>
    <row r="2855">
      <c r="B2855" s="5">
        <v>12908.0</v>
      </c>
      <c r="E2855" s="90" t="s">
        <v>21</v>
      </c>
      <c r="F2855" s="90" t="s">
        <v>3007</v>
      </c>
      <c r="G2855" s="5">
        <v>1987.0</v>
      </c>
      <c r="H2855" s="5" t="s">
        <v>102</v>
      </c>
      <c r="I2855" s="5" t="s">
        <v>1965</v>
      </c>
      <c r="J2855" s="5">
        <v>8.0</v>
      </c>
      <c r="K2855" s="5" t="s">
        <v>1567</v>
      </c>
      <c r="L2855" s="5" t="s">
        <v>666</v>
      </c>
      <c r="M2855" s="5" t="s">
        <v>4908</v>
      </c>
    </row>
    <row r="2856">
      <c r="B2856" s="5">
        <v>12909.0</v>
      </c>
      <c r="E2856" s="90" t="s">
        <v>21</v>
      </c>
      <c r="F2856" s="90" t="s">
        <v>2493</v>
      </c>
      <c r="G2856" s="5">
        <v>1987.0</v>
      </c>
      <c r="H2856" s="5" t="s">
        <v>102</v>
      </c>
      <c r="I2856" s="5" t="s">
        <v>288</v>
      </c>
      <c r="J2856" s="5">
        <v>120.0</v>
      </c>
      <c r="K2856" s="5" t="s">
        <v>1927</v>
      </c>
      <c r="L2856" s="5" t="s">
        <v>666</v>
      </c>
      <c r="M2856" s="5" t="s">
        <v>4908</v>
      </c>
    </row>
    <row r="2857">
      <c r="B2857" s="5">
        <v>12910.0</v>
      </c>
      <c r="E2857" s="90" t="s">
        <v>21</v>
      </c>
      <c r="F2857" s="90" t="s">
        <v>2311</v>
      </c>
      <c r="G2857" s="5">
        <v>1988.0</v>
      </c>
      <c r="H2857" s="5" t="s">
        <v>102</v>
      </c>
      <c r="I2857" s="5" t="s">
        <v>1868</v>
      </c>
      <c r="J2857" s="5">
        <v>115.0</v>
      </c>
      <c r="K2857" s="5" t="s">
        <v>105</v>
      </c>
      <c r="L2857" s="5" t="s">
        <v>72</v>
      </c>
      <c r="M2857" s="5" t="s">
        <v>4908</v>
      </c>
    </row>
    <row r="2858">
      <c r="B2858" s="5">
        <v>12911.0</v>
      </c>
      <c r="E2858" s="90" t="s">
        <v>21</v>
      </c>
      <c r="F2858" s="90" t="s">
        <v>2312</v>
      </c>
      <c r="G2858" s="5">
        <v>1988.0</v>
      </c>
      <c r="H2858" s="5" t="s">
        <v>102</v>
      </c>
      <c r="I2858" s="5" t="s">
        <v>1868</v>
      </c>
      <c r="J2858" s="5">
        <v>115.0</v>
      </c>
      <c r="K2858" s="5" t="s">
        <v>105</v>
      </c>
      <c r="L2858" s="5" t="s">
        <v>72</v>
      </c>
      <c r="M2858" s="5" t="s">
        <v>4908</v>
      </c>
    </row>
    <row r="2859">
      <c r="B2859" s="5">
        <v>12912.0</v>
      </c>
      <c r="E2859" s="90" t="s">
        <v>21</v>
      </c>
      <c r="F2859" s="90" t="s">
        <v>2313</v>
      </c>
      <c r="G2859" s="5">
        <v>1988.0</v>
      </c>
      <c r="H2859" s="5" t="s">
        <v>102</v>
      </c>
      <c r="I2859" s="5" t="s">
        <v>1868</v>
      </c>
      <c r="J2859" s="5">
        <v>115.0</v>
      </c>
      <c r="K2859" s="5" t="s">
        <v>105</v>
      </c>
      <c r="L2859" s="5" t="s">
        <v>72</v>
      </c>
      <c r="M2859" s="5" t="s">
        <v>4908</v>
      </c>
    </row>
    <row r="2860">
      <c r="B2860" s="5">
        <v>12913.0</v>
      </c>
      <c r="E2860" s="90" t="s">
        <v>21</v>
      </c>
      <c r="F2860" s="90" t="s">
        <v>2314</v>
      </c>
      <c r="G2860" s="5">
        <v>1988.0</v>
      </c>
      <c r="H2860" s="5" t="s">
        <v>102</v>
      </c>
      <c r="I2860" s="5" t="s">
        <v>1868</v>
      </c>
      <c r="J2860" s="5">
        <v>115.0</v>
      </c>
      <c r="K2860" s="5" t="s">
        <v>105</v>
      </c>
      <c r="L2860" s="5" t="s">
        <v>72</v>
      </c>
      <c r="M2860" s="5" t="s">
        <v>4908</v>
      </c>
    </row>
    <row r="2861">
      <c r="B2861" s="5">
        <v>12914.0</v>
      </c>
      <c r="E2861" s="90" t="s">
        <v>21</v>
      </c>
      <c r="F2861" s="90" t="s">
        <v>2315</v>
      </c>
      <c r="G2861" s="5">
        <v>1988.0</v>
      </c>
      <c r="H2861" s="5" t="s">
        <v>102</v>
      </c>
      <c r="I2861" s="5" t="s">
        <v>1868</v>
      </c>
      <c r="J2861" s="5">
        <v>115.0</v>
      </c>
      <c r="K2861" s="5" t="s">
        <v>105</v>
      </c>
      <c r="L2861" s="5" t="s">
        <v>72</v>
      </c>
      <c r="M2861" s="5" t="s">
        <v>4908</v>
      </c>
    </row>
    <row r="2862">
      <c r="B2862" s="5">
        <v>12916.0</v>
      </c>
      <c r="C2862" s="5"/>
      <c r="E2862" s="90" t="s">
        <v>21</v>
      </c>
      <c r="F2862" s="90" t="s">
        <v>3559</v>
      </c>
      <c r="G2862" s="5">
        <v>2012.0</v>
      </c>
      <c r="H2862" s="5" t="s">
        <v>62</v>
      </c>
      <c r="I2862" s="5" t="s">
        <v>157</v>
      </c>
      <c r="J2862" s="5">
        <v>129.0</v>
      </c>
      <c r="K2862" s="5" t="s">
        <v>3560</v>
      </c>
      <c r="L2862" s="5" t="s">
        <v>30</v>
      </c>
      <c r="M2862" s="5" t="s">
        <v>4165</v>
      </c>
    </row>
    <row r="2863">
      <c r="B2863" s="5">
        <v>12917.0</v>
      </c>
      <c r="E2863" s="90" t="s">
        <v>21</v>
      </c>
      <c r="F2863" s="90" t="s">
        <v>3561</v>
      </c>
      <c r="G2863" s="5">
        <v>2012.0</v>
      </c>
      <c r="H2863" s="5" t="s">
        <v>62</v>
      </c>
      <c r="I2863" s="5" t="s">
        <v>3562</v>
      </c>
      <c r="J2863" s="5">
        <v>396.0</v>
      </c>
      <c r="K2863" s="5" t="s">
        <v>3563</v>
      </c>
      <c r="L2863" s="5" t="s">
        <v>30</v>
      </c>
      <c r="M2863" s="5" t="s">
        <v>4165</v>
      </c>
    </row>
    <row r="2864">
      <c r="B2864" s="5">
        <v>12918.0</v>
      </c>
      <c r="E2864" s="90" t="s">
        <v>21</v>
      </c>
      <c r="F2864" s="90" t="s">
        <v>3564</v>
      </c>
      <c r="G2864" s="5">
        <v>2012.0</v>
      </c>
      <c r="H2864" s="5" t="s">
        <v>62</v>
      </c>
      <c r="I2864" s="5" t="s">
        <v>3565</v>
      </c>
      <c r="J2864" s="5">
        <v>462.0</v>
      </c>
      <c r="K2864" s="5" t="s">
        <v>3566</v>
      </c>
      <c r="L2864" s="5" t="s">
        <v>30</v>
      </c>
      <c r="M2864" s="5" t="s">
        <v>4165</v>
      </c>
    </row>
    <row r="2865">
      <c r="B2865" s="5">
        <v>12919.0</v>
      </c>
      <c r="E2865" s="90" t="s">
        <v>21</v>
      </c>
      <c r="F2865" s="90" t="s">
        <v>3567</v>
      </c>
      <c r="G2865" s="5">
        <v>2012.0</v>
      </c>
      <c r="H2865" s="5" t="s">
        <v>62</v>
      </c>
      <c r="I2865" s="5" t="s">
        <v>3568</v>
      </c>
      <c r="J2865" s="5">
        <v>660.0</v>
      </c>
      <c r="K2865" s="5" t="s">
        <v>3569</v>
      </c>
      <c r="L2865" s="5" t="s">
        <v>30</v>
      </c>
      <c r="M2865" s="5" t="s">
        <v>4165</v>
      </c>
    </row>
    <row r="2866">
      <c r="B2866" s="5">
        <v>12920.0</v>
      </c>
      <c r="E2866" s="90" t="s">
        <v>21</v>
      </c>
      <c r="F2866" s="90" t="s">
        <v>143</v>
      </c>
      <c r="G2866" s="5">
        <v>1994.0</v>
      </c>
      <c r="H2866" s="5" t="s">
        <v>144</v>
      </c>
      <c r="I2866" s="5" t="s">
        <v>145</v>
      </c>
      <c r="J2866" s="5">
        <v>124.0</v>
      </c>
      <c r="K2866" s="5" t="s">
        <v>105</v>
      </c>
      <c r="L2866" s="5" t="s">
        <v>25</v>
      </c>
      <c r="M2866" s="5" t="s">
        <v>4165</v>
      </c>
    </row>
    <row r="2867">
      <c r="B2867" s="5">
        <v>12921.0</v>
      </c>
      <c r="E2867" s="90" t="s">
        <v>21</v>
      </c>
      <c r="F2867" s="90" t="s">
        <v>146</v>
      </c>
      <c r="G2867" s="5">
        <v>1994.0</v>
      </c>
      <c r="H2867" s="5" t="s">
        <v>144</v>
      </c>
      <c r="I2867" s="5" t="s">
        <v>145</v>
      </c>
      <c r="J2867" s="5">
        <v>124.0</v>
      </c>
      <c r="K2867" s="5" t="s">
        <v>105</v>
      </c>
      <c r="L2867" s="5" t="s">
        <v>25</v>
      </c>
      <c r="M2867" s="5" t="s">
        <v>4165</v>
      </c>
    </row>
    <row r="2868">
      <c r="B2868" s="5">
        <v>12922.0</v>
      </c>
      <c r="E2868" s="90" t="s">
        <v>21</v>
      </c>
      <c r="F2868" s="90" t="s">
        <v>147</v>
      </c>
      <c r="G2868" s="5">
        <v>1994.0</v>
      </c>
      <c r="H2868" s="5" t="s">
        <v>144</v>
      </c>
      <c r="I2868" s="5" t="s">
        <v>145</v>
      </c>
      <c r="J2868" s="5">
        <v>124.0</v>
      </c>
      <c r="K2868" s="5" t="s">
        <v>105</v>
      </c>
      <c r="L2868" s="5" t="s">
        <v>25</v>
      </c>
      <c r="M2868" s="5" t="s">
        <v>4165</v>
      </c>
    </row>
    <row r="2869">
      <c r="B2869" s="5">
        <v>12923.0</v>
      </c>
      <c r="E2869" s="90" t="s">
        <v>21</v>
      </c>
      <c r="F2869" s="90" t="s">
        <v>148</v>
      </c>
      <c r="G2869" s="5">
        <v>1994.0</v>
      </c>
      <c r="H2869" s="5" t="s">
        <v>144</v>
      </c>
      <c r="I2869" s="5" t="s">
        <v>145</v>
      </c>
      <c r="J2869" s="5">
        <v>124.0</v>
      </c>
      <c r="K2869" s="5" t="s">
        <v>105</v>
      </c>
      <c r="L2869" s="5" t="s">
        <v>25</v>
      </c>
      <c r="M2869" s="5" t="s">
        <v>4165</v>
      </c>
    </row>
    <row r="2870">
      <c r="B2870" s="5">
        <v>12924.0</v>
      </c>
      <c r="E2870" s="90" t="s">
        <v>21</v>
      </c>
      <c r="F2870" s="90" t="s">
        <v>4770</v>
      </c>
      <c r="G2870" s="5">
        <v>1984.0</v>
      </c>
      <c r="H2870" s="5" t="s">
        <v>62</v>
      </c>
      <c r="I2870" s="5" t="s">
        <v>4145</v>
      </c>
      <c r="J2870" s="5">
        <v>96.0</v>
      </c>
      <c r="K2870" s="5" t="s">
        <v>105</v>
      </c>
      <c r="L2870" s="5" t="s">
        <v>72</v>
      </c>
      <c r="M2870" s="5" t="s">
        <v>4166</v>
      </c>
    </row>
    <row r="2871">
      <c r="B2871" s="5">
        <v>12925.0</v>
      </c>
      <c r="E2871" s="90" t="s">
        <v>21</v>
      </c>
      <c r="F2871" s="90" t="s">
        <v>4144</v>
      </c>
      <c r="G2871" s="5">
        <v>1984.0</v>
      </c>
      <c r="H2871" s="5" t="s">
        <v>62</v>
      </c>
      <c r="I2871" s="5" t="s">
        <v>4145</v>
      </c>
      <c r="J2871" s="5">
        <v>96.0</v>
      </c>
      <c r="K2871" s="5" t="s">
        <v>105</v>
      </c>
      <c r="L2871" s="5" t="s">
        <v>666</v>
      </c>
      <c r="M2871" s="5" t="s">
        <v>4166</v>
      </c>
    </row>
    <row r="2872">
      <c r="B2872" s="5">
        <v>12926.0</v>
      </c>
      <c r="E2872" s="90" t="s">
        <v>21</v>
      </c>
      <c r="F2872" s="90" t="s">
        <v>4146</v>
      </c>
      <c r="G2872" s="5">
        <v>1984.0</v>
      </c>
      <c r="H2872" s="5" t="s">
        <v>62</v>
      </c>
      <c r="I2872" s="5" t="s">
        <v>4145</v>
      </c>
      <c r="J2872" s="5">
        <v>96.0</v>
      </c>
      <c r="K2872" s="5" t="s">
        <v>105</v>
      </c>
      <c r="L2872" s="5" t="s">
        <v>666</v>
      </c>
      <c r="M2872" s="5" t="s">
        <v>4166</v>
      </c>
    </row>
    <row r="2873">
      <c r="B2873" s="5">
        <v>12927.0</v>
      </c>
      <c r="E2873" s="90" t="s">
        <v>21</v>
      </c>
      <c r="F2873" s="90" t="s">
        <v>4147</v>
      </c>
      <c r="G2873" s="5">
        <v>1984.0</v>
      </c>
      <c r="H2873" s="5" t="s">
        <v>62</v>
      </c>
      <c r="I2873" s="5" t="s">
        <v>4145</v>
      </c>
      <c r="J2873" s="5">
        <v>96.0</v>
      </c>
      <c r="K2873" s="5" t="s">
        <v>105</v>
      </c>
      <c r="L2873" s="5" t="s">
        <v>666</v>
      </c>
      <c r="M2873" s="5" t="s">
        <v>4166</v>
      </c>
    </row>
    <row r="2874">
      <c r="B2874" s="5">
        <v>12928.0</v>
      </c>
      <c r="E2874" s="90" t="s">
        <v>21</v>
      </c>
      <c r="F2874" s="90" t="s">
        <v>4761</v>
      </c>
      <c r="G2874" s="5">
        <v>1990.0</v>
      </c>
      <c r="H2874" s="5" t="s">
        <v>4126</v>
      </c>
      <c r="I2874" s="5" t="s">
        <v>4756</v>
      </c>
      <c r="J2874" s="5">
        <v>100.0</v>
      </c>
      <c r="K2874" s="5" t="s">
        <v>105</v>
      </c>
      <c r="L2874" s="5" t="s">
        <v>25</v>
      </c>
      <c r="M2874" s="5" t="s">
        <v>4166</v>
      </c>
    </row>
    <row r="2875">
      <c r="B2875" s="5">
        <v>12929.0</v>
      </c>
      <c r="E2875" s="90" t="s">
        <v>149</v>
      </c>
      <c r="F2875" s="90" t="s">
        <v>4128</v>
      </c>
      <c r="G2875" s="5">
        <v>1990.0</v>
      </c>
      <c r="H2875" s="5" t="s">
        <v>1802</v>
      </c>
      <c r="I2875" s="5" t="s">
        <v>4121</v>
      </c>
      <c r="J2875" s="5">
        <v>526.0</v>
      </c>
      <c r="K2875" s="5" t="s">
        <v>105</v>
      </c>
      <c r="L2875" s="5" t="s">
        <v>4129</v>
      </c>
      <c r="M2875" s="5" t="s">
        <v>4166</v>
      </c>
    </row>
    <row r="2876">
      <c r="B2876" s="5">
        <v>12930.0</v>
      </c>
      <c r="E2876" s="90" t="s">
        <v>21</v>
      </c>
      <c r="F2876" s="90" t="s">
        <v>4120</v>
      </c>
      <c r="G2876" s="5">
        <v>1990.0</v>
      </c>
      <c r="H2876" s="5" t="s">
        <v>1802</v>
      </c>
      <c r="I2876" s="5" t="s">
        <v>4121</v>
      </c>
      <c r="J2876" s="5">
        <v>526.0</v>
      </c>
      <c r="K2876" s="5" t="s">
        <v>105</v>
      </c>
      <c r="L2876" s="5" t="s">
        <v>666</v>
      </c>
      <c r="M2876" s="5" t="s">
        <v>4166</v>
      </c>
    </row>
    <row r="2877">
      <c r="B2877" s="5">
        <v>12931.0</v>
      </c>
      <c r="E2877" s="90" t="s">
        <v>21</v>
      </c>
      <c r="F2877" s="90" t="s">
        <v>4148</v>
      </c>
      <c r="G2877" s="5">
        <v>1990.0</v>
      </c>
      <c r="H2877" s="5" t="s">
        <v>1802</v>
      </c>
      <c r="I2877" s="5" t="s">
        <v>4121</v>
      </c>
      <c r="J2877" s="5">
        <v>526.0</v>
      </c>
      <c r="K2877" s="5" t="s">
        <v>105</v>
      </c>
      <c r="L2877" s="5" t="s">
        <v>72</v>
      </c>
      <c r="M2877" s="5" t="s">
        <v>4166</v>
      </c>
    </row>
    <row r="2878">
      <c r="B2878" s="5">
        <v>12932.0</v>
      </c>
      <c r="E2878" s="90" t="s">
        <v>149</v>
      </c>
      <c r="F2878" s="90" t="s">
        <v>4130</v>
      </c>
      <c r="G2878" s="5">
        <v>1989.0</v>
      </c>
      <c r="H2878" s="5" t="s">
        <v>4131</v>
      </c>
      <c r="I2878" s="5" t="s">
        <v>4132</v>
      </c>
      <c r="J2878" s="5">
        <v>113.0</v>
      </c>
      <c r="K2878" s="5" t="s">
        <v>105</v>
      </c>
      <c r="L2878" s="5" t="s">
        <v>4129</v>
      </c>
      <c r="M2878" s="5" t="s">
        <v>4166</v>
      </c>
    </row>
    <row r="2879">
      <c r="B2879" s="5">
        <v>12933.0</v>
      </c>
      <c r="E2879" s="90" t="s">
        <v>161</v>
      </c>
      <c r="F2879" s="90" t="s">
        <v>4149</v>
      </c>
      <c r="G2879" s="5">
        <v>1989.0</v>
      </c>
      <c r="H2879" s="5" t="s">
        <v>62</v>
      </c>
      <c r="I2879" s="5" t="s">
        <v>4150</v>
      </c>
      <c r="J2879" s="5">
        <v>136.0</v>
      </c>
      <c r="K2879" s="5" t="s">
        <v>105</v>
      </c>
      <c r="L2879" s="5" t="s">
        <v>72</v>
      </c>
      <c r="M2879" s="5" t="s">
        <v>4166</v>
      </c>
    </row>
    <row r="2880">
      <c r="B2880" s="5">
        <v>12934.0</v>
      </c>
      <c r="E2880" s="90" t="s">
        <v>21</v>
      </c>
      <c r="F2880" s="90" t="s">
        <v>4771</v>
      </c>
      <c r="G2880" s="5">
        <v>1990.0</v>
      </c>
      <c r="H2880" s="5" t="s">
        <v>90</v>
      </c>
      <c r="I2880" s="5" t="s">
        <v>4123</v>
      </c>
      <c r="J2880" s="5">
        <v>428.0</v>
      </c>
      <c r="K2880" s="5" t="s">
        <v>105</v>
      </c>
      <c r="L2880" s="5" t="s">
        <v>25</v>
      </c>
      <c r="M2880" s="5" t="s">
        <v>4166</v>
      </c>
    </row>
    <row r="2881">
      <c r="B2881" s="5">
        <v>12935.0</v>
      </c>
      <c r="E2881" s="90" t="s">
        <v>21</v>
      </c>
      <c r="F2881" s="90" t="s">
        <v>4772</v>
      </c>
      <c r="G2881" s="5">
        <v>1990.0</v>
      </c>
      <c r="H2881" s="5" t="s">
        <v>90</v>
      </c>
      <c r="I2881" s="5" t="s">
        <v>4123</v>
      </c>
      <c r="J2881" s="5">
        <v>428.0</v>
      </c>
      <c r="K2881" s="5" t="s">
        <v>105</v>
      </c>
      <c r="L2881" s="5" t="s">
        <v>25</v>
      </c>
      <c r="M2881" s="5" t="s">
        <v>4166</v>
      </c>
    </row>
    <row r="2882">
      <c r="B2882" s="5">
        <v>12936.0</v>
      </c>
      <c r="E2882" s="90" t="s">
        <v>21</v>
      </c>
      <c r="F2882" s="90" t="s">
        <v>4773</v>
      </c>
      <c r="G2882" s="5">
        <v>1990.0</v>
      </c>
      <c r="H2882" s="5" t="s">
        <v>90</v>
      </c>
      <c r="I2882" s="5" t="s">
        <v>4123</v>
      </c>
      <c r="J2882" s="5">
        <v>428.0</v>
      </c>
      <c r="K2882" s="5" t="s">
        <v>105</v>
      </c>
      <c r="L2882" s="5" t="s">
        <v>25</v>
      </c>
      <c r="M2882" s="5" t="s">
        <v>4166</v>
      </c>
    </row>
    <row r="2883">
      <c r="B2883" s="5">
        <v>12937.0</v>
      </c>
      <c r="E2883" s="90" t="s">
        <v>21</v>
      </c>
      <c r="F2883" s="90" t="s">
        <v>4774</v>
      </c>
      <c r="G2883" s="5">
        <v>1990.0</v>
      </c>
      <c r="H2883" s="5" t="s">
        <v>90</v>
      </c>
      <c r="I2883" s="5" t="s">
        <v>4123</v>
      </c>
      <c r="J2883" s="5">
        <v>428.0</v>
      </c>
      <c r="K2883" s="5" t="s">
        <v>105</v>
      </c>
      <c r="L2883" s="5" t="s">
        <v>25</v>
      </c>
      <c r="M2883" s="5" t="s">
        <v>4166</v>
      </c>
    </row>
    <row r="2884">
      <c r="B2884" s="5">
        <v>12938.0</v>
      </c>
      <c r="E2884" s="90" t="s">
        <v>21</v>
      </c>
      <c r="F2884" s="90" t="s">
        <v>4775</v>
      </c>
      <c r="G2884" s="5">
        <v>1990.0</v>
      </c>
      <c r="H2884" s="5" t="s">
        <v>90</v>
      </c>
      <c r="I2884" s="5" t="s">
        <v>4123</v>
      </c>
      <c r="J2884" s="5">
        <v>428.0</v>
      </c>
      <c r="K2884" s="5" t="s">
        <v>105</v>
      </c>
      <c r="L2884" s="5" t="s">
        <v>25</v>
      </c>
      <c r="M2884" s="5" t="s">
        <v>4166</v>
      </c>
    </row>
    <row r="2885">
      <c r="B2885" s="5">
        <v>12939.0</v>
      </c>
      <c r="E2885" s="90" t="s">
        <v>21</v>
      </c>
      <c r="F2885" s="90" t="s">
        <v>3737</v>
      </c>
      <c r="G2885" s="5">
        <v>2020.0</v>
      </c>
      <c r="H2885" s="5" t="s">
        <v>62</v>
      </c>
      <c r="I2885" s="5" t="s">
        <v>49</v>
      </c>
      <c r="J2885" s="5">
        <v>78.0</v>
      </c>
      <c r="K2885" s="5" t="s">
        <v>105</v>
      </c>
      <c r="L2885" s="5" t="s">
        <v>25</v>
      </c>
      <c r="M2885" s="5" t="s">
        <v>4165</v>
      </c>
    </row>
    <row r="2886">
      <c r="B2886" s="5">
        <v>12940.0</v>
      </c>
      <c r="E2886" s="90" t="s">
        <v>21</v>
      </c>
      <c r="F2886" s="90" t="s">
        <v>3738</v>
      </c>
      <c r="G2886" s="5">
        <v>2020.0</v>
      </c>
      <c r="H2886" s="5" t="s">
        <v>62</v>
      </c>
      <c r="I2886" s="5" t="s">
        <v>49</v>
      </c>
      <c r="J2886" s="5">
        <v>78.0</v>
      </c>
      <c r="K2886" s="5" t="s">
        <v>105</v>
      </c>
      <c r="L2886" s="5" t="s">
        <v>25</v>
      </c>
      <c r="M2886" s="5" t="s">
        <v>4165</v>
      </c>
    </row>
    <row r="2887">
      <c r="B2887" s="5">
        <v>12941.0</v>
      </c>
      <c r="E2887" s="90" t="s">
        <v>21</v>
      </c>
      <c r="F2887" s="90" t="s">
        <v>3739</v>
      </c>
      <c r="G2887" s="5">
        <v>2020.0</v>
      </c>
      <c r="H2887" s="5" t="s">
        <v>62</v>
      </c>
      <c r="I2887" s="5" t="s">
        <v>49</v>
      </c>
      <c r="J2887" s="5">
        <v>78.0</v>
      </c>
      <c r="K2887" s="5" t="s">
        <v>105</v>
      </c>
      <c r="L2887" s="5" t="s">
        <v>25</v>
      </c>
      <c r="M2887" s="5" t="s">
        <v>4165</v>
      </c>
    </row>
    <row r="2888">
      <c r="B2888" s="5">
        <v>12942.0</v>
      </c>
      <c r="E2888" s="90" t="s">
        <v>21</v>
      </c>
      <c r="F2888" s="90" t="s">
        <v>3740</v>
      </c>
      <c r="G2888" s="5">
        <v>2020.0</v>
      </c>
      <c r="H2888" s="5" t="s">
        <v>62</v>
      </c>
      <c r="I2888" s="5" t="s">
        <v>49</v>
      </c>
      <c r="J2888" s="5">
        <v>78.0</v>
      </c>
      <c r="K2888" s="5" t="s">
        <v>105</v>
      </c>
      <c r="L2888" s="5" t="s">
        <v>25</v>
      </c>
      <c r="M2888" s="5" t="s">
        <v>4165</v>
      </c>
      <c r="N2888" s="113"/>
    </row>
    <row r="2889">
      <c r="B2889" s="5">
        <v>12943.0</v>
      </c>
      <c r="E2889" s="90" t="s">
        <v>21</v>
      </c>
      <c r="F2889" s="90" t="s">
        <v>3570</v>
      </c>
      <c r="G2889" s="5">
        <v>2019.0</v>
      </c>
      <c r="H2889" s="5" t="s">
        <v>240</v>
      </c>
      <c r="I2889" s="5" t="s">
        <v>81</v>
      </c>
      <c r="J2889" s="5">
        <v>71.0</v>
      </c>
      <c r="K2889" s="5" t="s">
        <v>105</v>
      </c>
      <c r="L2889" s="5" t="s">
        <v>72</v>
      </c>
      <c r="M2889" s="5" t="s">
        <v>4165</v>
      </c>
      <c r="N2889" s="113"/>
    </row>
    <row r="2890">
      <c r="B2890" s="5">
        <v>12944.0</v>
      </c>
      <c r="E2890" s="90" t="s">
        <v>21</v>
      </c>
      <c r="F2890" s="90" t="s">
        <v>3571</v>
      </c>
      <c r="G2890" s="5">
        <v>2019.0</v>
      </c>
      <c r="H2890" s="5" t="s">
        <v>240</v>
      </c>
      <c r="I2890" s="5" t="s">
        <v>81</v>
      </c>
      <c r="J2890" s="5">
        <v>71.0</v>
      </c>
      <c r="K2890" s="5" t="s">
        <v>105</v>
      </c>
      <c r="L2890" s="5" t="s">
        <v>72</v>
      </c>
      <c r="M2890" s="5" t="s">
        <v>4165</v>
      </c>
      <c r="N2890" s="113"/>
    </row>
    <row r="2891">
      <c r="B2891" s="5">
        <v>12945.0</v>
      </c>
      <c r="E2891" s="90" t="s">
        <v>21</v>
      </c>
      <c r="F2891" s="90" t="s">
        <v>3572</v>
      </c>
      <c r="G2891" s="5">
        <v>2019.0</v>
      </c>
      <c r="H2891" s="5" t="s">
        <v>240</v>
      </c>
      <c r="I2891" s="5" t="s">
        <v>81</v>
      </c>
      <c r="J2891" s="5">
        <v>71.0</v>
      </c>
      <c r="K2891" s="5" t="s">
        <v>243</v>
      </c>
      <c r="L2891" s="5" t="s">
        <v>72</v>
      </c>
      <c r="M2891" s="5" t="s">
        <v>4165</v>
      </c>
      <c r="N2891" s="113"/>
    </row>
    <row r="2892">
      <c r="B2892" s="5">
        <v>12946.0</v>
      </c>
      <c r="E2892" s="90" t="s">
        <v>21</v>
      </c>
      <c r="F2892" s="90" t="s">
        <v>3573</v>
      </c>
      <c r="G2892" s="5">
        <v>2019.0</v>
      </c>
      <c r="H2892" s="5" t="s">
        <v>240</v>
      </c>
      <c r="I2892" s="5" t="s">
        <v>81</v>
      </c>
      <c r="J2892" s="5">
        <v>71.0</v>
      </c>
      <c r="K2892" s="5" t="s">
        <v>243</v>
      </c>
      <c r="L2892" s="5" t="s">
        <v>72</v>
      </c>
      <c r="M2892" s="5" t="s">
        <v>4165</v>
      </c>
      <c r="N2892" s="113"/>
    </row>
    <row r="2893">
      <c r="B2893" s="5">
        <v>12947.0</v>
      </c>
      <c r="E2893" s="90" t="s">
        <v>21</v>
      </c>
      <c r="F2893" s="90" t="s">
        <v>3574</v>
      </c>
      <c r="G2893" s="5">
        <v>2019.0</v>
      </c>
      <c r="H2893" s="5" t="s">
        <v>240</v>
      </c>
      <c r="I2893" s="5" t="s">
        <v>81</v>
      </c>
      <c r="J2893" s="5">
        <v>71.0</v>
      </c>
      <c r="K2893" s="5" t="s">
        <v>243</v>
      </c>
      <c r="L2893" s="5" t="s">
        <v>72</v>
      </c>
      <c r="M2893" s="5" t="s">
        <v>4165</v>
      </c>
      <c r="N2893" s="113"/>
    </row>
    <row r="2894">
      <c r="B2894" s="5">
        <v>12948.0</v>
      </c>
      <c r="E2894" s="90" t="s">
        <v>21</v>
      </c>
      <c r="F2894" s="90" t="s">
        <v>3575</v>
      </c>
      <c r="G2894" s="5">
        <v>2019.0</v>
      </c>
      <c r="H2894" s="5" t="s">
        <v>240</v>
      </c>
      <c r="I2894" s="5" t="s">
        <v>81</v>
      </c>
      <c r="J2894" s="5">
        <v>71.0</v>
      </c>
      <c r="K2894" s="5" t="s">
        <v>243</v>
      </c>
      <c r="L2894" s="5" t="s">
        <v>72</v>
      </c>
      <c r="M2894" s="5" t="s">
        <v>4165</v>
      </c>
      <c r="N2894" s="113"/>
    </row>
    <row r="2895">
      <c r="B2895" s="5">
        <v>12949.0</v>
      </c>
      <c r="E2895" s="90" t="s">
        <v>21</v>
      </c>
      <c r="F2895" s="90" t="s">
        <v>3576</v>
      </c>
      <c r="G2895" s="5">
        <v>2019.0</v>
      </c>
      <c r="H2895" s="5" t="s">
        <v>240</v>
      </c>
      <c r="I2895" s="5" t="s">
        <v>81</v>
      </c>
      <c r="J2895" s="5">
        <v>71.0</v>
      </c>
      <c r="K2895" s="5" t="s">
        <v>243</v>
      </c>
      <c r="L2895" s="5" t="s">
        <v>72</v>
      </c>
      <c r="M2895" s="5" t="s">
        <v>4165</v>
      </c>
      <c r="N2895" s="113"/>
    </row>
    <row r="2896">
      <c r="B2896" s="5">
        <v>12950.0</v>
      </c>
      <c r="E2896" s="90" t="s">
        <v>21</v>
      </c>
      <c r="F2896" s="90" t="s">
        <v>3741</v>
      </c>
      <c r="G2896" s="5">
        <v>2019.0</v>
      </c>
      <c r="H2896" s="5" t="s">
        <v>23</v>
      </c>
      <c r="I2896" s="5" t="s">
        <v>81</v>
      </c>
      <c r="J2896" s="5">
        <v>204.0</v>
      </c>
      <c r="K2896" s="5" t="s">
        <v>105</v>
      </c>
      <c r="L2896" s="5" t="s">
        <v>25</v>
      </c>
      <c r="M2896" s="5" t="s">
        <v>4165</v>
      </c>
      <c r="N2896" s="113"/>
    </row>
    <row r="2897">
      <c r="B2897" s="5">
        <v>12951.0</v>
      </c>
      <c r="E2897" s="90" t="s">
        <v>21</v>
      </c>
      <c r="F2897" s="90" t="s">
        <v>4839</v>
      </c>
      <c r="G2897" s="5">
        <v>2011.0</v>
      </c>
      <c r="H2897" s="5" t="s">
        <v>4835</v>
      </c>
      <c r="I2897" s="5" t="s">
        <v>4836</v>
      </c>
      <c r="J2897" s="5" t="s">
        <v>4838</v>
      </c>
      <c r="K2897" s="5" t="s">
        <v>4840</v>
      </c>
      <c r="L2897" s="5" t="s">
        <v>30</v>
      </c>
      <c r="M2897" s="5" t="s">
        <v>4166</v>
      </c>
      <c r="N2897" s="113"/>
    </row>
    <row r="2898">
      <c r="B2898" s="5">
        <v>12952.0</v>
      </c>
      <c r="E2898" s="90" t="s">
        <v>21</v>
      </c>
      <c r="F2898" s="90" t="s">
        <v>4841</v>
      </c>
      <c r="G2898" s="5">
        <v>2011.0</v>
      </c>
      <c r="H2898" s="5" t="s">
        <v>4835</v>
      </c>
      <c r="I2898" s="5" t="s">
        <v>4836</v>
      </c>
      <c r="J2898" s="5" t="s">
        <v>4838</v>
      </c>
      <c r="K2898" s="5" t="s">
        <v>4840</v>
      </c>
      <c r="L2898" s="5" t="s">
        <v>30</v>
      </c>
      <c r="M2898" s="5" t="s">
        <v>4166</v>
      </c>
      <c r="N2898" s="113"/>
    </row>
    <row r="2899">
      <c r="B2899" s="5">
        <v>12953.0</v>
      </c>
      <c r="E2899" s="90" t="s">
        <v>21</v>
      </c>
      <c r="F2899" s="90" t="s">
        <v>3742</v>
      </c>
      <c r="G2899" s="5">
        <v>2020.0</v>
      </c>
      <c r="H2899" s="5" t="s">
        <v>62</v>
      </c>
      <c r="I2899" s="5" t="s">
        <v>49</v>
      </c>
      <c r="J2899" s="5">
        <v>78.0</v>
      </c>
      <c r="K2899" s="5" t="s">
        <v>105</v>
      </c>
      <c r="L2899" s="5" t="s">
        <v>25</v>
      </c>
      <c r="M2899" s="5" t="s">
        <v>4165</v>
      </c>
      <c r="N2899" s="113"/>
    </row>
    <row r="2900">
      <c r="B2900" s="5">
        <v>12954.0</v>
      </c>
      <c r="E2900" s="90" t="s">
        <v>21</v>
      </c>
      <c r="F2900" s="90" t="s">
        <v>3743</v>
      </c>
      <c r="G2900" s="5">
        <v>2020.0</v>
      </c>
      <c r="H2900" s="5" t="s">
        <v>62</v>
      </c>
      <c r="I2900" s="5" t="s">
        <v>49</v>
      </c>
      <c r="J2900" s="5">
        <v>78.0</v>
      </c>
      <c r="K2900" s="5" t="s">
        <v>105</v>
      </c>
      <c r="L2900" s="5" t="s">
        <v>25</v>
      </c>
      <c r="M2900" s="5" t="s">
        <v>4165</v>
      </c>
      <c r="N2900" s="113"/>
    </row>
    <row r="2901">
      <c r="B2901" s="5">
        <v>12955.0</v>
      </c>
      <c r="E2901" s="90" t="s">
        <v>21</v>
      </c>
      <c r="F2901" s="90" t="s">
        <v>3744</v>
      </c>
      <c r="G2901" s="5">
        <v>2020.0</v>
      </c>
      <c r="H2901" s="5" t="s">
        <v>62</v>
      </c>
      <c r="I2901" s="5" t="s">
        <v>49</v>
      </c>
      <c r="J2901" s="5">
        <v>78.0</v>
      </c>
      <c r="K2901" s="5" t="s">
        <v>105</v>
      </c>
      <c r="L2901" s="5" t="s">
        <v>25</v>
      </c>
      <c r="M2901" s="5" t="s">
        <v>4165</v>
      </c>
      <c r="N2901" s="113"/>
    </row>
    <row r="2902">
      <c r="B2902" s="5">
        <v>12956.0</v>
      </c>
      <c r="E2902" s="90" t="s">
        <v>21</v>
      </c>
      <c r="F2902" s="90" t="s">
        <v>4842</v>
      </c>
      <c r="G2902" s="5">
        <v>2011.0</v>
      </c>
      <c r="H2902" s="5" t="s">
        <v>4835</v>
      </c>
      <c r="I2902" s="5" t="s">
        <v>4836</v>
      </c>
      <c r="J2902" s="5" t="s">
        <v>4838</v>
      </c>
      <c r="K2902" s="5" t="s">
        <v>4840</v>
      </c>
      <c r="L2902" s="5" t="s">
        <v>30</v>
      </c>
      <c r="M2902" s="5" t="s">
        <v>4166</v>
      </c>
    </row>
    <row r="2903">
      <c r="B2903" s="5">
        <v>12957.0</v>
      </c>
      <c r="E2903" s="90" t="s">
        <v>21</v>
      </c>
      <c r="F2903" s="90" t="s">
        <v>3577</v>
      </c>
      <c r="G2903" s="5">
        <v>1978.0</v>
      </c>
      <c r="H2903" s="5" t="s">
        <v>62</v>
      </c>
      <c r="I2903" s="5" t="s">
        <v>3578</v>
      </c>
      <c r="J2903" s="5">
        <v>540.0</v>
      </c>
      <c r="K2903" s="5" t="s">
        <v>105</v>
      </c>
      <c r="L2903" s="5" t="s">
        <v>666</v>
      </c>
      <c r="M2903" s="5" t="s">
        <v>4165</v>
      </c>
    </row>
    <row r="2904">
      <c r="B2904" s="5">
        <v>12958.0</v>
      </c>
      <c r="E2904" s="90" t="s">
        <v>21</v>
      </c>
      <c r="F2904" s="90" t="s">
        <v>494</v>
      </c>
      <c r="G2904" s="5">
        <v>1978.0</v>
      </c>
      <c r="H2904" s="5" t="s">
        <v>62</v>
      </c>
      <c r="I2904" s="5" t="s">
        <v>495</v>
      </c>
      <c r="J2904" s="5">
        <v>72.0</v>
      </c>
      <c r="K2904" s="5" t="s">
        <v>105</v>
      </c>
      <c r="L2904" s="5" t="s">
        <v>72</v>
      </c>
      <c r="M2904" s="5" t="s">
        <v>4165</v>
      </c>
    </row>
    <row r="2905">
      <c r="B2905" s="5">
        <v>12959.0</v>
      </c>
      <c r="E2905" s="90" t="s">
        <v>21</v>
      </c>
      <c r="F2905" s="90" t="s">
        <v>496</v>
      </c>
      <c r="G2905" s="5">
        <v>1978.0</v>
      </c>
      <c r="H2905" s="5" t="s">
        <v>62</v>
      </c>
      <c r="I2905" s="5" t="s">
        <v>495</v>
      </c>
      <c r="J2905" s="5">
        <v>72.0</v>
      </c>
      <c r="K2905" s="5" t="s">
        <v>105</v>
      </c>
      <c r="L2905" s="5" t="s">
        <v>72</v>
      </c>
      <c r="M2905" s="5" t="s">
        <v>4165</v>
      </c>
    </row>
    <row r="2906">
      <c r="B2906" s="5">
        <v>12960.0</v>
      </c>
      <c r="E2906" s="90" t="s">
        <v>21</v>
      </c>
      <c r="F2906" s="90" t="s">
        <v>3579</v>
      </c>
      <c r="G2906" s="5">
        <v>1978.0</v>
      </c>
      <c r="H2906" s="5" t="s">
        <v>62</v>
      </c>
      <c r="I2906" s="5" t="s">
        <v>3580</v>
      </c>
      <c r="J2906" s="5">
        <v>135.0</v>
      </c>
      <c r="K2906" s="5" t="s">
        <v>105</v>
      </c>
      <c r="L2906" s="5" t="s">
        <v>72</v>
      </c>
      <c r="M2906" s="5" t="s">
        <v>4165</v>
      </c>
    </row>
    <row r="2907">
      <c r="B2907" s="5">
        <v>12961.0</v>
      </c>
      <c r="E2907" s="90" t="s">
        <v>21</v>
      </c>
      <c r="F2907" s="90" t="s">
        <v>389</v>
      </c>
      <c r="G2907" s="5">
        <v>1978.0</v>
      </c>
      <c r="H2907" s="5" t="s">
        <v>62</v>
      </c>
      <c r="I2907" s="5" t="s">
        <v>390</v>
      </c>
      <c r="J2907" s="5">
        <v>160.0</v>
      </c>
      <c r="K2907" s="5" t="s">
        <v>105</v>
      </c>
      <c r="L2907" s="5" t="s">
        <v>72</v>
      </c>
      <c r="M2907" s="5" t="s">
        <v>4165</v>
      </c>
    </row>
    <row r="2908">
      <c r="B2908" s="5">
        <v>12962.0</v>
      </c>
      <c r="E2908" s="90" t="s">
        <v>21</v>
      </c>
      <c r="F2908" s="90" t="s">
        <v>3581</v>
      </c>
      <c r="G2908" s="5">
        <v>2019.0</v>
      </c>
      <c r="H2908" s="5" t="s">
        <v>240</v>
      </c>
      <c r="I2908" s="5" t="s">
        <v>81</v>
      </c>
      <c r="J2908" s="5">
        <v>71.0</v>
      </c>
      <c r="K2908" s="5" t="s">
        <v>105</v>
      </c>
      <c r="L2908" s="5" t="s">
        <v>72</v>
      </c>
      <c r="M2908" s="5" t="s">
        <v>4165</v>
      </c>
    </row>
    <row r="2909">
      <c r="B2909" s="5">
        <v>12963.0</v>
      </c>
      <c r="E2909" s="90" t="s">
        <v>21</v>
      </c>
      <c r="F2909" s="90" t="s">
        <v>3582</v>
      </c>
      <c r="G2909" s="5">
        <v>2019.0</v>
      </c>
      <c r="H2909" s="5" t="s">
        <v>240</v>
      </c>
      <c r="I2909" s="5" t="s">
        <v>81</v>
      </c>
      <c r="J2909" s="5">
        <v>71.0</v>
      </c>
      <c r="K2909" s="5" t="s">
        <v>105</v>
      </c>
      <c r="L2909" s="5" t="s">
        <v>72</v>
      </c>
      <c r="M2909" s="5" t="s">
        <v>4165</v>
      </c>
    </row>
    <row r="2910">
      <c r="B2910" s="5">
        <v>12964.0</v>
      </c>
      <c r="E2910" s="90" t="s">
        <v>21</v>
      </c>
      <c r="F2910" s="90" t="s">
        <v>4762</v>
      </c>
      <c r="G2910" s="5">
        <v>1990.0</v>
      </c>
      <c r="H2910" s="5" t="s">
        <v>90</v>
      </c>
      <c r="I2910" s="5" t="s">
        <v>4763</v>
      </c>
      <c r="J2910" s="5">
        <v>440.0</v>
      </c>
      <c r="K2910" s="5" t="s">
        <v>4764</v>
      </c>
      <c r="L2910" s="5" t="s">
        <v>25</v>
      </c>
      <c r="M2910" s="5" t="s">
        <v>4166</v>
      </c>
    </row>
    <row r="2911">
      <c r="B2911" s="5">
        <v>12965.0</v>
      </c>
      <c r="E2911" s="90" t="s">
        <v>21</v>
      </c>
      <c r="F2911" s="90" t="s">
        <v>4133</v>
      </c>
      <c r="G2911" s="5">
        <v>1990.0</v>
      </c>
      <c r="H2911" s="5" t="s">
        <v>4126</v>
      </c>
      <c r="I2911" s="5" t="s">
        <v>4134</v>
      </c>
      <c r="J2911" s="5">
        <v>74.0</v>
      </c>
      <c r="K2911" s="5" t="s">
        <v>105</v>
      </c>
      <c r="L2911" s="5" t="s">
        <v>72</v>
      </c>
      <c r="M2911" s="5" t="s">
        <v>4166</v>
      </c>
    </row>
    <row r="2912">
      <c r="B2912" s="5">
        <v>12966.0</v>
      </c>
      <c r="E2912" s="90" t="s">
        <v>21</v>
      </c>
      <c r="F2912" s="90" t="s">
        <v>274</v>
      </c>
      <c r="G2912" s="5">
        <v>2011.0</v>
      </c>
      <c r="H2912" s="5" t="s">
        <v>151</v>
      </c>
      <c r="I2912" s="5" t="s">
        <v>275</v>
      </c>
      <c r="J2912" s="5">
        <v>199.0</v>
      </c>
      <c r="K2912" s="5" t="s">
        <v>276</v>
      </c>
      <c r="L2912" s="5" t="s">
        <v>30</v>
      </c>
      <c r="M2912" s="5" t="s">
        <v>4165</v>
      </c>
    </row>
    <row r="2913">
      <c r="A2913" s="314"/>
      <c r="B2913" s="310">
        <v>12967.0</v>
      </c>
      <c r="C2913" s="314"/>
      <c r="D2913" s="314"/>
      <c r="E2913" s="311" t="s">
        <v>21</v>
      </c>
      <c r="F2913" s="311" t="s">
        <v>3583</v>
      </c>
      <c r="G2913" s="310">
        <v>2009.0</v>
      </c>
      <c r="H2913" s="310" t="s">
        <v>3584</v>
      </c>
      <c r="I2913" s="310" t="s">
        <v>275</v>
      </c>
      <c r="J2913" s="310" t="s">
        <v>5006</v>
      </c>
      <c r="K2913" s="310" t="s">
        <v>3585</v>
      </c>
      <c r="L2913" s="310" t="s">
        <v>3586</v>
      </c>
      <c r="M2913" s="310" t="s">
        <v>4165</v>
      </c>
      <c r="N2913" s="314"/>
      <c r="O2913" s="314"/>
      <c r="P2913" s="314"/>
      <c r="Q2913" s="314"/>
      <c r="R2913" s="314"/>
      <c r="S2913" s="314"/>
      <c r="T2913" s="314"/>
      <c r="U2913" s="314"/>
      <c r="V2913" s="314"/>
      <c r="W2913" s="314"/>
      <c r="X2913" s="314"/>
      <c r="Y2913" s="314"/>
      <c r="Z2913" s="314"/>
      <c r="AA2913" s="314"/>
      <c r="AB2913" s="314"/>
      <c r="AC2913" s="314"/>
      <c r="AD2913" s="314"/>
      <c r="AE2913" s="314"/>
      <c r="AF2913" s="314"/>
      <c r="AG2913" s="314"/>
      <c r="AH2913" s="314"/>
      <c r="AI2913" s="314"/>
      <c r="AJ2913" s="314"/>
      <c r="AK2913" s="314"/>
      <c r="AL2913" s="314"/>
      <c r="AM2913" s="314"/>
      <c r="AN2913" s="314"/>
    </row>
    <row r="2914">
      <c r="B2914" s="5">
        <v>12968.0</v>
      </c>
      <c r="E2914" s="90" t="s">
        <v>21</v>
      </c>
      <c r="F2914" s="90" t="s">
        <v>277</v>
      </c>
      <c r="G2914" s="5">
        <v>2011.0</v>
      </c>
      <c r="H2914" s="5" t="s">
        <v>151</v>
      </c>
      <c r="I2914" s="5" t="s">
        <v>275</v>
      </c>
      <c r="J2914" s="5">
        <v>199.0</v>
      </c>
      <c r="K2914" s="5" t="s">
        <v>276</v>
      </c>
      <c r="L2914" s="5" t="s">
        <v>30</v>
      </c>
      <c r="M2914" s="5" t="s">
        <v>4165</v>
      </c>
    </row>
    <row r="2915">
      <c r="B2915" s="5">
        <v>12969.0</v>
      </c>
      <c r="E2915" s="90" t="s">
        <v>21</v>
      </c>
      <c r="F2915" s="90" t="s">
        <v>278</v>
      </c>
      <c r="G2915" s="5">
        <v>1978.0</v>
      </c>
      <c r="H2915" s="5" t="s">
        <v>62</v>
      </c>
      <c r="I2915" s="5" t="s">
        <v>279</v>
      </c>
      <c r="J2915" s="5">
        <v>450.0</v>
      </c>
      <c r="K2915" s="5" t="s">
        <v>105</v>
      </c>
      <c r="L2915" s="5" t="s">
        <v>72</v>
      </c>
      <c r="M2915" s="5" t="s">
        <v>4165</v>
      </c>
    </row>
    <row r="2916">
      <c r="B2916" s="5">
        <v>12970.0</v>
      </c>
      <c r="E2916" s="90" t="s">
        <v>21</v>
      </c>
      <c r="F2916" s="90" t="s">
        <v>3745</v>
      </c>
      <c r="G2916" s="5">
        <v>1978.0</v>
      </c>
      <c r="H2916" s="5" t="s">
        <v>62</v>
      </c>
      <c r="I2916" s="5" t="s">
        <v>3746</v>
      </c>
      <c r="J2916" s="5">
        <v>460.0</v>
      </c>
      <c r="K2916" s="5" t="s">
        <v>105</v>
      </c>
      <c r="L2916" s="5" t="s">
        <v>72</v>
      </c>
      <c r="M2916" s="5" t="s">
        <v>4165</v>
      </c>
    </row>
    <row r="2917">
      <c r="B2917" s="5">
        <v>12971.0</v>
      </c>
      <c r="E2917" s="90" t="s">
        <v>21</v>
      </c>
      <c r="F2917" s="90" t="s">
        <v>638</v>
      </c>
      <c r="G2917" s="5">
        <v>1978.0</v>
      </c>
      <c r="H2917" s="5" t="s">
        <v>62</v>
      </c>
      <c r="I2917" s="5" t="s">
        <v>639</v>
      </c>
      <c r="J2917" s="5">
        <v>60.0</v>
      </c>
      <c r="K2917" s="5" t="s">
        <v>105</v>
      </c>
      <c r="L2917" s="5" t="s">
        <v>72</v>
      </c>
      <c r="M2917" s="5" t="s">
        <v>4165</v>
      </c>
    </row>
    <row r="2918">
      <c r="B2918" s="5">
        <v>12972.0</v>
      </c>
      <c r="E2918" s="90" t="s">
        <v>21</v>
      </c>
      <c r="F2918" s="90" t="s">
        <v>3587</v>
      </c>
      <c r="G2918" s="5">
        <v>1978.0</v>
      </c>
      <c r="H2918" s="5" t="s">
        <v>62</v>
      </c>
      <c r="I2918" s="5" t="s">
        <v>519</v>
      </c>
      <c r="J2918" s="5">
        <v>530.0</v>
      </c>
      <c r="K2918" s="5" t="s">
        <v>105</v>
      </c>
      <c r="L2918" s="5" t="s">
        <v>666</v>
      </c>
      <c r="M2918" s="5" t="s">
        <v>4165</v>
      </c>
    </row>
    <row r="2919">
      <c r="B2919" s="5">
        <v>12973.0</v>
      </c>
      <c r="E2919" s="90" t="s">
        <v>21</v>
      </c>
      <c r="F2919" s="90" t="s">
        <v>280</v>
      </c>
      <c r="G2919" s="5">
        <v>1978.0</v>
      </c>
      <c r="H2919" s="5" t="s">
        <v>62</v>
      </c>
      <c r="I2919" s="5" t="s">
        <v>279</v>
      </c>
      <c r="J2919" s="5">
        <v>450.0</v>
      </c>
      <c r="K2919" s="5" t="s">
        <v>105</v>
      </c>
      <c r="L2919" s="5" t="s">
        <v>72</v>
      </c>
      <c r="M2919" s="5" t="s">
        <v>4165</v>
      </c>
    </row>
    <row r="2920">
      <c r="B2920" s="5">
        <v>12974.0</v>
      </c>
      <c r="E2920" s="90" t="s">
        <v>149</v>
      </c>
      <c r="F2920" s="90" t="s">
        <v>150</v>
      </c>
      <c r="G2920" s="5">
        <v>2013.0</v>
      </c>
      <c r="H2920" s="5" t="s">
        <v>151</v>
      </c>
      <c r="I2920" s="5" t="s">
        <v>152</v>
      </c>
      <c r="J2920" s="5" t="s">
        <v>153</v>
      </c>
      <c r="K2920" s="5" t="s">
        <v>154</v>
      </c>
      <c r="L2920" s="5" t="s">
        <v>155</v>
      </c>
      <c r="M2920" s="5" t="s">
        <v>4165</v>
      </c>
    </row>
    <row r="2921">
      <c r="B2921" s="5">
        <v>12975.0</v>
      </c>
      <c r="E2921" s="90" t="s">
        <v>21</v>
      </c>
      <c r="F2921" s="90" t="s">
        <v>156</v>
      </c>
      <c r="G2921" s="5">
        <v>2012.0</v>
      </c>
      <c r="H2921" s="5" t="s">
        <v>23</v>
      </c>
      <c r="I2921" s="5" t="s">
        <v>157</v>
      </c>
      <c r="J2921" s="5">
        <v>160.0</v>
      </c>
      <c r="K2921" s="5" t="s">
        <v>154</v>
      </c>
      <c r="L2921" s="5" t="s">
        <v>30</v>
      </c>
      <c r="M2921" s="5" t="s">
        <v>4165</v>
      </c>
    </row>
    <row r="2922">
      <c r="B2922" s="5">
        <v>12976.0</v>
      </c>
      <c r="E2922" s="90" t="s">
        <v>21</v>
      </c>
      <c r="F2922" s="90" t="s">
        <v>158</v>
      </c>
      <c r="G2922" s="5">
        <v>2011.0</v>
      </c>
      <c r="H2922" s="5" t="s">
        <v>151</v>
      </c>
      <c r="I2922" s="5" t="s">
        <v>157</v>
      </c>
      <c r="J2922" s="5" t="s">
        <v>159</v>
      </c>
      <c r="K2922" s="5" t="s">
        <v>160</v>
      </c>
      <c r="L2922" s="5" t="s">
        <v>25</v>
      </c>
      <c r="M2922" s="5" t="s">
        <v>4165</v>
      </c>
    </row>
    <row r="2923">
      <c r="B2923" s="5">
        <v>12977.0</v>
      </c>
      <c r="E2923" s="90" t="s">
        <v>161</v>
      </c>
      <c r="F2923" s="90" t="s">
        <v>162</v>
      </c>
      <c r="G2923" s="5">
        <v>2010.0</v>
      </c>
      <c r="H2923" s="5" t="s">
        <v>163</v>
      </c>
      <c r="I2923" s="5" t="s">
        <v>164</v>
      </c>
      <c r="J2923" s="5" t="s">
        <v>165</v>
      </c>
      <c r="K2923" s="5" t="s">
        <v>154</v>
      </c>
      <c r="L2923" s="5" t="s">
        <v>30</v>
      </c>
      <c r="M2923" s="5" t="s">
        <v>4165</v>
      </c>
    </row>
    <row r="2924">
      <c r="B2924" s="5">
        <v>12978.0</v>
      </c>
      <c r="E2924" s="90" t="s">
        <v>21</v>
      </c>
      <c r="F2924" s="90" t="s">
        <v>166</v>
      </c>
      <c r="G2924" s="5">
        <v>2009.0</v>
      </c>
      <c r="H2924" s="5" t="s">
        <v>167</v>
      </c>
      <c r="I2924" s="5" t="s">
        <v>168</v>
      </c>
      <c r="J2924" s="5">
        <v>121.0</v>
      </c>
      <c r="K2924" s="5" t="s">
        <v>169</v>
      </c>
      <c r="L2924" s="5" t="s">
        <v>72</v>
      </c>
      <c r="M2924" s="5" t="s">
        <v>4165</v>
      </c>
    </row>
    <row r="2925">
      <c r="B2925" s="5">
        <v>12979.0</v>
      </c>
      <c r="E2925" s="90" t="s">
        <v>21</v>
      </c>
      <c r="F2925" s="90" t="s">
        <v>3588</v>
      </c>
      <c r="G2925" s="5">
        <v>2015.0</v>
      </c>
      <c r="H2925" s="5" t="s">
        <v>151</v>
      </c>
      <c r="I2925" s="5" t="s">
        <v>3589</v>
      </c>
      <c r="J2925" s="5" t="s">
        <v>3590</v>
      </c>
      <c r="K2925" s="5" t="s">
        <v>169</v>
      </c>
      <c r="L2925" s="5" t="s">
        <v>25</v>
      </c>
      <c r="M2925" s="5" t="s">
        <v>4165</v>
      </c>
    </row>
    <row r="2926">
      <c r="B2926" s="5">
        <v>12980.0</v>
      </c>
      <c r="E2926" s="90" t="s">
        <v>21</v>
      </c>
      <c r="F2926" s="90" t="s">
        <v>391</v>
      </c>
      <c r="G2926" s="5">
        <v>2011.0</v>
      </c>
      <c r="H2926" s="5" t="s">
        <v>151</v>
      </c>
      <c r="I2926" s="5" t="s">
        <v>392</v>
      </c>
      <c r="J2926" s="5" t="s">
        <v>393</v>
      </c>
      <c r="K2926" s="5" t="s">
        <v>160</v>
      </c>
      <c r="L2926" s="5" t="s">
        <v>25</v>
      </c>
      <c r="M2926" s="5" t="s">
        <v>4165</v>
      </c>
    </row>
    <row r="2927">
      <c r="B2927" s="5">
        <v>12981.0</v>
      </c>
      <c r="E2927" s="90" t="s">
        <v>21</v>
      </c>
      <c r="F2927" s="90" t="s">
        <v>394</v>
      </c>
      <c r="G2927" s="5">
        <v>2010.0</v>
      </c>
      <c r="H2927" s="5" t="s">
        <v>163</v>
      </c>
      <c r="I2927" s="5" t="s">
        <v>395</v>
      </c>
      <c r="J2927" s="5" t="s">
        <v>396</v>
      </c>
      <c r="K2927" s="5" t="s">
        <v>154</v>
      </c>
      <c r="L2927" s="5" t="s">
        <v>25</v>
      </c>
      <c r="M2927" s="5" t="s">
        <v>4165</v>
      </c>
    </row>
    <row r="2928">
      <c r="B2928" s="5">
        <v>12982.0</v>
      </c>
      <c r="E2928" s="90" t="s">
        <v>21</v>
      </c>
      <c r="F2928" s="90" t="s">
        <v>281</v>
      </c>
      <c r="G2928" s="5">
        <v>2006.0</v>
      </c>
      <c r="H2928" s="5" t="s">
        <v>151</v>
      </c>
      <c r="I2928" s="5" t="s">
        <v>168</v>
      </c>
      <c r="J2928" s="5" t="s">
        <v>282</v>
      </c>
      <c r="K2928" s="5" t="s">
        <v>283</v>
      </c>
      <c r="L2928" s="5" t="s">
        <v>72</v>
      </c>
      <c r="M2928" s="5" t="s">
        <v>4165</v>
      </c>
    </row>
    <row r="2929">
      <c r="B2929" s="5">
        <v>12983.0</v>
      </c>
      <c r="C2929" s="5"/>
      <c r="E2929" s="90" t="s">
        <v>21</v>
      </c>
      <c r="F2929" s="90" t="s">
        <v>170</v>
      </c>
      <c r="G2929" s="5">
        <v>2012.0</v>
      </c>
      <c r="H2929" s="5" t="s">
        <v>23</v>
      </c>
      <c r="I2929" s="5" t="s">
        <v>157</v>
      </c>
      <c r="J2929" s="5">
        <v>160.0</v>
      </c>
      <c r="K2929" s="5" t="s">
        <v>154</v>
      </c>
      <c r="L2929" s="5" t="s">
        <v>30</v>
      </c>
      <c r="M2929" s="5" t="s">
        <v>4165</v>
      </c>
    </row>
    <row r="2930">
      <c r="B2930" s="5">
        <v>12984.0</v>
      </c>
      <c r="E2930" s="90" t="s">
        <v>21</v>
      </c>
      <c r="F2930" s="90" t="s">
        <v>171</v>
      </c>
      <c r="G2930" s="5">
        <v>2011.0</v>
      </c>
      <c r="H2930" s="5" t="s">
        <v>172</v>
      </c>
      <c r="I2930" s="5" t="s">
        <v>157</v>
      </c>
      <c r="J2930" s="5" t="s">
        <v>159</v>
      </c>
      <c r="K2930" s="5" t="s">
        <v>173</v>
      </c>
      <c r="L2930" s="5" t="s">
        <v>25</v>
      </c>
      <c r="M2930" s="5" t="s">
        <v>4165</v>
      </c>
    </row>
    <row r="2931">
      <c r="B2931" s="5">
        <v>12985.0</v>
      </c>
      <c r="E2931" s="90" t="s">
        <v>21</v>
      </c>
      <c r="F2931" s="90" t="s">
        <v>3747</v>
      </c>
      <c r="G2931" s="5">
        <v>2010.0</v>
      </c>
      <c r="H2931" s="5" t="s">
        <v>83</v>
      </c>
      <c r="I2931" s="5" t="s">
        <v>3748</v>
      </c>
      <c r="J2931" s="5" t="s">
        <v>3749</v>
      </c>
      <c r="K2931" s="5" t="s">
        <v>3750</v>
      </c>
      <c r="L2931" s="5" t="s">
        <v>30</v>
      </c>
      <c r="M2931" s="5" t="s">
        <v>4165</v>
      </c>
    </row>
    <row r="2932">
      <c r="B2932" s="5">
        <v>12986.0</v>
      </c>
      <c r="E2932" s="90" t="s">
        <v>149</v>
      </c>
      <c r="F2932" s="90" t="s">
        <v>174</v>
      </c>
      <c r="G2932" s="5">
        <v>2012.0</v>
      </c>
      <c r="H2932" s="5" t="s">
        <v>175</v>
      </c>
      <c r="I2932" s="5" t="s">
        <v>157</v>
      </c>
      <c r="J2932" s="5" t="s">
        <v>176</v>
      </c>
      <c r="K2932" s="5" t="s">
        <v>173</v>
      </c>
      <c r="L2932" s="5" t="s">
        <v>178</v>
      </c>
      <c r="M2932" s="5" t="s">
        <v>4165</v>
      </c>
    </row>
    <row r="2933">
      <c r="B2933" s="5">
        <v>12987.0</v>
      </c>
      <c r="E2933" s="90" t="s">
        <v>21</v>
      </c>
      <c r="F2933" s="90" t="s">
        <v>284</v>
      </c>
      <c r="G2933" s="5">
        <v>2011.0</v>
      </c>
      <c r="H2933" s="5" t="s">
        <v>151</v>
      </c>
      <c r="I2933" s="5" t="s">
        <v>275</v>
      </c>
      <c r="J2933" s="5">
        <v>199.0</v>
      </c>
      <c r="K2933" s="5" t="s">
        <v>154</v>
      </c>
      <c r="L2933" s="5" t="s">
        <v>30</v>
      </c>
      <c r="M2933" s="5" t="s">
        <v>4165</v>
      </c>
    </row>
    <row r="2934">
      <c r="B2934" s="5">
        <v>12989.0</v>
      </c>
      <c r="E2934" s="90" t="s">
        <v>21</v>
      </c>
      <c r="F2934" s="90" t="s">
        <v>285</v>
      </c>
      <c r="G2934" s="5">
        <v>2011.0</v>
      </c>
      <c r="H2934" s="5" t="s">
        <v>151</v>
      </c>
      <c r="I2934" s="5" t="s">
        <v>275</v>
      </c>
      <c r="J2934" s="5">
        <v>199.0</v>
      </c>
      <c r="K2934" s="5" t="s">
        <v>154</v>
      </c>
      <c r="L2934" s="5" t="s">
        <v>30</v>
      </c>
      <c r="M2934" s="5" t="s">
        <v>4165</v>
      </c>
    </row>
    <row r="2935">
      <c r="B2935" s="5">
        <v>12990.0</v>
      </c>
      <c r="E2935" s="90" t="s">
        <v>21</v>
      </c>
      <c r="F2935" s="90" t="s">
        <v>2463</v>
      </c>
      <c r="G2935" s="5">
        <v>1981.0</v>
      </c>
      <c r="H2935" s="5" t="s">
        <v>62</v>
      </c>
      <c r="I2935" s="5" t="s">
        <v>1933</v>
      </c>
      <c r="J2935" s="5">
        <v>4.0</v>
      </c>
      <c r="K2935" s="5" t="s">
        <v>105</v>
      </c>
      <c r="L2935" s="5" t="s">
        <v>666</v>
      </c>
      <c r="M2935" s="5" t="s">
        <v>4908</v>
      </c>
    </row>
    <row r="2936">
      <c r="B2936" s="5">
        <v>12991.0</v>
      </c>
      <c r="E2936" s="90" t="s">
        <v>21</v>
      </c>
      <c r="F2936" s="90" t="s">
        <v>2027</v>
      </c>
      <c r="G2936" s="5">
        <v>1981.0</v>
      </c>
      <c r="H2936" s="5" t="s">
        <v>62</v>
      </c>
      <c r="I2936" s="5" t="s">
        <v>1952</v>
      </c>
      <c r="J2936" s="5">
        <v>75.0</v>
      </c>
      <c r="K2936" s="5" t="s">
        <v>1953</v>
      </c>
      <c r="L2936" s="5" t="s">
        <v>666</v>
      </c>
      <c r="M2936" s="5" t="s">
        <v>4908</v>
      </c>
    </row>
    <row r="2937">
      <c r="B2937" s="5">
        <v>12992.0</v>
      </c>
      <c r="E2937" s="90" t="s">
        <v>21</v>
      </c>
      <c r="F2937" s="90" t="s">
        <v>2056</v>
      </c>
      <c r="G2937" s="5">
        <v>1981.0</v>
      </c>
      <c r="H2937" s="5" t="s">
        <v>62</v>
      </c>
      <c r="I2937" s="5" t="s">
        <v>1933</v>
      </c>
      <c r="J2937" s="5">
        <v>101.0</v>
      </c>
      <c r="K2937" s="5" t="s">
        <v>1953</v>
      </c>
      <c r="L2937" s="5" t="s">
        <v>666</v>
      </c>
      <c r="M2937" s="5" t="s">
        <v>4908</v>
      </c>
    </row>
    <row r="2938">
      <c r="B2938" s="5">
        <v>12993.0</v>
      </c>
      <c r="E2938" s="90" t="s">
        <v>21</v>
      </c>
      <c r="F2938" s="90" t="s">
        <v>731</v>
      </c>
      <c r="G2938" s="5">
        <v>1994.0</v>
      </c>
      <c r="H2938" s="5" t="s">
        <v>287</v>
      </c>
      <c r="I2938" s="5" t="s">
        <v>288</v>
      </c>
      <c r="J2938" s="5">
        <v>633.0</v>
      </c>
      <c r="K2938" s="5" t="s">
        <v>289</v>
      </c>
      <c r="L2938" s="5" t="s">
        <v>25</v>
      </c>
      <c r="M2938" s="5" t="s">
        <v>4165</v>
      </c>
    </row>
    <row r="2939">
      <c r="B2939" s="5">
        <v>12994.0</v>
      </c>
      <c r="E2939" s="90" t="s">
        <v>21</v>
      </c>
      <c r="F2939" s="90" t="s">
        <v>732</v>
      </c>
      <c r="G2939" s="5">
        <v>1994.0</v>
      </c>
      <c r="H2939" s="5" t="s">
        <v>287</v>
      </c>
      <c r="I2939" s="5" t="s">
        <v>288</v>
      </c>
      <c r="J2939" s="5">
        <v>633.0</v>
      </c>
      <c r="K2939" s="5" t="s">
        <v>289</v>
      </c>
      <c r="L2939" s="5" t="s">
        <v>25</v>
      </c>
      <c r="M2939" s="5" t="s">
        <v>4165</v>
      </c>
    </row>
    <row r="2940">
      <c r="B2940" s="5">
        <v>12995.0</v>
      </c>
      <c r="E2940" s="90" t="s">
        <v>21</v>
      </c>
      <c r="F2940" s="90" t="s">
        <v>733</v>
      </c>
      <c r="G2940" s="5">
        <v>1994.0</v>
      </c>
      <c r="H2940" s="5" t="s">
        <v>287</v>
      </c>
      <c r="I2940" s="5" t="s">
        <v>288</v>
      </c>
      <c r="J2940" s="5">
        <v>633.0</v>
      </c>
      <c r="K2940" s="5" t="s">
        <v>289</v>
      </c>
      <c r="L2940" s="5" t="s">
        <v>25</v>
      </c>
      <c r="M2940" s="5" t="s">
        <v>4165</v>
      </c>
    </row>
    <row r="2941">
      <c r="B2941" s="5">
        <v>12996.0</v>
      </c>
      <c r="E2941" s="90" t="s">
        <v>21</v>
      </c>
      <c r="F2941" s="90" t="s">
        <v>734</v>
      </c>
      <c r="G2941" s="5">
        <v>1994.0</v>
      </c>
      <c r="H2941" s="5" t="s">
        <v>287</v>
      </c>
      <c r="I2941" s="5" t="s">
        <v>288</v>
      </c>
      <c r="J2941" s="5">
        <v>633.0</v>
      </c>
      <c r="K2941" s="5" t="s">
        <v>289</v>
      </c>
      <c r="L2941" s="5" t="s">
        <v>25</v>
      </c>
      <c r="M2941" s="5" t="s">
        <v>4165</v>
      </c>
    </row>
    <row r="2942">
      <c r="B2942" s="5">
        <v>12997.0</v>
      </c>
      <c r="E2942" s="90" t="s">
        <v>21</v>
      </c>
      <c r="F2942" s="90" t="s">
        <v>735</v>
      </c>
      <c r="G2942" s="5">
        <v>1994.0</v>
      </c>
      <c r="H2942" s="5" t="s">
        <v>287</v>
      </c>
      <c r="I2942" s="5" t="s">
        <v>288</v>
      </c>
      <c r="J2942" s="5">
        <v>633.0</v>
      </c>
      <c r="K2942" s="5" t="s">
        <v>289</v>
      </c>
      <c r="L2942" s="5" t="s">
        <v>25</v>
      </c>
      <c r="M2942" s="5" t="s">
        <v>4165</v>
      </c>
    </row>
    <row r="2943">
      <c r="B2943" s="5">
        <v>12998.0</v>
      </c>
      <c r="E2943" s="90" t="s">
        <v>21</v>
      </c>
      <c r="F2943" s="90" t="s">
        <v>736</v>
      </c>
      <c r="G2943" s="5">
        <v>1994.0</v>
      </c>
      <c r="H2943" s="5" t="s">
        <v>287</v>
      </c>
      <c r="I2943" s="5" t="s">
        <v>288</v>
      </c>
      <c r="J2943" s="5">
        <v>633.0</v>
      </c>
      <c r="K2943" s="5" t="s">
        <v>289</v>
      </c>
      <c r="L2943" s="5" t="s">
        <v>25</v>
      </c>
      <c r="M2943" s="5" t="s">
        <v>4165</v>
      </c>
    </row>
    <row r="2944">
      <c r="B2944" s="5">
        <v>12999.0</v>
      </c>
      <c r="E2944" s="90" t="s">
        <v>21</v>
      </c>
      <c r="F2944" s="90" t="s">
        <v>737</v>
      </c>
      <c r="G2944" s="5">
        <v>1994.0</v>
      </c>
      <c r="H2944" s="5" t="s">
        <v>287</v>
      </c>
      <c r="I2944" s="5" t="s">
        <v>288</v>
      </c>
      <c r="J2944" s="5">
        <v>633.0</v>
      </c>
      <c r="K2944" s="5" t="s">
        <v>289</v>
      </c>
      <c r="L2944" s="5" t="s">
        <v>25</v>
      </c>
      <c r="M2944" s="5" t="s">
        <v>4165</v>
      </c>
    </row>
    <row r="2945">
      <c r="B2945" s="5">
        <v>13000.0</v>
      </c>
      <c r="E2945" s="90" t="s">
        <v>21</v>
      </c>
      <c r="F2945" s="90" t="s">
        <v>497</v>
      </c>
      <c r="G2945" s="5">
        <v>1994.0</v>
      </c>
      <c r="H2945" s="5" t="s">
        <v>287</v>
      </c>
      <c r="I2945" s="5" t="s">
        <v>288</v>
      </c>
      <c r="J2945" s="5">
        <v>633.0</v>
      </c>
      <c r="K2945" s="5" t="s">
        <v>289</v>
      </c>
      <c r="L2945" s="5" t="s">
        <v>498</v>
      </c>
      <c r="M2945" s="5" t="s">
        <v>4165</v>
      </c>
    </row>
    <row r="2946">
      <c r="B2946" s="5">
        <v>13001.0</v>
      </c>
      <c r="E2946" s="90" t="s">
        <v>21</v>
      </c>
      <c r="F2946" s="90" t="s">
        <v>286</v>
      </c>
      <c r="G2946" s="5">
        <v>1994.0</v>
      </c>
      <c r="H2946" s="5" t="s">
        <v>287</v>
      </c>
      <c r="I2946" s="5" t="s">
        <v>288</v>
      </c>
      <c r="J2946" s="5">
        <v>633.0</v>
      </c>
      <c r="K2946" s="5" t="s">
        <v>289</v>
      </c>
      <c r="L2946" s="5" t="s">
        <v>72</v>
      </c>
      <c r="M2946" s="5" t="s">
        <v>4165</v>
      </c>
    </row>
    <row r="2947">
      <c r="B2947" s="5">
        <v>13002.0</v>
      </c>
      <c r="E2947" s="90" t="s">
        <v>21</v>
      </c>
      <c r="F2947" s="90" t="s">
        <v>290</v>
      </c>
      <c r="G2947" s="5">
        <v>1994.0</v>
      </c>
      <c r="H2947" s="5" t="s">
        <v>287</v>
      </c>
      <c r="I2947" s="5" t="s">
        <v>288</v>
      </c>
      <c r="J2947" s="5">
        <v>633.0</v>
      </c>
      <c r="K2947" s="5" t="s">
        <v>289</v>
      </c>
      <c r="L2947" s="5" t="s">
        <v>72</v>
      </c>
      <c r="M2947" s="5" t="s">
        <v>4165</v>
      </c>
    </row>
    <row r="2948">
      <c r="B2948" s="5">
        <v>13003.0</v>
      </c>
      <c r="E2948" s="90" t="s">
        <v>21</v>
      </c>
      <c r="F2948" s="90" t="s">
        <v>3591</v>
      </c>
      <c r="G2948" s="5">
        <v>1990.0</v>
      </c>
      <c r="H2948" s="5" t="s">
        <v>62</v>
      </c>
      <c r="I2948" s="5" t="s">
        <v>91</v>
      </c>
      <c r="J2948" s="5">
        <v>414.0</v>
      </c>
      <c r="K2948" s="5" t="s">
        <v>246</v>
      </c>
      <c r="L2948" s="5" t="s">
        <v>1797</v>
      </c>
      <c r="M2948" s="5" t="s">
        <v>4165</v>
      </c>
    </row>
    <row r="2949">
      <c r="B2949" s="5">
        <v>13004.0</v>
      </c>
      <c r="E2949" s="90" t="s">
        <v>21</v>
      </c>
      <c r="F2949" s="90" t="s">
        <v>3751</v>
      </c>
      <c r="G2949" s="5">
        <v>1990.0</v>
      </c>
      <c r="H2949" s="5" t="s">
        <v>62</v>
      </c>
      <c r="I2949" s="5" t="s">
        <v>91</v>
      </c>
      <c r="J2949" s="5">
        <v>414.0</v>
      </c>
      <c r="K2949" s="5" t="s">
        <v>246</v>
      </c>
      <c r="L2949" s="5" t="s">
        <v>72</v>
      </c>
      <c r="M2949" s="5" t="s">
        <v>4165</v>
      </c>
    </row>
    <row r="2950">
      <c r="B2950" s="5">
        <v>13005.0</v>
      </c>
      <c r="E2950" s="90" t="s">
        <v>21</v>
      </c>
      <c r="F2950" s="90" t="s">
        <v>738</v>
      </c>
      <c r="G2950" s="5">
        <v>1994.0</v>
      </c>
      <c r="H2950" s="5" t="s">
        <v>287</v>
      </c>
      <c r="I2950" s="5" t="s">
        <v>288</v>
      </c>
      <c r="J2950" s="5">
        <v>633.0</v>
      </c>
      <c r="K2950" s="5" t="s">
        <v>289</v>
      </c>
      <c r="L2950" s="5" t="s">
        <v>25</v>
      </c>
      <c r="M2950" s="5" t="s">
        <v>4165</v>
      </c>
    </row>
    <row r="2951">
      <c r="B2951" s="5">
        <v>13006.0</v>
      </c>
      <c r="E2951" s="90" t="s">
        <v>21</v>
      </c>
      <c r="F2951" s="90" t="s">
        <v>2133</v>
      </c>
      <c r="G2951" s="5">
        <v>1993.0</v>
      </c>
      <c r="H2951" s="5" t="s">
        <v>322</v>
      </c>
      <c r="I2951" s="5" t="s">
        <v>1826</v>
      </c>
      <c r="J2951" s="5">
        <v>3.0</v>
      </c>
      <c r="K2951" s="5" t="s">
        <v>105</v>
      </c>
      <c r="L2951" s="5" t="s">
        <v>25</v>
      </c>
      <c r="M2951" s="5" t="s">
        <v>4908</v>
      </c>
    </row>
    <row r="2952">
      <c r="B2952" s="5">
        <v>13007.0</v>
      </c>
      <c r="E2952" s="90" t="s">
        <v>21</v>
      </c>
      <c r="F2952" s="90" t="s">
        <v>3008</v>
      </c>
      <c r="G2952" s="5">
        <v>2007.0</v>
      </c>
      <c r="H2952" s="5" t="s">
        <v>3009</v>
      </c>
      <c r="I2952" s="5" t="s">
        <v>1795</v>
      </c>
      <c r="J2952" s="5" t="s">
        <v>3010</v>
      </c>
      <c r="K2952" s="5" t="s">
        <v>3011</v>
      </c>
      <c r="L2952" s="5" t="s">
        <v>25</v>
      </c>
      <c r="M2952" s="5" t="s">
        <v>4908</v>
      </c>
    </row>
    <row r="2953">
      <c r="B2953" s="5">
        <v>13008.0</v>
      </c>
      <c r="E2953" s="90" t="s">
        <v>66</v>
      </c>
      <c r="F2953" s="90" t="s">
        <v>3592</v>
      </c>
      <c r="G2953" s="5">
        <v>1991.0</v>
      </c>
      <c r="H2953" s="5" t="s">
        <v>3593</v>
      </c>
      <c r="I2953" s="5" t="s">
        <v>3594</v>
      </c>
      <c r="J2953" s="5" t="s">
        <v>3595</v>
      </c>
      <c r="K2953" s="5" t="s">
        <v>3596</v>
      </c>
      <c r="L2953" s="5" t="s">
        <v>467</v>
      </c>
      <c r="M2953" s="5" t="s">
        <v>4165</v>
      </c>
    </row>
    <row r="2954">
      <c r="B2954" s="5">
        <v>13009.0</v>
      </c>
      <c r="E2954" s="90" t="s">
        <v>66</v>
      </c>
      <c r="F2954" s="90" t="s">
        <v>3597</v>
      </c>
      <c r="G2954" s="5">
        <v>1991.0</v>
      </c>
      <c r="H2954" s="5" t="s">
        <v>3593</v>
      </c>
      <c r="I2954" s="5" t="s">
        <v>3594</v>
      </c>
      <c r="J2954" s="5" t="s">
        <v>3595</v>
      </c>
      <c r="K2954" s="5" t="s">
        <v>3596</v>
      </c>
      <c r="L2954" s="5" t="s">
        <v>467</v>
      </c>
      <c r="M2954" s="5" t="s">
        <v>4165</v>
      </c>
    </row>
    <row r="2955">
      <c r="B2955" s="5">
        <v>13010.0</v>
      </c>
      <c r="E2955" s="90" t="s">
        <v>66</v>
      </c>
      <c r="F2955" s="90" t="s">
        <v>3598</v>
      </c>
      <c r="G2955" s="5">
        <v>1991.0</v>
      </c>
      <c r="H2955" s="5" t="s">
        <v>3593</v>
      </c>
      <c r="I2955" s="5" t="s">
        <v>3594</v>
      </c>
      <c r="J2955" s="5" t="s">
        <v>3595</v>
      </c>
      <c r="K2955" s="5" t="s">
        <v>3596</v>
      </c>
      <c r="L2955" s="5" t="s">
        <v>467</v>
      </c>
      <c r="M2955" s="5" t="s">
        <v>4165</v>
      </c>
    </row>
    <row r="2956">
      <c r="B2956" s="5">
        <v>13011.0</v>
      </c>
      <c r="E2956" s="121" t="s">
        <v>66</v>
      </c>
      <c r="F2956" s="122" t="s">
        <v>3599</v>
      </c>
      <c r="G2956" s="116">
        <v>1991.0</v>
      </c>
      <c r="H2956" s="117" t="s">
        <v>3593</v>
      </c>
      <c r="I2956" s="117" t="s">
        <v>3594</v>
      </c>
      <c r="J2956" s="117" t="s">
        <v>3595</v>
      </c>
      <c r="K2956" s="117" t="s">
        <v>3596</v>
      </c>
      <c r="L2956" s="117" t="s">
        <v>467</v>
      </c>
      <c r="M2956" s="362" t="s">
        <v>4165</v>
      </c>
    </row>
    <row r="2957">
      <c r="B2957" s="5">
        <v>13012.0</v>
      </c>
      <c r="E2957" s="121" t="s">
        <v>66</v>
      </c>
      <c r="F2957" s="122" t="s">
        <v>3600</v>
      </c>
      <c r="G2957" s="116">
        <v>1991.0</v>
      </c>
      <c r="H2957" s="117" t="s">
        <v>3593</v>
      </c>
      <c r="I2957" s="117" t="s">
        <v>3594</v>
      </c>
      <c r="J2957" s="117" t="s">
        <v>3595</v>
      </c>
      <c r="K2957" s="117" t="s">
        <v>3596</v>
      </c>
      <c r="L2957" s="117" t="s">
        <v>467</v>
      </c>
      <c r="M2957" s="362" t="s">
        <v>4165</v>
      </c>
    </row>
    <row r="2958">
      <c r="B2958" s="5">
        <v>13013.0</v>
      </c>
      <c r="E2958" s="121" t="s">
        <v>66</v>
      </c>
      <c r="F2958" s="122" t="s">
        <v>3601</v>
      </c>
      <c r="G2958" s="116">
        <v>1991.0</v>
      </c>
      <c r="H2958" s="117" t="s">
        <v>3593</v>
      </c>
      <c r="I2958" s="117" t="s">
        <v>3594</v>
      </c>
      <c r="J2958" s="117" t="s">
        <v>3595</v>
      </c>
      <c r="K2958" s="117" t="s">
        <v>3596</v>
      </c>
      <c r="L2958" s="117" t="s">
        <v>467</v>
      </c>
      <c r="M2958" s="362" t="s">
        <v>4165</v>
      </c>
    </row>
    <row r="2959">
      <c r="B2959" s="5">
        <v>13014.0</v>
      </c>
      <c r="E2959" s="121" t="s">
        <v>66</v>
      </c>
      <c r="F2959" s="122" t="s">
        <v>3602</v>
      </c>
      <c r="G2959" s="116">
        <v>1991.0</v>
      </c>
      <c r="H2959" s="117" t="s">
        <v>3593</v>
      </c>
      <c r="I2959" s="117" t="s">
        <v>3594</v>
      </c>
      <c r="J2959" s="117" t="s">
        <v>3595</v>
      </c>
      <c r="K2959" s="117" t="s">
        <v>3596</v>
      </c>
      <c r="L2959" s="117" t="s">
        <v>467</v>
      </c>
      <c r="M2959" s="362" t="s">
        <v>4165</v>
      </c>
    </row>
    <row r="2960">
      <c r="B2960" s="5">
        <v>13015.0</v>
      </c>
      <c r="E2960" s="121" t="s">
        <v>66</v>
      </c>
      <c r="F2960" s="122" t="s">
        <v>3603</v>
      </c>
      <c r="G2960" s="116">
        <v>1991.0</v>
      </c>
      <c r="H2960" s="117" t="s">
        <v>3593</v>
      </c>
      <c r="I2960" s="117" t="s">
        <v>3594</v>
      </c>
      <c r="J2960" s="117" t="s">
        <v>3595</v>
      </c>
      <c r="K2960" s="117" t="s">
        <v>3596</v>
      </c>
      <c r="L2960" s="117" t="s">
        <v>467</v>
      </c>
      <c r="M2960" s="362" t="s">
        <v>4165</v>
      </c>
    </row>
    <row r="2961">
      <c r="B2961" s="5">
        <v>13016.0</v>
      </c>
      <c r="E2961" s="121" t="s">
        <v>66</v>
      </c>
      <c r="F2961" s="122" t="s">
        <v>3604</v>
      </c>
      <c r="G2961" s="116">
        <v>1991.0</v>
      </c>
      <c r="H2961" s="117" t="s">
        <v>3593</v>
      </c>
      <c r="I2961" s="117" t="s">
        <v>3594</v>
      </c>
      <c r="J2961" s="117" t="s">
        <v>3595</v>
      </c>
      <c r="K2961" s="117" t="s">
        <v>3596</v>
      </c>
      <c r="L2961" s="117" t="s">
        <v>467</v>
      </c>
      <c r="M2961" s="362" t="s">
        <v>4165</v>
      </c>
    </row>
    <row r="2962">
      <c r="B2962" s="5">
        <v>13017.0</v>
      </c>
      <c r="E2962" s="121" t="s">
        <v>66</v>
      </c>
      <c r="F2962" s="122" t="s">
        <v>3605</v>
      </c>
      <c r="G2962" s="116">
        <v>1991.0</v>
      </c>
      <c r="H2962" s="117" t="s">
        <v>3593</v>
      </c>
      <c r="I2962" s="117" t="s">
        <v>3594</v>
      </c>
      <c r="J2962" s="117" t="s">
        <v>3595</v>
      </c>
      <c r="K2962" s="117" t="s">
        <v>3596</v>
      </c>
      <c r="L2962" s="117" t="s">
        <v>467</v>
      </c>
      <c r="M2962" s="362" t="s">
        <v>4165</v>
      </c>
    </row>
    <row r="2963">
      <c r="B2963" s="5">
        <v>13018.0</v>
      </c>
      <c r="E2963" s="121" t="s">
        <v>66</v>
      </c>
      <c r="F2963" s="122" t="s">
        <v>3606</v>
      </c>
      <c r="G2963" s="116">
        <v>1991.0</v>
      </c>
      <c r="H2963" s="117" t="s">
        <v>3593</v>
      </c>
      <c r="I2963" s="117" t="s">
        <v>3594</v>
      </c>
      <c r="J2963" s="117" t="s">
        <v>3595</v>
      </c>
      <c r="K2963" s="117" t="s">
        <v>3596</v>
      </c>
      <c r="L2963" s="117" t="s">
        <v>467</v>
      </c>
      <c r="M2963" s="362" t="s">
        <v>4165</v>
      </c>
    </row>
    <row r="2964">
      <c r="B2964" s="5">
        <v>13019.0</v>
      </c>
      <c r="E2964" s="121" t="s">
        <v>66</v>
      </c>
      <c r="F2964" s="122" t="s">
        <v>3607</v>
      </c>
      <c r="G2964" s="116">
        <v>1991.0</v>
      </c>
      <c r="H2964" s="117" t="s">
        <v>3593</v>
      </c>
      <c r="I2964" s="117" t="s">
        <v>3594</v>
      </c>
      <c r="J2964" s="117" t="s">
        <v>3595</v>
      </c>
      <c r="K2964" s="117" t="s">
        <v>3596</v>
      </c>
      <c r="L2964" s="117" t="s">
        <v>467</v>
      </c>
      <c r="M2964" s="362" t="s">
        <v>4165</v>
      </c>
    </row>
    <row r="2965">
      <c r="B2965" s="5">
        <v>13020.0</v>
      </c>
      <c r="E2965" s="121" t="s">
        <v>66</v>
      </c>
      <c r="F2965" s="122" t="s">
        <v>3608</v>
      </c>
      <c r="G2965" s="116">
        <v>1991.0</v>
      </c>
      <c r="H2965" s="117" t="s">
        <v>3593</v>
      </c>
      <c r="I2965" s="117" t="s">
        <v>3594</v>
      </c>
      <c r="J2965" s="117" t="s">
        <v>3595</v>
      </c>
      <c r="K2965" s="117" t="s">
        <v>3596</v>
      </c>
      <c r="L2965" s="117" t="s">
        <v>467</v>
      </c>
      <c r="M2965" s="362" t="s">
        <v>4165</v>
      </c>
    </row>
    <row r="2966">
      <c r="B2966" s="5">
        <v>13021.0</v>
      </c>
      <c r="E2966" s="121" t="s">
        <v>66</v>
      </c>
      <c r="F2966" s="122" t="s">
        <v>5040</v>
      </c>
      <c r="G2966" s="116">
        <v>1991.0</v>
      </c>
      <c r="H2966" s="117" t="s">
        <v>3593</v>
      </c>
      <c r="I2966" s="117" t="s">
        <v>3594</v>
      </c>
      <c r="J2966" s="117" t="s">
        <v>3595</v>
      </c>
      <c r="K2966" s="117" t="s">
        <v>3596</v>
      </c>
      <c r="L2966" s="117" t="s">
        <v>467</v>
      </c>
      <c r="M2966" s="362" t="s">
        <v>4165</v>
      </c>
    </row>
    <row r="2967">
      <c r="B2967" s="5">
        <v>13022.0</v>
      </c>
      <c r="E2967" s="121" t="s">
        <v>66</v>
      </c>
      <c r="F2967" s="122" t="s">
        <v>3610</v>
      </c>
      <c r="G2967" s="116">
        <v>1991.0</v>
      </c>
      <c r="H2967" s="117" t="s">
        <v>3593</v>
      </c>
      <c r="I2967" s="117" t="s">
        <v>3594</v>
      </c>
      <c r="J2967" s="117" t="s">
        <v>3595</v>
      </c>
      <c r="K2967" s="117" t="s">
        <v>3596</v>
      </c>
      <c r="L2967" s="117" t="s">
        <v>467</v>
      </c>
      <c r="M2967" s="362" t="s">
        <v>4165</v>
      </c>
    </row>
    <row r="2968">
      <c r="B2968" s="5">
        <v>13023.0</v>
      </c>
      <c r="E2968" s="121" t="s">
        <v>66</v>
      </c>
      <c r="F2968" s="122" t="s">
        <v>3611</v>
      </c>
      <c r="G2968" s="116">
        <v>1991.0</v>
      </c>
      <c r="H2968" s="117" t="s">
        <v>3593</v>
      </c>
      <c r="I2968" s="117" t="s">
        <v>3594</v>
      </c>
      <c r="J2968" s="117" t="s">
        <v>3595</v>
      </c>
      <c r="K2968" s="117" t="s">
        <v>3596</v>
      </c>
      <c r="L2968" s="117" t="s">
        <v>467</v>
      </c>
      <c r="M2968" s="362" t="s">
        <v>4165</v>
      </c>
    </row>
    <row r="2969">
      <c r="B2969" s="5">
        <v>13024.0</v>
      </c>
      <c r="E2969" s="121" t="s">
        <v>66</v>
      </c>
      <c r="F2969" s="122" t="s">
        <v>3612</v>
      </c>
      <c r="G2969" s="116">
        <v>1991.0</v>
      </c>
      <c r="H2969" s="117" t="s">
        <v>3593</v>
      </c>
      <c r="I2969" s="117" t="s">
        <v>3594</v>
      </c>
      <c r="J2969" s="117" t="s">
        <v>3595</v>
      </c>
      <c r="K2969" s="117" t="s">
        <v>3596</v>
      </c>
      <c r="L2969" s="117" t="s">
        <v>467</v>
      </c>
      <c r="M2969" s="362" t="s">
        <v>4165</v>
      </c>
    </row>
    <row r="2970">
      <c r="B2970" s="5">
        <v>13025.0</v>
      </c>
      <c r="E2970" s="121" t="s">
        <v>66</v>
      </c>
      <c r="F2970" s="122" t="s">
        <v>3613</v>
      </c>
      <c r="G2970" s="116">
        <v>1991.0</v>
      </c>
      <c r="H2970" s="117" t="s">
        <v>3593</v>
      </c>
      <c r="I2970" s="117" t="s">
        <v>3594</v>
      </c>
      <c r="J2970" s="117" t="s">
        <v>3595</v>
      </c>
      <c r="K2970" s="117" t="s">
        <v>3596</v>
      </c>
      <c r="L2970" s="117" t="s">
        <v>467</v>
      </c>
      <c r="M2970" s="362" t="s">
        <v>4165</v>
      </c>
    </row>
    <row r="2971">
      <c r="B2971" s="5">
        <v>13026.0</v>
      </c>
      <c r="E2971" s="121" t="s">
        <v>66</v>
      </c>
      <c r="F2971" s="122" t="s">
        <v>3614</v>
      </c>
      <c r="G2971" s="116">
        <v>1991.0</v>
      </c>
      <c r="H2971" s="117" t="s">
        <v>3593</v>
      </c>
      <c r="I2971" s="117" t="s">
        <v>3594</v>
      </c>
      <c r="J2971" s="117" t="s">
        <v>3595</v>
      </c>
      <c r="K2971" s="117" t="s">
        <v>3596</v>
      </c>
      <c r="L2971" s="117" t="s">
        <v>467</v>
      </c>
      <c r="M2971" s="362" t="s">
        <v>4165</v>
      </c>
    </row>
    <row r="2972">
      <c r="B2972" s="5">
        <v>13027.0</v>
      </c>
      <c r="E2972" s="121" t="s">
        <v>66</v>
      </c>
      <c r="F2972" s="122" t="s">
        <v>3615</v>
      </c>
      <c r="G2972" s="116">
        <v>1991.0</v>
      </c>
      <c r="H2972" s="117" t="s">
        <v>3593</v>
      </c>
      <c r="I2972" s="117" t="s">
        <v>3594</v>
      </c>
      <c r="J2972" s="117" t="s">
        <v>3595</v>
      </c>
      <c r="K2972" s="117" t="s">
        <v>3596</v>
      </c>
      <c r="L2972" s="117" t="s">
        <v>467</v>
      </c>
      <c r="M2972" s="362" t="s">
        <v>4165</v>
      </c>
    </row>
    <row r="2973">
      <c r="B2973" s="5">
        <v>13028.0</v>
      </c>
      <c r="E2973" s="90" t="s">
        <v>66</v>
      </c>
      <c r="F2973" s="90" t="s">
        <v>3616</v>
      </c>
      <c r="G2973" s="116">
        <v>1991.0</v>
      </c>
      <c r="H2973" s="117" t="s">
        <v>3593</v>
      </c>
      <c r="I2973" s="117" t="s">
        <v>3594</v>
      </c>
      <c r="J2973" s="117" t="s">
        <v>3595</v>
      </c>
      <c r="K2973" s="117" t="s">
        <v>3596</v>
      </c>
      <c r="L2973" s="117" t="s">
        <v>467</v>
      </c>
      <c r="M2973" s="362" t="s">
        <v>4165</v>
      </c>
    </row>
    <row r="2974">
      <c r="B2974" s="5">
        <v>13029.0</v>
      </c>
      <c r="E2974" s="90" t="s">
        <v>66</v>
      </c>
      <c r="F2974" s="90" t="s">
        <v>3617</v>
      </c>
      <c r="G2974" s="116">
        <v>1991.0</v>
      </c>
      <c r="H2974" s="117" t="s">
        <v>3593</v>
      </c>
      <c r="I2974" s="117" t="s">
        <v>3594</v>
      </c>
      <c r="J2974" s="117" t="s">
        <v>3595</v>
      </c>
      <c r="K2974" s="117" t="s">
        <v>3596</v>
      </c>
      <c r="L2974" s="117" t="s">
        <v>467</v>
      </c>
      <c r="M2974" s="362" t="s">
        <v>4165</v>
      </c>
    </row>
    <row r="2975">
      <c r="B2975" s="5">
        <v>13030.0</v>
      </c>
      <c r="E2975" s="90" t="s">
        <v>66</v>
      </c>
      <c r="F2975" s="90" t="s">
        <v>3618</v>
      </c>
      <c r="G2975" s="116">
        <v>1991.0</v>
      </c>
      <c r="H2975" s="117" t="s">
        <v>3593</v>
      </c>
      <c r="I2975" s="117" t="s">
        <v>3594</v>
      </c>
      <c r="J2975" s="117" t="s">
        <v>3595</v>
      </c>
      <c r="K2975" s="117" t="s">
        <v>3596</v>
      </c>
      <c r="L2975" s="117" t="s">
        <v>467</v>
      </c>
      <c r="M2975" s="362" t="s">
        <v>4165</v>
      </c>
    </row>
    <row r="2976">
      <c r="B2976" s="5">
        <v>13031.0</v>
      </c>
      <c r="E2976" s="90" t="s">
        <v>66</v>
      </c>
      <c r="F2976" s="90" t="s">
        <v>3619</v>
      </c>
      <c r="G2976" s="116">
        <v>1991.0</v>
      </c>
      <c r="H2976" s="117" t="s">
        <v>3593</v>
      </c>
      <c r="I2976" s="117" t="s">
        <v>3594</v>
      </c>
      <c r="J2976" s="117" t="s">
        <v>3595</v>
      </c>
      <c r="K2976" s="117" t="s">
        <v>3596</v>
      </c>
      <c r="L2976" s="117" t="s">
        <v>467</v>
      </c>
      <c r="M2976" s="362" t="s">
        <v>4165</v>
      </c>
    </row>
    <row r="2977">
      <c r="B2977" s="5">
        <v>13032.0</v>
      </c>
      <c r="E2977" s="90" t="s">
        <v>66</v>
      </c>
      <c r="F2977" s="90" t="s">
        <v>3620</v>
      </c>
      <c r="G2977" s="116">
        <v>1991.0</v>
      </c>
      <c r="H2977" s="117" t="s">
        <v>3593</v>
      </c>
      <c r="I2977" s="117" t="s">
        <v>3594</v>
      </c>
      <c r="J2977" s="117" t="s">
        <v>3595</v>
      </c>
      <c r="K2977" s="117" t="s">
        <v>3596</v>
      </c>
      <c r="L2977" s="117" t="s">
        <v>467</v>
      </c>
      <c r="M2977" s="362" t="s">
        <v>4165</v>
      </c>
    </row>
    <row r="2978">
      <c r="B2978" s="5">
        <v>13033.0</v>
      </c>
      <c r="E2978" s="90" t="s">
        <v>21</v>
      </c>
      <c r="F2978" s="90" t="s">
        <v>5041</v>
      </c>
      <c r="G2978" s="5">
        <v>2001.0</v>
      </c>
      <c r="H2978" s="5" t="s">
        <v>5042</v>
      </c>
      <c r="I2978" s="5" t="s">
        <v>5002</v>
      </c>
      <c r="J2978" s="5">
        <v>21.0</v>
      </c>
      <c r="K2978" s="5" t="s">
        <v>5043</v>
      </c>
      <c r="L2978" s="5" t="s">
        <v>72</v>
      </c>
      <c r="M2978" s="5" t="s">
        <v>5003</v>
      </c>
    </row>
    <row r="2979">
      <c r="B2979" s="5">
        <v>13034.0</v>
      </c>
      <c r="E2979" s="90" t="s">
        <v>21</v>
      </c>
      <c r="F2979" s="90" t="s">
        <v>179</v>
      </c>
      <c r="G2979" s="5">
        <v>2020.0</v>
      </c>
      <c r="H2979" s="5" t="s">
        <v>23</v>
      </c>
      <c r="I2979" s="5" t="s">
        <v>46</v>
      </c>
      <c r="J2979" s="5">
        <v>49.0</v>
      </c>
      <c r="K2979" s="5" t="s">
        <v>180</v>
      </c>
      <c r="L2979" s="5" t="s">
        <v>25</v>
      </c>
      <c r="M2979" s="5" t="s">
        <v>4165</v>
      </c>
    </row>
    <row r="2980">
      <c r="B2980" s="5">
        <v>13035.0</v>
      </c>
      <c r="E2980" s="90" t="s">
        <v>21</v>
      </c>
      <c r="F2980" s="90" t="s">
        <v>5044</v>
      </c>
      <c r="G2980" s="5">
        <v>2001.0</v>
      </c>
      <c r="H2980" s="5" t="s">
        <v>5045</v>
      </c>
      <c r="I2980" s="5" t="s">
        <v>5002</v>
      </c>
      <c r="J2980" s="5">
        <v>124.0</v>
      </c>
      <c r="K2980" s="5" t="s">
        <v>105</v>
      </c>
      <c r="L2980" s="5" t="s">
        <v>30</v>
      </c>
      <c r="M2980" s="5" t="s">
        <v>5003</v>
      </c>
    </row>
    <row r="2981">
      <c r="B2981" s="5">
        <v>13036.0</v>
      </c>
      <c r="E2981" s="90" t="s">
        <v>21</v>
      </c>
      <c r="F2981" s="90" t="s">
        <v>5046</v>
      </c>
      <c r="G2981" s="5">
        <v>2001.0</v>
      </c>
      <c r="H2981" s="5" t="s">
        <v>5045</v>
      </c>
      <c r="I2981" s="5" t="s">
        <v>5002</v>
      </c>
      <c r="J2981" s="5">
        <v>124.0</v>
      </c>
      <c r="K2981" s="5" t="s">
        <v>105</v>
      </c>
      <c r="L2981" s="5" t="s">
        <v>30</v>
      </c>
      <c r="M2981" s="5" t="s">
        <v>5003</v>
      </c>
    </row>
    <row r="2982">
      <c r="B2982" s="5">
        <v>13037.0</v>
      </c>
      <c r="E2982" s="90" t="s">
        <v>21</v>
      </c>
      <c r="F2982" s="90" t="s">
        <v>5047</v>
      </c>
      <c r="G2982" s="5">
        <v>2001.0</v>
      </c>
      <c r="H2982" s="5" t="s">
        <v>5045</v>
      </c>
      <c r="I2982" s="5" t="s">
        <v>5002</v>
      </c>
      <c r="J2982" s="5">
        <v>124.0</v>
      </c>
      <c r="K2982" s="5" t="s">
        <v>105</v>
      </c>
      <c r="L2982" s="5" t="s">
        <v>30</v>
      </c>
      <c r="M2982" s="5" t="s">
        <v>5003</v>
      </c>
    </row>
    <row r="2983">
      <c r="B2983" s="5">
        <v>13038.0</v>
      </c>
      <c r="E2983" s="90" t="s">
        <v>21</v>
      </c>
      <c r="F2983" s="90" t="s">
        <v>2495</v>
      </c>
      <c r="G2983" s="5">
        <v>1988.0</v>
      </c>
      <c r="H2983" s="5" t="s">
        <v>102</v>
      </c>
      <c r="I2983" s="5" t="s">
        <v>288</v>
      </c>
      <c r="J2983" s="5">
        <v>120.0</v>
      </c>
      <c r="K2983" s="5" t="s">
        <v>1927</v>
      </c>
      <c r="L2983" s="5" t="s">
        <v>666</v>
      </c>
      <c r="M2983" s="5" t="s">
        <v>4908</v>
      </c>
    </row>
    <row r="2984">
      <c r="B2984" s="5">
        <v>13039.0</v>
      </c>
      <c r="E2984" s="90" t="s">
        <v>21</v>
      </c>
      <c r="F2984" s="90" t="s">
        <v>2496</v>
      </c>
      <c r="G2984" s="5">
        <v>1988.0</v>
      </c>
      <c r="H2984" s="5" t="s">
        <v>102</v>
      </c>
      <c r="I2984" s="5" t="s">
        <v>288</v>
      </c>
      <c r="J2984" s="5">
        <v>120.0</v>
      </c>
      <c r="K2984" s="5" t="s">
        <v>1927</v>
      </c>
      <c r="L2984" s="5" t="s">
        <v>666</v>
      </c>
      <c r="M2984" s="5" t="s">
        <v>4908</v>
      </c>
    </row>
    <row r="2985">
      <c r="B2985" s="5">
        <v>13040.0</v>
      </c>
      <c r="E2985" s="90" t="s">
        <v>21</v>
      </c>
      <c r="F2985" s="90" t="s">
        <v>2497</v>
      </c>
      <c r="G2985" s="5">
        <v>1988.0</v>
      </c>
      <c r="H2985" s="5" t="s">
        <v>102</v>
      </c>
      <c r="I2985" s="5" t="s">
        <v>288</v>
      </c>
      <c r="J2985" s="5">
        <v>120.0</v>
      </c>
      <c r="K2985" s="5" t="s">
        <v>1927</v>
      </c>
      <c r="L2985" s="5" t="s">
        <v>666</v>
      </c>
      <c r="M2985" s="5" t="s">
        <v>4908</v>
      </c>
    </row>
    <row r="2986">
      <c r="B2986" s="5">
        <v>13041.0</v>
      </c>
      <c r="E2986" s="90" t="s">
        <v>21</v>
      </c>
      <c r="F2986" s="90" t="s">
        <v>2498</v>
      </c>
      <c r="G2986" s="5">
        <v>1988.0</v>
      </c>
      <c r="H2986" s="5" t="s">
        <v>102</v>
      </c>
      <c r="I2986" s="5" t="s">
        <v>288</v>
      </c>
      <c r="J2986" s="5">
        <v>120.0</v>
      </c>
      <c r="K2986" s="5" t="s">
        <v>1927</v>
      </c>
      <c r="L2986" s="5" t="s">
        <v>666</v>
      </c>
      <c r="M2986" s="5" t="s">
        <v>4908</v>
      </c>
    </row>
    <row r="2987">
      <c r="B2987" s="5">
        <v>13042.0</v>
      </c>
      <c r="E2987" s="90" t="s">
        <v>21</v>
      </c>
      <c r="F2987" s="90" t="s">
        <v>2499</v>
      </c>
      <c r="G2987" s="5">
        <v>1988.0</v>
      </c>
      <c r="H2987" s="5" t="s">
        <v>102</v>
      </c>
      <c r="I2987" s="5" t="s">
        <v>288</v>
      </c>
      <c r="J2987" s="5">
        <v>120.0</v>
      </c>
      <c r="K2987" s="5" t="s">
        <v>1927</v>
      </c>
      <c r="L2987" s="5" t="s">
        <v>666</v>
      </c>
      <c r="M2987" s="5" t="s">
        <v>4908</v>
      </c>
    </row>
    <row r="2988">
      <c r="B2988" s="5">
        <v>13043.0</v>
      </c>
      <c r="E2988" s="90" t="s">
        <v>21</v>
      </c>
      <c r="F2988" s="90" t="s">
        <v>2500</v>
      </c>
      <c r="G2988" s="5">
        <v>1988.0</v>
      </c>
      <c r="H2988" s="5" t="s">
        <v>102</v>
      </c>
      <c r="I2988" s="5" t="s">
        <v>288</v>
      </c>
      <c r="J2988" s="5">
        <v>120.0</v>
      </c>
      <c r="K2988" s="5" t="s">
        <v>1927</v>
      </c>
      <c r="L2988" s="5" t="s">
        <v>666</v>
      </c>
      <c r="M2988" s="5" t="s">
        <v>4908</v>
      </c>
    </row>
    <row r="2989">
      <c r="B2989" s="5">
        <v>13044.0</v>
      </c>
      <c r="E2989" s="90" t="s">
        <v>21</v>
      </c>
      <c r="F2989" s="90" t="s">
        <v>2501</v>
      </c>
      <c r="G2989" s="5">
        <v>1988.0</v>
      </c>
      <c r="H2989" s="5" t="s">
        <v>102</v>
      </c>
      <c r="I2989" s="5" t="s">
        <v>288</v>
      </c>
      <c r="J2989" s="5">
        <v>120.0</v>
      </c>
      <c r="K2989" s="5" t="s">
        <v>1927</v>
      </c>
      <c r="L2989" s="5" t="s">
        <v>666</v>
      </c>
      <c r="M2989" s="5" t="s">
        <v>4908</v>
      </c>
    </row>
    <row r="2990">
      <c r="B2990" s="5">
        <v>13045.0</v>
      </c>
      <c r="E2990" s="90" t="s">
        <v>21</v>
      </c>
      <c r="F2990" s="90" t="s">
        <v>2502</v>
      </c>
      <c r="G2990" s="5">
        <v>1988.0</v>
      </c>
      <c r="H2990" s="5" t="s">
        <v>102</v>
      </c>
      <c r="I2990" s="5" t="s">
        <v>288</v>
      </c>
      <c r="J2990" s="5">
        <v>120.0</v>
      </c>
      <c r="K2990" s="5" t="s">
        <v>1927</v>
      </c>
      <c r="L2990" s="5" t="s">
        <v>666</v>
      </c>
      <c r="M2990" s="5" t="s">
        <v>4908</v>
      </c>
    </row>
    <row r="2991">
      <c r="B2991" s="5">
        <v>13046.0</v>
      </c>
      <c r="E2991" s="90" t="s">
        <v>21</v>
      </c>
      <c r="F2991" s="90" t="s">
        <v>1297</v>
      </c>
      <c r="G2991" s="5">
        <v>1989.0</v>
      </c>
      <c r="H2991" s="5" t="s">
        <v>330</v>
      </c>
      <c r="I2991" s="5" t="s">
        <v>997</v>
      </c>
      <c r="J2991" s="5" t="s">
        <v>1213</v>
      </c>
      <c r="K2991" s="5" t="s">
        <v>105</v>
      </c>
      <c r="L2991" s="5" t="s">
        <v>25</v>
      </c>
      <c r="M2991" s="5" t="s">
        <v>4164</v>
      </c>
    </row>
    <row r="2992">
      <c r="B2992" s="5">
        <v>13047.0</v>
      </c>
      <c r="E2992" s="90" t="s">
        <v>21</v>
      </c>
      <c r="F2992" s="90" t="s">
        <v>1298</v>
      </c>
      <c r="G2992" s="5">
        <v>1989.0</v>
      </c>
      <c r="H2992" s="5" t="s">
        <v>330</v>
      </c>
      <c r="I2992" s="5" t="s">
        <v>997</v>
      </c>
      <c r="J2992" s="5" t="s">
        <v>1213</v>
      </c>
      <c r="K2992" s="5" t="s">
        <v>105</v>
      </c>
      <c r="L2992" s="5" t="s">
        <v>25</v>
      </c>
      <c r="M2992" s="5" t="s">
        <v>4164</v>
      </c>
    </row>
    <row r="2993">
      <c r="B2993" s="5">
        <v>13048.0</v>
      </c>
      <c r="E2993" s="90" t="s">
        <v>21</v>
      </c>
      <c r="F2993" s="90" t="s">
        <v>1299</v>
      </c>
      <c r="G2993" s="5">
        <v>1989.0</v>
      </c>
      <c r="H2993" s="5" t="s">
        <v>330</v>
      </c>
      <c r="I2993" s="5" t="s">
        <v>997</v>
      </c>
      <c r="J2993" s="5" t="s">
        <v>1213</v>
      </c>
      <c r="K2993" s="5" t="s">
        <v>105</v>
      </c>
      <c r="L2993" s="5" t="s">
        <v>25</v>
      </c>
      <c r="M2993" s="5" t="s">
        <v>4164</v>
      </c>
    </row>
    <row r="2994">
      <c r="B2994" s="5">
        <v>13049.0</v>
      </c>
      <c r="E2994" s="90" t="s">
        <v>21</v>
      </c>
      <c r="F2994" s="90" t="s">
        <v>1300</v>
      </c>
      <c r="G2994" s="5">
        <v>1989.0</v>
      </c>
      <c r="H2994" s="5" t="s">
        <v>330</v>
      </c>
      <c r="I2994" s="5" t="s">
        <v>997</v>
      </c>
      <c r="J2994" s="5" t="s">
        <v>1213</v>
      </c>
      <c r="K2994" s="5" t="s">
        <v>105</v>
      </c>
      <c r="L2994" s="5" t="s">
        <v>25</v>
      </c>
      <c r="M2994" s="5" t="s">
        <v>4164</v>
      </c>
    </row>
    <row r="2995">
      <c r="B2995" s="5">
        <v>13050.0</v>
      </c>
      <c r="E2995" s="90" t="s">
        <v>21</v>
      </c>
      <c r="F2995" s="90" t="s">
        <v>1301</v>
      </c>
      <c r="G2995" s="5">
        <v>1989.0</v>
      </c>
      <c r="H2995" s="5" t="s">
        <v>330</v>
      </c>
      <c r="I2995" s="5" t="s">
        <v>997</v>
      </c>
      <c r="J2995" s="5" t="s">
        <v>1213</v>
      </c>
      <c r="K2995" s="5" t="s">
        <v>105</v>
      </c>
      <c r="L2995" s="5" t="s">
        <v>25</v>
      </c>
      <c r="M2995" s="5" t="s">
        <v>4164</v>
      </c>
    </row>
    <row r="2996">
      <c r="B2996" s="5">
        <v>13051.0</v>
      </c>
      <c r="E2996" s="90" t="s">
        <v>21</v>
      </c>
      <c r="F2996" s="90" t="s">
        <v>1302</v>
      </c>
      <c r="G2996" s="5">
        <v>1989.0</v>
      </c>
      <c r="H2996" s="5" t="s">
        <v>330</v>
      </c>
      <c r="I2996" s="5" t="s">
        <v>997</v>
      </c>
      <c r="J2996" s="5" t="s">
        <v>1213</v>
      </c>
      <c r="K2996" s="5" t="s">
        <v>105</v>
      </c>
      <c r="L2996" s="5" t="s">
        <v>25</v>
      </c>
      <c r="M2996" s="5" t="s">
        <v>4164</v>
      </c>
    </row>
    <row r="2997">
      <c r="B2997" s="5">
        <v>13052.0</v>
      </c>
      <c r="E2997" s="90" t="s">
        <v>21</v>
      </c>
      <c r="F2997" s="90" t="s">
        <v>1303</v>
      </c>
      <c r="G2997" s="5">
        <v>1989.0</v>
      </c>
      <c r="H2997" s="5" t="s">
        <v>330</v>
      </c>
      <c r="I2997" s="5" t="s">
        <v>997</v>
      </c>
      <c r="J2997" s="5" t="s">
        <v>1213</v>
      </c>
      <c r="K2997" s="5" t="s">
        <v>105</v>
      </c>
      <c r="L2997" s="5" t="s">
        <v>25</v>
      </c>
      <c r="M2997" s="5" t="s">
        <v>4164</v>
      </c>
    </row>
    <row r="2998">
      <c r="B2998" s="5">
        <v>13053.0</v>
      </c>
      <c r="E2998" s="90" t="s">
        <v>21</v>
      </c>
      <c r="F2998" s="90" t="s">
        <v>1304</v>
      </c>
      <c r="G2998" s="5">
        <v>1989.0</v>
      </c>
      <c r="H2998" s="5" t="s">
        <v>330</v>
      </c>
      <c r="I2998" s="5" t="s">
        <v>997</v>
      </c>
      <c r="J2998" s="5" t="s">
        <v>1213</v>
      </c>
      <c r="K2998" s="5" t="s">
        <v>105</v>
      </c>
      <c r="L2998" s="5" t="s">
        <v>25</v>
      </c>
      <c r="M2998" s="5" t="s">
        <v>4164</v>
      </c>
    </row>
    <row r="2999">
      <c r="B2999" s="5">
        <v>13054.0</v>
      </c>
      <c r="E2999" s="90" t="s">
        <v>21</v>
      </c>
      <c r="F2999" s="90" t="s">
        <v>1305</v>
      </c>
      <c r="G2999" s="5">
        <v>1989.0</v>
      </c>
      <c r="H2999" s="5" t="s">
        <v>330</v>
      </c>
      <c r="I2999" s="5" t="s">
        <v>997</v>
      </c>
      <c r="J2999" s="5" t="s">
        <v>1213</v>
      </c>
      <c r="K2999" s="5" t="s">
        <v>105</v>
      </c>
      <c r="L2999" s="5" t="s">
        <v>25</v>
      </c>
      <c r="M2999" s="5" t="s">
        <v>4164</v>
      </c>
    </row>
    <row r="3000">
      <c r="B3000" s="5">
        <v>13055.0</v>
      </c>
      <c r="E3000" s="90" t="s">
        <v>21</v>
      </c>
      <c r="F3000" s="90" t="s">
        <v>1306</v>
      </c>
      <c r="G3000" s="5">
        <v>1989.0</v>
      </c>
      <c r="H3000" s="5" t="s">
        <v>330</v>
      </c>
      <c r="I3000" s="5" t="s">
        <v>997</v>
      </c>
      <c r="J3000" s="5" t="s">
        <v>1213</v>
      </c>
      <c r="K3000" s="5" t="s">
        <v>105</v>
      </c>
      <c r="L3000" s="5" t="s">
        <v>25</v>
      </c>
      <c r="M3000" s="5" t="s">
        <v>4164</v>
      </c>
    </row>
    <row r="3001">
      <c r="B3001" s="5">
        <v>13056.0</v>
      </c>
      <c r="E3001" s="90" t="s">
        <v>21</v>
      </c>
      <c r="F3001" s="90" t="s">
        <v>1307</v>
      </c>
      <c r="G3001" s="5">
        <v>1989.0</v>
      </c>
      <c r="H3001" s="5" t="s">
        <v>330</v>
      </c>
      <c r="I3001" s="5" t="s">
        <v>997</v>
      </c>
      <c r="J3001" s="5" t="s">
        <v>1213</v>
      </c>
      <c r="K3001" s="5" t="s">
        <v>105</v>
      </c>
      <c r="L3001" s="5" t="s">
        <v>25</v>
      </c>
      <c r="M3001" s="5" t="s">
        <v>4164</v>
      </c>
    </row>
    <row r="3002">
      <c r="B3002" s="5">
        <v>13057.0</v>
      </c>
      <c r="E3002" s="90" t="s">
        <v>21</v>
      </c>
      <c r="F3002" s="90" t="s">
        <v>1308</v>
      </c>
      <c r="G3002" s="5">
        <v>1989.0</v>
      </c>
      <c r="H3002" s="5" t="s">
        <v>330</v>
      </c>
      <c r="I3002" s="5" t="s">
        <v>997</v>
      </c>
      <c r="J3002" s="5" t="s">
        <v>1213</v>
      </c>
      <c r="K3002" s="5" t="s">
        <v>105</v>
      </c>
      <c r="L3002" s="5" t="s">
        <v>25</v>
      </c>
      <c r="M3002" s="5" t="s">
        <v>4164</v>
      </c>
    </row>
    <row r="3003">
      <c r="B3003" s="5">
        <v>13058.0</v>
      </c>
      <c r="E3003" s="90" t="s">
        <v>21</v>
      </c>
      <c r="F3003" s="90" t="s">
        <v>1309</v>
      </c>
      <c r="G3003" s="5">
        <v>1989.0</v>
      </c>
      <c r="H3003" s="5" t="s">
        <v>330</v>
      </c>
      <c r="I3003" s="5" t="s">
        <v>997</v>
      </c>
      <c r="J3003" s="5" t="s">
        <v>1213</v>
      </c>
      <c r="K3003" s="5" t="s">
        <v>105</v>
      </c>
      <c r="L3003" s="5" t="s">
        <v>25</v>
      </c>
      <c r="M3003" s="5" t="s">
        <v>4164</v>
      </c>
    </row>
    <row r="3004">
      <c r="B3004" s="5">
        <v>13059.0</v>
      </c>
      <c r="E3004" s="90" t="s">
        <v>21</v>
      </c>
      <c r="F3004" s="90" t="s">
        <v>2187</v>
      </c>
      <c r="G3004" s="5">
        <v>1981.0</v>
      </c>
      <c r="H3004" s="5" t="s">
        <v>62</v>
      </c>
      <c r="I3004" s="5" t="s">
        <v>1952</v>
      </c>
      <c r="J3004" s="5">
        <v>75.0</v>
      </c>
      <c r="K3004" s="5" t="s">
        <v>1953</v>
      </c>
      <c r="L3004" s="5" t="s">
        <v>72</v>
      </c>
      <c r="M3004" s="5" t="s">
        <v>4908</v>
      </c>
    </row>
    <row r="3005">
      <c r="B3005" s="5">
        <v>13060.0</v>
      </c>
      <c r="E3005" s="90" t="s">
        <v>21</v>
      </c>
      <c r="F3005" s="90" t="s">
        <v>2188</v>
      </c>
      <c r="G3005" s="5">
        <v>1981.0</v>
      </c>
      <c r="H3005" s="5" t="s">
        <v>62</v>
      </c>
      <c r="I3005" s="5" t="s">
        <v>1952</v>
      </c>
      <c r="J3005" s="5">
        <v>75.0</v>
      </c>
      <c r="K3005" s="5" t="s">
        <v>1953</v>
      </c>
      <c r="L3005" s="5" t="s">
        <v>72</v>
      </c>
      <c r="M3005" s="5" t="s">
        <v>4908</v>
      </c>
    </row>
    <row r="3006">
      <c r="B3006" s="5">
        <v>13061.0</v>
      </c>
      <c r="E3006" s="90" t="s">
        <v>21</v>
      </c>
      <c r="F3006" s="90" t="s">
        <v>2189</v>
      </c>
      <c r="G3006" s="5">
        <v>1981.0</v>
      </c>
      <c r="H3006" s="5" t="s">
        <v>62</v>
      </c>
      <c r="I3006" s="5" t="s">
        <v>1952</v>
      </c>
      <c r="J3006" s="5">
        <v>75.0</v>
      </c>
      <c r="K3006" s="5" t="s">
        <v>1953</v>
      </c>
      <c r="L3006" s="5" t="s">
        <v>72</v>
      </c>
      <c r="M3006" s="5" t="s">
        <v>4908</v>
      </c>
    </row>
    <row r="3007">
      <c r="B3007" s="5">
        <v>13062.0</v>
      </c>
      <c r="E3007" s="90" t="s">
        <v>21</v>
      </c>
      <c r="F3007" s="90" t="s">
        <v>2190</v>
      </c>
      <c r="G3007" s="5">
        <v>1981.0</v>
      </c>
      <c r="H3007" s="5" t="s">
        <v>62</v>
      </c>
      <c r="I3007" s="5" t="s">
        <v>1952</v>
      </c>
      <c r="J3007" s="5">
        <v>75.0</v>
      </c>
      <c r="K3007" s="5" t="s">
        <v>1953</v>
      </c>
      <c r="L3007" s="5" t="s">
        <v>72</v>
      </c>
      <c r="M3007" s="5" t="s">
        <v>4908</v>
      </c>
    </row>
    <row r="3008">
      <c r="B3008" s="5">
        <v>13063.0</v>
      </c>
      <c r="E3008" s="90" t="s">
        <v>21</v>
      </c>
      <c r="F3008" s="90" t="s">
        <v>2191</v>
      </c>
      <c r="G3008" s="5">
        <v>1981.0</v>
      </c>
      <c r="H3008" s="5" t="s">
        <v>62</v>
      </c>
      <c r="I3008" s="5" t="s">
        <v>1952</v>
      </c>
      <c r="J3008" s="5">
        <v>75.0</v>
      </c>
      <c r="K3008" s="5" t="s">
        <v>1953</v>
      </c>
      <c r="L3008" s="5" t="s">
        <v>72</v>
      </c>
      <c r="M3008" s="5" t="s">
        <v>4908</v>
      </c>
    </row>
    <row r="3009">
      <c r="B3009" s="5">
        <v>13064.0</v>
      </c>
      <c r="E3009" s="90" t="s">
        <v>21</v>
      </c>
      <c r="F3009" s="90" t="s">
        <v>2192</v>
      </c>
      <c r="G3009" s="5">
        <v>1981.0</v>
      </c>
      <c r="H3009" s="5" t="s">
        <v>62</v>
      </c>
      <c r="I3009" s="5" t="s">
        <v>1952</v>
      </c>
      <c r="J3009" s="5">
        <v>75.0</v>
      </c>
      <c r="K3009" s="5" t="s">
        <v>1953</v>
      </c>
      <c r="L3009" s="5" t="s">
        <v>72</v>
      </c>
      <c r="M3009" s="5" t="s">
        <v>4908</v>
      </c>
    </row>
    <row r="3010">
      <c r="B3010" s="5">
        <v>13065.0</v>
      </c>
      <c r="E3010" s="90" t="s">
        <v>21</v>
      </c>
      <c r="F3010" s="90" t="s">
        <v>2193</v>
      </c>
      <c r="G3010" s="5">
        <v>1981.0</v>
      </c>
      <c r="H3010" s="5" t="s">
        <v>62</v>
      </c>
      <c r="I3010" s="5" t="s">
        <v>1952</v>
      </c>
      <c r="J3010" s="5">
        <v>75.0</v>
      </c>
      <c r="K3010" s="5" t="s">
        <v>1953</v>
      </c>
      <c r="L3010" s="5" t="s">
        <v>72</v>
      </c>
      <c r="M3010" s="5" t="s">
        <v>4908</v>
      </c>
    </row>
    <row r="3011">
      <c r="B3011" s="5">
        <v>13066.0</v>
      </c>
      <c r="E3011" s="90" t="s">
        <v>21</v>
      </c>
      <c r="F3011" s="90" t="s">
        <v>2194</v>
      </c>
      <c r="G3011" s="5">
        <v>1981.0</v>
      </c>
      <c r="H3011" s="5" t="s">
        <v>62</v>
      </c>
      <c r="I3011" s="5" t="s">
        <v>1952</v>
      </c>
      <c r="J3011" s="5">
        <v>75.0</v>
      </c>
      <c r="K3011" s="5" t="s">
        <v>1953</v>
      </c>
      <c r="L3011" s="5" t="s">
        <v>72</v>
      </c>
      <c r="M3011" s="5" t="s">
        <v>4908</v>
      </c>
    </row>
    <row r="3012">
      <c r="B3012" s="5">
        <v>13067.0</v>
      </c>
      <c r="E3012" s="90" t="s">
        <v>21</v>
      </c>
      <c r="F3012" s="90" t="s">
        <v>2195</v>
      </c>
      <c r="G3012" s="5">
        <v>1981.0</v>
      </c>
      <c r="H3012" s="5" t="s">
        <v>62</v>
      </c>
      <c r="I3012" s="5" t="s">
        <v>1952</v>
      </c>
      <c r="J3012" s="5">
        <v>75.0</v>
      </c>
      <c r="K3012" s="5" t="s">
        <v>1953</v>
      </c>
      <c r="L3012" s="5" t="s">
        <v>72</v>
      </c>
      <c r="M3012" s="5" t="s">
        <v>4908</v>
      </c>
    </row>
    <row r="3013">
      <c r="B3013" s="5">
        <v>13068.0</v>
      </c>
      <c r="E3013" s="90" t="s">
        <v>21</v>
      </c>
      <c r="F3013" s="90" t="s">
        <v>2196</v>
      </c>
      <c r="G3013" s="5">
        <v>1981.0</v>
      </c>
      <c r="H3013" s="5" t="s">
        <v>62</v>
      </c>
      <c r="I3013" s="5" t="s">
        <v>1952</v>
      </c>
      <c r="J3013" s="5">
        <v>75.0</v>
      </c>
      <c r="K3013" s="5" t="s">
        <v>1953</v>
      </c>
      <c r="L3013" s="5" t="s">
        <v>72</v>
      </c>
      <c r="M3013" s="5" t="s">
        <v>4908</v>
      </c>
    </row>
    <row r="3014">
      <c r="B3014" s="5">
        <v>13069.0</v>
      </c>
      <c r="E3014" s="90" t="s">
        <v>21</v>
      </c>
      <c r="F3014" s="90" t="s">
        <v>2867</v>
      </c>
      <c r="G3014" s="5">
        <v>1981.0</v>
      </c>
      <c r="H3014" s="5" t="s">
        <v>62</v>
      </c>
      <c r="I3014" s="5" t="s">
        <v>2868</v>
      </c>
      <c r="J3014" s="5">
        <v>98.0</v>
      </c>
      <c r="K3014" s="5" t="s">
        <v>1953</v>
      </c>
      <c r="L3014" s="5" t="s">
        <v>72</v>
      </c>
      <c r="M3014" s="5" t="s">
        <v>4908</v>
      </c>
    </row>
    <row r="3015">
      <c r="B3015" s="5">
        <v>13070.0</v>
      </c>
      <c r="E3015" s="90" t="s">
        <v>21</v>
      </c>
      <c r="F3015" s="90" t="s">
        <v>2197</v>
      </c>
      <c r="G3015" s="5">
        <v>1981.0</v>
      </c>
      <c r="H3015" s="5" t="s">
        <v>62</v>
      </c>
      <c r="I3015" s="5" t="s">
        <v>1965</v>
      </c>
      <c r="J3015" s="5">
        <v>20.0</v>
      </c>
      <c r="K3015" s="5" t="s">
        <v>105</v>
      </c>
      <c r="L3015" s="5" t="s">
        <v>72</v>
      </c>
      <c r="M3015" s="5" t="s">
        <v>4908</v>
      </c>
    </row>
    <row r="3016">
      <c r="B3016" s="5">
        <v>13071.0</v>
      </c>
      <c r="E3016" s="90" t="s">
        <v>21</v>
      </c>
      <c r="F3016" s="90" t="s">
        <v>1967</v>
      </c>
      <c r="G3016" s="5">
        <v>1981.0</v>
      </c>
      <c r="H3016" s="5" t="s">
        <v>62</v>
      </c>
      <c r="I3016" s="5" t="s">
        <v>1933</v>
      </c>
      <c r="J3016" s="5">
        <v>101.0</v>
      </c>
      <c r="K3016" s="5" t="s">
        <v>1953</v>
      </c>
      <c r="L3016" s="5" t="s">
        <v>666</v>
      </c>
      <c r="M3016" s="5" t="s">
        <v>4908</v>
      </c>
    </row>
    <row r="3017">
      <c r="B3017" s="5">
        <v>13072.0</v>
      </c>
      <c r="E3017" s="90" t="s">
        <v>21</v>
      </c>
      <c r="F3017" s="90" t="s">
        <v>2028</v>
      </c>
      <c r="G3017" s="5">
        <v>1987.0</v>
      </c>
      <c r="H3017" s="5" t="s">
        <v>102</v>
      </c>
      <c r="I3017" s="5" t="s">
        <v>1965</v>
      </c>
      <c r="J3017" s="5">
        <v>8.0</v>
      </c>
      <c r="K3017" s="5" t="s">
        <v>1567</v>
      </c>
      <c r="L3017" s="5" t="s">
        <v>72</v>
      </c>
      <c r="M3017" s="5" t="s">
        <v>4908</v>
      </c>
    </row>
    <row r="3018">
      <c r="B3018" s="5">
        <v>13073.0</v>
      </c>
      <c r="E3018" s="90" t="s">
        <v>21</v>
      </c>
      <c r="F3018" s="90" t="s">
        <v>2464</v>
      </c>
      <c r="G3018" s="5">
        <v>1981.0</v>
      </c>
      <c r="H3018" s="5" t="s">
        <v>62</v>
      </c>
      <c r="I3018" s="5" t="s">
        <v>1933</v>
      </c>
      <c r="J3018" s="5">
        <v>4.0</v>
      </c>
      <c r="K3018" s="5" t="s">
        <v>105</v>
      </c>
      <c r="L3018" s="5" t="s">
        <v>666</v>
      </c>
      <c r="M3018" s="5" t="s">
        <v>4908</v>
      </c>
    </row>
    <row r="3019">
      <c r="B3019" s="5">
        <v>13074.0</v>
      </c>
      <c r="E3019" s="90" t="s">
        <v>21</v>
      </c>
      <c r="F3019" s="90" t="s">
        <v>2465</v>
      </c>
      <c r="G3019" s="5">
        <v>1981.0</v>
      </c>
      <c r="H3019" s="5" t="s">
        <v>62</v>
      </c>
      <c r="I3019" s="5" t="s">
        <v>1933</v>
      </c>
      <c r="J3019" s="5">
        <v>4.0</v>
      </c>
      <c r="K3019" s="5" t="s">
        <v>105</v>
      </c>
      <c r="L3019" s="5" t="s">
        <v>666</v>
      </c>
      <c r="M3019" s="5" t="s">
        <v>4908</v>
      </c>
    </row>
    <row r="3020">
      <c r="B3020" s="5">
        <v>13075.0</v>
      </c>
      <c r="E3020" s="90" t="s">
        <v>21</v>
      </c>
      <c r="F3020" s="90" t="s">
        <v>2466</v>
      </c>
      <c r="G3020" s="5">
        <v>1981.0</v>
      </c>
      <c r="H3020" s="5" t="s">
        <v>62</v>
      </c>
      <c r="I3020" s="5" t="s">
        <v>1933</v>
      </c>
      <c r="J3020" s="5">
        <v>4.0</v>
      </c>
      <c r="K3020" s="5" t="s">
        <v>105</v>
      </c>
      <c r="L3020" s="5" t="s">
        <v>666</v>
      </c>
      <c r="M3020" s="5" t="s">
        <v>4908</v>
      </c>
    </row>
    <row r="3021">
      <c r="B3021" s="5">
        <v>13076.0</v>
      </c>
      <c r="E3021" s="90" t="s">
        <v>21</v>
      </c>
      <c r="F3021" s="90" t="s">
        <v>2467</v>
      </c>
      <c r="G3021" s="5">
        <v>1981.0</v>
      </c>
      <c r="H3021" s="5" t="s">
        <v>62</v>
      </c>
      <c r="I3021" s="5" t="s">
        <v>1933</v>
      </c>
      <c r="J3021" s="5">
        <v>4.0</v>
      </c>
      <c r="K3021" s="5" t="s">
        <v>105</v>
      </c>
      <c r="L3021" s="5" t="s">
        <v>666</v>
      </c>
      <c r="M3021" s="5" t="s">
        <v>4908</v>
      </c>
    </row>
    <row r="3022">
      <c r="B3022" s="5">
        <v>13077.0</v>
      </c>
      <c r="E3022" s="90" t="s">
        <v>21</v>
      </c>
      <c r="F3022" s="90" t="s">
        <v>2468</v>
      </c>
      <c r="G3022" s="5">
        <v>1981.0</v>
      </c>
      <c r="H3022" s="5" t="s">
        <v>62</v>
      </c>
      <c r="I3022" s="5" t="s">
        <v>1933</v>
      </c>
      <c r="J3022" s="5">
        <v>4.0</v>
      </c>
      <c r="K3022" s="5" t="s">
        <v>105</v>
      </c>
      <c r="L3022" s="5" t="s">
        <v>666</v>
      </c>
      <c r="M3022" s="5" t="s">
        <v>4908</v>
      </c>
    </row>
    <row r="3023">
      <c r="B3023" s="5">
        <v>13078.0</v>
      </c>
      <c r="E3023" s="90" t="s">
        <v>21</v>
      </c>
      <c r="F3023" s="90" t="s">
        <v>2469</v>
      </c>
      <c r="G3023" s="5">
        <v>1981.0</v>
      </c>
      <c r="H3023" s="5" t="s">
        <v>62</v>
      </c>
      <c r="I3023" s="5" t="s">
        <v>1933</v>
      </c>
      <c r="J3023" s="5">
        <v>4.0</v>
      </c>
      <c r="K3023" s="5" t="s">
        <v>105</v>
      </c>
      <c r="L3023" s="5" t="s">
        <v>666</v>
      </c>
      <c r="M3023" s="5" t="s">
        <v>4908</v>
      </c>
    </row>
    <row r="3024">
      <c r="B3024" s="5">
        <v>13079.0</v>
      </c>
      <c r="E3024" s="90" t="s">
        <v>21</v>
      </c>
      <c r="F3024" s="90" t="s">
        <v>2470</v>
      </c>
      <c r="G3024" s="5">
        <v>1981.0</v>
      </c>
      <c r="H3024" s="5" t="s">
        <v>62</v>
      </c>
      <c r="I3024" s="5" t="s">
        <v>1933</v>
      </c>
      <c r="J3024" s="5">
        <v>4.0</v>
      </c>
      <c r="K3024" s="5" t="s">
        <v>105</v>
      </c>
      <c r="L3024" s="5" t="s">
        <v>666</v>
      </c>
      <c r="M3024" s="5" t="s">
        <v>4908</v>
      </c>
    </row>
    <row r="3025">
      <c r="B3025" s="5">
        <v>13080.0</v>
      </c>
      <c r="E3025" s="90" t="s">
        <v>21</v>
      </c>
      <c r="F3025" s="90" t="s">
        <v>2471</v>
      </c>
      <c r="G3025" s="5">
        <v>1981.0</v>
      </c>
      <c r="H3025" s="5" t="s">
        <v>62</v>
      </c>
      <c r="I3025" s="5" t="s">
        <v>1933</v>
      </c>
      <c r="J3025" s="5">
        <v>4.0</v>
      </c>
      <c r="K3025" s="5" t="s">
        <v>105</v>
      </c>
      <c r="L3025" s="5" t="s">
        <v>666</v>
      </c>
      <c r="M3025" s="5" t="s">
        <v>4908</v>
      </c>
    </row>
    <row r="3026">
      <c r="B3026" s="5">
        <v>13081.0</v>
      </c>
      <c r="E3026" s="90" t="s">
        <v>21</v>
      </c>
      <c r="F3026" s="90" t="s">
        <v>2134</v>
      </c>
      <c r="G3026" s="5">
        <v>1981.0</v>
      </c>
      <c r="H3026" s="5" t="s">
        <v>62</v>
      </c>
      <c r="I3026" s="5" t="s">
        <v>1933</v>
      </c>
      <c r="J3026" s="5">
        <v>101.0</v>
      </c>
      <c r="K3026" s="5" t="s">
        <v>1953</v>
      </c>
      <c r="L3026" s="5" t="s">
        <v>666</v>
      </c>
      <c r="M3026" s="5" t="s">
        <v>4908</v>
      </c>
    </row>
    <row r="3027">
      <c r="B3027" s="5">
        <v>13082.0</v>
      </c>
      <c r="E3027" s="90" t="s">
        <v>21</v>
      </c>
      <c r="F3027" s="90" t="s">
        <v>2135</v>
      </c>
      <c r="G3027" s="5">
        <v>1981.0</v>
      </c>
      <c r="H3027" s="5" t="s">
        <v>62</v>
      </c>
      <c r="I3027" s="5" t="s">
        <v>1933</v>
      </c>
      <c r="J3027" s="5">
        <v>101.0</v>
      </c>
      <c r="K3027" s="5" t="s">
        <v>1953</v>
      </c>
      <c r="L3027" s="5" t="s">
        <v>666</v>
      </c>
      <c r="M3027" s="5" t="s">
        <v>4908</v>
      </c>
    </row>
    <row r="3028">
      <c r="B3028" s="5">
        <v>13083.0</v>
      </c>
      <c r="E3028" s="90" t="s">
        <v>21</v>
      </c>
      <c r="F3028" s="90" t="s">
        <v>2136</v>
      </c>
      <c r="G3028" s="5">
        <v>1981.0</v>
      </c>
      <c r="H3028" s="5" t="s">
        <v>62</v>
      </c>
      <c r="I3028" s="5" t="s">
        <v>1933</v>
      </c>
      <c r="J3028" s="5">
        <v>101.0</v>
      </c>
      <c r="K3028" s="5" t="s">
        <v>1953</v>
      </c>
      <c r="L3028" s="5" t="s">
        <v>666</v>
      </c>
      <c r="M3028" s="5" t="s">
        <v>4908</v>
      </c>
    </row>
    <row r="3029">
      <c r="B3029" s="5">
        <v>13084.0</v>
      </c>
      <c r="E3029" s="90" t="s">
        <v>21</v>
      </c>
      <c r="F3029" s="90" t="s">
        <v>2137</v>
      </c>
      <c r="G3029" s="5">
        <v>1981.0</v>
      </c>
      <c r="H3029" s="5" t="s">
        <v>62</v>
      </c>
      <c r="I3029" s="5" t="s">
        <v>1933</v>
      </c>
      <c r="J3029" s="5">
        <v>101.0</v>
      </c>
      <c r="K3029" s="5" t="s">
        <v>1953</v>
      </c>
      <c r="L3029" s="5" t="s">
        <v>666</v>
      </c>
      <c r="M3029" s="5" t="s">
        <v>4908</v>
      </c>
    </row>
    <row r="3030">
      <c r="B3030" s="5">
        <v>13085.0</v>
      </c>
      <c r="E3030" s="90" t="s">
        <v>21</v>
      </c>
      <c r="F3030" s="90" t="s">
        <v>2138</v>
      </c>
      <c r="G3030" s="5">
        <v>1981.0</v>
      </c>
      <c r="H3030" s="5" t="s">
        <v>62</v>
      </c>
      <c r="I3030" s="5" t="s">
        <v>1933</v>
      </c>
      <c r="J3030" s="5">
        <v>101.0</v>
      </c>
      <c r="K3030" s="5" t="s">
        <v>1953</v>
      </c>
      <c r="L3030" s="5" t="s">
        <v>666</v>
      </c>
      <c r="M3030" s="5" t="s">
        <v>4908</v>
      </c>
    </row>
    <row r="3031">
      <c r="B3031" s="5">
        <v>13086.0</v>
      </c>
      <c r="E3031" s="90" t="s">
        <v>21</v>
      </c>
      <c r="F3031" s="90" t="s">
        <v>2139</v>
      </c>
      <c r="G3031" s="5">
        <v>1981.0</v>
      </c>
      <c r="H3031" s="5" t="s">
        <v>62</v>
      </c>
      <c r="I3031" s="5" t="s">
        <v>1933</v>
      </c>
      <c r="J3031" s="5">
        <v>101.0</v>
      </c>
      <c r="K3031" s="5" t="s">
        <v>1953</v>
      </c>
      <c r="L3031" s="5" t="s">
        <v>666</v>
      </c>
      <c r="M3031" s="5" t="s">
        <v>4908</v>
      </c>
    </row>
    <row r="3032">
      <c r="B3032" s="5">
        <v>13087.0</v>
      </c>
      <c r="E3032" s="90" t="s">
        <v>21</v>
      </c>
      <c r="F3032" s="90" t="s">
        <v>2140</v>
      </c>
      <c r="G3032" s="5">
        <v>1981.0</v>
      </c>
      <c r="H3032" s="5" t="s">
        <v>62</v>
      </c>
      <c r="I3032" s="5" t="s">
        <v>1933</v>
      </c>
      <c r="J3032" s="5">
        <v>101.0</v>
      </c>
      <c r="K3032" s="5" t="s">
        <v>1953</v>
      </c>
      <c r="L3032" s="5" t="s">
        <v>666</v>
      </c>
      <c r="M3032" s="5" t="s">
        <v>4908</v>
      </c>
    </row>
    <row r="3033">
      <c r="B3033" s="5">
        <v>13088.0</v>
      </c>
      <c r="E3033" s="90" t="s">
        <v>21</v>
      </c>
      <c r="F3033" s="90" t="s">
        <v>2141</v>
      </c>
      <c r="G3033" s="5">
        <v>1981.0</v>
      </c>
      <c r="H3033" s="5" t="s">
        <v>62</v>
      </c>
      <c r="I3033" s="5" t="s">
        <v>1933</v>
      </c>
      <c r="J3033" s="5">
        <v>101.0</v>
      </c>
      <c r="K3033" s="5" t="s">
        <v>1953</v>
      </c>
      <c r="L3033" s="5" t="s">
        <v>666</v>
      </c>
      <c r="M3033" s="5" t="s">
        <v>4908</v>
      </c>
    </row>
    <row r="3034">
      <c r="B3034" s="5">
        <v>13089.0</v>
      </c>
      <c r="E3034" s="90" t="s">
        <v>21</v>
      </c>
      <c r="F3034" s="90" t="s">
        <v>2142</v>
      </c>
      <c r="G3034" s="5">
        <v>1981.0</v>
      </c>
      <c r="H3034" s="5" t="s">
        <v>62</v>
      </c>
      <c r="I3034" s="5" t="s">
        <v>1933</v>
      </c>
      <c r="J3034" s="5">
        <v>101.0</v>
      </c>
      <c r="K3034" s="5" t="s">
        <v>1953</v>
      </c>
      <c r="L3034" s="5" t="s">
        <v>666</v>
      </c>
      <c r="M3034" s="5" t="s">
        <v>4908</v>
      </c>
    </row>
    <row r="3035">
      <c r="B3035" s="5">
        <v>13090.0</v>
      </c>
      <c r="E3035" s="90" t="s">
        <v>21</v>
      </c>
      <c r="F3035" s="90" t="s">
        <v>2143</v>
      </c>
      <c r="G3035" s="5">
        <v>1981.0</v>
      </c>
      <c r="H3035" s="5" t="s">
        <v>62</v>
      </c>
      <c r="I3035" s="5" t="s">
        <v>1933</v>
      </c>
      <c r="J3035" s="5">
        <v>101.0</v>
      </c>
      <c r="K3035" s="5" t="s">
        <v>1953</v>
      </c>
      <c r="L3035" s="5" t="s">
        <v>666</v>
      </c>
      <c r="M3035" s="5" t="s">
        <v>4908</v>
      </c>
    </row>
    <row r="3036">
      <c r="B3036" s="5">
        <v>13091.0</v>
      </c>
      <c r="E3036" s="90" t="s">
        <v>21</v>
      </c>
      <c r="F3036" s="90" t="s">
        <v>2144</v>
      </c>
      <c r="G3036" s="5">
        <v>1981.0</v>
      </c>
      <c r="H3036" s="5" t="s">
        <v>62</v>
      </c>
      <c r="I3036" s="5" t="s">
        <v>1933</v>
      </c>
      <c r="J3036" s="5">
        <v>101.0</v>
      </c>
      <c r="K3036" s="5" t="s">
        <v>1953</v>
      </c>
      <c r="L3036" s="5" t="s">
        <v>666</v>
      </c>
      <c r="M3036" s="5" t="s">
        <v>4908</v>
      </c>
    </row>
    <row r="3037">
      <c r="B3037" s="5">
        <v>13092.0</v>
      </c>
      <c r="E3037" s="90" t="s">
        <v>21</v>
      </c>
      <c r="F3037" s="90" t="s">
        <v>2378</v>
      </c>
      <c r="G3037" s="5">
        <v>1981.0</v>
      </c>
      <c r="H3037" s="5" t="s">
        <v>62</v>
      </c>
      <c r="I3037" s="5" t="s">
        <v>1933</v>
      </c>
      <c r="J3037" s="5">
        <v>101.0</v>
      </c>
      <c r="K3037" s="5" t="s">
        <v>1953</v>
      </c>
      <c r="L3037" s="5" t="s">
        <v>72</v>
      </c>
      <c r="M3037" s="5" t="s">
        <v>4908</v>
      </c>
    </row>
    <row r="3038">
      <c r="B3038" s="5">
        <v>13093.0</v>
      </c>
      <c r="E3038" s="90" t="s">
        <v>21</v>
      </c>
      <c r="F3038" s="90" t="s">
        <v>2379</v>
      </c>
      <c r="G3038" s="5">
        <v>1981.0</v>
      </c>
      <c r="H3038" s="5" t="s">
        <v>62</v>
      </c>
      <c r="I3038" s="5" t="s">
        <v>1933</v>
      </c>
      <c r="J3038" s="5">
        <v>101.0</v>
      </c>
      <c r="K3038" s="5" t="s">
        <v>1953</v>
      </c>
      <c r="L3038" s="5" t="s">
        <v>72</v>
      </c>
      <c r="M3038" s="5" t="s">
        <v>4908</v>
      </c>
    </row>
    <row r="3039">
      <c r="B3039" s="5">
        <v>13094.0</v>
      </c>
      <c r="E3039" s="90" t="s">
        <v>21</v>
      </c>
      <c r="F3039" s="90" t="s">
        <v>2380</v>
      </c>
      <c r="G3039" s="5">
        <v>1981.0</v>
      </c>
      <c r="H3039" s="5" t="s">
        <v>62</v>
      </c>
      <c r="I3039" s="5" t="s">
        <v>1933</v>
      </c>
      <c r="J3039" s="5">
        <v>101.0</v>
      </c>
      <c r="K3039" s="5" t="s">
        <v>1953</v>
      </c>
      <c r="L3039" s="5" t="s">
        <v>72</v>
      </c>
      <c r="M3039" s="5" t="s">
        <v>4908</v>
      </c>
    </row>
    <row r="3040">
      <c r="B3040" s="5">
        <v>13095.0</v>
      </c>
      <c r="E3040" s="90" t="s">
        <v>21</v>
      </c>
      <c r="F3040" s="90" t="s">
        <v>2381</v>
      </c>
      <c r="G3040" s="5">
        <v>1981.0</v>
      </c>
      <c r="H3040" s="5" t="s">
        <v>62</v>
      </c>
      <c r="I3040" s="5" t="s">
        <v>1933</v>
      </c>
      <c r="J3040" s="5">
        <v>101.0</v>
      </c>
      <c r="K3040" s="5" t="s">
        <v>1953</v>
      </c>
      <c r="L3040" s="5" t="s">
        <v>72</v>
      </c>
      <c r="M3040" s="5" t="s">
        <v>4908</v>
      </c>
    </row>
    <row r="3041">
      <c r="B3041" s="5">
        <v>13096.0</v>
      </c>
      <c r="E3041" s="90" t="s">
        <v>21</v>
      </c>
      <c r="F3041" s="90" t="s">
        <v>2382</v>
      </c>
      <c r="G3041" s="5">
        <v>1981.0</v>
      </c>
      <c r="H3041" s="5" t="s">
        <v>62</v>
      </c>
      <c r="I3041" s="5" t="s">
        <v>1952</v>
      </c>
      <c r="J3041" s="5">
        <v>101.0</v>
      </c>
      <c r="K3041" s="5" t="s">
        <v>1953</v>
      </c>
      <c r="L3041" s="5" t="s">
        <v>72</v>
      </c>
      <c r="M3041" s="5" t="s">
        <v>4908</v>
      </c>
    </row>
    <row r="3042">
      <c r="B3042" s="5">
        <v>13097.0</v>
      </c>
      <c r="E3042" s="90" t="s">
        <v>21</v>
      </c>
      <c r="F3042" s="90" t="s">
        <v>2383</v>
      </c>
      <c r="G3042" s="5">
        <v>1981.0</v>
      </c>
      <c r="H3042" s="5" t="s">
        <v>62</v>
      </c>
      <c r="I3042" s="5" t="s">
        <v>1952</v>
      </c>
      <c r="J3042" s="5">
        <v>101.0</v>
      </c>
      <c r="K3042" s="5" t="s">
        <v>1953</v>
      </c>
      <c r="L3042" s="5" t="s">
        <v>72</v>
      </c>
      <c r="M3042" s="5" t="s">
        <v>4908</v>
      </c>
    </row>
    <row r="3043">
      <c r="B3043" s="5">
        <v>13098.0</v>
      </c>
      <c r="E3043" s="90" t="s">
        <v>21</v>
      </c>
      <c r="F3043" s="90" t="s">
        <v>2292</v>
      </c>
      <c r="G3043" s="5">
        <v>1981.0</v>
      </c>
      <c r="H3043" s="5" t="s">
        <v>62</v>
      </c>
      <c r="I3043" s="5" t="s">
        <v>1952</v>
      </c>
      <c r="J3043" s="5">
        <v>75.0</v>
      </c>
      <c r="K3043" s="5" t="s">
        <v>1953</v>
      </c>
      <c r="L3043" s="5" t="s">
        <v>72</v>
      </c>
      <c r="M3043" s="5" t="s">
        <v>4908</v>
      </c>
    </row>
    <row r="3044">
      <c r="B3044" s="5">
        <v>13099.0</v>
      </c>
      <c r="E3044" s="90" t="s">
        <v>21</v>
      </c>
      <c r="F3044" s="90" t="s">
        <v>2293</v>
      </c>
      <c r="G3044" s="5">
        <v>1981.0</v>
      </c>
      <c r="H3044" s="5" t="s">
        <v>62</v>
      </c>
      <c r="I3044" s="5" t="s">
        <v>1952</v>
      </c>
      <c r="J3044" s="5">
        <v>75.0</v>
      </c>
      <c r="K3044" s="5" t="s">
        <v>1953</v>
      </c>
      <c r="L3044" s="5" t="s">
        <v>72</v>
      </c>
      <c r="M3044" s="5" t="s">
        <v>4908</v>
      </c>
    </row>
    <row r="3045">
      <c r="B3045" s="5">
        <v>13100.0</v>
      </c>
      <c r="E3045" s="90" t="s">
        <v>21</v>
      </c>
      <c r="F3045" s="90" t="s">
        <v>2145</v>
      </c>
      <c r="G3045" s="5">
        <v>1981.0</v>
      </c>
      <c r="H3045" s="5" t="s">
        <v>62</v>
      </c>
      <c r="I3045" s="5" t="s">
        <v>1933</v>
      </c>
      <c r="J3045" s="5">
        <v>101.0</v>
      </c>
      <c r="K3045" s="5" t="s">
        <v>1953</v>
      </c>
      <c r="L3045" s="5" t="s">
        <v>666</v>
      </c>
      <c r="M3045" s="5" t="s">
        <v>4908</v>
      </c>
    </row>
    <row r="3046">
      <c r="B3046" s="5">
        <v>13101.0</v>
      </c>
      <c r="E3046" s="90" t="s">
        <v>21</v>
      </c>
      <c r="F3046" s="90" t="s">
        <v>2146</v>
      </c>
      <c r="G3046" s="5">
        <v>1981.0</v>
      </c>
      <c r="H3046" s="5" t="s">
        <v>62</v>
      </c>
      <c r="I3046" s="5" t="s">
        <v>1933</v>
      </c>
      <c r="J3046" s="5">
        <v>101.0</v>
      </c>
      <c r="K3046" s="5" t="s">
        <v>1953</v>
      </c>
      <c r="L3046" s="5" t="s">
        <v>666</v>
      </c>
      <c r="M3046" s="5" t="s">
        <v>4908</v>
      </c>
    </row>
    <row r="3047">
      <c r="B3047" s="5">
        <v>13102.0</v>
      </c>
      <c r="E3047" s="90" t="s">
        <v>21</v>
      </c>
      <c r="F3047" s="90" t="s">
        <v>2384</v>
      </c>
      <c r="G3047" s="5">
        <v>1981.0</v>
      </c>
      <c r="H3047" s="5" t="s">
        <v>62</v>
      </c>
      <c r="I3047" s="5" t="s">
        <v>1933</v>
      </c>
      <c r="J3047" s="5">
        <v>101.0</v>
      </c>
      <c r="K3047" s="5" t="s">
        <v>1953</v>
      </c>
      <c r="L3047" s="5" t="s">
        <v>72</v>
      </c>
      <c r="M3047" s="5" t="s">
        <v>4908</v>
      </c>
    </row>
    <row r="3048">
      <c r="B3048" s="5">
        <v>13103.0</v>
      </c>
      <c r="E3048" s="90" t="s">
        <v>21</v>
      </c>
      <c r="F3048" s="90" t="s">
        <v>2385</v>
      </c>
      <c r="G3048" s="5">
        <v>1981.0</v>
      </c>
      <c r="H3048" s="5" t="s">
        <v>62</v>
      </c>
      <c r="I3048" s="5" t="s">
        <v>1933</v>
      </c>
      <c r="J3048" s="5">
        <v>101.0</v>
      </c>
      <c r="K3048" s="5" t="s">
        <v>1953</v>
      </c>
      <c r="L3048" s="5" t="s">
        <v>72</v>
      </c>
      <c r="M3048" s="5" t="s">
        <v>4908</v>
      </c>
    </row>
    <row r="3049">
      <c r="B3049" s="5">
        <v>13104.0</v>
      </c>
      <c r="E3049" s="90" t="s">
        <v>21</v>
      </c>
      <c r="F3049" s="90" t="s">
        <v>2294</v>
      </c>
      <c r="G3049" s="5">
        <v>1981.0</v>
      </c>
      <c r="H3049" s="5" t="s">
        <v>62</v>
      </c>
      <c r="I3049" s="5" t="s">
        <v>1952</v>
      </c>
      <c r="J3049" s="5">
        <v>75.0</v>
      </c>
      <c r="K3049" s="5" t="s">
        <v>1953</v>
      </c>
      <c r="L3049" s="5" t="s">
        <v>72</v>
      </c>
      <c r="M3049" s="5" t="s">
        <v>4908</v>
      </c>
    </row>
    <row r="3050">
      <c r="B3050" s="5">
        <v>13105.0</v>
      </c>
      <c r="E3050" s="90" t="s">
        <v>21</v>
      </c>
      <c r="F3050" s="90" t="s">
        <v>1925</v>
      </c>
      <c r="G3050" s="5">
        <v>1987.0</v>
      </c>
      <c r="H3050" s="5" t="s">
        <v>102</v>
      </c>
      <c r="I3050" s="5" t="s">
        <v>1917</v>
      </c>
      <c r="J3050" s="5">
        <v>37.0</v>
      </c>
      <c r="K3050" s="5" t="s">
        <v>105</v>
      </c>
      <c r="L3050" s="5" t="s">
        <v>72</v>
      </c>
      <c r="M3050" s="5" t="s">
        <v>4908</v>
      </c>
    </row>
    <row r="3051">
      <c r="B3051" s="5">
        <v>13106.0</v>
      </c>
      <c r="E3051" s="90" t="s">
        <v>21</v>
      </c>
      <c r="F3051" s="90" t="s">
        <v>2147</v>
      </c>
      <c r="G3051" s="5">
        <v>1989.0</v>
      </c>
      <c r="H3051" s="5" t="s">
        <v>102</v>
      </c>
      <c r="I3051" s="5" t="s">
        <v>1933</v>
      </c>
      <c r="J3051" s="5">
        <v>8.0</v>
      </c>
      <c r="K3051" s="5" t="s">
        <v>105</v>
      </c>
      <c r="L3051" s="5" t="s">
        <v>25</v>
      </c>
      <c r="M3051" s="5" t="s">
        <v>4908</v>
      </c>
    </row>
    <row r="3052">
      <c r="B3052" s="5">
        <v>13107.0</v>
      </c>
      <c r="E3052" s="90" t="s">
        <v>21</v>
      </c>
      <c r="F3052" s="90" t="s">
        <v>2148</v>
      </c>
      <c r="G3052" s="5">
        <v>1989.0</v>
      </c>
      <c r="H3052" s="5" t="s">
        <v>102</v>
      </c>
      <c r="I3052" s="5" t="s">
        <v>1933</v>
      </c>
      <c r="J3052" s="5">
        <v>8.0</v>
      </c>
      <c r="K3052" s="5" t="s">
        <v>105</v>
      </c>
      <c r="L3052" s="5" t="s">
        <v>25</v>
      </c>
      <c r="M3052" s="5" t="s">
        <v>4908</v>
      </c>
    </row>
    <row r="3053">
      <c r="B3053" s="5">
        <v>13108.0</v>
      </c>
      <c r="E3053" s="90" t="s">
        <v>21</v>
      </c>
      <c r="F3053" s="90" t="s">
        <v>2149</v>
      </c>
      <c r="G3053" s="5">
        <v>1989.0</v>
      </c>
      <c r="H3053" s="5" t="s">
        <v>102</v>
      </c>
      <c r="I3053" s="5" t="s">
        <v>1933</v>
      </c>
      <c r="J3053" s="5">
        <v>8.0</v>
      </c>
      <c r="K3053" s="5" t="s">
        <v>105</v>
      </c>
      <c r="L3053" s="5" t="s">
        <v>25</v>
      </c>
      <c r="M3053" s="5" t="s">
        <v>4908</v>
      </c>
    </row>
    <row r="3054">
      <c r="B3054" s="5">
        <v>13109.0</v>
      </c>
      <c r="E3054" s="90" t="s">
        <v>21</v>
      </c>
      <c r="F3054" s="90" t="s">
        <v>2150</v>
      </c>
      <c r="G3054" s="5">
        <v>1992.0</v>
      </c>
      <c r="H3054" s="5" t="s">
        <v>62</v>
      </c>
      <c r="I3054" s="5" t="s">
        <v>1826</v>
      </c>
      <c r="J3054" s="5">
        <v>362.0</v>
      </c>
      <c r="K3054" s="5" t="s">
        <v>105</v>
      </c>
      <c r="L3054" s="5" t="s">
        <v>25</v>
      </c>
      <c r="M3054" s="5" t="s">
        <v>4908</v>
      </c>
    </row>
    <row r="3055">
      <c r="B3055" s="5">
        <v>13110.0</v>
      </c>
      <c r="E3055" s="90" t="s">
        <v>21</v>
      </c>
      <c r="F3055" s="90" t="s">
        <v>2151</v>
      </c>
      <c r="G3055" s="5">
        <v>1992.0</v>
      </c>
      <c r="H3055" s="5" t="s">
        <v>62</v>
      </c>
      <c r="I3055" s="5" t="s">
        <v>1826</v>
      </c>
      <c r="J3055" s="5">
        <v>362.0</v>
      </c>
      <c r="K3055" s="5" t="s">
        <v>105</v>
      </c>
      <c r="L3055" s="5" t="s">
        <v>25</v>
      </c>
      <c r="M3055" s="5" t="s">
        <v>4908</v>
      </c>
    </row>
    <row r="3056">
      <c r="B3056" s="5">
        <v>13111.0</v>
      </c>
      <c r="C3056" s="5" t="s">
        <v>3068</v>
      </c>
      <c r="E3056" s="90" t="s">
        <v>161</v>
      </c>
      <c r="F3056" s="90" t="s">
        <v>2316</v>
      </c>
      <c r="G3056" s="5">
        <v>1990.0</v>
      </c>
      <c r="H3056" s="5" t="s">
        <v>102</v>
      </c>
      <c r="I3056" s="5" t="s">
        <v>288</v>
      </c>
      <c r="J3056" s="5">
        <v>26.0</v>
      </c>
      <c r="K3056" s="5" t="s">
        <v>105</v>
      </c>
      <c r="L3056" s="5" t="s">
        <v>25</v>
      </c>
      <c r="M3056" s="5" t="s">
        <v>4908</v>
      </c>
    </row>
    <row r="3057">
      <c r="B3057" s="5">
        <v>13112.0</v>
      </c>
      <c r="E3057" s="90" t="s">
        <v>161</v>
      </c>
      <c r="F3057" s="90" t="s">
        <v>2317</v>
      </c>
      <c r="G3057" s="5">
        <v>1990.0</v>
      </c>
      <c r="H3057" s="5" t="s">
        <v>102</v>
      </c>
      <c r="I3057" s="5" t="s">
        <v>288</v>
      </c>
      <c r="J3057" s="5">
        <v>26.0</v>
      </c>
      <c r="K3057" s="5" t="s">
        <v>105</v>
      </c>
      <c r="L3057" s="5" t="s">
        <v>25</v>
      </c>
      <c r="M3057" s="5" t="s">
        <v>4908</v>
      </c>
    </row>
    <row r="3058">
      <c r="B3058" s="5">
        <v>13113.0</v>
      </c>
      <c r="E3058" s="90" t="s">
        <v>161</v>
      </c>
      <c r="F3058" s="90" t="s">
        <v>2318</v>
      </c>
      <c r="G3058" s="5">
        <v>1990.0</v>
      </c>
      <c r="H3058" s="5" t="s">
        <v>102</v>
      </c>
      <c r="I3058" s="5" t="s">
        <v>288</v>
      </c>
      <c r="J3058" s="5">
        <v>26.0</v>
      </c>
      <c r="K3058" s="5" t="s">
        <v>105</v>
      </c>
      <c r="L3058" s="5" t="s">
        <v>25</v>
      </c>
      <c r="M3058" s="5" t="s">
        <v>4908</v>
      </c>
      <c r="N3058" s="113"/>
    </row>
    <row r="3059">
      <c r="B3059" s="5">
        <v>13114.0</v>
      </c>
      <c r="E3059" s="90" t="s">
        <v>161</v>
      </c>
      <c r="F3059" s="90" t="s">
        <v>2319</v>
      </c>
      <c r="G3059" s="5">
        <v>1990.0</v>
      </c>
      <c r="H3059" s="5" t="s">
        <v>102</v>
      </c>
      <c r="I3059" s="5" t="s">
        <v>288</v>
      </c>
      <c r="J3059" s="5">
        <v>26.0</v>
      </c>
      <c r="K3059" s="5" t="s">
        <v>105</v>
      </c>
      <c r="L3059" s="5" t="s">
        <v>25</v>
      </c>
      <c r="M3059" s="5" t="s">
        <v>4908</v>
      </c>
      <c r="N3059" s="113"/>
    </row>
    <row r="3060">
      <c r="B3060" s="5">
        <v>13115.0</v>
      </c>
      <c r="E3060" s="90" t="s">
        <v>161</v>
      </c>
      <c r="F3060" s="90" t="s">
        <v>2320</v>
      </c>
      <c r="G3060" s="5">
        <v>1990.0</v>
      </c>
      <c r="H3060" s="5" t="s">
        <v>102</v>
      </c>
      <c r="I3060" s="5" t="s">
        <v>288</v>
      </c>
      <c r="J3060" s="5">
        <v>26.0</v>
      </c>
      <c r="K3060" s="5" t="s">
        <v>105</v>
      </c>
      <c r="L3060" s="5" t="s">
        <v>25</v>
      </c>
      <c r="M3060" s="5" t="s">
        <v>4908</v>
      </c>
      <c r="N3060" s="113"/>
    </row>
    <row r="3061">
      <c r="B3061" s="5">
        <v>13116.0</v>
      </c>
      <c r="E3061" s="90" t="s">
        <v>161</v>
      </c>
      <c r="F3061" s="90" t="s">
        <v>2321</v>
      </c>
      <c r="G3061" s="5">
        <v>1990.0</v>
      </c>
      <c r="H3061" s="5" t="s">
        <v>102</v>
      </c>
      <c r="I3061" s="5" t="s">
        <v>288</v>
      </c>
      <c r="J3061" s="5">
        <v>26.0</v>
      </c>
      <c r="K3061" s="5" t="s">
        <v>105</v>
      </c>
      <c r="L3061" s="5" t="s">
        <v>25</v>
      </c>
      <c r="M3061" s="5" t="s">
        <v>4908</v>
      </c>
      <c r="N3061" s="113"/>
    </row>
    <row r="3062">
      <c r="B3062" s="5">
        <v>13117.0</v>
      </c>
      <c r="E3062" s="90" t="s">
        <v>21</v>
      </c>
      <c r="F3062" s="90" t="s">
        <v>2322</v>
      </c>
      <c r="G3062" s="5">
        <v>1990.0</v>
      </c>
      <c r="H3062" s="5" t="s">
        <v>102</v>
      </c>
      <c r="I3062" s="5" t="s">
        <v>288</v>
      </c>
      <c r="J3062" s="5">
        <v>26.0</v>
      </c>
      <c r="K3062" s="5" t="s">
        <v>105</v>
      </c>
      <c r="L3062" s="5" t="s">
        <v>25</v>
      </c>
      <c r="M3062" s="5" t="s">
        <v>4908</v>
      </c>
      <c r="N3062" s="113"/>
    </row>
    <row r="3063">
      <c r="A3063" s="314"/>
      <c r="B3063" s="310">
        <v>13118.0</v>
      </c>
      <c r="C3063" s="314"/>
      <c r="D3063" s="314"/>
      <c r="E3063" s="311" t="s">
        <v>21</v>
      </c>
      <c r="F3063" s="311" t="s">
        <v>2323</v>
      </c>
      <c r="G3063" s="310">
        <v>1990.0</v>
      </c>
      <c r="H3063" s="310" t="s">
        <v>102</v>
      </c>
      <c r="I3063" s="310" t="s">
        <v>288</v>
      </c>
      <c r="J3063" s="310">
        <v>26.0</v>
      </c>
      <c r="K3063" s="310" t="s">
        <v>105</v>
      </c>
      <c r="L3063" s="310" t="s">
        <v>25</v>
      </c>
      <c r="M3063" s="310" t="s">
        <v>4908</v>
      </c>
      <c r="N3063" s="314"/>
      <c r="O3063" s="314"/>
      <c r="P3063" s="314"/>
      <c r="Q3063" s="314"/>
      <c r="R3063" s="314"/>
      <c r="S3063" s="314"/>
      <c r="T3063" s="314"/>
      <c r="U3063" s="314"/>
      <c r="V3063" s="314"/>
      <c r="W3063" s="314"/>
      <c r="X3063" s="314"/>
      <c r="Y3063" s="314"/>
      <c r="Z3063" s="314"/>
      <c r="AA3063" s="314"/>
      <c r="AB3063" s="314"/>
      <c r="AC3063" s="314"/>
      <c r="AD3063" s="314"/>
      <c r="AE3063" s="314"/>
      <c r="AF3063" s="314"/>
      <c r="AG3063" s="314"/>
      <c r="AH3063" s="314"/>
      <c r="AI3063" s="314"/>
      <c r="AJ3063" s="314"/>
      <c r="AK3063" s="314"/>
      <c r="AL3063" s="314"/>
      <c r="AM3063" s="314"/>
      <c r="AN3063" s="314"/>
    </row>
    <row r="3064">
      <c r="A3064" s="314"/>
      <c r="B3064" s="310">
        <v>13119.0</v>
      </c>
      <c r="C3064" s="314"/>
      <c r="D3064" s="314"/>
      <c r="E3064" s="311" t="s">
        <v>21</v>
      </c>
      <c r="F3064" s="311" t="s">
        <v>2324</v>
      </c>
      <c r="G3064" s="310">
        <v>1990.0</v>
      </c>
      <c r="H3064" s="310" t="s">
        <v>102</v>
      </c>
      <c r="I3064" s="310" t="s">
        <v>288</v>
      </c>
      <c r="J3064" s="310">
        <v>26.0</v>
      </c>
      <c r="K3064" s="310" t="s">
        <v>105</v>
      </c>
      <c r="L3064" s="310" t="s">
        <v>25</v>
      </c>
      <c r="M3064" s="310" t="s">
        <v>4908</v>
      </c>
      <c r="N3064" s="314"/>
      <c r="O3064" s="314"/>
      <c r="P3064" s="314"/>
      <c r="Q3064" s="314"/>
      <c r="R3064" s="314"/>
      <c r="S3064" s="314"/>
      <c r="T3064" s="314"/>
      <c r="U3064" s="314"/>
      <c r="V3064" s="314"/>
      <c r="W3064" s="314"/>
      <c r="X3064" s="314"/>
      <c r="Y3064" s="314"/>
      <c r="Z3064" s="314"/>
      <c r="AA3064" s="314"/>
      <c r="AB3064" s="314"/>
      <c r="AC3064" s="314"/>
      <c r="AD3064" s="314"/>
      <c r="AE3064" s="314"/>
      <c r="AF3064" s="314"/>
      <c r="AG3064" s="314"/>
      <c r="AH3064" s="314"/>
      <c r="AI3064" s="314"/>
      <c r="AJ3064" s="314"/>
      <c r="AK3064" s="314"/>
      <c r="AL3064" s="314"/>
      <c r="AM3064" s="314"/>
      <c r="AN3064" s="314"/>
    </row>
    <row r="3065">
      <c r="A3065" s="314"/>
      <c r="B3065" s="310">
        <v>13120.0</v>
      </c>
      <c r="C3065" s="314"/>
      <c r="D3065" s="314"/>
      <c r="E3065" s="311" t="s">
        <v>21</v>
      </c>
      <c r="F3065" s="311" t="s">
        <v>2152</v>
      </c>
      <c r="G3065" s="310">
        <v>1992.0</v>
      </c>
      <c r="H3065" s="310" t="s">
        <v>62</v>
      </c>
      <c r="I3065" s="310" t="s">
        <v>1826</v>
      </c>
      <c r="J3065" s="310">
        <v>362.0</v>
      </c>
      <c r="K3065" s="310" t="s">
        <v>105</v>
      </c>
      <c r="L3065" s="310" t="s">
        <v>25</v>
      </c>
      <c r="M3065" s="310" t="s">
        <v>4908</v>
      </c>
      <c r="N3065" s="314"/>
      <c r="O3065" s="314"/>
      <c r="P3065" s="314"/>
      <c r="Q3065" s="314"/>
      <c r="R3065" s="314"/>
      <c r="S3065" s="314"/>
      <c r="T3065" s="314"/>
      <c r="U3065" s="314"/>
      <c r="V3065" s="314"/>
      <c r="W3065" s="314"/>
      <c r="X3065" s="314"/>
      <c r="Y3065" s="314"/>
      <c r="Z3065" s="314"/>
      <c r="AA3065" s="314"/>
      <c r="AB3065" s="314"/>
      <c r="AC3065" s="314"/>
      <c r="AD3065" s="314"/>
      <c r="AE3065" s="314"/>
      <c r="AF3065" s="314"/>
      <c r="AG3065" s="314"/>
      <c r="AH3065" s="314"/>
      <c r="AI3065" s="314"/>
      <c r="AJ3065" s="314"/>
      <c r="AK3065" s="314"/>
      <c r="AL3065" s="314"/>
      <c r="AM3065" s="314"/>
      <c r="AN3065" s="314"/>
    </row>
    <row r="3066">
      <c r="A3066" s="314"/>
      <c r="B3066" s="310">
        <v>13121.0</v>
      </c>
      <c r="C3066" s="314"/>
      <c r="D3066" s="314"/>
      <c r="E3066" s="311" t="s">
        <v>21</v>
      </c>
      <c r="F3066" s="311" t="s">
        <v>2153</v>
      </c>
      <c r="G3066" s="310">
        <v>1992.0</v>
      </c>
      <c r="H3066" s="310" t="s">
        <v>62</v>
      </c>
      <c r="I3066" s="310" t="s">
        <v>1826</v>
      </c>
      <c r="J3066" s="310">
        <v>362.0</v>
      </c>
      <c r="K3066" s="310" t="s">
        <v>105</v>
      </c>
      <c r="L3066" s="310" t="s">
        <v>25</v>
      </c>
      <c r="M3066" s="310" t="s">
        <v>4908</v>
      </c>
      <c r="N3066" s="314"/>
      <c r="O3066" s="314"/>
      <c r="P3066" s="314"/>
      <c r="Q3066" s="314"/>
      <c r="R3066" s="314"/>
      <c r="S3066" s="314"/>
      <c r="T3066" s="314"/>
      <c r="U3066" s="314"/>
      <c r="V3066" s="314"/>
      <c r="W3066" s="314"/>
      <c r="X3066" s="314"/>
      <c r="Y3066" s="314"/>
      <c r="Z3066" s="314"/>
      <c r="AA3066" s="314"/>
      <c r="AB3066" s="314"/>
      <c r="AC3066" s="314"/>
      <c r="AD3066" s="314"/>
      <c r="AE3066" s="314"/>
      <c r="AF3066" s="314"/>
      <c r="AG3066" s="314"/>
      <c r="AH3066" s="314"/>
      <c r="AI3066" s="314"/>
      <c r="AJ3066" s="314"/>
      <c r="AK3066" s="314"/>
      <c r="AL3066" s="314"/>
      <c r="AM3066" s="314"/>
      <c r="AN3066" s="314"/>
    </row>
    <row r="3067">
      <c r="A3067" s="314"/>
      <c r="B3067" s="310">
        <v>13122.0</v>
      </c>
      <c r="C3067" s="314"/>
      <c r="D3067" s="314"/>
      <c r="E3067" s="311" t="s">
        <v>21</v>
      </c>
      <c r="F3067" s="311" t="s">
        <v>2154</v>
      </c>
      <c r="G3067" s="310">
        <v>1992.0</v>
      </c>
      <c r="H3067" s="310" t="s">
        <v>62</v>
      </c>
      <c r="I3067" s="310" t="s">
        <v>1826</v>
      </c>
      <c r="J3067" s="310">
        <v>362.0</v>
      </c>
      <c r="K3067" s="310" t="s">
        <v>105</v>
      </c>
      <c r="L3067" s="310" t="s">
        <v>25</v>
      </c>
      <c r="M3067" s="310" t="s">
        <v>4908</v>
      </c>
      <c r="N3067" s="314"/>
      <c r="O3067" s="314"/>
      <c r="P3067" s="314"/>
      <c r="Q3067" s="314"/>
      <c r="R3067" s="314"/>
      <c r="S3067" s="314"/>
      <c r="T3067" s="314"/>
      <c r="U3067" s="314"/>
      <c r="V3067" s="314"/>
      <c r="W3067" s="314"/>
      <c r="X3067" s="314"/>
      <c r="Y3067" s="314"/>
      <c r="Z3067" s="314"/>
      <c r="AA3067" s="314"/>
      <c r="AB3067" s="314"/>
      <c r="AC3067" s="314"/>
      <c r="AD3067" s="314"/>
      <c r="AE3067" s="314"/>
      <c r="AF3067" s="314"/>
      <c r="AG3067" s="314"/>
      <c r="AH3067" s="314"/>
      <c r="AI3067" s="314"/>
      <c r="AJ3067" s="314"/>
      <c r="AK3067" s="314"/>
      <c r="AL3067" s="314"/>
      <c r="AM3067" s="314"/>
      <c r="AN3067" s="314"/>
    </row>
    <row r="3068">
      <c r="A3068" s="314"/>
      <c r="B3068" s="310">
        <v>13123.0</v>
      </c>
      <c r="C3068" s="314"/>
      <c r="D3068" s="314"/>
      <c r="E3068" s="311" t="s">
        <v>21</v>
      </c>
      <c r="F3068" s="311" t="s">
        <v>2155</v>
      </c>
      <c r="G3068" s="310">
        <v>1992.0</v>
      </c>
      <c r="H3068" s="310" t="s">
        <v>62</v>
      </c>
      <c r="I3068" s="310" t="s">
        <v>1826</v>
      </c>
      <c r="J3068" s="310">
        <v>362.0</v>
      </c>
      <c r="K3068" s="310" t="s">
        <v>105</v>
      </c>
      <c r="L3068" s="310" t="s">
        <v>25</v>
      </c>
      <c r="M3068" s="310" t="s">
        <v>4908</v>
      </c>
      <c r="N3068" s="314"/>
      <c r="O3068" s="314"/>
      <c r="P3068" s="314"/>
      <c r="Q3068" s="314"/>
      <c r="R3068" s="314"/>
      <c r="S3068" s="314"/>
      <c r="T3068" s="314"/>
      <c r="U3068" s="314"/>
      <c r="V3068" s="314"/>
      <c r="W3068" s="314"/>
      <c r="X3068" s="314"/>
      <c r="Y3068" s="314"/>
      <c r="Z3068" s="314"/>
      <c r="AA3068" s="314"/>
      <c r="AB3068" s="314"/>
      <c r="AC3068" s="314"/>
      <c r="AD3068" s="314"/>
      <c r="AE3068" s="314"/>
      <c r="AF3068" s="314"/>
      <c r="AG3068" s="314"/>
      <c r="AH3068" s="314"/>
      <c r="AI3068" s="314"/>
      <c r="AJ3068" s="314"/>
      <c r="AK3068" s="314"/>
      <c r="AL3068" s="314"/>
      <c r="AM3068" s="314"/>
      <c r="AN3068" s="314"/>
    </row>
    <row r="3069">
      <c r="A3069" s="314"/>
      <c r="B3069" s="310">
        <v>13124.0</v>
      </c>
      <c r="C3069" s="314"/>
      <c r="D3069" s="314"/>
      <c r="E3069" s="311" t="s">
        <v>21</v>
      </c>
      <c r="F3069" s="311" t="s">
        <v>2156</v>
      </c>
      <c r="G3069" s="310">
        <v>1992.0</v>
      </c>
      <c r="H3069" s="310" t="s">
        <v>62</v>
      </c>
      <c r="I3069" s="310" t="s">
        <v>1826</v>
      </c>
      <c r="J3069" s="310">
        <v>362.0</v>
      </c>
      <c r="K3069" s="310" t="s">
        <v>105</v>
      </c>
      <c r="L3069" s="310" t="s">
        <v>25</v>
      </c>
      <c r="M3069" s="310" t="s">
        <v>4908</v>
      </c>
      <c r="N3069" s="314"/>
      <c r="O3069" s="314"/>
      <c r="P3069" s="314"/>
      <c r="Q3069" s="314"/>
      <c r="R3069" s="314"/>
      <c r="S3069" s="314"/>
      <c r="T3069" s="314"/>
      <c r="U3069" s="314"/>
      <c r="V3069" s="314"/>
      <c r="W3069" s="314"/>
      <c r="X3069" s="314"/>
      <c r="Y3069" s="314"/>
      <c r="Z3069" s="314"/>
      <c r="AA3069" s="314"/>
      <c r="AB3069" s="314"/>
      <c r="AC3069" s="314"/>
      <c r="AD3069" s="314"/>
      <c r="AE3069" s="314"/>
      <c r="AF3069" s="314"/>
      <c r="AG3069" s="314"/>
      <c r="AH3069" s="314"/>
      <c r="AI3069" s="314"/>
      <c r="AJ3069" s="314"/>
      <c r="AK3069" s="314"/>
      <c r="AL3069" s="314"/>
      <c r="AM3069" s="314"/>
      <c r="AN3069" s="314"/>
    </row>
    <row r="3070">
      <c r="A3070" s="314"/>
      <c r="B3070" s="310">
        <v>13125.0</v>
      </c>
      <c r="C3070" s="314"/>
      <c r="D3070" s="314"/>
      <c r="E3070" s="311" t="s">
        <v>21</v>
      </c>
      <c r="F3070" s="311" t="s">
        <v>2157</v>
      </c>
      <c r="G3070" s="310">
        <v>1992.0</v>
      </c>
      <c r="H3070" s="310" t="s">
        <v>62</v>
      </c>
      <c r="I3070" s="310" t="s">
        <v>1826</v>
      </c>
      <c r="J3070" s="310">
        <v>362.0</v>
      </c>
      <c r="K3070" s="310" t="s">
        <v>105</v>
      </c>
      <c r="L3070" s="310" t="s">
        <v>25</v>
      </c>
      <c r="M3070" s="310" t="s">
        <v>4908</v>
      </c>
      <c r="N3070" s="314"/>
      <c r="O3070" s="314"/>
      <c r="P3070" s="314"/>
      <c r="Q3070" s="314"/>
      <c r="R3070" s="314"/>
      <c r="S3070" s="314"/>
      <c r="T3070" s="314"/>
      <c r="U3070" s="314"/>
      <c r="V3070" s="314"/>
      <c r="W3070" s="314"/>
      <c r="X3070" s="314"/>
      <c r="Y3070" s="314"/>
      <c r="Z3070" s="314"/>
      <c r="AA3070" s="314"/>
      <c r="AB3070" s="314"/>
      <c r="AC3070" s="314"/>
      <c r="AD3070" s="314"/>
      <c r="AE3070" s="314"/>
      <c r="AF3070" s="314"/>
      <c r="AG3070" s="314"/>
      <c r="AH3070" s="314"/>
      <c r="AI3070" s="314"/>
      <c r="AJ3070" s="314"/>
      <c r="AK3070" s="314"/>
      <c r="AL3070" s="314"/>
      <c r="AM3070" s="314"/>
      <c r="AN3070" s="314"/>
    </row>
    <row r="3071">
      <c r="A3071" s="314"/>
      <c r="B3071" s="310">
        <v>13126.0</v>
      </c>
      <c r="C3071" s="314"/>
      <c r="D3071" s="314"/>
      <c r="E3071" s="311" t="s">
        <v>21</v>
      </c>
      <c r="F3071" s="311" t="s">
        <v>2158</v>
      </c>
      <c r="G3071" s="310">
        <v>1992.0</v>
      </c>
      <c r="H3071" s="310" t="s">
        <v>62</v>
      </c>
      <c r="I3071" s="310" t="s">
        <v>1826</v>
      </c>
      <c r="J3071" s="310">
        <v>362.0</v>
      </c>
      <c r="K3071" s="310" t="s">
        <v>105</v>
      </c>
      <c r="L3071" s="310" t="s">
        <v>25</v>
      </c>
      <c r="M3071" s="310" t="s">
        <v>4908</v>
      </c>
      <c r="N3071" s="314"/>
      <c r="O3071" s="314"/>
      <c r="P3071" s="314"/>
      <c r="Q3071" s="314"/>
      <c r="R3071" s="314"/>
      <c r="S3071" s="314"/>
      <c r="T3071" s="314"/>
      <c r="U3071" s="314"/>
      <c r="V3071" s="314"/>
      <c r="W3071" s="314"/>
      <c r="X3071" s="314"/>
      <c r="Y3071" s="314"/>
      <c r="Z3071" s="314"/>
      <c r="AA3071" s="314"/>
      <c r="AB3071" s="314"/>
      <c r="AC3071" s="314"/>
      <c r="AD3071" s="314"/>
      <c r="AE3071" s="314"/>
      <c r="AF3071" s="314"/>
      <c r="AG3071" s="314"/>
      <c r="AH3071" s="314"/>
      <c r="AI3071" s="314"/>
      <c r="AJ3071" s="314"/>
      <c r="AK3071" s="314"/>
      <c r="AL3071" s="314"/>
      <c r="AM3071" s="314"/>
      <c r="AN3071" s="314"/>
    </row>
    <row r="3072">
      <c r="A3072" s="314"/>
      <c r="B3072" s="310">
        <v>13127.0</v>
      </c>
      <c r="C3072" s="314"/>
      <c r="D3072" s="314"/>
      <c r="E3072" s="311" t="s">
        <v>21</v>
      </c>
      <c r="F3072" s="311" t="s">
        <v>2159</v>
      </c>
      <c r="G3072" s="310">
        <v>1992.0</v>
      </c>
      <c r="H3072" s="310" t="s">
        <v>62</v>
      </c>
      <c r="I3072" s="310" t="s">
        <v>1826</v>
      </c>
      <c r="J3072" s="310">
        <v>362.0</v>
      </c>
      <c r="K3072" s="310" t="s">
        <v>105</v>
      </c>
      <c r="L3072" s="310" t="s">
        <v>25</v>
      </c>
      <c r="M3072" s="310" t="s">
        <v>4908</v>
      </c>
      <c r="N3072" s="314"/>
      <c r="O3072" s="314"/>
      <c r="P3072" s="314"/>
      <c r="Q3072" s="314"/>
      <c r="R3072" s="314"/>
      <c r="S3072" s="314"/>
      <c r="T3072" s="314"/>
      <c r="U3072" s="314"/>
      <c r="V3072" s="314"/>
      <c r="W3072" s="314"/>
      <c r="X3072" s="314"/>
      <c r="Y3072" s="314"/>
      <c r="Z3072" s="314"/>
      <c r="AA3072" s="314"/>
      <c r="AB3072" s="314"/>
      <c r="AC3072" s="314"/>
      <c r="AD3072" s="314"/>
      <c r="AE3072" s="314"/>
      <c r="AF3072" s="314"/>
      <c r="AG3072" s="314"/>
      <c r="AH3072" s="314"/>
      <c r="AI3072" s="314"/>
      <c r="AJ3072" s="314"/>
      <c r="AK3072" s="314"/>
      <c r="AL3072" s="314"/>
      <c r="AM3072" s="314"/>
      <c r="AN3072" s="314"/>
    </row>
    <row r="3073">
      <c r="A3073" s="314"/>
      <c r="B3073" s="310">
        <v>13128.0</v>
      </c>
      <c r="C3073" s="314"/>
      <c r="D3073" s="314"/>
      <c r="E3073" s="311" t="s">
        <v>21</v>
      </c>
      <c r="F3073" s="311" t="s">
        <v>2160</v>
      </c>
      <c r="G3073" s="310">
        <v>1992.0</v>
      </c>
      <c r="H3073" s="310" t="s">
        <v>62</v>
      </c>
      <c r="I3073" s="310" t="s">
        <v>1826</v>
      </c>
      <c r="J3073" s="310">
        <v>362.0</v>
      </c>
      <c r="K3073" s="310" t="s">
        <v>105</v>
      </c>
      <c r="L3073" s="310" t="s">
        <v>25</v>
      </c>
      <c r="M3073" s="310" t="s">
        <v>4908</v>
      </c>
      <c r="N3073" s="314"/>
      <c r="O3073" s="314"/>
      <c r="P3073" s="314"/>
      <c r="Q3073" s="314"/>
      <c r="R3073" s="314"/>
      <c r="S3073" s="314"/>
      <c r="T3073" s="314"/>
      <c r="U3073" s="314"/>
      <c r="V3073" s="314"/>
      <c r="W3073" s="314"/>
      <c r="X3073" s="314"/>
      <c r="Y3073" s="314"/>
      <c r="Z3073" s="314"/>
      <c r="AA3073" s="314"/>
      <c r="AB3073" s="314"/>
      <c r="AC3073" s="314"/>
      <c r="AD3073" s="314"/>
      <c r="AE3073" s="314"/>
      <c r="AF3073" s="314"/>
      <c r="AG3073" s="314"/>
      <c r="AH3073" s="314"/>
      <c r="AI3073" s="314"/>
      <c r="AJ3073" s="314"/>
      <c r="AK3073" s="314"/>
      <c r="AL3073" s="314"/>
      <c r="AM3073" s="314"/>
      <c r="AN3073" s="314"/>
    </row>
    <row r="3074">
      <c r="A3074" s="314"/>
      <c r="B3074" s="310">
        <v>13129.0</v>
      </c>
      <c r="C3074" s="314"/>
      <c r="D3074" s="314"/>
      <c r="E3074" s="311" t="s">
        <v>21</v>
      </c>
      <c r="F3074" s="311" t="s">
        <v>2161</v>
      </c>
      <c r="G3074" s="310">
        <v>1992.0</v>
      </c>
      <c r="H3074" s="310" t="s">
        <v>62</v>
      </c>
      <c r="I3074" s="310" t="s">
        <v>1826</v>
      </c>
      <c r="J3074" s="310">
        <v>362.0</v>
      </c>
      <c r="K3074" s="310" t="s">
        <v>105</v>
      </c>
      <c r="L3074" s="310" t="s">
        <v>25</v>
      </c>
      <c r="M3074" s="310" t="s">
        <v>4908</v>
      </c>
      <c r="N3074" s="314"/>
      <c r="O3074" s="314"/>
      <c r="P3074" s="314"/>
      <c r="Q3074" s="314"/>
      <c r="R3074" s="314"/>
      <c r="S3074" s="314"/>
      <c r="T3074" s="314"/>
      <c r="U3074" s="314"/>
      <c r="V3074" s="314"/>
      <c r="W3074" s="314"/>
      <c r="X3074" s="314"/>
      <c r="Y3074" s="314"/>
      <c r="Z3074" s="314"/>
      <c r="AA3074" s="314"/>
      <c r="AB3074" s="314"/>
      <c r="AC3074" s="314"/>
      <c r="AD3074" s="314"/>
      <c r="AE3074" s="314"/>
      <c r="AF3074" s="314"/>
      <c r="AG3074" s="314"/>
      <c r="AH3074" s="314"/>
      <c r="AI3074" s="314"/>
      <c r="AJ3074" s="314"/>
      <c r="AK3074" s="314"/>
      <c r="AL3074" s="314"/>
      <c r="AM3074" s="314"/>
      <c r="AN3074" s="314"/>
    </row>
    <row r="3075">
      <c r="A3075" s="314"/>
      <c r="B3075" s="310">
        <v>13130.0</v>
      </c>
      <c r="C3075" s="314"/>
      <c r="D3075" s="314"/>
      <c r="E3075" s="311" t="s">
        <v>21</v>
      </c>
      <c r="F3075" s="311" t="s">
        <v>2162</v>
      </c>
      <c r="G3075" s="310">
        <v>1992.0</v>
      </c>
      <c r="H3075" s="310" t="s">
        <v>62</v>
      </c>
      <c r="I3075" s="310" t="s">
        <v>1826</v>
      </c>
      <c r="J3075" s="310">
        <v>362.0</v>
      </c>
      <c r="K3075" s="310" t="s">
        <v>105</v>
      </c>
      <c r="L3075" s="310" t="s">
        <v>25</v>
      </c>
      <c r="M3075" s="310" t="s">
        <v>4908</v>
      </c>
      <c r="N3075" s="314"/>
      <c r="O3075" s="314"/>
      <c r="P3075" s="314"/>
      <c r="Q3075" s="314"/>
      <c r="R3075" s="314"/>
      <c r="S3075" s="314"/>
      <c r="T3075" s="314"/>
      <c r="U3075" s="314"/>
      <c r="V3075" s="314"/>
      <c r="W3075" s="314"/>
      <c r="X3075" s="314"/>
      <c r="Y3075" s="314"/>
      <c r="Z3075" s="314"/>
      <c r="AA3075" s="314"/>
      <c r="AB3075" s="314"/>
      <c r="AC3075" s="314"/>
      <c r="AD3075" s="314"/>
      <c r="AE3075" s="314"/>
      <c r="AF3075" s="314"/>
      <c r="AG3075" s="314"/>
      <c r="AH3075" s="314"/>
      <c r="AI3075" s="314"/>
      <c r="AJ3075" s="314"/>
      <c r="AK3075" s="314"/>
      <c r="AL3075" s="314"/>
      <c r="AM3075" s="314"/>
      <c r="AN3075" s="314"/>
    </row>
    <row r="3076">
      <c r="A3076" s="314"/>
      <c r="B3076" s="310">
        <v>13131.0</v>
      </c>
      <c r="C3076" s="314"/>
      <c r="D3076" s="314"/>
      <c r="E3076" s="311" t="s">
        <v>21</v>
      </c>
      <c r="F3076" s="311" t="s">
        <v>2163</v>
      </c>
      <c r="G3076" s="310">
        <v>1992.0</v>
      </c>
      <c r="H3076" s="310" t="s">
        <v>62</v>
      </c>
      <c r="I3076" s="310" t="s">
        <v>1826</v>
      </c>
      <c r="J3076" s="310">
        <v>362.0</v>
      </c>
      <c r="K3076" s="310" t="s">
        <v>105</v>
      </c>
      <c r="L3076" s="310" t="s">
        <v>25</v>
      </c>
      <c r="M3076" s="310" t="s">
        <v>4908</v>
      </c>
      <c r="N3076" s="314"/>
      <c r="O3076" s="314"/>
      <c r="P3076" s="314"/>
      <c r="Q3076" s="314"/>
      <c r="R3076" s="314"/>
      <c r="S3076" s="314"/>
      <c r="T3076" s="314"/>
      <c r="U3076" s="314"/>
      <c r="V3076" s="314"/>
      <c r="W3076" s="314"/>
      <c r="X3076" s="314"/>
      <c r="Y3076" s="314"/>
      <c r="Z3076" s="314"/>
      <c r="AA3076" s="314"/>
      <c r="AB3076" s="314"/>
      <c r="AC3076" s="314"/>
      <c r="AD3076" s="314"/>
      <c r="AE3076" s="314"/>
      <c r="AF3076" s="314"/>
      <c r="AG3076" s="314"/>
      <c r="AH3076" s="314"/>
      <c r="AI3076" s="314"/>
      <c r="AJ3076" s="314"/>
      <c r="AK3076" s="314"/>
      <c r="AL3076" s="314"/>
      <c r="AM3076" s="314"/>
      <c r="AN3076" s="314"/>
    </row>
    <row r="3077">
      <c r="A3077" s="314"/>
      <c r="B3077" s="310">
        <v>13132.0</v>
      </c>
      <c r="C3077" s="314"/>
      <c r="D3077" s="314"/>
      <c r="E3077" s="311" t="s">
        <v>21</v>
      </c>
      <c r="F3077" s="311" t="s">
        <v>2164</v>
      </c>
      <c r="G3077" s="310">
        <v>1992.0</v>
      </c>
      <c r="H3077" s="310" t="s">
        <v>62</v>
      </c>
      <c r="I3077" s="310" t="s">
        <v>1826</v>
      </c>
      <c r="J3077" s="310">
        <v>362.0</v>
      </c>
      <c r="K3077" s="310" t="s">
        <v>105</v>
      </c>
      <c r="L3077" s="310" t="s">
        <v>25</v>
      </c>
      <c r="M3077" s="310" t="s">
        <v>4908</v>
      </c>
      <c r="N3077" s="314"/>
      <c r="O3077" s="314"/>
      <c r="P3077" s="314"/>
      <c r="Q3077" s="314"/>
      <c r="R3077" s="314"/>
      <c r="S3077" s="314"/>
      <c r="T3077" s="314"/>
      <c r="U3077" s="314"/>
      <c r="V3077" s="314"/>
      <c r="W3077" s="314"/>
      <c r="X3077" s="314"/>
      <c r="Y3077" s="314"/>
      <c r="Z3077" s="314"/>
      <c r="AA3077" s="314"/>
      <c r="AB3077" s="314"/>
      <c r="AC3077" s="314"/>
      <c r="AD3077" s="314"/>
      <c r="AE3077" s="314"/>
      <c r="AF3077" s="314"/>
      <c r="AG3077" s="314"/>
      <c r="AH3077" s="314"/>
      <c r="AI3077" s="314"/>
      <c r="AJ3077" s="314"/>
      <c r="AK3077" s="314"/>
      <c r="AL3077" s="314"/>
      <c r="AM3077" s="314"/>
      <c r="AN3077" s="314"/>
    </row>
    <row r="3078">
      <c r="A3078" s="314"/>
      <c r="B3078" s="310">
        <v>13133.0</v>
      </c>
      <c r="C3078" s="314"/>
      <c r="D3078" s="314"/>
      <c r="E3078" s="311" t="s">
        <v>21</v>
      </c>
      <c r="F3078" s="311" t="s">
        <v>2165</v>
      </c>
      <c r="G3078" s="310">
        <v>1992.0</v>
      </c>
      <c r="H3078" s="310" t="s">
        <v>62</v>
      </c>
      <c r="I3078" s="310" t="s">
        <v>1826</v>
      </c>
      <c r="J3078" s="310">
        <v>362.0</v>
      </c>
      <c r="K3078" s="310" t="s">
        <v>105</v>
      </c>
      <c r="L3078" s="310" t="s">
        <v>25</v>
      </c>
      <c r="M3078" s="310" t="s">
        <v>4908</v>
      </c>
      <c r="N3078" s="314"/>
      <c r="O3078" s="314"/>
      <c r="P3078" s="314"/>
      <c r="Q3078" s="314"/>
      <c r="R3078" s="314"/>
      <c r="S3078" s="314"/>
      <c r="T3078" s="314"/>
      <c r="U3078" s="314"/>
      <c r="V3078" s="314"/>
      <c r="W3078" s="314"/>
      <c r="X3078" s="314"/>
      <c r="Y3078" s="314"/>
      <c r="Z3078" s="314"/>
      <c r="AA3078" s="314"/>
      <c r="AB3078" s="314"/>
      <c r="AC3078" s="314"/>
      <c r="AD3078" s="314"/>
      <c r="AE3078" s="314"/>
      <c r="AF3078" s="314"/>
      <c r="AG3078" s="314"/>
      <c r="AH3078" s="314"/>
      <c r="AI3078" s="314"/>
      <c r="AJ3078" s="314"/>
      <c r="AK3078" s="314"/>
      <c r="AL3078" s="314"/>
      <c r="AM3078" s="314"/>
      <c r="AN3078" s="314"/>
    </row>
    <row r="3079">
      <c r="B3079" s="5">
        <v>13134.0</v>
      </c>
      <c r="E3079" s="90" t="s">
        <v>66</v>
      </c>
      <c r="F3079" s="90" t="s">
        <v>2438</v>
      </c>
      <c r="G3079" s="5">
        <v>1992.0</v>
      </c>
      <c r="H3079" s="5" t="s">
        <v>2439</v>
      </c>
      <c r="I3079" s="5" t="s">
        <v>1826</v>
      </c>
      <c r="J3079" s="5">
        <v>247.0</v>
      </c>
      <c r="K3079" s="5" t="s">
        <v>105</v>
      </c>
      <c r="L3079" s="5" t="s">
        <v>68</v>
      </c>
      <c r="M3079" s="5" t="s">
        <v>4908</v>
      </c>
      <c r="N3079" s="113"/>
    </row>
    <row r="3080">
      <c r="B3080" s="5">
        <v>13135.0</v>
      </c>
      <c r="E3080" s="90" t="s">
        <v>21</v>
      </c>
      <c r="F3080" s="90" t="s">
        <v>2527</v>
      </c>
      <c r="G3080" s="5">
        <v>1992.0</v>
      </c>
      <c r="H3080" s="5" t="s">
        <v>2031</v>
      </c>
      <c r="I3080" s="5" t="s">
        <v>1826</v>
      </c>
      <c r="J3080" s="5">
        <v>328.0</v>
      </c>
      <c r="K3080" s="5" t="s">
        <v>105</v>
      </c>
      <c r="L3080" s="5" t="s">
        <v>30</v>
      </c>
      <c r="M3080" s="5" t="s">
        <v>4908</v>
      </c>
      <c r="N3080" s="113"/>
    </row>
    <row r="3081">
      <c r="A3081" s="314"/>
      <c r="B3081" s="310">
        <v>13136.0</v>
      </c>
      <c r="C3081" s="314"/>
      <c r="D3081" s="314"/>
      <c r="E3081" s="311" t="s">
        <v>21</v>
      </c>
      <c r="F3081" s="311" t="s">
        <v>2528</v>
      </c>
      <c r="G3081" s="310">
        <v>1992.0</v>
      </c>
      <c r="H3081" s="310" t="s">
        <v>2031</v>
      </c>
      <c r="I3081" s="310" t="s">
        <v>1826</v>
      </c>
      <c r="J3081" s="310">
        <v>328.0</v>
      </c>
      <c r="K3081" s="310" t="s">
        <v>105</v>
      </c>
      <c r="L3081" s="310" t="s">
        <v>30</v>
      </c>
      <c r="M3081" s="310" t="s">
        <v>4908</v>
      </c>
      <c r="N3081" s="314"/>
      <c r="O3081" s="314"/>
      <c r="P3081" s="314"/>
      <c r="Q3081" s="314"/>
      <c r="R3081" s="314"/>
      <c r="S3081" s="314"/>
      <c r="T3081" s="314"/>
      <c r="U3081" s="314"/>
      <c r="V3081" s="314"/>
      <c r="W3081" s="314"/>
      <c r="X3081" s="314"/>
      <c r="Y3081" s="314"/>
      <c r="Z3081" s="314"/>
      <c r="AA3081" s="314"/>
      <c r="AB3081" s="314"/>
      <c r="AC3081" s="314"/>
      <c r="AD3081" s="314"/>
      <c r="AE3081" s="314"/>
      <c r="AF3081" s="314"/>
      <c r="AG3081" s="314"/>
      <c r="AH3081" s="314"/>
      <c r="AI3081" s="314"/>
      <c r="AJ3081" s="314"/>
      <c r="AK3081" s="314"/>
      <c r="AL3081" s="314"/>
      <c r="AM3081" s="314"/>
      <c r="AN3081" s="314"/>
    </row>
    <row r="3082">
      <c r="A3082" s="314"/>
      <c r="B3082" s="310">
        <v>13137.0</v>
      </c>
      <c r="C3082" s="314"/>
      <c r="D3082" s="314"/>
      <c r="E3082" s="311" t="s">
        <v>21</v>
      </c>
      <c r="F3082" s="311" t="s">
        <v>2529</v>
      </c>
      <c r="G3082" s="310">
        <v>1992.0</v>
      </c>
      <c r="H3082" s="310" t="s">
        <v>2031</v>
      </c>
      <c r="I3082" s="310" t="s">
        <v>1826</v>
      </c>
      <c r="J3082" s="310">
        <v>328.0</v>
      </c>
      <c r="K3082" s="310" t="s">
        <v>105</v>
      </c>
      <c r="L3082" s="310" t="s">
        <v>30</v>
      </c>
      <c r="M3082" s="310" t="s">
        <v>4908</v>
      </c>
      <c r="N3082" s="314"/>
      <c r="O3082" s="314"/>
      <c r="P3082" s="314"/>
      <c r="Q3082" s="314"/>
      <c r="R3082" s="314"/>
      <c r="S3082" s="314"/>
      <c r="T3082" s="314"/>
      <c r="U3082" s="314"/>
      <c r="V3082" s="314"/>
      <c r="W3082" s="314"/>
      <c r="X3082" s="314"/>
      <c r="Y3082" s="314"/>
      <c r="Z3082" s="314"/>
      <c r="AA3082" s="314"/>
      <c r="AB3082" s="314"/>
      <c r="AC3082" s="314"/>
      <c r="AD3082" s="314"/>
      <c r="AE3082" s="314"/>
      <c r="AF3082" s="314"/>
      <c r="AG3082" s="314"/>
      <c r="AH3082" s="314"/>
      <c r="AI3082" s="314"/>
      <c r="AJ3082" s="314"/>
      <c r="AK3082" s="314"/>
      <c r="AL3082" s="314"/>
      <c r="AM3082" s="314"/>
      <c r="AN3082" s="314"/>
    </row>
    <row r="3083">
      <c r="A3083" s="314"/>
      <c r="B3083" s="310">
        <v>13138.0</v>
      </c>
      <c r="C3083" s="314"/>
      <c r="D3083" s="314"/>
      <c r="E3083" s="311" t="s">
        <v>21</v>
      </c>
      <c r="F3083" s="311" t="s">
        <v>2530</v>
      </c>
      <c r="G3083" s="310">
        <v>1992.0</v>
      </c>
      <c r="H3083" s="310" t="s">
        <v>2031</v>
      </c>
      <c r="I3083" s="310" t="s">
        <v>1826</v>
      </c>
      <c r="J3083" s="310">
        <v>328.0</v>
      </c>
      <c r="K3083" s="310" t="s">
        <v>105</v>
      </c>
      <c r="L3083" s="310" t="s">
        <v>30</v>
      </c>
      <c r="M3083" s="310" t="s">
        <v>4908</v>
      </c>
      <c r="N3083" s="314"/>
      <c r="O3083" s="314"/>
      <c r="P3083" s="314"/>
      <c r="Q3083" s="314"/>
      <c r="R3083" s="314"/>
      <c r="S3083" s="314"/>
      <c r="T3083" s="314"/>
      <c r="U3083" s="314"/>
      <c r="V3083" s="314"/>
      <c r="W3083" s="314"/>
      <c r="X3083" s="314"/>
      <c r="Y3083" s="314"/>
      <c r="Z3083" s="314"/>
      <c r="AA3083" s="314"/>
      <c r="AB3083" s="314"/>
      <c r="AC3083" s="314"/>
      <c r="AD3083" s="314"/>
      <c r="AE3083" s="314"/>
      <c r="AF3083" s="314"/>
      <c r="AG3083" s="314"/>
      <c r="AH3083" s="314"/>
      <c r="AI3083" s="314"/>
      <c r="AJ3083" s="314"/>
      <c r="AK3083" s="314"/>
      <c r="AL3083" s="314"/>
      <c r="AM3083" s="314"/>
      <c r="AN3083" s="314"/>
    </row>
    <row r="3084">
      <c r="A3084" s="314"/>
      <c r="B3084" s="310">
        <v>13139.0</v>
      </c>
      <c r="C3084" s="314"/>
      <c r="D3084" s="314"/>
      <c r="E3084" s="311" t="s">
        <v>21</v>
      </c>
      <c r="F3084" s="311" t="s">
        <v>3455</v>
      </c>
      <c r="G3084" s="310">
        <v>1989.0</v>
      </c>
      <c r="H3084" s="310" t="s">
        <v>330</v>
      </c>
      <c r="I3084" s="310" t="s">
        <v>997</v>
      </c>
      <c r="J3084" s="310" t="s">
        <v>1213</v>
      </c>
      <c r="K3084" s="310" t="s">
        <v>105</v>
      </c>
      <c r="L3084" s="310" t="s">
        <v>72</v>
      </c>
      <c r="M3084" s="310" t="s">
        <v>4164</v>
      </c>
      <c r="N3084" s="314"/>
      <c r="O3084" s="314"/>
      <c r="P3084" s="314"/>
      <c r="Q3084" s="314"/>
      <c r="R3084" s="314"/>
      <c r="S3084" s="314"/>
      <c r="T3084" s="314"/>
      <c r="U3084" s="314"/>
      <c r="V3084" s="314"/>
      <c r="W3084" s="314"/>
      <c r="X3084" s="314"/>
      <c r="Y3084" s="314"/>
      <c r="Z3084" s="314"/>
      <c r="AA3084" s="314"/>
      <c r="AB3084" s="314"/>
      <c r="AC3084" s="314"/>
      <c r="AD3084" s="314"/>
      <c r="AE3084" s="314"/>
      <c r="AF3084" s="314"/>
      <c r="AG3084" s="314"/>
      <c r="AH3084" s="314"/>
      <c r="AI3084" s="314"/>
      <c r="AJ3084" s="314"/>
      <c r="AK3084" s="314"/>
      <c r="AL3084" s="314"/>
      <c r="AM3084" s="314"/>
      <c r="AN3084" s="314"/>
    </row>
    <row r="3085">
      <c r="A3085" s="314"/>
      <c r="B3085" s="310">
        <v>13140.0</v>
      </c>
      <c r="C3085" s="314"/>
      <c r="D3085" s="314"/>
      <c r="E3085" s="311" t="s">
        <v>21</v>
      </c>
      <c r="F3085" s="311" t="s">
        <v>3456</v>
      </c>
      <c r="G3085" s="310">
        <v>1989.0</v>
      </c>
      <c r="H3085" s="310" t="s">
        <v>330</v>
      </c>
      <c r="I3085" s="310" t="s">
        <v>997</v>
      </c>
      <c r="J3085" s="310" t="s">
        <v>1213</v>
      </c>
      <c r="K3085" s="310" t="s">
        <v>105</v>
      </c>
      <c r="L3085" s="310" t="s">
        <v>72</v>
      </c>
      <c r="M3085" s="310" t="s">
        <v>4164</v>
      </c>
      <c r="N3085" s="314"/>
      <c r="O3085" s="314"/>
      <c r="P3085" s="314"/>
      <c r="Q3085" s="314"/>
      <c r="R3085" s="314"/>
      <c r="S3085" s="314"/>
      <c r="T3085" s="314"/>
      <c r="U3085" s="314"/>
      <c r="V3085" s="314"/>
      <c r="W3085" s="314"/>
      <c r="X3085" s="314"/>
      <c r="Y3085" s="314"/>
      <c r="Z3085" s="314"/>
      <c r="AA3085" s="314"/>
      <c r="AB3085" s="314"/>
      <c r="AC3085" s="314"/>
      <c r="AD3085" s="314"/>
      <c r="AE3085" s="314"/>
      <c r="AF3085" s="314"/>
      <c r="AG3085" s="314"/>
      <c r="AH3085" s="314"/>
      <c r="AI3085" s="314"/>
      <c r="AJ3085" s="314"/>
      <c r="AK3085" s="314"/>
      <c r="AL3085" s="314"/>
      <c r="AM3085" s="314"/>
      <c r="AN3085" s="314"/>
    </row>
    <row r="3086">
      <c r="A3086" s="314"/>
      <c r="B3086" s="310">
        <v>13141.0</v>
      </c>
      <c r="C3086" s="314"/>
      <c r="D3086" s="314"/>
      <c r="E3086" s="311" t="s">
        <v>21</v>
      </c>
      <c r="F3086" s="311" t="s">
        <v>3752</v>
      </c>
      <c r="G3086" s="310">
        <v>1991.0</v>
      </c>
      <c r="H3086" s="310" t="s">
        <v>90</v>
      </c>
      <c r="I3086" s="310" t="s">
        <v>107</v>
      </c>
      <c r="J3086" s="310">
        <v>671.0</v>
      </c>
      <c r="K3086" s="310" t="s">
        <v>105</v>
      </c>
      <c r="L3086" s="310" t="s">
        <v>72</v>
      </c>
      <c r="M3086" s="310" t="s">
        <v>4165</v>
      </c>
      <c r="N3086" s="314"/>
      <c r="O3086" s="314"/>
      <c r="P3086" s="314"/>
      <c r="Q3086" s="314"/>
      <c r="R3086" s="314"/>
      <c r="S3086" s="314"/>
      <c r="T3086" s="314"/>
      <c r="U3086" s="314"/>
      <c r="V3086" s="314"/>
      <c r="W3086" s="314"/>
      <c r="X3086" s="314"/>
      <c r="Y3086" s="314"/>
      <c r="Z3086" s="314"/>
      <c r="AA3086" s="314"/>
      <c r="AB3086" s="314"/>
      <c r="AC3086" s="314"/>
      <c r="AD3086" s="314"/>
      <c r="AE3086" s="314"/>
      <c r="AF3086" s="314"/>
      <c r="AG3086" s="314"/>
      <c r="AH3086" s="314"/>
      <c r="AI3086" s="314"/>
      <c r="AJ3086" s="314"/>
      <c r="AK3086" s="314"/>
      <c r="AL3086" s="314"/>
      <c r="AM3086" s="314"/>
      <c r="AN3086" s="314"/>
    </row>
    <row r="3087">
      <c r="A3087" s="314"/>
      <c r="B3087" s="310">
        <v>13142.0</v>
      </c>
      <c r="C3087" s="314"/>
      <c r="D3087" s="314"/>
      <c r="E3087" s="311" t="s">
        <v>21</v>
      </c>
      <c r="F3087" s="311" t="s">
        <v>3753</v>
      </c>
      <c r="G3087" s="310">
        <v>1991.0</v>
      </c>
      <c r="H3087" s="310" t="s">
        <v>90</v>
      </c>
      <c r="I3087" s="310" t="s">
        <v>107</v>
      </c>
      <c r="J3087" s="310">
        <v>671.0</v>
      </c>
      <c r="K3087" s="310" t="s">
        <v>105</v>
      </c>
      <c r="L3087" s="310" t="s">
        <v>72</v>
      </c>
      <c r="M3087" s="310" t="s">
        <v>4165</v>
      </c>
      <c r="N3087" s="314"/>
      <c r="O3087" s="314"/>
      <c r="P3087" s="314"/>
      <c r="Q3087" s="314"/>
      <c r="R3087" s="314"/>
      <c r="S3087" s="314"/>
      <c r="T3087" s="314"/>
      <c r="U3087" s="314"/>
      <c r="V3087" s="314"/>
      <c r="W3087" s="314"/>
      <c r="X3087" s="314"/>
      <c r="Y3087" s="314"/>
      <c r="Z3087" s="314"/>
      <c r="AA3087" s="314"/>
      <c r="AB3087" s="314"/>
      <c r="AC3087" s="314"/>
      <c r="AD3087" s="314"/>
      <c r="AE3087" s="314"/>
      <c r="AF3087" s="314"/>
      <c r="AG3087" s="314"/>
      <c r="AH3087" s="314"/>
      <c r="AI3087" s="314"/>
      <c r="AJ3087" s="314"/>
      <c r="AK3087" s="314"/>
      <c r="AL3087" s="314"/>
      <c r="AM3087" s="314"/>
      <c r="AN3087" s="314"/>
    </row>
    <row r="3088">
      <c r="A3088" s="314"/>
      <c r="B3088" s="310">
        <v>13143.0</v>
      </c>
      <c r="C3088" s="314"/>
      <c r="D3088" s="314"/>
      <c r="E3088" s="311" t="s">
        <v>21</v>
      </c>
      <c r="F3088" s="311" t="s">
        <v>3754</v>
      </c>
      <c r="G3088" s="310">
        <v>1991.0</v>
      </c>
      <c r="H3088" s="310" t="s">
        <v>90</v>
      </c>
      <c r="I3088" s="310" t="s">
        <v>107</v>
      </c>
      <c r="J3088" s="310">
        <v>671.0</v>
      </c>
      <c r="K3088" s="310" t="s">
        <v>105</v>
      </c>
      <c r="L3088" s="310" t="s">
        <v>72</v>
      </c>
      <c r="M3088" s="310" t="s">
        <v>4165</v>
      </c>
      <c r="N3088" s="314"/>
      <c r="O3088" s="314"/>
      <c r="P3088" s="314"/>
      <c r="Q3088" s="314"/>
      <c r="R3088" s="314"/>
      <c r="S3088" s="314"/>
      <c r="T3088" s="314"/>
      <c r="U3088" s="314"/>
      <c r="V3088" s="314"/>
      <c r="W3088" s="314"/>
      <c r="X3088" s="314"/>
      <c r="Y3088" s="314"/>
      <c r="Z3088" s="314"/>
      <c r="AA3088" s="314"/>
      <c r="AB3088" s="314"/>
      <c r="AC3088" s="314"/>
      <c r="AD3088" s="314"/>
      <c r="AE3088" s="314"/>
      <c r="AF3088" s="314"/>
      <c r="AG3088" s="314"/>
      <c r="AH3088" s="314"/>
      <c r="AI3088" s="314"/>
      <c r="AJ3088" s="314"/>
      <c r="AK3088" s="314"/>
      <c r="AL3088" s="314"/>
      <c r="AM3088" s="314"/>
      <c r="AN3088" s="314"/>
    </row>
    <row r="3089">
      <c r="A3089" s="314"/>
      <c r="B3089" s="310">
        <v>13144.0</v>
      </c>
      <c r="C3089" s="314"/>
      <c r="D3089" s="314"/>
      <c r="E3089" s="311" t="s">
        <v>21</v>
      </c>
      <c r="F3089" s="311" t="s">
        <v>3755</v>
      </c>
      <c r="G3089" s="310">
        <v>1991.0</v>
      </c>
      <c r="H3089" s="310" t="s">
        <v>90</v>
      </c>
      <c r="I3089" s="310" t="s">
        <v>107</v>
      </c>
      <c r="J3089" s="310">
        <v>671.0</v>
      </c>
      <c r="K3089" s="310" t="s">
        <v>105</v>
      </c>
      <c r="L3089" s="310" t="s">
        <v>72</v>
      </c>
      <c r="M3089" s="310" t="s">
        <v>4165</v>
      </c>
      <c r="N3089" s="314"/>
      <c r="O3089" s="314"/>
      <c r="P3089" s="314"/>
      <c r="Q3089" s="314"/>
      <c r="R3089" s="314"/>
      <c r="S3089" s="314"/>
      <c r="T3089" s="314"/>
      <c r="U3089" s="314"/>
      <c r="V3089" s="314"/>
      <c r="W3089" s="314"/>
      <c r="X3089" s="314"/>
      <c r="Y3089" s="314"/>
      <c r="Z3089" s="314"/>
      <c r="AA3089" s="314"/>
      <c r="AB3089" s="314"/>
      <c r="AC3089" s="314"/>
      <c r="AD3089" s="314"/>
      <c r="AE3089" s="314"/>
      <c r="AF3089" s="314"/>
      <c r="AG3089" s="314"/>
      <c r="AH3089" s="314"/>
      <c r="AI3089" s="314"/>
      <c r="AJ3089" s="314"/>
      <c r="AK3089" s="314"/>
      <c r="AL3089" s="314"/>
      <c r="AM3089" s="314"/>
      <c r="AN3089" s="314"/>
    </row>
    <row r="3090">
      <c r="A3090" s="314"/>
      <c r="B3090" s="310">
        <v>13145.0</v>
      </c>
      <c r="C3090" s="314"/>
      <c r="D3090" s="314"/>
      <c r="E3090" s="311" t="s">
        <v>21</v>
      </c>
      <c r="F3090" s="311" t="s">
        <v>3756</v>
      </c>
      <c r="G3090" s="310">
        <v>1991.0</v>
      </c>
      <c r="H3090" s="310" t="s">
        <v>90</v>
      </c>
      <c r="I3090" s="310" t="s">
        <v>107</v>
      </c>
      <c r="J3090" s="310">
        <v>671.0</v>
      </c>
      <c r="K3090" s="310" t="s">
        <v>105</v>
      </c>
      <c r="L3090" s="310" t="s">
        <v>72</v>
      </c>
      <c r="M3090" s="310" t="s">
        <v>4165</v>
      </c>
      <c r="N3090" s="314"/>
      <c r="O3090" s="314"/>
      <c r="P3090" s="314"/>
      <c r="Q3090" s="314"/>
      <c r="R3090" s="314"/>
      <c r="S3090" s="314"/>
      <c r="T3090" s="314"/>
      <c r="U3090" s="314"/>
      <c r="V3090" s="314"/>
      <c r="W3090" s="314"/>
      <c r="X3090" s="314"/>
      <c r="Y3090" s="314"/>
      <c r="Z3090" s="314"/>
      <c r="AA3090" s="314"/>
      <c r="AB3090" s="314"/>
      <c r="AC3090" s="314"/>
      <c r="AD3090" s="314"/>
      <c r="AE3090" s="314"/>
      <c r="AF3090" s="314"/>
      <c r="AG3090" s="314"/>
      <c r="AH3090" s="314"/>
      <c r="AI3090" s="314"/>
      <c r="AJ3090" s="314"/>
      <c r="AK3090" s="314"/>
      <c r="AL3090" s="314"/>
      <c r="AM3090" s="314"/>
      <c r="AN3090" s="314"/>
    </row>
    <row r="3091">
      <c r="A3091" s="314"/>
      <c r="B3091" s="310">
        <v>13146.0</v>
      </c>
      <c r="C3091" s="314"/>
      <c r="D3091" s="314"/>
      <c r="E3091" s="311" t="s">
        <v>21</v>
      </c>
      <c r="F3091" s="311" t="s">
        <v>3757</v>
      </c>
      <c r="G3091" s="310">
        <v>1991.0</v>
      </c>
      <c r="H3091" s="310" t="s">
        <v>90</v>
      </c>
      <c r="I3091" s="310" t="s">
        <v>107</v>
      </c>
      <c r="J3091" s="310">
        <v>671.0</v>
      </c>
      <c r="K3091" s="310" t="s">
        <v>105</v>
      </c>
      <c r="L3091" s="310" t="s">
        <v>72</v>
      </c>
      <c r="M3091" s="310" t="s">
        <v>4165</v>
      </c>
      <c r="N3091" s="314"/>
      <c r="O3091" s="314"/>
      <c r="P3091" s="314"/>
      <c r="Q3091" s="314"/>
      <c r="R3091" s="314"/>
      <c r="S3091" s="314"/>
      <c r="T3091" s="314"/>
      <c r="U3091" s="314"/>
      <c r="V3091" s="314"/>
      <c r="W3091" s="314"/>
      <c r="X3091" s="314"/>
      <c r="Y3091" s="314"/>
      <c r="Z3091" s="314"/>
      <c r="AA3091" s="314"/>
      <c r="AB3091" s="314"/>
      <c r="AC3091" s="314"/>
      <c r="AD3091" s="314"/>
      <c r="AE3091" s="314"/>
      <c r="AF3091" s="314"/>
      <c r="AG3091" s="314"/>
      <c r="AH3091" s="314"/>
      <c r="AI3091" s="314"/>
      <c r="AJ3091" s="314"/>
      <c r="AK3091" s="314"/>
      <c r="AL3091" s="314"/>
      <c r="AM3091" s="314"/>
      <c r="AN3091" s="314"/>
    </row>
    <row r="3092">
      <c r="A3092" s="314"/>
      <c r="B3092" s="310">
        <v>13147.0</v>
      </c>
      <c r="C3092" s="314"/>
      <c r="D3092" s="314"/>
      <c r="E3092" s="311" t="s">
        <v>21</v>
      </c>
      <c r="F3092" s="311" t="s">
        <v>3758</v>
      </c>
      <c r="G3092" s="310">
        <v>1991.0</v>
      </c>
      <c r="H3092" s="310" t="s">
        <v>90</v>
      </c>
      <c r="I3092" s="310" t="s">
        <v>107</v>
      </c>
      <c r="J3092" s="310">
        <v>671.0</v>
      </c>
      <c r="K3092" s="310" t="s">
        <v>105</v>
      </c>
      <c r="L3092" s="310" t="s">
        <v>72</v>
      </c>
      <c r="M3092" s="310" t="s">
        <v>4165</v>
      </c>
      <c r="N3092" s="314"/>
      <c r="O3092" s="314"/>
      <c r="P3092" s="314"/>
      <c r="Q3092" s="314"/>
      <c r="R3092" s="314"/>
      <c r="S3092" s="314"/>
      <c r="T3092" s="314"/>
      <c r="U3092" s="314"/>
      <c r="V3092" s="314"/>
      <c r="W3092" s="314"/>
      <c r="X3092" s="314"/>
      <c r="Y3092" s="314"/>
      <c r="Z3092" s="314"/>
      <c r="AA3092" s="314"/>
      <c r="AB3092" s="314"/>
      <c r="AC3092" s="314"/>
      <c r="AD3092" s="314"/>
      <c r="AE3092" s="314"/>
      <c r="AF3092" s="314"/>
      <c r="AG3092" s="314"/>
      <c r="AH3092" s="314"/>
      <c r="AI3092" s="314"/>
      <c r="AJ3092" s="314"/>
      <c r="AK3092" s="314"/>
      <c r="AL3092" s="314"/>
      <c r="AM3092" s="314"/>
      <c r="AN3092" s="314"/>
    </row>
    <row r="3093">
      <c r="A3093" s="314"/>
      <c r="B3093" s="310">
        <v>13148.0</v>
      </c>
      <c r="C3093" s="314"/>
      <c r="D3093" s="314"/>
      <c r="E3093" s="311" t="s">
        <v>21</v>
      </c>
      <c r="F3093" s="311" t="s">
        <v>3759</v>
      </c>
      <c r="G3093" s="310">
        <v>1991.0</v>
      </c>
      <c r="H3093" s="310" t="s">
        <v>90</v>
      </c>
      <c r="I3093" s="310" t="s">
        <v>107</v>
      </c>
      <c r="J3093" s="310">
        <v>671.0</v>
      </c>
      <c r="K3093" s="310" t="s">
        <v>105</v>
      </c>
      <c r="L3093" s="310" t="s">
        <v>72</v>
      </c>
      <c r="M3093" s="310" t="s">
        <v>4165</v>
      </c>
      <c r="N3093" s="314"/>
      <c r="O3093" s="314"/>
      <c r="P3093" s="314"/>
      <c r="Q3093" s="314"/>
      <c r="R3093" s="314"/>
      <c r="S3093" s="314"/>
      <c r="T3093" s="314"/>
      <c r="U3093" s="314"/>
      <c r="V3093" s="314"/>
      <c r="W3093" s="314"/>
      <c r="X3093" s="314"/>
      <c r="Y3093" s="314"/>
      <c r="Z3093" s="314"/>
      <c r="AA3093" s="314"/>
      <c r="AB3093" s="314"/>
      <c r="AC3093" s="314"/>
      <c r="AD3093" s="314"/>
      <c r="AE3093" s="314"/>
      <c r="AF3093" s="314"/>
      <c r="AG3093" s="314"/>
      <c r="AH3093" s="314"/>
      <c r="AI3093" s="314"/>
      <c r="AJ3093" s="314"/>
      <c r="AK3093" s="314"/>
      <c r="AL3093" s="314"/>
      <c r="AM3093" s="314"/>
      <c r="AN3093" s="314"/>
    </row>
    <row r="3094">
      <c r="A3094" s="314"/>
      <c r="B3094" s="310">
        <v>13149.0</v>
      </c>
      <c r="C3094" s="314"/>
      <c r="D3094" s="314"/>
      <c r="E3094" s="311" t="s">
        <v>21</v>
      </c>
      <c r="F3094" s="311" t="s">
        <v>3760</v>
      </c>
      <c r="G3094" s="310">
        <v>1991.0</v>
      </c>
      <c r="H3094" s="310" t="s">
        <v>90</v>
      </c>
      <c r="I3094" s="310" t="s">
        <v>107</v>
      </c>
      <c r="J3094" s="310">
        <v>671.0</v>
      </c>
      <c r="K3094" s="310" t="s">
        <v>105</v>
      </c>
      <c r="L3094" s="310" t="s">
        <v>72</v>
      </c>
      <c r="M3094" s="310" t="s">
        <v>4165</v>
      </c>
      <c r="N3094" s="314"/>
      <c r="O3094" s="314"/>
      <c r="P3094" s="314"/>
      <c r="Q3094" s="314"/>
      <c r="R3094" s="314"/>
      <c r="S3094" s="314"/>
      <c r="T3094" s="314"/>
      <c r="U3094" s="314"/>
      <c r="V3094" s="314"/>
      <c r="W3094" s="314"/>
      <c r="X3094" s="314"/>
      <c r="Y3094" s="314"/>
      <c r="Z3094" s="314"/>
      <c r="AA3094" s="314"/>
      <c r="AB3094" s="314"/>
      <c r="AC3094" s="314"/>
      <c r="AD3094" s="314"/>
      <c r="AE3094" s="314"/>
      <c r="AF3094" s="314"/>
      <c r="AG3094" s="314"/>
      <c r="AH3094" s="314"/>
      <c r="AI3094" s="314"/>
      <c r="AJ3094" s="314"/>
      <c r="AK3094" s="314"/>
      <c r="AL3094" s="314"/>
      <c r="AM3094" s="314"/>
      <c r="AN3094" s="314"/>
    </row>
    <row r="3095">
      <c r="A3095" s="314"/>
      <c r="B3095" s="310">
        <v>13150.0</v>
      </c>
      <c r="C3095" s="314"/>
      <c r="D3095" s="314"/>
      <c r="E3095" s="311" t="s">
        <v>21</v>
      </c>
      <c r="F3095" s="311" t="s">
        <v>2166</v>
      </c>
      <c r="G3095" s="310">
        <v>1992.0</v>
      </c>
      <c r="H3095" s="310" t="s">
        <v>62</v>
      </c>
      <c r="I3095" s="310" t="s">
        <v>1826</v>
      </c>
      <c r="J3095" s="310">
        <v>362.0</v>
      </c>
      <c r="K3095" s="310" t="s">
        <v>105</v>
      </c>
      <c r="L3095" s="310" t="s">
        <v>25</v>
      </c>
      <c r="M3095" s="310" t="s">
        <v>4908</v>
      </c>
      <c r="N3095" s="314"/>
      <c r="O3095" s="314"/>
      <c r="P3095" s="314"/>
      <c r="Q3095" s="314"/>
      <c r="R3095" s="314"/>
      <c r="S3095" s="314"/>
      <c r="T3095" s="314"/>
      <c r="U3095" s="314"/>
      <c r="V3095" s="314"/>
      <c r="W3095" s="314"/>
      <c r="X3095" s="314"/>
      <c r="Y3095" s="314"/>
      <c r="Z3095" s="314"/>
      <c r="AA3095" s="314"/>
      <c r="AB3095" s="314"/>
      <c r="AC3095" s="314"/>
      <c r="AD3095" s="314"/>
      <c r="AE3095" s="314"/>
      <c r="AF3095" s="314"/>
      <c r="AG3095" s="314"/>
      <c r="AH3095" s="314"/>
      <c r="AI3095" s="314"/>
      <c r="AJ3095" s="314"/>
      <c r="AK3095" s="314"/>
      <c r="AL3095" s="314"/>
      <c r="AM3095" s="314"/>
      <c r="AN3095" s="314"/>
    </row>
    <row r="3096">
      <c r="A3096" s="314"/>
      <c r="B3096" s="310">
        <v>13151.0</v>
      </c>
      <c r="C3096" s="314"/>
      <c r="D3096" s="314"/>
      <c r="E3096" s="311" t="s">
        <v>21</v>
      </c>
      <c r="F3096" s="311" t="s">
        <v>2167</v>
      </c>
      <c r="G3096" s="310">
        <v>1992.0</v>
      </c>
      <c r="H3096" s="310" t="s">
        <v>62</v>
      </c>
      <c r="I3096" s="310" t="s">
        <v>1826</v>
      </c>
      <c r="J3096" s="310">
        <v>362.0</v>
      </c>
      <c r="K3096" s="310" t="s">
        <v>105</v>
      </c>
      <c r="L3096" s="310" t="s">
        <v>25</v>
      </c>
      <c r="M3096" s="310" t="s">
        <v>4908</v>
      </c>
      <c r="N3096" s="314"/>
      <c r="O3096" s="314"/>
      <c r="P3096" s="314"/>
      <c r="Q3096" s="314"/>
      <c r="R3096" s="314"/>
      <c r="S3096" s="314"/>
      <c r="T3096" s="314"/>
      <c r="U3096" s="314"/>
      <c r="V3096" s="314"/>
      <c r="W3096" s="314"/>
      <c r="X3096" s="314"/>
      <c r="Y3096" s="314"/>
      <c r="Z3096" s="314"/>
      <c r="AA3096" s="314"/>
      <c r="AB3096" s="314"/>
      <c r="AC3096" s="314"/>
      <c r="AD3096" s="314"/>
      <c r="AE3096" s="314"/>
      <c r="AF3096" s="314"/>
      <c r="AG3096" s="314"/>
      <c r="AH3096" s="314"/>
      <c r="AI3096" s="314"/>
      <c r="AJ3096" s="314"/>
      <c r="AK3096" s="314"/>
      <c r="AL3096" s="314"/>
      <c r="AM3096" s="314"/>
      <c r="AN3096" s="314"/>
    </row>
    <row r="3097">
      <c r="A3097" s="314"/>
      <c r="B3097" s="310">
        <v>13152.0</v>
      </c>
      <c r="C3097" s="314"/>
      <c r="D3097" s="314"/>
      <c r="E3097" s="311" t="s">
        <v>21</v>
      </c>
      <c r="F3097" s="311" t="s">
        <v>2168</v>
      </c>
      <c r="G3097" s="310">
        <v>1992.0</v>
      </c>
      <c r="H3097" s="310" t="s">
        <v>62</v>
      </c>
      <c r="I3097" s="310" t="s">
        <v>1826</v>
      </c>
      <c r="J3097" s="310">
        <v>362.0</v>
      </c>
      <c r="K3097" s="310" t="s">
        <v>105</v>
      </c>
      <c r="L3097" s="310" t="s">
        <v>25</v>
      </c>
      <c r="M3097" s="310" t="s">
        <v>4908</v>
      </c>
      <c r="N3097" s="314"/>
      <c r="O3097" s="314"/>
      <c r="P3097" s="314"/>
      <c r="Q3097" s="314"/>
      <c r="R3097" s="314"/>
      <c r="S3097" s="314"/>
      <c r="T3097" s="314"/>
      <c r="U3097" s="314"/>
      <c r="V3097" s="314"/>
      <c r="W3097" s="314"/>
      <c r="X3097" s="314"/>
      <c r="Y3097" s="314"/>
      <c r="Z3097" s="314"/>
      <c r="AA3097" s="314"/>
      <c r="AB3097" s="314"/>
      <c r="AC3097" s="314"/>
      <c r="AD3097" s="314"/>
      <c r="AE3097" s="314"/>
      <c r="AF3097" s="314"/>
      <c r="AG3097" s="314"/>
      <c r="AH3097" s="314"/>
      <c r="AI3097" s="314"/>
      <c r="AJ3097" s="314"/>
      <c r="AK3097" s="314"/>
      <c r="AL3097" s="314"/>
      <c r="AM3097" s="314"/>
      <c r="AN3097" s="314"/>
    </row>
    <row r="3098">
      <c r="A3098" s="314"/>
      <c r="B3098" s="310">
        <v>13153.0</v>
      </c>
      <c r="C3098" s="314"/>
      <c r="D3098" s="314"/>
      <c r="E3098" s="311" t="s">
        <v>21</v>
      </c>
      <c r="F3098" s="311" t="s">
        <v>2169</v>
      </c>
      <c r="G3098" s="310">
        <v>1992.0</v>
      </c>
      <c r="H3098" s="310" t="s">
        <v>62</v>
      </c>
      <c r="I3098" s="310" t="s">
        <v>1826</v>
      </c>
      <c r="J3098" s="310">
        <v>362.0</v>
      </c>
      <c r="K3098" s="310" t="s">
        <v>105</v>
      </c>
      <c r="L3098" s="310" t="s">
        <v>25</v>
      </c>
      <c r="M3098" s="310" t="s">
        <v>4908</v>
      </c>
      <c r="N3098" s="314"/>
      <c r="O3098" s="314"/>
      <c r="P3098" s="314"/>
      <c r="Q3098" s="314"/>
      <c r="R3098" s="314"/>
      <c r="S3098" s="314"/>
      <c r="T3098" s="314"/>
      <c r="U3098" s="314"/>
      <c r="V3098" s="314"/>
      <c r="W3098" s="314"/>
      <c r="X3098" s="314"/>
      <c r="Y3098" s="314"/>
      <c r="Z3098" s="314"/>
      <c r="AA3098" s="314"/>
      <c r="AB3098" s="314"/>
      <c r="AC3098" s="314"/>
      <c r="AD3098" s="314"/>
      <c r="AE3098" s="314"/>
      <c r="AF3098" s="314"/>
      <c r="AG3098" s="314"/>
      <c r="AH3098" s="314"/>
      <c r="AI3098" s="314"/>
      <c r="AJ3098" s="314"/>
      <c r="AK3098" s="314"/>
      <c r="AL3098" s="314"/>
      <c r="AM3098" s="314"/>
      <c r="AN3098" s="314"/>
    </row>
    <row r="3099">
      <c r="A3099" s="314"/>
      <c r="B3099" s="310">
        <v>13154.0</v>
      </c>
      <c r="C3099" s="314"/>
      <c r="D3099" s="314"/>
      <c r="E3099" s="311" t="s">
        <v>21</v>
      </c>
      <c r="F3099" s="311" t="s">
        <v>2170</v>
      </c>
      <c r="G3099" s="310">
        <v>1992.0</v>
      </c>
      <c r="H3099" s="310" t="s">
        <v>62</v>
      </c>
      <c r="I3099" s="310" t="s">
        <v>1826</v>
      </c>
      <c r="J3099" s="310">
        <v>362.0</v>
      </c>
      <c r="K3099" s="310" t="s">
        <v>105</v>
      </c>
      <c r="L3099" s="310" t="s">
        <v>25</v>
      </c>
      <c r="M3099" s="310" t="s">
        <v>4908</v>
      </c>
      <c r="N3099" s="314"/>
      <c r="O3099" s="314"/>
      <c r="P3099" s="314"/>
      <c r="Q3099" s="314"/>
      <c r="R3099" s="314"/>
      <c r="S3099" s="314"/>
      <c r="T3099" s="314"/>
      <c r="U3099" s="314"/>
      <c r="V3099" s="314"/>
      <c r="W3099" s="314"/>
      <c r="X3099" s="314"/>
      <c r="Y3099" s="314"/>
      <c r="Z3099" s="314"/>
      <c r="AA3099" s="314"/>
      <c r="AB3099" s="314"/>
      <c r="AC3099" s="314"/>
      <c r="AD3099" s="314"/>
      <c r="AE3099" s="314"/>
      <c r="AF3099" s="314"/>
      <c r="AG3099" s="314"/>
      <c r="AH3099" s="314"/>
      <c r="AI3099" s="314"/>
      <c r="AJ3099" s="314"/>
      <c r="AK3099" s="314"/>
      <c r="AL3099" s="314"/>
      <c r="AM3099" s="314"/>
      <c r="AN3099" s="314"/>
    </row>
    <row r="3100">
      <c r="A3100" s="314"/>
      <c r="B3100" s="310">
        <v>13155.0</v>
      </c>
      <c r="C3100" s="314"/>
      <c r="D3100" s="314"/>
      <c r="E3100" s="311" t="s">
        <v>21</v>
      </c>
      <c r="F3100" s="311" t="s">
        <v>2171</v>
      </c>
      <c r="G3100" s="310">
        <v>1992.0</v>
      </c>
      <c r="H3100" s="310" t="s">
        <v>62</v>
      </c>
      <c r="I3100" s="310" t="s">
        <v>1826</v>
      </c>
      <c r="J3100" s="310">
        <v>362.0</v>
      </c>
      <c r="K3100" s="310" t="s">
        <v>105</v>
      </c>
      <c r="L3100" s="310" t="s">
        <v>25</v>
      </c>
      <c r="M3100" s="310" t="s">
        <v>4908</v>
      </c>
      <c r="N3100" s="314"/>
      <c r="O3100" s="314"/>
      <c r="P3100" s="314"/>
      <c r="Q3100" s="314"/>
      <c r="R3100" s="314"/>
      <c r="S3100" s="314"/>
      <c r="T3100" s="314"/>
      <c r="U3100" s="314"/>
      <c r="V3100" s="314"/>
      <c r="W3100" s="314"/>
      <c r="X3100" s="314"/>
      <c r="Y3100" s="314"/>
      <c r="Z3100" s="314"/>
      <c r="AA3100" s="314"/>
      <c r="AB3100" s="314"/>
      <c r="AC3100" s="314"/>
      <c r="AD3100" s="314"/>
      <c r="AE3100" s="314"/>
      <c r="AF3100" s="314"/>
      <c r="AG3100" s="314"/>
      <c r="AH3100" s="314"/>
      <c r="AI3100" s="314"/>
      <c r="AJ3100" s="314"/>
      <c r="AK3100" s="314"/>
      <c r="AL3100" s="314"/>
      <c r="AM3100" s="314"/>
      <c r="AN3100" s="314"/>
    </row>
    <row r="3101">
      <c r="A3101" s="314"/>
      <c r="B3101" s="310">
        <v>13156.0</v>
      </c>
      <c r="C3101" s="314"/>
      <c r="D3101" s="314"/>
      <c r="E3101" s="311" t="s">
        <v>21</v>
      </c>
      <c r="F3101" s="311" t="s">
        <v>2172</v>
      </c>
      <c r="G3101" s="310">
        <v>1992.0</v>
      </c>
      <c r="H3101" s="310" t="s">
        <v>62</v>
      </c>
      <c r="I3101" s="310" t="s">
        <v>1826</v>
      </c>
      <c r="J3101" s="310">
        <v>362.0</v>
      </c>
      <c r="K3101" s="310" t="s">
        <v>105</v>
      </c>
      <c r="L3101" s="310" t="s">
        <v>25</v>
      </c>
      <c r="M3101" s="310" t="s">
        <v>4908</v>
      </c>
      <c r="N3101" s="314"/>
      <c r="O3101" s="314"/>
      <c r="P3101" s="314"/>
      <c r="Q3101" s="314"/>
      <c r="R3101" s="314"/>
      <c r="S3101" s="314"/>
      <c r="T3101" s="314"/>
      <c r="U3101" s="314"/>
      <c r="V3101" s="314"/>
      <c r="W3101" s="314"/>
      <c r="X3101" s="314"/>
      <c r="Y3101" s="314"/>
      <c r="Z3101" s="314"/>
      <c r="AA3101" s="314"/>
      <c r="AB3101" s="314"/>
      <c r="AC3101" s="314"/>
      <c r="AD3101" s="314"/>
      <c r="AE3101" s="314"/>
      <c r="AF3101" s="314"/>
      <c r="AG3101" s="314"/>
      <c r="AH3101" s="314"/>
      <c r="AI3101" s="314"/>
      <c r="AJ3101" s="314"/>
      <c r="AK3101" s="314"/>
      <c r="AL3101" s="314"/>
      <c r="AM3101" s="314"/>
      <c r="AN3101" s="314"/>
    </row>
    <row r="3102">
      <c r="A3102" s="314"/>
      <c r="B3102" s="310">
        <v>13157.0</v>
      </c>
      <c r="C3102" s="314"/>
      <c r="D3102" s="314"/>
      <c r="E3102" s="311" t="s">
        <v>21</v>
      </c>
      <c r="F3102" s="311" t="s">
        <v>2173</v>
      </c>
      <c r="G3102" s="310">
        <v>1992.0</v>
      </c>
      <c r="H3102" s="310" t="s">
        <v>62</v>
      </c>
      <c r="I3102" s="310" t="s">
        <v>1826</v>
      </c>
      <c r="J3102" s="310">
        <v>362.0</v>
      </c>
      <c r="K3102" s="310" t="s">
        <v>105</v>
      </c>
      <c r="L3102" s="310" t="s">
        <v>25</v>
      </c>
      <c r="M3102" s="310" t="s">
        <v>4908</v>
      </c>
      <c r="N3102" s="314"/>
      <c r="O3102" s="314"/>
      <c r="P3102" s="314"/>
      <c r="Q3102" s="314"/>
      <c r="R3102" s="314"/>
      <c r="S3102" s="314"/>
      <c r="T3102" s="314"/>
      <c r="U3102" s="314"/>
      <c r="V3102" s="314"/>
      <c r="W3102" s="314"/>
      <c r="X3102" s="314"/>
      <c r="Y3102" s="314"/>
      <c r="Z3102" s="314"/>
      <c r="AA3102" s="314"/>
      <c r="AB3102" s="314"/>
      <c r="AC3102" s="314"/>
      <c r="AD3102" s="314"/>
      <c r="AE3102" s="314"/>
      <c r="AF3102" s="314"/>
      <c r="AG3102" s="314"/>
      <c r="AH3102" s="314"/>
      <c r="AI3102" s="314"/>
      <c r="AJ3102" s="314"/>
      <c r="AK3102" s="314"/>
      <c r="AL3102" s="314"/>
      <c r="AM3102" s="314"/>
      <c r="AN3102" s="314"/>
    </row>
    <row r="3103">
      <c r="A3103" s="314"/>
      <c r="B3103" s="310">
        <v>13158.0</v>
      </c>
      <c r="C3103" s="314"/>
      <c r="D3103" s="314"/>
      <c r="E3103" s="311" t="s">
        <v>21</v>
      </c>
      <c r="F3103" s="311" t="s">
        <v>2174</v>
      </c>
      <c r="G3103" s="310">
        <v>1992.0</v>
      </c>
      <c r="H3103" s="310" t="s">
        <v>62</v>
      </c>
      <c r="I3103" s="310" t="s">
        <v>1826</v>
      </c>
      <c r="J3103" s="310">
        <v>362.0</v>
      </c>
      <c r="K3103" s="310" t="s">
        <v>105</v>
      </c>
      <c r="L3103" s="310" t="s">
        <v>25</v>
      </c>
      <c r="M3103" s="310" t="s">
        <v>4908</v>
      </c>
      <c r="N3103" s="314"/>
      <c r="O3103" s="314"/>
      <c r="P3103" s="314"/>
      <c r="Q3103" s="314"/>
      <c r="R3103" s="314"/>
      <c r="S3103" s="314"/>
      <c r="T3103" s="314"/>
      <c r="U3103" s="314"/>
      <c r="V3103" s="314"/>
      <c r="W3103" s="314"/>
      <c r="X3103" s="314"/>
      <c r="Y3103" s="314"/>
      <c r="Z3103" s="314"/>
      <c r="AA3103" s="314"/>
      <c r="AB3103" s="314"/>
      <c r="AC3103" s="314"/>
      <c r="AD3103" s="314"/>
      <c r="AE3103" s="314"/>
      <c r="AF3103" s="314"/>
      <c r="AG3103" s="314"/>
      <c r="AH3103" s="314"/>
      <c r="AI3103" s="314"/>
      <c r="AJ3103" s="314"/>
      <c r="AK3103" s="314"/>
      <c r="AL3103" s="314"/>
      <c r="AM3103" s="314"/>
      <c r="AN3103" s="314"/>
    </row>
    <row r="3104">
      <c r="A3104" s="314"/>
      <c r="B3104" s="310">
        <v>13159.0</v>
      </c>
      <c r="C3104" s="314"/>
      <c r="D3104" s="314"/>
      <c r="E3104" s="311" t="s">
        <v>21</v>
      </c>
      <c r="F3104" s="311" t="s">
        <v>2239</v>
      </c>
      <c r="G3104" s="310">
        <v>1989.0</v>
      </c>
      <c r="H3104" s="310" t="s">
        <v>102</v>
      </c>
      <c r="I3104" s="310" t="s">
        <v>288</v>
      </c>
      <c r="J3104" s="310">
        <v>3.0</v>
      </c>
      <c r="K3104" s="310" t="s">
        <v>1567</v>
      </c>
      <c r="L3104" s="310" t="s">
        <v>72</v>
      </c>
      <c r="M3104" s="310" t="s">
        <v>4908</v>
      </c>
      <c r="N3104" s="314"/>
      <c r="O3104" s="314"/>
      <c r="P3104" s="314"/>
      <c r="Q3104" s="314"/>
      <c r="R3104" s="314"/>
      <c r="S3104" s="314"/>
      <c r="T3104" s="314"/>
      <c r="U3104" s="314"/>
      <c r="V3104" s="314"/>
      <c r="W3104" s="314"/>
      <c r="X3104" s="314"/>
      <c r="Y3104" s="314"/>
      <c r="Z3104" s="314"/>
      <c r="AA3104" s="314"/>
      <c r="AB3104" s="314"/>
      <c r="AC3104" s="314"/>
      <c r="AD3104" s="314"/>
      <c r="AE3104" s="314"/>
      <c r="AF3104" s="314"/>
      <c r="AG3104" s="314"/>
      <c r="AH3104" s="314"/>
      <c r="AI3104" s="314"/>
      <c r="AJ3104" s="314"/>
      <c r="AK3104" s="314"/>
      <c r="AL3104" s="314"/>
      <c r="AM3104" s="314"/>
      <c r="AN3104" s="314"/>
    </row>
    <row r="3105">
      <c r="A3105" s="310" t="s">
        <v>176</v>
      </c>
      <c r="B3105" s="310">
        <v>13160.0</v>
      </c>
      <c r="C3105" s="314"/>
      <c r="D3105" s="314"/>
      <c r="E3105" s="311" t="s">
        <v>21</v>
      </c>
      <c r="F3105" s="311" t="s">
        <v>3085</v>
      </c>
      <c r="G3105" s="310">
        <v>1989.0</v>
      </c>
      <c r="H3105" s="310" t="s">
        <v>102</v>
      </c>
      <c r="I3105" s="310" t="s">
        <v>288</v>
      </c>
      <c r="J3105" s="310">
        <v>3.0</v>
      </c>
      <c r="K3105" s="310" t="s">
        <v>1567</v>
      </c>
      <c r="L3105" s="310" t="s">
        <v>498</v>
      </c>
      <c r="M3105" s="310" t="s">
        <v>4908</v>
      </c>
      <c r="N3105" s="314"/>
      <c r="O3105" s="314"/>
      <c r="P3105" s="314"/>
      <c r="Q3105" s="314"/>
      <c r="R3105" s="314"/>
      <c r="S3105" s="314"/>
      <c r="T3105" s="314"/>
      <c r="U3105" s="314"/>
      <c r="V3105" s="314"/>
      <c r="W3105" s="314"/>
      <c r="X3105" s="314"/>
      <c r="Y3105" s="314"/>
      <c r="Z3105" s="314"/>
      <c r="AA3105" s="314"/>
      <c r="AB3105" s="314"/>
      <c r="AC3105" s="314"/>
      <c r="AD3105" s="314"/>
      <c r="AE3105" s="314"/>
      <c r="AF3105" s="314"/>
      <c r="AG3105" s="314"/>
      <c r="AH3105" s="314"/>
      <c r="AI3105" s="314"/>
      <c r="AJ3105" s="314"/>
      <c r="AK3105" s="314"/>
      <c r="AL3105" s="314"/>
      <c r="AM3105" s="314"/>
      <c r="AN3105" s="314"/>
    </row>
    <row r="3106">
      <c r="A3106" s="310" t="s">
        <v>176</v>
      </c>
      <c r="B3106" s="310">
        <v>13161.0</v>
      </c>
      <c r="C3106" s="314"/>
      <c r="D3106" s="314"/>
      <c r="E3106" s="311" t="s">
        <v>21</v>
      </c>
      <c r="F3106" s="311" t="s">
        <v>2029</v>
      </c>
      <c r="G3106" s="310">
        <v>1990.0</v>
      </c>
      <c r="H3106" s="310" t="s">
        <v>102</v>
      </c>
      <c r="I3106" s="310" t="s">
        <v>1933</v>
      </c>
      <c r="J3106" s="310">
        <v>2.0</v>
      </c>
      <c r="K3106" s="310" t="s">
        <v>1927</v>
      </c>
      <c r="L3106" s="310" t="s">
        <v>25</v>
      </c>
      <c r="M3106" s="310" t="s">
        <v>4908</v>
      </c>
      <c r="N3106" s="314"/>
      <c r="O3106" s="314"/>
      <c r="P3106" s="314"/>
      <c r="Q3106" s="314"/>
      <c r="R3106" s="314"/>
      <c r="S3106" s="314"/>
      <c r="T3106" s="314"/>
      <c r="U3106" s="314"/>
      <c r="V3106" s="314"/>
      <c r="W3106" s="314"/>
      <c r="X3106" s="314"/>
      <c r="Y3106" s="314"/>
      <c r="Z3106" s="314"/>
      <c r="AA3106" s="314"/>
      <c r="AB3106" s="314"/>
      <c r="AC3106" s="314"/>
      <c r="AD3106" s="314"/>
      <c r="AE3106" s="314"/>
      <c r="AF3106" s="314"/>
      <c r="AG3106" s="314"/>
      <c r="AH3106" s="314"/>
      <c r="AI3106" s="314"/>
      <c r="AJ3106" s="314"/>
      <c r="AK3106" s="314"/>
      <c r="AL3106" s="314"/>
      <c r="AM3106" s="314"/>
      <c r="AN3106" s="314"/>
    </row>
    <row r="3107">
      <c r="A3107" s="310" t="s">
        <v>1776</v>
      </c>
      <c r="B3107" s="310">
        <v>13162.0</v>
      </c>
      <c r="C3107" s="314"/>
      <c r="D3107" s="314"/>
      <c r="E3107" s="311" t="s">
        <v>21</v>
      </c>
      <c r="F3107" s="311" t="s">
        <v>3012</v>
      </c>
      <c r="G3107" s="310">
        <v>1990.0</v>
      </c>
      <c r="H3107" s="310" t="s">
        <v>102</v>
      </c>
      <c r="I3107" s="310" t="s">
        <v>288</v>
      </c>
      <c r="J3107" s="310">
        <v>5.0</v>
      </c>
      <c r="K3107" s="310" t="s">
        <v>1927</v>
      </c>
      <c r="L3107" s="310" t="s">
        <v>666</v>
      </c>
      <c r="M3107" s="310" t="s">
        <v>4908</v>
      </c>
      <c r="N3107" s="314"/>
      <c r="O3107" s="314"/>
      <c r="P3107" s="314"/>
      <c r="Q3107" s="314"/>
      <c r="R3107" s="314"/>
      <c r="S3107" s="314"/>
      <c r="T3107" s="314"/>
      <c r="U3107" s="314"/>
      <c r="V3107" s="314"/>
      <c r="W3107" s="314"/>
      <c r="X3107" s="314"/>
      <c r="Y3107" s="314"/>
      <c r="Z3107" s="314"/>
      <c r="AA3107" s="314"/>
      <c r="AB3107" s="314"/>
      <c r="AC3107" s="314"/>
      <c r="AD3107" s="314"/>
      <c r="AE3107" s="314"/>
      <c r="AF3107" s="314"/>
      <c r="AG3107" s="314"/>
      <c r="AH3107" s="314"/>
      <c r="AI3107" s="314"/>
      <c r="AJ3107" s="314"/>
      <c r="AK3107" s="314"/>
      <c r="AL3107" s="314"/>
      <c r="AM3107" s="314"/>
      <c r="AN3107" s="314"/>
    </row>
    <row r="3108">
      <c r="A3108" s="314"/>
      <c r="B3108" s="310">
        <v>13163.0</v>
      </c>
      <c r="C3108" s="314"/>
      <c r="D3108" s="314"/>
      <c r="E3108" s="311" t="s">
        <v>21</v>
      </c>
      <c r="F3108" s="311" t="s">
        <v>2399</v>
      </c>
      <c r="G3108" s="310">
        <v>1990.0</v>
      </c>
      <c r="H3108" s="310" t="s">
        <v>102</v>
      </c>
      <c r="I3108" s="310" t="s">
        <v>288</v>
      </c>
      <c r="J3108" s="310">
        <v>5.0</v>
      </c>
      <c r="K3108" s="310" t="s">
        <v>1927</v>
      </c>
      <c r="L3108" s="310" t="s">
        <v>25</v>
      </c>
      <c r="M3108" s="310" t="s">
        <v>4908</v>
      </c>
      <c r="N3108" s="314"/>
      <c r="O3108" s="314"/>
      <c r="P3108" s="314"/>
      <c r="Q3108" s="314"/>
      <c r="R3108" s="314"/>
      <c r="S3108" s="314"/>
      <c r="T3108" s="314"/>
      <c r="U3108" s="314"/>
      <c r="V3108" s="314"/>
      <c r="W3108" s="314"/>
      <c r="X3108" s="314"/>
      <c r="Y3108" s="314"/>
      <c r="Z3108" s="314"/>
      <c r="AA3108" s="314"/>
      <c r="AB3108" s="314"/>
      <c r="AC3108" s="314"/>
      <c r="AD3108" s="314"/>
      <c r="AE3108" s="314"/>
      <c r="AF3108" s="314"/>
      <c r="AG3108" s="314"/>
      <c r="AH3108" s="314"/>
      <c r="AI3108" s="314"/>
      <c r="AJ3108" s="314"/>
      <c r="AK3108" s="314"/>
      <c r="AL3108" s="314"/>
      <c r="AM3108" s="314"/>
      <c r="AN3108" s="314"/>
    </row>
    <row r="3109">
      <c r="A3109" s="314"/>
      <c r="B3109" s="310">
        <v>13164.0</v>
      </c>
      <c r="C3109" s="314"/>
      <c r="D3109" s="314"/>
      <c r="E3109" s="311" t="s">
        <v>21</v>
      </c>
      <c r="F3109" s="311" t="s">
        <v>3086</v>
      </c>
      <c r="G3109" s="310">
        <v>1990.0</v>
      </c>
      <c r="H3109" s="310" t="s">
        <v>102</v>
      </c>
      <c r="I3109" s="310" t="s">
        <v>288</v>
      </c>
      <c r="J3109" s="310">
        <v>5.0</v>
      </c>
      <c r="K3109" s="310" t="s">
        <v>1927</v>
      </c>
      <c r="L3109" s="310" t="s">
        <v>498</v>
      </c>
      <c r="M3109" s="310" t="s">
        <v>4908</v>
      </c>
      <c r="N3109" s="314"/>
      <c r="O3109" s="314"/>
      <c r="P3109" s="314"/>
      <c r="Q3109" s="314"/>
      <c r="R3109" s="314"/>
      <c r="S3109" s="314"/>
      <c r="T3109" s="314"/>
      <c r="U3109" s="314"/>
      <c r="V3109" s="314"/>
      <c r="W3109" s="314"/>
      <c r="X3109" s="314"/>
      <c r="Y3109" s="314"/>
      <c r="Z3109" s="314"/>
      <c r="AA3109" s="314"/>
      <c r="AB3109" s="314"/>
      <c r="AC3109" s="314"/>
      <c r="AD3109" s="314"/>
      <c r="AE3109" s="314"/>
      <c r="AF3109" s="314"/>
      <c r="AG3109" s="314"/>
      <c r="AH3109" s="314"/>
      <c r="AI3109" s="314"/>
      <c r="AJ3109" s="314"/>
      <c r="AK3109" s="314"/>
      <c r="AL3109" s="314"/>
      <c r="AM3109" s="314"/>
      <c r="AN3109" s="314"/>
    </row>
    <row r="3110">
      <c r="A3110" s="314"/>
      <c r="B3110" s="310">
        <v>13165.0</v>
      </c>
      <c r="C3110" s="314"/>
      <c r="D3110" s="314"/>
      <c r="E3110" s="311" t="s">
        <v>21</v>
      </c>
      <c r="F3110" s="359" t="s">
        <v>1926</v>
      </c>
      <c r="G3110" s="352">
        <v>1990.0</v>
      </c>
      <c r="H3110" s="353" t="s">
        <v>102</v>
      </c>
      <c r="I3110" s="353" t="s">
        <v>288</v>
      </c>
      <c r="J3110" s="363">
        <v>5.0</v>
      </c>
      <c r="K3110" s="353" t="s">
        <v>1927</v>
      </c>
      <c r="L3110" s="354" t="s">
        <v>72</v>
      </c>
      <c r="M3110" s="353" t="s">
        <v>4908</v>
      </c>
      <c r="N3110" s="314"/>
      <c r="O3110" s="314"/>
      <c r="P3110" s="314"/>
      <c r="Q3110" s="314"/>
      <c r="R3110" s="314"/>
      <c r="S3110" s="314"/>
      <c r="T3110" s="314"/>
      <c r="U3110" s="314"/>
      <c r="V3110" s="314"/>
      <c r="W3110" s="314"/>
      <c r="X3110" s="314"/>
      <c r="Y3110" s="314"/>
      <c r="Z3110" s="314"/>
      <c r="AA3110" s="314"/>
      <c r="AB3110" s="314"/>
      <c r="AC3110" s="314"/>
      <c r="AD3110" s="314"/>
      <c r="AE3110" s="314"/>
      <c r="AF3110" s="314"/>
      <c r="AG3110" s="314"/>
      <c r="AH3110" s="314"/>
      <c r="AI3110" s="314"/>
      <c r="AJ3110" s="314"/>
      <c r="AK3110" s="314"/>
      <c r="AL3110" s="314"/>
      <c r="AM3110" s="314"/>
      <c r="AN3110" s="314"/>
    </row>
    <row r="3111">
      <c r="A3111" s="314"/>
      <c r="B3111" s="310">
        <v>13166.0</v>
      </c>
      <c r="C3111" s="314"/>
      <c r="D3111" s="314"/>
      <c r="E3111" s="311" t="s">
        <v>21</v>
      </c>
      <c r="F3111" s="359" t="s">
        <v>1928</v>
      </c>
      <c r="G3111" s="352">
        <v>1990.0</v>
      </c>
      <c r="H3111" s="353" t="s">
        <v>102</v>
      </c>
      <c r="I3111" s="353" t="s">
        <v>288</v>
      </c>
      <c r="J3111" s="363">
        <v>5.0</v>
      </c>
      <c r="K3111" s="353" t="s">
        <v>1927</v>
      </c>
      <c r="L3111" s="354" t="s">
        <v>72</v>
      </c>
      <c r="M3111" s="353" t="s">
        <v>4908</v>
      </c>
      <c r="N3111" s="314"/>
      <c r="O3111" s="314"/>
      <c r="P3111" s="314"/>
      <c r="Q3111" s="314"/>
      <c r="R3111" s="314"/>
      <c r="S3111" s="314"/>
      <c r="T3111" s="314"/>
      <c r="U3111" s="314"/>
      <c r="V3111" s="314"/>
      <c r="W3111" s="314"/>
      <c r="X3111" s="314"/>
      <c r="Y3111" s="314"/>
      <c r="Z3111" s="314"/>
      <c r="AA3111" s="314"/>
      <c r="AB3111" s="314"/>
      <c r="AC3111" s="314"/>
      <c r="AD3111" s="314"/>
      <c r="AE3111" s="314"/>
      <c r="AF3111" s="314"/>
      <c r="AG3111" s="314"/>
      <c r="AH3111" s="314"/>
      <c r="AI3111" s="314"/>
      <c r="AJ3111" s="314"/>
      <c r="AK3111" s="314"/>
      <c r="AL3111" s="314"/>
      <c r="AM3111" s="314"/>
      <c r="AN3111" s="314"/>
    </row>
    <row r="3112">
      <c r="A3112" s="314"/>
      <c r="B3112" s="310">
        <v>13167.0</v>
      </c>
      <c r="C3112" s="314"/>
      <c r="D3112" s="314"/>
      <c r="E3112" s="311" t="s">
        <v>21</v>
      </c>
      <c r="F3112" s="359" t="s">
        <v>1929</v>
      </c>
      <c r="G3112" s="352">
        <v>1990.0</v>
      </c>
      <c r="H3112" s="353" t="s">
        <v>102</v>
      </c>
      <c r="I3112" s="353" t="s">
        <v>288</v>
      </c>
      <c r="J3112" s="363">
        <v>5.0</v>
      </c>
      <c r="K3112" s="353" t="s">
        <v>1927</v>
      </c>
      <c r="L3112" s="354" t="s">
        <v>72</v>
      </c>
      <c r="M3112" s="353" t="s">
        <v>4908</v>
      </c>
      <c r="N3112" s="314"/>
      <c r="O3112" s="314"/>
      <c r="P3112" s="314"/>
      <c r="Q3112" s="314"/>
      <c r="R3112" s="314"/>
      <c r="S3112" s="314"/>
      <c r="T3112" s="314"/>
      <c r="U3112" s="314"/>
      <c r="V3112" s="314"/>
      <c r="W3112" s="314"/>
      <c r="X3112" s="314"/>
      <c r="Y3112" s="314"/>
      <c r="Z3112" s="314"/>
      <c r="AA3112" s="314"/>
      <c r="AB3112" s="314"/>
      <c r="AC3112" s="314"/>
      <c r="AD3112" s="314"/>
      <c r="AE3112" s="314"/>
      <c r="AF3112" s="314"/>
      <c r="AG3112" s="314"/>
      <c r="AH3112" s="314"/>
      <c r="AI3112" s="314"/>
      <c r="AJ3112" s="314"/>
      <c r="AK3112" s="314"/>
      <c r="AL3112" s="314"/>
      <c r="AM3112" s="314"/>
      <c r="AN3112" s="314"/>
    </row>
    <row r="3113">
      <c r="A3113" s="314"/>
      <c r="B3113" s="310">
        <v>13168.0</v>
      </c>
      <c r="C3113" s="314"/>
      <c r="D3113" s="314"/>
      <c r="E3113" s="311" t="s">
        <v>21</v>
      </c>
      <c r="F3113" s="311" t="s">
        <v>2240</v>
      </c>
      <c r="G3113" s="310">
        <v>1989.0</v>
      </c>
      <c r="H3113" s="310" t="s">
        <v>102</v>
      </c>
      <c r="I3113" s="310" t="s">
        <v>288</v>
      </c>
      <c r="J3113" s="310">
        <v>3.0</v>
      </c>
      <c r="K3113" s="310" t="s">
        <v>1567</v>
      </c>
      <c r="L3113" s="310" t="s">
        <v>72</v>
      </c>
      <c r="M3113" s="310" t="s">
        <v>4908</v>
      </c>
      <c r="N3113" s="314"/>
      <c r="O3113" s="314"/>
      <c r="P3113" s="314"/>
      <c r="Q3113" s="314"/>
      <c r="R3113" s="314"/>
      <c r="S3113" s="314"/>
      <c r="T3113" s="314"/>
      <c r="U3113" s="314"/>
      <c r="V3113" s="314"/>
      <c r="W3113" s="314"/>
      <c r="X3113" s="314"/>
      <c r="Y3113" s="314"/>
      <c r="Z3113" s="314"/>
      <c r="AA3113" s="314"/>
      <c r="AB3113" s="314"/>
      <c r="AC3113" s="314"/>
      <c r="AD3113" s="314"/>
      <c r="AE3113" s="314"/>
      <c r="AF3113" s="314"/>
      <c r="AG3113" s="314"/>
      <c r="AH3113" s="314"/>
      <c r="AI3113" s="314"/>
      <c r="AJ3113" s="314"/>
      <c r="AK3113" s="314"/>
      <c r="AL3113" s="314"/>
      <c r="AM3113" s="314"/>
      <c r="AN3113" s="314"/>
    </row>
    <row r="3114">
      <c r="B3114" s="5">
        <v>13169.0</v>
      </c>
      <c r="E3114" s="90" t="s">
        <v>66</v>
      </c>
      <c r="F3114" s="90" t="s">
        <v>2400</v>
      </c>
      <c r="G3114" s="5">
        <v>1989.0</v>
      </c>
      <c r="H3114" s="5" t="s">
        <v>102</v>
      </c>
      <c r="I3114" s="5" t="s">
        <v>288</v>
      </c>
      <c r="J3114" s="5">
        <v>21.0</v>
      </c>
      <c r="K3114" s="5" t="s">
        <v>243</v>
      </c>
      <c r="L3114" s="5" t="s">
        <v>467</v>
      </c>
      <c r="M3114" s="5" t="s">
        <v>4908</v>
      </c>
    </row>
    <row r="3115">
      <c r="B3115" s="5">
        <v>13170.0</v>
      </c>
      <c r="E3115" s="90" t="s">
        <v>66</v>
      </c>
      <c r="F3115" s="90" t="s">
        <v>2401</v>
      </c>
      <c r="G3115" s="5">
        <v>1989.0</v>
      </c>
      <c r="H3115" s="5" t="s">
        <v>102</v>
      </c>
      <c r="I3115" s="5" t="s">
        <v>288</v>
      </c>
      <c r="J3115" s="5">
        <v>21.0</v>
      </c>
      <c r="K3115" s="5" t="s">
        <v>243</v>
      </c>
      <c r="L3115" s="5" t="s">
        <v>467</v>
      </c>
      <c r="M3115" s="5" t="s">
        <v>4908</v>
      </c>
    </row>
    <row r="3116">
      <c r="B3116" s="5">
        <v>13171.0</v>
      </c>
      <c r="E3116" s="90" t="s">
        <v>66</v>
      </c>
      <c r="F3116" s="90" t="s">
        <v>2402</v>
      </c>
      <c r="G3116" s="5">
        <v>1989.0</v>
      </c>
      <c r="H3116" s="5" t="s">
        <v>102</v>
      </c>
      <c r="I3116" s="5" t="s">
        <v>288</v>
      </c>
      <c r="J3116" s="5">
        <v>21.0</v>
      </c>
      <c r="K3116" s="5" t="s">
        <v>243</v>
      </c>
      <c r="L3116" s="5" t="s">
        <v>467</v>
      </c>
      <c r="M3116" s="5" t="s">
        <v>4908</v>
      </c>
    </row>
    <row r="3117">
      <c r="B3117" s="5">
        <v>13172.0</v>
      </c>
      <c r="E3117" s="90" t="s">
        <v>66</v>
      </c>
      <c r="F3117" s="90" t="s">
        <v>2403</v>
      </c>
      <c r="G3117" s="5">
        <v>1989.0</v>
      </c>
      <c r="H3117" s="5" t="s">
        <v>102</v>
      </c>
      <c r="I3117" s="5" t="s">
        <v>288</v>
      </c>
      <c r="J3117" s="5">
        <v>21.0</v>
      </c>
      <c r="K3117" s="5" t="s">
        <v>243</v>
      </c>
      <c r="L3117" s="5" t="s">
        <v>467</v>
      </c>
      <c r="M3117" s="5" t="s">
        <v>4908</v>
      </c>
    </row>
    <row r="3118">
      <c r="B3118" s="5">
        <v>13173.0</v>
      </c>
      <c r="E3118" s="90" t="s">
        <v>21</v>
      </c>
      <c r="F3118" s="90" t="s">
        <v>2175</v>
      </c>
      <c r="G3118" s="5">
        <v>1992.0</v>
      </c>
      <c r="H3118" s="5" t="s">
        <v>62</v>
      </c>
      <c r="I3118" s="5" t="s">
        <v>1826</v>
      </c>
      <c r="J3118" s="5">
        <v>362.0</v>
      </c>
      <c r="K3118" s="5" t="s">
        <v>105</v>
      </c>
      <c r="L3118" s="5" t="s">
        <v>25</v>
      </c>
      <c r="M3118" s="5" t="s">
        <v>4908</v>
      </c>
    </row>
    <row r="3119">
      <c r="B3119" s="5">
        <v>13174.0</v>
      </c>
      <c r="E3119" s="90" t="s">
        <v>21</v>
      </c>
      <c r="F3119" s="90" t="s">
        <v>2176</v>
      </c>
      <c r="G3119" s="5">
        <v>1992.0</v>
      </c>
      <c r="H3119" s="5" t="s">
        <v>62</v>
      </c>
      <c r="I3119" s="5" t="s">
        <v>1826</v>
      </c>
      <c r="J3119" s="5">
        <v>362.0</v>
      </c>
      <c r="K3119" s="5" t="s">
        <v>105</v>
      </c>
      <c r="L3119" s="5" t="s">
        <v>25</v>
      </c>
      <c r="M3119" s="5" t="s">
        <v>4908</v>
      </c>
    </row>
    <row r="3120">
      <c r="B3120" s="5">
        <v>13175.0</v>
      </c>
      <c r="E3120" s="90" t="s">
        <v>66</v>
      </c>
      <c r="F3120" s="90" t="s">
        <v>2057</v>
      </c>
      <c r="G3120" s="5">
        <v>1990.0</v>
      </c>
      <c r="H3120" s="5" t="s">
        <v>2058</v>
      </c>
      <c r="I3120" s="5" t="s">
        <v>288</v>
      </c>
      <c r="J3120" s="5">
        <v>12.0</v>
      </c>
      <c r="K3120" s="5" t="s">
        <v>2059</v>
      </c>
      <c r="L3120" s="5" t="s">
        <v>244</v>
      </c>
      <c r="M3120" s="5" t="s">
        <v>4908</v>
      </c>
    </row>
    <row r="3121">
      <c r="B3121" s="5">
        <v>13176.0</v>
      </c>
      <c r="E3121" s="90" t="s">
        <v>66</v>
      </c>
      <c r="F3121" s="90" t="s">
        <v>2386</v>
      </c>
      <c r="G3121" s="5">
        <v>1990.0</v>
      </c>
      <c r="H3121" s="5" t="s">
        <v>102</v>
      </c>
      <c r="I3121" s="5" t="s">
        <v>288</v>
      </c>
      <c r="J3121" s="5">
        <v>5.0</v>
      </c>
      <c r="K3121" s="5" t="s">
        <v>1927</v>
      </c>
      <c r="L3121" s="5" t="s">
        <v>467</v>
      </c>
      <c r="M3121" s="5" t="s">
        <v>4908</v>
      </c>
    </row>
    <row r="3122">
      <c r="B3122" s="5">
        <v>13177.0</v>
      </c>
      <c r="E3122" s="90" t="s">
        <v>21</v>
      </c>
      <c r="F3122" s="90" t="s">
        <v>2404</v>
      </c>
      <c r="G3122" s="5">
        <v>1992.0</v>
      </c>
      <c r="H3122" s="5" t="s">
        <v>1802</v>
      </c>
      <c r="I3122" s="5" t="s">
        <v>1826</v>
      </c>
      <c r="J3122" s="5" t="s">
        <v>1907</v>
      </c>
      <c r="K3122" s="5" t="s">
        <v>1908</v>
      </c>
      <c r="L3122" s="5" t="s">
        <v>25</v>
      </c>
      <c r="M3122" s="5" t="s">
        <v>4908</v>
      </c>
    </row>
    <row r="3123">
      <c r="B3123" s="5">
        <v>13178.0</v>
      </c>
      <c r="E3123" s="90" t="s">
        <v>21</v>
      </c>
      <c r="F3123" s="90" t="s">
        <v>3027</v>
      </c>
      <c r="G3123" s="5">
        <v>1987.0</v>
      </c>
      <c r="H3123" s="5" t="s">
        <v>102</v>
      </c>
      <c r="I3123" s="5" t="s">
        <v>1943</v>
      </c>
      <c r="J3123" s="5">
        <v>80.0</v>
      </c>
      <c r="K3123" s="5" t="s">
        <v>105</v>
      </c>
      <c r="L3123" s="5" t="s">
        <v>72</v>
      </c>
      <c r="M3123" s="5" t="s">
        <v>4908</v>
      </c>
    </row>
    <row r="3124">
      <c r="B3124" s="5">
        <v>13179.0</v>
      </c>
      <c r="E3124" s="90" t="s">
        <v>21</v>
      </c>
      <c r="F3124" s="90" t="s">
        <v>2494</v>
      </c>
      <c r="G3124" s="5">
        <v>1988.0</v>
      </c>
      <c r="H3124" s="5" t="s">
        <v>102</v>
      </c>
      <c r="I3124" s="5" t="s">
        <v>1993</v>
      </c>
      <c r="J3124" s="5">
        <v>67.0</v>
      </c>
      <c r="K3124" s="5" t="s">
        <v>105</v>
      </c>
      <c r="L3124" s="5" t="s">
        <v>25</v>
      </c>
      <c r="M3124" s="5" t="s">
        <v>4908</v>
      </c>
    </row>
    <row r="3125">
      <c r="B3125" s="5">
        <v>13180.0</v>
      </c>
      <c r="E3125" s="90" t="s">
        <v>21</v>
      </c>
      <c r="F3125" s="90" t="s">
        <v>2869</v>
      </c>
      <c r="G3125" s="5">
        <v>1989.0</v>
      </c>
      <c r="H3125" s="5" t="s">
        <v>90</v>
      </c>
      <c r="I3125" s="5" t="s">
        <v>1917</v>
      </c>
      <c r="J3125" s="5">
        <v>100.0</v>
      </c>
      <c r="K3125" s="5" t="s">
        <v>105</v>
      </c>
      <c r="L3125" s="5" t="s">
        <v>25</v>
      </c>
      <c r="M3125" s="5" t="s">
        <v>4908</v>
      </c>
    </row>
    <row r="3126">
      <c r="B3126" s="5">
        <v>13181.0</v>
      </c>
      <c r="E3126" s="90" t="s">
        <v>21</v>
      </c>
      <c r="F3126" s="90" t="s">
        <v>2295</v>
      </c>
      <c r="G3126" s="5">
        <v>1989.0</v>
      </c>
      <c r="H3126" s="5" t="s">
        <v>102</v>
      </c>
      <c r="I3126" s="5" t="s">
        <v>288</v>
      </c>
      <c r="J3126" s="5">
        <v>21.0</v>
      </c>
      <c r="K3126" s="5" t="s">
        <v>105</v>
      </c>
      <c r="L3126" s="5" t="s">
        <v>72</v>
      </c>
      <c r="M3126" s="5" t="s">
        <v>4908</v>
      </c>
    </row>
    <row r="3127">
      <c r="B3127" s="5">
        <v>13182.0</v>
      </c>
      <c r="E3127" s="90" t="s">
        <v>21</v>
      </c>
      <c r="F3127" s="90" t="s">
        <v>1968</v>
      </c>
      <c r="G3127" s="5">
        <v>1991.0</v>
      </c>
      <c r="H3127" s="5" t="s">
        <v>1802</v>
      </c>
      <c r="I3127" s="5" t="s">
        <v>288</v>
      </c>
      <c r="J3127" s="5">
        <v>452.0</v>
      </c>
      <c r="K3127" s="5" t="s">
        <v>105</v>
      </c>
      <c r="L3127" s="5" t="s">
        <v>25</v>
      </c>
      <c r="M3127" s="5" t="s">
        <v>4908</v>
      </c>
    </row>
    <row r="3128">
      <c r="A3128" s="91"/>
      <c r="B3128" s="91">
        <v>13183.0</v>
      </c>
      <c r="E3128" s="90" t="s">
        <v>21</v>
      </c>
      <c r="F3128" s="90" t="s">
        <v>1930</v>
      </c>
      <c r="G3128" s="5">
        <v>1991.0</v>
      </c>
      <c r="H3128" s="5" t="s">
        <v>1802</v>
      </c>
      <c r="I3128" s="5" t="s">
        <v>1931</v>
      </c>
      <c r="J3128" s="5">
        <v>34.0</v>
      </c>
      <c r="K3128" s="5" t="s">
        <v>105</v>
      </c>
      <c r="L3128" s="5" t="s">
        <v>25</v>
      </c>
      <c r="M3128" s="5" t="s">
        <v>4908</v>
      </c>
    </row>
    <row r="3129">
      <c r="B3129" s="5">
        <v>13184.0</v>
      </c>
      <c r="E3129" s="90" t="s">
        <v>21</v>
      </c>
      <c r="F3129" s="90" t="s">
        <v>2325</v>
      </c>
      <c r="G3129" s="5">
        <v>1981.0</v>
      </c>
      <c r="H3129" s="5" t="s">
        <v>62</v>
      </c>
      <c r="I3129" s="5" t="s">
        <v>2020</v>
      </c>
      <c r="J3129" s="5">
        <v>30.0</v>
      </c>
      <c r="K3129" s="5" t="s">
        <v>105</v>
      </c>
      <c r="L3129" s="5" t="s">
        <v>72</v>
      </c>
      <c r="M3129" s="5" t="s">
        <v>4908</v>
      </c>
    </row>
    <row r="3130">
      <c r="B3130" s="5">
        <v>13185.0</v>
      </c>
      <c r="E3130" s="90" t="s">
        <v>21</v>
      </c>
      <c r="F3130" s="90" t="s">
        <v>2327</v>
      </c>
      <c r="G3130" s="5">
        <v>1981.0</v>
      </c>
      <c r="H3130" s="5" t="s">
        <v>62</v>
      </c>
      <c r="I3130" s="5" t="s">
        <v>2020</v>
      </c>
      <c r="J3130" s="5">
        <v>30.0</v>
      </c>
      <c r="K3130" s="5" t="s">
        <v>105</v>
      </c>
      <c r="L3130" s="5" t="s">
        <v>72</v>
      </c>
      <c r="M3130" s="5" t="s">
        <v>4908</v>
      </c>
    </row>
    <row r="3131">
      <c r="B3131" s="5">
        <v>13186.0</v>
      </c>
      <c r="E3131" s="90" t="s">
        <v>21</v>
      </c>
      <c r="F3131" s="90" t="s">
        <v>2328</v>
      </c>
      <c r="G3131" s="5">
        <v>1981.0</v>
      </c>
      <c r="H3131" s="5" t="s">
        <v>62</v>
      </c>
      <c r="I3131" s="5" t="s">
        <v>1993</v>
      </c>
      <c r="J3131" s="5">
        <v>21.0</v>
      </c>
      <c r="K3131" s="5" t="s">
        <v>105</v>
      </c>
      <c r="L3131" s="5" t="s">
        <v>763</v>
      </c>
      <c r="M3131" s="5" t="s">
        <v>4908</v>
      </c>
    </row>
    <row r="3132">
      <c r="B3132" s="5">
        <v>13187.0</v>
      </c>
      <c r="E3132" s="90" t="s">
        <v>21</v>
      </c>
      <c r="F3132" s="90" t="s">
        <v>2387</v>
      </c>
      <c r="G3132" s="5">
        <v>1981.0</v>
      </c>
      <c r="H3132" s="5" t="s">
        <v>62</v>
      </c>
      <c r="I3132" s="5" t="s">
        <v>1993</v>
      </c>
      <c r="J3132" s="5">
        <v>21.0</v>
      </c>
      <c r="K3132" s="5" t="s">
        <v>105</v>
      </c>
      <c r="L3132" s="5" t="s">
        <v>666</v>
      </c>
      <c r="M3132" s="5" t="s">
        <v>4908</v>
      </c>
    </row>
    <row r="3133">
      <c r="B3133" s="5">
        <v>13188.0</v>
      </c>
      <c r="E3133" s="90" t="s">
        <v>21</v>
      </c>
      <c r="F3133" s="90" t="s">
        <v>2388</v>
      </c>
      <c r="G3133" s="5">
        <v>1981.0</v>
      </c>
      <c r="H3133" s="5" t="s">
        <v>62</v>
      </c>
      <c r="I3133" s="5" t="s">
        <v>1993</v>
      </c>
      <c r="J3133" s="5">
        <v>21.0</v>
      </c>
      <c r="K3133" s="5" t="s">
        <v>105</v>
      </c>
      <c r="L3133" s="5" t="s">
        <v>666</v>
      </c>
      <c r="M3133" s="5" t="s">
        <v>4908</v>
      </c>
    </row>
    <row r="3134">
      <c r="B3134" s="5">
        <v>13189.0</v>
      </c>
      <c r="E3134" s="90" t="s">
        <v>21</v>
      </c>
      <c r="F3134" s="90" t="s">
        <v>2329</v>
      </c>
      <c r="G3134" s="5">
        <v>1981.0</v>
      </c>
      <c r="H3134" s="5" t="s">
        <v>62</v>
      </c>
      <c r="I3134" s="5" t="s">
        <v>1993</v>
      </c>
      <c r="J3134" s="5">
        <v>21.0</v>
      </c>
      <c r="K3134" s="5" t="s">
        <v>105</v>
      </c>
      <c r="L3134" s="5" t="s">
        <v>763</v>
      </c>
      <c r="M3134" s="5" t="s">
        <v>4908</v>
      </c>
    </row>
    <row r="3135">
      <c r="B3135" s="5">
        <v>13190.0</v>
      </c>
      <c r="E3135" s="90" t="s">
        <v>21</v>
      </c>
      <c r="F3135" s="90" t="s">
        <v>2330</v>
      </c>
      <c r="G3135" s="5">
        <v>1981.0</v>
      </c>
      <c r="H3135" s="5" t="s">
        <v>62</v>
      </c>
      <c r="I3135" s="5" t="s">
        <v>1993</v>
      </c>
      <c r="J3135" s="5">
        <v>21.0</v>
      </c>
      <c r="K3135" s="5" t="s">
        <v>105</v>
      </c>
      <c r="L3135" s="5" t="s">
        <v>763</v>
      </c>
      <c r="M3135" s="5" t="s">
        <v>4908</v>
      </c>
    </row>
    <row r="3136">
      <c r="B3136" s="5">
        <v>13191.0</v>
      </c>
      <c r="E3136" s="90" t="s">
        <v>21</v>
      </c>
      <c r="F3136" s="90" t="s">
        <v>2431</v>
      </c>
      <c r="G3136" s="5">
        <v>1981.0</v>
      </c>
      <c r="H3136" s="5" t="s">
        <v>62</v>
      </c>
      <c r="I3136" s="5" t="s">
        <v>1993</v>
      </c>
      <c r="J3136" s="5">
        <v>21.0</v>
      </c>
      <c r="K3136" s="5" t="s">
        <v>105</v>
      </c>
      <c r="L3136" s="5" t="s">
        <v>72</v>
      </c>
      <c r="M3136" s="5" t="s">
        <v>4908</v>
      </c>
    </row>
    <row r="3137">
      <c r="B3137" s="5">
        <v>13192.0</v>
      </c>
      <c r="E3137" s="90" t="s">
        <v>21</v>
      </c>
      <c r="F3137" s="90" t="s">
        <v>2440</v>
      </c>
      <c r="G3137" s="5">
        <v>1987.0</v>
      </c>
      <c r="H3137" s="5" t="s">
        <v>102</v>
      </c>
      <c r="I3137" s="5" t="s">
        <v>1933</v>
      </c>
      <c r="J3137" s="5">
        <v>4.0</v>
      </c>
      <c r="K3137" s="5" t="s">
        <v>2072</v>
      </c>
      <c r="L3137" s="5" t="s">
        <v>72</v>
      </c>
      <c r="M3137" s="5" t="s">
        <v>4908</v>
      </c>
    </row>
    <row r="3138">
      <c r="B3138" s="5">
        <v>13193.0</v>
      </c>
      <c r="E3138" s="90" t="s">
        <v>21</v>
      </c>
      <c r="F3138" s="90" t="s">
        <v>2441</v>
      </c>
      <c r="G3138" s="5">
        <v>1987.0</v>
      </c>
      <c r="H3138" s="5" t="s">
        <v>102</v>
      </c>
      <c r="I3138" s="5" t="s">
        <v>1933</v>
      </c>
      <c r="J3138" s="5">
        <v>4.0</v>
      </c>
      <c r="K3138" s="5" t="s">
        <v>2072</v>
      </c>
      <c r="L3138" s="5" t="s">
        <v>72</v>
      </c>
      <c r="M3138" s="5" t="s">
        <v>4908</v>
      </c>
    </row>
    <row r="3139">
      <c r="B3139" s="5">
        <v>13194.0</v>
      </c>
      <c r="E3139" s="90" t="s">
        <v>21</v>
      </c>
      <c r="F3139" s="90" t="s">
        <v>2442</v>
      </c>
      <c r="G3139" s="5">
        <v>1987.0</v>
      </c>
      <c r="H3139" s="5" t="s">
        <v>102</v>
      </c>
      <c r="I3139" s="5" t="s">
        <v>1933</v>
      </c>
      <c r="J3139" s="5">
        <v>4.0</v>
      </c>
      <c r="K3139" s="5" t="s">
        <v>2072</v>
      </c>
      <c r="L3139" s="5" t="s">
        <v>72</v>
      </c>
      <c r="M3139" s="5" t="s">
        <v>4908</v>
      </c>
    </row>
    <row r="3140">
      <c r="B3140" s="5">
        <v>13195.0</v>
      </c>
      <c r="E3140" s="90" t="s">
        <v>21</v>
      </c>
      <c r="F3140" s="90" t="s">
        <v>2030</v>
      </c>
      <c r="G3140" s="5">
        <v>1992.0</v>
      </c>
      <c r="H3140" s="5" t="s">
        <v>2031</v>
      </c>
      <c r="I3140" s="5" t="s">
        <v>1826</v>
      </c>
      <c r="J3140" s="5">
        <v>328.0</v>
      </c>
      <c r="K3140" s="5" t="s">
        <v>105</v>
      </c>
      <c r="L3140" s="5" t="s">
        <v>72</v>
      </c>
      <c r="M3140" s="5" t="s">
        <v>4908</v>
      </c>
    </row>
    <row r="3141">
      <c r="B3141" s="5">
        <v>13196.0</v>
      </c>
      <c r="E3141" s="90" t="s">
        <v>21</v>
      </c>
      <c r="F3141" s="90" t="s">
        <v>2032</v>
      </c>
      <c r="G3141" s="5">
        <v>1992.0</v>
      </c>
      <c r="H3141" s="5" t="s">
        <v>2031</v>
      </c>
      <c r="I3141" s="5" t="s">
        <v>1826</v>
      </c>
      <c r="J3141" s="5">
        <v>328.0</v>
      </c>
      <c r="K3141" s="5" t="s">
        <v>105</v>
      </c>
      <c r="L3141" s="5" t="s">
        <v>72</v>
      </c>
      <c r="M3141" s="5" t="s">
        <v>4908</v>
      </c>
    </row>
    <row r="3142">
      <c r="B3142" s="5">
        <v>13197.0</v>
      </c>
      <c r="E3142" s="90" t="s">
        <v>21</v>
      </c>
      <c r="F3142" s="90" t="s">
        <v>2033</v>
      </c>
      <c r="G3142" s="5">
        <v>1992.0</v>
      </c>
      <c r="H3142" s="5" t="s">
        <v>2031</v>
      </c>
      <c r="I3142" s="5" t="s">
        <v>1826</v>
      </c>
      <c r="J3142" s="5">
        <v>328.0</v>
      </c>
      <c r="K3142" s="5" t="s">
        <v>105</v>
      </c>
      <c r="L3142" s="5" t="s">
        <v>72</v>
      </c>
      <c r="M3142" s="5" t="s">
        <v>4908</v>
      </c>
    </row>
    <row r="3143">
      <c r="B3143" s="5">
        <v>13198.0</v>
      </c>
      <c r="E3143" s="90" t="s">
        <v>21</v>
      </c>
      <c r="F3143" s="90" t="s">
        <v>2296</v>
      </c>
      <c r="G3143" s="5">
        <v>1992.0</v>
      </c>
      <c r="H3143" s="5" t="s">
        <v>2031</v>
      </c>
      <c r="I3143" s="5" t="s">
        <v>1826</v>
      </c>
      <c r="J3143" s="5">
        <v>328.0</v>
      </c>
      <c r="K3143" s="5" t="s">
        <v>105</v>
      </c>
      <c r="L3143" s="5" t="s">
        <v>25</v>
      </c>
      <c r="M3143" s="5" t="s">
        <v>4908</v>
      </c>
    </row>
    <row r="3144">
      <c r="B3144" s="5">
        <v>13199.0</v>
      </c>
      <c r="E3144" s="90" t="s">
        <v>21</v>
      </c>
      <c r="F3144" s="90" t="s">
        <v>2297</v>
      </c>
      <c r="G3144" s="5">
        <v>1992.0</v>
      </c>
      <c r="H3144" s="5" t="s">
        <v>2031</v>
      </c>
      <c r="I3144" s="5" t="s">
        <v>1826</v>
      </c>
      <c r="J3144" s="5">
        <v>328.0</v>
      </c>
      <c r="K3144" s="5" t="s">
        <v>105</v>
      </c>
      <c r="L3144" s="5" t="s">
        <v>25</v>
      </c>
      <c r="M3144" s="5" t="s">
        <v>4908</v>
      </c>
    </row>
    <row r="3145">
      <c r="B3145" s="5">
        <v>13200.0</v>
      </c>
      <c r="E3145" s="90" t="s">
        <v>21</v>
      </c>
      <c r="F3145" s="90" t="s">
        <v>2298</v>
      </c>
      <c r="G3145" s="5">
        <v>1992.0</v>
      </c>
      <c r="H3145" s="5" t="s">
        <v>2031</v>
      </c>
      <c r="I3145" s="5" t="s">
        <v>1826</v>
      </c>
      <c r="J3145" s="5">
        <v>328.0</v>
      </c>
      <c r="K3145" s="5" t="s">
        <v>105</v>
      </c>
      <c r="L3145" s="5" t="s">
        <v>25</v>
      </c>
      <c r="M3145" s="5" t="s">
        <v>4908</v>
      </c>
    </row>
    <row r="3146">
      <c r="B3146" s="5">
        <v>13201.0</v>
      </c>
      <c r="E3146" s="90" t="s">
        <v>21</v>
      </c>
      <c r="F3146" s="90" t="s">
        <v>2299</v>
      </c>
      <c r="G3146" s="5">
        <v>1992.0</v>
      </c>
      <c r="H3146" s="5" t="s">
        <v>2031</v>
      </c>
      <c r="I3146" s="5" t="s">
        <v>1826</v>
      </c>
      <c r="J3146" s="5">
        <v>328.0</v>
      </c>
      <c r="K3146" s="5" t="s">
        <v>105</v>
      </c>
      <c r="L3146" s="5" t="s">
        <v>25</v>
      </c>
      <c r="M3146" s="5" t="s">
        <v>4908</v>
      </c>
    </row>
    <row r="3147">
      <c r="B3147" s="5">
        <v>13202.0</v>
      </c>
      <c r="E3147" s="90" t="s">
        <v>21</v>
      </c>
      <c r="F3147" s="90" t="s">
        <v>2300</v>
      </c>
      <c r="G3147" s="5">
        <v>1992.0</v>
      </c>
      <c r="H3147" s="5" t="s">
        <v>2031</v>
      </c>
      <c r="I3147" s="5" t="s">
        <v>1826</v>
      </c>
      <c r="J3147" s="5">
        <v>328.0</v>
      </c>
      <c r="K3147" s="5" t="s">
        <v>105</v>
      </c>
      <c r="L3147" s="5" t="s">
        <v>25</v>
      </c>
      <c r="M3147" s="5" t="s">
        <v>4908</v>
      </c>
    </row>
    <row r="3148">
      <c r="B3148" s="5">
        <v>13203.0</v>
      </c>
      <c r="E3148" s="90" t="s">
        <v>21</v>
      </c>
      <c r="F3148" s="90" t="s">
        <v>2870</v>
      </c>
      <c r="G3148" s="5">
        <v>1988.0</v>
      </c>
      <c r="H3148" s="5" t="s">
        <v>102</v>
      </c>
      <c r="I3148" s="5" t="s">
        <v>2856</v>
      </c>
      <c r="J3148" s="5">
        <v>48.0</v>
      </c>
      <c r="K3148" s="5" t="s">
        <v>105</v>
      </c>
      <c r="L3148" s="5" t="s">
        <v>72</v>
      </c>
      <c r="M3148" s="5" t="s">
        <v>4908</v>
      </c>
    </row>
    <row r="3149">
      <c r="B3149" s="5">
        <v>13204.0</v>
      </c>
      <c r="E3149" s="90" t="s">
        <v>21</v>
      </c>
      <c r="F3149" s="90" t="s">
        <v>2871</v>
      </c>
      <c r="G3149" s="5">
        <v>1988.0</v>
      </c>
      <c r="H3149" s="5" t="s">
        <v>102</v>
      </c>
      <c r="I3149" s="5" t="s">
        <v>2856</v>
      </c>
      <c r="J3149" s="5">
        <v>48.0</v>
      </c>
      <c r="K3149" s="5" t="s">
        <v>105</v>
      </c>
      <c r="L3149" s="5" t="s">
        <v>72</v>
      </c>
      <c r="M3149" s="5" t="s">
        <v>4908</v>
      </c>
    </row>
    <row r="3150">
      <c r="B3150" s="5">
        <v>13205.0</v>
      </c>
      <c r="E3150" s="90" t="s">
        <v>21</v>
      </c>
      <c r="F3150" s="90" t="s">
        <v>291</v>
      </c>
      <c r="G3150" s="5">
        <v>1987.0</v>
      </c>
      <c r="H3150" s="5" t="s">
        <v>62</v>
      </c>
      <c r="I3150" s="5" t="s">
        <v>120</v>
      </c>
      <c r="J3150" s="5">
        <v>320.0</v>
      </c>
      <c r="K3150" s="5" t="s">
        <v>105</v>
      </c>
      <c r="L3150" s="5" t="s">
        <v>25</v>
      </c>
      <c r="M3150" s="5" t="s">
        <v>4165</v>
      </c>
    </row>
    <row r="3151">
      <c r="B3151" s="5">
        <v>13206.0</v>
      </c>
      <c r="E3151" s="90" t="s">
        <v>21</v>
      </c>
      <c r="F3151" s="90" t="s">
        <v>3761</v>
      </c>
      <c r="G3151" s="5">
        <v>1987.0</v>
      </c>
      <c r="H3151" s="5" t="s">
        <v>62</v>
      </c>
      <c r="I3151" s="5" t="s">
        <v>3762</v>
      </c>
      <c r="J3151" s="5">
        <v>757.0</v>
      </c>
      <c r="K3151" s="5" t="s">
        <v>105</v>
      </c>
      <c r="L3151" s="5" t="s">
        <v>72</v>
      </c>
      <c r="M3151" s="5" t="s">
        <v>4165</v>
      </c>
    </row>
    <row r="3152">
      <c r="B3152" s="5">
        <v>13207.0</v>
      </c>
      <c r="E3152" s="90" t="s">
        <v>21</v>
      </c>
      <c r="F3152" s="90" t="s">
        <v>3621</v>
      </c>
      <c r="G3152" s="5">
        <v>1988.0</v>
      </c>
      <c r="H3152" s="5" t="s">
        <v>102</v>
      </c>
      <c r="I3152" s="5" t="s">
        <v>3556</v>
      </c>
      <c r="J3152" s="5">
        <v>539.0</v>
      </c>
      <c r="K3152" s="5" t="s">
        <v>105</v>
      </c>
      <c r="L3152" s="5" t="s">
        <v>25</v>
      </c>
      <c r="M3152" s="5" t="s">
        <v>4165</v>
      </c>
    </row>
    <row r="3153">
      <c r="B3153" s="5">
        <v>13208.0</v>
      </c>
      <c r="E3153" s="90" t="s">
        <v>21</v>
      </c>
      <c r="F3153" s="90" t="s">
        <v>3763</v>
      </c>
      <c r="G3153" s="5">
        <v>1987.0</v>
      </c>
      <c r="H3153" s="5" t="s">
        <v>62</v>
      </c>
      <c r="I3153" s="5" t="s">
        <v>190</v>
      </c>
      <c r="J3153" s="5">
        <v>170.0</v>
      </c>
      <c r="K3153" s="5" t="s">
        <v>398</v>
      </c>
      <c r="L3153" s="5" t="s">
        <v>72</v>
      </c>
      <c r="M3153" s="5" t="s">
        <v>4165</v>
      </c>
    </row>
    <row r="3154">
      <c r="B3154" s="5">
        <v>13209.0</v>
      </c>
      <c r="E3154" s="90" t="s">
        <v>21</v>
      </c>
      <c r="F3154" s="90" t="s">
        <v>397</v>
      </c>
      <c r="G3154" s="5">
        <v>1987.0</v>
      </c>
      <c r="H3154" s="5" t="s">
        <v>62</v>
      </c>
      <c r="I3154" s="5" t="s">
        <v>190</v>
      </c>
      <c r="J3154" s="5">
        <v>170.0</v>
      </c>
      <c r="K3154" s="5" t="s">
        <v>398</v>
      </c>
      <c r="L3154" s="5" t="s">
        <v>25</v>
      </c>
      <c r="M3154" s="5" t="s">
        <v>4165</v>
      </c>
    </row>
    <row r="3155">
      <c r="B3155" s="5">
        <v>13210.0</v>
      </c>
      <c r="E3155" s="90" t="s">
        <v>21</v>
      </c>
      <c r="F3155" s="90" t="s">
        <v>4804</v>
      </c>
      <c r="G3155" s="5">
        <v>1984.0</v>
      </c>
      <c r="H3155" s="5" t="s">
        <v>62</v>
      </c>
      <c r="I3155" s="5" t="s">
        <v>4768</v>
      </c>
      <c r="J3155" s="5">
        <v>51.0</v>
      </c>
      <c r="K3155" s="5" t="s">
        <v>105</v>
      </c>
      <c r="L3155" s="5" t="s">
        <v>72</v>
      </c>
      <c r="M3155" s="5" t="s">
        <v>4166</v>
      </c>
    </row>
    <row r="3156">
      <c r="B3156" s="5">
        <v>13211.0</v>
      </c>
      <c r="E3156" s="90" t="s">
        <v>21</v>
      </c>
      <c r="F3156" s="90" t="s">
        <v>4805</v>
      </c>
      <c r="G3156" s="5">
        <v>1984.0</v>
      </c>
      <c r="H3156" s="5" t="s">
        <v>62</v>
      </c>
      <c r="I3156" s="5" t="s">
        <v>4768</v>
      </c>
      <c r="J3156" s="5">
        <v>51.0</v>
      </c>
      <c r="K3156" s="5" t="s">
        <v>105</v>
      </c>
      <c r="L3156" s="5" t="s">
        <v>72</v>
      </c>
      <c r="M3156" s="5" t="s">
        <v>4166</v>
      </c>
    </row>
    <row r="3157">
      <c r="B3157" s="5">
        <v>13212.0</v>
      </c>
      <c r="E3157" s="90" t="s">
        <v>21</v>
      </c>
      <c r="F3157" s="90" t="s">
        <v>3013</v>
      </c>
      <c r="G3157" s="5">
        <v>1991.0</v>
      </c>
      <c r="H3157" s="5" t="s">
        <v>1802</v>
      </c>
      <c r="I3157" s="5" t="s">
        <v>288</v>
      </c>
      <c r="J3157" s="5">
        <v>69.0</v>
      </c>
      <c r="K3157" s="5" t="s">
        <v>105</v>
      </c>
      <c r="L3157" s="5" t="s">
        <v>72</v>
      </c>
      <c r="M3157" s="5" t="s">
        <v>4908</v>
      </c>
    </row>
    <row r="3158">
      <c r="B3158" s="5">
        <v>13213.0</v>
      </c>
      <c r="E3158" s="90" t="s">
        <v>21</v>
      </c>
      <c r="F3158" s="90" t="s">
        <v>3063</v>
      </c>
      <c r="G3158" s="5">
        <v>1990.0</v>
      </c>
      <c r="H3158" s="5" t="s">
        <v>102</v>
      </c>
      <c r="I3158" s="5" t="s">
        <v>1996</v>
      </c>
      <c r="J3158" s="5">
        <v>1.0</v>
      </c>
      <c r="K3158" s="5" t="s">
        <v>3064</v>
      </c>
      <c r="L3158" s="5" t="s">
        <v>72</v>
      </c>
      <c r="M3158" s="5" t="s">
        <v>4908</v>
      </c>
    </row>
    <row r="3159">
      <c r="B3159" s="5">
        <v>13214.0</v>
      </c>
      <c r="E3159" s="90" t="s">
        <v>21</v>
      </c>
      <c r="F3159" s="90" t="s">
        <v>2872</v>
      </c>
      <c r="G3159" s="5">
        <v>1989.0</v>
      </c>
      <c r="H3159" s="5" t="s">
        <v>102</v>
      </c>
      <c r="I3159" s="5" t="s">
        <v>2371</v>
      </c>
      <c r="J3159" s="5">
        <v>23.0</v>
      </c>
      <c r="K3159" s="5" t="s">
        <v>105</v>
      </c>
      <c r="L3159" s="5" t="s">
        <v>666</v>
      </c>
      <c r="M3159" s="5" t="s">
        <v>4908</v>
      </c>
    </row>
    <row r="3160">
      <c r="B3160" s="5">
        <v>13215.0</v>
      </c>
      <c r="E3160" s="90" t="s">
        <v>21</v>
      </c>
      <c r="F3160" s="90" t="s">
        <v>2873</v>
      </c>
      <c r="G3160" s="5">
        <v>1989.0</v>
      </c>
      <c r="H3160" s="5" t="s">
        <v>102</v>
      </c>
      <c r="I3160" s="5" t="s">
        <v>2371</v>
      </c>
      <c r="J3160" s="5">
        <v>23.0</v>
      </c>
      <c r="K3160" s="5" t="s">
        <v>105</v>
      </c>
      <c r="L3160" s="5" t="s">
        <v>72</v>
      </c>
      <c r="M3160" s="5" t="s">
        <v>4908</v>
      </c>
    </row>
    <row r="3161">
      <c r="B3161" s="5">
        <v>13216.0</v>
      </c>
      <c r="E3161" s="90" t="s">
        <v>21</v>
      </c>
      <c r="F3161" s="90" t="s">
        <v>2874</v>
      </c>
      <c r="G3161" s="5">
        <v>1989.0</v>
      </c>
      <c r="H3161" s="5" t="s">
        <v>102</v>
      </c>
      <c r="I3161" s="5" t="s">
        <v>2371</v>
      </c>
      <c r="J3161" s="5">
        <v>23.0</v>
      </c>
      <c r="K3161" s="5" t="s">
        <v>105</v>
      </c>
      <c r="L3161" s="5" t="s">
        <v>72</v>
      </c>
      <c r="M3161" s="5" t="s">
        <v>4908</v>
      </c>
    </row>
    <row r="3162">
      <c r="B3162" s="5">
        <v>13217.0</v>
      </c>
      <c r="E3162" s="90" t="s">
        <v>21</v>
      </c>
      <c r="F3162" s="90" t="s">
        <v>2875</v>
      </c>
      <c r="G3162" s="5">
        <v>1989.0</v>
      </c>
      <c r="H3162" s="5" t="s">
        <v>102</v>
      </c>
      <c r="I3162" s="5" t="s">
        <v>1943</v>
      </c>
      <c r="J3162" s="5">
        <v>61.0</v>
      </c>
      <c r="K3162" s="5" t="s">
        <v>105</v>
      </c>
      <c r="L3162" s="5" t="s">
        <v>72</v>
      </c>
      <c r="M3162" s="5" t="s">
        <v>4908</v>
      </c>
    </row>
    <row r="3163">
      <c r="B3163" s="5">
        <v>13218.0</v>
      </c>
      <c r="E3163" s="90" t="s">
        <v>21</v>
      </c>
      <c r="F3163" s="90" t="s">
        <v>3014</v>
      </c>
      <c r="G3163" s="5">
        <v>1989.0</v>
      </c>
      <c r="H3163" s="5" t="s">
        <v>102</v>
      </c>
      <c r="I3163" s="5" t="s">
        <v>1917</v>
      </c>
      <c r="J3163" s="5">
        <v>100.0</v>
      </c>
      <c r="K3163" s="5" t="s">
        <v>105</v>
      </c>
      <c r="L3163" s="5" t="s">
        <v>72</v>
      </c>
      <c r="M3163" s="5" t="s">
        <v>4908</v>
      </c>
    </row>
    <row r="3164">
      <c r="B3164" s="5">
        <v>13219.0</v>
      </c>
      <c r="E3164" s="90" t="s">
        <v>21</v>
      </c>
      <c r="F3164" s="90" t="s">
        <v>3015</v>
      </c>
      <c r="G3164" s="5">
        <v>1989.0</v>
      </c>
      <c r="H3164" s="5" t="s">
        <v>102</v>
      </c>
      <c r="I3164" s="5" t="s">
        <v>1933</v>
      </c>
      <c r="J3164" s="5">
        <v>8.0</v>
      </c>
      <c r="K3164" s="5" t="s">
        <v>105</v>
      </c>
      <c r="L3164" s="5" t="s">
        <v>72</v>
      </c>
      <c r="M3164" s="5" t="s">
        <v>4908</v>
      </c>
    </row>
    <row r="3165">
      <c r="B3165" s="5">
        <v>13220.0</v>
      </c>
      <c r="E3165" s="90" t="s">
        <v>21</v>
      </c>
      <c r="F3165" s="90" t="s">
        <v>3016</v>
      </c>
      <c r="G3165" s="5">
        <v>1989.0</v>
      </c>
      <c r="H3165" s="5" t="s">
        <v>102</v>
      </c>
      <c r="I3165" s="5" t="s">
        <v>1933</v>
      </c>
      <c r="J3165" s="5">
        <v>8.0</v>
      </c>
      <c r="K3165" s="5" t="s">
        <v>105</v>
      </c>
      <c r="L3165" s="5" t="s">
        <v>72</v>
      </c>
      <c r="M3165" s="5" t="s">
        <v>4908</v>
      </c>
    </row>
    <row r="3166">
      <c r="B3166" s="5">
        <v>13221.0</v>
      </c>
      <c r="E3166" s="90" t="s">
        <v>21</v>
      </c>
      <c r="F3166" s="90" t="s">
        <v>3017</v>
      </c>
      <c r="G3166" s="5">
        <v>1989.0</v>
      </c>
      <c r="H3166" s="5" t="s">
        <v>102</v>
      </c>
      <c r="I3166" s="5" t="s">
        <v>1933</v>
      </c>
      <c r="J3166" s="5">
        <v>8.0</v>
      </c>
      <c r="K3166" s="5" t="s">
        <v>105</v>
      </c>
      <c r="L3166" s="5" t="s">
        <v>72</v>
      </c>
      <c r="M3166" s="5" t="s">
        <v>4908</v>
      </c>
    </row>
    <row r="3167">
      <c r="B3167" s="5">
        <v>13222.0</v>
      </c>
      <c r="E3167" s="90" t="s">
        <v>21</v>
      </c>
      <c r="F3167" s="90" t="s">
        <v>3018</v>
      </c>
      <c r="G3167" s="5">
        <v>1989.0</v>
      </c>
      <c r="H3167" s="5" t="s">
        <v>102</v>
      </c>
      <c r="I3167" s="5" t="s">
        <v>1933</v>
      </c>
      <c r="J3167" s="5">
        <v>8.0</v>
      </c>
      <c r="K3167" s="5" t="s">
        <v>105</v>
      </c>
      <c r="L3167" s="5" t="s">
        <v>72</v>
      </c>
      <c r="M3167" s="5" t="s">
        <v>4908</v>
      </c>
    </row>
    <row r="3168">
      <c r="B3168" s="5">
        <v>13223.0</v>
      </c>
      <c r="E3168" s="90" t="s">
        <v>21</v>
      </c>
      <c r="F3168" s="90" t="s">
        <v>1932</v>
      </c>
      <c r="G3168" s="5">
        <v>1989.0</v>
      </c>
      <c r="H3168" s="5" t="s">
        <v>102</v>
      </c>
      <c r="I3168" s="5" t="s">
        <v>1933</v>
      </c>
      <c r="J3168" s="5">
        <v>8.0</v>
      </c>
      <c r="K3168" s="5" t="s">
        <v>105</v>
      </c>
      <c r="L3168" s="5" t="s">
        <v>25</v>
      </c>
      <c r="M3168" s="5" t="s">
        <v>4908</v>
      </c>
    </row>
    <row r="3169">
      <c r="B3169" s="5">
        <v>13224.0</v>
      </c>
      <c r="E3169" s="90" t="s">
        <v>21</v>
      </c>
      <c r="F3169" s="90" t="s">
        <v>1934</v>
      </c>
      <c r="G3169" s="5">
        <v>1989.0</v>
      </c>
      <c r="H3169" s="5" t="s">
        <v>102</v>
      </c>
      <c r="I3169" s="5" t="s">
        <v>1933</v>
      </c>
      <c r="J3169" s="5">
        <v>8.0</v>
      </c>
      <c r="K3169" s="5" t="s">
        <v>105</v>
      </c>
      <c r="L3169" s="5" t="s">
        <v>25</v>
      </c>
      <c r="M3169" s="5" t="s">
        <v>4908</v>
      </c>
    </row>
    <row r="3170">
      <c r="B3170" s="5">
        <v>13225.0</v>
      </c>
      <c r="E3170" s="90" t="s">
        <v>21</v>
      </c>
      <c r="F3170" s="90" t="s">
        <v>1935</v>
      </c>
      <c r="G3170" s="5">
        <v>1989.0</v>
      </c>
      <c r="H3170" s="5" t="s">
        <v>102</v>
      </c>
      <c r="I3170" s="5" t="s">
        <v>1933</v>
      </c>
      <c r="J3170" s="5">
        <v>8.0</v>
      </c>
      <c r="K3170" s="5" t="s">
        <v>105</v>
      </c>
      <c r="L3170" s="5" t="s">
        <v>25</v>
      </c>
      <c r="M3170" s="5" t="s">
        <v>4908</v>
      </c>
    </row>
    <row r="3171">
      <c r="B3171" s="5">
        <v>13226.0</v>
      </c>
      <c r="E3171" s="90" t="s">
        <v>21</v>
      </c>
      <c r="F3171" s="90" t="s">
        <v>1936</v>
      </c>
      <c r="G3171" s="5">
        <v>1989.0</v>
      </c>
      <c r="H3171" s="5" t="s">
        <v>102</v>
      </c>
      <c r="I3171" s="5" t="s">
        <v>1933</v>
      </c>
      <c r="J3171" s="5">
        <v>8.0</v>
      </c>
      <c r="K3171" s="5" t="s">
        <v>105</v>
      </c>
      <c r="L3171" s="5" t="s">
        <v>25</v>
      </c>
      <c r="M3171" s="5" t="s">
        <v>4908</v>
      </c>
    </row>
    <row r="3172">
      <c r="B3172" s="5">
        <v>13227.0</v>
      </c>
      <c r="E3172" s="90" t="s">
        <v>21</v>
      </c>
      <c r="F3172" s="90" t="s">
        <v>1937</v>
      </c>
      <c r="G3172" s="5">
        <v>1989.0</v>
      </c>
      <c r="H3172" s="5" t="s">
        <v>102</v>
      </c>
      <c r="I3172" s="5" t="s">
        <v>1933</v>
      </c>
      <c r="J3172" s="5">
        <v>8.0</v>
      </c>
      <c r="K3172" s="5" t="s">
        <v>105</v>
      </c>
      <c r="L3172" s="5" t="s">
        <v>25</v>
      </c>
      <c r="M3172" s="5" t="s">
        <v>4908</v>
      </c>
    </row>
    <row r="3173">
      <c r="B3173" s="5">
        <v>13228.0</v>
      </c>
      <c r="E3173" s="90" t="s">
        <v>21</v>
      </c>
      <c r="F3173" s="90" t="s">
        <v>3019</v>
      </c>
      <c r="G3173" s="5">
        <v>1989.0</v>
      </c>
      <c r="H3173" s="5" t="s">
        <v>102</v>
      </c>
      <c r="I3173" s="5" t="s">
        <v>288</v>
      </c>
      <c r="J3173" s="5">
        <v>3.0</v>
      </c>
      <c r="K3173" s="5" t="s">
        <v>1567</v>
      </c>
      <c r="L3173" s="5" t="s">
        <v>666</v>
      </c>
      <c r="M3173" s="5" t="s">
        <v>4908</v>
      </c>
    </row>
    <row r="3174">
      <c r="B3174" s="5">
        <v>13229.0</v>
      </c>
      <c r="E3174" s="90" t="s">
        <v>21</v>
      </c>
      <c r="F3174" s="90" t="s">
        <v>2876</v>
      </c>
      <c r="G3174" s="5">
        <v>1990.0</v>
      </c>
      <c r="H3174" s="5" t="s">
        <v>102</v>
      </c>
      <c r="I3174" s="5" t="s">
        <v>1864</v>
      </c>
      <c r="J3174" s="5">
        <v>1.0</v>
      </c>
      <c r="K3174" s="5" t="s">
        <v>1927</v>
      </c>
      <c r="L3174" s="5" t="s">
        <v>72</v>
      </c>
      <c r="M3174" s="5" t="s">
        <v>4908</v>
      </c>
    </row>
    <row r="3175">
      <c r="B3175" s="5">
        <v>13230.0</v>
      </c>
      <c r="E3175" s="90" t="s">
        <v>21</v>
      </c>
      <c r="F3175" s="90" t="s">
        <v>2877</v>
      </c>
      <c r="G3175" s="5">
        <v>1990.0</v>
      </c>
      <c r="H3175" s="5" t="s">
        <v>102</v>
      </c>
      <c r="I3175" s="5" t="s">
        <v>1864</v>
      </c>
      <c r="J3175" s="5">
        <v>1.0</v>
      </c>
      <c r="K3175" s="5" t="s">
        <v>1927</v>
      </c>
      <c r="L3175" s="5" t="s">
        <v>72</v>
      </c>
      <c r="M3175" s="5" t="s">
        <v>4908</v>
      </c>
    </row>
    <row r="3176">
      <c r="B3176" s="5">
        <v>13231.0</v>
      </c>
      <c r="E3176" s="90" t="s">
        <v>21</v>
      </c>
      <c r="F3176" s="90" t="s">
        <v>2878</v>
      </c>
      <c r="G3176" s="5">
        <v>1990.0</v>
      </c>
      <c r="H3176" s="5" t="s">
        <v>102</v>
      </c>
      <c r="I3176" s="5" t="s">
        <v>1993</v>
      </c>
      <c r="J3176" s="5">
        <v>4.0</v>
      </c>
      <c r="K3176" s="5" t="s">
        <v>1927</v>
      </c>
      <c r="L3176" s="5" t="s">
        <v>72</v>
      </c>
      <c r="M3176" s="5" t="s">
        <v>4908</v>
      </c>
    </row>
    <row r="3177">
      <c r="B3177" s="5">
        <v>13232.0</v>
      </c>
      <c r="E3177" s="90" t="s">
        <v>21</v>
      </c>
      <c r="F3177" s="90" t="s">
        <v>1938</v>
      </c>
      <c r="G3177" s="5">
        <v>1988.0</v>
      </c>
      <c r="H3177" s="5" t="s">
        <v>102</v>
      </c>
      <c r="I3177" s="5" t="s">
        <v>1993</v>
      </c>
      <c r="J3177" s="5">
        <v>67.0</v>
      </c>
      <c r="K3177" s="5" t="s">
        <v>243</v>
      </c>
      <c r="L3177" s="5" t="s">
        <v>72</v>
      </c>
      <c r="M3177" s="5" t="s">
        <v>4908</v>
      </c>
    </row>
    <row r="3178">
      <c r="B3178" s="5">
        <v>13233.0</v>
      </c>
      <c r="E3178" s="90" t="s">
        <v>21</v>
      </c>
      <c r="F3178" s="90" t="s">
        <v>2879</v>
      </c>
      <c r="G3178" s="5">
        <v>1988.0</v>
      </c>
      <c r="H3178" s="5" t="s">
        <v>102</v>
      </c>
      <c r="I3178" s="5" t="s">
        <v>1917</v>
      </c>
      <c r="J3178" s="5">
        <v>80.0</v>
      </c>
      <c r="K3178" s="5" t="s">
        <v>105</v>
      </c>
      <c r="L3178" s="5" t="s">
        <v>666</v>
      </c>
      <c r="M3178" s="5" t="s">
        <v>4908</v>
      </c>
    </row>
    <row r="3179">
      <c r="B3179" s="5">
        <v>13234.0</v>
      </c>
      <c r="E3179" s="90" t="s">
        <v>21</v>
      </c>
      <c r="F3179" s="90" t="s">
        <v>2880</v>
      </c>
      <c r="G3179" s="5">
        <v>1988.0</v>
      </c>
      <c r="H3179" s="5" t="s">
        <v>102</v>
      </c>
      <c r="I3179" s="5" t="s">
        <v>1864</v>
      </c>
      <c r="J3179" s="5">
        <v>129.0</v>
      </c>
      <c r="K3179" s="5" t="s">
        <v>1927</v>
      </c>
      <c r="L3179" s="5" t="s">
        <v>666</v>
      </c>
      <c r="M3179" s="5" t="s">
        <v>4908</v>
      </c>
    </row>
    <row r="3180">
      <c r="B3180" s="5">
        <v>13235.0</v>
      </c>
      <c r="E3180" s="90" t="s">
        <v>21</v>
      </c>
      <c r="F3180" s="90" t="s">
        <v>2034</v>
      </c>
      <c r="G3180" s="5">
        <v>1988.0</v>
      </c>
      <c r="H3180" s="5" t="s">
        <v>102</v>
      </c>
      <c r="I3180" s="5" t="s">
        <v>1993</v>
      </c>
      <c r="J3180" s="5">
        <v>123.0</v>
      </c>
      <c r="K3180" s="5" t="s">
        <v>1927</v>
      </c>
      <c r="L3180" s="5" t="s">
        <v>72</v>
      </c>
      <c r="M3180" s="5" t="s">
        <v>4908</v>
      </c>
    </row>
    <row r="3181">
      <c r="B3181" s="5">
        <v>13236.0</v>
      </c>
      <c r="E3181" s="90" t="s">
        <v>21</v>
      </c>
      <c r="F3181" s="90" t="s">
        <v>2472</v>
      </c>
      <c r="G3181" s="5">
        <v>1988.0</v>
      </c>
      <c r="H3181" s="5" t="s">
        <v>102</v>
      </c>
      <c r="I3181" s="5" t="s">
        <v>288</v>
      </c>
      <c r="J3181" s="5">
        <v>120.0</v>
      </c>
      <c r="K3181" s="5" t="s">
        <v>1927</v>
      </c>
      <c r="L3181" s="5" t="s">
        <v>763</v>
      </c>
      <c r="M3181" s="5" t="s">
        <v>4908</v>
      </c>
    </row>
    <row r="3182">
      <c r="B3182" s="5">
        <v>13237.0</v>
      </c>
      <c r="E3182" s="90" t="s">
        <v>21</v>
      </c>
      <c r="F3182" s="90" t="s">
        <v>1941</v>
      </c>
      <c r="G3182" s="5">
        <v>1988.0</v>
      </c>
      <c r="H3182" s="5" t="s">
        <v>102</v>
      </c>
      <c r="I3182" s="5" t="s">
        <v>1864</v>
      </c>
      <c r="J3182" s="5">
        <v>85.0</v>
      </c>
      <c r="K3182" s="5" t="s">
        <v>243</v>
      </c>
      <c r="L3182" s="5" t="s">
        <v>72</v>
      </c>
      <c r="M3182" s="5" t="s">
        <v>4908</v>
      </c>
    </row>
    <row r="3183">
      <c r="B3183" s="5">
        <v>13238.0</v>
      </c>
      <c r="E3183" s="90" t="s">
        <v>21</v>
      </c>
      <c r="F3183" s="90" t="s">
        <v>2881</v>
      </c>
      <c r="G3183" s="5">
        <v>1988.0</v>
      </c>
      <c r="H3183" s="5" t="s">
        <v>102</v>
      </c>
      <c r="I3183" s="5" t="s">
        <v>2114</v>
      </c>
      <c r="J3183" s="5">
        <v>16.0</v>
      </c>
      <c r="K3183" s="5" t="s">
        <v>243</v>
      </c>
      <c r="L3183" s="5" t="s">
        <v>666</v>
      </c>
      <c r="M3183" s="5" t="s">
        <v>4908</v>
      </c>
    </row>
    <row r="3184">
      <c r="B3184" s="5">
        <v>13239.0</v>
      </c>
      <c r="E3184" s="90" t="s">
        <v>21</v>
      </c>
      <c r="F3184" s="90" t="s">
        <v>2882</v>
      </c>
      <c r="G3184" s="5">
        <v>1988.0</v>
      </c>
      <c r="H3184" s="5" t="s">
        <v>102</v>
      </c>
      <c r="I3184" s="5" t="s">
        <v>2114</v>
      </c>
      <c r="J3184" s="5">
        <v>16.0</v>
      </c>
      <c r="K3184" s="5" t="s">
        <v>105</v>
      </c>
      <c r="L3184" s="5" t="s">
        <v>666</v>
      </c>
      <c r="M3184" s="5" t="s">
        <v>4908</v>
      </c>
    </row>
    <row r="3185">
      <c r="B3185" s="5">
        <v>13240.0</v>
      </c>
      <c r="E3185" s="90" t="s">
        <v>21</v>
      </c>
      <c r="F3185" s="90" t="s">
        <v>3020</v>
      </c>
      <c r="G3185" s="5">
        <v>1988.0</v>
      </c>
      <c r="H3185" s="5" t="s">
        <v>102</v>
      </c>
      <c r="I3185" s="5" t="s">
        <v>3021</v>
      </c>
      <c r="J3185" s="5">
        <v>25.0</v>
      </c>
      <c r="K3185" s="5" t="s">
        <v>105</v>
      </c>
      <c r="L3185" s="5" t="s">
        <v>72</v>
      </c>
      <c r="M3185" s="5" t="s">
        <v>4908</v>
      </c>
    </row>
    <row r="3186">
      <c r="B3186" s="5">
        <v>13241.0</v>
      </c>
      <c r="E3186" s="90" t="s">
        <v>21</v>
      </c>
      <c r="F3186" s="90" t="s">
        <v>3022</v>
      </c>
      <c r="G3186" s="5">
        <v>1987.0</v>
      </c>
      <c r="H3186" s="5" t="s">
        <v>102</v>
      </c>
      <c r="I3186" s="5" t="s">
        <v>1943</v>
      </c>
      <c r="J3186" s="5">
        <v>80.0</v>
      </c>
      <c r="K3186" s="5" t="s">
        <v>105</v>
      </c>
      <c r="L3186" s="5" t="s">
        <v>666</v>
      </c>
      <c r="M3186" s="5" t="s">
        <v>4908</v>
      </c>
    </row>
    <row r="3187">
      <c r="B3187" s="5">
        <v>13242.0</v>
      </c>
      <c r="E3187" s="90" t="s">
        <v>21</v>
      </c>
      <c r="F3187" s="90" t="s">
        <v>1942</v>
      </c>
      <c r="G3187" s="5">
        <v>1987.0</v>
      </c>
      <c r="H3187" s="5" t="s">
        <v>102</v>
      </c>
      <c r="I3187" s="5" t="s">
        <v>1943</v>
      </c>
      <c r="J3187" s="5">
        <v>80.0</v>
      </c>
      <c r="K3187" s="5" t="s">
        <v>105</v>
      </c>
      <c r="L3187" s="5" t="s">
        <v>72</v>
      </c>
      <c r="M3187" s="5" t="s">
        <v>4908</v>
      </c>
    </row>
    <row r="3188">
      <c r="B3188" s="5">
        <v>13243.0</v>
      </c>
      <c r="E3188" s="90" t="s">
        <v>21</v>
      </c>
      <c r="F3188" s="90" t="s">
        <v>2883</v>
      </c>
      <c r="G3188" s="5">
        <v>1987.0</v>
      </c>
      <c r="H3188" s="5" t="s">
        <v>102</v>
      </c>
      <c r="I3188" s="5" t="s">
        <v>1943</v>
      </c>
      <c r="J3188" s="5">
        <v>80.0</v>
      </c>
      <c r="K3188" s="5" t="s">
        <v>105</v>
      </c>
      <c r="L3188" s="5" t="s">
        <v>763</v>
      </c>
      <c r="M3188" s="5" t="s">
        <v>4908</v>
      </c>
    </row>
    <row r="3189">
      <c r="B3189" s="5">
        <v>13244.0</v>
      </c>
      <c r="E3189" s="90" t="s">
        <v>21</v>
      </c>
      <c r="F3189" s="90" t="s">
        <v>3065</v>
      </c>
      <c r="G3189" s="5">
        <v>1987.0</v>
      </c>
      <c r="H3189" s="5" t="s">
        <v>102</v>
      </c>
      <c r="I3189" s="5" t="s">
        <v>2906</v>
      </c>
      <c r="J3189" s="5">
        <v>68.0</v>
      </c>
      <c r="K3189" s="5" t="s">
        <v>105</v>
      </c>
      <c r="L3189" s="5" t="s">
        <v>72</v>
      </c>
      <c r="M3189" s="5" t="s">
        <v>4908</v>
      </c>
    </row>
    <row r="3190">
      <c r="B3190" s="5">
        <v>13245.0</v>
      </c>
      <c r="E3190" s="90" t="s">
        <v>21</v>
      </c>
      <c r="F3190" s="90" t="s">
        <v>2884</v>
      </c>
      <c r="G3190" s="5">
        <v>1987.0</v>
      </c>
      <c r="H3190" s="5" t="s">
        <v>102</v>
      </c>
      <c r="I3190" s="5" t="s">
        <v>2019</v>
      </c>
      <c r="J3190" s="5">
        <v>106.0</v>
      </c>
      <c r="K3190" s="5" t="s">
        <v>105</v>
      </c>
      <c r="L3190" s="5" t="s">
        <v>666</v>
      </c>
      <c r="M3190" s="5" t="s">
        <v>4908</v>
      </c>
    </row>
    <row r="3191">
      <c r="B3191" s="5">
        <v>13246.0</v>
      </c>
      <c r="E3191" s="90" t="s">
        <v>21</v>
      </c>
      <c r="F3191" s="90" t="s">
        <v>3041</v>
      </c>
      <c r="G3191" s="5">
        <v>1987.0</v>
      </c>
      <c r="H3191" s="5" t="s">
        <v>102</v>
      </c>
      <c r="I3191" s="5" t="s">
        <v>1965</v>
      </c>
      <c r="J3191" s="5">
        <v>8.0</v>
      </c>
      <c r="K3191" s="5" t="s">
        <v>2072</v>
      </c>
      <c r="L3191" s="5" t="s">
        <v>666</v>
      </c>
      <c r="M3191" s="5" t="s">
        <v>4908</v>
      </c>
    </row>
    <row r="3192">
      <c r="B3192" s="5">
        <v>13247.0</v>
      </c>
      <c r="E3192" s="90" t="s">
        <v>21</v>
      </c>
      <c r="F3192" s="90" t="s">
        <v>2035</v>
      </c>
      <c r="G3192" s="5">
        <v>1981.0</v>
      </c>
      <c r="H3192" s="5" t="s">
        <v>62</v>
      </c>
      <c r="I3192" s="5" t="s">
        <v>1933</v>
      </c>
      <c r="J3192" s="5">
        <v>101.0</v>
      </c>
      <c r="K3192" s="5" t="s">
        <v>1953</v>
      </c>
      <c r="L3192" s="5" t="s">
        <v>666</v>
      </c>
      <c r="M3192" s="5" t="s">
        <v>4908</v>
      </c>
    </row>
    <row r="3193">
      <c r="B3193" s="5">
        <v>13248.0</v>
      </c>
      <c r="E3193" s="90" t="s">
        <v>21</v>
      </c>
      <c r="F3193" s="90" t="s">
        <v>2037</v>
      </c>
      <c r="G3193" s="5">
        <v>1981.0</v>
      </c>
      <c r="H3193" s="5" t="s">
        <v>62</v>
      </c>
      <c r="I3193" s="5" t="s">
        <v>1933</v>
      </c>
      <c r="J3193" s="5">
        <v>101.0</v>
      </c>
      <c r="K3193" s="5" t="s">
        <v>1953</v>
      </c>
      <c r="L3193" s="5" t="s">
        <v>666</v>
      </c>
      <c r="M3193" s="5" t="s">
        <v>4908</v>
      </c>
    </row>
    <row r="3194">
      <c r="B3194" s="5">
        <v>13249.0</v>
      </c>
      <c r="E3194" s="90" t="s">
        <v>21</v>
      </c>
      <c r="F3194" s="90" t="s">
        <v>2038</v>
      </c>
      <c r="G3194" s="5">
        <v>1989.0</v>
      </c>
      <c r="H3194" s="5" t="s">
        <v>1995</v>
      </c>
      <c r="I3194" s="5" t="s">
        <v>1996</v>
      </c>
      <c r="J3194" s="5">
        <v>138.0</v>
      </c>
      <c r="K3194" s="5" t="s">
        <v>105</v>
      </c>
      <c r="L3194" s="5" t="s">
        <v>72</v>
      </c>
      <c r="M3194" s="5" t="s">
        <v>4908</v>
      </c>
    </row>
    <row r="3195">
      <c r="B3195" s="5">
        <v>13250.0</v>
      </c>
      <c r="E3195" s="90" t="s">
        <v>21</v>
      </c>
      <c r="F3195" s="90" t="s">
        <v>3028</v>
      </c>
      <c r="G3195" s="5">
        <v>1989.0</v>
      </c>
      <c r="H3195" s="5" t="s">
        <v>1995</v>
      </c>
      <c r="I3195" s="5" t="s">
        <v>288</v>
      </c>
      <c r="J3195" s="5">
        <v>21.0</v>
      </c>
      <c r="K3195" s="5" t="s">
        <v>1927</v>
      </c>
      <c r="L3195" s="5" t="s">
        <v>72</v>
      </c>
      <c r="M3195" s="5" t="s">
        <v>4908</v>
      </c>
    </row>
    <row r="3196">
      <c r="B3196" s="5">
        <v>13251.0</v>
      </c>
      <c r="E3196" s="90" t="s">
        <v>21</v>
      </c>
      <c r="F3196" s="90" t="s">
        <v>3029</v>
      </c>
      <c r="G3196" s="5">
        <v>1989.0</v>
      </c>
      <c r="H3196" s="5" t="s">
        <v>1995</v>
      </c>
      <c r="I3196" s="5" t="s">
        <v>288</v>
      </c>
      <c r="J3196" s="5">
        <v>21.0</v>
      </c>
      <c r="K3196" s="5" t="s">
        <v>1927</v>
      </c>
      <c r="L3196" s="5" t="s">
        <v>72</v>
      </c>
      <c r="M3196" s="5" t="s">
        <v>4908</v>
      </c>
    </row>
    <row r="3197">
      <c r="B3197" s="5">
        <v>13252.0</v>
      </c>
      <c r="E3197" s="90" t="s">
        <v>21</v>
      </c>
      <c r="F3197" s="90" t="s">
        <v>3030</v>
      </c>
      <c r="G3197" s="5">
        <v>1989.0</v>
      </c>
      <c r="H3197" s="5" t="s">
        <v>1995</v>
      </c>
      <c r="I3197" s="5" t="s">
        <v>288</v>
      </c>
      <c r="J3197" s="5">
        <v>21.0</v>
      </c>
      <c r="K3197" s="5" t="s">
        <v>1927</v>
      </c>
      <c r="L3197" s="5" t="s">
        <v>72</v>
      </c>
      <c r="M3197" s="5" t="s">
        <v>4908</v>
      </c>
    </row>
    <row r="3198">
      <c r="B3198" s="5">
        <v>13253.0</v>
      </c>
      <c r="E3198" s="90" t="s">
        <v>21</v>
      </c>
      <c r="F3198" s="90" t="s">
        <v>2885</v>
      </c>
      <c r="G3198" s="5">
        <v>1991.0</v>
      </c>
      <c r="H3198" s="5" t="s">
        <v>102</v>
      </c>
      <c r="I3198" s="5" t="s">
        <v>288</v>
      </c>
      <c r="J3198" s="5">
        <v>211.0</v>
      </c>
      <c r="K3198" s="5" t="s">
        <v>105</v>
      </c>
      <c r="L3198" s="5" t="s">
        <v>666</v>
      </c>
      <c r="M3198" s="5" t="s">
        <v>4908</v>
      </c>
    </row>
    <row r="3199">
      <c r="B3199" s="5">
        <v>13254.0</v>
      </c>
      <c r="E3199" s="90" t="s">
        <v>21</v>
      </c>
      <c r="F3199" s="90" t="s">
        <v>3023</v>
      </c>
      <c r="G3199" s="5">
        <v>1991.0</v>
      </c>
      <c r="H3199" s="5" t="s">
        <v>102</v>
      </c>
      <c r="I3199" s="5" t="s">
        <v>288</v>
      </c>
      <c r="J3199" s="5">
        <v>211.0</v>
      </c>
      <c r="K3199" s="5" t="s">
        <v>105</v>
      </c>
      <c r="L3199" s="5" t="s">
        <v>72</v>
      </c>
      <c r="M3199" s="5" t="s">
        <v>4908</v>
      </c>
    </row>
    <row r="3200">
      <c r="B3200" s="5">
        <v>13255.0</v>
      </c>
      <c r="E3200" s="90" t="s">
        <v>21</v>
      </c>
      <c r="F3200" s="90" t="s">
        <v>2923</v>
      </c>
      <c r="G3200" s="5">
        <v>1990.0</v>
      </c>
      <c r="H3200" s="5" t="s">
        <v>2125</v>
      </c>
      <c r="I3200" s="5" t="s">
        <v>2104</v>
      </c>
      <c r="J3200" s="5">
        <v>365.0</v>
      </c>
      <c r="K3200" s="5" t="s">
        <v>105</v>
      </c>
      <c r="L3200" s="5" t="s">
        <v>25</v>
      </c>
      <c r="M3200" s="5" t="s">
        <v>4908</v>
      </c>
    </row>
    <row r="3201">
      <c r="B3201" s="5">
        <v>13256.0</v>
      </c>
      <c r="E3201" s="90" t="s">
        <v>21</v>
      </c>
      <c r="F3201" s="90" t="s">
        <v>2924</v>
      </c>
      <c r="G3201" s="5">
        <v>1990.0</v>
      </c>
      <c r="H3201" s="5" t="s">
        <v>2125</v>
      </c>
      <c r="I3201" s="5" t="s">
        <v>2104</v>
      </c>
      <c r="J3201" s="5">
        <v>365.0</v>
      </c>
      <c r="K3201" s="5" t="s">
        <v>105</v>
      </c>
      <c r="L3201" s="5" t="s">
        <v>25</v>
      </c>
      <c r="M3201" s="5" t="s">
        <v>4908</v>
      </c>
    </row>
    <row r="3202">
      <c r="B3202" s="5">
        <v>13257.0</v>
      </c>
      <c r="E3202" s="90" t="s">
        <v>21</v>
      </c>
      <c r="F3202" s="90" t="s">
        <v>2925</v>
      </c>
      <c r="G3202" s="5">
        <v>1990.0</v>
      </c>
      <c r="H3202" s="5" t="s">
        <v>2125</v>
      </c>
      <c r="I3202" s="5" t="s">
        <v>2104</v>
      </c>
      <c r="J3202" s="5">
        <v>365.0</v>
      </c>
      <c r="K3202" s="5" t="s">
        <v>105</v>
      </c>
      <c r="L3202" s="5" t="s">
        <v>25</v>
      </c>
      <c r="M3202" s="5" t="s">
        <v>4908</v>
      </c>
    </row>
    <row r="3203">
      <c r="B3203" s="5">
        <v>13258.0</v>
      </c>
      <c r="E3203" s="90" t="s">
        <v>21</v>
      </c>
      <c r="F3203" s="90" t="s">
        <v>2039</v>
      </c>
      <c r="G3203" s="5">
        <v>1989.0</v>
      </c>
      <c r="H3203" s="5" t="s">
        <v>1995</v>
      </c>
      <c r="I3203" s="5" t="s">
        <v>288</v>
      </c>
      <c r="J3203" s="5">
        <v>21.0</v>
      </c>
      <c r="K3203" s="5" t="s">
        <v>1927</v>
      </c>
      <c r="L3203" s="5" t="s">
        <v>25</v>
      </c>
      <c r="M3203" s="5" t="s">
        <v>4908</v>
      </c>
    </row>
    <row r="3204">
      <c r="B3204" s="5">
        <v>13259.0</v>
      </c>
      <c r="E3204" s="90" t="s">
        <v>21</v>
      </c>
      <c r="F3204" s="90" t="s">
        <v>2040</v>
      </c>
      <c r="G3204" s="5">
        <v>1989.0</v>
      </c>
      <c r="H3204" s="5" t="s">
        <v>1995</v>
      </c>
      <c r="I3204" s="5" t="s">
        <v>288</v>
      </c>
      <c r="J3204" s="5">
        <v>21.0</v>
      </c>
      <c r="K3204" s="5" t="s">
        <v>1927</v>
      </c>
      <c r="L3204" s="5" t="s">
        <v>25</v>
      </c>
      <c r="M3204" s="5" t="s">
        <v>4908</v>
      </c>
    </row>
    <row r="3205">
      <c r="B3205" s="5">
        <v>13260.0</v>
      </c>
      <c r="E3205" s="90" t="s">
        <v>21</v>
      </c>
      <c r="F3205" s="90" t="s">
        <v>2041</v>
      </c>
      <c r="G3205" s="5">
        <v>1989.0</v>
      </c>
      <c r="H3205" s="5" t="s">
        <v>1995</v>
      </c>
      <c r="I3205" s="5" t="s">
        <v>288</v>
      </c>
      <c r="J3205" s="5">
        <v>21.0</v>
      </c>
      <c r="K3205" s="5" t="s">
        <v>1927</v>
      </c>
      <c r="L3205" s="5" t="s">
        <v>25</v>
      </c>
      <c r="M3205" s="5" t="s">
        <v>4908</v>
      </c>
    </row>
    <row r="3206">
      <c r="B3206" s="5">
        <v>13261.0</v>
      </c>
      <c r="E3206" s="90" t="s">
        <v>21</v>
      </c>
      <c r="F3206" s="90" t="s">
        <v>2241</v>
      </c>
      <c r="G3206" s="5">
        <v>1989.0</v>
      </c>
      <c r="H3206" s="5" t="s">
        <v>1995</v>
      </c>
      <c r="I3206" s="5" t="s">
        <v>1996</v>
      </c>
      <c r="J3206" s="5">
        <v>138.0</v>
      </c>
      <c r="K3206" s="5" t="s">
        <v>105</v>
      </c>
      <c r="L3206" s="5" t="s">
        <v>25</v>
      </c>
      <c r="M3206" s="5" t="s">
        <v>4908</v>
      </c>
    </row>
    <row r="3207">
      <c r="B3207" s="5">
        <v>13262.0</v>
      </c>
      <c r="E3207" s="90" t="s">
        <v>21</v>
      </c>
      <c r="F3207" s="90" t="s">
        <v>399</v>
      </c>
      <c r="G3207" s="5">
        <v>1993.0</v>
      </c>
      <c r="H3207" s="5" t="s">
        <v>62</v>
      </c>
      <c r="I3207" s="5" t="s">
        <v>145</v>
      </c>
      <c r="J3207" s="5">
        <v>98.0</v>
      </c>
      <c r="K3207" s="5" t="s">
        <v>105</v>
      </c>
      <c r="L3207" s="5" t="s">
        <v>72</v>
      </c>
      <c r="M3207" s="5" t="s">
        <v>4165</v>
      </c>
    </row>
    <row r="3208">
      <c r="B3208" s="5">
        <v>13264.0</v>
      </c>
      <c r="E3208" s="90" t="s">
        <v>21</v>
      </c>
      <c r="F3208" s="90" t="s">
        <v>400</v>
      </c>
      <c r="G3208" s="5">
        <v>1993.0</v>
      </c>
      <c r="H3208" s="5" t="s">
        <v>62</v>
      </c>
      <c r="I3208" s="5" t="s">
        <v>145</v>
      </c>
      <c r="J3208" s="5">
        <v>98.0</v>
      </c>
      <c r="K3208" s="5" t="s">
        <v>105</v>
      </c>
      <c r="L3208" s="5" t="s">
        <v>72</v>
      </c>
      <c r="M3208" s="5" t="s">
        <v>4165</v>
      </c>
    </row>
    <row r="3209">
      <c r="B3209" s="5">
        <v>13265.0</v>
      </c>
      <c r="E3209" s="90" t="s">
        <v>21</v>
      </c>
      <c r="F3209" s="90" t="s">
        <v>401</v>
      </c>
      <c r="G3209" s="5">
        <v>1993.0</v>
      </c>
      <c r="H3209" s="5" t="s">
        <v>62</v>
      </c>
      <c r="I3209" s="5" t="s">
        <v>145</v>
      </c>
      <c r="J3209" s="5">
        <v>98.0</v>
      </c>
      <c r="K3209" s="5" t="s">
        <v>105</v>
      </c>
      <c r="L3209" s="5" t="s">
        <v>72</v>
      </c>
      <c r="M3209" s="5" t="s">
        <v>4165</v>
      </c>
    </row>
    <row r="3210">
      <c r="B3210" s="5">
        <v>13266.0</v>
      </c>
      <c r="E3210" s="90" t="s">
        <v>21</v>
      </c>
      <c r="F3210" s="90" t="s">
        <v>402</v>
      </c>
      <c r="G3210" s="5">
        <v>1993.0</v>
      </c>
      <c r="H3210" s="5" t="s">
        <v>62</v>
      </c>
      <c r="I3210" s="5" t="s">
        <v>145</v>
      </c>
      <c r="J3210" s="5">
        <v>98.0</v>
      </c>
      <c r="K3210" s="5" t="s">
        <v>105</v>
      </c>
      <c r="L3210" s="5" t="s">
        <v>72</v>
      </c>
      <c r="M3210" s="5" t="s">
        <v>4165</v>
      </c>
    </row>
    <row r="3211">
      <c r="B3211" s="5">
        <v>13267.0</v>
      </c>
      <c r="E3211" s="90" t="s">
        <v>21</v>
      </c>
      <c r="F3211" s="90" t="s">
        <v>403</v>
      </c>
      <c r="G3211" s="5">
        <v>1993.0</v>
      </c>
      <c r="H3211" s="5" t="s">
        <v>62</v>
      </c>
      <c r="I3211" s="5" t="s">
        <v>145</v>
      </c>
      <c r="J3211" s="5">
        <v>98.0</v>
      </c>
      <c r="K3211" s="5" t="s">
        <v>105</v>
      </c>
      <c r="L3211" s="5" t="s">
        <v>72</v>
      </c>
      <c r="M3211" s="5" t="s">
        <v>4165</v>
      </c>
    </row>
    <row r="3212">
      <c r="B3212" s="5">
        <v>13268.0</v>
      </c>
      <c r="E3212" s="90" t="s">
        <v>21</v>
      </c>
      <c r="F3212" s="90" t="s">
        <v>404</v>
      </c>
      <c r="G3212" s="5">
        <v>1993.0</v>
      </c>
      <c r="H3212" s="5" t="s">
        <v>62</v>
      </c>
      <c r="I3212" s="5" t="s">
        <v>145</v>
      </c>
      <c r="J3212" s="5">
        <v>98.0</v>
      </c>
      <c r="K3212" s="5" t="s">
        <v>105</v>
      </c>
      <c r="L3212" s="5" t="s">
        <v>72</v>
      </c>
      <c r="M3212" s="5" t="s">
        <v>4165</v>
      </c>
    </row>
    <row r="3213">
      <c r="B3213" s="5">
        <v>13269.0</v>
      </c>
      <c r="E3213" s="90" t="s">
        <v>21</v>
      </c>
      <c r="F3213" s="90" t="s">
        <v>405</v>
      </c>
      <c r="G3213" s="5">
        <v>1993.0</v>
      </c>
      <c r="H3213" s="5" t="s">
        <v>62</v>
      </c>
      <c r="I3213" s="5" t="s">
        <v>145</v>
      </c>
      <c r="J3213" s="5">
        <v>98.0</v>
      </c>
      <c r="K3213" s="5" t="s">
        <v>105</v>
      </c>
      <c r="L3213" s="5" t="s">
        <v>72</v>
      </c>
      <c r="M3213" s="5" t="s">
        <v>4165</v>
      </c>
    </row>
    <row r="3214">
      <c r="B3214" s="5">
        <v>13270.0</v>
      </c>
      <c r="E3214" s="90" t="s">
        <v>21</v>
      </c>
      <c r="F3214" s="90" t="s">
        <v>667</v>
      </c>
      <c r="G3214" s="5">
        <v>2007.0</v>
      </c>
      <c r="H3214" s="5" t="s">
        <v>62</v>
      </c>
      <c r="I3214" s="5" t="s">
        <v>145</v>
      </c>
      <c r="J3214" s="5">
        <v>40.0</v>
      </c>
      <c r="K3214" s="5" t="s">
        <v>500</v>
      </c>
      <c r="L3214" s="5" t="s">
        <v>25</v>
      </c>
      <c r="M3214" s="5" t="s">
        <v>4165</v>
      </c>
    </row>
    <row r="3215">
      <c r="B3215" s="5">
        <v>13271.0</v>
      </c>
      <c r="E3215" s="90" t="s">
        <v>21</v>
      </c>
      <c r="F3215" s="90" t="s">
        <v>668</v>
      </c>
      <c r="G3215" s="5">
        <v>2007.0</v>
      </c>
      <c r="H3215" s="5" t="s">
        <v>62</v>
      </c>
      <c r="I3215" s="5" t="s">
        <v>145</v>
      </c>
      <c r="J3215" s="5">
        <v>40.0</v>
      </c>
      <c r="K3215" s="5" t="s">
        <v>500</v>
      </c>
      <c r="L3215" s="5" t="s">
        <v>25</v>
      </c>
      <c r="M3215" s="5" t="s">
        <v>4165</v>
      </c>
    </row>
    <row r="3216">
      <c r="B3216" s="5">
        <v>13272.0</v>
      </c>
      <c r="E3216" s="90" t="s">
        <v>21</v>
      </c>
      <c r="F3216" s="122" t="s">
        <v>669</v>
      </c>
      <c r="G3216" s="116">
        <v>2007.0</v>
      </c>
      <c r="H3216" s="117" t="s">
        <v>62</v>
      </c>
      <c r="I3216" s="117" t="s">
        <v>145</v>
      </c>
      <c r="J3216" s="116">
        <v>40.0</v>
      </c>
      <c r="K3216" s="117" t="s">
        <v>500</v>
      </c>
      <c r="L3216" s="117" t="s">
        <v>25</v>
      </c>
      <c r="M3216" s="362" t="s">
        <v>4165</v>
      </c>
    </row>
    <row r="3217">
      <c r="B3217" s="5">
        <v>13273.0</v>
      </c>
      <c r="E3217" s="90" t="s">
        <v>21</v>
      </c>
      <c r="F3217" s="122" t="s">
        <v>670</v>
      </c>
      <c r="G3217" s="116">
        <v>2007.0</v>
      </c>
      <c r="H3217" s="117" t="s">
        <v>62</v>
      </c>
      <c r="I3217" s="117" t="s">
        <v>145</v>
      </c>
      <c r="J3217" s="116">
        <v>40.0</v>
      </c>
      <c r="K3217" s="117" t="s">
        <v>500</v>
      </c>
      <c r="L3217" s="117" t="s">
        <v>25</v>
      </c>
      <c r="M3217" s="362" t="s">
        <v>4165</v>
      </c>
    </row>
    <row r="3218">
      <c r="B3218" s="5">
        <v>13274.0</v>
      </c>
      <c r="E3218" s="90" t="s">
        <v>21</v>
      </c>
      <c r="F3218" s="122" t="s">
        <v>671</v>
      </c>
      <c r="G3218" s="116">
        <v>2007.0</v>
      </c>
      <c r="H3218" s="117" t="s">
        <v>62</v>
      </c>
      <c r="I3218" s="117" t="s">
        <v>145</v>
      </c>
      <c r="J3218" s="116">
        <v>40.0</v>
      </c>
      <c r="K3218" s="117" t="s">
        <v>500</v>
      </c>
      <c r="L3218" s="117" t="s">
        <v>25</v>
      </c>
      <c r="M3218" s="362" t="s">
        <v>4165</v>
      </c>
    </row>
    <row r="3219">
      <c r="B3219" s="5">
        <v>13275.0</v>
      </c>
      <c r="E3219" s="90" t="s">
        <v>21</v>
      </c>
      <c r="F3219" s="122" t="s">
        <v>672</v>
      </c>
      <c r="G3219" s="116">
        <v>2007.0</v>
      </c>
      <c r="H3219" s="117" t="s">
        <v>62</v>
      </c>
      <c r="I3219" s="117" t="s">
        <v>145</v>
      </c>
      <c r="J3219" s="116">
        <v>40.0</v>
      </c>
      <c r="K3219" s="117" t="s">
        <v>500</v>
      </c>
      <c r="L3219" s="117" t="s">
        <v>25</v>
      </c>
      <c r="M3219" s="362" t="s">
        <v>4165</v>
      </c>
    </row>
    <row r="3220">
      <c r="B3220" s="5">
        <v>13276.0</v>
      </c>
      <c r="E3220" s="90" t="s">
        <v>21</v>
      </c>
      <c r="F3220" s="122" t="s">
        <v>499</v>
      </c>
      <c r="G3220" s="116">
        <v>2007.0</v>
      </c>
      <c r="H3220" s="117" t="s">
        <v>62</v>
      </c>
      <c r="I3220" s="117" t="s">
        <v>145</v>
      </c>
      <c r="J3220" s="116">
        <v>40.0</v>
      </c>
      <c r="K3220" s="117" t="s">
        <v>500</v>
      </c>
      <c r="L3220" s="118" t="s">
        <v>72</v>
      </c>
      <c r="M3220" s="362" t="s">
        <v>4165</v>
      </c>
    </row>
    <row r="3221">
      <c r="B3221" s="5">
        <v>13277.0</v>
      </c>
      <c r="E3221" s="90" t="s">
        <v>21</v>
      </c>
      <c r="F3221" s="122" t="s">
        <v>501</v>
      </c>
      <c r="G3221" s="116">
        <v>2007.0</v>
      </c>
      <c r="H3221" s="117" t="s">
        <v>62</v>
      </c>
      <c r="I3221" s="117" t="s">
        <v>145</v>
      </c>
      <c r="J3221" s="116">
        <v>40.0</v>
      </c>
      <c r="K3221" s="117" t="s">
        <v>500</v>
      </c>
      <c r="L3221" s="118" t="s">
        <v>72</v>
      </c>
      <c r="M3221" s="362" t="s">
        <v>4165</v>
      </c>
    </row>
    <row r="3222">
      <c r="B3222" s="5">
        <v>13278.0</v>
      </c>
      <c r="E3222" s="90" t="s">
        <v>21</v>
      </c>
      <c r="F3222" s="122" t="s">
        <v>502</v>
      </c>
      <c r="G3222" s="116">
        <v>2007.0</v>
      </c>
      <c r="H3222" s="117" t="s">
        <v>62</v>
      </c>
      <c r="I3222" s="117" t="s">
        <v>145</v>
      </c>
      <c r="J3222" s="116">
        <v>40.0</v>
      </c>
      <c r="K3222" s="118" t="s">
        <v>503</v>
      </c>
      <c r="L3222" s="118" t="s">
        <v>72</v>
      </c>
      <c r="M3222" s="362" t="s">
        <v>4165</v>
      </c>
    </row>
    <row r="3223">
      <c r="B3223" s="5">
        <v>13279.0</v>
      </c>
      <c r="E3223" s="90" t="s">
        <v>21</v>
      </c>
      <c r="F3223" s="90" t="s">
        <v>626</v>
      </c>
      <c r="G3223" s="5">
        <v>1993.0</v>
      </c>
      <c r="H3223" s="5" t="s">
        <v>62</v>
      </c>
      <c r="I3223" s="5" t="s">
        <v>145</v>
      </c>
      <c r="J3223" s="5">
        <v>98.0</v>
      </c>
      <c r="K3223" s="5" t="s">
        <v>105</v>
      </c>
      <c r="L3223" s="5" t="s">
        <v>25</v>
      </c>
      <c r="M3223" s="5" t="s">
        <v>4165</v>
      </c>
    </row>
    <row r="3224">
      <c r="B3224" s="5">
        <v>13280.0</v>
      </c>
      <c r="E3224" s="90" t="s">
        <v>21</v>
      </c>
      <c r="F3224" s="90" t="s">
        <v>627</v>
      </c>
      <c r="G3224" s="5">
        <v>1993.0</v>
      </c>
      <c r="H3224" s="5" t="s">
        <v>62</v>
      </c>
      <c r="I3224" s="5" t="s">
        <v>145</v>
      </c>
      <c r="J3224" s="5">
        <v>98.0</v>
      </c>
      <c r="K3224" s="5" t="s">
        <v>105</v>
      </c>
      <c r="L3224" s="5" t="s">
        <v>25</v>
      </c>
      <c r="M3224" s="5" t="s">
        <v>4165</v>
      </c>
    </row>
    <row r="3225">
      <c r="B3225" s="5">
        <v>13281.0</v>
      </c>
      <c r="E3225" s="90" t="s">
        <v>66</v>
      </c>
      <c r="F3225" s="90" t="s">
        <v>586</v>
      </c>
      <c r="G3225" s="5">
        <v>1993.0</v>
      </c>
      <c r="H3225" s="5" t="s">
        <v>62</v>
      </c>
      <c r="I3225" s="5" t="s">
        <v>145</v>
      </c>
      <c r="J3225" s="5">
        <v>98.0</v>
      </c>
      <c r="K3225" s="5" t="s">
        <v>105</v>
      </c>
      <c r="L3225" s="5" t="s">
        <v>467</v>
      </c>
      <c r="M3225" s="5" t="s">
        <v>4165</v>
      </c>
    </row>
    <row r="3226">
      <c r="B3226" s="5">
        <v>13282.0</v>
      </c>
      <c r="E3226" s="90" t="s">
        <v>66</v>
      </c>
      <c r="F3226" s="90" t="s">
        <v>461</v>
      </c>
      <c r="G3226" s="5">
        <v>1993.0</v>
      </c>
      <c r="H3226" s="5" t="s">
        <v>62</v>
      </c>
      <c r="I3226" s="5" t="s">
        <v>145</v>
      </c>
      <c r="J3226" s="5">
        <v>98.0</v>
      </c>
      <c r="K3226" s="5" t="s">
        <v>105</v>
      </c>
      <c r="L3226" s="5" t="s">
        <v>462</v>
      </c>
      <c r="M3226" s="5" t="s">
        <v>4165</v>
      </c>
    </row>
    <row r="3227">
      <c r="B3227" s="5">
        <v>13283.0</v>
      </c>
      <c r="E3227" s="90" t="s">
        <v>21</v>
      </c>
      <c r="F3227" s="90" t="s">
        <v>628</v>
      </c>
      <c r="G3227" s="5">
        <v>1993.0</v>
      </c>
      <c r="H3227" s="5" t="s">
        <v>62</v>
      </c>
      <c r="I3227" s="5" t="s">
        <v>145</v>
      </c>
      <c r="J3227" s="5">
        <v>98.0</v>
      </c>
      <c r="K3227" s="5" t="s">
        <v>105</v>
      </c>
      <c r="L3227" s="5" t="s">
        <v>25</v>
      </c>
      <c r="M3227" s="5" t="s">
        <v>4165</v>
      </c>
    </row>
    <row r="3228">
      <c r="B3228" s="5">
        <v>13284.0</v>
      </c>
      <c r="E3228" s="90" t="s">
        <v>21</v>
      </c>
      <c r="F3228" s="90" t="s">
        <v>629</v>
      </c>
      <c r="G3228" s="5">
        <v>1993.0</v>
      </c>
      <c r="H3228" s="5" t="s">
        <v>62</v>
      </c>
      <c r="I3228" s="5" t="s">
        <v>145</v>
      </c>
      <c r="J3228" s="5">
        <v>98.0</v>
      </c>
      <c r="K3228" s="5" t="s">
        <v>105</v>
      </c>
      <c r="L3228" s="5" t="s">
        <v>25</v>
      </c>
      <c r="M3228" s="5" t="s">
        <v>4165</v>
      </c>
    </row>
    <row r="3229">
      <c r="B3229" s="5">
        <v>13285.0</v>
      </c>
      <c r="E3229" s="90" t="s">
        <v>21</v>
      </c>
      <c r="F3229" s="90" t="s">
        <v>630</v>
      </c>
      <c r="G3229" s="5">
        <v>1993.0</v>
      </c>
      <c r="H3229" s="5" t="s">
        <v>62</v>
      </c>
      <c r="I3229" s="5" t="s">
        <v>145</v>
      </c>
      <c r="J3229" s="5">
        <v>98.0</v>
      </c>
      <c r="K3229" s="5" t="s">
        <v>105</v>
      </c>
      <c r="L3229" s="5" t="s">
        <v>25</v>
      </c>
      <c r="M3229" s="5" t="s">
        <v>4165</v>
      </c>
    </row>
    <row r="3230">
      <c r="B3230" s="5">
        <v>13286.0</v>
      </c>
      <c r="E3230" s="90" t="s">
        <v>21</v>
      </c>
      <c r="F3230" s="90" t="s">
        <v>631</v>
      </c>
      <c r="G3230" s="5">
        <v>1993.0</v>
      </c>
      <c r="H3230" s="5" t="s">
        <v>62</v>
      </c>
      <c r="I3230" s="5" t="s">
        <v>145</v>
      </c>
      <c r="J3230" s="5">
        <v>98.0</v>
      </c>
      <c r="K3230" s="5" t="s">
        <v>105</v>
      </c>
      <c r="L3230" s="5" t="s">
        <v>25</v>
      </c>
      <c r="M3230" s="5" t="s">
        <v>4165</v>
      </c>
    </row>
    <row r="3231">
      <c r="B3231" s="5">
        <v>13287.0</v>
      </c>
      <c r="E3231" s="90" t="s">
        <v>21</v>
      </c>
      <c r="F3231" s="90" t="s">
        <v>632</v>
      </c>
      <c r="G3231" s="5">
        <v>1993.0</v>
      </c>
      <c r="H3231" s="5" t="s">
        <v>62</v>
      </c>
      <c r="I3231" s="5" t="s">
        <v>145</v>
      </c>
      <c r="J3231" s="5">
        <v>98.0</v>
      </c>
      <c r="K3231" s="5" t="s">
        <v>105</v>
      </c>
      <c r="L3231" s="5" t="s">
        <v>25</v>
      </c>
      <c r="M3231" s="5" t="s">
        <v>4165</v>
      </c>
    </row>
    <row r="3232">
      <c r="B3232" s="5">
        <v>13288.0</v>
      </c>
      <c r="E3232" s="90" t="s">
        <v>21</v>
      </c>
      <c r="F3232" s="90" t="s">
        <v>633</v>
      </c>
      <c r="G3232" s="5">
        <v>1993.0</v>
      </c>
      <c r="H3232" s="5" t="s">
        <v>62</v>
      </c>
      <c r="I3232" s="5" t="s">
        <v>145</v>
      </c>
      <c r="J3232" s="5">
        <v>98.0</v>
      </c>
      <c r="K3232" s="5" t="s">
        <v>105</v>
      </c>
      <c r="L3232" s="5" t="s">
        <v>25</v>
      </c>
      <c r="M3232" s="5" t="s">
        <v>4165</v>
      </c>
    </row>
    <row r="3233">
      <c r="B3233" s="5">
        <v>13289.0</v>
      </c>
      <c r="E3233" s="90" t="s">
        <v>21</v>
      </c>
      <c r="F3233" s="90" t="s">
        <v>634</v>
      </c>
      <c r="G3233" s="5">
        <v>1993.0</v>
      </c>
      <c r="H3233" s="5" t="s">
        <v>62</v>
      </c>
      <c r="I3233" s="5" t="s">
        <v>145</v>
      </c>
      <c r="J3233" s="5">
        <v>98.0</v>
      </c>
      <c r="K3233" s="5" t="s">
        <v>105</v>
      </c>
      <c r="L3233" s="5" t="s">
        <v>25</v>
      </c>
      <c r="M3233" s="5" t="s">
        <v>4165</v>
      </c>
    </row>
    <row r="3234">
      <c r="B3234" s="5">
        <v>13290.0</v>
      </c>
      <c r="E3234" s="90" t="s">
        <v>66</v>
      </c>
      <c r="F3234" s="90" t="s">
        <v>764</v>
      </c>
      <c r="G3234" s="5">
        <v>2018.0</v>
      </c>
      <c r="H3234" s="5" t="s">
        <v>415</v>
      </c>
      <c r="I3234" s="5" t="s">
        <v>407</v>
      </c>
      <c r="J3234" s="5" t="s">
        <v>679</v>
      </c>
      <c r="K3234" s="5" t="s">
        <v>34</v>
      </c>
      <c r="L3234" s="5" t="s">
        <v>68</v>
      </c>
      <c r="M3234" s="5" t="s">
        <v>4165</v>
      </c>
    </row>
    <row r="3235">
      <c r="B3235" s="5">
        <v>13291.0</v>
      </c>
      <c r="E3235" s="90" t="s">
        <v>66</v>
      </c>
      <c r="F3235" s="90" t="s">
        <v>507</v>
      </c>
      <c r="G3235" s="5">
        <v>2018.0</v>
      </c>
      <c r="H3235" s="5" t="s">
        <v>75</v>
      </c>
      <c r="I3235" s="5" t="s">
        <v>407</v>
      </c>
      <c r="J3235" s="5" t="s">
        <v>508</v>
      </c>
      <c r="K3235" s="5" t="s">
        <v>105</v>
      </c>
      <c r="L3235" s="5" t="s">
        <v>68</v>
      </c>
      <c r="M3235" s="5" t="s">
        <v>4165</v>
      </c>
    </row>
    <row r="3236">
      <c r="B3236" s="5">
        <v>13292.0</v>
      </c>
      <c r="E3236" s="90" t="s">
        <v>66</v>
      </c>
      <c r="F3236" s="90" t="s">
        <v>678</v>
      </c>
      <c r="G3236" s="5">
        <v>2018.0</v>
      </c>
      <c r="H3236" s="5" t="s">
        <v>415</v>
      </c>
      <c r="I3236" s="5" t="s">
        <v>407</v>
      </c>
      <c r="J3236" s="5" t="s">
        <v>679</v>
      </c>
      <c r="K3236" s="5" t="s">
        <v>34</v>
      </c>
      <c r="L3236" s="5" t="s">
        <v>244</v>
      </c>
      <c r="M3236" s="5" t="s">
        <v>4165</v>
      </c>
    </row>
    <row r="3237">
      <c r="B3237" s="5">
        <v>13293.0</v>
      </c>
      <c r="E3237" s="90" t="s">
        <v>21</v>
      </c>
      <c r="F3237" s="90" t="s">
        <v>683</v>
      </c>
      <c r="G3237" s="5">
        <v>2018.0</v>
      </c>
      <c r="H3237" s="5" t="s">
        <v>544</v>
      </c>
      <c r="I3237" s="5" t="s">
        <v>407</v>
      </c>
      <c r="J3237" s="5">
        <v>502.0</v>
      </c>
      <c r="K3237" s="5" t="s">
        <v>105</v>
      </c>
      <c r="L3237" s="5" t="s">
        <v>30</v>
      </c>
      <c r="M3237" s="5" t="s">
        <v>4165</v>
      </c>
    </row>
    <row r="3238">
      <c r="B3238" s="5">
        <v>13294.0</v>
      </c>
      <c r="E3238" s="90" t="s">
        <v>149</v>
      </c>
      <c r="F3238" s="90" t="s">
        <v>759</v>
      </c>
      <c r="G3238" s="5">
        <v>1993.0</v>
      </c>
      <c r="H3238" s="5" t="s">
        <v>62</v>
      </c>
      <c r="I3238" s="5" t="s">
        <v>145</v>
      </c>
      <c r="J3238" s="5">
        <v>98.0</v>
      </c>
      <c r="K3238" s="5" t="s">
        <v>105</v>
      </c>
      <c r="L3238" s="5" t="s">
        <v>155</v>
      </c>
      <c r="M3238" s="5" t="s">
        <v>4165</v>
      </c>
    </row>
    <row r="3239">
      <c r="B3239" s="5">
        <v>13295.0</v>
      </c>
      <c r="E3239" s="90" t="s">
        <v>21</v>
      </c>
      <c r="F3239" s="90" t="s">
        <v>635</v>
      </c>
      <c r="G3239" s="5">
        <v>1993.0</v>
      </c>
      <c r="H3239" s="5" t="s">
        <v>62</v>
      </c>
      <c r="I3239" s="5" t="s">
        <v>145</v>
      </c>
      <c r="J3239" s="5">
        <v>98.0</v>
      </c>
      <c r="K3239" s="5" t="s">
        <v>105</v>
      </c>
      <c r="L3239" s="5" t="s">
        <v>25</v>
      </c>
      <c r="M3239" s="5" t="s">
        <v>4165</v>
      </c>
    </row>
    <row r="3240">
      <c r="B3240" s="5">
        <v>13296.0</v>
      </c>
      <c r="E3240" s="90" t="s">
        <v>21</v>
      </c>
      <c r="F3240" s="90" t="s">
        <v>636</v>
      </c>
      <c r="G3240" s="5">
        <v>1993.0</v>
      </c>
      <c r="H3240" s="5" t="s">
        <v>62</v>
      </c>
      <c r="I3240" s="5" t="s">
        <v>145</v>
      </c>
      <c r="J3240" s="5">
        <v>98.0</v>
      </c>
      <c r="K3240" s="5" t="s">
        <v>105</v>
      </c>
      <c r="L3240" s="5" t="s">
        <v>25</v>
      </c>
      <c r="M3240" s="5" t="s">
        <v>4165</v>
      </c>
    </row>
    <row r="3241">
      <c r="B3241" s="5">
        <v>13297.0</v>
      </c>
      <c r="E3241" s="90" t="s">
        <v>21</v>
      </c>
      <c r="F3241" s="90" t="s">
        <v>637</v>
      </c>
      <c r="G3241" s="5">
        <v>1993.0</v>
      </c>
      <c r="H3241" s="5" t="s">
        <v>62</v>
      </c>
      <c r="I3241" s="5" t="s">
        <v>145</v>
      </c>
      <c r="J3241" s="5">
        <v>98.0</v>
      </c>
      <c r="K3241" s="5" t="s">
        <v>105</v>
      </c>
      <c r="L3241" s="5" t="s">
        <v>25</v>
      </c>
      <c r="M3241" s="5" t="s">
        <v>4165</v>
      </c>
    </row>
    <row r="3242">
      <c r="B3242" s="5">
        <v>13298.0</v>
      </c>
      <c r="E3242" s="90" t="s">
        <v>149</v>
      </c>
      <c r="F3242" s="90" t="s">
        <v>587</v>
      </c>
      <c r="G3242" s="5">
        <v>2001.0</v>
      </c>
      <c r="H3242" s="5" t="s">
        <v>588</v>
      </c>
      <c r="I3242" s="5" t="s">
        <v>589</v>
      </c>
      <c r="J3242" s="5">
        <v>564.0</v>
      </c>
      <c r="K3242" s="5" t="s">
        <v>105</v>
      </c>
      <c r="L3242" s="5" t="s">
        <v>155</v>
      </c>
      <c r="M3242" s="5" t="s">
        <v>4165</v>
      </c>
    </row>
    <row r="3243">
      <c r="B3243" s="5">
        <v>13299.0</v>
      </c>
      <c r="E3243" s="90" t="s">
        <v>149</v>
      </c>
      <c r="F3243" s="90" t="s">
        <v>590</v>
      </c>
      <c r="G3243" s="5">
        <v>2001.0</v>
      </c>
      <c r="H3243" s="5" t="s">
        <v>588</v>
      </c>
      <c r="I3243" s="5" t="s">
        <v>589</v>
      </c>
      <c r="J3243" s="5">
        <v>564.0</v>
      </c>
      <c r="K3243" s="5" t="s">
        <v>105</v>
      </c>
      <c r="L3243" s="5" t="s">
        <v>155</v>
      </c>
      <c r="M3243" s="5" t="s">
        <v>4165</v>
      </c>
    </row>
    <row r="3244">
      <c r="B3244" s="5">
        <v>13300.0</v>
      </c>
      <c r="E3244" s="90" t="s">
        <v>149</v>
      </c>
      <c r="F3244" s="90" t="s">
        <v>591</v>
      </c>
      <c r="G3244" s="5">
        <v>2001.0</v>
      </c>
      <c r="H3244" s="5" t="s">
        <v>588</v>
      </c>
      <c r="I3244" s="5" t="s">
        <v>589</v>
      </c>
      <c r="J3244" s="5">
        <v>564.0</v>
      </c>
      <c r="K3244" s="5" t="s">
        <v>105</v>
      </c>
      <c r="L3244" s="5" t="s">
        <v>155</v>
      </c>
      <c r="M3244" s="5" t="s">
        <v>4165</v>
      </c>
    </row>
    <row r="3245">
      <c r="B3245" s="5">
        <v>13301.0</v>
      </c>
      <c r="C3245" s="5"/>
      <c r="E3245" s="90" t="s">
        <v>149</v>
      </c>
      <c r="F3245" s="90" t="s">
        <v>592</v>
      </c>
      <c r="G3245" s="5">
        <v>2001.0</v>
      </c>
      <c r="H3245" s="5" t="s">
        <v>588</v>
      </c>
      <c r="I3245" s="5" t="s">
        <v>589</v>
      </c>
      <c r="J3245" s="5">
        <v>564.0</v>
      </c>
      <c r="K3245" s="5" t="s">
        <v>105</v>
      </c>
      <c r="L3245" s="5" t="s">
        <v>155</v>
      </c>
      <c r="M3245" s="5" t="s">
        <v>4165</v>
      </c>
    </row>
    <row r="3246">
      <c r="B3246" s="5">
        <v>13302.0</v>
      </c>
      <c r="E3246" s="90" t="s">
        <v>149</v>
      </c>
      <c r="F3246" s="90" t="s">
        <v>593</v>
      </c>
      <c r="G3246" s="5">
        <v>2001.0</v>
      </c>
      <c r="H3246" s="5" t="s">
        <v>588</v>
      </c>
      <c r="I3246" s="5" t="s">
        <v>589</v>
      </c>
      <c r="J3246" s="5">
        <v>564.0</v>
      </c>
      <c r="K3246" s="5" t="s">
        <v>105</v>
      </c>
      <c r="L3246" s="5" t="s">
        <v>155</v>
      </c>
      <c r="M3246" s="5" t="s">
        <v>4165</v>
      </c>
    </row>
    <row r="3247">
      <c r="B3247" s="5">
        <v>13303.0</v>
      </c>
      <c r="E3247" s="90" t="s">
        <v>149</v>
      </c>
      <c r="F3247" s="90" t="s">
        <v>594</v>
      </c>
      <c r="G3247" s="5">
        <v>2001.0</v>
      </c>
      <c r="H3247" s="5" t="s">
        <v>588</v>
      </c>
      <c r="I3247" s="5" t="s">
        <v>589</v>
      </c>
      <c r="J3247" s="5">
        <v>564.0</v>
      </c>
      <c r="K3247" s="5" t="s">
        <v>105</v>
      </c>
      <c r="L3247" s="5" t="s">
        <v>155</v>
      </c>
      <c r="M3247" s="5" t="s">
        <v>4165</v>
      </c>
    </row>
    <row r="3248">
      <c r="B3248" s="5">
        <v>13304.0</v>
      </c>
      <c r="E3248" s="90" t="s">
        <v>149</v>
      </c>
      <c r="F3248" s="90" t="s">
        <v>595</v>
      </c>
      <c r="G3248" s="5">
        <v>2001.0</v>
      </c>
      <c r="H3248" s="5" t="s">
        <v>588</v>
      </c>
      <c r="I3248" s="5" t="s">
        <v>589</v>
      </c>
      <c r="J3248" s="5">
        <v>564.0</v>
      </c>
      <c r="K3248" s="5" t="s">
        <v>105</v>
      </c>
      <c r="L3248" s="5" t="s">
        <v>155</v>
      </c>
      <c r="M3248" s="5" t="s">
        <v>4165</v>
      </c>
    </row>
    <row r="3249">
      <c r="B3249" s="5">
        <v>13305.0</v>
      </c>
      <c r="E3249" s="90" t="s">
        <v>21</v>
      </c>
      <c r="F3249" s="90" t="s">
        <v>596</v>
      </c>
      <c r="G3249" s="5">
        <v>1992.0</v>
      </c>
      <c r="H3249" s="5" t="s">
        <v>134</v>
      </c>
      <c r="I3249" s="5" t="s">
        <v>107</v>
      </c>
      <c r="J3249" s="5">
        <v>2.0</v>
      </c>
      <c r="K3249" s="5" t="s">
        <v>105</v>
      </c>
      <c r="L3249" s="5" t="s">
        <v>30</v>
      </c>
      <c r="M3249" s="5" t="s">
        <v>4165</v>
      </c>
    </row>
    <row r="3250">
      <c r="B3250" s="5">
        <v>13306.0</v>
      </c>
      <c r="E3250" s="90" t="s">
        <v>21</v>
      </c>
      <c r="F3250" s="90" t="s">
        <v>597</v>
      </c>
      <c r="G3250" s="5">
        <v>1992.0</v>
      </c>
      <c r="H3250" s="5" t="s">
        <v>134</v>
      </c>
      <c r="I3250" s="5" t="s">
        <v>107</v>
      </c>
      <c r="J3250" s="5">
        <v>2.0</v>
      </c>
      <c r="K3250" s="5" t="s">
        <v>105</v>
      </c>
      <c r="L3250" s="5" t="s">
        <v>30</v>
      </c>
      <c r="M3250" s="5" t="s">
        <v>4165</v>
      </c>
    </row>
    <row r="3251">
      <c r="B3251" s="5">
        <v>13307.0</v>
      </c>
      <c r="E3251" s="90" t="s">
        <v>21</v>
      </c>
      <c r="F3251" s="90" t="s">
        <v>598</v>
      </c>
      <c r="G3251" s="5">
        <v>1992.0</v>
      </c>
      <c r="H3251" s="5" t="s">
        <v>134</v>
      </c>
      <c r="I3251" s="5" t="s">
        <v>107</v>
      </c>
      <c r="J3251" s="5">
        <v>2.0</v>
      </c>
      <c r="K3251" s="5" t="s">
        <v>105</v>
      </c>
      <c r="L3251" s="5" t="s">
        <v>30</v>
      </c>
      <c r="M3251" s="5" t="s">
        <v>4165</v>
      </c>
    </row>
    <row r="3252">
      <c r="B3252" s="5">
        <v>13308.0</v>
      </c>
      <c r="E3252" s="90" t="s">
        <v>21</v>
      </c>
      <c r="F3252" s="90" t="s">
        <v>3622</v>
      </c>
      <c r="G3252" s="5">
        <v>1994.0</v>
      </c>
      <c r="H3252" s="5" t="s">
        <v>144</v>
      </c>
      <c r="I3252" s="5" t="s">
        <v>145</v>
      </c>
      <c r="J3252" s="5">
        <v>124.0</v>
      </c>
      <c r="K3252" s="5" t="s">
        <v>105</v>
      </c>
      <c r="L3252" s="5" t="s">
        <v>72</v>
      </c>
      <c r="M3252" s="5" t="s">
        <v>4165</v>
      </c>
    </row>
    <row r="3253">
      <c r="B3253" s="5">
        <v>13309.0</v>
      </c>
      <c r="E3253" s="90" t="s">
        <v>21</v>
      </c>
      <c r="F3253" s="90" t="s">
        <v>181</v>
      </c>
      <c r="G3253" s="5">
        <v>1994.0</v>
      </c>
      <c r="H3253" s="5" t="s">
        <v>144</v>
      </c>
      <c r="I3253" s="5" t="s">
        <v>145</v>
      </c>
      <c r="J3253" s="5">
        <v>124.0</v>
      </c>
      <c r="K3253" s="5" t="s">
        <v>105</v>
      </c>
      <c r="L3253" s="5" t="s">
        <v>25</v>
      </c>
      <c r="M3253" s="5" t="s">
        <v>4165</v>
      </c>
    </row>
    <row r="3254">
      <c r="B3254" s="5">
        <v>13310.0</v>
      </c>
      <c r="E3254" s="90" t="s">
        <v>21</v>
      </c>
      <c r="F3254" s="90" t="s">
        <v>182</v>
      </c>
      <c r="G3254" s="5">
        <v>1994.0</v>
      </c>
      <c r="H3254" s="5" t="s">
        <v>144</v>
      </c>
      <c r="I3254" s="5" t="s">
        <v>145</v>
      </c>
      <c r="J3254" s="5">
        <v>124.0</v>
      </c>
      <c r="K3254" s="5" t="s">
        <v>105</v>
      </c>
      <c r="L3254" s="5" t="s">
        <v>25</v>
      </c>
      <c r="M3254" s="5" t="s">
        <v>4165</v>
      </c>
    </row>
    <row r="3255">
      <c r="B3255" s="5">
        <v>13311.0</v>
      </c>
      <c r="E3255" s="90" t="s">
        <v>21</v>
      </c>
      <c r="F3255" s="90" t="s">
        <v>183</v>
      </c>
      <c r="G3255" s="5">
        <v>1994.0</v>
      </c>
      <c r="H3255" s="5" t="s">
        <v>144</v>
      </c>
      <c r="I3255" s="5" t="s">
        <v>145</v>
      </c>
      <c r="J3255" s="5">
        <v>124.0</v>
      </c>
      <c r="K3255" s="5" t="s">
        <v>105</v>
      </c>
      <c r="L3255" s="5" t="s">
        <v>25</v>
      </c>
      <c r="M3255" s="5" t="s">
        <v>4165</v>
      </c>
    </row>
    <row r="3256">
      <c r="B3256" s="5">
        <v>13312.0</v>
      </c>
      <c r="E3256" s="90" t="s">
        <v>21</v>
      </c>
      <c r="F3256" s="90" t="s">
        <v>184</v>
      </c>
      <c r="G3256" s="5">
        <v>1994.0</v>
      </c>
      <c r="H3256" s="5" t="s">
        <v>144</v>
      </c>
      <c r="I3256" s="5" t="s">
        <v>145</v>
      </c>
      <c r="J3256" s="5">
        <v>124.0</v>
      </c>
      <c r="K3256" s="5" t="s">
        <v>105</v>
      </c>
      <c r="L3256" s="5" t="s">
        <v>25</v>
      </c>
      <c r="M3256" s="5" t="s">
        <v>4165</v>
      </c>
    </row>
    <row r="3257">
      <c r="B3257" s="5">
        <v>13313.0</v>
      </c>
      <c r="E3257" s="90" t="s">
        <v>21</v>
      </c>
      <c r="F3257" s="90" t="s">
        <v>185</v>
      </c>
      <c r="G3257" s="5">
        <v>1994.0</v>
      </c>
      <c r="H3257" s="5" t="s">
        <v>144</v>
      </c>
      <c r="I3257" s="5" t="s">
        <v>145</v>
      </c>
      <c r="J3257" s="5">
        <v>124.0</v>
      </c>
      <c r="K3257" s="5" t="s">
        <v>105</v>
      </c>
      <c r="L3257" s="5" t="s">
        <v>25</v>
      </c>
      <c r="M3257" s="5" t="s">
        <v>4165</v>
      </c>
    </row>
    <row r="3258">
      <c r="B3258" s="5">
        <v>13314.0</v>
      </c>
      <c r="E3258" s="90" t="s">
        <v>21</v>
      </c>
      <c r="F3258" s="90" t="s">
        <v>186</v>
      </c>
      <c r="G3258" s="5">
        <v>1994.0</v>
      </c>
      <c r="H3258" s="5" t="s">
        <v>144</v>
      </c>
      <c r="I3258" s="5" t="s">
        <v>145</v>
      </c>
      <c r="J3258" s="5">
        <v>124.0</v>
      </c>
      <c r="K3258" s="5" t="s">
        <v>105</v>
      </c>
      <c r="L3258" s="5" t="s">
        <v>25</v>
      </c>
      <c r="M3258" s="5" t="s">
        <v>4165</v>
      </c>
    </row>
    <row r="3259">
      <c r="B3259" s="5">
        <v>13315.0</v>
      </c>
      <c r="E3259" s="90" t="s">
        <v>21</v>
      </c>
      <c r="F3259" s="90" t="s">
        <v>187</v>
      </c>
      <c r="G3259" s="5">
        <v>1994.0</v>
      </c>
      <c r="H3259" s="5" t="s">
        <v>144</v>
      </c>
      <c r="I3259" s="5" t="s">
        <v>145</v>
      </c>
      <c r="J3259" s="5">
        <v>124.0</v>
      </c>
      <c r="K3259" s="5" t="s">
        <v>105</v>
      </c>
      <c r="L3259" s="5" t="s">
        <v>25</v>
      </c>
      <c r="M3259" s="5" t="s">
        <v>4165</v>
      </c>
    </row>
    <row r="3260">
      <c r="B3260" s="5">
        <v>13316.0</v>
      </c>
      <c r="E3260" s="90" t="s">
        <v>21</v>
      </c>
      <c r="F3260" s="90" t="s">
        <v>599</v>
      </c>
      <c r="G3260" s="5">
        <v>1994.0</v>
      </c>
      <c r="H3260" s="5" t="s">
        <v>144</v>
      </c>
      <c r="I3260" s="5" t="s">
        <v>145</v>
      </c>
      <c r="J3260" s="5">
        <v>124.0</v>
      </c>
      <c r="K3260" s="5" t="s">
        <v>105</v>
      </c>
      <c r="L3260" s="5" t="s">
        <v>30</v>
      </c>
      <c r="M3260" s="5" t="s">
        <v>4165</v>
      </c>
    </row>
    <row r="3261">
      <c r="B3261" s="5">
        <v>13317.0</v>
      </c>
      <c r="E3261" s="90" t="s">
        <v>21</v>
      </c>
      <c r="F3261" s="90" t="s">
        <v>600</v>
      </c>
      <c r="G3261" s="5">
        <v>1994.0</v>
      </c>
      <c r="H3261" s="5" t="s">
        <v>144</v>
      </c>
      <c r="I3261" s="5" t="s">
        <v>145</v>
      </c>
      <c r="J3261" s="5">
        <v>124.0</v>
      </c>
      <c r="K3261" s="5" t="s">
        <v>105</v>
      </c>
      <c r="L3261" s="5" t="s">
        <v>30</v>
      </c>
      <c r="M3261" s="5" t="s">
        <v>4165</v>
      </c>
    </row>
    <row r="3262">
      <c r="B3262" s="5">
        <v>13318.0</v>
      </c>
      <c r="E3262" s="90" t="s">
        <v>21</v>
      </c>
      <c r="F3262" s="90" t="s">
        <v>601</v>
      </c>
      <c r="G3262" s="5">
        <v>1994.0</v>
      </c>
      <c r="H3262" s="5" t="s">
        <v>144</v>
      </c>
      <c r="I3262" s="5" t="s">
        <v>145</v>
      </c>
      <c r="J3262" s="5">
        <v>124.0</v>
      </c>
      <c r="K3262" s="5" t="s">
        <v>105</v>
      </c>
      <c r="L3262" s="5" t="s">
        <v>30</v>
      </c>
      <c r="M3262" s="5" t="s">
        <v>4165</v>
      </c>
    </row>
    <row r="3263">
      <c r="B3263" s="5">
        <v>13319.0</v>
      </c>
      <c r="E3263" s="90" t="s">
        <v>21</v>
      </c>
      <c r="F3263" s="90" t="s">
        <v>602</v>
      </c>
      <c r="G3263" s="5">
        <v>1994.0</v>
      </c>
      <c r="H3263" s="5" t="s">
        <v>144</v>
      </c>
      <c r="I3263" s="5" t="s">
        <v>145</v>
      </c>
      <c r="J3263" s="5">
        <v>124.0</v>
      </c>
      <c r="K3263" s="5" t="s">
        <v>105</v>
      </c>
      <c r="L3263" s="5" t="s">
        <v>30</v>
      </c>
      <c r="M3263" s="5" t="s">
        <v>4165</v>
      </c>
    </row>
    <row r="3264">
      <c r="B3264" s="5">
        <v>13320.0</v>
      </c>
      <c r="E3264" s="90" t="s">
        <v>21</v>
      </c>
      <c r="F3264" s="90" t="s">
        <v>603</v>
      </c>
      <c r="G3264" s="5">
        <v>1994.0</v>
      </c>
      <c r="H3264" s="5" t="s">
        <v>144</v>
      </c>
      <c r="I3264" s="5" t="s">
        <v>145</v>
      </c>
      <c r="J3264" s="5">
        <v>124.0</v>
      </c>
      <c r="K3264" s="5" t="s">
        <v>105</v>
      </c>
      <c r="L3264" s="5" t="s">
        <v>30</v>
      </c>
      <c r="M3264" s="5" t="s">
        <v>4165</v>
      </c>
    </row>
    <row r="3265">
      <c r="B3265" s="5">
        <v>13321.0</v>
      </c>
      <c r="E3265" s="90" t="s">
        <v>66</v>
      </c>
      <c r="F3265" s="90" t="s">
        <v>2482</v>
      </c>
      <c r="G3265" s="5">
        <v>1988.0</v>
      </c>
      <c r="H3265" s="5" t="s">
        <v>102</v>
      </c>
      <c r="I3265" s="5" t="s">
        <v>288</v>
      </c>
      <c r="J3265" s="5">
        <v>120.0</v>
      </c>
      <c r="K3265" s="5" t="s">
        <v>1927</v>
      </c>
      <c r="L3265" s="5" t="s">
        <v>1919</v>
      </c>
      <c r="M3265" s="5" t="s">
        <v>4908</v>
      </c>
    </row>
    <row r="3266">
      <c r="B3266" s="5">
        <v>13322.0</v>
      </c>
      <c r="E3266" s="90" t="s">
        <v>21</v>
      </c>
      <c r="F3266" s="90" t="s">
        <v>2042</v>
      </c>
      <c r="G3266" s="5">
        <v>1988.0</v>
      </c>
      <c r="H3266" s="5" t="s">
        <v>102</v>
      </c>
      <c r="I3266" s="5" t="s">
        <v>1933</v>
      </c>
      <c r="J3266" s="5">
        <v>124.0</v>
      </c>
      <c r="K3266" s="5" t="s">
        <v>1927</v>
      </c>
      <c r="L3266" s="5" t="s">
        <v>72</v>
      </c>
      <c r="M3266" s="5" t="s">
        <v>4908</v>
      </c>
    </row>
    <row r="3267">
      <c r="B3267" s="5">
        <v>13323.0</v>
      </c>
      <c r="E3267" s="90" t="s">
        <v>161</v>
      </c>
      <c r="F3267" s="90" t="s">
        <v>2432</v>
      </c>
      <c r="G3267" s="5">
        <v>1988.0</v>
      </c>
      <c r="H3267" s="5" t="s">
        <v>102</v>
      </c>
      <c r="I3267" s="5" t="s">
        <v>1952</v>
      </c>
      <c r="J3267" s="5">
        <v>9.0</v>
      </c>
      <c r="K3267" s="5" t="s">
        <v>1567</v>
      </c>
      <c r="L3267" s="5" t="s">
        <v>72</v>
      </c>
      <c r="M3267" s="5" t="s">
        <v>4908</v>
      </c>
    </row>
    <row r="3268">
      <c r="B3268" s="5">
        <v>13324.0</v>
      </c>
      <c r="E3268" s="90" t="s">
        <v>21</v>
      </c>
      <c r="F3268" s="90" t="s">
        <v>2483</v>
      </c>
      <c r="G3268" s="5">
        <v>1987.0</v>
      </c>
      <c r="H3268" s="5" t="s">
        <v>102</v>
      </c>
      <c r="I3268" s="5" t="s">
        <v>2020</v>
      </c>
      <c r="J3268" s="5">
        <v>35.0</v>
      </c>
      <c r="K3268" s="5" t="s">
        <v>243</v>
      </c>
      <c r="L3268" s="5" t="s">
        <v>25</v>
      </c>
      <c r="M3268" s="5" t="s">
        <v>4908</v>
      </c>
    </row>
    <row r="3269">
      <c r="B3269" s="5">
        <v>13325.0</v>
      </c>
      <c r="E3269" s="90" t="s">
        <v>21</v>
      </c>
      <c r="F3269" s="7">
        <v>5.1474756E7</v>
      </c>
      <c r="G3269" s="7">
        <v>2017.0</v>
      </c>
      <c r="H3269" s="7" t="s">
        <v>75</v>
      </c>
      <c r="I3269" s="7" t="s">
        <v>817</v>
      </c>
      <c r="J3269" s="7" t="s">
        <v>818</v>
      </c>
      <c r="K3269" s="7" t="s">
        <v>105</v>
      </c>
      <c r="L3269" s="7" t="s">
        <v>25</v>
      </c>
      <c r="M3269" s="5" t="s">
        <v>4165</v>
      </c>
    </row>
    <row r="3270">
      <c r="B3270" s="5">
        <v>13326.0</v>
      </c>
      <c r="E3270" s="90" t="s">
        <v>21</v>
      </c>
      <c r="F3270" s="7">
        <v>5.1474764E7</v>
      </c>
      <c r="G3270" s="7">
        <v>2017.0</v>
      </c>
      <c r="H3270" s="7" t="s">
        <v>75</v>
      </c>
      <c r="I3270" s="7" t="s">
        <v>817</v>
      </c>
      <c r="J3270" s="7" t="s">
        <v>818</v>
      </c>
      <c r="K3270" s="7" t="s">
        <v>105</v>
      </c>
      <c r="L3270" s="7" t="s">
        <v>25</v>
      </c>
      <c r="M3270" s="5" t="s">
        <v>4165</v>
      </c>
    </row>
    <row r="3271">
      <c r="B3271" s="5">
        <v>13327.0</v>
      </c>
      <c r="E3271" s="90" t="s">
        <v>21</v>
      </c>
      <c r="F3271" s="7">
        <v>5.1474763E7</v>
      </c>
      <c r="G3271" s="7">
        <v>2017.0</v>
      </c>
      <c r="H3271" s="7" t="s">
        <v>75</v>
      </c>
      <c r="I3271" s="7" t="s">
        <v>817</v>
      </c>
      <c r="J3271" s="7" t="s">
        <v>818</v>
      </c>
      <c r="K3271" s="7" t="s">
        <v>105</v>
      </c>
      <c r="L3271" s="7" t="s">
        <v>25</v>
      </c>
      <c r="M3271" s="5" t="s">
        <v>4165</v>
      </c>
    </row>
    <row r="3272">
      <c r="B3272" s="5">
        <v>13328.0</v>
      </c>
      <c r="E3272" s="90" t="s">
        <v>21</v>
      </c>
      <c r="F3272" s="7">
        <v>5.1474762E7</v>
      </c>
      <c r="G3272" s="7">
        <v>2017.0</v>
      </c>
      <c r="H3272" s="7" t="s">
        <v>75</v>
      </c>
      <c r="I3272" s="7" t="s">
        <v>817</v>
      </c>
      <c r="J3272" s="7" t="s">
        <v>818</v>
      </c>
      <c r="K3272" s="7" t="s">
        <v>105</v>
      </c>
      <c r="L3272" s="7" t="s">
        <v>25</v>
      </c>
      <c r="M3272" s="5" t="s">
        <v>4165</v>
      </c>
    </row>
    <row r="3273">
      <c r="B3273" s="5">
        <v>13329.0</v>
      </c>
      <c r="E3273" s="90" t="s">
        <v>21</v>
      </c>
      <c r="F3273" s="7">
        <v>5.1474758E7</v>
      </c>
      <c r="G3273" s="7">
        <v>2017.0</v>
      </c>
      <c r="H3273" s="7" t="s">
        <v>75</v>
      </c>
      <c r="I3273" s="7" t="s">
        <v>817</v>
      </c>
      <c r="J3273" s="7" t="s">
        <v>818</v>
      </c>
      <c r="K3273" s="7" t="s">
        <v>105</v>
      </c>
      <c r="L3273" s="7" t="s">
        <v>25</v>
      </c>
      <c r="M3273" s="5" t="s">
        <v>4165</v>
      </c>
    </row>
    <row r="3274">
      <c r="B3274" s="5">
        <v>13330.0</v>
      </c>
      <c r="E3274" s="90" t="s">
        <v>21</v>
      </c>
      <c r="F3274" s="7">
        <v>5.1474755E7</v>
      </c>
      <c r="G3274" s="7">
        <v>2017.0</v>
      </c>
      <c r="H3274" s="7" t="s">
        <v>75</v>
      </c>
      <c r="I3274" s="7" t="s">
        <v>817</v>
      </c>
      <c r="J3274" s="7" t="s">
        <v>818</v>
      </c>
      <c r="K3274" s="7" t="s">
        <v>105</v>
      </c>
      <c r="L3274" s="7" t="s">
        <v>25</v>
      </c>
      <c r="M3274" s="5" t="s">
        <v>4165</v>
      </c>
    </row>
    <row r="3275">
      <c r="B3275" s="5">
        <v>13331.0</v>
      </c>
      <c r="E3275" s="90" t="s">
        <v>21</v>
      </c>
      <c r="F3275" s="7">
        <v>5.1474757E7</v>
      </c>
      <c r="G3275" s="7">
        <v>2017.0</v>
      </c>
      <c r="H3275" s="7" t="s">
        <v>75</v>
      </c>
      <c r="I3275" s="7" t="s">
        <v>817</v>
      </c>
      <c r="J3275" s="7" t="s">
        <v>818</v>
      </c>
      <c r="K3275" s="7" t="s">
        <v>105</v>
      </c>
      <c r="L3275" s="7" t="s">
        <v>25</v>
      </c>
      <c r="M3275" s="5" t="s">
        <v>4165</v>
      </c>
    </row>
    <row r="3276">
      <c r="B3276" s="5">
        <v>13332.0</v>
      </c>
      <c r="E3276" s="90" t="s">
        <v>21</v>
      </c>
      <c r="F3276" s="7">
        <v>5.1474759E7</v>
      </c>
      <c r="G3276" s="7">
        <v>2017.0</v>
      </c>
      <c r="H3276" s="7" t="s">
        <v>75</v>
      </c>
      <c r="I3276" s="7" t="s">
        <v>817</v>
      </c>
      <c r="J3276" s="7" t="s">
        <v>818</v>
      </c>
      <c r="K3276" s="7" t="s">
        <v>105</v>
      </c>
      <c r="L3276" s="7" t="s">
        <v>25</v>
      </c>
      <c r="M3276" s="5" t="s">
        <v>4165</v>
      </c>
    </row>
    <row r="3277">
      <c r="B3277" s="5">
        <v>13333.0</v>
      </c>
      <c r="E3277" s="90" t="s">
        <v>21</v>
      </c>
      <c r="F3277" s="7">
        <v>5.147476E7</v>
      </c>
      <c r="G3277" s="7">
        <v>2017.0</v>
      </c>
      <c r="H3277" s="7" t="s">
        <v>75</v>
      </c>
      <c r="I3277" s="7" t="s">
        <v>817</v>
      </c>
      <c r="J3277" s="7" t="s">
        <v>818</v>
      </c>
      <c r="K3277" s="7" t="s">
        <v>105</v>
      </c>
      <c r="L3277" s="7" t="s">
        <v>25</v>
      </c>
      <c r="M3277" s="5" t="s">
        <v>4165</v>
      </c>
    </row>
    <row r="3278">
      <c r="B3278" s="5">
        <v>13334.0</v>
      </c>
      <c r="E3278" s="90" t="s">
        <v>21</v>
      </c>
      <c r="F3278" s="7">
        <v>5.1474761E7</v>
      </c>
      <c r="G3278" s="7">
        <v>2017.0</v>
      </c>
      <c r="H3278" s="7" t="s">
        <v>75</v>
      </c>
      <c r="I3278" s="7" t="s">
        <v>817</v>
      </c>
      <c r="J3278" s="7" t="s">
        <v>818</v>
      </c>
      <c r="K3278" s="7" t="s">
        <v>105</v>
      </c>
      <c r="L3278" s="7" t="s">
        <v>25</v>
      </c>
      <c r="M3278" s="5" t="s">
        <v>4165</v>
      </c>
    </row>
    <row r="3279">
      <c r="B3279" s="5">
        <v>13335.0</v>
      </c>
      <c r="E3279" s="90" t="s">
        <v>21</v>
      </c>
      <c r="F3279" s="90" t="s">
        <v>5048</v>
      </c>
      <c r="G3279" s="7">
        <v>2020.0</v>
      </c>
      <c r="H3279" s="7" t="s">
        <v>62</v>
      </c>
      <c r="I3279" s="7" t="s">
        <v>49</v>
      </c>
      <c r="J3279" s="7" t="s">
        <v>819</v>
      </c>
      <c r="K3279" s="7" t="s">
        <v>105</v>
      </c>
      <c r="L3279" s="7" t="s">
        <v>25</v>
      </c>
      <c r="M3279" s="5" t="s">
        <v>4165</v>
      </c>
    </row>
    <row r="3280">
      <c r="B3280" s="5">
        <v>13336.0</v>
      </c>
      <c r="E3280" s="90" t="s">
        <v>21</v>
      </c>
      <c r="F3280" s="90" t="s">
        <v>5049</v>
      </c>
      <c r="G3280" s="7">
        <v>2020.0</v>
      </c>
      <c r="H3280" s="7" t="s">
        <v>62</v>
      </c>
      <c r="I3280" s="7" t="s">
        <v>49</v>
      </c>
      <c r="J3280" s="7" t="s">
        <v>819</v>
      </c>
      <c r="K3280" s="7" t="s">
        <v>105</v>
      </c>
      <c r="L3280" s="7" t="s">
        <v>25</v>
      </c>
      <c r="M3280" s="5" t="s">
        <v>4165</v>
      </c>
    </row>
    <row r="3281">
      <c r="B3281" s="5">
        <v>13337.0</v>
      </c>
      <c r="E3281" s="90" t="s">
        <v>21</v>
      </c>
      <c r="F3281" s="90" t="s">
        <v>5050</v>
      </c>
      <c r="G3281" s="7">
        <v>2020.0</v>
      </c>
      <c r="H3281" s="7" t="s">
        <v>62</v>
      </c>
      <c r="I3281" s="7" t="s">
        <v>49</v>
      </c>
      <c r="J3281" s="7" t="s">
        <v>819</v>
      </c>
      <c r="K3281" s="7" t="s">
        <v>105</v>
      </c>
      <c r="L3281" s="7" t="s">
        <v>25</v>
      </c>
      <c r="M3281" s="5" t="s">
        <v>4165</v>
      </c>
    </row>
    <row r="3282">
      <c r="B3282" s="5">
        <v>13338.0</v>
      </c>
      <c r="E3282" s="90" t="s">
        <v>21</v>
      </c>
      <c r="F3282" s="90" t="s">
        <v>5051</v>
      </c>
      <c r="G3282" s="7">
        <v>2020.0</v>
      </c>
      <c r="H3282" s="7" t="s">
        <v>62</v>
      </c>
      <c r="I3282" s="7" t="s">
        <v>49</v>
      </c>
      <c r="J3282" s="7" t="s">
        <v>819</v>
      </c>
      <c r="K3282" s="7" t="s">
        <v>105</v>
      </c>
      <c r="L3282" s="7" t="s">
        <v>25</v>
      </c>
      <c r="M3282" s="5" t="s">
        <v>4165</v>
      </c>
    </row>
    <row r="3283">
      <c r="B3283" s="5">
        <v>13339.0</v>
      </c>
      <c r="E3283" s="90" t="s">
        <v>21</v>
      </c>
      <c r="F3283" s="90" t="s">
        <v>5052</v>
      </c>
      <c r="G3283" s="7">
        <v>2020.0</v>
      </c>
      <c r="H3283" s="7" t="s">
        <v>62</v>
      </c>
      <c r="I3283" s="7" t="s">
        <v>49</v>
      </c>
      <c r="J3283" s="7" t="s">
        <v>819</v>
      </c>
      <c r="K3283" s="7" t="s">
        <v>105</v>
      </c>
      <c r="L3283" s="7" t="s">
        <v>25</v>
      </c>
      <c r="M3283" s="5" t="s">
        <v>4165</v>
      </c>
    </row>
    <row r="3284">
      <c r="B3284" s="5">
        <v>13340.0</v>
      </c>
      <c r="E3284" s="90" t="s">
        <v>21</v>
      </c>
      <c r="F3284" s="90" t="s">
        <v>5053</v>
      </c>
      <c r="G3284" s="7">
        <v>2020.0</v>
      </c>
      <c r="H3284" s="7" t="s">
        <v>62</v>
      </c>
      <c r="I3284" s="7" t="s">
        <v>49</v>
      </c>
      <c r="J3284" s="7" t="s">
        <v>819</v>
      </c>
      <c r="K3284" s="7" t="s">
        <v>105</v>
      </c>
      <c r="L3284" s="7" t="s">
        <v>25</v>
      </c>
      <c r="M3284" s="5" t="s">
        <v>4165</v>
      </c>
    </row>
    <row r="3285">
      <c r="B3285" s="5">
        <v>13341.0</v>
      </c>
      <c r="E3285" s="90" t="s">
        <v>21</v>
      </c>
      <c r="F3285" s="90" t="s">
        <v>5054</v>
      </c>
      <c r="G3285" s="7">
        <v>2020.0</v>
      </c>
      <c r="H3285" s="7" t="s">
        <v>62</v>
      </c>
      <c r="I3285" s="7" t="s">
        <v>49</v>
      </c>
      <c r="J3285" s="7" t="s">
        <v>819</v>
      </c>
      <c r="K3285" s="7" t="s">
        <v>105</v>
      </c>
      <c r="L3285" s="7" t="s">
        <v>25</v>
      </c>
      <c r="M3285" s="5" t="s">
        <v>4165</v>
      </c>
    </row>
    <row r="3286">
      <c r="B3286" s="5">
        <v>13342.0</v>
      </c>
      <c r="E3286" s="90" t="s">
        <v>21</v>
      </c>
      <c r="F3286" s="90" t="s">
        <v>5055</v>
      </c>
      <c r="G3286" s="5">
        <v>2020.0</v>
      </c>
      <c r="H3286" s="5" t="s">
        <v>1802</v>
      </c>
      <c r="I3286" s="5" t="s">
        <v>4846</v>
      </c>
      <c r="J3286" s="5">
        <v>25.0</v>
      </c>
      <c r="K3286" s="5" t="s">
        <v>4847</v>
      </c>
      <c r="L3286" s="5" t="s">
        <v>72</v>
      </c>
      <c r="M3286" s="5" t="s">
        <v>4166</v>
      </c>
    </row>
    <row r="3287">
      <c r="B3287" s="5">
        <v>13343.0</v>
      </c>
      <c r="E3287" s="90" t="s">
        <v>21</v>
      </c>
      <c r="F3287" s="90" t="s">
        <v>5056</v>
      </c>
      <c r="G3287" s="5">
        <v>2015.0</v>
      </c>
      <c r="H3287" s="5" t="s">
        <v>1802</v>
      </c>
      <c r="I3287" s="5" t="s">
        <v>4848</v>
      </c>
      <c r="J3287" s="5">
        <v>204.0</v>
      </c>
      <c r="K3287" s="5" t="s">
        <v>105</v>
      </c>
      <c r="L3287" s="5" t="s">
        <v>30</v>
      </c>
      <c r="M3287" s="5" t="s">
        <v>4166</v>
      </c>
    </row>
    <row r="3288">
      <c r="B3288" s="5">
        <v>13344.0</v>
      </c>
      <c r="E3288" s="90" t="s">
        <v>21</v>
      </c>
      <c r="F3288" s="90" t="s">
        <v>5057</v>
      </c>
      <c r="G3288" s="5">
        <v>2015.0</v>
      </c>
      <c r="H3288" s="5" t="s">
        <v>4849</v>
      </c>
      <c r="I3288" s="5" t="s">
        <v>4817</v>
      </c>
      <c r="J3288" s="5">
        <v>1.0</v>
      </c>
      <c r="K3288" s="5" t="s">
        <v>105</v>
      </c>
      <c r="L3288" s="5" t="s">
        <v>30</v>
      </c>
      <c r="M3288" s="5" t="s">
        <v>4166</v>
      </c>
    </row>
    <row r="3289">
      <c r="B3289" s="5">
        <v>13345.0</v>
      </c>
      <c r="E3289" s="90" t="s">
        <v>149</v>
      </c>
      <c r="F3289" s="90" t="s">
        <v>5058</v>
      </c>
      <c r="G3289" s="5">
        <v>2016.0</v>
      </c>
      <c r="H3289" s="5" t="s">
        <v>1802</v>
      </c>
      <c r="I3289" s="5" t="s">
        <v>4850</v>
      </c>
      <c r="J3289" s="5">
        <v>210.0</v>
      </c>
      <c r="K3289" s="5" t="s">
        <v>4203</v>
      </c>
      <c r="L3289" s="5" t="s">
        <v>178</v>
      </c>
      <c r="M3289" s="5" t="s">
        <v>4166</v>
      </c>
    </row>
    <row r="3290">
      <c r="B3290" s="5">
        <v>13346.0</v>
      </c>
      <c r="E3290" s="90" t="s">
        <v>21</v>
      </c>
      <c r="F3290" s="90" t="s">
        <v>5059</v>
      </c>
      <c r="G3290" s="5">
        <v>2016.0</v>
      </c>
      <c r="H3290" s="5" t="s">
        <v>1802</v>
      </c>
      <c r="I3290" s="5" t="s">
        <v>4851</v>
      </c>
      <c r="J3290" s="5">
        <v>231.0</v>
      </c>
      <c r="K3290" s="5" t="s">
        <v>4203</v>
      </c>
      <c r="L3290" s="5" t="s">
        <v>25</v>
      </c>
      <c r="M3290" s="5" t="s">
        <v>4166</v>
      </c>
    </row>
    <row r="3291">
      <c r="B3291" s="5">
        <v>13347.0</v>
      </c>
      <c r="E3291" s="90" t="s">
        <v>21</v>
      </c>
      <c r="F3291" s="90" t="s">
        <v>5060</v>
      </c>
      <c r="G3291" s="5">
        <v>2016.0</v>
      </c>
      <c r="H3291" s="5" t="s">
        <v>1802</v>
      </c>
      <c r="I3291" s="5" t="s">
        <v>4852</v>
      </c>
      <c r="J3291" s="5">
        <v>249.0</v>
      </c>
      <c r="K3291" s="5" t="s">
        <v>4203</v>
      </c>
      <c r="L3291" s="5" t="s">
        <v>72</v>
      </c>
      <c r="M3291" s="5" t="s">
        <v>4166</v>
      </c>
    </row>
    <row r="3292">
      <c r="B3292" s="5">
        <v>13348.0</v>
      </c>
      <c r="E3292" s="90" t="s">
        <v>21</v>
      </c>
      <c r="F3292" s="90" t="s">
        <v>5061</v>
      </c>
      <c r="G3292" s="5">
        <v>2016.0</v>
      </c>
      <c r="H3292" s="5" t="s">
        <v>1802</v>
      </c>
      <c r="I3292" s="5" t="s">
        <v>4853</v>
      </c>
      <c r="J3292" s="5">
        <v>236.0</v>
      </c>
      <c r="K3292" s="5" t="s">
        <v>4203</v>
      </c>
      <c r="L3292" s="5" t="s">
        <v>25</v>
      </c>
      <c r="M3292" s="5" t="s">
        <v>4166</v>
      </c>
    </row>
    <row r="3293">
      <c r="B3293" s="5">
        <v>13349.0</v>
      </c>
      <c r="E3293" s="90" t="s">
        <v>21</v>
      </c>
      <c r="F3293" s="90" t="s">
        <v>5062</v>
      </c>
      <c r="G3293" s="5">
        <v>2016.0</v>
      </c>
      <c r="H3293" s="5" t="s">
        <v>1802</v>
      </c>
      <c r="I3293" s="5" t="s">
        <v>4854</v>
      </c>
      <c r="J3293" s="5">
        <v>488.0</v>
      </c>
      <c r="K3293" s="5" t="s">
        <v>4203</v>
      </c>
      <c r="L3293" s="5" t="s">
        <v>25</v>
      </c>
      <c r="M3293" s="5" t="s">
        <v>4166</v>
      </c>
    </row>
    <row r="3294">
      <c r="B3294" s="5">
        <v>13350.0</v>
      </c>
      <c r="E3294" s="90" t="s">
        <v>21</v>
      </c>
      <c r="F3294" s="90" t="s">
        <v>5063</v>
      </c>
      <c r="G3294" s="5">
        <v>2014.0</v>
      </c>
      <c r="H3294" s="5" t="s">
        <v>4855</v>
      </c>
      <c r="I3294" s="5" t="s">
        <v>4817</v>
      </c>
      <c r="J3294" s="5">
        <v>11.0</v>
      </c>
      <c r="K3294" s="5" t="s">
        <v>4856</v>
      </c>
      <c r="L3294" s="5" t="s">
        <v>25</v>
      </c>
      <c r="M3294" s="5" t="s">
        <v>4166</v>
      </c>
    </row>
    <row r="3295">
      <c r="B3295" s="5">
        <v>13351.0</v>
      </c>
      <c r="E3295" s="90" t="s">
        <v>21</v>
      </c>
      <c r="F3295" s="90" t="s">
        <v>5064</v>
      </c>
      <c r="G3295" s="5">
        <v>2014.0</v>
      </c>
      <c r="H3295" s="5" t="s">
        <v>4855</v>
      </c>
      <c r="I3295" s="5" t="s">
        <v>4817</v>
      </c>
      <c r="J3295" s="5">
        <v>11.0</v>
      </c>
      <c r="K3295" s="5" t="s">
        <v>4856</v>
      </c>
      <c r="L3295" s="5" t="s">
        <v>25</v>
      </c>
      <c r="M3295" s="5" t="s">
        <v>4166</v>
      </c>
    </row>
    <row r="3296">
      <c r="B3296" s="5">
        <v>13352.0</v>
      </c>
      <c r="E3296" s="90" t="s">
        <v>21</v>
      </c>
      <c r="F3296" s="90" t="s">
        <v>5065</v>
      </c>
      <c r="G3296" s="5">
        <v>2006.0</v>
      </c>
      <c r="H3296" s="5" t="s">
        <v>1802</v>
      </c>
      <c r="I3296" s="5" t="s">
        <v>4857</v>
      </c>
      <c r="J3296" s="5">
        <v>5.0</v>
      </c>
      <c r="K3296" s="5" t="s">
        <v>4858</v>
      </c>
      <c r="L3296" s="5" t="s">
        <v>25</v>
      </c>
      <c r="M3296" s="5" t="s">
        <v>4166</v>
      </c>
    </row>
    <row r="3297">
      <c r="B3297" s="5">
        <v>13353.0</v>
      </c>
      <c r="E3297" s="90" t="s">
        <v>21</v>
      </c>
      <c r="F3297" s="90" t="s">
        <v>5066</v>
      </c>
      <c r="G3297" s="5">
        <v>2011.0</v>
      </c>
      <c r="H3297" s="5" t="s">
        <v>1802</v>
      </c>
      <c r="I3297" s="5" t="s">
        <v>4859</v>
      </c>
      <c r="J3297" s="5">
        <v>229.0</v>
      </c>
      <c r="K3297" s="5" t="s">
        <v>105</v>
      </c>
      <c r="L3297" s="5" t="s">
        <v>72</v>
      </c>
      <c r="M3297" s="5" t="s">
        <v>4166</v>
      </c>
    </row>
    <row r="3298">
      <c r="B3298" s="5">
        <v>13354.0</v>
      </c>
      <c r="E3298" s="90" t="s">
        <v>21</v>
      </c>
      <c r="F3298" s="90" t="s">
        <v>5067</v>
      </c>
      <c r="G3298" s="5">
        <v>2011.0</v>
      </c>
      <c r="H3298" s="5" t="s">
        <v>958</v>
      </c>
      <c r="I3298" s="5" t="s">
        <v>4860</v>
      </c>
      <c r="J3298" s="5">
        <v>259.0</v>
      </c>
      <c r="K3298" s="5" t="s">
        <v>173</v>
      </c>
      <c r="L3298" s="5" t="s">
        <v>30</v>
      </c>
      <c r="M3298" s="5" t="s">
        <v>4166</v>
      </c>
    </row>
    <row r="3299">
      <c r="B3299" s="5">
        <v>13355.0</v>
      </c>
      <c r="E3299" s="90" t="s">
        <v>21</v>
      </c>
      <c r="F3299" s="90" t="s">
        <v>5068</v>
      </c>
      <c r="G3299" s="5">
        <v>2015.0</v>
      </c>
      <c r="H3299" s="5" t="s">
        <v>1802</v>
      </c>
      <c r="I3299" s="5" t="s">
        <v>4817</v>
      </c>
      <c r="J3299" s="5" t="s">
        <v>4861</v>
      </c>
      <c r="K3299" s="5" t="s">
        <v>4862</v>
      </c>
      <c r="L3299" s="5" t="s">
        <v>25</v>
      </c>
      <c r="M3299" s="5" t="s">
        <v>4166</v>
      </c>
    </row>
    <row r="3300">
      <c r="B3300" s="5">
        <v>13356.0</v>
      </c>
      <c r="E3300" s="90" t="s">
        <v>21</v>
      </c>
      <c r="F3300" s="90" t="s">
        <v>5069</v>
      </c>
      <c r="G3300" s="5">
        <v>2015.0</v>
      </c>
      <c r="H3300" s="5" t="s">
        <v>1802</v>
      </c>
      <c r="I3300" s="5" t="s">
        <v>4817</v>
      </c>
      <c r="J3300" s="5" t="s">
        <v>4861</v>
      </c>
      <c r="K3300" s="5" t="s">
        <v>4862</v>
      </c>
      <c r="L3300" s="5" t="s">
        <v>25</v>
      </c>
      <c r="M3300" s="5" t="s">
        <v>4166</v>
      </c>
    </row>
    <row r="3301">
      <c r="B3301" s="5">
        <v>13357.0</v>
      </c>
      <c r="E3301" s="90" t="s">
        <v>21</v>
      </c>
      <c r="F3301" s="90" t="s">
        <v>5070</v>
      </c>
      <c r="G3301" s="5">
        <v>2015.0</v>
      </c>
      <c r="H3301" s="5" t="s">
        <v>1802</v>
      </c>
      <c r="I3301" s="5" t="s">
        <v>4817</v>
      </c>
      <c r="J3301" s="5" t="s">
        <v>4863</v>
      </c>
      <c r="K3301" s="5" t="s">
        <v>4862</v>
      </c>
      <c r="L3301" s="5" t="s">
        <v>25</v>
      </c>
      <c r="M3301" s="5" t="s">
        <v>4166</v>
      </c>
    </row>
    <row r="3302">
      <c r="B3302" s="5">
        <v>13358.0</v>
      </c>
      <c r="E3302" s="90" t="s">
        <v>21</v>
      </c>
      <c r="F3302" s="90" t="s">
        <v>5071</v>
      </c>
      <c r="G3302" s="5">
        <v>2015.0</v>
      </c>
      <c r="H3302" s="5" t="s">
        <v>1802</v>
      </c>
      <c r="I3302" s="5" t="s">
        <v>4817</v>
      </c>
      <c r="J3302" s="5" t="s">
        <v>4864</v>
      </c>
      <c r="K3302" s="5" t="s">
        <v>4862</v>
      </c>
      <c r="L3302" s="5" t="s">
        <v>25</v>
      </c>
      <c r="M3302" s="5" t="s">
        <v>4166</v>
      </c>
    </row>
    <row r="3303">
      <c r="B3303" s="5">
        <v>13359.0</v>
      </c>
      <c r="E3303" s="90" t="s">
        <v>21</v>
      </c>
      <c r="F3303" s="90" t="s">
        <v>5072</v>
      </c>
      <c r="G3303" s="5">
        <v>2015.0</v>
      </c>
      <c r="H3303" s="5" t="s">
        <v>1802</v>
      </c>
      <c r="I3303" s="5" t="s">
        <v>4817</v>
      </c>
      <c r="J3303" s="5" t="s">
        <v>4865</v>
      </c>
      <c r="K3303" s="5" t="s">
        <v>4862</v>
      </c>
      <c r="L3303" s="5" t="s">
        <v>25</v>
      </c>
      <c r="M3303" s="5" t="s">
        <v>4166</v>
      </c>
    </row>
    <row r="3304">
      <c r="B3304" s="5">
        <v>13360.0</v>
      </c>
      <c r="E3304" s="90" t="s">
        <v>21</v>
      </c>
      <c r="F3304" s="90" t="s">
        <v>5073</v>
      </c>
      <c r="G3304" s="5">
        <v>2005.0</v>
      </c>
      <c r="H3304" s="5" t="s">
        <v>4866</v>
      </c>
      <c r="I3304" s="5" t="s">
        <v>4867</v>
      </c>
      <c r="J3304" s="5" t="s">
        <v>4868</v>
      </c>
      <c r="K3304" s="5" t="s">
        <v>4869</v>
      </c>
      <c r="L3304" s="5" t="s">
        <v>25</v>
      </c>
      <c r="M3304" s="5" t="s">
        <v>4166</v>
      </c>
    </row>
    <row r="3305">
      <c r="B3305" s="5">
        <v>13361.0</v>
      </c>
      <c r="E3305" s="90" t="s">
        <v>21</v>
      </c>
      <c r="F3305" s="90" t="s">
        <v>5074</v>
      </c>
      <c r="G3305" s="5">
        <v>2005.0</v>
      </c>
      <c r="H3305" s="5" t="s">
        <v>4866</v>
      </c>
      <c r="I3305" s="5" t="s">
        <v>4867</v>
      </c>
      <c r="J3305" s="5" t="s">
        <v>4868</v>
      </c>
      <c r="K3305" s="5" t="s">
        <v>4869</v>
      </c>
      <c r="L3305" s="5" t="s">
        <v>25</v>
      </c>
      <c r="M3305" s="5" t="s">
        <v>4166</v>
      </c>
    </row>
    <row r="3306">
      <c r="B3306" s="5">
        <v>13362.0</v>
      </c>
      <c r="E3306" s="7" t="s">
        <v>66</v>
      </c>
      <c r="F3306" s="7">
        <v>3108831.0</v>
      </c>
      <c r="G3306" s="7">
        <v>2019.0</v>
      </c>
      <c r="H3306" s="7" t="s">
        <v>805</v>
      </c>
      <c r="I3306" s="7" t="s">
        <v>36</v>
      </c>
      <c r="J3306" s="7">
        <v>190.0</v>
      </c>
      <c r="K3306" s="7" t="s">
        <v>105</v>
      </c>
      <c r="L3306" s="7" t="s">
        <v>68</v>
      </c>
      <c r="M3306" s="5" t="s">
        <v>4165</v>
      </c>
    </row>
    <row r="3307">
      <c r="B3307" s="5">
        <v>13363.0</v>
      </c>
      <c r="E3307" s="7" t="s">
        <v>66</v>
      </c>
      <c r="F3307" s="15">
        <v>4155721.0</v>
      </c>
      <c r="G3307" s="7">
        <v>2019.0</v>
      </c>
      <c r="H3307" s="7" t="s">
        <v>805</v>
      </c>
      <c r="I3307" s="7" t="s">
        <v>36</v>
      </c>
      <c r="J3307" s="7">
        <v>190.0</v>
      </c>
      <c r="K3307" s="7" t="s">
        <v>105</v>
      </c>
      <c r="L3307" s="7" t="s">
        <v>244</v>
      </c>
      <c r="M3307" s="5" t="s">
        <v>4165</v>
      </c>
    </row>
    <row r="3308">
      <c r="B3308" s="5">
        <v>13364.0</v>
      </c>
      <c r="E3308" s="7" t="s">
        <v>66</v>
      </c>
      <c r="F3308" s="7">
        <v>2703445.0</v>
      </c>
      <c r="G3308" s="7">
        <v>2019.0</v>
      </c>
      <c r="H3308" s="7" t="s">
        <v>23</v>
      </c>
      <c r="I3308" s="7" t="s">
        <v>238</v>
      </c>
      <c r="J3308" s="7" t="s">
        <v>806</v>
      </c>
      <c r="K3308" s="7" t="s">
        <v>807</v>
      </c>
      <c r="L3308" s="7" t="s">
        <v>808</v>
      </c>
      <c r="M3308" s="5" t="s">
        <v>4165</v>
      </c>
    </row>
    <row r="3309">
      <c r="B3309" s="5">
        <v>13365.0</v>
      </c>
      <c r="E3309" s="7" t="s">
        <v>66</v>
      </c>
      <c r="F3309" s="7">
        <v>1253574.0</v>
      </c>
      <c r="G3309" s="7">
        <v>2020.0</v>
      </c>
      <c r="H3309" s="7" t="s">
        <v>23</v>
      </c>
      <c r="I3309" s="7" t="s">
        <v>24</v>
      </c>
      <c r="J3309" s="7">
        <v>60.0</v>
      </c>
      <c r="K3309" s="7" t="s">
        <v>622</v>
      </c>
      <c r="L3309" s="7" t="s">
        <v>244</v>
      </c>
      <c r="M3309" s="5" t="s">
        <v>4165</v>
      </c>
    </row>
    <row r="3310">
      <c r="B3310" s="5">
        <v>13366.0</v>
      </c>
      <c r="E3310" s="7" t="s">
        <v>66</v>
      </c>
      <c r="F3310" s="7">
        <v>8835145.0</v>
      </c>
      <c r="G3310" s="7">
        <v>2019.0</v>
      </c>
      <c r="H3310" s="7" t="s">
        <v>805</v>
      </c>
      <c r="I3310" s="7" t="s">
        <v>36</v>
      </c>
      <c r="J3310" s="7" t="s">
        <v>809</v>
      </c>
      <c r="K3310" s="7" t="s">
        <v>810</v>
      </c>
      <c r="L3310" s="7" t="s">
        <v>68</v>
      </c>
      <c r="M3310" s="5" t="s">
        <v>4165</v>
      </c>
    </row>
    <row r="3311">
      <c r="B3311" s="5">
        <v>13367.0</v>
      </c>
      <c r="E3311" s="7" t="s">
        <v>66</v>
      </c>
      <c r="F3311" s="7">
        <v>258624.0</v>
      </c>
      <c r="G3311" s="7">
        <v>2019.0</v>
      </c>
      <c r="H3311" s="7" t="s">
        <v>805</v>
      </c>
      <c r="I3311" s="7" t="s">
        <v>36</v>
      </c>
      <c r="J3311" s="7" t="s">
        <v>811</v>
      </c>
      <c r="K3311" s="7" t="s">
        <v>812</v>
      </c>
      <c r="L3311" s="7" t="s">
        <v>467</v>
      </c>
      <c r="M3311" s="5" t="s">
        <v>4165</v>
      </c>
    </row>
    <row r="3312">
      <c r="B3312" s="5">
        <v>13368.0</v>
      </c>
      <c r="E3312" s="7" t="s">
        <v>66</v>
      </c>
      <c r="F3312" s="7">
        <v>864125.0</v>
      </c>
      <c r="G3312" s="7">
        <v>2019.0</v>
      </c>
      <c r="H3312" s="7" t="s">
        <v>805</v>
      </c>
      <c r="I3312" s="7" t="s">
        <v>36</v>
      </c>
      <c r="J3312" s="7">
        <v>190.0</v>
      </c>
      <c r="K3312" s="7" t="s">
        <v>105</v>
      </c>
      <c r="L3312" s="7" t="s">
        <v>68</v>
      </c>
      <c r="M3312" s="5" t="s">
        <v>4165</v>
      </c>
    </row>
    <row r="3313">
      <c r="B3313" s="5">
        <v>13369.0</v>
      </c>
      <c r="E3313" s="7" t="s">
        <v>66</v>
      </c>
      <c r="F3313" s="90" t="s">
        <v>5075</v>
      </c>
      <c r="G3313" s="7">
        <v>2020.0</v>
      </c>
      <c r="H3313" s="7" t="s">
        <v>954</v>
      </c>
      <c r="I3313" s="7" t="s">
        <v>859</v>
      </c>
      <c r="J3313" s="7" t="s">
        <v>1725</v>
      </c>
      <c r="K3313" s="7" t="s">
        <v>1726</v>
      </c>
      <c r="L3313" s="7" t="s">
        <v>244</v>
      </c>
      <c r="M3313" s="5" t="s">
        <v>4164</v>
      </c>
    </row>
    <row r="3314">
      <c r="B3314" s="5">
        <v>13370.0</v>
      </c>
      <c r="E3314" s="7" t="s">
        <v>66</v>
      </c>
      <c r="F3314" s="90" t="s">
        <v>5076</v>
      </c>
      <c r="G3314" s="7">
        <v>2020.0</v>
      </c>
      <c r="H3314" s="7" t="s">
        <v>1728</v>
      </c>
      <c r="I3314" s="7" t="s">
        <v>1729</v>
      </c>
      <c r="J3314" s="7">
        <v>142.0</v>
      </c>
      <c r="K3314" s="7" t="s">
        <v>874</v>
      </c>
      <c r="L3314" s="7" t="s">
        <v>984</v>
      </c>
      <c r="M3314" s="5" t="s">
        <v>4164</v>
      </c>
    </row>
    <row r="3315">
      <c r="B3315" s="5">
        <v>13371.0</v>
      </c>
      <c r="E3315" s="7" t="s">
        <v>66</v>
      </c>
      <c r="F3315" s="90" t="s">
        <v>5077</v>
      </c>
      <c r="G3315" s="7">
        <v>2020.0</v>
      </c>
      <c r="H3315" s="7" t="s">
        <v>1706</v>
      </c>
      <c r="I3315" s="7" t="s">
        <v>880</v>
      </c>
      <c r="J3315" s="7">
        <v>167.0</v>
      </c>
      <c r="K3315" s="7" t="s">
        <v>869</v>
      </c>
      <c r="L3315" s="7" t="s">
        <v>68</v>
      </c>
      <c r="M3315" s="5" t="s">
        <v>4164</v>
      </c>
    </row>
    <row r="3316">
      <c r="B3316" s="5">
        <v>13372.0</v>
      </c>
      <c r="E3316" s="7" t="s">
        <v>66</v>
      </c>
      <c r="F3316" s="90" t="s">
        <v>5078</v>
      </c>
      <c r="G3316" s="7">
        <v>1997.0</v>
      </c>
      <c r="H3316" s="7" t="s">
        <v>413</v>
      </c>
      <c r="I3316" s="7" t="s">
        <v>989</v>
      </c>
      <c r="J3316" s="7">
        <v>115.0</v>
      </c>
      <c r="K3316" s="7" t="s">
        <v>1731</v>
      </c>
      <c r="L3316" s="7" t="s">
        <v>808</v>
      </c>
      <c r="M3316" s="5" t="s">
        <v>4164</v>
      </c>
    </row>
    <row r="3317">
      <c r="B3317" s="5">
        <v>13373.0</v>
      </c>
      <c r="E3317" s="90" t="s">
        <v>21</v>
      </c>
      <c r="F3317" s="90" t="s">
        <v>5079</v>
      </c>
      <c r="G3317" s="7">
        <v>2021.0</v>
      </c>
      <c r="H3317" s="7" t="s">
        <v>884</v>
      </c>
      <c r="I3317" s="7" t="s">
        <v>1407</v>
      </c>
      <c r="J3317" s="7" t="s">
        <v>1777</v>
      </c>
      <c r="K3317" s="7" t="s">
        <v>1778</v>
      </c>
      <c r="L3317" s="7" t="s">
        <v>25</v>
      </c>
      <c r="M3317" s="5" t="s">
        <v>4164</v>
      </c>
    </row>
    <row r="3318">
      <c r="B3318" s="5">
        <v>13374.0</v>
      </c>
      <c r="E3318" s="90" t="s">
        <v>66</v>
      </c>
      <c r="F3318" s="90" t="s">
        <v>5080</v>
      </c>
      <c r="G3318" s="7">
        <v>2020.0</v>
      </c>
      <c r="H3318" s="7" t="s">
        <v>954</v>
      </c>
      <c r="I3318" s="7" t="s">
        <v>891</v>
      </c>
      <c r="J3318" s="7">
        <v>366.0</v>
      </c>
      <c r="K3318" s="7" t="s">
        <v>105</v>
      </c>
      <c r="L3318" s="7" t="s">
        <v>244</v>
      </c>
      <c r="M3318" s="5" t="s">
        <v>4164</v>
      </c>
      <c r="N3318" s="50"/>
    </row>
    <row r="3319">
      <c r="B3319" s="5">
        <v>13375.0</v>
      </c>
      <c r="E3319" s="90" t="s">
        <v>66</v>
      </c>
      <c r="F3319" s="90" t="s">
        <v>5081</v>
      </c>
      <c r="G3319" s="7">
        <v>2020.0</v>
      </c>
      <c r="H3319" s="7" t="s">
        <v>119</v>
      </c>
      <c r="I3319" s="7" t="s">
        <v>1732</v>
      </c>
      <c r="J3319" s="7">
        <v>232.0</v>
      </c>
      <c r="K3319" s="7" t="s">
        <v>1096</v>
      </c>
      <c r="L3319" s="7" t="s">
        <v>244</v>
      </c>
      <c r="M3319" s="5" t="s">
        <v>4164</v>
      </c>
      <c r="N3319" s="50"/>
    </row>
    <row r="3320">
      <c r="B3320" s="5">
        <v>13376.0</v>
      </c>
      <c r="E3320" s="90" t="s">
        <v>66</v>
      </c>
      <c r="F3320" s="90" t="s">
        <v>5082</v>
      </c>
      <c r="G3320" s="7">
        <v>2020.0</v>
      </c>
      <c r="H3320" s="7" t="s">
        <v>884</v>
      </c>
      <c r="I3320" s="7" t="s">
        <v>1733</v>
      </c>
      <c r="J3320" s="7">
        <v>226.0</v>
      </c>
      <c r="K3320" s="7" t="s">
        <v>886</v>
      </c>
      <c r="L3320" s="7" t="s">
        <v>244</v>
      </c>
      <c r="M3320" s="5" t="s">
        <v>4164</v>
      </c>
      <c r="N3320" s="50"/>
    </row>
    <row r="3321">
      <c r="B3321" s="5">
        <v>13377.0</v>
      </c>
      <c r="E3321" s="90" t="s">
        <v>66</v>
      </c>
      <c r="F3321" s="90" t="s">
        <v>5083</v>
      </c>
      <c r="G3321" s="7">
        <v>2020.0</v>
      </c>
      <c r="H3321" s="7" t="s">
        <v>305</v>
      </c>
      <c r="I3321" s="7" t="s">
        <v>1071</v>
      </c>
      <c r="J3321" s="7">
        <v>160.0</v>
      </c>
      <c r="K3321" s="7" t="s">
        <v>105</v>
      </c>
      <c r="L3321" s="7" t="s">
        <v>244</v>
      </c>
      <c r="M3321" s="5" t="s">
        <v>4164</v>
      </c>
      <c r="N3321" s="50"/>
    </row>
    <row r="3322">
      <c r="B3322" s="5">
        <v>13378.0</v>
      </c>
      <c r="E3322" s="90" t="s">
        <v>66</v>
      </c>
      <c r="F3322" s="90" t="s">
        <v>5084</v>
      </c>
      <c r="G3322" s="7">
        <v>2020.0</v>
      </c>
      <c r="H3322" s="7" t="s">
        <v>954</v>
      </c>
      <c r="I3322" s="7" t="s">
        <v>1733</v>
      </c>
      <c r="J3322" s="7">
        <v>165.0</v>
      </c>
      <c r="K3322" s="7" t="s">
        <v>105</v>
      </c>
      <c r="L3322" s="7" t="s">
        <v>244</v>
      </c>
      <c r="M3322" s="5" t="s">
        <v>4164</v>
      </c>
      <c r="N3322" s="50"/>
    </row>
    <row r="3323">
      <c r="B3323" s="5">
        <v>13379.0</v>
      </c>
      <c r="E3323" s="90" t="s">
        <v>66</v>
      </c>
      <c r="F3323" s="90" t="s">
        <v>5085</v>
      </c>
      <c r="G3323" s="7">
        <v>2020.0</v>
      </c>
      <c r="H3323" s="7" t="s">
        <v>954</v>
      </c>
      <c r="I3323" s="7" t="s">
        <v>880</v>
      </c>
      <c r="J3323" s="7" t="s">
        <v>1734</v>
      </c>
      <c r="K3323" s="7" t="s">
        <v>1735</v>
      </c>
      <c r="L3323" s="7" t="s">
        <v>244</v>
      </c>
      <c r="M3323" s="5" t="s">
        <v>4164</v>
      </c>
      <c r="N3323" s="50"/>
    </row>
    <row r="3324">
      <c r="B3324" s="5">
        <v>13380.0</v>
      </c>
      <c r="E3324" s="90" t="s">
        <v>66</v>
      </c>
      <c r="F3324" s="90" t="s">
        <v>5086</v>
      </c>
      <c r="G3324" s="7">
        <v>2020.0</v>
      </c>
      <c r="H3324" s="7" t="s">
        <v>1706</v>
      </c>
      <c r="I3324" s="7" t="s">
        <v>859</v>
      </c>
      <c r="J3324" s="7">
        <v>168.0</v>
      </c>
      <c r="K3324" s="7" t="s">
        <v>1738</v>
      </c>
      <c r="L3324" s="7" t="s">
        <v>244</v>
      </c>
      <c r="M3324" s="5" t="s">
        <v>4164</v>
      </c>
    </row>
    <row r="3325">
      <c r="B3325" s="5">
        <v>13381.0</v>
      </c>
      <c r="E3325" s="90" t="s">
        <v>66</v>
      </c>
      <c r="F3325" s="90" t="s">
        <v>5087</v>
      </c>
      <c r="G3325" s="7">
        <v>2020.0</v>
      </c>
      <c r="H3325" s="7" t="s">
        <v>954</v>
      </c>
      <c r="I3325" s="7" t="s">
        <v>1733</v>
      </c>
      <c r="J3325" s="7">
        <v>365.0</v>
      </c>
      <c r="K3325" s="7" t="s">
        <v>955</v>
      </c>
      <c r="L3325" s="7" t="s">
        <v>68</v>
      </c>
      <c r="M3325" s="5" t="s">
        <v>4164</v>
      </c>
    </row>
    <row r="3326">
      <c r="B3326" s="5">
        <v>13382.0</v>
      </c>
      <c r="E3326" s="90" t="s">
        <v>66</v>
      </c>
      <c r="F3326" s="90" t="s">
        <v>5088</v>
      </c>
      <c r="G3326" s="7">
        <v>2020.0</v>
      </c>
      <c r="H3326" s="7" t="s">
        <v>305</v>
      </c>
      <c r="I3326" s="7" t="s">
        <v>1201</v>
      </c>
      <c r="J3326" s="7">
        <v>5.0</v>
      </c>
      <c r="K3326" s="7" t="s">
        <v>1696</v>
      </c>
      <c r="L3326" s="7" t="s">
        <v>244</v>
      </c>
      <c r="M3326" s="5" t="s">
        <v>4164</v>
      </c>
    </row>
    <row r="3327">
      <c r="B3327" s="5">
        <v>13383.0</v>
      </c>
      <c r="E3327" s="90" t="s">
        <v>66</v>
      </c>
      <c r="F3327" s="90" t="s">
        <v>5089</v>
      </c>
      <c r="G3327" s="7">
        <v>2019.0</v>
      </c>
      <c r="H3327" s="7" t="s">
        <v>119</v>
      </c>
      <c r="I3327" s="7" t="s">
        <v>1092</v>
      </c>
      <c r="J3327" s="7">
        <v>313.0</v>
      </c>
      <c r="K3327" s="7" t="s">
        <v>105</v>
      </c>
      <c r="L3327" s="7" t="s">
        <v>1739</v>
      </c>
      <c r="M3327" s="5" t="s">
        <v>4164</v>
      </c>
    </row>
    <row r="3328">
      <c r="B3328" s="5">
        <v>13384.0</v>
      </c>
      <c r="E3328" s="90" t="s">
        <v>66</v>
      </c>
      <c r="F3328" s="7">
        <v>4861768.0</v>
      </c>
      <c r="G3328" s="7">
        <v>1989.0</v>
      </c>
      <c r="H3328" s="7" t="s">
        <v>102</v>
      </c>
      <c r="I3328" s="7" t="s">
        <v>288</v>
      </c>
      <c r="J3328" s="7">
        <v>21.0</v>
      </c>
      <c r="K3328" s="5" t="s">
        <v>105</v>
      </c>
      <c r="L3328" s="7" t="s">
        <v>2670</v>
      </c>
      <c r="M3328" s="5" t="s">
        <v>4908</v>
      </c>
    </row>
    <row r="3329">
      <c r="B3329" s="5">
        <v>13385.0</v>
      </c>
      <c r="E3329" s="90" t="s">
        <v>66</v>
      </c>
      <c r="F3329" s="7">
        <v>7054736.0</v>
      </c>
      <c r="G3329" s="7">
        <v>1994.0</v>
      </c>
      <c r="H3329" s="7" t="s">
        <v>413</v>
      </c>
      <c r="I3329" s="7" t="s">
        <v>288</v>
      </c>
      <c r="J3329" s="7">
        <v>331.0</v>
      </c>
      <c r="K3329" s="5" t="s">
        <v>105</v>
      </c>
      <c r="L3329" s="7" t="s">
        <v>984</v>
      </c>
      <c r="M3329" s="5" t="s">
        <v>4908</v>
      </c>
    </row>
    <row r="3330">
      <c r="B3330" s="5">
        <v>13386.0</v>
      </c>
      <c r="E3330" s="90" t="s">
        <v>66</v>
      </c>
      <c r="F3330" s="7">
        <v>8215114.0</v>
      </c>
      <c r="G3330" s="7">
        <v>2020.0</v>
      </c>
      <c r="H3330" s="7" t="s">
        <v>956</v>
      </c>
      <c r="I3330" s="7" t="s">
        <v>2455</v>
      </c>
      <c r="J3330" s="7">
        <v>580.0</v>
      </c>
      <c r="K3330" s="7" t="s">
        <v>1160</v>
      </c>
      <c r="L3330" s="7" t="s">
        <v>244</v>
      </c>
      <c r="M3330" s="5" t="s">
        <v>4908</v>
      </c>
    </row>
    <row r="3331">
      <c r="B3331" s="5">
        <v>13387.0</v>
      </c>
      <c r="E3331" s="90" t="s">
        <v>66</v>
      </c>
      <c r="F3331" s="7">
        <v>7110825.0</v>
      </c>
      <c r="G3331" s="7">
        <v>2020.0</v>
      </c>
      <c r="H3331" s="7" t="s">
        <v>119</v>
      </c>
      <c r="I3331" s="7" t="s">
        <v>1786</v>
      </c>
      <c r="J3331" s="7">
        <v>5.0</v>
      </c>
      <c r="K3331" s="7" t="s">
        <v>2671</v>
      </c>
      <c r="L3331" s="7" t="s">
        <v>887</v>
      </c>
      <c r="M3331" s="5" t="s">
        <v>4908</v>
      </c>
    </row>
    <row r="3332">
      <c r="B3332" s="5">
        <v>13388.0</v>
      </c>
      <c r="E3332" s="90" t="s">
        <v>66</v>
      </c>
      <c r="F3332" s="7">
        <v>3382584.0</v>
      </c>
      <c r="G3332" s="7">
        <v>1994.0</v>
      </c>
      <c r="H3332" s="7" t="s">
        <v>1802</v>
      </c>
      <c r="I3332" s="7" t="s">
        <v>288</v>
      </c>
      <c r="J3332" s="7">
        <v>38.0</v>
      </c>
      <c r="K3332" s="7" t="s">
        <v>2672</v>
      </c>
      <c r="L3332" s="7" t="s">
        <v>984</v>
      </c>
      <c r="M3332" s="5" t="s">
        <v>4908</v>
      </c>
    </row>
    <row r="3333">
      <c r="B3333" s="5">
        <v>13389.0</v>
      </c>
      <c r="E3333" s="90" t="s">
        <v>66</v>
      </c>
      <c r="F3333" s="7">
        <v>220513.0</v>
      </c>
      <c r="G3333" s="7">
        <v>1992.0</v>
      </c>
      <c r="H3333" s="7" t="s">
        <v>1802</v>
      </c>
      <c r="I3333" s="7" t="s">
        <v>2673</v>
      </c>
      <c r="J3333" s="7">
        <v>18.0</v>
      </c>
      <c r="K3333" s="7" t="s">
        <v>1908</v>
      </c>
      <c r="L3333" s="7" t="s">
        <v>2674</v>
      </c>
      <c r="M3333" s="5" t="s">
        <v>4908</v>
      </c>
    </row>
    <row r="3334">
      <c r="B3334" s="5">
        <v>13390.0</v>
      </c>
      <c r="E3334" s="90" t="s">
        <v>66</v>
      </c>
      <c r="F3334" s="7">
        <v>4317308.0</v>
      </c>
      <c r="G3334" s="7">
        <v>2020.0</v>
      </c>
      <c r="H3334" s="7" t="s">
        <v>954</v>
      </c>
      <c r="I3334" s="7" t="s">
        <v>2675</v>
      </c>
      <c r="J3334" s="7">
        <v>79.0</v>
      </c>
      <c r="K3334" s="7" t="s">
        <v>2676</v>
      </c>
      <c r="L3334" s="7" t="s">
        <v>808</v>
      </c>
      <c r="M3334" s="5" t="s">
        <v>4908</v>
      </c>
    </row>
    <row r="3335">
      <c r="B3335" s="5">
        <v>13391.0</v>
      </c>
      <c r="E3335" s="90" t="s">
        <v>66</v>
      </c>
      <c r="F3335" s="7">
        <v>1544711.0</v>
      </c>
      <c r="G3335" s="7">
        <v>2020.0</v>
      </c>
      <c r="H3335" s="7" t="s">
        <v>119</v>
      </c>
      <c r="I3335" s="7" t="s">
        <v>2455</v>
      </c>
      <c r="J3335" s="7">
        <v>201.0</v>
      </c>
      <c r="K3335" s="7" t="s">
        <v>105</v>
      </c>
      <c r="L3335" s="7" t="s">
        <v>244</v>
      </c>
      <c r="M3335" s="5" t="s">
        <v>4908</v>
      </c>
    </row>
    <row r="3336">
      <c r="B3336" s="5">
        <v>13392.0</v>
      </c>
      <c r="E3336" s="90" t="s">
        <v>66</v>
      </c>
      <c r="F3336" s="90" t="s">
        <v>5090</v>
      </c>
      <c r="G3336" s="5">
        <v>2017.0</v>
      </c>
      <c r="H3336" s="5" t="s">
        <v>1802</v>
      </c>
      <c r="I3336" s="5" t="s">
        <v>4836</v>
      </c>
      <c r="J3336" s="5">
        <v>61.0</v>
      </c>
      <c r="K3336" s="5" t="s">
        <v>5091</v>
      </c>
      <c r="L3336" s="5" t="s">
        <v>244</v>
      </c>
      <c r="M3336" s="5" t="s">
        <v>4166</v>
      </c>
    </row>
    <row r="3337">
      <c r="B3337" s="5">
        <v>13393.0</v>
      </c>
      <c r="E3337" s="90" t="s">
        <v>21</v>
      </c>
      <c r="F3337" s="90" t="s">
        <v>5092</v>
      </c>
      <c r="G3337" s="5">
        <v>2015.0</v>
      </c>
      <c r="H3337" s="5" t="s">
        <v>1802</v>
      </c>
      <c r="I3337" s="5" t="s">
        <v>4843</v>
      </c>
      <c r="J3337" s="5" t="s">
        <v>4844</v>
      </c>
      <c r="K3337" s="5" t="s">
        <v>4845</v>
      </c>
      <c r="L3337" s="5" t="s">
        <v>25</v>
      </c>
      <c r="M3337" s="5" t="s">
        <v>4166</v>
      </c>
    </row>
    <row r="3338">
      <c r="B3338" s="5">
        <v>13394.0</v>
      </c>
      <c r="E3338" s="90" t="s">
        <v>21</v>
      </c>
      <c r="F3338" s="186" t="s">
        <v>5093</v>
      </c>
      <c r="G3338" s="5">
        <v>2015.0</v>
      </c>
      <c r="H3338" s="5" t="s">
        <v>1802</v>
      </c>
      <c r="I3338" s="5" t="s">
        <v>4843</v>
      </c>
      <c r="J3338" s="5" t="s">
        <v>4844</v>
      </c>
      <c r="K3338" s="5" t="s">
        <v>4845</v>
      </c>
      <c r="L3338" s="5" t="s">
        <v>25</v>
      </c>
      <c r="M3338" s="5" t="s">
        <v>4166</v>
      </c>
    </row>
    <row r="3339">
      <c r="B3339" s="5">
        <v>13396.0</v>
      </c>
      <c r="E3339" s="90" t="s">
        <v>21</v>
      </c>
      <c r="F3339" s="90" t="s">
        <v>5094</v>
      </c>
      <c r="G3339" s="5">
        <v>2015.0</v>
      </c>
      <c r="H3339" s="5" t="s">
        <v>1802</v>
      </c>
      <c r="I3339" s="5" t="s">
        <v>4843</v>
      </c>
      <c r="J3339" s="5" t="s">
        <v>4844</v>
      </c>
      <c r="K3339" s="5" t="s">
        <v>4845</v>
      </c>
      <c r="L3339" s="5" t="s">
        <v>25</v>
      </c>
      <c r="M3339" s="5" t="s">
        <v>4166</v>
      </c>
    </row>
    <row r="3340">
      <c r="B3340" s="5">
        <v>13397.0</v>
      </c>
      <c r="E3340" s="90" t="s">
        <v>21</v>
      </c>
      <c r="F3340" s="90" t="s">
        <v>5095</v>
      </c>
      <c r="G3340" s="5">
        <v>2015.0</v>
      </c>
      <c r="H3340" s="5" t="s">
        <v>1802</v>
      </c>
      <c r="I3340" s="5" t="s">
        <v>4843</v>
      </c>
      <c r="J3340" s="5" t="s">
        <v>4844</v>
      </c>
      <c r="K3340" s="5" t="s">
        <v>4845</v>
      </c>
      <c r="L3340" s="5" t="s">
        <v>25</v>
      </c>
      <c r="M3340" s="5" t="s">
        <v>4166</v>
      </c>
    </row>
    <row r="3341">
      <c r="B3341" s="5">
        <v>13398.0</v>
      </c>
      <c r="E3341" s="90" t="s">
        <v>21</v>
      </c>
      <c r="F3341" s="90" t="s">
        <v>5096</v>
      </c>
      <c r="G3341" s="5">
        <v>2015.0</v>
      </c>
      <c r="H3341" s="5" t="s">
        <v>1802</v>
      </c>
      <c r="I3341" s="5" t="s">
        <v>4843</v>
      </c>
      <c r="J3341" s="5" t="s">
        <v>4844</v>
      </c>
      <c r="K3341" s="5" t="s">
        <v>4845</v>
      </c>
      <c r="L3341" s="5" t="s">
        <v>25</v>
      </c>
      <c r="M3341" s="5" t="s">
        <v>4166</v>
      </c>
    </row>
    <row r="3342">
      <c r="B3342" s="5">
        <v>13399.0</v>
      </c>
      <c r="E3342" s="90" t="s">
        <v>21</v>
      </c>
      <c r="F3342" s="90" t="s">
        <v>5097</v>
      </c>
      <c r="G3342" s="5">
        <v>2015.0</v>
      </c>
      <c r="H3342" s="5" t="s">
        <v>1802</v>
      </c>
      <c r="I3342" s="5" t="s">
        <v>4843</v>
      </c>
      <c r="J3342" s="5" t="s">
        <v>4844</v>
      </c>
      <c r="K3342" s="5" t="s">
        <v>4845</v>
      </c>
      <c r="L3342" s="5" t="s">
        <v>25</v>
      </c>
      <c r="M3342" s="5" t="s">
        <v>4166</v>
      </c>
    </row>
    <row r="3343">
      <c r="B3343" s="5">
        <v>13400.0</v>
      </c>
      <c r="E3343" s="90" t="s">
        <v>21</v>
      </c>
      <c r="F3343" s="90" t="s">
        <v>5098</v>
      </c>
      <c r="G3343" s="5">
        <v>2015.0</v>
      </c>
      <c r="H3343" s="5" t="s">
        <v>1802</v>
      </c>
      <c r="I3343" s="5" t="s">
        <v>4843</v>
      </c>
      <c r="J3343" s="5" t="s">
        <v>4844</v>
      </c>
      <c r="K3343" s="5" t="s">
        <v>4845</v>
      </c>
      <c r="L3343" s="5" t="s">
        <v>25</v>
      </c>
      <c r="M3343" s="5" t="s">
        <v>4166</v>
      </c>
    </row>
    <row r="3344">
      <c r="B3344" s="5">
        <v>13401.0</v>
      </c>
      <c r="E3344" s="90" t="s">
        <v>21</v>
      </c>
      <c r="F3344" s="90" t="s">
        <v>5099</v>
      </c>
      <c r="G3344" s="5">
        <v>2015.0</v>
      </c>
      <c r="H3344" s="5" t="s">
        <v>1802</v>
      </c>
      <c r="I3344" s="5" t="s">
        <v>4843</v>
      </c>
      <c r="J3344" s="5" t="s">
        <v>4844</v>
      </c>
      <c r="K3344" s="5" t="s">
        <v>4845</v>
      </c>
      <c r="L3344" s="5" t="s">
        <v>25</v>
      </c>
      <c r="M3344" s="5" t="s">
        <v>4166</v>
      </c>
    </row>
    <row r="3345">
      <c r="B3345" s="5">
        <v>13402.0</v>
      </c>
      <c r="E3345" s="90" t="s">
        <v>21</v>
      </c>
      <c r="F3345" s="90" t="s">
        <v>5100</v>
      </c>
      <c r="G3345" s="5">
        <v>2015.0</v>
      </c>
      <c r="H3345" s="5" t="s">
        <v>1802</v>
      </c>
      <c r="I3345" s="5" t="s">
        <v>4843</v>
      </c>
      <c r="J3345" s="5" t="s">
        <v>4844</v>
      </c>
      <c r="K3345" s="5" t="s">
        <v>4845</v>
      </c>
      <c r="L3345" s="5" t="s">
        <v>25</v>
      </c>
      <c r="M3345" s="5" t="s">
        <v>4166</v>
      </c>
    </row>
    <row r="3346">
      <c r="B3346" s="5">
        <v>13403.0</v>
      </c>
      <c r="E3346" s="90" t="s">
        <v>21</v>
      </c>
      <c r="F3346" s="90" t="s">
        <v>5101</v>
      </c>
      <c r="G3346" s="5">
        <v>2015.0</v>
      </c>
      <c r="H3346" s="5" t="s">
        <v>1802</v>
      </c>
      <c r="I3346" s="5" t="s">
        <v>4843</v>
      </c>
      <c r="J3346" s="5" t="s">
        <v>4844</v>
      </c>
      <c r="K3346" s="5" t="s">
        <v>4845</v>
      </c>
      <c r="L3346" s="5" t="s">
        <v>25</v>
      </c>
      <c r="M3346" s="5" t="s">
        <v>4166</v>
      </c>
    </row>
    <row r="3347">
      <c r="B3347" s="5">
        <v>13404.0</v>
      </c>
      <c r="E3347" s="90" t="s">
        <v>21</v>
      </c>
      <c r="F3347" s="90" t="s">
        <v>5102</v>
      </c>
      <c r="G3347" s="7">
        <v>2017.0</v>
      </c>
      <c r="H3347" s="7" t="s">
        <v>815</v>
      </c>
      <c r="I3347" s="7" t="s">
        <v>816</v>
      </c>
      <c r="J3347" s="7">
        <v>647.0</v>
      </c>
      <c r="K3347" s="7" t="s">
        <v>105</v>
      </c>
      <c r="L3347" s="7" t="s">
        <v>30</v>
      </c>
      <c r="M3347" s="5" t="s">
        <v>4165</v>
      </c>
    </row>
    <row r="3348">
      <c r="B3348" s="5">
        <v>13405.0</v>
      </c>
      <c r="E3348" s="90" t="s">
        <v>21</v>
      </c>
      <c r="F3348" s="90" t="s">
        <v>5103</v>
      </c>
      <c r="G3348" s="7">
        <v>2017.0</v>
      </c>
      <c r="H3348" s="7" t="s">
        <v>815</v>
      </c>
      <c r="I3348" s="7" t="s">
        <v>816</v>
      </c>
      <c r="J3348" s="7">
        <v>487.0</v>
      </c>
      <c r="K3348" s="7" t="s">
        <v>105</v>
      </c>
      <c r="L3348" s="7" t="s">
        <v>30</v>
      </c>
      <c r="M3348" s="5" t="s">
        <v>4165</v>
      </c>
    </row>
    <row r="3349">
      <c r="B3349" s="5">
        <v>13406.0</v>
      </c>
      <c r="E3349" s="90" t="s">
        <v>21</v>
      </c>
      <c r="F3349" s="90" t="s">
        <v>5104</v>
      </c>
      <c r="G3349" s="7">
        <v>2017.0</v>
      </c>
      <c r="H3349" s="7" t="s">
        <v>815</v>
      </c>
      <c r="I3349" s="7" t="s">
        <v>816</v>
      </c>
      <c r="J3349" s="7">
        <v>585.0</v>
      </c>
      <c r="K3349" s="7" t="s">
        <v>105</v>
      </c>
      <c r="L3349" s="7" t="s">
        <v>30</v>
      </c>
      <c r="M3349" s="5" t="s">
        <v>4165</v>
      </c>
    </row>
    <row r="3350">
      <c r="B3350" s="5">
        <v>13407.0</v>
      </c>
      <c r="E3350" s="90" t="s">
        <v>21</v>
      </c>
      <c r="F3350" s="90" t="s">
        <v>5105</v>
      </c>
      <c r="G3350" s="7">
        <v>2017.0</v>
      </c>
      <c r="H3350" s="7" t="s">
        <v>815</v>
      </c>
      <c r="I3350" s="7" t="s">
        <v>816</v>
      </c>
      <c r="J3350" s="7">
        <v>804.0</v>
      </c>
      <c r="K3350" s="7" t="s">
        <v>105</v>
      </c>
      <c r="L3350" s="7" t="s">
        <v>30</v>
      </c>
      <c r="M3350" s="5" t="s">
        <v>4165</v>
      </c>
    </row>
    <row r="3351">
      <c r="B3351" s="5">
        <v>13408.0</v>
      </c>
      <c r="E3351" s="90" t="s">
        <v>21</v>
      </c>
      <c r="F3351" s="90" t="s">
        <v>5106</v>
      </c>
      <c r="G3351" s="7">
        <v>2017.0</v>
      </c>
      <c r="H3351" s="7" t="s">
        <v>815</v>
      </c>
      <c r="I3351" s="7" t="s">
        <v>816</v>
      </c>
      <c r="J3351" s="7">
        <v>801.0</v>
      </c>
      <c r="K3351" s="7" t="s">
        <v>105</v>
      </c>
      <c r="L3351" s="7" t="s">
        <v>814</v>
      </c>
      <c r="M3351" s="5" t="s">
        <v>4165</v>
      </c>
    </row>
    <row r="3352">
      <c r="B3352" s="5">
        <v>13409.0</v>
      </c>
      <c r="E3352" s="90" t="s">
        <v>21</v>
      </c>
      <c r="F3352" s="90" t="s">
        <v>5107</v>
      </c>
      <c r="G3352" s="7">
        <v>2017.0</v>
      </c>
      <c r="H3352" s="7" t="s">
        <v>815</v>
      </c>
      <c r="I3352" s="7" t="s">
        <v>816</v>
      </c>
      <c r="J3352" s="7">
        <v>770.0</v>
      </c>
      <c r="K3352" s="7" t="s">
        <v>105</v>
      </c>
      <c r="L3352" s="7" t="s">
        <v>814</v>
      </c>
      <c r="M3352" s="5" t="s">
        <v>4165</v>
      </c>
    </row>
    <row r="3353">
      <c r="B3353" s="5">
        <v>13410.0</v>
      </c>
      <c r="E3353" s="90" t="s">
        <v>21</v>
      </c>
      <c r="F3353" s="90" t="s">
        <v>5108</v>
      </c>
      <c r="G3353" s="7">
        <v>2017.0</v>
      </c>
      <c r="H3353" s="7" t="s">
        <v>815</v>
      </c>
      <c r="I3353" s="7" t="s">
        <v>816</v>
      </c>
      <c r="J3353" s="7">
        <v>639.0</v>
      </c>
      <c r="K3353" s="7" t="s">
        <v>105</v>
      </c>
      <c r="L3353" s="7" t="s">
        <v>814</v>
      </c>
      <c r="M3353" s="5" t="s">
        <v>4165</v>
      </c>
    </row>
    <row r="3354">
      <c r="B3354" s="5">
        <v>13411.0</v>
      </c>
      <c r="E3354" s="90" t="s">
        <v>21</v>
      </c>
      <c r="F3354" s="90" t="s">
        <v>5109</v>
      </c>
      <c r="G3354" s="7">
        <v>2017.0</v>
      </c>
      <c r="H3354" s="7" t="s">
        <v>815</v>
      </c>
      <c r="I3354" s="7" t="s">
        <v>816</v>
      </c>
      <c r="J3354" s="7">
        <v>487.0</v>
      </c>
      <c r="K3354" s="7" t="s">
        <v>105</v>
      </c>
      <c r="L3354" s="7" t="s">
        <v>814</v>
      </c>
      <c r="M3354" s="5" t="s">
        <v>4165</v>
      </c>
    </row>
    <row r="3355">
      <c r="B3355" s="5">
        <v>13412.0</v>
      </c>
      <c r="E3355" s="90" t="s">
        <v>21</v>
      </c>
      <c r="F3355" s="90" t="s">
        <v>5110</v>
      </c>
      <c r="G3355" s="7">
        <v>2017.0</v>
      </c>
      <c r="H3355" s="7" t="s">
        <v>815</v>
      </c>
      <c r="I3355" s="7" t="s">
        <v>816</v>
      </c>
      <c r="J3355" s="7">
        <v>639.0</v>
      </c>
      <c r="K3355" s="7" t="s">
        <v>105</v>
      </c>
      <c r="L3355" s="7" t="s">
        <v>814</v>
      </c>
      <c r="M3355" s="5" t="s">
        <v>4165</v>
      </c>
    </row>
    <row r="3356">
      <c r="B3356" s="5">
        <v>13413.0</v>
      </c>
      <c r="E3356" s="90" t="s">
        <v>21</v>
      </c>
      <c r="F3356" s="90" t="s">
        <v>5111</v>
      </c>
      <c r="G3356" s="7">
        <v>2017.0</v>
      </c>
      <c r="H3356" s="7" t="s">
        <v>815</v>
      </c>
      <c r="I3356" s="7" t="s">
        <v>816</v>
      </c>
      <c r="J3356" s="7">
        <v>727.0</v>
      </c>
      <c r="K3356" s="7" t="s">
        <v>105</v>
      </c>
      <c r="L3356" s="7" t="s">
        <v>814</v>
      </c>
      <c r="M3356" s="5" t="s">
        <v>4165</v>
      </c>
    </row>
    <row r="3357">
      <c r="B3357" s="5">
        <v>13414.0</v>
      </c>
      <c r="E3357" s="90" t="s">
        <v>21</v>
      </c>
      <c r="F3357" s="90" t="s">
        <v>5112</v>
      </c>
      <c r="G3357" s="7">
        <v>2017.0</v>
      </c>
      <c r="H3357" s="7" t="s">
        <v>815</v>
      </c>
      <c r="I3357" s="7" t="s">
        <v>816</v>
      </c>
      <c r="J3357" s="7">
        <v>674.0</v>
      </c>
      <c r="K3357" s="7" t="s">
        <v>105</v>
      </c>
      <c r="L3357" s="7" t="s">
        <v>814</v>
      </c>
      <c r="M3357" s="5" t="s">
        <v>4165</v>
      </c>
    </row>
    <row r="3358">
      <c r="B3358" s="5">
        <v>13415.0</v>
      </c>
      <c r="E3358" s="90" t="s">
        <v>21</v>
      </c>
      <c r="F3358" s="90" t="s">
        <v>5113</v>
      </c>
      <c r="G3358" s="7">
        <v>2017.0</v>
      </c>
      <c r="H3358" s="7" t="s">
        <v>815</v>
      </c>
      <c r="I3358" s="7" t="s">
        <v>816</v>
      </c>
      <c r="J3358" s="7">
        <v>570.0</v>
      </c>
      <c r="K3358" s="7" t="s">
        <v>105</v>
      </c>
      <c r="L3358" s="7" t="s">
        <v>814</v>
      </c>
      <c r="M3358" s="5" t="s">
        <v>4165</v>
      </c>
    </row>
    <row r="3359">
      <c r="B3359" s="5">
        <v>13416.0</v>
      </c>
      <c r="E3359" s="90" t="s">
        <v>21</v>
      </c>
      <c r="F3359" s="90" t="s">
        <v>5114</v>
      </c>
      <c r="G3359" s="7">
        <v>2017.0</v>
      </c>
      <c r="H3359" s="7" t="s">
        <v>815</v>
      </c>
      <c r="I3359" s="7" t="s">
        <v>816</v>
      </c>
      <c r="J3359" s="7">
        <v>647.0</v>
      </c>
      <c r="K3359" s="7" t="s">
        <v>105</v>
      </c>
      <c r="L3359" s="7" t="s">
        <v>814</v>
      </c>
      <c r="M3359" s="5" t="s">
        <v>4165</v>
      </c>
    </row>
    <row r="3360">
      <c r="B3360" s="5">
        <v>13417.0</v>
      </c>
      <c r="E3360" s="90" t="s">
        <v>21</v>
      </c>
      <c r="F3360" s="90" t="s">
        <v>5115</v>
      </c>
      <c r="G3360" s="7">
        <v>2017.0</v>
      </c>
      <c r="H3360" s="7" t="s">
        <v>815</v>
      </c>
      <c r="I3360" s="7" t="s">
        <v>816</v>
      </c>
      <c r="J3360" s="7">
        <v>776.0</v>
      </c>
      <c r="K3360" s="7" t="s">
        <v>105</v>
      </c>
      <c r="L3360" s="7" t="s">
        <v>814</v>
      </c>
      <c r="M3360" s="5" t="s">
        <v>4165</v>
      </c>
    </row>
    <row r="3361">
      <c r="B3361" s="5">
        <v>13418.0</v>
      </c>
      <c r="E3361" s="90" t="s">
        <v>21</v>
      </c>
      <c r="F3361" s="90" t="s">
        <v>5116</v>
      </c>
      <c r="G3361" s="7">
        <v>2017.0</v>
      </c>
      <c r="H3361" s="7" t="s">
        <v>815</v>
      </c>
      <c r="I3361" s="7" t="s">
        <v>816</v>
      </c>
      <c r="J3361" s="7">
        <v>605.0</v>
      </c>
      <c r="K3361" s="7" t="s">
        <v>105</v>
      </c>
      <c r="L3361" s="7" t="s">
        <v>814</v>
      </c>
      <c r="M3361" s="5" t="s">
        <v>4165</v>
      </c>
    </row>
    <row r="3362">
      <c r="B3362" s="5">
        <v>13419.0</v>
      </c>
      <c r="E3362" s="90" t="s">
        <v>21</v>
      </c>
      <c r="F3362" s="90" t="s">
        <v>5117</v>
      </c>
      <c r="G3362" s="7">
        <v>2020.0</v>
      </c>
      <c r="H3362" s="7" t="s">
        <v>413</v>
      </c>
      <c r="I3362" s="7" t="s">
        <v>49</v>
      </c>
      <c r="J3362" s="7">
        <v>27.0</v>
      </c>
      <c r="K3362" s="7" t="s">
        <v>105</v>
      </c>
      <c r="L3362" s="7" t="s">
        <v>814</v>
      </c>
      <c r="M3362" s="5" t="s">
        <v>4165</v>
      </c>
    </row>
    <row r="3363">
      <c r="B3363" s="5">
        <v>13420.0</v>
      </c>
      <c r="E3363" s="90" t="s">
        <v>21</v>
      </c>
      <c r="F3363" s="90" t="s">
        <v>5118</v>
      </c>
      <c r="G3363" s="7">
        <v>2020.0</v>
      </c>
      <c r="H3363" s="7" t="s">
        <v>413</v>
      </c>
      <c r="I3363" s="7" t="s">
        <v>49</v>
      </c>
      <c r="J3363" s="7">
        <v>27.0</v>
      </c>
      <c r="K3363" s="7" t="s">
        <v>105</v>
      </c>
      <c r="L3363" s="7" t="s">
        <v>814</v>
      </c>
      <c r="M3363" s="5" t="s">
        <v>4165</v>
      </c>
    </row>
    <row r="3364">
      <c r="B3364" s="5">
        <v>13421.0</v>
      </c>
      <c r="E3364" s="90" t="s">
        <v>21</v>
      </c>
      <c r="F3364" s="90" t="s">
        <v>5119</v>
      </c>
      <c r="G3364" s="7">
        <v>2020.0</v>
      </c>
      <c r="H3364" s="7" t="s">
        <v>413</v>
      </c>
      <c r="I3364" s="7" t="s">
        <v>49</v>
      </c>
      <c r="J3364" s="7">
        <v>27.0</v>
      </c>
      <c r="K3364" s="7" t="s">
        <v>105</v>
      </c>
      <c r="L3364" s="7" t="s">
        <v>814</v>
      </c>
      <c r="M3364" s="5" t="s">
        <v>4165</v>
      </c>
    </row>
    <row r="3365">
      <c r="B3365" s="5">
        <v>13422.0</v>
      </c>
      <c r="E3365" s="90" t="s">
        <v>21</v>
      </c>
      <c r="F3365" s="90" t="s">
        <v>5120</v>
      </c>
      <c r="G3365" s="7">
        <v>2020.0</v>
      </c>
      <c r="H3365" s="7" t="s">
        <v>413</v>
      </c>
      <c r="I3365" s="7" t="s">
        <v>49</v>
      </c>
      <c r="J3365" s="7">
        <v>27.0</v>
      </c>
      <c r="K3365" s="7" t="s">
        <v>105</v>
      </c>
      <c r="L3365" s="7" t="s">
        <v>814</v>
      </c>
      <c r="M3365" s="5" t="s">
        <v>4165</v>
      </c>
    </row>
    <row r="3366">
      <c r="B3366" s="5">
        <v>13423.0</v>
      </c>
      <c r="E3366" s="90" t="s">
        <v>21</v>
      </c>
      <c r="F3366" s="90" t="s">
        <v>5121</v>
      </c>
      <c r="G3366" s="7">
        <v>2020.0</v>
      </c>
      <c r="H3366" s="7" t="s">
        <v>413</v>
      </c>
      <c r="I3366" s="7" t="s">
        <v>49</v>
      </c>
      <c r="J3366" s="7">
        <v>27.0</v>
      </c>
      <c r="K3366" s="7" t="s">
        <v>105</v>
      </c>
      <c r="L3366" s="7" t="s">
        <v>814</v>
      </c>
      <c r="M3366" s="5" t="s">
        <v>4165</v>
      </c>
    </row>
    <row r="3367">
      <c r="B3367" s="5">
        <v>13424.0</v>
      </c>
      <c r="E3367" s="90" t="s">
        <v>21</v>
      </c>
      <c r="F3367" s="90" t="s">
        <v>5122</v>
      </c>
      <c r="G3367" s="7">
        <v>2020.0</v>
      </c>
      <c r="H3367" s="7" t="s">
        <v>413</v>
      </c>
      <c r="I3367" s="7" t="s">
        <v>49</v>
      </c>
      <c r="J3367" s="7">
        <v>27.0</v>
      </c>
      <c r="K3367" s="7" t="s">
        <v>105</v>
      </c>
      <c r="L3367" s="7" t="s">
        <v>814</v>
      </c>
      <c r="M3367" s="5" t="s">
        <v>4165</v>
      </c>
    </row>
    <row r="3368">
      <c r="B3368" s="5">
        <v>13425.0</v>
      </c>
      <c r="E3368" s="90" t="s">
        <v>21</v>
      </c>
      <c r="F3368" s="90" t="s">
        <v>5123</v>
      </c>
      <c r="G3368" s="7">
        <v>2020.0</v>
      </c>
      <c r="H3368" s="7" t="s">
        <v>413</v>
      </c>
      <c r="I3368" s="7" t="s">
        <v>49</v>
      </c>
      <c r="J3368" s="7">
        <v>27.0</v>
      </c>
      <c r="K3368" s="7" t="s">
        <v>105</v>
      </c>
      <c r="L3368" s="7" t="s">
        <v>814</v>
      </c>
      <c r="M3368" s="5" t="s">
        <v>4165</v>
      </c>
    </row>
    <row r="3369">
      <c r="B3369" s="5">
        <v>13426.0</v>
      </c>
      <c r="E3369" s="90" t="s">
        <v>21</v>
      </c>
      <c r="F3369" s="90" t="s">
        <v>5124</v>
      </c>
      <c r="G3369" s="7">
        <v>2020.0</v>
      </c>
      <c r="H3369" s="7" t="s">
        <v>413</v>
      </c>
      <c r="I3369" s="7" t="s">
        <v>49</v>
      </c>
      <c r="J3369" s="7">
        <v>27.0</v>
      </c>
      <c r="K3369" s="7" t="s">
        <v>105</v>
      </c>
      <c r="L3369" s="7" t="s">
        <v>814</v>
      </c>
      <c r="M3369" s="5" t="s">
        <v>4165</v>
      </c>
    </row>
    <row r="3370">
      <c r="B3370" s="5">
        <v>13427.0</v>
      </c>
      <c r="E3370" s="90" t="s">
        <v>21</v>
      </c>
      <c r="F3370" s="90" t="s">
        <v>5125</v>
      </c>
      <c r="G3370" s="7">
        <v>2020.0</v>
      </c>
      <c r="H3370" s="7" t="s">
        <v>413</v>
      </c>
      <c r="I3370" s="7" t="s">
        <v>49</v>
      </c>
      <c r="J3370" s="7">
        <v>27.0</v>
      </c>
      <c r="K3370" s="7" t="s">
        <v>105</v>
      </c>
      <c r="L3370" s="7" t="s">
        <v>814</v>
      </c>
      <c r="M3370" s="5" t="s">
        <v>4165</v>
      </c>
    </row>
    <row r="3371">
      <c r="B3371" s="5">
        <v>13428.0</v>
      </c>
      <c r="E3371" s="90" t="s">
        <v>21</v>
      </c>
      <c r="F3371" s="90" t="s">
        <v>5126</v>
      </c>
      <c r="G3371" s="7">
        <v>2020.0</v>
      </c>
      <c r="H3371" s="7" t="s">
        <v>413</v>
      </c>
      <c r="I3371" s="7" t="s">
        <v>49</v>
      </c>
      <c r="J3371" s="7">
        <v>27.0</v>
      </c>
      <c r="K3371" s="7" t="s">
        <v>105</v>
      </c>
      <c r="L3371" s="7" t="s">
        <v>814</v>
      </c>
      <c r="M3371" s="5" t="s">
        <v>4165</v>
      </c>
    </row>
    <row r="3372">
      <c r="B3372" s="5">
        <v>13429.0</v>
      </c>
      <c r="E3372" s="90" t="s">
        <v>21</v>
      </c>
      <c r="F3372" s="90" t="s">
        <v>5127</v>
      </c>
      <c r="G3372" s="7">
        <v>2020.0</v>
      </c>
      <c r="H3372" s="7" t="s">
        <v>413</v>
      </c>
      <c r="I3372" s="7" t="s">
        <v>49</v>
      </c>
      <c r="J3372" s="7">
        <v>27.0</v>
      </c>
      <c r="K3372" s="7" t="s">
        <v>105</v>
      </c>
      <c r="L3372" s="7" t="s">
        <v>814</v>
      </c>
      <c r="M3372" s="5" t="s">
        <v>4165</v>
      </c>
    </row>
    <row r="3373">
      <c r="B3373" s="5">
        <v>13430.0</v>
      </c>
      <c r="E3373" s="90" t="s">
        <v>21</v>
      </c>
      <c r="F3373" s="90" t="s">
        <v>5128</v>
      </c>
      <c r="G3373" s="7">
        <v>2020.0</v>
      </c>
      <c r="H3373" s="7" t="s">
        <v>413</v>
      </c>
      <c r="I3373" s="7" t="s">
        <v>49</v>
      </c>
      <c r="J3373" s="7">
        <v>27.0</v>
      </c>
      <c r="K3373" s="7" t="s">
        <v>105</v>
      </c>
      <c r="L3373" s="7" t="s">
        <v>814</v>
      </c>
      <c r="M3373" s="5" t="s">
        <v>4165</v>
      </c>
    </row>
    <row r="3374">
      <c r="B3374" s="5">
        <v>13433.0</v>
      </c>
      <c r="E3374" s="90" t="s">
        <v>21</v>
      </c>
      <c r="F3374" s="186" t="s">
        <v>5129</v>
      </c>
      <c r="G3374" s="7">
        <v>2020.0</v>
      </c>
      <c r="H3374" s="7" t="s">
        <v>413</v>
      </c>
      <c r="I3374" s="7" t="s">
        <v>49</v>
      </c>
      <c r="J3374" s="7">
        <v>27.0</v>
      </c>
      <c r="K3374" s="7" t="s">
        <v>105</v>
      </c>
      <c r="L3374" s="7" t="s">
        <v>814</v>
      </c>
      <c r="M3374" s="5" t="s">
        <v>4165</v>
      </c>
    </row>
    <row r="3375">
      <c r="B3375" s="5">
        <v>13434.0</v>
      </c>
      <c r="E3375" s="90" t="s">
        <v>21</v>
      </c>
      <c r="F3375" s="90" t="s">
        <v>5130</v>
      </c>
      <c r="G3375" s="7">
        <v>2020.0</v>
      </c>
      <c r="H3375" s="7" t="s">
        <v>413</v>
      </c>
      <c r="I3375" s="7" t="s">
        <v>49</v>
      </c>
      <c r="J3375" s="7">
        <v>27.0</v>
      </c>
      <c r="K3375" s="7" t="s">
        <v>105</v>
      </c>
      <c r="L3375" s="7" t="s">
        <v>814</v>
      </c>
      <c r="M3375" s="5" t="s">
        <v>4165</v>
      </c>
    </row>
    <row r="3376">
      <c r="B3376" s="5">
        <v>13435.0</v>
      </c>
      <c r="E3376" s="90" t="s">
        <v>21</v>
      </c>
      <c r="F3376" s="186" t="s">
        <v>5131</v>
      </c>
      <c r="G3376" s="7">
        <v>2020.0</v>
      </c>
      <c r="H3376" s="7" t="s">
        <v>413</v>
      </c>
      <c r="I3376" s="7" t="s">
        <v>49</v>
      </c>
      <c r="J3376" s="7">
        <v>27.0</v>
      </c>
      <c r="K3376" s="7" t="s">
        <v>105</v>
      </c>
      <c r="L3376" s="7" t="s">
        <v>814</v>
      </c>
      <c r="M3376" s="5" t="s">
        <v>4165</v>
      </c>
    </row>
    <row r="3377">
      <c r="B3377" s="5">
        <v>13436.0</v>
      </c>
      <c r="E3377" s="90" t="s">
        <v>21</v>
      </c>
      <c r="F3377" s="90" t="s">
        <v>5132</v>
      </c>
      <c r="G3377" s="7">
        <v>2020.0</v>
      </c>
      <c r="H3377" s="7" t="s">
        <v>413</v>
      </c>
      <c r="I3377" s="7" t="s">
        <v>49</v>
      </c>
      <c r="J3377" s="7">
        <v>27.0</v>
      </c>
      <c r="K3377" s="7" t="s">
        <v>105</v>
      </c>
      <c r="L3377" s="7" t="s">
        <v>814</v>
      </c>
      <c r="M3377" s="5" t="s">
        <v>4165</v>
      </c>
    </row>
    <row r="3378">
      <c r="B3378" s="5">
        <v>13437.0</v>
      </c>
      <c r="E3378" s="90" t="s">
        <v>21</v>
      </c>
      <c r="F3378" s="90" t="s">
        <v>5133</v>
      </c>
      <c r="G3378" s="7">
        <v>2020.0</v>
      </c>
      <c r="H3378" s="7" t="s">
        <v>413</v>
      </c>
      <c r="I3378" s="7" t="s">
        <v>49</v>
      </c>
      <c r="J3378" s="7">
        <v>27.0</v>
      </c>
      <c r="K3378" s="7" t="s">
        <v>105</v>
      </c>
      <c r="L3378" s="7" t="s">
        <v>814</v>
      </c>
      <c r="M3378" s="5" t="s">
        <v>4165</v>
      </c>
    </row>
    <row r="3379">
      <c r="B3379" s="5">
        <v>13439.0</v>
      </c>
      <c r="E3379" s="90" t="s">
        <v>21</v>
      </c>
      <c r="F3379" s="90" t="s">
        <v>5134</v>
      </c>
      <c r="G3379" s="7">
        <v>2020.0</v>
      </c>
      <c r="H3379" s="7" t="s">
        <v>413</v>
      </c>
      <c r="I3379" s="7" t="s">
        <v>49</v>
      </c>
      <c r="J3379" s="7">
        <v>27.0</v>
      </c>
      <c r="K3379" s="7" t="s">
        <v>105</v>
      </c>
      <c r="L3379" s="7" t="s">
        <v>814</v>
      </c>
      <c r="M3379" s="5" t="s">
        <v>4165</v>
      </c>
    </row>
    <row r="3380">
      <c r="B3380" s="5">
        <v>13440.0</v>
      </c>
      <c r="E3380" s="90" t="s">
        <v>21</v>
      </c>
      <c r="F3380" s="90" t="s">
        <v>5135</v>
      </c>
      <c r="G3380" s="7">
        <v>2020.0</v>
      </c>
      <c r="H3380" s="7" t="s">
        <v>413</v>
      </c>
      <c r="I3380" s="7" t="s">
        <v>49</v>
      </c>
      <c r="J3380" s="7">
        <v>27.0</v>
      </c>
      <c r="K3380" s="7" t="s">
        <v>105</v>
      </c>
      <c r="L3380" s="7" t="s">
        <v>814</v>
      </c>
      <c r="M3380" s="5" t="s">
        <v>4165</v>
      </c>
    </row>
    <row r="3381">
      <c r="B3381" s="5">
        <v>13441.0</v>
      </c>
      <c r="E3381" s="90" t="s">
        <v>21</v>
      </c>
      <c r="F3381" s="90" t="s">
        <v>5136</v>
      </c>
      <c r="G3381" s="7">
        <v>2020.0</v>
      </c>
      <c r="H3381" s="7" t="s">
        <v>413</v>
      </c>
      <c r="I3381" s="7" t="s">
        <v>49</v>
      </c>
      <c r="J3381" s="7">
        <v>27.0</v>
      </c>
      <c r="K3381" s="7" t="s">
        <v>105</v>
      </c>
      <c r="L3381" s="7" t="s">
        <v>814</v>
      </c>
      <c r="M3381" s="5" t="s">
        <v>4165</v>
      </c>
    </row>
    <row r="3382">
      <c r="B3382" s="5">
        <v>13442.0</v>
      </c>
      <c r="E3382" s="90" t="s">
        <v>21</v>
      </c>
      <c r="F3382" s="90" t="s">
        <v>5137</v>
      </c>
      <c r="G3382" s="7">
        <v>2020.0</v>
      </c>
      <c r="H3382" s="7" t="s">
        <v>413</v>
      </c>
      <c r="I3382" s="7" t="s">
        <v>49</v>
      </c>
      <c r="J3382" s="7">
        <v>27.0</v>
      </c>
      <c r="K3382" s="7" t="s">
        <v>105</v>
      </c>
      <c r="L3382" s="7" t="s">
        <v>814</v>
      </c>
      <c r="M3382" s="5" t="s">
        <v>4165</v>
      </c>
    </row>
    <row r="3383">
      <c r="B3383" s="5">
        <v>13443.0</v>
      </c>
      <c r="E3383" s="90" t="s">
        <v>21</v>
      </c>
      <c r="F3383" s="90" t="s">
        <v>5138</v>
      </c>
      <c r="G3383" s="7">
        <v>2020.0</v>
      </c>
      <c r="H3383" s="7" t="s">
        <v>413</v>
      </c>
      <c r="I3383" s="7" t="s">
        <v>49</v>
      </c>
      <c r="J3383" s="7">
        <v>27.0</v>
      </c>
      <c r="K3383" s="7" t="s">
        <v>105</v>
      </c>
      <c r="L3383" s="7" t="s">
        <v>814</v>
      </c>
      <c r="M3383" s="5" t="s">
        <v>4165</v>
      </c>
    </row>
    <row r="3384">
      <c r="B3384" s="5">
        <v>13444.0</v>
      </c>
      <c r="E3384" s="90" t="s">
        <v>21</v>
      </c>
      <c r="F3384" s="90" t="s">
        <v>5139</v>
      </c>
      <c r="G3384" s="5">
        <v>1990.0</v>
      </c>
      <c r="H3384" s="5" t="s">
        <v>1802</v>
      </c>
      <c r="I3384" s="5" t="s">
        <v>4880</v>
      </c>
      <c r="J3384" s="5">
        <v>525.0</v>
      </c>
      <c r="K3384" s="5" t="s">
        <v>105</v>
      </c>
      <c r="L3384" s="5" t="s">
        <v>30</v>
      </c>
      <c r="M3384" s="5" t="s">
        <v>4166</v>
      </c>
    </row>
    <row r="3385">
      <c r="B3385" s="5">
        <v>13445.0</v>
      </c>
      <c r="E3385" s="90" t="s">
        <v>21</v>
      </c>
      <c r="F3385" s="90" t="s">
        <v>5140</v>
      </c>
      <c r="G3385" s="5">
        <v>1990.0</v>
      </c>
      <c r="H3385" s="5" t="s">
        <v>1802</v>
      </c>
      <c r="I3385" s="5" t="s">
        <v>4880</v>
      </c>
      <c r="J3385" s="5">
        <v>525.0</v>
      </c>
      <c r="K3385" s="5" t="s">
        <v>105</v>
      </c>
      <c r="L3385" s="5" t="s">
        <v>30</v>
      </c>
      <c r="M3385" s="5" t="s">
        <v>4166</v>
      </c>
    </row>
    <row r="3386">
      <c r="B3386" s="5">
        <v>13446.0</v>
      </c>
      <c r="E3386" s="90" t="s">
        <v>21</v>
      </c>
      <c r="F3386" s="90" t="s">
        <v>5141</v>
      </c>
      <c r="G3386" s="5">
        <v>1990.0</v>
      </c>
      <c r="H3386" s="5" t="s">
        <v>1802</v>
      </c>
      <c r="I3386" s="5" t="s">
        <v>4880</v>
      </c>
      <c r="J3386" s="5">
        <v>525.0</v>
      </c>
      <c r="K3386" s="5" t="s">
        <v>105</v>
      </c>
      <c r="L3386" s="5" t="s">
        <v>30</v>
      </c>
      <c r="M3386" s="5" t="s">
        <v>4166</v>
      </c>
    </row>
    <row r="3387">
      <c r="B3387" s="5">
        <v>13447.0</v>
      </c>
      <c r="E3387" s="90" t="s">
        <v>21</v>
      </c>
      <c r="F3387" s="90" t="s">
        <v>5142</v>
      </c>
      <c r="G3387" s="5">
        <v>2005.0</v>
      </c>
      <c r="H3387" s="5" t="s">
        <v>4870</v>
      </c>
      <c r="I3387" s="5" t="s">
        <v>4867</v>
      </c>
      <c r="J3387" s="5">
        <v>133.0</v>
      </c>
      <c r="K3387" s="5" t="s">
        <v>105</v>
      </c>
      <c r="L3387" s="5" t="s">
        <v>72</v>
      </c>
      <c r="M3387" s="5" t="s">
        <v>4166</v>
      </c>
    </row>
    <row r="3388">
      <c r="B3388" s="5">
        <v>13448.0</v>
      </c>
      <c r="E3388" s="90" t="s">
        <v>21</v>
      </c>
      <c r="F3388" s="90" t="s">
        <v>5143</v>
      </c>
      <c r="G3388" s="5">
        <v>2019.0</v>
      </c>
      <c r="H3388" s="5" t="s">
        <v>4871</v>
      </c>
      <c r="I3388" s="5" t="s">
        <v>4872</v>
      </c>
      <c r="J3388" s="5">
        <v>118.0</v>
      </c>
      <c r="K3388" s="5" t="s">
        <v>105</v>
      </c>
      <c r="L3388" s="5" t="s">
        <v>72</v>
      </c>
      <c r="M3388" s="5" t="s">
        <v>4166</v>
      </c>
    </row>
    <row r="3389">
      <c r="B3389" s="5">
        <v>13449.0</v>
      </c>
      <c r="E3389" s="90" t="s">
        <v>21</v>
      </c>
      <c r="F3389" s="90" t="s">
        <v>5144</v>
      </c>
      <c r="G3389" s="5">
        <v>2018.0</v>
      </c>
      <c r="H3389" s="5" t="s">
        <v>1802</v>
      </c>
      <c r="I3389" s="5" t="s">
        <v>4873</v>
      </c>
      <c r="J3389" s="5">
        <v>246.0</v>
      </c>
      <c r="K3389" s="5" t="s">
        <v>105</v>
      </c>
      <c r="L3389" s="5" t="s">
        <v>25</v>
      </c>
      <c r="M3389" s="5" t="s">
        <v>4166</v>
      </c>
    </row>
    <row r="3390">
      <c r="B3390" s="5">
        <v>13450.0</v>
      </c>
      <c r="E3390" s="90" t="s">
        <v>21</v>
      </c>
      <c r="F3390" s="90" t="s">
        <v>5145</v>
      </c>
      <c r="G3390" s="5">
        <v>2015.0</v>
      </c>
      <c r="H3390" s="5" t="s">
        <v>4874</v>
      </c>
      <c r="I3390" s="5" t="s">
        <v>4817</v>
      </c>
      <c r="J3390" s="5">
        <v>1.0</v>
      </c>
      <c r="K3390" s="5" t="s">
        <v>105</v>
      </c>
      <c r="L3390" s="5" t="s">
        <v>25</v>
      </c>
      <c r="M3390" s="5" t="s">
        <v>4166</v>
      </c>
    </row>
    <row r="3391">
      <c r="B3391" s="5">
        <v>13451.0</v>
      </c>
      <c r="E3391" s="90" t="s">
        <v>21</v>
      </c>
      <c r="F3391" s="90" t="s">
        <v>5146</v>
      </c>
      <c r="G3391" s="5">
        <v>2019.0</v>
      </c>
      <c r="H3391" s="5" t="s">
        <v>1802</v>
      </c>
      <c r="I3391" s="5" t="s">
        <v>4875</v>
      </c>
      <c r="J3391" s="5">
        <v>201.0</v>
      </c>
      <c r="K3391" s="5" t="s">
        <v>105</v>
      </c>
      <c r="L3391" s="5" t="s">
        <v>25</v>
      </c>
      <c r="M3391" s="5" t="s">
        <v>4166</v>
      </c>
    </row>
    <row r="3392">
      <c r="B3392" s="5">
        <v>13452.0</v>
      </c>
      <c r="E3392" s="90" t="s">
        <v>21</v>
      </c>
      <c r="F3392" s="90" t="s">
        <v>5147</v>
      </c>
      <c r="G3392" s="5">
        <v>2015.0</v>
      </c>
      <c r="H3392" s="5" t="s">
        <v>4876</v>
      </c>
      <c r="I3392" s="5" t="s">
        <v>4877</v>
      </c>
      <c r="J3392" s="5" t="s">
        <v>4878</v>
      </c>
      <c r="K3392" s="5" t="s">
        <v>4879</v>
      </c>
      <c r="L3392" s="5" t="s">
        <v>25</v>
      </c>
      <c r="M3392" s="5" t="s">
        <v>4166</v>
      </c>
    </row>
    <row r="3393">
      <c r="B3393" s="5">
        <v>13454.0</v>
      </c>
      <c r="E3393" s="90" t="s">
        <v>21</v>
      </c>
      <c r="F3393" s="90" t="s">
        <v>5148</v>
      </c>
      <c r="G3393" s="5">
        <v>1988.0</v>
      </c>
      <c r="H3393" s="5" t="s">
        <v>102</v>
      </c>
      <c r="I3393" s="5" t="s">
        <v>2371</v>
      </c>
      <c r="J3393" s="5">
        <v>20.0</v>
      </c>
      <c r="K3393" s="5" t="s">
        <v>105</v>
      </c>
      <c r="L3393" s="5" t="s">
        <v>1797</v>
      </c>
      <c r="M3393" s="5" t="s">
        <v>4908</v>
      </c>
    </row>
    <row r="3394">
      <c r="B3394" s="5">
        <v>13455.0</v>
      </c>
      <c r="E3394" s="90" t="s">
        <v>66</v>
      </c>
      <c r="F3394" s="90" t="s">
        <v>5149</v>
      </c>
      <c r="G3394" s="5">
        <v>1988.0</v>
      </c>
      <c r="H3394" s="5" t="s">
        <v>102</v>
      </c>
      <c r="I3394" s="5" t="s">
        <v>2371</v>
      </c>
      <c r="J3394" s="5">
        <v>20.0</v>
      </c>
      <c r="K3394" s="5" t="s">
        <v>105</v>
      </c>
      <c r="L3394" s="5" t="s">
        <v>984</v>
      </c>
      <c r="M3394" s="5" t="s">
        <v>4908</v>
      </c>
    </row>
    <row r="3395">
      <c r="B3395" s="5">
        <v>13456.0</v>
      </c>
      <c r="E3395" s="90" t="s">
        <v>66</v>
      </c>
      <c r="F3395" s="90" t="s">
        <v>5150</v>
      </c>
      <c r="G3395" s="5">
        <v>1988.0</v>
      </c>
      <c r="H3395" s="5" t="s">
        <v>102</v>
      </c>
      <c r="I3395" s="5" t="s">
        <v>2371</v>
      </c>
      <c r="J3395" s="5">
        <v>20.0</v>
      </c>
      <c r="K3395" s="5" t="s">
        <v>105</v>
      </c>
      <c r="L3395" s="5" t="s">
        <v>984</v>
      </c>
      <c r="M3395" s="5" t="s">
        <v>4908</v>
      </c>
    </row>
    <row r="3396">
      <c r="B3396" s="5">
        <v>13457.0</v>
      </c>
      <c r="E3396" s="90" t="s">
        <v>21</v>
      </c>
      <c r="F3396" s="90" t="s">
        <v>5151</v>
      </c>
      <c r="G3396" s="5">
        <v>1988.0</v>
      </c>
      <c r="H3396" s="5" t="s">
        <v>2244</v>
      </c>
      <c r="I3396" s="5" t="s">
        <v>2114</v>
      </c>
      <c r="J3396" s="5">
        <v>16.0</v>
      </c>
      <c r="K3396" s="5" t="s">
        <v>105</v>
      </c>
      <c r="L3396" s="5" t="s">
        <v>25</v>
      </c>
      <c r="M3396" s="5" t="s">
        <v>4908</v>
      </c>
    </row>
    <row r="3397">
      <c r="B3397" s="5">
        <v>13458.0</v>
      </c>
      <c r="E3397" s="90" t="s">
        <v>21</v>
      </c>
      <c r="F3397" s="90" t="s">
        <v>5152</v>
      </c>
      <c r="G3397" s="5">
        <v>1988.0</v>
      </c>
      <c r="H3397" s="5" t="s">
        <v>2244</v>
      </c>
      <c r="I3397" s="5" t="s">
        <v>2114</v>
      </c>
      <c r="J3397" s="5">
        <v>16.0</v>
      </c>
      <c r="K3397" s="5" t="s">
        <v>105</v>
      </c>
      <c r="L3397" s="5" t="s">
        <v>25</v>
      </c>
      <c r="M3397" s="5" t="s">
        <v>4908</v>
      </c>
    </row>
    <row r="3398">
      <c r="B3398" s="5">
        <v>13459.0</v>
      </c>
      <c r="E3398" s="90" t="s">
        <v>21</v>
      </c>
      <c r="F3398" s="90" t="s">
        <v>5153</v>
      </c>
      <c r="G3398" s="5">
        <v>1981.0</v>
      </c>
      <c r="H3398" s="5" t="s">
        <v>62</v>
      </c>
      <c r="I3398" s="5" t="s">
        <v>979</v>
      </c>
      <c r="J3398" s="5">
        <v>150.0</v>
      </c>
      <c r="K3398" s="5" t="s">
        <v>105</v>
      </c>
      <c r="L3398" s="5" t="s">
        <v>72</v>
      </c>
      <c r="M3398" s="5" t="s">
        <v>4164</v>
      </c>
    </row>
    <row r="3399">
      <c r="B3399" s="5">
        <v>13460.0</v>
      </c>
      <c r="E3399" s="90" t="s">
        <v>21</v>
      </c>
      <c r="F3399" s="90" t="s">
        <v>5154</v>
      </c>
      <c r="G3399" s="5">
        <v>1980.0</v>
      </c>
      <c r="H3399" s="5" t="s">
        <v>62</v>
      </c>
      <c r="I3399" s="5" t="s">
        <v>970</v>
      </c>
      <c r="J3399" s="5">
        <v>225.0</v>
      </c>
      <c r="K3399" s="5" t="s">
        <v>105</v>
      </c>
      <c r="L3399" s="5" t="s">
        <v>72</v>
      </c>
      <c r="M3399" s="5" t="s">
        <v>4164</v>
      </c>
    </row>
    <row r="3400">
      <c r="B3400" s="5">
        <v>13461.0</v>
      </c>
      <c r="E3400" s="90" t="s">
        <v>21</v>
      </c>
      <c r="F3400" s="90" t="s">
        <v>5155</v>
      </c>
      <c r="G3400" s="5">
        <v>1980.0</v>
      </c>
      <c r="H3400" s="5" t="s">
        <v>62</v>
      </c>
      <c r="I3400" s="5" t="s">
        <v>970</v>
      </c>
      <c r="J3400" s="5">
        <v>225.0</v>
      </c>
      <c r="K3400" s="5" t="s">
        <v>105</v>
      </c>
      <c r="L3400" s="5" t="s">
        <v>72</v>
      </c>
      <c r="M3400" s="5" t="s">
        <v>4164</v>
      </c>
    </row>
    <row r="3401">
      <c r="B3401" s="5">
        <v>13462.0</v>
      </c>
      <c r="E3401" s="90" t="s">
        <v>21</v>
      </c>
      <c r="F3401" s="90" t="s">
        <v>5156</v>
      </c>
      <c r="G3401" s="5">
        <v>1972.0</v>
      </c>
      <c r="H3401" s="5" t="s">
        <v>62</v>
      </c>
      <c r="I3401" s="5" t="s">
        <v>5157</v>
      </c>
      <c r="J3401" s="5">
        <v>35.0</v>
      </c>
      <c r="K3401" s="5" t="s">
        <v>105</v>
      </c>
      <c r="L3401" s="5" t="s">
        <v>72</v>
      </c>
      <c r="M3401" s="5" t="s">
        <v>4164</v>
      </c>
    </row>
    <row r="3402">
      <c r="B3402" s="5">
        <v>13463.0</v>
      </c>
      <c r="E3402" s="90" t="s">
        <v>21</v>
      </c>
      <c r="F3402" s="90" t="s">
        <v>5158</v>
      </c>
      <c r="G3402" s="5">
        <v>1990.0</v>
      </c>
      <c r="H3402" s="5" t="s">
        <v>102</v>
      </c>
      <c r="I3402" s="5" t="s">
        <v>1215</v>
      </c>
      <c r="J3402" s="5" t="s">
        <v>5159</v>
      </c>
      <c r="K3402" s="5" t="s">
        <v>105</v>
      </c>
      <c r="L3402" s="5" t="s">
        <v>30</v>
      </c>
      <c r="M3402" s="5" t="s">
        <v>4164</v>
      </c>
    </row>
    <row r="3403">
      <c r="B3403" s="5">
        <v>13464.0</v>
      </c>
      <c r="E3403" s="90" t="s">
        <v>21</v>
      </c>
      <c r="F3403" s="90" t="s">
        <v>5160</v>
      </c>
      <c r="G3403" s="5">
        <v>1989.0</v>
      </c>
      <c r="H3403" s="5" t="s">
        <v>102</v>
      </c>
      <c r="I3403" s="5" t="s">
        <v>288</v>
      </c>
      <c r="J3403" s="5">
        <v>21.0</v>
      </c>
      <c r="K3403" s="5" t="s">
        <v>105</v>
      </c>
      <c r="L3403" s="5" t="s">
        <v>498</v>
      </c>
      <c r="M3403" s="5" t="s">
        <v>4908</v>
      </c>
    </row>
    <row r="3404">
      <c r="B3404" s="5">
        <v>13465.0</v>
      </c>
      <c r="E3404" s="90" t="s">
        <v>21</v>
      </c>
      <c r="F3404" s="90" t="s">
        <v>5161</v>
      </c>
      <c r="G3404" s="5">
        <v>1989.0</v>
      </c>
      <c r="H3404" s="5" t="s">
        <v>102</v>
      </c>
      <c r="I3404" s="5" t="s">
        <v>288</v>
      </c>
      <c r="J3404" s="5">
        <v>21.0</v>
      </c>
      <c r="K3404" s="5" t="s">
        <v>105</v>
      </c>
      <c r="L3404" s="5" t="s">
        <v>25</v>
      </c>
      <c r="M3404" s="5" t="s">
        <v>4908</v>
      </c>
    </row>
    <row r="3405">
      <c r="B3405" s="5">
        <v>13466.0</v>
      </c>
      <c r="E3405" s="90" t="s">
        <v>21</v>
      </c>
      <c r="F3405" s="90" t="s">
        <v>5162</v>
      </c>
      <c r="G3405" s="5">
        <v>1989.0</v>
      </c>
      <c r="H3405" s="5" t="s">
        <v>102</v>
      </c>
      <c r="I3405" s="5" t="s">
        <v>288</v>
      </c>
      <c r="J3405" s="5">
        <v>21.0</v>
      </c>
      <c r="K3405" s="5" t="s">
        <v>105</v>
      </c>
      <c r="L3405" s="5" t="s">
        <v>25</v>
      </c>
      <c r="M3405" s="5" t="s">
        <v>4908</v>
      </c>
    </row>
    <row r="3406">
      <c r="B3406" s="5">
        <v>13467.0</v>
      </c>
      <c r="E3406" s="90" t="s">
        <v>21</v>
      </c>
      <c r="F3406" s="90" t="s">
        <v>5163</v>
      </c>
      <c r="G3406" s="5">
        <v>1989.0</v>
      </c>
      <c r="H3406" s="5" t="s">
        <v>102</v>
      </c>
      <c r="I3406" s="5" t="s">
        <v>2371</v>
      </c>
      <c r="J3406" s="5">
        <v>23.0</v>
      </c>
      <c r="K3406" s="5" t="s">
        <v>105</v>
      </c>
      <c r="L3406" s="5" t="s">
        <v>25</v>
      </c>
      <c r="M3406" s="5" t="s">
        <v>4908</v>
      </c>
    </row>
    <row r="3407">
      <c r="A3407" s="310"/>
      <c r="B3407" s="310">
        <v>13468.0</v>
      </c>
      <c r="C3407" s="314"/>
      <c r="D3407" s="314"/>
      <c r="E3407" s="311" t="s">
        <v>21</v>
      </c>
      <c r="F3407" s="311" t="s">
        <v>5164</v>
      </c>
      <c r="G3407" s="310">
        <v>1980.0</v>
      </c>
      <c r="H3407" s="310" t="s">
        <v>62</v>
      </c>
      <c r="I3407" s="310" t="s">
        <v>5165</v>
      </c>
      <c r="J3407" s="310" t="s">
        <v>5006</v>
      </c>
      <c r="K3407" s="310" t="s">
        <v>105</v>
      </c>
      <c r="L3407" s="310" t="s">
        <v>666</v>
      </c>
      <c r="M3407" s="5" t="s">
        <v>4908</v>
      </c>
      <c r="N3407" s="314"/>
      <c r="O3407" s="314"/>
      <c r="P3407" s="314"/>
      <c r="Q3407" s="314"/>
      <c r="R3407" s="314"/>
      <c r="S3407" s="314"/>
      <c r="T3407" s="314"/>
      <c r="U3407" s="314"/>
      <c r="V3407" s="314"/>
      <c r="W3407" s="314"/>
      <c r="X3407" s="314"/>
      <c r="Y3407" s="314"/>
      <c r="Z3407" s="314"/>
      <c r="AA3407" s="314"/>
      <c r="AB3407" s="314"/>
      <c r="AC3407" s="314"/>
      <c r="AD3407" s="314"/>
      <c r="AE3407" s="314"/>
      <c r="AF3407" s="314"/>
      <c r="AG3407" s="314"/>
      <c r="AH3407" s="314"/>
      <c r="AI3407" s="314"/>
      <c r="AJ3407" s="314"/>
      <c r="AK3407" s="314"/>
      <c r="AL3407" s="314"/>
      <c r="AM3407" s="314"/>
      <c r="AN3407" s="314"/>
    </row>
    <row r="3408">
      <c r="A3408" s="310"/>
      <c r="B3408" s="310">
        <v>13469.0</v>
      </c>
      <c r="C3408" s="314"/>
      <c r="D3408" s="314"/>
      <c r="E3408" s="311" t="s">
        <v>21</v>
      </c>
      <c r="F3408" s="311" t="s">
        <v>5166</v>
      </c>
      <c r="G3408" s="310">
        <v>1980.0</v>
      </c>
      <c r="H3408" s="310" t="s">
        <v>62</v>
      </c>
      <c r="I3408" s="310" t="s">
        <v>5167</v>
      </c>
      <c r="J3408" s="310" t="s">
        <v>5006</v>
      </c>
      <c r="K3408" s="310" t="s">
        <v>105</v>
      </c>
      <c r="L3408" s="310" t="s">
        <v>666</v>
      </c>
      <c r="M3408" s="5" t="s">
        <v>4908</v>
      </c>
      <c r="N3408" s="314"/>
      <c r="O3408" s="314"/>
      <c r="P3408" s="314"/>
      <c r="Q3408" s="314"/>
      <c r="R3408" s="314"/>
      <c r="S3408" s="314"/>
      <c r="T3408" s="314"/>
      <c r="U3408" s="314"/>
      <c r="V3408" s="314"/>
      <c r="W3408" s="314"/>
      <c r="X3408" s="314"/>
      <c r="Y3408" s="314"/>
      <c r="Z3408" s="314"/>
      <c r="AA3408" s="314"/>
      <c r="AB3408" s="314"/>
      <c r="AC3408" s="314"/>
      <c r="AD3408" s="314"/>
      <c r="AE3408" s="314"/>
      <c r="AF3408" s="314"/>
      <c r="AG3408" s="314"/>
      <c r="AH3408" s="314"/>
      <c r="AI3408" s="314"/>
      <c r="AJ3408" s="314"/>
      <c r="AK3408" s="314"/>
      <c r="AL3408" s="314"/>
      <c r="AM3408" s="314"/>
      <c r="AN3408" s="314"/>
    </row>
    <row r="3409">
      <c r="B3409" s="5">
        <v>13470.0</v>
      </c>
      <c r="E3409" s="90" t="s">
        <v>21</v>
      </c>
      <c r="F3409" s="90" t="s">
        <v>5168</v>
      </c>
      <c r="G3409" s="5">
        <v>1982.0</v>
      </c>
      <c r="H3409" s="5" t="s">
        <v>62</v>
      </c>
      <c r="I3409" s="5" t="s">
        <v>5169</v>
      </c>
      <c r="J3409" s="5">
        <v>521.0</v>
      </c>
      <c r="K3409" s="5" t="s">
        <v>105</v>
      </c>
      <c r="L3409" s="5" t="s">
        <v>25</v>
      </c>
      <c r="M3409" s="5" t="s">
        <v>4164</v>
      </c>
    </row>
    <row r="3410">
      <c r="B3410" s="5">
        <v>13471.0</v>
      </c>
      <c r="E3410" s="90" t="s">
        <v>21</v>
      </c>
      <c r="F3410" s="90" t="s">
        <v>5170</v>
      </c>
      <c r="G3410" s="5">
        <v>1982.0</v>
      </c>
      <c r="H3410" s="5" t="s">
        <v>62</v>
      </c>
      <c r="I3410" s="5" t="s">
        <v>5171</v>
      </c>
      <c r="J3410" s="5">
        <v>112.0</v>
      </c>
      <c r="K3410" s="5" t="s">
        <v>105</v>
      </c>
      <c r="L3410" s="5" t="s">
        <v>72</v>
      </c>
      <c r="M3410" s="5" t="s">
        <v>4164</v>
      </c>
    </row>
    <row r="3411">
      <c r="B3411" s="5">
        <v>13472.0</v>
      </c>
      <c r="E3411" s="90" t="s">
        <v>21</v>
      </c>
      <c r="F3411" s="90" t="s">
        <v>5172</v>
      </c>
      <c r="G3411" s="5">
        <v>1982.0</v>
      </c>
      <c r="H3411" s="5" t="s">
        <v>62</v>
      </c>
      <c r="I3411" s="5" t="s">
        <v>1266</v>
      </c>
      <c r="J3411" s="5">
        <v>211.0</v>
      </c>
      <c r="K3411" s="5" t="s">
        <v>105</v>
      </c>
      <c r="L3411" s="5" t="s">
        <v>25</v>
      </c>
      <c r="M3411" s="5" t="s">
        <v>4164</v>
      </c>
    </row>
    <row r="3412">
      <c r="B3412" s="5">
        <v>13473.0</v>
      </c>
      <c r="E3412" s="90" t="s">
        <v>21</v>
      </c>
      <c r="F3412" s="90" t="s">
        <v>5173</v>
      </c>
      <c r="G3412" s="5">
        <v>1982.0</v>
      </c>
      <c r="H3412" s="5" t="s">
        <v>62</v>
      </c>
      <c r="I3412" s="5" t="s">
        <v>5174</v>
      </c>
      <c r="J3412" s="5">
        <v>311.0</v>
      </c>
      <c r="K3412" s="5" t="s">
        <v>105</v>
      </c>
      <c r="L3412" s="5" t="s">
        <v>25</v>
      </c>
      <c r="M3412" s="5" t="s">
        <v>4164</v>
      </c>
    </row>
    <row r="3413">
      <c r="B3413" s="5">
        <v>13474.0</v>
      </c>
      <c r="E3413" s="90" t="s">
        <v>21</v>
      </c>
      <c r="F3413" s="90" t="s">
        <v>5175</v>
      </c>
      <c r="G3413" s="5">
        <v>1982.0</v>
      </c>
      <c r="H3413" s="5" t="s">
        <v>62</v>
      </c>
      <c r="I3413" s="5" t="s">
        <v>5176</v>
      </c>
      <c r="J3413" s="5">
        <v>230.0</v>
      </c>
      <c r="K3413" s="5" t="s">
        <v>105</v>
      </c>
      <c r="L3413" s="5" t="s">
        <v>25</v>
      </c>
      <c r="M3413" s="5" t="s">
        <v>4164</v>
      </c>
    </row>
    <row r="3414">
      <c r="B3414" s="5">
        <v>13475.0</v>
      </c>
      <c r="E3414" s="90" t="s">
        <v>21</v>
      </c>
      <c r="F3414" s="90" t="s">
        <v>5177</v>
      </c>
      <c r="G3414" s="5">
        <v>1984.0</v>
      </c>
      <c r="H3414" s="5" t="s">
        <v>62</v>
      </c>
      <c r="I3414" s="5" t="s">
        <v>986</v>
      </c>
      <c r="J3414" s="5">
        <v>63.0</v>
      </c>
      <c r="K3414" s="5" t="s">
        <v>105</v>
      </c>
      <c r="L3414" s="5" t="s">
        <v>72</v>
      </c>
      <c r="M3414" s="5" t="s">
        <v>4164</v>
      </c>
    </row>
    <row r="3415">
      <c r="B3415" s="5">
        <v>13476.0</v>
      </c>
      <c r="E3415" s="90" t="s">
        <v>21</v>
      </c>
      <c r="F3415" s="90" t="s">
        <v>5178</v>
      </c>
      <c r="G3415" s="5">
        <v>1984.0</v>
      </c>
      <c r="H3415" s="5" t="s">
        <v>62</v>
      </c>
      <c r="I3415" s="5" t="s">
        <v>986</v>
      </c>
      <c r="J3415" s="5">
        <v>63.0</v>
      </c>
      <c r="K3415" s="5" t="s">
        <v>105</v>
      </c>
      <c r="L3415" s="5" t="s">
        <v>72</v>
      </c>
      <c r="M3415" s="5" t="s">
        <v>4164</v>
      </c>
    </row>
    <row r="3416">
      <c r="B3416" s="5">
        <v>13477.0</v>
      </c>
      <c r="E3416" s="90" t="s">
        <v>21</v>
      </c>
      <c r="F3416" s="90" t="s">
        <v>5179</v>
      </c>
      <c r="G3416" s="5">
        <v>1984.0</v>
      </c>
      <c r="H3416" s="5" t="s">
        <v>62</v>
      </c>
      <c r="I3416" s="5" t="s">
        <v>986</v>
      </c>
      <c r="J3416" s="5">
        <v>63.0</v>
      </c>
      <c r="K3416" s="5" t="s">
        <v>105</v>
      </c>
      <c r="L3416" s="5" t="s">
        <v>72</v>
      </c>
      <c r="M3416" s="5" t="s">
        <v>4164</v>
      </c>
    </row>
    <row r="3417">
      <c r="B3417" s="5">
        <v>13478.0</v>
      </c>
      <c r="E3417" s="90" t="s">
        <v>21</v>
      </c>
      <c r="F3417" s="90" t="s">
        <v>5180</v>
      </c>
      <c r="G3417" s="5">
        <v>1984.0</v>
      </c>
      <c r="H3417" s="5" t="s">
        <v>62</v>
      </c>
      <c r="I3417" s="5" t="s">
        <v>989</v>
      </c>
      <c r="J3417" s="5">
        <v>123.0</v>
      </c>
      <c r="K3417" s="5" t="s">
        <v>105</v>
      </c>
      <c r="L3417" s="5" t="s">
        <v>72</v>
      </c>
      <c r="M3417" s="5" t="s">
        <v>4164</v>
      </c>
    </row>
    <row r="3418">
      <c r="B3418" s="5">
        <v>13479.0</v>
      </c>
      <c r="E3418" s="90" t="s">
        <v>21</v>
      </c>
      <c r="F3418" s="90" t="s">
        <v>5181</v>
      </c>
      <c r="G3418" s="5">
        <v>1984.0</v>
      </c>
      <c r="H3418" s="5" t="s">
        <v>62</v>
      </c>
      <c r="I3418" s="5" t="s">
        <v>989</v>
      </c>
      <c r="J3418" s="5">
        <v>123.0</v>
      </c>
      <c r="K3418" s="5" t="s">
        <v>105</v>
      </c>
      <c r="L3418" s="5" t="s">
        <v>72</v>
      </c>
      <c r="M3418" s="5" t="s">
        <v>4164</v>
      </c>
    </row>
    <row r="3419">
      <c r="B3419" s="5">
        <v>13480.0</v>
      </c>
      <c r="E3419" s="90" t="s">
        <v>21</v>
      </c>
      <c r="F3419" s="90" t="s">
        <v>5182</v>
      </c>
      <c r="G3419" s="5">
        <v>1984.0</v>
      </c>
      <c r="H3419" s="5" t="s">
        <v>62</v>
      </c>
      <c r="I3419" s="5" t="s">
        <v>989</v>
      </c>
      <c r="J3419" s="5">
        <v>123.0</v>
      </c>
      <c r="K3419" s="5" t="s">
        <v>105</v>
      </c>
      <c r="L3419" s="5" t="s">
        <v>72</v>
      </c>
      <c r="M3419" s="5" t="s">
        <v>4164</v>
      </c>
    </row>
    <row r="3420">
      <c r="B3420" s="5">
        <v>13481.0</v>
      </c>
      <c r="E3420" s="90" t="s">
        <v>21</v>
      </c>
      <c r="F3420" s="90" t="s">
        <v>5183</v>
      </c>
      <c r="G3420" s="5">
        <v>1984.0</v>
      </c>
      <c r="H3420" s="5" t="s">
        <v>62</v>
      </c>
      <c r="I3420" s="5" t="s">
        <v>989</v>
      </c>
      <c r="J3420" s="5">
        <v>123.0</v>
      </c>
      <c r="K3420" s="5" t="s">
        <v>105</v>
      </c>
      <c r="L3420" s="5" t="s">
        <v>72</v>
      </c>
      <c r="M3420" s="5" t="s">
        <v>4164</v>
      </c>
    </row>
    <row r="3421">
      <c r="B3421" s="5">
        <v>13482.0</v>
      </c>
      <c r="E3421" s="90" t="s">
        <v>21</v>
      </c>
      <c r="F3421" s="90" t="s">
        <v>5184</v>
      </c>
      <c r="G3421" s="5">
        <v>1984.0</v>
      </c>
      <c r="H3421" s="5" t="s">
        <v>62</v>
      </c>
      <c r="I3421" s="5" t="s">
        <v>989</v>
      </c>
      <c r="J3421" s="5">
        <v>123.0</v>
      </c>
      <c r="K3421" s="5" t="s">
        <v>105</v>
      </c>
      <c r="L3421" s="5" t="s">
        <v>72</v>
      </c>
      <c r="M3421" s="5" t="s">
        <v>4164</v>
      </c>
    </row>
    <row r="3422">
      <c r="B3422" s="5">
        <v>13483.0</v>
      </c>
      <c r="E3422" s="90" t="s">
        <v>21</v>
      </c>
      <c r="F3422" s="90" t="s">
        <v>5185</v>
      </c>
      <c r="G3422" s="5">
        <v>1984.0</v>
      </c>
      <c r="H3422" s="5" t="s">
        <v>62</v>
      </c>
      <c r="I3422" s="5" t="s">
        <v>989</v>
      </c>
      <c r="J3422" s="5">
        <v>123.0</v>
      </c>
      <c r="K3422" s="5" t="s">
        <v>105</v>
      </c>
      <c r="L3422" s="5" t="s">
        <v>72</v>
      </c>
      <c r="M3422" s="5" t="s">
        <v>4164</v>
      </c>
    </row>
    <row r="3423">
      <c r="B3423" s="5">
        <v>13485.0</v>
      </c>
      <c r="E3423" s="90" t="s">
        <v>16</v>
      </c>
      <c r="F3423" s="90" t="s">
        <v>5186</v>
      </c>
      <c r="G3423" s="5">
        <v>1987.0</v>
      </c>
      <c r="H3423" s="5" t="s">
        <v>62</v>
      </c>
      <c r="I3423" s="5" t="s">
        <v>3539</v>
      </c>
      <c r="J3423" s="5">
        <v>366.0</v>
      </c>
      <c r="K3423" s="5" t="s">
        <v>105</v>
      </c>
      <c r="L3423" s="5" t="s">
        <v>63</v>
      </c>
      <c r="M3423" s="5" t="s">
        <v>4165</v>
      </c>
      <c r="O3423" s="5">
        <v>5.0</v>
      </c>
    </row>
    <row r="3424">
      <c r="B3424" s="5">
        <v>13486.0</v>
      </c>
      <c r="E3424" s="90" t="s">
        <v>16</v>
      </c>
      <c r="F3424" s="90" t="s">
        <v>5187</v>
      </c>
      <c r="G3424" s="5">
        <v>1991.0</v>
      </c>
      <c r="H3424" s="5" t="s">
        <v>996</v>
      </c>
      <c r="I3424" s="5" t="s">
        <v>972</v>
      </c>
      <c r="J3424" s="5">
        <v>653.0</v>
      </c>
      <c r="K3424" s="5" t="s">
        <v>105</v>
      </c>
      <c r="L3424" s="5" t="s">
        <v>63</v>
      </c>
      <c r="M3424" s="5" t="s">
        <v>4164</v>
      </c>
      <c r="O3424" s="5">
        <v>5.0</v>
      </c>
    </row>
    <row r="3425">
      <c r="B3425" s="5">
        <v>13487.0</v>
      </c>
      <c r="E3425" s="90" t="s">
        <v>16</v>
      </c>
      <c r="F3425" s="90" t="s">
        <v>5188</v>
      </c>
      <c r="G3425" s="5">
        <v>2020.0</v>
      </c>
      <c r="H3425" s="5" t="s">
        <v>786</v>
      </c>
      <c r="I3425" s="5" t="s">
        <v>1060</v>
      </c>
      <c r="J3425" s="5">
        <v>255.0</v>
      </c>
      <c r="K3425" s="5" t="s">
        <v>105</v>
      </c>
      <c r="L3425" s="5" t="s">
        <v>63</v>
      </c>
      <c r="M3425" s="5" t="s">
        <v>4164</v>
      </c>
      <c r="O3425" s="5">
        <v>5.0</v>
      </c>
    </row>
    <row r="3426">
      <c r="B3426" s="5">
        <v>13489.0</v>
      </c>
      <c r="E3426" s="90" t="s">
        <v>16</v>
      </c>
      <c r="F3426" s="90" t="s">
        <v>5189</v>
      </c>
      <c r="G3426" s="5">
        <v>1989.0</v>
      </c>
      <c r="H3426" s="5" t="s">
        <v>996</v>
      </c>
      <c r="I3426" s="5" t="s">
        <v>1616</v>
      </c>
      <c r="J3426" s="5">
        <v>96.0</v>
      </c>
      <c r="K3426" s="5" t="s">
        <v>105</v>
      </c>
      <c r="L3426" s="5" t="s">
        <v>63</v>
      </c>
      <c r="M3426" s="5" t="s">
        <v>4164</v>
      </c>
      <c r="O3426" s="5">
        <v>5.0</v>
      </c>
    </row>
    <row r="3427">
      <c r="B3427" s="5">
        <v>13490.0</v>
      </c>
      <c r="E3427" s="90" t="s">
        <v>16</v>
      </c>
      <c r="F3427" s="90" t="s">
        <v>5190</v>
      </c>
      <c r="G3427" s="5">
        <v>1982.0</v>
      </c>
      <c r="H3427" s="5" t="s">
        <v>62</v>
      </c>
      <c r="I3427" s="5" t="s">
        <v>5191</v>
      </c>
      <c r="J3427" s="5">
        <v>507.0</v>
      </c>
      <c r="K3427" s="5" t="s">
        <v>105</v>
      </c>
      <c r="L3427" s="5" t="s">
        <v>63</v>
      </c>
      <c r="M3427" s="5" t="s">
        <v>4164</v>
      </c>
      <c r="O3427" s="5">
        <v>5.0</v>
      </c>
    </row>
    <row r="3428">
      <c r="B3428" s="5">
        <v>13491.0</v>
      </c>
      <c r="E3428" s="90" t="s">
        <v>16</v>
      </c>
      <c r="F3428" s="90" t="s">
        <v>5192</v>
      </c>
      <c r="G3428" s="5">
        <v>1982.0</v>
      </c>
      <c r="H3428" s="5" t="s">
        <v>62</v>
      </c>
      <c r="I3428" s="5" t="s">
        <v>5191</v>
      </c>
      <c r="J3428" s="5">
        <v>507.0</v>
      </c>
      <c r="K3428" s="5" t="s">
        <v>105</v>
      </c>
      <c r="L3428" s="5" t="s">
        <v>63</v>
      </c>
      <c r="M3428" s="5" t="s">
        <v>4164</v>
      </c>
      <c r="O3428" s="5">
        <v>5.0</v>
      </c>
    </row>
    <row r="3429">
      <c r="B3429" s="5">
        <v>13492.0</v>
      </c>
      <c r="E3429" s="90" t="s">
        <v>16</v>
      </c>
      <c r="F3429" s="90" t="s">
        <v>5193</v>
      </c>
      <c r="G3429" s="5">
        <v>2019.0</v>
      </c>
      <c r="H3429" s="5" t="s">
        <v>2489</v>
      </c>
      <c r="I3429" s="5" t="s">
        <v>1060</v>
      </c>
      <c r="J3429" s="5">
        <v>41.0</v>
      </c>
      <c r="K3429" s="5" t="s">
        <v>105</v>
      </c>
      <c r="L3429" s="5" t="s">
        <v>63</v>
      </c>
      <c r="M3429" s="5" t="s">
        <v>4164</v>
      </c>
      <c r="O3429" s="5">
        <v>5.0</v>
      </c>
    </row>
    <row r="3430">
      <c r="B3430" s="5">
        <v>13493.0</v>
      </c>
      <c r="E3430" s="90" t="s">
        <v>16</v>
      </c>
      <c r="F3430" s="90" t="s">
        <v>5194</v>
      </c>
      <c r="G3430" s="5">
        <v>1989.0</v>
      </c>
      <c r="H3430" s="5" t="s">
        <v>996</v>
      </c>
      <c r="I3430" s="5" t="s">
        <v>1488</v>
      </c>
      <c r="J3430" s="5">
        <v>292.0</v>
      </c>
      <c r="K3430" s="5" t="s">
        <v>105</v>
      </c>
      <c r="L3430" s="5" t="s">
        <v>63</v>
      </c>
      <c r="M3430" s="5" t="s">
        <v>4164</v>
      </c>
      <c r="O3430" s="5">
        <v>5.0</v>
      </c>
    </row>
    <row r="3431">
      <c r="B3431" s="5">
        <v>13494.0</v>
      </c>
      <c r="E3431" s="90" t="s">
        <v>16</v>
      </c>
      <c r="F3431" s="90" t="s">
        <v>5195</v>
      </c>
      <c r="G3431" s="5">
        <v>1990.0</v>
      </c>
      <c r="H3431" s="5" t="s">
        <v>90</v>
      </c>
      <c r="I3431" s="5" t="s">
        <v>5196</v>
      </c>
      <c r="J3431" s="5">
        <v>307.0</v>
      </c>
      <c r="K3431" s="5" t="s">
        <v>105</v>
      </c>
      <c r="L3431" s="5" t="s">
        <v>63</v>
      </c>
      <c r="M3431" s="5" t="s">
        <v>4164</v>
      </c>
      <c r="O3431" s="5">
        <v>5.0</v>
      </c>
    </row>
    <row r="3432">
      <c r="B3432" s="5">
        <v>13495.0</v>
      </c>
      <c r="E3432" s="90" t="s">
        <v>16</v>
      </c>
      <c r="F3432" s="90" t="s">
        <v>5197</v>
      </c>
      <c r="G3432" s="5">
        <v>1991.0</v>
      </c>
      <c r="H3432" s="5" t="s">
        <v>90</v>
      </c>
      <c r="I3432" s="5" t="s">
        <v>5198</v>
      </c>
      <c r="J3432" s="5">
        <v>344.0</v>
      </c>
      <c r="K3432" s="5" t="s">
        <v>105</v>
      </c>
      <c r="L3432" s="5" t="s">
        <v>63</v>
      </c>
      <c r="M3432" s="5" t="s">
        <v>4164</v>
      </c>
      <c r="O3432" s="5">
        <v>5.0</v>
      </c>
    </row>
    <row r="3433">
      <c r="B3433" s="5">
        <v>13496.0</v>
      </c>
      <c r="E3433" s="90" t="s">
        <v>16</v>
      </c>
      <c r="F3433" s="90" t="s">
        <v>5199</v>
      </c>
      <c r="G3433" s="5">
        <v>2019.0</v>
      </c>
      <c r="H3433" s="5" t="s">
        <v>786</v>
      </c>
      <c r="I3433" s="5" t="s">
        <v>1060</v>
      </c>
      <c r="J3433" s="5">
        <v>94.0</v>
      </c>
      <c r="K3433" s="5" t="s">
        <v>105</v>
      </c>
      <c r="L3433" s="5" t="s">
        <v>63</v>
      </c>
      <c r="M3433" s="5" t="s">
        <v>4164</v>
      </c>
      <c r="O3433" s="5">
        <v>5.0</v>
      </c>
    </row>
    <row r="3434">
      <c r="B3434" s="5">
        <v>13497.0</v>
      </c>
      <c r="E3434" s="90" t="s">
        <v>16</v>
      </c>
      <c r="F3434" s="90" t="s">
        <v>5200</v>
      </c>
      <c r="G3434" s="5">
        <v>2008.0</v>
      </c>
      <c r="H3434" s="5" t="s">
        <v>23</v>
      </c>
      <c r="I3434" s="5" t="s">
        <v>1757</v>
      </c>
      <c r="J3434" s="5" t="s">
        <v>5201</v>
      </c>
      <c r="K3434" s="5" t="s">
        <v>105</v>
      </c>
      <c r="L3434" s="5" t="s">
        <v>63</v>
      </c>
      <c r="M3434" s="5" t="s">
        <v>4164</v>
      </c>
      <c r="O3434" s="5">
        <v>5.0</v>
      </c>
    </row>
    <row r="3435">
      <c r="B3435" s="5">
        <v>13498.0</v>
      </c>
      <c r="E3435" s="90" t="s">
        <v>16</v>
      </c>
      <c r="F3435" s="122" t="s">
        <v>5202</v>
      </c>
      <c r="G3435" s="124">
        <v>1990.0</v>
      </c>
      <c r="H3435" s="118" t="s">
        <v>996</v>
      </c>
      <c r="I3435" s="118" t="s">
        <v>5203</v>
      </c>
      <c r="J3435" s="118">
        <v>185.0</v>
      </c>
      <c r="K3435" s="5" t="s">
        <v>105</v>
      </c>
      <c r="L3435" s="118" t="s">
        <v>63</v>
      </c>
      <c r="M3435" s="5" t="s">
        <v>4164</v>
      </c>
      <c r="O3435" s="5">
        <v>5.0</v>
      </c>
    </row>
    <row r="3436">
      <c r="B3436" s="5">
        <v>13499.0</v>
      </c>
      <c r="E3436" s="90" t="s">
        <v>16</v>
      </c>
      <c r="F3436" s="122" t="s">
        <v>5204</v>
      </c>
      <c r="G3436" s="124">
        <v>1982.0</v>
      </c>
      <c r="H3436" s="118" t="s">
        <v>62</v>
      </c>
      <c r="I3436" s="118" t="s">
        <v>5205</v>
      </c>
      <c r="J3436" s="118">
        <v>198.0</v>
      </c>
      <c r="K3436" s="5" t="s">
        <v>105</v>
      </c>
      <c r="L3436" s="118" t="s">
        <v>63</v>
      </c>
      <c r="M3436" s="5" t="s">
        <v>4164</v>
      </c>
      <c r="O3436" s="5">
        <v>5.0</v>
      </c>
    </row>
    <row r="3437">
      <c r="B3437" s="5">
        <v>13500.0</v>
      </c>
      <c r="E3437" s="90" t="s">
        <v>16</v>
      </c>
      <c r="F3437" s="122" t="s">
        <v>5206</v>
      </c>
      <c r="G3437" s="124">
        <v>1990.0</v>
      </c>
      <c r="H3437" s="118" t="s">
        <v>1995</v>
      </c>
      <c r="I3437" s="118" t="s">
        <v>1961</v>
      </c>
      <c r="J3437" s="118">
        <v>12.0</v>
      </c>
      <c r="K3437" s="5" t="s">
        <v>105</v>
      </c>
      <c r="L3437" s="118" t="s">
        <v>63</v>
      </c>
      <c r="M3437" s="364" t="s">
        <v>4908</v>
      </c>
      <c r="O3437" s="5">
        <v>5.0</v>
      </c>
    </row>
    <row r="3438">
      <c r="B3438" s="5">
        <v>13501.0</v>
      </c>
      <c r="E3438" s="90" t="s">
        <v>16</v>
      </c>
      <c r="F3438" s="122" t="s">
        <v>5207</v>
      </c>
      <c r="G3438" s="124">
        <v>1987.0</v>
      </c>
      <c r="H3438" s="118" t="s">
        <v>62</v>
      </c>
      <c r="I3438" s="118" t="s">
        <v>5208</v>
      </c>
      <c r="J3438" s="118">
        <v>400.0</v>
      </c>
      <c r="K3438" s="5" t="s">
        <v>105</v>
      </c>
      <c r="L3438" s="118" t="s">
        <v>63</v>
      </c>
      <c r="M3438" s="364" t="s">
        <v>4165</v>
      </c>
      <c r="O3438" s="5">
        <v>5.0</v>
      </c>
    </row>
    <row r="3439">
      <c r="B3439" s="5">
        <v>13502.0</v>
      </c>
      <c r="E3439" s="90" t="s">
        <v>16</v>
      </c>
      <c r="F3439" s="122" t="s">
        <v>5209</v>
      </c>
      <c r="G3439" s="124">
        <v>1982.0</v>
      </c>
      <c r="H3439" s="118" t="s">
        <v>62</v>
      </c>
      <c r="I3439" s="118" t="s">
        <v>5210</v>
      </c>
      <c r="J3439" s="118">
        <v>188.0</v>
      </c>
      <c r="K3439" s="5" t="s">
        <v>105</v>
      </c>
      <c r="L3439" s="118" t="s">
        <v>63</v>
      </c>
      <c r="M3439" s="364" t="s">
        <v>4164</v>
      </c>
      <c r="O3439" s="5">
        <v>5.0</v>
      </c>
    </row>
    <row r="3440">
      <c r="B3440" s="5">
        <v>13503.0</v>
      </c>
      <c r="E3440" s="90" t="s">
        <v>16</v>
      </c>
      <c r="F3440" s="122" t="s">
        <v>5211</v>
      </c>
      <c r="G3440" s="124">
        <v>1990.0</v>
      </c>
      <c r="H3440" s="118" t="s">
        <v>996</v>
      </c>
      <c r="I3440" s="118" t="s">
        <v>3276</v>
      </c>
      <c r="J3440" s="118">
        <v>6.0</v>
      </c>
      <c r="K3440" s="5" t="s">
        <v>105</v>
      </c>
      <c r="L3440" s="118" t="s">
        <v>63</v>
      </c>
      <c r="M3440" s="364" t="s">
        <v>4164</v>
      </c>
      <c r="O3440" s="5">
        <v>5.0</v>
      </c>
    </row>
    <row r="3441">
      <c r="B3441" s="5">
        <v>13504.0</v>
      </c>
      <c r="E3441" s="90" t="s">
        <v>16</v>
      </c>
      <c r="F3441" s="122" t="s">
        <v>5212</v>
      </c>
      <c r="G3441" s="124">
        <v>1982.0</v>
      </c>
      <c r="H3441" s="118" t="s">
        <v>62</v>
      </c>
      <c r="I3441" s="118" t="s">
        <v>5213</v>
      </c>
      <c r="J3441" s="118">
        <v>350.0</v>
      </c>
      <c r="K3441" s="5" t="s">
        <v>105</v>
      </c>
      <c r="L3441" s="118" t="s">
        <v>63</v>
      </c>
      <c r="M3441" s="364" t="s">
        <v>4164</v>
      </c>
      <c r="O3441" s="5">
        <v>5.0</v>
      </c>
    </row>
    <row r="3442">
      <c r="B3442" s="5">
        <v>13505.0</v>
      </c>
      <c r="E3442" s="90" t="s">
        <v>16</v>
      </c>
      <c r="F3442" s="122" t="s">
        <v>5214</v>
      </c>
      <c r="G3442" s="124">
        <v>1982.0</v>
      </c>
      <c r="H3442" s="118" t="s">
        <v>62</v>
      </c>
      <c r="I3442" s="118" t="s">
        <v>5213</v>
      </c>
      <c r="J3442" s="118">
        <v>350.0</v>
      </c>
      <c r="K3442" s="5" t="s">
        <v>105</v>
      </c>
      <c r="L3442" s="118" t="s">
        <v>63</v>
      </c>
      <c r="M3442" s="364" t="s">
        <v>4164</v>
      </c>
      <c r="O3442" s="5">
        <v>5.0</v>
      </c>
    </row>
    <row r="3443">
      <c r="B3443" s="5">
        <v>13506.0</v>
      </c>
      <c r="E3443" s="90" t="s">
        <v>16</v>
      </c>
      <c r="F3443" s="122" t="s">
        <v>5215</v>
      </c>
      <c r="G3443" s="124">
        <v>1990.0</v>
      </c>
      <c r="H3443" s="118" t="s">
        <v>996</v>
      </c>
      <c r="I3443" s="118" t="s">
        <v>5216</v>
      </c>
      <c r="J3443" s="118">
        <v>79.0</v>
      </c>
      <c r="K3443" s="5" t="s">
        <v>105</v>
      </c>
      <c r="L3443" s="118" t="s">
        <v>63</v>
      </c>
      <c r="M3443" s="364" t="s">
        <v>4164</v>
      </c>
      <c r="O3443" s="5">
        <v>5.0</v>
      </c>
    </row>
    <row r="3444">
      <c r="B3444" s="5">
        <v>13507.0</v>
      </c>
      <c r="E3444" s="90" t="s">
        <v>16</v>
      </c>
      <c r="F3444" s="122" t="s">
        <v>5217</v>
      </c>
      <c r="G3444" s="124">
        <v>1988.0</v>
      </c>
      <c r="H3444" s="118" t="s">
        <v>62</v>
      </c>
      <c r="I3444" s="118" t="s">
        <v>5218</v>
      </c>
      <c r="J3444" s="118">
        <v>224.0</v>
      </c>
      <c r="K3444" s="5" t="s">
        <v>105</v>
      </c>
      <c r="L3444" s="118" t="s">
        <v>63</v>
      </c>
      <c r="M3444" s="364" t="s">
        <v>4164</v>
      </c>
      <c r="O3444" s="5">
        <v>5.0</v>
      </c>
    </row>
    <row r="3445">
      <c r="B3445" s="5">
        <v>13508.0</v>
      </c>
      <c r="E3445" s="90" t="s">
        <v>16</v>
      </c>
      <c r="F3445" s="122" t="s">
        <v>5219</v>
      </c>
      <c r="G3445" s="124">
        <v>1982.0</v>
      </c>
      <c r="H3445" s="118" t="s">
        <v>62</v>
      </c>
      <c r="I3445" s="118" t="s">
        <v>979</v>
      </c>
      <c r="J3445" s="118">
        <v>242.0</v>
      </c>
      <c r="K3445" s="5" t="s">
        <v>105</v>
      </c>
      <c r="L3445" s="118" t="s">
        <v>63</v>
      </c>
      <c r="M3445" s="364" t="s">
        <v>4164</v>
      </c>
      <c r="O3445" s="5">
        <v>5.0</v>
      </c>
    </row>
    <row r="3446">
      <c r="B3446" s="5">
        <v>13509.0</v>
      </c>
      <c r="E3446" s="90" t="s">
        <v>16</v>
      </c>
      <c r="F3446" s="122" t="s">
        <v>5220</v>
      </c>
      <c r="G3446" s="124">
        <v>2019.0</v>
      </c>
      <c r="H3446" s="118" t="s">
        <v>2489</v>
      </c>
      <c r="I3446" s="118" t="s">
        <v>5221</v>
      </c>
      <c r="J3446" s="118">
        <v>150.0</v>
      </c>
      <c r="K3446" s="5" t="s">
        <v>105</v>
      </c>
      <c r="L3446" s="118" t="s">
        <v>5222</v>
      </c>
      <c r="M3446" s="364" t="s">
        <v>4164</v>
      </c>
      <c r="O3446" s="5">
        <v>5.0</v>
      </c>
    </row>
    <row r="3447">
      <c r="B3447" s="5">
        <v>13510.0</v>
      </c>
      <c r="E3447" s="90" t="s">
        <v>16</v>
      </c>
      <c r="F3447" s="122" t="s">
        <v>5223</v>
      </c>
      <c r="G3447" s="124">
        <v>2018.0</v>
      </c>
      <c r="H3447" s="118" t="s">
        <v>1069</v>
      </c>
      <c r="I3447" s="118" t="s">
        <v>1060</v>
      </c>
      <c r="J3447" s="118">
        <v>75.0</v>
      </c>
      <c r="K3447" s="5" t="s">
        <v>105</v>
      </c>
      <c r="L3447" s="118" t="s">
        <v>60</v>
      </c>
      <c r="M3447" s="364" t="s">
        <v>4164</v>
      </c>
      <c r="O3447" s="5">
        <v>5.0</v>
      </c>
    </row>
    <row r="3448">
      <c r="B3448" s="5">
        <v>13511.0</v>
      </c>
      <c r="E3448" s="90" t="s">
        <v>16</v>
      </c>
      <c r="F3448" s="122" t="s">
        <v>5224</v>
      </c>
      <c r="G3448" s="124">
        <v>2019.0</v>
      </c>
      <c r="H3448" s="118" t="s">
        <v>905</v>
      </c>
      <c r="I3448" s="118" t="s">
        <v>5225</v>
      </c>
      <c r="J3448" s="118">
        <v>308.0</v>
      </c>
      <c r="K3448" s="5" t="s">
        <v>105</v>
      </c>
      <c r="L3448" s="118" t="s">
        <v>60</v>
      </c>
      <c r="M3448" s="364" t="s">
        <v>4164</v>
      </c>
      <c r="O3448" s="5">
        <v>5.0</v>
      </c>
    </row>
    <row r="3449">
      <c r="B3449" s="5">
        <v>13512.0</v>
      </c>
      <c r="E3449" s="90" t="s">
        <v>16</v>
      </c>
      <c r="F3449" s="122" t="s">
        <v>5226</v>
      </c>
      <c r="G3449" s="124">
        <v>2020.0</v>
      </c>
      <c r="H3449" s="118" t="s">
        <v>905</v>
      </c>
      <c r="I3449" s="118" t="s">
        <v>3103</v>
      </c>
      <c r="J3449" s="118">
        <v>108.0</v>
      </c>
      <c r="K3449" s="5" t="s">
        <v>105</v>
      </c>
      <c r="L3449" s="118" t="s">
        <v>60</v>
      </c>
      <c r="M3449" s="364" t="s">
        <v>4164</v>
      </c>
      <c r="O3449" s="5">
        <v>5.0</v>
      </c>
    </row>
    <row r="3450">
      <c r="B3450" s="5">
        <v>13513.0</v>
      </c>
      <c r="E3450" s="90" t="s">
        <v>16</v>
      </c>
      <c r="F3450" s="122" t="s">
        <v>5227</v>
      </c>
      <c r="G3450" s="124">
        <v>1993.0</v>
      </c>
      <c r="H3450" s="118" t="s">
        <v>144</v>
      </c>
      <c r="I3450" s="118" t="s">
        <v>5228</v>
      </c>
      <c r="J3450" s="118">
        <v>105.0</v>
      </c>
      <c r="K3450" s="5" t="s">
        <v>105</v>
      </c>
      <c r="L3450" s="118" t="s">
        <v>20</v>
      </c>
      <c r="M3450" s="364" t="s">
        <v>4165</v>
      </c>
      <c r="O3450" s="5">
        <v>5.0</v>
      </c>
    </row>
    <row r="3451">
      <c r="B3451" s="5">
        <v>13514.0</v>
      </c>
      <c r="E3451" s="122" t="s">
        <v>16</v>
      </c>
      <c r="F3451" s="122" t="s">
        <v>5229</v>
      </c>
      <c r="G3451" s="124">
        <v>1982.0</v>
      </c>
      <c r="H3451" s="118" t="s">
        <v>62</v>
      </c>
      <c r="I3451" s="118" t="s">
        <v>5230</v>
      </c>
      <c r="J3451" s="118">
        <v>404.0</v>
      </c>
      <c r="K3451" s="118" t="s">
        <v>105</v>
      </c>
      <c r="L3451" s="118" t="s">
        <v>5231</v>
      </c>
      <c r="M3451" s="364" t="s">
        <v>4164</v>
      </c>
      <c r="O3451" s="5">
        <v>5.0</v>
      </c>
    </row>
    <row r="3452">
      <c r="B3452" s="5">
        <v>13515.0</v>
      </c>
      <c r="E3452" s="122" t="s">
        <v>16</v>
      </c>
      <c r="F3452" s="90" t="s">
        <v>5232</v>
      </c>
      <c r="G3452" s="124">
        <v>1982.0</v>
      </c>
      <c r="H3452" s="118" t="s">
        <v>62</v>
      </c>
      <c r="I3452" s="118" t="s">
        <v>5233</v>
      </c>
      <c r="J3452" s="118">
        <v>277.0</v>
      </c>
      <c r="K3452" s="118" t="s">
        <v>105</v>
      </c>
      <c r="L3452" s="118" t="s">
        <v>60</v>
      </c>
      <c r="M3452" s="364" t="s">
        <v>4164</v>
      </c>
      <c r="O3452" s="5">
        <v>5.0</v>
      </c>
    </row>
    <row r="3453">
      <c r="B3453" s="5">
        <v>13516.0</v>
      </c>
      <c r="E3453" s="122" t="s">
        <v>16</v>
      </c>
      <c r="F3453" s="90" t="s">
        <v>5234</v>
      </c>
      <c r="G3453" s="124">
        <v>2020.0</v>
      </c>
      <c r="H3453" s="118" t="s">
        <v>1591</v>
      </c>
      <c r="I3453" s="118" t="s">
        <v>1087</v>
      </c>
      <c r="J3453" s="118">
        <v>19.0</v>
      </c>
      <c r="K3453" s="118" t="s">
        <v>105</v>
      </c>
      <c r="L3453" s="118" t="s">
        <v>60</v>
      </c>
      <c r="M3453" s="364" t="s">
        <v>4164</v>
      </c>
      <c r="O3453" s="5">
        <v>5.0</v>
      </c>
    </row>
    <row r="3454">
      <c r="B3454" s="5">
        <v>13517.0</v>
      </c>
      <c r="E3454" s="122" t="s">
        <v>16</v>
      </c>
      <c r="F3454" s="90" t="s">
        <v>5235</v>
      </c>
      <c r="G3454" s="124">
        <v>1982.0</v>
      </c>
      <c r="H3454" s="118" t="s">
        <v>62</v>
      </c>
      <c r="I3454" s="118" t="s">
        <v>5236</v>
      </c>
      <c r="J3454" s="118">
        <v>39.0</v>
      </c>
      <c r="K3454" s="118" t="s">
        <v>105</v>
      </c>
      <c r="L3454" s="118" t="s">
        <v>60</v>
      </c>
      <c r="M3454" s="364" t="s">
        <v>4164</v>
      </c>
      <c r="O3454" s="5">
        <v>5.0</v>
      </c>
    </row>
    <row r="3455">
      <c r="B3455" s="5">
        <v>13518.0</v>
      </c>
      <c r="E3455" s="122" t="s">
        <v>16</v>
      </c>
      <c r="F3455" s="90" t="s">
        <v>5237</v>
      </c>
      <c r="G3455" s="124">
        <v>1990.0</v>
      </c>
      <c r="H3455" s="118" t="s">
        <v>62</v>
      </c>
      <c r="I3455" s="118" t="s">
        <v>5238</v>
      </c>
      <c r="J3455" s="118">
        <v>284.0</v>
      </c>
      <c r="K3455" s="118" t="s">
        <v>105</v>
      </c>
      <c r="L3455" s="118" t="s">
        <v>63</v>
      </c>
      <c r="M3455" s="364" t="s">
        <v>4164</v>
      </c>
      <c r="O3455" s="5">
        <v>5.0</v>
      </c>
    </row>
    <row r="3456">
      <c r="B3456" s="5">
        <v>13519.0</v>
      </c>
      <c r="E3456" s="122" t="s">
        <v>16</v>
      </c>
      <c r="F3456" s="90" t="s">
        <v>5239</v>
      </c>
      <c r="G3456" s="124">
        <v>1982.0</v>
      </c>
      <c r="H3456" s="118" t="s">
        <v>62</v>
      </c>
      <c r="I3456" s="118" t="s">
        <v>5240</v>
      </c>
      <c r="J3456" s="118">
        <v>79.0</v>
      </c>
      <c r="K3456" s="118" t="s">
        <v>105</v>
      </c>
      <c r="L3456" s="118" t="s">
        <v>63</v>
      </c>
      <c r="M3456" s="364" t="s">
        <v>4164</v>
      </c>
      <c r="O3456" s="5">
        <v>5.0</v>
      </c>
    </row>
    <row r="3457">
      <c r="B3457" s="5">
        <v>13520.0</v>
      </c>
      <c r="E3457" s="122" t="s">
        <v>16</v>
      </c>
      <c r="F3457" s="90" t="s">
        <v>5241</v>
      </c>
      <c r="G3457" s="5">
        <v>1990.0</v>
      </c>
      <c r="H3457" s="5" t="s">
        <v>1995</v>
      </c>
      <c r="I3457" s="5" t="s">
        <v>2369</v>
      </c>
      <c r="J3457" s="5">
        <v>7.0</v>
      </c>
      <c r="K3457" s="118" t="s">
        <v>105</v>
      </c>
      <c r="L3457" s="5" t="s">
        <v>63</v>
      </c>
      <c r="M3457" s="5" t="s">
        <v>4908</v>
      </c>
      <c r="O3457" s="5">
        <v>5.0</v>
      </c>
    </row>
    <row r="3458">
      <c r="A3458" s="365" t="s">
        <v>5242</v>
      </c>
      <c r="B3458" s="365">
        <v>13522.0</v>
      </c>
      <c r="C3458" s="366"/>
      <c r="D3458" s="366"/>
      <c r="E3458" s="367" t="s">
        <v>66</v>
      </c>
      <c r="F3458" s="368" t="s">
        <v>4280</v>
      </c>
      <c r="G3458" s="365">
        <v>2020.0</v>
      </c>
      <c r="H3458" s="365" t="s">
        <v>1077</v>
      </c>
      <c r="I3458" s="365" t="s">
        <v>927</v>
      </c>
      <c r="J3458" s="365">
        <v>153.0</v>
      </c>
      <c r="K3458" s="369" t="s">
        <v>4249</v>
      </c>
      <c r="L3458" s="365" t="s">
        <v>68</v>
      </c>
      <c r="M3458" s="365" t="s">
        <v>4164</v>
      </c>
      <c r="N3458" s="366"/>
    </row>
    <row r="3459">
      <c r="A3459" s="365" t="s">
        <v>5242</v>
      </c>
      <c r="B3459" s="365">
        <v>13523.0</v>
      </c>
      <c r="C3459" s="366"/>
      <c r="D3459" s="366"/>
      <c r="E3459" s="367" t="s">
        <v>66</v>
      </c>
      <c r="F3459" s="368" t="s">
        <v>4281</v>
      </c>
      <c r="G3459" s="365">
        <v>2020.0</v>
      </c>
      <c r="H3459" s="365" t="s">
        <v>1077</v>
      </c>
      <c r="I3459" s="365" t="s">
        <v>950</v>
      </c>
      <c r="J3459" s="365" t="s">
        <v>4282</v>
      </c>
      <c r="K3459" s="369" t="s">
        <v>1433</v>
      </c>
      <c r="L3459" s="365" t="s">
        <v>244</v>
      </c>
      <c r="M3459" s="365" t="s">
        <v>4164</v>
      </c>
      <c r="N3459" s="366"/>
    </row>
    <row r="3460">
      <c r="A3460" s="365" t="s">
        <v>5242</v>
      </c>
      <c r="B3460" s="365">
        <v>13524.0</v>
      </c>
      <c r="C3460" s="366"/>
      <c r="D3460" s="366"/>
      <c r="E3460" s="367" t="s">
        <v>66</v>
      </c>
      <c r="F3460" s="368" t="s">
        <v>5243</v>
      </c>
      <c r="G3460" s="365">
        <v>2020.0</v>
      </c>
      <c r="H3460" s="365" t="s">
        <v>2718</v>
      </c>
      <c r="I3460" s="365" t="s">
        <v>880</v>
      </c>
      <c r="J3460" s="365" t="s">
        <v>4988</v>
      </c>
      <c r="K3460" s="369" t="s">
        <v>4297</v>
      </c>
      <c r="L3460" s="365" t="s">
        <v>467</v>
      </c>
      <c r="M3460" s="365" t="s">
        <v>4164</v>
      </c>
      <c r="N3460" s="366"/>
    </row>
    <row r="3461">
      <c r="A3461" s="365" t="s">
        <v>5242</v>
      </c>
      <c r="B3461" s="365">
        <v>13525.0</v>
      </c>
      <c r="C3461" s="366"/>
      <c r="D3461" s="366"/>
      <c r="E3461" s="367" t="s">
        <v>66</v>
      </c>
      <c r="F3461" s="368" t="s">
        <v>5244</v>
      </c>
      <c r="G3461" s="365">
        <v>2020.0</v>
      </c>
      <c r="H3461" s="365" t="s">
        <v>1173</v>
      </c>
      <c r="I3461" s="365" t="s">
        <v>1062</v>
      </c>
      <c r="J3461" s="365" t="s">
        <v>5245</v>
      </c>
      <c r="K3461" s="369" t="s">
        <v>5246</v>
      </c>
      <c r="L3461" s="365" t="s">
        <v>68</v>
      </c>
      <c r="M3461" s="365" t="s">
        <v>4164</v>
      </c>
      <c r="N3461" s="366"/>
    </row>
    <row r="3462">
      <c r="A3462" s="365" t="s">
        <v>5242</v>
      </c>
      <c r="B3462" s="365">
        <v>13526.0</v>
      </c>
      <c r="C3462" s="366"/>
      <c r="D3462" s="366"/>
      <c r="E3462" s="367" t="s">
        <v>66</v>
      </c>
      <c r="F3462" s="368" t="s">
        <v>5247</v>
      </c>
      <c r="G3462" s="365">
        <v>2020.0</v>
      </c>
      <c r="H3462" s="365" t="s">
        <v>2718</v>
      </c>
      <c r="I3462" s="365" t="s">
        <v>880</v>
      </c>
      <c r="J3462" s="365">
        <v>53.0</v>
      </c>
      <c r="K3462" s="5" t="s">
        <v>105</v>
      </c>
      <c r="L3462" s="365" t="s">
        <v>244</v>
      </c>
      <c r="M3462" s="365" t="s">
        <v>4164</v>
      </c>
      <c r="N3462" s="366"/>
    </row>
    <row r="3463">
      <c r="A3463" s="365" t="s">
        <v>5242</v>
      </c>
      <c r="B3463" s="365">
        <v>13527.0</v>
      </c>
      <c r="C3463" s="366"/>
      <c r="D3463" s="366"/>
      <c r="E3463" s="367" t="s">
        <v>66</v>
      </c>
      <c r="F3463" s="368" t="s">
        <v>5248</v>
      </c>
      <c r="G3463" s="365">
        <v>2021.0</v>
      </c>
      <c r="H3463" s="365" t="s">
        <v>1161</v>
      </c>
      <c r="I3463" s="365" t="s">
        <v>946</v>
      </c>
      <c r="J3463" s="365">
        <v>245.0</v>
      </c>
      <c r="K3463" s="369" t="s">
        <v>1226</v>
      </c>
      <c r="L3463" s="365" t="s">
        <v>462</v>
      </c>
      <c r="M3463" s="365" t="s">
        <v>4164</v>
      </c>
      <c r="N3463" s="366"/>
    </row>
    <row r="3464">
      <c r="A3464" s="365" t="s">
        <v>5242</v>
      </c>
      <c r="B3464" s="365">
        <v>13528.0</v>
      </c>
      <c r="C3464" s="366"/>
      <c r="D3464" s="366"/>
      <c r="E3464" s="367" t="s">
        <v>66</v>
      </c>
      <c r="F3464" s="368" t="s">
        <v>5249</v>
      </c>
      <c r="G3464" s="365">
        <v>2020.0</v>
      </c>
      <c r="H3464" s="365" t="s">
        <v>2718</v>
      </c>
      <c r="I3464" s="365" t="s">
        <v>880</v>
      </c>
      <c r="J3464" s="365" t="s">
        <v>4988</v>
      </c>
      <c r="K3464" s="369" t="s">
        <v>4297</v>
      </c>
      <c r="L3464" s="365" t="s">
        <v>244</v>
      </c>
      <c r="M3464" s="365" t="s">
        <v>4164</v>
      </c>
      <c r="N3464" s="366"/>
    </row>
    <row r="3465">
      <c r="A3465" s="365" t="s">
        <v>5242</v>
      </c>
      <c r="B3465" s="365">
        <v>13529.0</v>
      </c>
      <c r="C3465" s="366"/>
      <c r="D3465" s="366"/>
      <c r="E3465" s="367" t="s">
        <v>66</v>
      </c>
      <c r="F3465" s="368" t="s">
        <v>4283</v>
      </c>
      <c r="G3465" s="365">
        <v>2021.0</v>
      </c>
      <c r="H3465" s="365" t="s">
        <v>1161</v>
      </c>
      <c r="I3465" s="365" t="s">
        <v>1403</v>
      </c>
      <c r="J3465" s="365">
        <v>241.0</v>
      </c>
      <c r="K3465" s="369" t="s">
        <v>1226</v>
      </c>
      <c r="L3465" s="365" t="s">
        <v>467</v>
      </c>
      <c r="M3465" s="365" t="s">
        <v>4164</v>
      </c>
      <c r="N3465" s="366"/>
    </row>
    <row r="3466">
      <c r="A3466" s="365" t="s">
        <v>5242</v>
      </c>
      <c r="B3466" s="365">
        <v>13530.0</v>
      </c>
      <c r="C3466" s="366"/>
      <c r="D3466" s="366"/>
      <c r="E3466" s="367" t="s">
        <v>66</v>
      </c>
      <c r="F3466" s="368" t="s">
        <v>4284</v>
      </c>
      <c r="G3466" s="365">
        <v>2021.0</v>
      </c>
      <c r="H3466" s="365" t="s">
        <v>1161</v>
      </c>
      <c r="I3466" s="365" t="s">
        <v>1403</v>
      </c>
      <c r="J3466" s="365" t="s">
        <v>4285</v>
      </c>
      <c r="K3466" s="369" t="s">
        <v>3291</v>
      </c>
      <c r="L3466" s="365" t="s">
        <v>467</v>
      </c>
      <c r="M3466" s="365" t="s">
        <v>4164</v>
      </c>
      <c r="N3466" s="366"/>
    </row>
    <row r="3467">
      <c r="A3467" s="365" t="s">
        <v>5242</v>
      </c>
      <c r="B3467" s="365">
        <v>13531.0</v>
      </c>
      <c r="C3467" s="366"/>
      <c r="D3467" s="366"/>
      <c r="E3467" s="367" t="s">
        <v>66</v>
      </c>
      <c r="F3467" s="368" t="s">
        <v>5250</v>
      </c>
      <c r="G3467" s="365">
        <v>2017.0</v>
      </c>
      <c r="H3467" s="365" t="s">
        <v>119</v>
      </c>
      <c r="I3467" s="365" t="s">
        <v>1732</v>
      </c>
      <c r="J3467" s="365">
        <v>305.0</v>
      </c>
      <c r="K3467" s="369" t="s">
        <v>105</v>
      </c>
      <c r="L3467" s="365" t="s">
        <v>244</v>
      </c>
      <c r="M3467" s="365" t="s">
        <v>4164</v>
      </c>
      <c r="N3467" s="366"/>
    </row>
    <row r="3468">
      <c r="A3468" s="365" t="s">
        <v>5242</v>
      </c>
      <c r="B3468" s="365">
        <v>13532.0</v>
      </c>
      <c r="C3468" s="366"/>
      <c r="D3468" s="366"/>
      <c r="E3468" s="367" t="s">
        <v>66</v>
      </c>
      <c r="F3468" s="368" t="s">
        <v>5251</v>
      </c>
      <c r="G3468" s="365">
        <v>2017.0</v>
      </c>
      <c r="H3468" s="365" t="s">
        <v>119</v>
      </c>
      <c r="I3468" s="365" t="s">
        <v>1732</v>
      </c>
      <c r="J3468" s="365">
        <v>305.0</v>
      </c>
      <c r="K3468" s="369" t="s">
        <v>105</v>
      </c>
      <c r="L3468" s="365" t="s">
        <v>244</v>
      </c>
      <c r="M3468" s="365" t="s">
        <v>4164</v>
      </c>
      <c r="N3468" s="366"/>
    </row>
    <row r="3469">
      <c r="A3469" s="365" t="s">
        <v>5242</v>
      </c>
      <c r="B3469" s="365">
        <v>13533.0</v>
      </c>
      <c r="C3469" s="366"/>
      <c r="D3469" s="366"/>
      <c r="E3469" s="367" t="s">
        <v>66</v>
      </c>
      <c r="F3469" s="368" t="s">
        <v>4286</v>
      </c>
      <c r="G3469" s="365">
        <v>2021.0</v>
      </c>
      <c r="H3469" s="365" t="s">
        <v>1161</v>
      </c>
      <c r="I3469" s="365" t="s">
        <v>1553</v>
      </c>
      <c r="J3469" s="365">
        <v>303.0</v>
      </c>
      <c r="K3469" s="365" t="s">
        <v>898</v>
      </c>
      <c r="L3469" s="365" t="s">
        <v>467</v>
      </c>
      <c r="M3469" s="365" t="s">
        <v>4164</v>
      </c>
      <c r="N3469" s="366"/>
    </row>
    <row r="3470">
      <c r="A3470" s="365" t="s">
        <v>5242</v>
      </c>
      <c r="B3470" s="365">
        <v>13534.0</v>
      </c>
      <c r="C3470" s="366"/>
      <c r="D3470" s="366"/>
      <c r="E3470" s="367" t="s">
        <v>66</v>
      </c>
      <c r="F3470" s="368" t="s">
        <v>4287</v>
      </c>
      <c r="G3470" s="365">
        <v>2021.0</v>
      </c>
      <c r="H3470" s="365" t="s">
        <v>1161</v>
      </c>
      <c r="I3470" s="365" t="s">
        <v>880</v>
      </c>
      <c r="J3470" s="365" t="s">
        <v>4288</v>
      </c>
      <c r="K3470" s="365" t="s">
        <v>4289</v>
      </c>
      <c r="L3470" s="365" t="s">
        <v>244</v>
      </c>
      <c r="M3470" s="365" t="s">
        <v>4164</v>
      </c>
      <c r="N3470" s="366"/>
    </row>
    <row r="3471">
      <c r="A3471" s="365" t="s">
        <v>5242</v>
      </c>
      <c r="B3471" s="365">
        <v>13535.0</v>
      </c>
      <c r="C3471" s="366"/>
      <c r="D3471" s="366"/>
      <c r="E3471" s="367" t="s">
        <v>66</v>
      </c>
      <c r="F3471" s="368" t="s">
        <v>4290</v>
      </c>
      <c r="G3471" s="365">
        <v>2020.0</v>
      </c>
      <c r="H3471" s="365" t="s">
        <v>1077</v>
      </c>
      <c r="I3471" s="365" t="s">
        <v>4291</v>
      </c>
      <c r="J3471" s="365">
        <v>262.0</v>
      </c>
      <c r="K3471" s="365" t="s">
        <v>4292</v>
      </c>
      <c r="L3471" s="365" t="s">
        <v>244</v>
      </c>
      <c r="M3471" s="365" t="s">
        <v>4164</v>
      </c>
      <c r="N3471" s="366"/>
    </row>
    <row r="3472">
      <c r="A3472" s="365" t="s">
        <v>5242</v>
      </c>
      <c r="B3472" s="365">
        <v>13536.0</v>
      </c>
      <c r="C3472" s="366"/>
      <c r="D3472" s="366"/>
      <c r="E3472" s="367" t="s">
        <v>66</v>
      </c>
      <c r="F3472" s="368" t="s">
        <v>4293</v>
      </c>
      <c r="G3472" s="365">
        <v>2021.0</v>
      </c>
      <c r="H3472" s="365" t="s">
        <v>4294</v>
      </c>
      <c r="I3472" s="365" t="s">
        <v>1403</v>
      </c>
      <c r="J3472" s="365">
        <v>101.0</v>
      </c>
      <c r="K3472" s="365" t="s">
        <v>105</v>
      </c>
      <c r="L3472" s="365" t="s">
        <v>467</v>
      </c>
      <c r="M3472" s="365" t="s">
        <v>4164</v>
      </c>
      <c r="N3472" s="366"/>
    </row>
    <row r="3473">
      <c r="A3473" s="365" t="s">
        <v>5242</v>
      </c>
      <c r="B3473" s="365">
        <v>13537.0</v>
      </c>
      <c r="C3473" s="366"/>
      <c r="D3473" s="366"/>
      <c r="E3473" s="367" t="s">
        <v>66</v>
      </c>
      <c r="F3473" s="368" t="s">
        <v>4295</v>
      </c>
      <c r="G3473" s="365">
        <v>2020.0</v>
      </c>
      <c r="H3473" s="365" t="s">
        <v>2718</v>
      </c>
      <c r="I3473" s="365" t="s">
        <v>859</v>
      </c>
      <c r="J3473" s="365" t="s">
        <v>4296</v>
      </c>
      <c r="K3473" s="365" t="s">
        <v>4297</v>
      </c>
      <c r="L3473" s="365" t="s">
        <v>244</v>
      </c>
      <c r="M3473" s="365" t="s">
        <v>4164</v>
      </c>
      <c r="N3473" s="366"/>
    </row>
    <row r="3474">
      <c r="A3474" s="365" t="s">
        <v>5242</v>
      </c>
      <c r="B3474" s="365">
        <v>13538.0</v>
      </c>
      <c r="C3474" s="366"/>
      <c r="D3474" s="366"/>
      <c r="E3474" s="367" t="s">
        <v>66</v>
      </c>
      <c r="F3474" s="368" t="s">
        <v>4298</v>
      </c>
      <c r="G3474" s="365">
        <v>2021.0</v>
      </c>
      <c r="H3474" s="365" t="s">
        <v>4294</v>
      </c>
      <c r="I3474" s="365" t="s">
        <v>1686</v>
      </c>
      <c r="J3474" s="365">
        <v>48.0</v>
      </c>
      <c r="K3474" s="365" t="s">
        <v>1731</v>
      </c>
      <c r="L3474" s="365" t="s">
        <v>244</v>
      </c>
      <c r="M3474" s="365" t="s">
        <v>4164</v>
      </c>
      <c r="N3474" s="366"/>
    </row>
    <row r="3475">
      <c r="A3475" s="365" t="s">
        <v>5242</v>
      </c>
      <c r="B3475" s="365">
        <v>13539.0</v>
      </c>
      <c r="C3475" s="366"/>
      <c r="D3475" s="366"/>
      <c r="E3475" s="367" t="s">
        <v>66</v>
      </c>
      <c r="F3475" s="368" t="s">
        <v>5252</v>
      </c>
      <c r="G3475" s="365">
        <v>2017.0</v>
      </c>
      <c r="H3475" s="365" t="s">
        <v>119</v>
      </c>
      <c r="I3475" s="365" t="s">
        <v>1732</v>
      </c>
      <c r="J3475" s="365">
        <v>305.0</v>
      </c>
      <c r="K3475" s="365" t="s">
        <v>105</v>
      </c>
      <c r="L3475" s="365" t="s">
        <v>462</v>
      </c>
      <c r="M3475" s="365" t="s">
        <v>4164</v>
      </c>
      <c r="N3475" s="366"/>
    </row>
    <row r="3476">
      <c r="A3476" s="365" t="s">
        <v>5242</v>
      </c>
      <c r="B3476" s="365">
        <v>13540.0</v>
      </c>
      <c r="C3476" s="366"/>
      <c r="D3476" s="366"/>
      <c r="E3476" s="367" t="s">
        <v>66</v>
      </c>
      <c r="F3476" s="368" t="s">
        <v>4300</v>
      </c>
      <c r="G3476" s="365">
        <v>2020.0</v>
      </c>
      <c r="H3476" s="365" t="s">
        <v>1077</v>
      </c>
      <c r="I3476" s="365" t="s">
        <v>859</v>
      </c>
      <c r="J3476" s="365">
        <v>261.0</v>
      </c>
      <c r="K3476" s="365" t="s">
        <v>4249</v>
      </c>
      <c r="L3476" s="365" t="s">
        <v>244</v>
      </c>
      <c r="M3476" s="365" t="s">
        <v>4164</v>
      </c>
      <c r="N3476" s="366"/>
    </row>
    <row r="3477">
      <c r="A3477" s="365" t="s">
        <v>5242</v>
      </c>
      <c r="B3477" s="365">
        <v>13541.0</v>
      </c>
      <c r="C3477" s="366"/>
      <c r="D3477" s="366"/>
      <c r="E3477" s="367" t="s">
        <v>66</v>
      </c>
      <c r="F3477" s="368" t="s">
        <v>4301</v>
      </c>
      <c r="G3477" s="365">
        <v>2020.0</v>
      </c>
      <c r="H3477" s="365" t="s">
        <v>1077</v>
      </c>
      <c r="I3477" s="365" t="s">
        <v>927</v>
      </c>
      <c r="J3477" s="365">
        <v>153.0</v>
      </c>
      <c r="K3477" s="365" t="s">
        <v>4249</v>
      </c>
      <c r="L3477" s="365" t="s">
        <v>68</v>
      </c>
      <c r="M3477" s="365" t="s">
        <v>4164</v>
      </c>
      <c r="N3477" s="366"/>
    </row>
    <row r="3478">
      <c r="A3478" s="365" t="s">
        <v>5242</v>
      </c>
      <c r="B3478" s="365">
        <v>13542.0</v>
      </c>
      <c r="C3478" s="366"/>
      <c r="D3478" s="366"/>
      <c r="E3478" s="367" t="s">
        <v>66</v>
      </c>
      <c r="F3478" s="368" t="s">
        <v>5253</v>
      </c>
      <c r="G3478" s="365">
        <v>2017.0</v>
      </c>
      <c r="H3478" s="365" t="s">
        <v>119</v>
      </c>
      <c r="I3478" s="365" t="s">
        <v>1732</v>
      </c>
      <c r="J3478" s="365">
        <v>305.0</v>
      </c>
      <c r="K3478" s="365" t="s">
        <v>105</v>
      </c>
      <c r="L3478" s="365" t="s">
        <v>462</v>
      </c>
      <c r="M3478" s="365" t="s">
        <v>4164</v>
      </c>
      <c r="N3478" s="366"/>
    </row>
    <row r="3479">
      <c r="A3479" s="365" t="s">
        <v>5242</v>
      </c>
      <c r="B3479" s="365">
        <v>13543.0</v>
      </c>
      <c r="C3479" s="366"/>
      <c r="D3479" s="366"/>
      <c r="E3479" s="367" t="s">
        <v>66</v>
      </c>
      <c r="F3479" s="368" t="s">
        <v>5254</v>
      </c>
      <c r="G3479" s="365">
        <v>2017.0</v>
      </c>
      <c r="H3479" s="365" t="s">
        <v>119</v>
      </c>
      <c r="I3479" s="365" t="s">
        <v>1732</v>
      </c>
      <c r="J3479" s="365">
        <v>305.0</v>
      </c>
      <c r="K3479" s="365" t="s">
        <v>105</v>
      </c>
      <c r="L3479" s="365" t="s">
        <v>467</v>
      </c>
      <c r="M3479" s="365" t="s">
        <v>4164</v>
      </c>
      <c r="N3479" s="366"/>
    </row>
    <row r="3480">
      <c r="A3480" s="365" t="s">
        <v>5242</v>
      </c>
      <c r="B3480" s="365">
        <v>13544.0</v>
      </c>
      <c r="C3480" s="366"/>
      <c r="D3480" s="366"/>
      <c r="E3480" s="367" t="s">
        <v>66</v>
      </c>
      <c r="F3480" s="368" t="s">
        <v>4302</v>
      </c>
      <c r="G3480" s="365">
        <v>2020.0</v>
      </c>
      <c r="H3480" s="365" t="s">
        <v>1077</v>
      </c>
      <c r="I3480" s="365" t="s">
        <v>1046</v>
      </c>
      <c r="J3480" s="365">
        <v>157.0</v>
      </c>
      <c r="K3480" s="365" t="s">
        <v>4249</v>
      </c>
      <c r="L3480" s="365" t="s">
        <v>462</v>
      </c>
      <c r="M3480" s="365" t="s">
        <v>4164</v>
      </c>
      <c r="N3480" s="366"/>
    </row>
    <row r="3481">
      <c r="A3481" s="365" t="s">
        <v>5242</v>
      </c>
      <c r="B3481" s="365">
        <v>13545.0</v>
      </c>
      <c r="C3481" s="366"/>
      <c r="D3481" s="366"/>
      <c r="E3481" s="367" t="s">
        <v>66</v>
      </c>
      <c r="F3481" s="368" t="s">
        <v>4303</v>
      </c>
      <c r="G3481" s="311" t="s">
        <v>702</v>
      </c>
      <c r="H3481" s="365" t="s">
        <v>1077</v>
      </c>
      <c r="I3481" s="365" t="s">
        <v>1840</v>
      </c>
      <c r="J3481" s="365">
        <v>150.0</v>
      </c>
      <c r="K3481" s="365" t="s">
        <v>2676</v>
      </c>
      <c r="L3481" s="365" t="s">
        <v>244</v>
      </c>
      <c r="M3481" s="365" t="s">
        <v>4908</v>
      </c>
      <c r="N3481" s="366"/>
    </row>
    <row r="3482">
      <c r="A3482" s="365" t="s">
        <v>5242</v>
      </c>
      <c r="B3482" s="365">
        <v>13546.0</v>
      </c>
      <c r="C3482" s="366"/>
      <c r="D3482" s="366"/>
      <c r="E3482" s="367" t="s">
        <v>66</v>
      </c>
      <c r="F3482" s="368" t="s">
        <v>4305</v>
      </c>
      <c r="G3482" s="311" t="s">
        <v>702</v>
      </c>
      <c r="H3482" s="365" t="s">
        <v>905</v>
      </c>
      <c r="I3482" s="365" t="s">
        <v>4260</v>
      </c>
      <c r="J3482" s="365">
        <v>256.0</v>
      </c>
      <c r="K3482" s="365" t="s">
        <v>105</v>
      </c>
      <c r="L3482" s="365" t="s">
        <v>244</v>
      </c>
      <c r="M3482" s="365" t="s">
        <v>4908</v>
      </c>
      <c r="N3482" s="366"/>
    </row>
    <row r="3483">
      <c r="A3483" s="365" t="s">
        <v>5242</v>
      </c>
      <c r="B3483" s="365">
        <v>13547.0</v>
      </c>
      <c r="C3483" s="366"/>
      <c r="D3483" s="366"/>
      <c r="E3483" s="367" t="s">
        <v>66</v>
      </c>
      <c r="F3483" s="368" t="s">
        <v>4306</v>
      </c>
      <c r="G3483" s="311" t="s">
        <v>702</v>
      </c>
      <c r="H3483" s="365" t="s">
        <v>905</v>
      </c>
      <c r="I3483" s="365" t="s">
        <v>4307</v>
      </c>
      <c r="J3483" s="365">
        <v>176.0</v>
      </c>
      <c r="K3483" s="365" t="s">
        <v>4308</v>
      </c>
      <c r="L3483" s="365" t="s">
        <v>244</v>
      </c>
      <c r="M3483" s="365" t="s">
        <v>4908</v>
      </c>
      <c r="N3483" s="366"/>
    </row>
    <row r="3484">
      <c r="A3484" s="365" t="s">
        <v>5242</v>
      </c>
      <c r="B3484" s="365">
        <v>13548.0</v>
      </c>
      <c r="C3484" s="366"/>
      <c r="D3484" s="366"/>
      <c r="E3484" s="367" t="s">
        <v>66</v>
      </c>
      <c r="F3484" s="368" t="s">
        <v>4309</v>
      </c>
      <c r="G3484" s="311" t="s">
        <v>702</v>
      </c>
      <c r="H3484" s="365" t="s">
        <v>119</v>
      </c>
      <c r="I3484" s="365" t="s">
        <v>4260</v>
      </c>
      <c r="J3484" s="365">
        <v>211.0</v>
      </c>
      <c r="K3484" s="365" t="s">
        <v>105</v>
      </c>
      <c r="L3484" s="365" t="s">
        <v>244</v>
      </c>
      <c r="M3484" s="365" t="s">
        <v>4908</v>
      </c>
      <c r="N3484" s="366"/>
    </row>
    <row r="3485">
      <c r="A3485" s="365" t="s">
        <v>5242</v>
      </c>
      <c r="B3485" s="365">
        <v>13549.0</v>
      </c>
      <c r="C3485" s="366"/>
      <c r="D3485" s="366"/>
      <c r="E3485" s="367" t="s">
        <v>66</v>
      </c>
      <c r="F3485" s="368" t="s">
        <v>4310</v>
      </c>
      <c r="G3485" s="311" t="s">
        <v>702</v>
      </c>
      <c r="H3485" s="365" t="s">
        <v>905</v>
      </c>
      <c r="I3485" s="365" t="s">
        <v>4273</v>
      </c>
      <c r="J3485" s="365">
        <v>29.0</v>
      </c>
      <c r="K3485" s="365" t="s">
        <v>901</v>
      </c>
      <c r="L3485" s="365" t="s">
        <v>467</v>
      </c>
      <c r="M3485" s="365" t="s">
        <v>4908</v>
      </c>
      <c r="N3485" s="366"/>
    </row>
    <row r="3486">
      <c r="A3486" s="365" t="s">
        <v>5242</v>
      </c>
      <c r="B3486" s="365">
        <v>13550.0</v>
      </c>
      <c r="C3486" s="366"/>
      <c r="D3486" s="366"/>
      <c r="E3486" s="367" t="s">
        <v>66</v>
      </c>
      <c r="F3486" s="368" t="s">
        <v>4311</v>
      </c>
      <c r="G3486" s="311" t="s">
        <v>702</v>
      </c>
      <c r="H3486" s="365" t="s">
        <v>119</v>
      </c>
      <c r="I3486" s="365" t="s">
        <v>2455</v>
      </c>
      <c r="J3486" s="365">
        <v>2.0</v>
      </c>
      <c r="K3486" s="365" t="s">
        <v>4312</v>
      </c>
      <c r="L3486" s="365" t="s">
        <v>244</v>
      </c>
      <c r="M3486" s="365" t="s">
        <v>4908</v>
      </c>
      <c r="N3486" s="366"/>
    </row>
    <row r="3487">
      <c r="A3487" s="365" t="s">
        <v>5242</v>
      </c>
      <c r="B3487" s="365">
        <v>13551.0</v>
      </c>
      <c r="C3487" s="366"/>
      <c r="D3487" s="366"/>
      <c r="E3487" s="367" t="s">
        <v>66</v>
      </c>
      <c r="F3487" s="368" t="s">
        <v>4313</v>
      </c>
      <c r="G3487" s="311" t="s">
        <v>702</v>
      </c>
      <c r="H3487" s="365" t="s">
        <v>905</v>
      </c>
      <c r="I3487" s="365" t="s">
        <v>4273</v>
      </c>
      <c r="J3487" s="365">
        <v>9.0</v>
      </c>
      <c r="K3487" s="365" t="s">
        <v>2087</v>
      </c>
      <c r="L3487" s="365" t="s">
        <v>467</v>
      </c>
      <c r="M3487" s="365" t="s">
        <v>4908</v>
      </c>
      <c r="N3487" s="366"/>
    </row>
    <row r="3488">
      <c r="A3488" s="365" t="s">
        <v>5242</v>
      </c>
      <c r="B3488" s="365">
        <v>13552.0</v>
      </c>
      <c r="C3488" s="366"/>
      <c r="D3488" s="366"/>
      <c r="E3488" s="367" t="s">
        <v>66</v>
      </c>
      <c r="F3488" s="368" t="s">
        <v>4314</v>
      </c>
      <c r="G3488" s="311" t="s">
        <v>702</v>
      </c>
      <c r="H3488" s="365" t="s">
        <v>119</v>
      </c>
      <c r="I3488" s="365" t="s">
        <v>2455</v>
      </c>
      <c r="J3488" s="365">
        <v>201.0</v>
      </c>
      <c r="K3488" s="365" t="s">
        <v>105</v>
      </c>
      <c r="L3488" s="365" t="s">
        <v>68</v>
      </c>
      <c r="M3488" s="365" t="s">
        <v>4908</v>
      </c>
      <c r="N3488" s="366"/>
    </row>
    <row r="3489">
      <c r="A3489" s="365" t="s">
        <v>5242</v>
      </c>
      <c r="B3489" s="365">
        <v>13553.0</v>
      </c>
      <c r="C3489" s="366"/>
      <c r="D3489" s="366"/>
      <c r="E3489" s="367" t="s">
        <v>66</v>
      </c>
      <c r="F3489" s="368" t="s">
        <v>4315</v>
      </c>
      <c r="G3489" s="311" t="s">
        <v>702</v>
      </c>
      <c r="H3489" s="365" t="s">
        <v>119</v>
      </c>
      <c r="I3489" s="365" t="s">
        <v>1844</v>
      </c>
      <c r="J3489" s="365">
        <v>226.0</v>
      </c>
      <c r="K3489" s="365" t="s">
        <v>105</v>
      </c>
      <c r="L3489" s="365" t="s">
        <v>244</v>
      </c>
      <c r="M3489" s="365" t="s">
        <v>4908</v>
      </c>
      <c r="N3489" s="366"/>
    </row>
    <row r="3490">
      <c r="A3490" s="365" t="s">
        <v>5242</v>
      </c>
      <c r="B3490" s="365">
        <v>13554.0</v>
      </c>
      <c r="C3490" s="366"/>
      <c r="D3490" s="366"/>
      <c r="E3490" s="367" t="s">
        <v>66</v>
      </c>
      <c r="F3490" s="368" t="s">
        <v>4316</v>
      </c>
      <c r="G3490" s="311" t="s">
        <v>702</v>
      </c>
      <c r="H3490" s="365" t="s">
        <v>1161</v>
      </c>
      <c r="I3490" s="365" t="s">
        <v>4273</v>
      </c>
      <c r="J3490" s="365">
        <v>204.0</v>
      </c>
      <c r="K3490" s="365" t="s">
        <v>105</v>
      </c>
      <c r="L3490" s="365" t="s">
        <v>68</v>
      </c>
      <c r="M3490" s="365" t="s">
        <v>4908</v>
      </c>
      <c r="N3490" s="366"/>
    </row>
    <row r="3491">
      <c r="A3491" s="365" t="s">
        <v>5242</v>
      </c>
      <c r="B3491" s="365">
        <v>13555.0</v>
      </c>
      <c r="C3491" s="366"/>
      <c r="D3491" s="366"/>
      <c r="E3491" s="367" t="s">
        <v>66</v>
      </c>
      <c r="F3491" s="368" t="s">
        <v>4317</v>
      </c>
      <c r="G3491" s="311" t="s">
        <v>702</v>
      </c>
      <c r="H3491" s="365" t="s">
        <v>119</v>
      </c>
      <c r="I3491" s="365" t="s">
        <v>4273</v>
      </c>
      <c r="J3491" s="365">
        <v>231.0</v>
      </c>
      <c r="K3491" s="365" t="s">
        <v>105</v>
      </c>
      <c r="L3491" s="365" t="s">
        <v>244</v>
      </c>
      <c r="M3491" s="365" t="s">
        <v>4908</v>
      </c>
      <c r="N3491" s="366"/>
    </row>
    <row r="3492">
      <c r="A3492" s="365" t="s">
        <v>5242</v>
      </c>
      <c r="B3492" s="365">
        <v>13556.0</v>
      </c>
      <c r="C3492" s="366"/>
      <c r="D3492" s="366"/>
      <c r="E3492" s="367" t="s">
        <v>66</v>
      </c>
      <c r="F3492" s="368" t="s">
        <v>4318</v>
      </c>
      <c r="G3492" s="311" t="s">
        <v>702</v>
      </c>
      <c r="H3492" s="365" t="s">
        <v>119</v>
      </c>
      <c r="I3492" s="365" t="s">
        <v>1840</v>
      </c>
      <c r="J3492" s="365">
        <v>12.0</v>
      </c>
      <c r="K3492" s="365" t="s">
        <v>4319</v>
      </c>
      <c r="L3492" s="365" t="s">
        <v>467</v>
      </c>
      <c r="M3492" s="365" t="s">
        <v>4908</v>
      </c>
      <c r="N3492" s="366"/>
    </row>
    <row r="3493">
      <c r="A3493" s="365" t="s">
        <v>5242</v>
      </c>
      <c r="B3493" s="365">
        <v>13557.0</v>
      </c>
      <c r="C3493" s="366"/>
      <c r="D3493" s="366"/>
      <c r="E3493" s="367" t="s">
        <v>66</v>
      </c>
      <c r="F3493" s="368" t="s">
        <v>4320</v>
      </c>
      <c r="G3493" s="311" t="s">
        <v>702</v>
      </c>
      <c r="H3493" s="365" t="s">
        <v>905</v>
      </c>
      <c r="I3493" s="365" t="s">
        <v>2209</v>
      </c>
      <c r="J3493" s="365">
        <v>23.0</v>
      </c>
      <c r="K3493" s="365" t="s">
        <v>901</v>
      </c>
      <c r="L3493" s="365" t="s">
        <v>244</v>
      </c>
      <c r="M3493" s="365" t="s">
        <v>4908</v>
      </c>
      <c r="N3493" s="366"/>
    </row>
    <row r="3494">
      <c r="A3494" s="365" t="s">
        <v>5242</v>
      </c>
      <c r="B3494" s="365">
        <v>13558.0</v>
      </c>
      <c r="C3494" s="366"/>
      <c r="D3494" s="366"/>
      <c r="E3494" s="367" t="s">
        <v>66</v>
      </c>
      <c r="F3494" s="368" t="s">
        <v>4321</v>
      </c>
      <c r="G3494" s="311" t="s">
        <v>702</v>
      </c>
      <c r="H3494" s="365" t="s">
        <v>119</v>
      </c>
      <c r="I3494" s="365" t="s">
        <v>1449</v>
      </c>
      <c r="J3494" s="365">
        <v>187.0</v>
      </c>
      <c r="K3494" s="365" t="s">
        <v>4322</v>
      </c>
      <c r="L3494" s="365" t="s">
        <v>68</v>
      </c>
      <c r="M3494" s="365" t="s">
        <v>4908</v>
      </c>
      <c r="N3494" s="366"/>
    </row>
    <row r="3495">
      <c r="A3495" s="365" t="s">
        <v>5242</v>
      </c>
      <c r="B3495" s="365">
        <v>13559.0</v>
      </c>
      <c r="C3495" s="366"/>
      <c r="D3495" s="366"/>
      <c r="E3495" s="367" t="s">
        <v>66</v>
      </c>
      <c r="F3495" s="368" t="s">
        <v>4323</v>
      </c>
      <c r="G3495" s="311" t="s">
        <v>702</v>
      </c>
      <c r="H3495" s="365" t="s">
        <v>1077</v>
      </c>
      <c r="I3495" s="365" t="s">
        <v>2675</v>
      </c>
      <c r="J3495" s="365">
        <v>175.0</v>
      </c>
      <c r="K3495" s="365" t="s">
        <v>1499</v>
      </c>
      <c r="L3495" s="365" t="s">
        <v>244</v>
      </c>
      <c r="M3495" s="365" t="s">
        <v>4908</v>
      </c>
      <c r="N3495" s="366"/>
    </row>
    <row r="3496">
      <c r="A3496" s="365" t="s">
        <v>5242</v>
      </c>
      <c r="B3496" s="365">
        <v>13560.0</v>
      </c>
      <c r="C3496" s="366"/>
      <c r="D3496" s="366"/>
      <c r="E3496" s="367" t="s">
        <v>66</v>
      </c>
      <c r="F3496" s="368" t="s">
        <v>4324</v>
      </c>
      <c r="G3496" s="311" t="s">
        <v>702</v>
      </c>
      <c r="H3496" s="365" t="s">
        <v>119</v>
      </c>
      <c r="I3496" s="365" t="s">
        <v>4325</v>
      </c>
      <c r="J3496" s="365">
        <v>203.0</v>
      </c>
      <c r="K3496" s="365" t="s">
        <v>4326</v>
      </c>
      <c r="L3496" s="365" t="s">
        <v>467</v>
      </c>
      <c r="M3496" s="365" t="s">
        <v>4908</v>
      </c>
      <c r="N3496" s="366"/>
    </row>
    <row r="3497">
      <c r="A3497" s="365" t="s">
        <v>5242</v>
      </c>
      <c r="B3497" s="365">
        <v>13561.0</v>
      </c>
      <c r="C3497" s="366"/>
      <c r="D3497" s="366"/>
      <c r="E3497" s="367" t="s">
        <v>66</v>
      </c>
      <c r="F3497" s="368" t="s">
        <v>4327</v>
      </c>
      <c r="G3497" s="311" t="s">
        <v>702</v>
      </c>
      <c r="H3497" s="365" t="s">
        <v>119</v>
      </c>
      <c r="I3497" s="365" t="s">
        <v>2455</v>
      </c>
      <c r="J3497" s="365">
        <v>1.0</v>
      </c>
      <c r="K3497" s="365" t="s">
        <v>4328</v>
      </c>
      <c r="L3497" s="365" t="s">
        <v>68</v>
      </c>
      <c r="M3497" s="365" t="s">
        <v>4908</v>
      </c>
      <c r="N3497" s="366"/>
    </row>
    <row r="3498">
      <c r="A3498" s="365" t="s">
        <v>5242</v>
      </c>
      <c r="B3498" s="365">
        <v>13562.0</v>
      </c>
      <c r="C3498" s="366"/>
      <c r="D3498" s="366"/>
      <c r="E3498" s="367" t="s">
        <v>66</v>
      </c>
      <c r="F3498" s="368" t="s">
        <v>4329</v>
      </c>
      <c r="G3498" s="311" t="s">
        <v>702</v>
      </c>
      <c r="H3498" s="365" t="s">
        <v>1161</v>
      </c>
      <c r="I3498" s="365" t="s">
        <v>1844</v>
      </c>
      <c r="J3498" s="365">
        <v>266.0</v>
      </c>
      <c r="K3498" s="365" t="s">
        <v>1850</v>
      </c>
      <c r="L3498" s="365" t="s">
        <v>244</v>
      </c>
      <c r="M3498" s="365" t="s">
        <v>4908</v>
      </c>
      <c r="N3498" s="366"/>
    </row>
    <row r="3499">
      <c r="A3499" s="365" t="s">
        <v>5242</v>
      </c>
      <c r="B3499" s="365">
        <v>13563.0</v>
      </c>
      <c r="C3499" s="366"/>
      <c r="D3499" s="366"/>
      <c r="E3499" s="367" t="s">
        <v>66</v>
      </c>
      <c r="F3499" s="368" t="s">
        <v>4330</v>
      </c>
      <c r="G3499" s="311" t="s">
        <v>702</v>
      </c>
      <c r="H3499" s="365" t="s">
        <v>905</v>
      </c>
      <c r="I3499" s="365" t="s">
        <v>4260</v>
      </c>
      <c r="J3499" s="365">
        <v>24.0</v>
      </c>
      <c r="K3499" s="365" t="s">
        <v>4331</v>
      </c>
      <c r="L3499" s="365" t="s">
        <v>244</v>
      </c>
      <c r="M3499" s="365" t="s">
        <v>4908</v>
      </c>
      <c r="N3499" s="366"/>
    </row>
    <row r="3500">
      <c r="A3500" s="365" t="s">
        <v>5242</v>
      </c>
      <c r="B3500" s="365">
        <v>13564.0</v>
      </c>
      <c r="C3500" s="366"/>
      <c r="D3500" s="366"/>
      <c r="E3500" s="367" t="s">
        <v>66</v>
      </c>
      <c r="F3500" s="368" t="s">
        <v>4332</v>
      </c>
      <c r="G3500" s="311" t="s">
        <v>702</v>
      </c>
      <c r="H3500" s="365" t="s">
        <v>905</v>
      </c>
      <c r="I3500" s="365" t="s">
        <v>1976</v>
      </c>
      <c r="J3500" s="365">
        <v>64.0</v>
      </c>
      <c r="K3500" s="365" t="s">
        <v>4258</v>
      </c>
      <c r="L3500" s="365" t="s">
        <v>68</v>
      </c>
      <c r="M3500" s="365" t="s">
        <v>4908</v>
      </c>
      <c r="N3500" s="366"/>
    </row>
    <row r="3501">
      <c r="A3501" s="365" t="s">
        <v>5242</v>
      </c>
      <c r="B3501" s="365">
        <v>13565.0</v>
      </c>
      <c r="C3501" s="366"/>
      <c r="D3501" s="366"/>
      <c r="E3501" s="367" t="s">
        <v>66</v>
      </c>
      <c r="F3501" s="368" t="s">
        <v>4333</v>
      </c>
      <c r="G3501" s="311" t="s">
        <v>702</v>
      </c>
      <c r="H3501" s="365" t="s">
        <v>905</v>
      </c>
      <c r="I3501" s="365" t="s">
        <v>1823</v>
      </c>
      <c r="J3501" s="365">
        <v>1.0</v>
      </c>
      <c r="K3501" s="365" t="s">
        <v>105</v>
      </c>
      <c r="L3501" s="365" t="s">
        <v>244</v>
      </c>
      <c r="M3501" s="365" t="s">
        <v>4908</v>
      </c>
      <c r="N3501" s="366"/>
    </row>
    <row r="3502">
      <c r="A3502" s="365" t="s">
        <v>5242</v>
      </c>
      <c r="B3502" s="365">
        <v>13566.0</v>
      </c>
      <c r="C3502" s="366"/>
      <c r="D3502" s="366"/>
      <c r="E3502" s="367" t="s">
        <v>66</v>
      </c>
      <c r="F3502" s="368" t="s">
        <v>4334</v>
      </c>
      <c r="G3502" s="311" t="s">
        <v>702</v>
      </c>
      <c r="H3502" s="365" t="s">
        <v>119</v>
      </c>
      <c r="I3502" s="365" t="s">
        <v>1844</v>
      </c>
      <c r="J3502" s="365">
        <v>2.0</v>
      </c>
      <c r="K3502" s="365" t="s">
        <v>4328</v>
      </c>
      <c r="L3502" s="365" t="s">
        <v>68</v>
      </c>
      <c r="M3502" s="365" t="s">
        <v>4908</v>
      </c>
      <c r="N3502" s="366"/>
    </row>
    <row r="3503">
      <c r="A3503" s="365" t="s">
        <v>5242</v>
      </c>
      <c r="B3503" s="365">
        <v>13567.0</v>
      </c>
      <c r="C3503" s="366"/>
      <c r="D3503" s="366"/>
      <c r="E3503" s="367" t="s">
        <v>66</v>
      </c>
      <c r="F3503" s="368" t="s">
        <v>4335</v>
      </c>
      <c r="G3503" s="311" t="s">
        <v>702</v>
      </c>
      <c r="H3503" s="365" t="s">
        <v>119</v>
      </c>
      <c r="I3503" s="365" t="s">
        <v>4336</v>
      </c>
      <c r="J3503" s="365">
        <v>227.0</v>
      </c>
      <c r="K3503" s="365" t="s">
        <v>4322</v>
      </c>
      <c r="L3503" s="365" t="s">
        <v>244</v>
      </c>
      <c r="M3503" s="365" t="s">
        <v>4908</v>
      </c>
      <c r="N3503" s="366"/>
    </row>
    <row r="3504">
      <c r="A3504" s="365" t="s">
        <v>5242</v>
      </c>
      <c r="B3504" s="365">
        <v>13568.0</v>
      </c>
      <c r="C3504" s="366"/>
      <c r="D3504" s="366"/>
      <c r="E3504" s="367" t="s">
        <v>66</v>
      </c>
      <c r="F3504" s="368" t="s">
        <v>4337</v>
      </c>
      <c r="G3504" s="311" t="s">
        <v>702</v>
      </c>
      <c r="H3504" s="365" t="s">
        <v>119</v>
      </c>
      <c r="I3504" s="365" t="s">
        <v>2487</v>
      </c>
      <c r="J3504" s="365">
        <v>8.0</v>
      </c>
      <c r="K3504" s="365" t="s">
        <v>2671</v>
      </c>
      <c r="L3504" s="365" t="s">
        <v>244</v>
      </c>
      <c r="M3504" s="365" t="s">
        <v>4908</v>
      </c>
      <c r="N3504" s="366"/>
    </row>
    <row r="3505">
      <c r="A3505" s="365" t="s">
        <v>5242</v>
      </c>
      <c r="B3505" s="365">
        <v>13569.0</v>
      </c>
      <c r="C3505" s="366"/>
      <c r="D3505" s="366"/>
      <c r="E3505" s="367" t="s">
        <v>66</v>
      </c>
      <c r="F3505" s="368" t="s">
        <v>4338</v>
      </c>
      <c r="G3505" s="311" t="s">
        <v>702</v>
      </c>
      <c r="H3505" s="365" t="s">
        <v>905</v>
      </c>
      <c r="I3505" s="365" t="s">
        <v>1823</v>
      </c>
      <c r="J3505" s="365">
        <v>1.0</v>
      </c>
      <c r="K3505" s="365" t="s">
        <v>105</v>
      </c>
      <c r="L3505" s="365" t="s">
        <v>244</v>
      </c>
      <c r="M3505" s="365" t="s">
        <v>4908</v>
      </c>
      <c r="N3505" s="366"/>
    </row>
    <row r="3506">
      <c r="A3506" s="365" t="s">
        <v>5242</v>
      </c>
      <c r="B3506" s="365">
        <v>13570.0</v>
      </c>
      <c r="C3506" s="366"/>
      <c r="D3506" s="366"/>
      <c r="E3506" s="367" t="s">
        <v>66</v>
      </c>
      <c r="F3506" s="368" t="s">
        <v>5255</v>
      </c>
      <c r="G3506" s="365">
        <v>2020.0</v>
      </c>
      <c r="H3506" s="365" t="s">
        <v>415</v>
      </c>
      <c r="I3506" s="365" t="s">
        <v>24</v>
      </c>
      <c r="J3506" s="365" t="s">
        <v>5256</v>
      </c>
      <c r="K3506" s="365" t="s">
        <v>512</v>
      </c>
      <c r="L3506" s="365" t="s">
        <v>68</v>
      </c>
      <c r="M3506" s="365" t="s">
        <v>4165</v>
      </c>
      <c r="N3506" s="366"/>
    </row>
    <row r="3507">
      <c r="A3507" s="365" t="s">
        <v>5242</v>
      </c>
      <c r="B3507" s="365">
        <v>13571.0</v>
      </c>
      <c r="C3507" s="366"/>
      <c r="D3507" s="366"/>
      <c r="E3507" s="367" t="s">
        <v>66</v>
      </c>
      <c r="F3507" s="368" t="s">
        <v>5257</v>
      </c>
      <c r="G3507" s="365">
        <v>2020.0</v>
      </c>
      <c r="H3507" s="365" t="s">
        <v>415</v>
      </c>
      <c r="I3507" s="365" t="s">
        <v>49</v>
      </c>
      <c r="J3507" s="365" t="s">
        <v>5258</v>
      </c>
      <c r="K3507" s="365" t="s">
        <v>5259</v>
      </c>
      <c r="L3507" s="365" t="s">
        <v>68</v>
      </c>
      <c r="M3507" s="365" t="s">
        <v>4165</v>
      </c>
      <c r="N3507" s="366"/>
    </row>
    <row r="3508">
      <c r="A3508" s="365" t="s">
        <v>5242</v>
      </c>
      <c r="B3508" s="365">
        <v>13572.0</v>
      </c>
      <c r="C3508" s="366"/>
      <c r="D3508" s="366"/>
      <c r="E3508" s="367" t="s">
        <v>66</v>
      </c>
      <c r="F3508" s="368" t="s">
        <v>4339</v>
      </c>
      <c r="G3508" s="311" t="s">
        <v>702</v>
      </c>
      <c r="H3508" s="365" t="s">
        <v>119</v>
      </c>
      <c r="I3508" s="365" t="s">
        <v>4260</v>
      </c>
      <c r="J3508" s="365">
        <v>211.0</v>
      </c>
      <c r="K3508" s="365" t="s">
        <v>105</v>
      </c>
      <c r="L3508" s="365" t="s">
        <v>244</v>
      </c>
      <c r="M3508" s="365" t="s">
        <v>4908</v>
      </c>
      <c r="N3508" s="366"/>
    </row>
    <row r="3509">
      <c r="A3509" s="365" t="s">
        <v>5242</v>
      </c>
      <c r="B3509" s="365">
        <v>13573.0</v>
      </c>
      <c r="C3509" s="366"/>
      <c r="D3509" s="366"/>
      <c r="E3509" s="367" t="s">
        <v>66</v>
      </c>
      <c r="F3509" s="368" t="s">
        <v>4340</v>
      </c>
      <c r="G3509" s="311" t="s">
        <v>702</v>
      </c>
      <c r="H3509" s="365" t="s">
        <v>905</v>
      </c>
      <c r="I3509" s="365" t="s">
        <v>4260</v>
      </c>
      <c r="J3509" s="365">
        <v>256.0</v>
      </c>
      <c r="K3509" s="365" t="s">
        <v>4341</v>
      </c>
      <c r="L3509" s="365" t="s">
        <v>467</v>
      </c>
      <c r="M3509" s="365" t="s">
        <v>4908</v>
      </c>
      <c r="N3509" s="366"/>
    </row>
    <row r="3510">
      <c r="A3510" s="365" t="s">
        <v>5242</v>
      </c>
      <c r="B3510" s="365">
        <v>13574.0</v>
      </c>
      <c r="C3510" s="366"/>
      <c r="D3510" s="366"/>
      <c r="E3510" s="367" t="s">
        <v>66</v>
      </c>
      <c r="F3510" s="368" t="s">
        <v>4342</v>
      </c>
      <c r="G3510" s="311" t="s">
        <v>702</v>
      </c>
      <c r="H3510" s="365" t="s">
        <v>905</v>
      </c>
      <c r="I3510" s="365" t="s">
        <v>4343</v>
      </c>
      <c r="J3510" s="365">
        <v>294.0</v>
      </c>
      <c r="K3510" s="365" t="s">
        <v>4258</v>
      </c>
      <c r="L3510" s="365" t="s">
        <v>68</v>
      </c>
      <c r="M3510" s="365" t="s">
        <v>4908</v>
      </c>
      <c r="N3510" s="366"/>
    </row>
    <row r="3511">
      <c r="A3511" s="365" t="s">
        <v>5242</v>
      </c>
      <c r="B3511" s="365">
        <v>13575.0</v>
      </c>
      <c r="C3511" s="366"/>
      <c r="D3511" s="366"/>
      <c r="E3511" s="367" t="s">
        <v>66</v>
      </c>
      <c r="F3511" s="368" t="s">
        <v>4344</v>
      </c>
      <c r="G3511" s="311" t="s">
        <v>702</v>
      </c>
      <c r="H3511" s="365" t="s">
        <v>1077</v>
      </c>
      <c r="I3511" s="365" t="s">
        <v>2209</v>
      </c>
      <c r="J3511" s="365">
        <v>183.0</v>
      </c>
      <c r="K3511" s="365" t="s">
        <v>2676</v>
      </c>
      <c r="L3511" s="365" t="s">
        <v>68</v>
      </c>
      <c r="M3511" s="365" t="s">
        <v>4908</v>
      </c>
      <c r="N3511" s="366"/>
    </row>
    <row r="3512">
      <c r="A3512" s="365" t="s">
        <v>5242</v>
      </c>
      <c r="B3512" s="365">
        <v>13576.0</v>
      </c>
      <c r="C3512" s="366"/>
      <c r="D3512" s="366"/>
      <c r="E3512" s="367" t="s">
        <v>66</v>
      </c>
      <c r="F3512" s="368" t="s">
        <v>4345</v>
      </c>
      <c r="G3512" s="311" t="s">
        <v>702</v>
      </c>
      <c r="H3512" s="365" t="s">
        <v>905</v>
      </c>
      <c r="I3512" s="365" t="s">
        <v>2455</v>
      </c>
      <c r="J3512" s="365">
        <v>3.0</v>
      </c>
      <c r="K3512" s="365" t="s">
        <v>901</v>
      </c>
      <c r="L3512" s="365" t="s">
        <v>4222</v>
      </c>
      <c r="M3512" s="365" t="s">
        <v>4908</v>
      </c>
      <c r="N3512" s="366"/>
    </row>
    <row r="3513">
      <c r="A3513" s="365" t="s">
        <v>5242</v>
      </c>
      <c r="B3513" s="365">
        <v>13577.0</v>
      </c>
      <c r="C3513" s="366"/>
      <c r="D3513" s="366"/>
      <c r="E3513" s="367" t="s">
        <v>66</v>
      </c>
      <c r="F3513" s="368" t="s">
        <v>4346</v>
      </c>
      <c r="G3513" s="311" t="s">
        <v>702</v>
      </c>
      <c r="H3513" s="365" t="s">
        <v>119</v>
      </c>
      <c r="I3513" s="365" t="s">
        <v>1844</v>
      </c>
      <c r="J3513" s="365">
        <v>226.0</v>
      </c>
      <c r="K3513" s="365" t="s">
        <v>105</v>
      </c>
      <c r="L3513" s="365" t="s">
        <v>68</v>
      </c>
      <c r="M3513" s="365" t="s">
        <v>4908</v>
      </c>
      <c r="N3513" s="366"/>
    </row>
    <row r="3514">
      <c r="A3514" s="365" t="s">
        <v>5242</v>
      </c>
      <c r="B3514" s="365">
        <v>13578.0</v>
      </c>
      <c r="C3514" s="366"/>
      <c r="D3514" s="366"/>
      <c r="E3514" s="367" t="s">
        <v>66</v>
      </c>
      <c r="F3514" s="368" t="s">
        <v>4347</v>
      </c>
      <c r="G3514" s="311" t="s">
        <v>702</v>
      </c>
      <c r="H3514" s="365" t="s">
        <v>119</v>
      </c>
      <c r="I3514" s="365" t="s">
        <v>4260</v>
      </c>
      <c r="J3514" s="365">
        <v>211.0</v>
      </c>
      <c r="K3514" s="365" t="s">
        <v>105</v>
      </c>
      <c r="L3514" s="365" t="s">
        <v>244</v>
      </c>
      <c r="M3514" s="365" t="s">
        <v>4908</v>
      </c>
      <c r="N3514" s="366"/>
    </row>
    <row r="3515">
      <c r="B3515" s="5">
        <v>13579.0</v>
      </c>
      <c r="E3515" s="90" t="s">
        <v>16</v>
      </c>
      <c r="F3515" s="90" t="s">
        <v>5260</v>
      </c>
      <c r="G3515" s="5">
        <v>1988.0</v>
      </c>
      <c r="H3515" s="5" t="s">
        <v>62</v>
      </c>
      <c r="I3515" s="5" t="s">
        <v>5218</v>
      </c>
      <c r="J3515" s="5">
        <v>224.0</v>
      </c>
      <c r="K3515" s="5" t="s">
        <v>105</v>
      </c>
      <c r="L3515" s="5" t="s">
        <v>60</v>
      </c>
      <c r="M3515" s="5" t="s">
        <v>4164</v>
      </c>
      <c r="O3515" s="5">
        <v>5.0</v>
      </c>
    </row>
    <row r="3516">
      <c r="B3516" s="5">
        <v>13580.0</v>
      </c>
      <c r="E3516" s="90" t="s">
        <v>16</v>
      </c>
      <c r="F3516" s="90" t="s">
        <v>5261</v>
      </c>
      <c r="G3516" s="5">
        <v>1993.0</v>
      </c>
      <c r="H3516" s="5" t="s">
        <v>144</v>
      </c>
      <c r="I3516" s="5" t="s">
        <v>5228</v>
      </c>
      <c r="J3516" s="5">
        <v>105.0</v>
      </c>
      <c r="K3516" s="5" t="s">
        <v>105</v>
      </c>
      <c r="L3516" s="5" t="s">
        <v>60</v>
      </c>
      <c r="M3516" s="5" t="s">
        <v>4165</v>
      </c>
      <c r="O3516" s="5">
        <v>5.0</v>
      </c>
    </row>
    <row r="3517">
      <c r="B3517" s="5">
        <v>13581.0</v>
      </c>
      <c r="E3517" s="90" t="s">
        <v>16</v>
      </c>
      <c r="F3517" s="90" t="s">
        <v>5262</v>
      </c>
      <c r="G3517" s="5">
        <v>1988.0</v>
      </c>
      <c r="H3517" s="5" t="s">
        <v>62</v>
      </c>
      <c r="I3517" s="5" t="s">
        <v>5263</v>
      </c>
      <c r="J3517" s="5">
        <v>118.0</v>
      </c>
      <c r="K3517" s="5" t="s">
        <v>105</v>
      </c>
      <c r="L3517" s="5" t="s">
        <v>63</v>
      </c>
      <c r="M3517" s="5" t="s">
        <v>4164</v>
      </c>
      <c r="O3517" s="5">
        <v>5.0</v>
      </c>
    </row>
    <row r="3518">
      <c r="B3518" s="5">
        <v>13582.0</v>
      </c>
      <c r="E3518" s="90" t="s">
        <v>16</v>
      </c>
      <c r="F3518" s="90" t="s">
        <v>5264</v>
      </c>
      <c r="G3518" s="5">
        <v>1982.0</v>
      </c>
      <c r="H3518" s="5" t="s">
        <v>62</v>
      </c>
      <c r="I3518" s="5" t="s">
        <v>5213</v>
      </c>
      <c r="J3518" s="5">
        <v>350.0</v>
      </c>
      <c r="K3518" s="5" t="s">
        <v>105</v>
      </c>
      <c r="L3518" s="5" t="s">
        <v>63</v>
      </c>
      <c r="M3518" s="5" t="s">
        <v>4164</v>
      </c>
      <c r="O3518" s="5">
        <v>5.0</v>
      </c>
    </row>
    <row r="3519">
      <c r="B3519" s="5">
        <v>13583.0</v>
      </c>
      <c r="E3519" s="90" t="s">
        <v>16</v>
      </c>
      <c r="F3519" s="90" t="s">
        <v>5265</v>
      </c>
      <c r="G3519" s="5">
        <v>1990.0</v>
      </c>
      <c r="H3519" s="5" t="s">
        <v>996</v>
      </c>
      <c r="I3519" s="5" t="s">
        <v>3276</v>
      </c>
      <c r="J3519" s="5">
        <v>6.0</v>
      </c>
      <c r="K3519" s="5" t="s">
        <v>105</v>
      </c>
      <c r="L3519" s="5" t="s">
        <v>63</v>
      </c>
      <c r="M3519" s="5" t="s">
        <v>4164</v>
      </c>
      <c r="O3519" s="5">
        <v>5.0</v>
      </c>
    </row>
    <row r="3520">
      <c r="B3520" s="5">
        <v>13584.0</v>
      </c>
      <c r="E3520" s="90" t="s">
        <v>16</v>
      </c>
      <c r="F3520" s="90" t="s">
        <v>5266</v>
      </c>
      <c r="G3520" s="5">
        <v>1982.0</v>
      </c>
      <c r="H3520" s="5" t="s">
        <v>62</v>
      </c>
      <c r="I3520" s="5" t="s">
        <v>5240</v>
      </c>
      <c r="J3520" s="5">
        <v>79.0</v>
      </c>
      <c r="K3520" s="5" t="s">
        <v>105</v>
      </c>
      <c r="L3520" s="5" t="s">
        <v>63</v>
      </c>
      <c r="M3520" s="5" t="s">
        <v>4164</v>
      </c>
      <c r="O3520" s="5">
        <v>5.0</v>
      </c>
    </row>
    <row r="3521">
      <c r="B3521" s="5">
        <v>13585.0</v>
      </c>
      <c r="E3521" s="90" t="s">
        <v>16</v>
      </c>
      <c r="F3521" s="90" t="s">
        <v>5267</v>
      </c>
      <c r="G3521" s="5">
        <v>1982.0</v>
      </c>
      <c r="H3521" s="5" t="s">
        <v>62</v>
      </c>
      <c r="I3521" s="5" t="s">
        <v>5240</v>
      </c>
      <c r="J3521" s="5">
        <v>79.0</v>
      </c>
      <c r="K3521" s="5" t="s">
        <v>105</v>
      </c>
      <c r="L3521" s="5" t="s">
        <v>63</v>
      </c>
      <c r="M3521" s="5" t="s">
        <v>4164</v>
      </c>
      <c r="O3521" s="5">
        <v>5.0</v>
      </c>
    </row>
    <row r="3522">
      <c r="B3522" s="5">
        <v>13587.0</v>
      </c>
      <c r="E3522" s="90" t="s">
        <v>16</v>
      </c>
      <c r="F3522" s="90" t="s">
        <v>5268</v>
      </c>
      <c r="G3522" s="5">
        <v>1990.0</v>
      </c>
      <c r="H3522" s="5" t="s">
        <v>90</v>
      </c>
      <c r="I3522" s="5" t="s">
        <v>972</v>
      </c>
      <c r="J3522" s="5">
        <v>1.0</v>
      </c>
      <c r="K3522" s="5" t="s">
        <v>105</v>
      </c>
      <c r="L3522" s="5" t="s">
        <v>63</v>
      </c>
      <c r="M3522" s="5" t="s">
        <v>4164</v>
      </c>
      <c r="O3522" s="5">
        <v>5.0</v>
      </c>
    </row>
    <row r="3523">
      <c r="B3523" s="5">
        <v>13588.0</v>
      </c>
      <c r="E3523" s="90" t="s">
        <v>16</v>
      </c>
      <c r="F3523" s="90" t="s">
        <v>5269</v>
      </c>
      <c r="G3523" s="5">
        <v>1991.0</v>
      </c>
      <c r="H3523" s="5" t="s">
        <v>996</v>
      </c>
      <c r="I3523" s="5" t="s">
        <v>972</v>
      </c>
      <c r="J3523" s="5">
        <v>653.0</v>
      </c>
      <c r="K3523" s="5" t="s">
        <v>105</v>
      </c>
      <c r="L3523" s="5" t="s">
        <v>63</v>
      </c>
      <c r="M3523" s="5" t="s">
        <v>4164</v>
      </c>
      <c r="O3523" s="5">
        <v>5.0</v>
      </c>
    </row>
    <row r="3524">
      <c r="B3524" s="5">
        <v>13589.0</v>
      </c>
      <c r="E3524" s="90" t="s">
        <v>16</v>
      </c>
      <c r="F3524" s="90" t="s">
        <v>5270</v>
      </c>
      <c r="G3524" s="5">
        <v>1954.0</v>
      </c>
      <c r="H3524" s="5" t="s">
        <v>39</v>
      </c>
      <c r="I3524" s="5" t="s">
        <v>5271</v>
      </c>
      <c r="J3524" s="5">
        <v>31.0</v>
      </c>
      <c r="K3524" s="5" t="s">
        <v>105</v>
      </c>
      <c r="L3524" s="5" t="s">
        <v>5272</v>
      </c>
      <c r="M3524" s="5" t="s">
        <v>4164</v>
      </c>
      <c r="O3524" s="5">
        <v>5.0</v>
      </c>
    </row>
    <row r="3525">
      <c r="B3525" s="5">
        <v>13590.0</v>
      </c>
      <c r="E3525" s="90" t="s">
        <v>16</v>
      </c>
      <c r="F3525" s="90" t="s">
        <v>5273</v>
      </c>
      <c r="G3525" s="5">
        <v>1990.0</v>
      </c>
      <c r="H3525" s="5" t="s">
        <v>90</v>
      </c>
      <c r="I3525" s="5" t="s">
        <v>989</v>
      </c>
      <c r="J3525" s="5">
        <v>320.0</v>
      </c>
      <c r="K3525" s="5" t="s">
        <v>5274</v>
      </c>
      <c r="L3525" s="5" t="s">
        <v>60</v>
      </c>
      <c r="M3525" s="5" t="s">
        <v>4164</v>
      </c>
      <c r="O3525" s="5">
        <v>5.0</v>
      </c>
    </row>
    <row r="3526">
      <c r="B3526" s="5">
        <v>13591.0</v>
      </c>
      <c r="E3526" s="90" t="s">
        <v>16</v>
      </c>
      <c r="F3526" s="90" t="s">
        <v>5275</v>
      </c>
      <c r="G3526" s="5">
        <v>1994.0</v>
      </c>
      <c r="H3526" s="5" t="s">
        <v>1802</v>
      </c>
      <c r="I3526" s="5" t="s">
        <v>972</v>
      </c>
      <c r="J3526" s="5">
        <v>133.0</v>
      </c>
      <c r="K3526" s="5" t="s">
        <v>105</v>
      </c>
      <c r="L3526" s="5" t="s">
        <v>60</v>
      </c>
      <c r="M3526" s="5" t="s">
        <v>4164</v>
      </c>
      <c r="O3526" s="5">
        <v>5.0</v>
      </c>
    </row>
    <row r="3527">
      <c r="B3527" s="5">
        <v>13592.0</v>
      </c>
      <c r="E3527" s="90" t="s">
        <v>16</v>
      </c>
      <c r="F3527" s="90" t="s">
        <v>5276</v>
      </c>
      <c r="G3527" s="5">
        <v>2020.0</v>
      </c>
      <c r="H3527" s="5" t="s">
        <v>5277</v>
      </c>
      <c r="I3527" s="5" t="s">
        <v>5225</v>
      </c>
      <c r="J3527" s="5">
        <v>49.0</v>
      </c>
      <c r="K3527" s="5" t="s">
        <v>1731</v>
      </c>
      <c r="L3527" s="5" t="s">
        <v>20</v>
      </c>
      <c r="M3527" s="5" t="s">
        <v>4164</v>
      </c>
      <c r="O3527" s="5">
        <v>5.0</v>
      </c>
    </row>
    <row r="3528">
      <c r="B3528" s="5">
        <v>13593.0</v>
      </c>
      <c r="E3528" s="90" t="s">
        <v>16</v>
      </c>
      <c r="F3528" s="90" t="s">
        <v>5278</v>
      </c>
      <c r="G3528" s="5">
        <v>2020.0</v>
      </c>
      <c r="H3528" s="5" t="s">
        <v>5279</v>
      </c>
      <c r="I3528" s="5" t="s">
        <v>5280</v>
      </c>
      <c r="J3528" s="5">
        <v>15.0</v>
      </c>
      <c r="K3528" s="5" t="s">
        <v>105</v>
      </c>
      <c r="L3528" s="5" t="s">
        <v>20</v>
      </c>
      <c r="M3528" s="5" t="s">
        <v>4164</v>
      </c>
      <c r="O3528" s="5">
        <v>5.0</v>
      </c>
    </row>
    <row r="3529">
      <c r="B3529" s="5">
        <v>13594.0</v>
      </c>
      <c r="E3529" s="90" t="s">
        <v>16</v>
      </c>
      <c r="F3529" s="90" t="s">
        <v>5281</v>
      </c>
      <c r="G3529" s="5">
        <v>1991.0</v>
      </c>
      <c r="H3529" s="5" t="s">
        <v>90</v>
      </c>
      <c r="I3529" s="5" t="s">
        <v>5198</v>
      </c>
      <c r="J3529" s="5">
        <v>344.0</v>
      </c>
      <c r="K3529" s="5" t="s">
        <v>105</v>
      </c>
      <c r="L3529" s="5" t="s">
        <v>60</v>
      </c>
      <c r="M3529" s="5" t="s">
        <v>4164</v>
      </c>
      <c r="O3529" s="5">
        <v>5.0</v>
      </c>
    </row>
    <row r="3530">
      <c r="B3530" s="5">
        <v>13595.0</v>
      </c>
      <c r="E3530" s="90" t="s">
        <v>16</v>
      </c>
      <c r="F3530" s="90" t="s">
        <v>5282</v>
      </c>
      <c r="G3530" s="5">
        <v>1990.0</v>
      </c>
      <c r="H3530" s="5" t="s">
        <v>62</v>
      </c>
      <c r="I3530" s="5" t="s">
        <v>972</v>
      </c>
      <c r="J3530" s="5">
        <v>13.0</v>
      </c>
      <c r="K3530" s="5" t="s">
        <v>1113</v>
      </c>
      <c r="L3530" s="5" t="s">
        <v>5283</v>
      </c>
      <c r="M3530" s="5" t="s">
        <v>4164</v>
      </c>
      <c r="O3530" s="5">
        <v>5.0</v>
      </c>
    </row>
    <row r="3531">
      <c r="B3531" s="5">
        <v>13596.0</v>
      </c>
      <c r="E3531" s="90" t="s">
        <v>16</v>
      </c>
      <c r="F3531" s="90" t="s">
        <v>5284</v>
      </c>
      <c r="G3531" s="5">
        <v>1988.0</v>
      </c>
      <c r="H3531" s="5" t="s">
        <v>62</v>
      </c>
      <c r="I3531" s="5" t="s">
        <v>972</v>
      </c>
      <c r="J3531" s="5">
        <v>4.0</v>
      </c>
      <c r="K3531" s="5" t="s">
        <v>5285</v>
      </c>
      <c r="L3531" s="5" t="s">
        <v>5286</v>
      </c>
      <c r="M3531" s="5" t="s">
        <v>4164</v>
      </c>
      <c r="O3531" s="5">
        <v>5.0</v>
      </c>
    </row>
    <row r="3532">
      <c r="B3532" s="5">
        <v>13597.0</v>
      </c>
      <c r="E3532" s="90" t="s">
        <v>16</v>
      </c>
      <c r="F3532" s="90" t="s">
        <v>5287</v>
      </c>
      <c r="G3532" s="5">
        <v>1981.0</v>
      </c>
      <c r="H3532" s="5" t="s">
        <v>62</v>
      </c>
      <c r="I3532" s="5" t="s">
        <v>5288</v>
      </c>
      <c r="J3532" s="5">
        <v>550.0</v>
      </c>
      <c r="K3532" s="5" t="s">
        <v>105</v>
      </c>
      <c r="L3532" s="5" t="s">
        <v>5289</v>
      </c>
      <c r="M3532" s="5" t="s">
        <v>4165</v>
      </c>
      <c r="O3532" s="5">
        <v>5.0</v>
      </c>
    </row>
    <row r="3533">
      <c r="B3533" s="5">
        <v>13598.0</v>
      </c>
      <c r="E3533" s="90" t="s">
        <v>16</v>
      </c>
      <c r="F3533" s="90" t="s">
        <v>5290</v>
      </c>
      <c r="G3533" s="5">
        <v>1982.0</v>
      </c>
      <c r="H3533" s="5" t="s">
        <v>62</v>
      </c>
      <c r="I3533" s="5" t="s">
        <v>979</v>
      </c>
      <c r="J3533" s="5">
        <v>242.0</v>
      </c>
      <c r="K3533" s="5" t="s">
        <v>5291</v>
      </c>
      <c r="L3533" s="5" t="s">
        <v>5289</v>
      </c>
      <c r="M3533" s="5" t="s">
        <v>4164</v>
      </c>
      <c r="O3533" s="5">
        <v>5.0</v>
      </c>
    </row>
    <row r="3534">
      <c r="B3534" s="5">
        <v>13599.0</v>
      </c>
      <c r="E3534" s="90" t="s">
        <v>16</v>
      </c>
      <c r="F3534" s="90" t="s">
        <v>5292</v>
      </c>
      <c r="G3534" s="5">
        <v>1982.0</v>
      </c>
      <c r="H3534" s="5" t="s">
        <v>62</v>
      </c>
      <c r="I3534" s="5" t="s">
        <v>5293</v>
      </c>
      <c r="J3534" s="5">
        <v>129.0</v>
      </c>
      <c r="K3534" s="5" t="s">
        <v>105</v>
      </c>
      <c r="L3534" s="5" t="s">
        <v>2705</v>
      </c>
      <c r="M3534" s="5" t="s">
        <v>4164</v>
      </c>
      <c r="O3534" s="5">
        <v>5.0</v>
      </c>
    </row>
    <row r="3535">
      <c r="B3535" s="5">
        <v>13600.0</v>
      </c>
      <c r="E3535" s="90" t="s">
        <v>16</v>
      </c>
      <c r="F3535" s="90" t="s">
        <v>5294</v>
      </c>
      <c r="G3535" s="5">
        <v>1982.0</v>
      </c>
      <c r="H3535" s="5" t="s">
        <v>62</v>
      </c>
      <c r="I3535" s="5" t="s">
        <v>5295</v>
      </c>
      <c r="J3535" s="5">
        <v>331.0</v>
      </c>
      <c r="K3535" s="5" t="s">
        <v>105</v>
      </c>
      <c r="L3535" s="5" t="s">
        <v>2705</v>
      </c>
      <c r="M3535" s="5" t="s">
        <v>4164</v>
      </c>
      <c r="O3535" s="5">
        <v>5.0</v>
      </c>
    </row>
    <row r="3536">
      <c r="B3536" s="5">
        <v>13601.0</v>
      </c>
      <c r="E3536" s="90" t="s">
        <v>16</v>
      </c>
      <c r="F3536" s="90" t="s">
        <v>5296</v>
      </c>
      <c r="G3536" s="5">
        <v>1994.0</v>
      </c>
      <c r="H3536" s="5" t="s">
        <v>102</v>
      </c>
      <c r="I3536" s="5" t="s">
        <v>972</v>
      </c>
      <c r="J3536" s="5">
        <v>226.0</v>
      </c>
      <c r="K3536" s="5" t="s">
        <v>105</v>
      </c>
      <c r="L3536" s="5" t="s">
        <v>5297</v>
      </c>
      <c r="M3536" s="5" t="s">
        <v>4164</v>
      </c>
      <c r="O3536" s="5">
        <v>5.0</v>
      </c>
    </row>
    <row r="3537">
      <c r="B3537" s="5">
        <v>13602.0</v>
      </c>
      <c r="E3537" s="90" t="s">
        <v>16</v>
      </c>
      <c r="F3537" s="90" t="s">
        <v>5298</v>
      </c>
      <c r="G3537" s="5">
        <v>1982.0</v>
      </c>
      <c r="H3537" s="5" t="s">
        <v>62</v>
      </c>
      <c r="I3537" s="5" t="s">
        <v>5299</v>
      </c>
      <c r="J3537" s="5">
        <v>500.0</v>
      </c>
      <c r="K3537" s="5" t="s">
        <v>105</v>
      </c>
      <c r="L3537" s="5" t="s">
        <v>2705</v>
      </c>
      <c r="M3537" s="5" t="s">
        <v>4164</v>
      </c>
      <c r="O3537" s="5">
        <v>5.0</v>
      </c>
    </row>
    <row r="3538">
      <c r="B3538" s="5">
        <v>13603.0</v>
      </c>
      <c r="E3538" s="90" t="s">
        <v>16</v>
      </c>
      <c r="F3538" s="90" t="s">
        <v>5300</v>
      </c>
      <c r="G3538" s="5">
        <v>1989.0</v>
      </c>
      <c r="H3538" s="5" t="s">
        <v>102</v>
      </c>
      <c r="I3538" s="5" t="s">
        <v>288</v>
      </c>
      <c r="J3538" s="5">
        <v>21.0</v>
      </c>
      <c r="K3538" s="5" t="s">
        <v>105</v>
      </c>
      <c r="L3538" s="5" t="s">
        <v>2705</v>
      </c>
      <c r="M3538" s="5" t="s">
        <v>4908</v>
      </c>
      <c r="O3538" s="5">
        <v>15.0</v>
      </c>
    </row>
    <row r="3539">
      <c r="B3539" s="5">
        <v>13604.0</v>
      </c>
      <c r="E3539" s="90" t="s">
        <v>16</v>
      </c>
      <c r="F3539" s="90" t="s">
        <v>5301</v>
      </c>
      <c r="G3539" s="5">
        <v>1990.0</v>
      </c>
      <c r="H3539" s="5" t="s">
        <v>996</v>
      </c>
      <c r="I3539" s="5" t="s">
        <v>972</v>
      </c>
      <c r="J3539" s="5">
        <v>293.0</v>
      </c>
      <c r="K3539" s="5" t="s">
        <v>105</v>
      </c>
      <c r="L3539" s="5" t="s">
        <v>63</v>
      </c>
      <c r="M3539" s="5" t="s">
        <v>4164</v>
      </c>
      <c r="O3539" s="5">
        <v>5.0</v>
      </c>
    </row>
    <row r="3540">
      <c r="B3540" s="5">
        <v>13605.0</v>
      </c>
      <c r="E3540" s="90" t="s">
        <v>16</v>
      </c>
      <c r="F3540" s="90" t="s">
        <v>5302</v>
      </c>
      <c r="G3540" s="5">
        <v>1990.0</v>
      </c>
      <c r="H3540" s="5" t="s">
        <v>90</v>
      </c>
      <c r="I3540" s="5" t="s">
        <v>5198</v>
      </c>
      <c r="J3540" s="5">
        <v>203.0</v>
      </c>
      <c r="K3540" s="5" t="s">
        <v>105</v>
      </c>
      <c r="L3540" s="5" t="s">
        <v>60</v>
      </c>
      <c r="M3540" s="5" t="s">
        <v>4164</v>
      </c>
      <c r="O3540" s="5">
        <v>5.0</v>
      </c>
    </row>
    <row r="3541">
      <c r="B3541" s="5">
        <v>13606.0</v>
      </c>
      <c r="E3541" s="90" t="s">
        <v>16</v>
      </c>
      <c r="F3541" s="90" t="s">
        <v>5303</v>
      </c>
      <c r="G3541" s="5">
        <v>1990.0</v>
      </c>
      <c r="H3541" s="5" t="s">
        <v>90</v>
      </c>
      <c r="I3541" s="5" t="s">
        <v>967</v>
      </c>
      <c r="J3541" s="5">
        <v>21.0</v>
      </c>
      <c r="K3541" s="5" t="s">
        <v>105</v>
      </c>
      <c r="L3541" s="5" t="s">
        <v>60</v>
      </c>
      <c r="M3541" s="5" t="s">
        <v>4164</v>
      </c>
      <c r="O3541" s="5">
        <v>5.0</v>
      </c>
    </row>
    <row r="3542">
      <c r="B3542" s="5">
        <v>13607.0</v>
      </c>
      <c r="E3542" s="90" t="s">
        <v>16</v>
      </c>
      <c r="F3542" s="90" t="s">
        <v>5304</v>
      </c>
      <c r="G3542" s="5">
        <v>1988.0</v>
      </c>
      <c r="H3542" s="5" t="s">
        <v>62</v>
      </c>
      <c r="I3542" s="5" t="s">
        <v>5218</v>
      </c>
      <c r="J3542" s="5">
        <v>28.0</v>
      </c>
      <c r="K3542" s="5" t="s">
        <v>105</v>
      </c>
      <c r="L3542" s="5" t="s">
        <v>2967</v>
      </c>
      <c r="M3542" s="5" t="s">
        <v>4164</v>
      </c>
      <c r="O3542" s="5">
        <v>5.0</v>
      </c>
    </row>
    <row r="3543">
      <c r="B3543" s="5">
        <v>13608.0</v>
      </c>
      <c r="E3543" s="90" t="s">
        <v>16</v>
      </c>
      <c r="F3543" s="90" t="s">
        <v>5305</v>
      </c>
      <c r="G3543" s="5">
        <v>1991.0</v>
      </c>
      <c r="H3543" s="5" t="s">
        <v>1038</v>
      </c>
      <c r="I3543" s="5" t="s">
        <v>5306</v>
      </c>
      <c r="J3543" s="5">
        <v>33.0</v>
      </c>
      <c r="K3543" s="5" t="s">
        <v>105</v>
      </c>
      <c r="L3543" s="5" t="s">
        <v>2967</v>
      </c>
      <c r="M3543" s="5" t="s">
        <v>4164</v>
      </c>
      <c r="O3543" s="5">
        <v>5.0</v>
      </c>
    </row>
    <row r="3544">
      <c r="B3544" s="5">
        <v>13609.0</v>
      </c>
      <c r="E3544" s="90" t="s">
        <v>16</v>
      </c>
      <c r="F3544" s="90" t="s">
        <v>5307</v>
      </c>
      <c r="G3544" s="5">
        <v>1990.0</v>
      </c>
      <c r="H3544" s="5" t="s">
        <v>90</v>
      </c>
      <c r="I3544" s="5" t="s">
        <v>1268</v>
      </c>
      <c r="J3544" s="5">
        <v>325.0</v>
      </c>
      <c r="K3544" s="5" t="s">
        <v>105</v>
      </c>
      <c r="L3544" s="5" t="s">
        <v>2967</v>
      </c>
      <c r="M3544" s="5" t="s">
        <v>4164</v>
      </c>
      <c r="O3544" s="5">
        <v>5.0</v>
      </c>
    </row>
    <row r="3545">
      <c r="B3545" s="5">
        <v>13610.0</v>
      </c>
      <c r="E3545" s="90" t="s">
        <v>16</v>
      </c>
      <c r="F3545" s="90" t="s">
        <v>5308</v>
      </c>
      <c r="G3545" s="5">
        <v>1990.0</v>
      </c>
      <c r="H3545" s="5" t="s">
        <v>996</v>
      </c>
      <c r="I3545" s="5" t="s">
        <v>4123</v>
      </c>
      <c r="J3545" s="5">
        <v>632.0</v>
      </c>
      <c r="K3545" s="5" t="s">
        <v>105</v>
      </c>
      <c r="L3545" s="5" t="s">
        <v>2967</v>
      </c>
      <c r="M3545" s="5" t="s">
        <v>4166</v>
      </c>
      <c r="O3545" s="5">
        <v>5.0</v>
      </c>
    </row>
    <row r="3546">
      <c r="B3546" s="5">
        <v>13611.0</v>
      </c>
      <c r="E3546" s="90" t="s">
        <v>16</v>
      </c>
      <c r="F3546" s="90" t="s">
        <v>5309</v>
      </c>
      <c r="G3546" s="5">
        <v>1990.0</v>
      </c>
      <c r="H3546" s="5" t="s">
        <v>62</v>
      </c>
      <c r="I3546" s="5" t="s">
        <v>986</v>
      </c>
      <c r="J3546" s="5">
        <v>37.0</v>
      </c>
      <c r="K3546" s="5" t="s">
        <v>105</v>
      </c>
      <c r="L3546" s="5" t="s">
        <v>2967</v>
      </c>
      <c r="M3546" s="5" t="s">
        <v>4164</v>
      </c>
      <c r="O3546" s="5">
        <v>5.0</v>
      </c>
    </row>
    <row r="3547">
      <c r="B3547" s="5">
        <v>13612.0</v>
      </c>
      <c r="E3547" s="90" t="s">
        <v>16</v>
      </c>
      <c r="F3547" s="90" t="s">
        <v>5310</v>
      </c>
      <c r="G3547" s="5">
        <v>1990.0</v>
      </c>
      <c r="H3547" s="5" t="s">
        <v>119</v>
      </c>
      <c r="I3547" s="5" t="s">
        <v>103</v>
      </c>
      <c r="J3547" s="5">
        <v>365.0</v>
      </c>
      <c r="K3547" s="5" t="s">
        <v>105</v>
      </c>
      <c r="L3547" s="5" t="s">
        <v>2967</v>
      </c>
      <c r="M3547" s="5" t="s">
        <v>4165</v>
      </c>
      <c r="O3547" s="5">
        <v>5.0</v>
      </c>
    </row>
    <row r="3548">
      <c r="B3548" s="5">
        <v>13613.0</v>
      </c>
      <c r="E3548" s="90" t="s">
        <v>16</v>
      </c>
      <c r="F3548" s="90" t="s">
        <v>5311</v>
      </c>
      <c r="G3548" s="5">
        <v>1982.0</v>
      </c>
      <c r="H3548" s="5" t="s">
        <v>62</v>
      </c>
      <c r="I3548" s="5" t="s">
        <v>5312</v>
      </c>
      <c r="J3548" s="5">
        <v>353.0</v>
      </c>
      <c r="K3548" s="5" t="s">
        <v>105</v>
      </c>
      <c r="L3548" s="5" t="s">
        <v>2705</v>
      </c>
      <c r="M3548" s="5" t="s">
        <v>4164</v>
      </c>
      <c r="O3548" s="5">
        <v>5.0</v>
      </c>
    </row>
    <row r="3549">
      <c r="B3549" s="5">
        <v>13614.0</v>
      </c>
      <c r="E3549" s="90" t="s">
        <v>16</v>
      </c>
      <c r="F3549" s="90" t="s">
        <v>5313</v>
      </c>
      <c r="G3549" s="5">
        <v>1982.0</v>
      </c>
      <c r="H3549" s="5" t="s">
        <v>62</v>
      </c>
      <c r="I3549" s="5" t="s">
        <v>5314</v>
      </c>
      <c r="J3549" s="5">
        <v>408.0</v>
      </c>
      <c r="K3549" s="5" t="s">
        <v>105</v>
      </c>
      <c r="L3549" s="5" t="s">
        <v>5283</v>
      </c>
      <c r="M3549" s="5" t="s">
        <v>4164</v>
      </c>
      <c r="O3549" s="5">
        <v>5.0</v>
      </c>
    </row>
    <row r="3550">
      <c r="B3550" s="5">
        <v>13615.0</v>
      </c>
      <c r="E3550" s="90" t="s">
        <v>16</v>
      </c>
      <c r="F3550" s="90" t="s">
        <v>5315</v>
      </c>
      <c r="G3550" s="5">
        <v>1982.0</v>
      </c>
      <c r="H3550" s="5" t="s">
        <v>62</v>
      </c>
      <c r="I3550" s="5" t="s">
        <v>5316</v>
      </c>
      <c r="J3550" s="5">
        <v>201.0</v>
      </c>
      <c r="K3550" s="5" t="s">
        <v>105</v>
      </c>
      <c r="L3550" s="5" t="s">
        <v>60</v>
      </c>
      <c r="M3550" s="5" t="s">
        <v>4164</v>
      </c>
      <c r="O3550" s="5">
        <v>5.0</v>
      </c>
    </row>
    <row r="3551">
      <c r="B3551" s="5">
        <v>13616.0</v>
      </c>
      <c r="E3551" s="90" t="s">
        <v>16</v>
      </c>
      <c r="F3551" s="90" t="s">
        <v>5317</v>
      </c>
      <c r="G3551" s="5">
        <v>1987.0</v>
      </c>
      <c r="H3551" s="5" t="s">
        <v>62</v>
      </c>
      <c r="I3551" s="5" t="s">
        <v>5318</v>
      </c>
      <c r="J3551" s="5">
        <v>530.0</v>
      </c>
      <c r="K3551" s="5" t="s">
        <v>105</v>
      </c>
      <c r="L3551" s="5" t="s">
        <v>63</v>
      </c>
      <c r="M3551" s="5" t="s">
        <v>4165</v>
      </c>
      <c r="O3551" s="5">
        <v>5.0</v>
      </c>
    </row>
    <row r="3552">
      <c r="B3552" s="5">
        <v>13617.0</v>
      </c>
      <c r="E3552" s="90" t="s">
        <v>16</v>
      </c>
      <c r="F3552" s="90" t="s">
        <v>5319</v>
      </c>
      <c r="G3552" s="5">
        <v>1993.0</v>
      </c>
      <c r="H3552" s="5" t="s">
        <v>62</v>
      </c>
      <c r="I3552" s="5" t="s">
        <v>5318</v>
      </c>
      <c r="J3552" s="5">
        <v>5.0</v>
      </c>
      <c r="K3552" s="5" t="s">
        <v>105</v>
      </c>
      <c r="L3552" s="5" t="s">
        <v>63</v>
      </c>
      <c r="M3552" s="5" t="s">
        <v>4165</v>
      </c>
      <c r="O3552" s="5">
        <v>5.0</v>
      </c>
    </row>
    <row r="3553">
      <c r="B3553" s="5">
        <v>13618.0</v>
      </c>
      <c r="E3553" s="90" t="s">
        <v>16</v>
      </c>
      <c r="F3553" s="90" t="s">
        <v>5320</v>
      </c>
      <c r="G3553" s="5">
        <v>1982.0</v>
      </c>
      <c r="H3553" s="5" t="s">
        <v>62</v>
      </c>
      <c r="I3553" s="5" t="s">
        <v>5295</v>
      </c>
      <c r="J3553" s="5">
        <v>332.0</v>
      </c>
      <c r="K3553" s="5" t="s">
        <v>105</v>
      </c>
      <c r="L3553" s="5" t="s">
        <v>2967</v>
      </c>
      <c r="M3553" s="5" t="s">
        <v>4164</v>
      </c>
      <c r="O3553" s="5">
        <v>5.0</v>
      </c>
    </row>
    <row r="3554">
      <c r="B3554" s="5">
        <v>13619.0</v>
      </c>
      <c r="E3554" s="90" t="s">
        <v>16</v>
      </c>
      <c r="F3554" s="90" t="s">
        <v>5321</v>
      </c>
      <c r="G3554" s="5">
        <v>1990.0</v>
      </c>
      <c r="H3554" s="5" t="s">
        <v>90</v>
      </c>
      <c r="I3554" s="5" t="s">
        <v>967</v>
      </c>
      <c r="J3554" s="5">
        <v>21.0</v>
      </c>
      <c r="K3554" s="5" t="s">
        <v>105</v>
      </c>
      <c r="L3554" s="5" t="s">
        <v>60</v>
      </c>
      <c r="M3554" s="5" t="s">
        <v>4164</v>
      </c>
      <c r="O3554" s="5">
        <v>5.0</v>
      </c>
    </row>
    <row r="3555">
      <c r="B3555" s="5">
        <v>13620.0</v>
      </c>
      <c r="E3555" s="90" t="s">
        <v>16</v>
      </c>
      <c r="F3555" s="90" t="s">
        <v>5322</v>
      </c>
      <c r="G3555" s="5">
        <v>1982.0</v>
      </c>
      <c r="H3555" s="5" t="s">
        <v>62</v>
      </c>
      <c r="I3555" s="5" t="s">
        <v>5191</v>
      </c>
      <c r="J3555" s="5">
        <v>507.0</v>
      </c>
      <c r="K3555" s="5" t="s">
        <v>105</v>
      </c>
      <c r="L3555" s="5" t="s">
        <v>60</v>
      </c>
      <c r="M3555" s="5" t="s">
        <v>4164</v>
      </c>
      <c r="O3555" s="5">
        <v>5.0</v>
      </c>
    </row>
    <row r="3556">
      <c r="B3556" s="5">
        <v>13621.0</v>
      </c>
      <c r="E3556" s="90" t="s">
        <v>16</v>
      </c>
      <c r="F3556" s="90" t="s">
        <v>5323</v>
      </c>
      <c r="G3556" s="5">
        <v>1990.0</v>
      </c>
      <c r="H3556" s="5" t="s">
        <v>90</v>
      </c>
      <c r="I3556" s="5" t="s">
        <v>190</v>
      </c>
      <c r="J3556" s="5">
        <v>330.0</v>
      </c>
      <c r="K3556" s="5" t="s">
        <v>105</v>
      </c>
      <c r="L3556" s="5" t="s">
        <v>60</v>
      </c>
      <c r="M3556" s="5" t="s">
        <v>4164</v>
      </c>
      <c r="O3556" s="5">
        <v>5.0</v>
      </c>
    </row>
    <row r="3557">
      <c r="B3557" s="5">
        <v>13622.0</v>
      </c>
      <c r="E3557" s="90" t="s">
        <v>16</v>
      </c>
      <c r="F3557" s="90" t="s">
        <v>5324</v>
      </c>
      <c r="G3557" s="5">
        <v>1990.0</v>
      </c>
      <c r="H3557" s="5" t="s">
        <v>996</v>
      </c>
      <c r="I3557" s="5" t="s">
        <v>5325</v>
      </c>
      <c r="J3557" s="5">
        <v>48.0</v>
      </c>
      <c r="K3557" s="5" t="s">
        <v>105</v>
      </c>
      <c r="L3557" s="5" t="s">
        <v>2967</v>
      </c>
      <c r="M3557" s="5" t="s">
        <v>4164</v>
      </c>
      <c r="O3557" s="5">
        <v>5.0</v>
      </c>
    </row>
    <row r="3558">
      <c r="B3558" s="5">
        <v>13623.0</v>
      </c>
      <c r="E3558" s="90" t="s">
        <v>16</v>
      </c>
      <c r="F3558" s="90" t="s">
        <v>5326</v>
      </c>
      <c r="G3558" s="5">
        <v>1981.0</v>
      </c>
      <c r="H3558" s="5" t="s">
        <v>62</v>
      </c>
      <c r="I3558" s="5" t="s">
        <v>5327</v>
      </c>
      <c r="J3558" s="5">
        <v>506.0</v>
      </c>
      <c r="K3558" s="5" t="s">
        <v>105</v>
      </c>
      <c r="L3558" s="5" t="s">
        <v>63</v>
      </c>
      <c r="M3558" s="5" t="s">
        <v>4164</v>
      </c>
      <c r="O3558" s="5">
        <v>5.0</v>
      </c>
    </row>
    <row r="3559">
      <c r="B3559" s="5">
        <v>13624.0</v>
      </c>
      <c r="E3559" s="90" t="s">
        <v>16</v>
      </c>
      <c r="F3559" s="90" t="s">
        <v>5328</v>
      </c>
      <c r="G3559" s="5">
        <v>2001.0</v>
      </c>
      <c r="H3559" s="5" t="s">
        <v>1802</v>
      </c>
      <c r="I3559" s="5" t="s">
        <v>5002</v>
      </c>
      <c r="J3559" s="5">
        <v>151.0</v>
      </c>
      <c r="K3559" s="5" t="s">
        <v>105</v>
      </c>
      <c r="L3559" s="5" t="s">
        <v>63</v>
      </c>
      <c r="M3559" s="5" t="s">
        <v>5003</v>
      </c>
      <c r="O3559" s="5">
        <v>5.0</v>
      </c>
    </row>
    <row r="3560">
      <c r="B3560" s="5">
        <v>13625.0</v>
      </c>
      <c r="E3560" s="90" t="s">
        <v>16</v>
      </c>
      <c r="F3560" s="90" t="s">
        <v>5329</v>
      </c>
      <c r="G3560" s="5">
        <v>1990.0</v>
      </c>
      <c r="H3560" s="5" t="s">
        <v>90</v>
      </c>
      <c r="I3560" s="5" t="s">
        <v>989</v>
      </c>
      <c r="J3560" s="5">
        <v>320.0</v>
      </c>
      <c r="K3560" s="5" t="s">
        <v>105</v>
      </c>
      <c r="L3560" s="5" t="s">
        <v>63</v>
      </c>
      <c r="M3560" s="5" t="s">
        <v>4164</v>
      </c>
      <c r="O3560" s="5">
        <v>5.0</v>
      </c>
    </row>
    <row r="3561">
      <c r="B3561" s="5">
        <v>13626.0</v>
      </c>
      <c r="E3561" s="90" t="s">
        <v>16</v>
      </c>
      <c r="F3561" s="90" t="s">
        <v>5330</v>
      </c>
      <c r="G3561" s="5">
        <v>1990.0</v>
      </c>
      <c r="H3561" s="5" t="s">
        <v>90</v>
      </c>
      <c r="I3561" s="5" t="s">
        <v>989</v>
      </c>
      <c r="J3561" s="5">
        <v>320.0</v>
      </c>
      <c r="K3561" s="5" t="s">
        <v>105</v>
      </c>
      <c r="L3561" s="5" t="s">
        <v>63</v>
      </c>
      <c r="M3561" s="5" t="s">
        <v>4164</v>
      </c>
      <c r="O3561" s="5">
        <v>5.0</v>
      </c>
    </row>
    <row r="3562">
      <c r="B3562" s="5">
        <v>13627.0</v>
      </c>
      <c r="E3562" s="90" t="s">
        <v>16</v>
      </c>
      <c r="F3562" s="90" t="s">
        <v>5331</v>
      </c>
      <c r="G3562" s="5">
        <v>1990.0</v>
      </c>
      <c r="H3562" s="5" t="s">
        <v>996</v>
      </c>
      <c r="I3562" s="5" t="s">
        <v>989</v>
      </c>
      <c r="J3562" s="5">
        <v>181.0</v>
      </c>
      <c r="K3562" s="5" t="s">
        <v>105</v>
      </c>
      <c r="L3562" s="5" t="s">
        <v>63</v>
      </c>
      <c r="M3562" s="5" t="s">
        <v>4164</v>
      </c>
      <c r="O3562" s="5">
        <v>5.0</v>
      </c>
    </row>
    <row r="3563">
      <c r="B3563" s="5">
        <v>13628.0</v>
      </c>
      <c r="E3563" s="90" t="s">
        <v>16</v>
      </c>
      <c r="F3563" s="90" t="s">
        <v>5332</v>
      </c>
      <c r="G3563" s="5">
        <v>1990.0</v>
      </c>
      <c r="H3563" s="5" t="s">
        <v>1995</v>
      </c>
      <c r="I3563" s="5" t="s">
        <v>1864</v>
      </c>
      <c r="J3563" s="5">
        <v>225.0</v>
      </c>
      <c r="K3563" s="5" t="s">
        <v>105</v>
      </c>
      <c r="L3563" s="5" t="s">
        <v>60</v>
      </c>
      <c r="M3563" s="5" t="s">
        <v>4908</v>
      </c>
      <c r="O3563" s="5">
        <v>5.0</v>
      </c>
    </row>
    <row r="3564">
      <c r="B3564" s="5">
        <v>13629.0</v>
      </c>
      <c r="E3564" s="90" t="s">
        <v>16</v>
      </c>
      <c r="F3564" s="90" t="s">
        <v>5333</v>
      </c>
      <c r="G3564" s="5">
        <v>1990.0</v>
      </c>
      <c r="H3564" s="5" t="s">
        <v>90</v>
      </c>
      <c r="I3564" s="5" t="s">
        <v>986</v>
      </c>
      <c r="J3564" s="5">
        <v>25.0</v>
      </c>
      <c r="K3564" s="5" t="s">
        <v>105</v>
      </c>
      <c r="L3564" s="5" t="s">
        <v>60</v>
      </c>
      <c r="M3564" s="5" t="s">
        <v>4164</v>
      </c>
      <c r="O3564" s="5">
        <v>5.0</v>
      </c>
    </row>
    <row r="3565">
      <c r="B3565" s="5">
        <v>13630.0</v>
      </c>
      <c r="E3565" s="90" t="s">
        <v>16</v>
      </c>
      <c r="F3565" s="90" t="s">
        <v>5334</v>
      </c>
      <c r="G3565" s="5">
        <v>1990.0</v>
      </c>
      <c r="H3565" s="5" t="s">
        <v>5335</v>
      </c>
      <c r="I3565" s="5" t="s">
        <v>5336</v>
      </c>
      <c r="J3565" s="5">
        <v>220.0</v>
      </c>
      <c r="K3565" s="5" t="s">
        <v>105</v>
      </c>
      <c r="L3565" s="5" t="s">
        <v>60</v>
      </c>
      <c r="M3565" s="5" t="s">
        <v>5010</v>
      </c>
      <c r="O3565" s="5">
        <v>5.0</v>
      </c>
    </row>
    <row r="3566">
      <c r="B3566" s="5">
        <v>13632.0</v>
      </c>
      <c r="E3566" s="90" t="s">
        <v>16</v>
      </c>
      <c r="F3566" s="90" t="s">
        <v>5337</v>
      </c>
      <c r="G3566" s="5">
        <v>2021.0</v>
      </c>
      <c r="H3566" s="5" t="s">
        <v>62</v>
      </c>
      <c r="I3566" s="5" t="s">
        <v>5338</v>
      </c>
      <c r="J3566" s="5" t="s">
        <v>5339</v>
      </c>
      <c r="K3566" s="5" t="s">
        <v>105</v>
      </c>
      <c r="L3566" s="5" t="s">
        <v>60</v>
      </c>
      <c r="M3566" s="5" t="s">
        <v>5010</v>
      </c>
      <c r="O3566" s="5">
        <v>5.0</v>
      </c>
    </row>
    <row r="3567">
      <c r="B3567" s="5">
        <v>13633.0</v>
      </c>
      <c r="E3567" s="90" t="s">
        <v>16</v>
      </c>
      <c r="F3567" s="90" t="s">
        <v>5340</v>
      </c>
      <c r="G3567" s="5">
        <v>1987.0</v>
      </c>
      <c r="H3567" s="5" t="s">
        <v>62</v>
      </c>
      <c r="I3567" s="5" t="s">
        <v>5341</v>
      </c>
      <c r="J3567" s="5">
        <v>150.0</v>
      </c>
      <c r="K3567" s="5" t="s">
        <v>105</v>
      </c>
      <c r="L3567" s="5" t="s">
        <v>60</v>
      </c>
      <c r="M3567" s="5" t="s">
        <v>5010</v>
      </c>
      <c r="O3567" s="5">
        <v>5.0</v>
      </c>
    </row>
    <row r="3568">
      <c r="B3568" s="5">
        <v>13634.0</v>
      </c>
      <c r="E3568" s="90" t="s">
        <v>16</v>
      </c>
      <c r="F3568" s="90" t="s">
        <v>5342</v>
      </c>
      <c r="G3568" s="5">
        <v>1994.0</v>
      </c>
      <c r="H3568" s="5" t="s">
        <v>119</v>
      </c>
      <c r="I3568" s="5" t="s">
        <v>5343</v>
      </c>
      <c r="J3568" s="5">
        <v>86.0</v>
      </c>
      <c r="K3568" s="5" t="s">
        <v>5344</v>
      </c>
      <c r="L3568" s="5" t="s">
        <v>60</v>
      </c>
      <c r="M3568" s="5" t="s">
        <v>5010</v>
      </c>
      <c r="O3568" s="5">
        <v>5.0</v>
      </c>
    </row>
    <row r="3569">
      <c r="B3569" s="5">
        <v>13635.0</v>
      </c>
      <c r="E3569" s="90" t="s">
        <v>16</v>
      </c>
      <c r="F3569" s="90" t="s">
        <v>5345</v>
      </c>
      <c r="G3569" s="5">
        <v>1990.0</v>
      </c>
      <c r="H3569" s="5" t="s">
        <v>62</v>
      </c>
      <c r="I3569" s="5" t="s">
        <v>5346</v>
      </c>
      <c r="J3569" s="5" t="s">
        <v>5347</v>
      </c>
      <c r="K3569" s="5" t="s">
        <v>5348</v>
      </c>
      <c r="L3569" s="5" t="s">
        <v>60</v>
      </c>
      <c r="M3569" s="5" t="s">
        <v>4164</v>
      </c>
      <c r="O3569" s="5">
        <v>5.0</v>
      </c>
    </row>
    <row r="3570">
      <c r="B3570" s="5">
        <v>13636.0</v>
      </c>
      <c r="E3570" s="90" t="s">
        <v>16</v>
      </c>
      <c r="F3570" s="90" t="s">
        <v>5349</v>
      </c>
      <c r="G3570" s="5">
        <v>1990.0</v>
      </c>
      <c r="H3570" s="5" t="s">
        <v>1802</v>
      </c>
      <c r="I3570" s="5" t="s">
        <v>103</v>
      </c>
      <c r="J3570" s="5">
        <v>156.0</v>
      </c>
      <c r="K3570" s="5" t="s">
        <v>105</v>
      </c>
      <c r="L3570" s="5" t="s">
        <v>63</v>
      </c>
      <c r="M3570" s="5" t="s">
        <v>5010</v>
      </c>
      <c r="O3570" s="5">
        <v>5.0</v>
      </c>
    </row>
    <row r="3571">
      <c r="B3571" s="5">
        <v>13637.0</v>
      </c>
      <c r="E3571" s="90" t="s">
        <v>16</v>
      </c>
      <c r="F3571" s="90" t="s">
        <v>5350</v>
      </c>
      <c r="G3571" s="5">
        <v>1982.0</v>
      </c>
      <c r="H3571" s="5" t="s">
        <v>62</v>
      </c>
      <c r="I3571" s="5" t="s">
        <v>5316</v>
      </c>
      <c r="J3571" s="5">
        <v>201.0</v>
      </c>
      <c r="K3571" s="5" t="s">
        <v>105</v>
      </c>
      <c r="L3571" s="5" t="s">
        <v>63</v>
      </c>
      <c r="M3571" s="5" t="s">
        <v>4164</v>
      </c>
      <c r="O3571" s="5">
        <v>5.0</v>
      </c>
    </row>
    <row r="3572">
      <c r="B3572" s="5">
        <v>13638.0</v>
      </c>
      <c r="E3572" s="90" t="s">
        <v>16</v>
      </c>
      <c r="F3572" s="90" t="s">
        <v>5351</v>
      </c>
      <c r="G3572" s="5">
        <v>1982.0</v>
      </c>
      <c r="H3572" s="5" t="s">
        <v>62</v>
      </c>
      <c r="I3572" s="5" t="s">
        <v>5352</v>
      </c>
      <c r="J3572" s="5">
        <v>196.0</v>
      </c>
      <c r="K3572" s="5" t="s">
        <v>105</v>
      </c>
      <c r="L3572" s="5" t="s">
        <v>2967</v>
      </c>
      <c r="M3572" s="5" t="s">
        <v>4164</v>
      </c>
      <c r="O3572" s="5">
        <v>5.0</v>
      </c>
    </row>
    <row r="3573">
      <c r="B3573" s="5">
        <v>13639.0</v>
      </c>
      <c r="E3573" s="90" t="s">
        <v>16</v>
      </c>
      <c r="F3573" s="90" t="s">
        <v>5353</v>
      </c>
      <c r="G3573" s="5">
        <v>1992.0</v>
      </c>
      <c r="H3573" s="5" t="s">
        <v>5354</v>
      </c>
      <c r="I3573" s="5" t="s">
        <v>145</v>
      </c>
      <c r="J3573" s="5" t="s">
        <v>5355</v>
      </c>
      <c r="K3573" s="5" t="s">
        <v>5356</v>
      </c>
      <c r="L3573" s="5" t="s">
        <v>2967</v>
      </c>
      <c r="M3573" s="5" t="s">
        <v>5010</v>
      </c>
      <c r="O3573" s="5">
        <v>5.0</v>
      </c>
    </row>
    <row r="3574">
      <c r="B3574" s="5">
        <v>13640.0</v>
      </c>
      <c r="E3574" s="90" t="s">
        <v>16</v>
      </c>
      <c r="F3574" s="90" t="s">
        <v>5357</v>
      </c>
      <c r="G3574" s="5">
        <v>1992.0</v>
      </c>
      <c r="H3574" s="5" t="s">
        <v>5354</v>
      </c>
      <c r="I3574" s="5" t="s">
        <v>145</v>
      </c>
      <c r="J3574" s="5" t="s">
        <v>5355</v>
      </c>
      <c r="K3574" s="5" t="s">
        <v>5356</v>
      </c>
      <c r="L3574" s="5" t="s">
        <v>2967</v>
      </c>
      <c r="M3574" s="5" t="s">
        <v>5010</v>
      </c>
      <c r="O3574" s="5">
        <v>5.0</v>
      </c>
    </row>
    <row r="3575">
      <c r="B3575" s="5">
        <v>13641.0</v>
      </c>
      <c r="E3575" s="90" t="s">
        <v>16</v>
      </c>
      <c r="F3575" s="90" t="s">
        <v>5358</v>
      </c>
      <c r="G3575" s="5">
        <v>1992.0</v>
      </c>
      <c r="H3575" s="5" t="s">
        <v>5354</v>
      </c>
      <c r="I3575" s="5" t="s">
        <v>145</v>
      </c>
      <c r="J3575" s="5" t="s">
        <v>5355</v>
      </c>
      <c r="K3575" s="5" t="s">
        <v>5356</v>
      </c>
      <c r="L3575" s="5" t="s">
        <v>2967</v>
      </c>
      <c r="M3575" s="5" t="s">
        <v>5010</v>
      </c>
      <c r="O3575" s="5">
        <v>5.0</v>
      </c>
    </row>
    <row r="3576">
      <c r="B3576" s="5">
        <v>13642.0</v>
      </c>
      <c r="E3576" s="90" t="s">
        <v>16</v>
      </c>
      <c r="F3576" s="90" t="s">
        <v>5359</v>
      </c>
      <c r="G3576" s="5">
        <v>1987.0</v>
      </c>
      <c r="H3576" s="5" t="s">
        <v>62</v>
      </c>
      <c r="I3576" s="5" t="s">
        <v>120</v>
      </c>
      <c r="J3576" s="5">
        <v>320.0</v>
      </c>
      <c r="K3576" s="5" t="s">
        <v>105</v>
      </c>
      <c r="L3576" s="5" t="s">
        <v>63</v>
      </c>
      <c r="M3576" s="5" t="s">
        <v>5010</v>
      </c>
      <c r="O3576" s="5">
        <v>5.0</v>
      </c>
    </row>
    <row r="3577">
      <c r="B3577" s="5">
        <v>13643.0</v>
      </c>
      <c r="E3577" s="90" t="s">
        <v>16</v>
      </c>
      <c r="F3577" s="90" t="s">
        <v>5360</v>
      </c>
      <c r="G3577" s="5">
        <v>1990.0</v>
      </c>
      <c r="H3577" s="5" t="s">
        <v>62</v>
      </c>
      <c r="I3577" s="5" t="s">
        <v>1215</v>
      </c>
      <c r="J3577" s="5" t="s">
        <v>1216</v>
      </c>
      <c r="K3577" s="5" t="s">
        <v>5348</v>
      </c>
      <c r="L3577" s="5" t="s">
        <v>63</v>
      </c>
      <c r="M3577" s="5" t="s">
        <v>4164</v>
      </c>
      <c r="O3577" s="5">
        <v>5.0</v>
      </c>
    </row>
    <row r="3578">
      <c r="B3578" s="5">
        <v>13644.0</v>
      </c>
      <c r="E3578" s="90" t="s">
        <v>16</v>
      </c>
      <c r="F3578" s="90" t="s">
        <v>5361</v>
      </c>
      <c r="G3578" s="5">
        <v>1993.0</v>
      </c>
      <c r="H3578" s="5" t="s">
        <v>62</v>
      </c>
      <c r="I3578" s="5" t="s">
        <v>5362</v>
      </c>
      <c r="J3578" s="5">
        <v>80.0</v>
      </c>
      <c r="K3578" s="5" t="s">
        <v>105</v>
      </c>
      <c r="L3578" s="5" t="s">
        <v>63</v>
      </c>
      <c r="M3578" s="5" t="s">
        <v>5010</v>
      </c>
      <c r="O3578" s="5">
        <v>5.0</v>
      </c>
    </row>
    <row r="3579">
      <c r="B3579" s="5">
        <v>13645.0</v>
      </c>
      <c r="E3579" s="90" t="s">
        <v>16</v>
      </c>
      <c r="F3579" s="90" t="s">
        <v>5363</v>
      </c>
      <c r="G3579" s="5">
        <v>1994.0</v>
      </c>
      <c r="H3579" s="5" t="s">
        <v>119</v>
      </c>
      <c r="I3579" s="5" t="s">
        <v>5364</v>
      </c>
      <c r="J3579" s="5">
        <v>356.0</v>
      </c>
      <c r="K3579" s="5" t="s">
        <v>105</v>
      </c>
      <c r="L3579" s="5" t="s">
        <v>63</v>
      </c>
      <c r="M3579" s="5" t="s">
        <v>5010</v>
      </c>
      <c r="O3579" s="5">
        <v>5.0</v>
      </c>
    </row>
    <row r="3580">
      <c r="B3580" s="5">
        <v>13646.0</v>
      </c>
      <c r="E3580" s="90" t="s">
        <v>16</v>
      </c>
      <c r="F3580" s="90" t="s">
        <v>5365</v>
      </c>
      <c r="G3580" s="5">
        <v>1994.0</v>
      </c>
      <c r="H3580" s="5" t="s">
        <v>119</v>
      </c>
      <c r="I3580" s="5" t="s">
        <v>5366</v>
      </c>
      <c r="J3580" s="5">
        <v>78.0</v>
      </c>
      <c r="K3580" s="5" t="s">
        <v>5344</v>
      </c>
      <c r="L3580" s="5" t="s">
        <v>63</v>
      </c>
      <c r="M3580" s="5" t="s">
        <v>5010</v>
      </c>
      <c r="O3580" s="5">
        <v>5.0</v>
      </c>
    </row>
    <row r="3581">
      <c r="B3581" s="5">
        <v>13647.0</v>
      </c>
      <c r="E3581" s="90" t="s">
        <v>16</v>
      </c>
      <c r="F3581" s="90" t="s">
        <v>5367</v>
      </c>
      <c r="G3581" s="5">
        <v>1994.0</v>
      </c>
      <c r="H3581" s="5" t="s">
        <v>119</v>
      </c>
      <c r="I3581" s="5" t="s">
        <v>5318</v>
      </c>
      <c r="J3581" s="5">
        <v>10.0</v>
      </c>
      <c r="K3581" s="5" t="s">
        <v>5344</v>
      </c>
      <c r="L3581" s="5" t="s">
        <v>60</v>
      </c>
      <c r="M3581" s="5" t="s">
        <v>5010</v>
      </c>
      <c r="O3581" s="5">
        <v>5.0</v>
      </c>
    </row>
    <row r="3582">
      <c r="B3582" s="5">
        <v>13648.0</v>
      </c>
      <c r="E3582" s="90" t="s">
        <v>16</v>
      </c>
      <c r="F3582" s="90" t="s">
        <v>5368</v>
      </c>
      <c r="G3582" s="5">
        <v>1990.0</v>
      </c>
      <c r="H3582" s="5" t="s">
        <v>90</v>
      </c>
      <c r="I3582" s="5" t="s">
        <v>972</v>
      </c>
      <c r="J3582" s="5">
        <v>1.0</v>
      </c>
      <c r="K3582" s="5" t="s">
        <v>105</v>
      </c>
      <c r="L3582" s="5" t="s">
        <v>60</v>
      </c>
      <c r="M3582" s="5" t="s">
        <v>4164</v>
      </c>
      <c r="O3582" s="5">
        <v>5.0</v>
      </c>
    </row>
    <row r="3583">
      <c r="B3583" s="5">
        <v>13649.0</v>
      </c>
      <c r="E3583" s="90" t="s">
        <v>16</v>
      </c>
      <c r="F3583" s="90" t="s">
        <v>5369</v>
      </c>
      <c r="G3583" s="5">
        <v>1982.0</v>
      </c>
      <c r="H3583" s="5" t="s">
        <v>62</v>
      </c>
      <c r="I3583" s="5" t="s">
        <v>5205</v>
      </c>
      <c r="J3583" s="5">
        <v>198.0</v>
      </c>
      <c r="K3583" s="5" t="s">
        <v>105</v>
      </c>
      <c r="L3583" s="5" t="s">
        <v>2967</v>
      </c>
      <c r="M3583" s="5" t="s">
        <v>4164</v>
      </c>
      <c r="O3583" s="5">
        <v>5.0</v>
      </c>
    </row>
    <row r="3584">
      <c r="B3584" s="5">
        <v>13650.0</v>
      </c>
      <c r="E3584" s="90" t="s">
        <v>16</v>
      </c>
      <c r="F3584" s="90" t="s">
        <v>5370</v>
      </c>
      <c r="G3584" s="5">
        <v>1982.0</v>
      </c>
      <c r="H3584" s="5" t="s">
        <v>62</v>
      </c>
      <c r="I3584" s="5" t="s">
        <v>5205</v>
      </c>
      <c r="J3584" s="5">
        <v>198.0</v>
      </c>
      <c r="K3584" s="5" t="s">
        <v>105</v>
      </c>
      <c r="L3584" s="5" t="s">
        <v>2967</v>
      </c>
      <c r="M3584" s="5" t="s">
        <v>4164</v>
      </c>
      <c r="O3584" s="5">
        <v>5.0</v>
      </c>
    </row>
    <row r="3585">
      <c r="B3585" s="5">
        <v>13651.0</v>
      </c>
      <c r="E3585" s="90" t="s">
        <v>16</v>
      </c>
      <c r="F3585" s="90" t="s">
        <v>5371</v>
      </c>
      <c r="G3585" s="5">
        <v>1982.0</v>
      </c>
      <c r="H3585" s="5" t="s">
        <v>62</v>
      </c>
      <c r="I3585" s="5" t="s">
        <v>5233</v>
      </c>
      <c r="J3585" s="5">
        <v>277.0</v>
      </c>
      <c r="K3585" s="5" t="s">
        <v>105</v>
      </c>
      <c r="L3585" s="5" t="s">
        <v>63</v>
      </c>
      <c r="M3585" s="5" t="s">
        <v>4164</v>
      </c>
      <c r="O3585" s="5">
        <v>5.0</v>
      </c>
    </row>
    <row r="3586">
      <c r="B3586" s="5">
        <v>13652.0</v>
      </c>
      <c r="E3586" s="90" t="s">
        <v>16</v>
      </c>
      <c r="F3586" s="90" t="s">
        <v>5372</v>
      </c>
      <c r="G3586" s="5">
        <v>2019.0</v>
      </c>
      <c r="H3586" s="5" t="s">
        <v>319</v>
      </c>
      <c r="I3586" s="5" t="s">
        <v>5373</v>
      </c>
      <c r="J3586" s="5">
        <v>142.0</v>
      </c>
      <c r="K3586" s="5" t="s">
        <v>105</v>
      </c>
      <c r="L3586" s="5" t="s">
        <v>20</v>
      </c>
      <c r="M3586" s="5" t="s">
        <v>4164</v>
      </c>
      <c r="O3586" s="5">
        <v>5.0</v>
      </c>
    </row>
    <row r="3587">
      <c r="B3587" s="5">
        <v>13653.0</v>
      </c>
      <c r="E3587" s="90" t="s">
        <v>16</v>
      </c>
      <c r="F3587" s="90" t="s">
        <v>5374</v>
      </c>
      <c r="G3587" s="5">
        <v>2019.0</v>
      </c>
      <c r="H3587" s="5" t="s">
        <v>905</v>
      </c>
      <c r="I3587" s="5" t="s">
        <v>1338</v>
      </c>
      <c r="J3587" s="5" t="s">
        <v>5375</v>
      </c>
      <c r="K3587" s="5" t="s">
        <v>5376</v>
      </c>
      <c r="L3587" s="5" t="s">
        <v>60</v>
      </c>
      <c r="M3587" s="5" t="s">
        <v>4164</v>
      </c>
      <c r="O3587" s="5">
        <v>5.0</v>
      </c>
    </row>
    <row r="3588">
      <c r="B3588" s="5">
        <v>13654.0</v>
      </c>
      <c r="E3588" s="90" t="s">
        <v>16</v>
      </c>
      <c r="F3588" s="90" t="s">
        <v>5377</v>
      </c>
      <c r="G3588" s="5">
        <v>1990.0</v>
      </c>
      <c r="H3588" s="5" t="s">
        <v>90</v>
      </c>
      <c r="I3588" s="5" t="s">
        <v>5378</v>
      </c>
      <c r="J3588" s="5">
        <v>250.0</v>
      </c>
      <c r="K3588" s="5" t="s">
        <v>105</v>
      </c>
      <c r="L3588" s="5" t="s">
        <v>60</v>
      </c>
      <c r="M3588" s="5" t="s">
        <v>4164</v>
      </c>
      <c r="O3588" s="5">
        <v>5.0</v>
      </c>
    </row>
    <row r="3589">
      <c r="B3589" s="5">
        <v>13655.0</v>
      </c>
      <c r="E3589" s="90" t="s">
        <v>16</v>
      </c>
      <c r="F3589" s="122" t="s">
        <v>5379</v>
      </c>
      <c r="G3589" s="124">
        <v>1982.0</v>
      </c>
      <c r="H3589" s="118" t="s">
        <v>62</v>
      </c>
      <c r="I3589" s="118" t="s">
        <v>5380</v>
      </c>
      <c r="J3589" s="124">
        <v>327.0</v>
      </c>
      <c r="K3589" s="118" t="s">
        <v>105</v>
      </c>
      <c r="L3589" s="118" t="s">
        <v>5231</v>
      </c>
      <c r="M3589" s="5" t="s">
        <v>4164</v>
      </c>
      <c r="O3589" s="5">
        <v>5.0</v>
      </c>
    </row>
    <row r="3590">
      <c r="B3590" s="5">
        <v>13656.0</v>
      </c>
      <c r="E3590" s="90" t="s">
        <v>16</v>
      </c>
      <c r="F3590" s="122" t="s">
        <v>5381</v>
      </c>
      <c r="G3590" s="124">
        <v>1982.0</v>
      </c>
      <c r="H3590" s="118" t="s">
        <v>62</v>
      </c>
      <c r="I3590" s="118" t="s">
        <v>5382</v>
      </c>
      <c r="J3590" s="124">
        <v>3.0</v>
      </c>
      <c r="K3590" s="118" t="s">
        <v>105</v>
      </c>
      <c r="L3590" s="118" t="s">
        <v>63</v>
      </c>
      <c r="M3590" s="5" t="s">
        <v>4164</v>
      </c>
      <c r="O3590" s="5">
        <v>5.0</v>
      </c>
    </row>
    <row r="3591">
      <c r="B3591" s="5">
        <v>13657.0</v>
      </c>
      <c r="E3591" s="90" t="s">
        <v>16</v>
      </c>
      <c r="F3591" s="122" t="s">
        <v>5383</v>
      </c>
      <c r="G3591" s="124">
        <v>1996.0</v>
      </c>
      <c r="H3591" s="118" t="s">
        <v>5384</v>
      </c>
      <c r="I3591" s="118" t="s">
        <v>145</v>
      </c>
      <c r="J3591" s="124">
        <v>33.0</v>
      </c>
      <c r="K3591" s="118" t="s">
        <v>105</v>
      </c>
      <c r="L3591" s="118" t="s">
        <v>60</v>
      </c>
      <c r="M3591" s="370" t="s">
        <v>5010</v>
      </c>
      <c r="O3591" s="5">
        <v>5.0</v>
      </c>
    </row>
    <row r="3592">
      <c r="B3592" s="5">
        <v>13658.0</v>
      </c>
      <c r="E3592" s="90" t="s">
        <v>16</v>
      </c>
      <c r="F3592" s="90" t="s">
        <v>5385</v>
      </c>
      <c r="G3592" s="5">
        <v>1989.0</v>
      </c>
      <c r="H3592" s="5" t="s">
        <v>996</v>
      </c>
      <c r="I3592" s="5" t="s">
        <v>1488</v>
      </c>
      <c r="J3592" s="5">
        <v>292.0</v>
      </c>
      <c r="K3592" s="5" t="s">
        <v>105</v>
      </c>
      <c r="L3592" s="5" t="s">
        <v>60</v>
      </c>
      <c r="M3592" s="5" t="s">
        <v>4164</v>
      </c>
      <c r="O3592" s="5">
        <v>5.0</v>
      </c>
    </row>
    <row r="3593">
      <c r="B3593" s="5">
        <v>13659.0</v>
      </c>
      <c r="E3593" s="90" t="s">
        <v>16</v>
      </c>
      <c r="F3593" s="90" t="s">
        <v>5386</v>
      </c>
      <c r="G3593" s="5">
        <v>1981.0</v>
      </c>
      <c r="H3593" s="5" t="s">
        <v>62</v>
      </c>
      <c r="I3593" s="5" t="s">
        <v>5387</v>
      </c>
      <c r="J3593" s="5">
        <v>355.0</v>
      </c>
      <c r="K3593" s="5" t="s">
        <v>105</v>
      </c>
      <c r="L3593" s="5" t="s">
        <v>63</v>
      </c>
      <c r="M3593" s="5" t="s">
        <v>4164</v>
      </c>
      <c r="O3593" s="5">
        <v>5.0</v>
      </c>
    </row>
    <row r="3594">
      <c r="B3594" s="5">
        <v>13660.0</v>
      </c>
      <c r="E3594" s="90" t="s">
        <v>16</v>
      </c>
      <c r="F3594" s="90" t="s">
        <v>5388</v>
      </c>
      <c r="G3594" s="5">
        <v>1990.0</v>
      </c>
      <c r="H3594" s="5" t="s">
        <v>90</v>
      </c>
      <c r="I3594" s="5" t="s">
        <v>5346</v>
      </c>
      <c r="J3594" s="5">
        <v>302.0</v>
      </c>
      <c r="K3594" s="5" t="s">
        <v>105</v>
      </c>
      <c r="L3594" s="5" t="s">
        <v>63</v>
      </c>
      <c r="M3594" s="5" t="s">
        <v>4164</v>
      </c>
      <c r="O3594" s="5">
        <v>5.0</v>
      </c>
    </row>
    <row r="3595">
      <c r="B3595" s="5">
        <v>13661.0</v>
      </c>
      <c r="E3595" s="90" t="s">
        <v>16</v>
      </c>
      <c r="F3595" s="90" t="s">
        <v>5389</v>
      </c>
      <c r="G3595" s="5">
        <v>1982.0</v>
      </c>
      <c r="H3595" s="5" t="s">
        <v>62</v>
      </c>
      <c r="I3595" s="5" t="s">
        <v>5213</v>
      </c>
      <c r="J3595" s="5">
        <v>350.0</v>
      </c>
      <c r="K3595" s="5" t="s">
        <v>105</v>
      </c>
      <c r="L3595" s="5" t="s">
        <v>63</v>
      </c>
      <c r="M3595" s="5" t="s">
        <v>4164</v>
      </c>
      <c r="O3595" s="5">
        <v>5.0</v>
      </c>
    </row>
    <row r="3596">
      <c r="B3596" s="5">
        <v>13662.0</v>
      </c>
      <c r="E3596" s="90" t="s">
        <v>16</v>
      </c>
      <c r="F3596" s="90" t="s">
        <v>5390</v>
      </c>
      <c r="G3596" s="5">
        <v>2020.0</v>
      </c>
      <c r="H3596" s="5" t="s">
        <v>90</v>
      </c>
      <c r="I3596" s="5" t="s">
        <v>3130</v>
      </c>
      <c r="J3596" s="5">
        <v>376.0</v>
      </c>
      <c r="K3596" s="5" t="s">
        <v>105</v>
      </c>
      <c r="L3596" s="5" t="s">
        <v>20</v>
      </c>
      <c r="M3596" s="5" t="s">
        <v>4164</v>
      </c>
      <c r="O3596" s="5">
        <v>5.0</v>
      </c>
    </row>
    <row r="3597">
      <c r="B3597" s="5">
        <v>13663.0</v>
      </c>
      <c r="E3597" s="90" t="s">
        <v>16</v>
      </c>
      <c r="F3597" s="90" t="s">
        <v>5391</v>
      </c>
      <c r="G3597" s="5">
        <v>1990.0</v>
      </c>
      <c r="H3597" s="5" t="s">
        <v>996</v>
      </c>
      <c r="I3597" s="5" t="s">
        <v>5203</v>
      </c>
      <c r="J3597" s="5">
        <v>185.0</v>
      </c>
      <c r="K3597" s="5" t="s">
        <v>105</v>
      </c>
      <c r="L3597" s="5" t="s">
        <v>60</v>
      </c>
      <c r="M3597" s="5" t="s">
        <v>4164</v>
      </c>
      <c r="O3597" s="5">
        <v>5.0</v>
      </c>
    </row>
    <row r="3598">
      <c r="B3598" s="5">
        <v>13664.0</v>
      </c>
      <c r="E3598" s="90" t="s">
        <v>16</v>
      </c>
      <c r="F3598" s="90" t="s">
        <v>5392</v>
      </c>
      <c r="G3598" s="5">
        <v>2019.0</v>
      </c>
      <c r="H3598" s="5" t="s">
        <v>909</v>
      </c>
      <c r="I3598" s="5" t="s">
        <v>1060</v>
      </c>
      <c r="J3598" s="5">
        <v>65.0</v>
      </c>
      <c r="K3598" s="5" t="s">
        <v>105</v>
      </c>
      <c r="L3598" s="5" t="s">
        <v>60</v>
      </c>
      <c r="M3598" s="5" t="s">
        <v>4164</v>
      </c>
      <c r="O3598" s="5">
        <v>5.0</v>
      </c>
    </row>
    <row r="3599">
      <c r="B3599" s="5">
        <v>13665.0</v>
      </c>
      <c r="E3599" s="90" t="s">
        <v>16</v>
      </c>
      <c r="F3599" s="90" t="s">
        <v>5393</v>
      </c>
      <c r="G3599" s="5">
        <v>1990.0</v>
      </c>
      <c r="H3599" s="5" t="s">
        <v>90</v>
      </c>
      <c r="I3599" s="5" t="s">
        <v>5346</v>
      </c>
      <c r="J3599" s="5">
        <v>302.0</v>
      </c>
      <c r="K3599" s="5" t="s">
        <v>105</v>
      </c>
      <c r="L3599" s="5" t="s">
        <v>60</v>
      </c>
      <c r="M3599" s="5" t="s">
        <v>4164</v>
      </c>
      <c r="O3599" s="5">
        <v>5.0</v>
      </c>
    </row>
    <row r="3600">
      <c r="B3600" s="5">
        <v>13668.0</v>
      </c>
      <c r="E3600" s="90" t="s">
        <v>16</v>
      </c>
      <c r="F3600" s="90" t="s">
        <v>5394</v>
      </c>
      <c r="G3600" s="5">
        <v>1990.0</v>
      </c>
      <c r="H3600" s="5" t="s">
        <v>996</v>
      </c>
      <c r="I3600" s="5" t="s">
        <v>5325</v>
      </c>
      <c r="J3600" s="5">
        <v>48.0</v>
      </c>
      <c r="K3600" s="5" t="s">
        <v>105</v>
      </c>
      <c r="L3600" s="5" t="s">
        <v>63</v>
      </c>
      <c r="M3600" s="5" t="s">
        <v>4164</v>
      </c>
      <c r="O3600" s="5">
        <v>5.0</v>
      </c>
    </row>
    <row r="3601">
      <c r="B3601" s="5">
        <v>13669.0</v>
      </c>
      <c r="E3601" s="90" t="s">
        <v>16</v>
      </c>
      <c r="F3601" s="90" t="s">
        <v>5395</v>
      </c>
      <c r="G3601" s="5">
        <v>1982.0</v>
      </c>
      <c r="H3601" s="5" t="s">
        <v>62</v>
      </c>
      <c r="I3601" s="5" t="s">
        <v>5396</v>
      </c>
      <c r="J3601" s="5">
        <v>151.0</v>
      </c>
      <c r="K3601" s="5" t="s">
        <v>105</v>
      </c>
      <c r="L3601" s="5" t="s">
        <v>63</v>
      </c>
      <c r="M3601" s="5" t="s">
        <v>4164</v>
      </c>
      <c r="O3601" s="5">
        <v>5.0</v>
      </c>
    </row>
    <row r="3602">
      <c r="B3602" s="5">
        <v>13670.0</v>
      </c>
      <c r="E3602" s="90" t="s">
        <v>16</v>
      </c>
      <c r="F3602" s="90" t="s">
        <v>5397</v>
      </c>
      <c r="G3602" s="5">
        <v>1990.0</v>
      </c>
      <c r="H3602" s="5" t="s">
        <v>996</v>
      </c>
      <c r="I3602" s="5" t="s">
        <v>5398</v>
      </c>
      <c r="J3602" s="5">
        <v>204.0</v>
      </c>
      <c r="K3602" s="5" t="s">
        <v>105</v>
      </c>
      <c r="L3602" s="5" t="s">
        <v>63</v>
      </c>
      <c r="M3602" s="5" t="s">
        <v>4164</v>
      </c>
      <c r="O3602" s="5">
        <v>5.0</v>
      </c>
    </row>
    <row r="3603">
      <c r="B3603" s="5">
        <v>13671.0</v>
      </c>
      <c r="E3603" s="90" t="s">
        <v>21</v>
      </c>
      <c r="F3603" s="90" t="s">
        <v>5399</v>
      </c>
      <c r="G3603" s="5">
        <v>2019.0</v>
      </c>
      <c r="H3603" s="5" t="s">
        <v>2012</v>
      </c>
      <c r="I3603" s="5" t="s">
        <v>1848</v>
      </c>
      <c r="J3603" s="5">
        <v>168.0</v>
      </c>
      <c r="K3603" s="5" t="s">
        <v>1981</v>
      </c>
      <c r="L3603" s="5" t="s">
        <v>30</v>
      </c>
      <c r="M3603" s="5" t="s">
        <v>4908</v>
      </c>
      <c r="O3603" s="5">
        <v>200.0</v>
      </c>
    </row>
    <row r="3604">
      <c r="B3604" s="5">
        <v>13672.0</v>
      </c>
      <c r="E3604" s="90" t="s">
        <v>21</v>
      </c>
      <c r="F3604" s="90" t="s">
        <v>5400</v>
      </c>
      <c r="G3604" s="5">
        <v>2014.0</v>
      </c>
      <c r="H3604" s="5" t="s">
        <v>473</v>
      </c>
      <c r="I3604" s="5" t="s">
        <v>5401</v>
      </c>
      <c r="J3604" s="5" t="s">
        <v>5402</v>
      </c>
      <c r="K3604" s="5" t="s">
        <v>105</v>
      </c>
      <c r="L3604" s="5" t="s">
        <v>25</v>
      </c>
      <c r="M3604" s="5" t="s">
        <v>5010</v>
      </c>
      <c r="O3604" s="5">
        <v>30.0</v>
      </c>
    </row>
    <row r="3605">
      <c r="B3605" s="5">
        <v>13673.0</v>
      </c>
      <c r="E3605" s="90" t="s">
        <v>21</v>
      </c>
      <c r="F3605" s="90" t="s">
        <v>5403</v>
      </c>
      <c r="G3605" s="5">
        <v>2018.0</v>
      </c>
      <c r="H3605" s="5" t="s">
        <v>1802</v>
      </c>
      <c r="I3605" s="5" t="s">
        <v>5404</v>
      </c>
      <c r="J3605" s="5">
        <v>219.0</v>
      </c>
      <c r="K3605" s="5" t="s">
        <v>105</v>
      </c>
      <c r="L3605" s="5" t="s">
        <v>30</v>
      </c>
      <c r="M3605" s="5" t="s">
        <v>4166</v>
      </c>
      <c r="O3605" s="5">
        <v>60.0</v>
      </c>
    </row>
    <row r="3606">
      <c r="B3606" s="5">
        <v>13674.0</v>
      </c>
      <c r="E3606" s="90" t="s">
        <v>21</v>
      </c>
      <c r="F3606" s="90" t="s">
        <v>5405</v>
      </c>
      <c r="G3606" s="5">
        <v>2012.0</v>
      </c>
      <c r="H3606" s="5" t="s">
        <v>782</v>
      </c>
      <c r="I3606" s="5" t="s">
        <v>5406</v>
      </c>
      <c r="J3606" s="5">
        <v>215.0</v>
      </c>
      <c r="K3606" s="5" t="s">
        <v>169</v>
      </c>
      <c r="L3606" s="5" t="s">
        <v>30</v>
      </c>
      <c r="M3606" s="5" t="s">
        <v>4166</v>
      </c>
      <c r="O3606" s="5">
        <v>80.0</v>
      </c>
    </row>
    <row r="3607">
      <c r="B3607" s="5">
        <v>13675.0</v>
      </c>
      <c r="E3607" s="90" t="s">
        <v>21</v>
      </c>
      <c r="F3607" s="90" t="s">
        <v>5407</v>
      </c>
      <c r="G3607" s="5">
        <v>2019.0</v>
      </c>
      <c r="H3607" s="5" t="s">
        <v>1802</v>
      </c>
      <c r="I3607" s="5" t="s">
        <v>5408</v>
      </c>
      <c r="J3607" s="5">
        <v>246.0</v>
      </c>
      <c r="K3607" s="5" t="s">
        <v>105</v>
      </c>
      <c r="L3607" s="5" t="s">
        <v>25</v>
      </c>
      <c r="M3607" s="5" t="s">
        <v>4166</v>
      </c>
      <c r="O3607" s="5">
        <v>20.0</v>
      </c>
    </row>
    <row r="3608">
      <c r="B3608" s="5">
        <v>13676.0</v>
      </c>
      <c r="E3608" s="90" t="s">
        <v>21</v>
      </c>
      <c r="F3608" s="90" t="s">
        <v>5409</v>
      </c>
      <c r="G3608" s="5">
        <v>2011.0</v>
      </c>
      <c r="H3608" s="5" t="s">
        <v>1802</v>
      </c>
      <c r="I3608" s="5" t="s">
        <v>4859</v>
      </c>
      <c r="J3608" s="5" t="s">
        <v>5410</v>
      </c>
      <c r="K3608" s="5" t="s">
        <v>953</v>
      </c>
      <c r="L3608" s="5" t="s">
        <v>30</v>
      </c>
      <c r="M3608" s="5" t="s">
        <v>4166</v>
      </c>
      <c r="O3608" s="5">
        <v>100.0</v>
      </c>
    </row>
    <row r="3609">
      <c r="B3609" s="5">
        <v>13677.0</v>
      </c>
      <c r="E3609" s="90" t="s">
        <v>66</v>
      </c>
      <c r="F3609" s="90" t="s">
        <v>5411</v>
      </c>
      <c r="G3609" s="5">
        <v>2021.0</v>
      </c>
      <c r="H3609" s="5" t="s">
        <v>1161</v>
      </c>
      <c r="I3609" s="5" t="s">
        <v>5412</v>
      </c>
      <c r="J3609" s="5">
        <v>176.0</v>
      </c>
      <c r="K3609" s="5" t="s">
        <v>5413</v>
      </c>
      <c r="L3609" s="5" t="s">
        <v>5414</v>
      </c>
      <c r="M3609" s="5" t="s">
        <v>4164</v>
      </c>
      <c r="O3609" s="5">
        <v>35.0</v>
      </c>
    </row>
    <row r="3610">
      <c r="B3610" s="5">
        <v>13678.0</v>
      </c>
      <c r="E3610" s="90" t="s">
        <v>16</v>
      </c>
      <c r="F3610" s="90" t="s">
        <v>5415</v>
      </c>
      <c r="G3610" s="5">
        <v>1987.0</v>
      </c>
      <c r="H3610" s="5" t="s">
        <v>62</v>
      </c>
      <c r="I3610" s="5" t="s">
        <v>190</v>
      </c>
      <c r="J3610" s="5">
        <v>170.0</v>
      </c>
      <c r="K3610" s="5" t="s">
        <v>398</v>
      </c>
      <c r="L3610" s="5" t="s">
        <v>60</v>
      </c>
      <c r="M3610" s="5" t="s">
        <v>4164</v>
      </c>
      <c r="O3610" s="5">
        <v>5.0</v>
      </c>
    </row>
    <row r="3611">
      <c r="B3611" s="5">
        <v>13679.0</v>
      </c>
      <c r="E3611" s="90" t="s">
        <v>16</v>
      </c>
      <c r="F3611" s="90" t="s">
        <v>5416</v>
      </c>
      <c r="G3611" s="5">
        <v>1979.0</v>
      </c>
      <c r="H3611" s="5" t="s">
        <v>62</v>
      </c>
      <c r="I3611" s="5" t="s">
        <v>5417</v>
      </c>
      <c r="J3611" s="5">
        <v>389.0</v>
      </c>
      <c r="K3611" s="5" t="s">
        <v>105</v>
      </c>
      <c r="L3611" s="5" t="s">
        <v>60</v>
      </c>
      <c r="M3611" s="5" t="s">
        <v>4164</v>
      </c>
      <c r="O3611" s="5">
        <v>5.0</v>
      </c>
    </row>
    <row r="3612">
      <c r="B3612" s="5">
        <v>13680.0</v>
      </c>
      <c r="E3612" s="90" t="s">
        <v>16</v>
      </c>
      <c r="F3612" s="90" t="s">
        <v>5418</v>
      </c>
      <c r="G3612" s="5">
        <v>1991.0</v>
      </c>
      <c r="H3612" s="5" t="s">
        <v>1802</v>
      </c>
      <c r="I3612" s="5" t="s">
        <v>1215</v>
      </c>
      <c r="J3612" s="5">
        <v>456.0</v>
      </c>
      <c r="K3612" s="5" t="s">
        <v>5419</v>
      </c>
      <c r="L3612" s="5" t="s">
        <v>63</v>
      </c>
      <c r="M3612" s="5" t="s">
        <v>4164</v>
      </c>
      <c r="O3612" s="5">
        <v>5.0</v>
      </c>
    </row>
    <row r="3613">
      <c r="B3613" s="5">
        <v>13681.0</v>
      </c>
      <c r="E3613" s="90" t="s">
        <v>16</v>
      </c>
      <c r="F3613" s="90" t="s">
        <v>5420</v>
      </c>
      <c r="G3613" s="5">
        <v>1982.0</v>
      </c>
      <c r="H3613" s="5" t="s">
        <v>62</v>
      </c>
      <c r="I3613" s="5" t="s">
        <v>5421</v>
      </c>
      <c r="J3613" s="5">
        <v>313.0</v>
      </c>
      <c r="K3613" s="5" t="s">
        <v>105</v>
      </c>
      <c r="L3613" s="5" t="s">
        <v>63</v>
      </c>
      <c r="M3613" s="5" t="s">
        <v>4164</v>
      </c>
      <c r="O3613" s="5">
        <v>5.0</v>
      </c>
    </row>
    <row r="3614">
      <c r="B3614" s="5">
        <v>13682.0</v>
      </c>
      <c r="E3614" s="90" t="s">
        <v>16</v>
      </c>
      <c r="F3614" s="90" t="s">
        <v>5422</v>
      </c>
      <c r="G3614" s="5">
        <v>1982.0</v>
      </c>
      <c r="H3614" s="5" t="s">
        <v>62</v>
      </c>
      <c r="I3614" s="5" t="s">
        <v>5205</v>
      </c>
      <c r="J3614" s="5">
        <v>198.0</v>
      </c>
      <c r="K3614" s="5" t="s">
        <v>105</v>
      </c>
      <c r="L3614" s="5" t="s">
        <v>63</v>
      </c>
      <c r="M3614" s="5" t="s">
        <v>4164</v>
      </c>
      <c r="O3614" s="5">
        <v>5.0</v>
      </c>
    </row>
    <row r="3615">
      <c r="B3615" s="5">
        <v>13683.0</v>
      </c>
      <c r="E3615" s="90" t="s">
        <v>16</v>
      </c>
      <c r="F3615" s="90" t="s">
        <v>5423</v>
      </c>
      <c r="G3615" s="5">
        <v>1990.0</v>
      </c>
      <c r="H3615" s="5" t="s">
        <v>996</v>
      </c>
      <c r="I3615" s="5" t="s">
        <v>5424</v>
      </c>
      <c r="J3615" s="5">
        <v>84.0</v>
      </c>
      <c r="K3615" s="5" t="s">
        <v>105</v>
      </c>
      <c r="L3615" s="5" t="s">
        <v>63</v>
      </c>
      <c r="M3615" s="5" t="s">
        <v>4164</v>
      </c>
      <c r="O3615" s="5">
        <v>5.0</v>
      </c>
    </row>
    <row r="3616">
      <c r="B3616" s="5">
        <v>13684.0</v>
      </c>
      <c r="E3616" s="90" t="s">
        <v>16</v>
      </c>
      <c r="F3616" s="90" t="s">
        <v>5425</v>
      </c>
      <c r="G3616" s="5">
        <v>2020.0</v>
      </c>
      <c r="H3616" s="5" t="s">
        <v>5277</v>
      </c>
      <c r="I3616" s="5" t="s">
        <v>5426</v>
      </c>
      <c r="J3616" s="5">
        <v>147.0</v>
      </c>
      <c r="K3616" s="5" t="s">
        <v>105</v>
      </c>
      <c r="L3616" s="5" t="s">
        <v>20</v>
      </c>
      <c r="M3616" s="5" t="s">
        <v>4164</v>
      </c>
      <c r="O3616" s="5">
        <v>5.0</v>
      </c>
    </row>
    <row r="3617">
      <c r="B3617" s="5">
        <v>13685.0</v>
      </c>
      <c r="E3617" s="90" t="s">
        <v>16</v>
      </c>
      <c r="F3617" s="90" t="s">
        <v>5427</v>
      </c>
      <c r="G3617" s="5">
        <v>1991.0</v>
      </c>
      <c r="H3617" s="5" t="s">
        <v>90</v>
      </c>
      <c r="I3617" s="5" t="s">
        <v>5428</v>
      </c>
      <c r="J3617" s="5">
        <v>181.0</v>
      </c>
      <c r="K3617" s="5" t="s">
        <v>105</v>
      </c>
      <c r="L3617" s="5" t="s">
        <v>60</v>
      </c>
      <c r="M3617" s="5" t="s">
        <v>4164</v>
      </c>
      <c r="O3617" s="5">
        <v>5.0</v>
      </c>
    </row>
    <row r="3618">
      <c r="B3618" s="5">
        <v>13686.0</v>
      </c>
      <c r="E3618" s="90" t="s">
        <v>16</v>
      </c>
      <c r="F3618" s="90" t="s">
        <v>5429</v>
      </c>
      <c r="G3618" s="5">
        <v>1988.0</v>
      </c>
      <c r="H3618" s="5" t="s">
        <v>5430</v>
      </c>
      <c r="I3618" s="5" t="s">
        <v>5218</v>
      </c>
      <c r="J3618" s="5">
        <v>28.0</v>
      </c>
      <c r="K3618" s="5" t="s">
        <v>105</v>
      </c>
      <c r="L3618" s="5" t="s">
        <v>60</v>
      </c>
      <c r="M3618" s="5" t="s">
        <v>4164</v>
      </c>
      <c r="O3618" s="5">
        <v>5.0</v>
      </c>
    </row>
    <row r="3619">
      <c r="B3619" s="5">
        <v>13687.0</v>
      </c>
      <c r="E3619" s="90" t="s">
        <v>16</v>
      </c>
      <c r="F3619" s="90" t="s">
        <v>5431</v>
      </c>
      <c r="G3619" s="5">
        <v>2020.0</v>
      </c>
      <c r="H3619" s="5" t="s">
        <v>905</v>
      </c>
      <c r="I3619" s="5" t="s">
        <v>5432</v>
      </c>
      <c r="J3619" s="5">
        <v>22.0</v>
      </c>
      <c r="K3619" s="5" t="s">
        <v>1541</v>
      </c>
      <c r="L3619" s="5" t="s">
        <v>60</v>
      </c>
      <c r="M3619" s="5" t="s">
        <v>4164</v>
      </c>
      <c r="O3619" s="5">
        <v>5.0</v>
      </c>
    </row>
    <row r="3620">
      <c r="B3620" s="5">
        <v>13688.0</v>
      </c>
      <c r="E3620" s="90" t="s">
        <v>16</v>
      </c>
      <c r="F3620" s="90" t="s">
        <v>5433</v>
      </c>
      <c r="G3620" s="5">
        <v>1982.0</v>
      </c>
      <c r="H3620" s="5" t="s">
        <v>62</v>
      </c>
      <c r="I3620" s="5" t="s">
        <v>5191</v>
      </c>
      <c r="J3620" s="5">
        <v>507.0</v>
      </c>
      <c r="K3620" s="5" t="s">
        <v>105</v>
      </c>
      <c r="L3620" s="5" t="s">
        <v>60</v>
      </c>
      <c r="M3620" s="5" t="s">
        <v>4164</v>
      </c>
      <c r="O3620" s="5">
        <v>5.0</v>
      </c>
    </row>
    <row r="3621">
      <c r="B3621" s="5">
        <v>13689.0</v>
      </c>
      <c r="E3621" s="90" t="s">
        <v>16</v>
      </c>
      <c r="F3621" s="90" t="s">
        <v>5434</v>
      </c>
      <c r="G3621" s="5">
        <v>2019.0</v>
      </c>
      <c r="H3621" s="5" t="s">
        <v>905</v>
      </c>
      <c r="I3621" s="5" t="s">
        <v>5435</v>
      </c>
      <c r="J3621" s="5">
        <v>342.0</v>
      </c>
      <c r="K3621" s="5" t="s">
        <v>105</v>
      </c>
      <c r="L3621" s="5" t="s">
        <v>2967</v>
      </c>
      <c r="M3621" s="5" t="s">
        <v>4164</v>
      </c>
      <c r="O3621" s="5">
        <v>5.0</v>
      </c>
    </row>
    <row r="3622">
      <c r="B3622" s="5">
        <v>13690.0</v>
      </c>
      <c r="E3622" s="90" t="s">
        <v>16</v>
      </c>
      <c r="F3622" s="90" t="s">
        <v>5436</v>
      </c>
      <c r="G3622" s="5">
        <v>1982.0</v>
      </c>
      <c r="H3622" s="5" t="s">
        <v>62</v>
      </c>
      <c r="I3622" s="5" t="s">
        <v>5295</v>
      </c>
      <c r="J3622" s="5">
        <v>332.0</v>
      </c>
      <c r="K3622" s="5" t="s">
        <v>5291</v>
      </c>
      <c r="L3622" s="5" t="s">
        <v>2967</v>
      </c>
      <c r="M3622" s="5" t="s">
        <v>4164</v>
      </c>
      <c r="O3622" s="5">
        <v>5.0</v>
      </c>
    </row>
    <row r="3623">
      <c r="B3623" s="5">
        <v>13691.0</v>
      </c>
      <c r="E3623" s="90" t="s">
        <v>16</v>
      </c>
      <c r="F3623" s="90" t="s">
        <v>5437</v>
      </c>
      <c r="G3623" s="5">
        <v>1990.0</v>
      </c>
      <c r="H3623" s="5" t="s">
        <v>996</v>
      </c>
      <c r="I3623" s="5" t="s">
        <v>5424</v>
      </c>
      <c r="J3623" s="5">
        <v>84.0</v>
      </c>
      <c r="K3623" s="5" t="s">
        <v>105</v>
      </c>
      <c r="L3623" s="5" t="s">
        <v>2967</v>
      </c>
      <c r="M3623" s="5" t="s">
        <v>4164</v>
      </c>
      <c r="O3623" s="5">
        <v>5.0</v>
      </c>
    </row>
    <row r="3624">
      <c r="B3624" s="5">
        <v>13692.0</v>
      </c>
      <c r="E3624" s="90" t="s">
        <v>16</v>
      </c>
      <c r="F3624" s="90" t="s">
        <v>5438</v>
      </c>
      <c r="G3624" s="5">
        <v>1982.0</v>
      </c>
      <c r="H3624" s="5" t="s">
        <v>62</v>
      </c>
      <c r="I3624" s="5" t="s">
        <v>5439</v>
      </c>
      <c r="J3624" s="5">
        <v>8.0</v>
      </c>
      <c r="K3624" s="5" t="s">
        <v>105</v>
      </c>
      <c r="L3624" s="5" t="s">
        <v>5283</v>
      </c>
      <c r="M3624" s="5" t="s">
        <v>4164</v>
      </c>
      <c r="O3624" s="5">
        <v>5.0</v>
      </c>
    </row>
    <row r="3625">
      <c r="B3625" s="5">
        <v>13693.0</v>
      </c>
      <c r="E3625" s="90" t="s">
        <v>16</v>
      </c>
      <c r="F3625" s="90" t="s">
        <v>5440</v>
      </c>
      <c r="G3625" s="5">
        <v>1982.0</v>
      </c>
      <c r="H3625" s="5" t="s">
        <v>62</v>
      </c>
      <c r="I3625" s="5" t="s">
        <v>5441</v>
      </c>
      <c r="J3625" s="5">
        <v>339.0</v>
      </c>
      <c r="K3625" s="5" t="s">
        <v>105</v>
      </c>
      <c r="L3625" s="5" t="s">
        <v>5283</v>
      </c>
      <c r="M3625" s="5" t="s">
        <v>4164</v>
      </c>
      <c r="O3625" s="5">
        <v>5.0</v>
      </c>
    </row>
    <row r="3626">
      <c r="B3626" s="5">
        <v>13694.0</v>
      </c>
      <c r="E3626" s="90" t="s">
        <v>16</v>
      </c>
      <c r="F3626" s="90" t="s">
        <v>5442</v>
      </c>
      <c r="G3626" s="5">
        <v>1990.0</v>
      </c>
      <c r="H3626" s="5" t="s">
        <v>62</v>
      </c>
      <c r="I3626" s="5" t="s">
        <v>5443</v>
      </c>
      <c r="J3626" s="5">
        <v>368.0</v>
      </c>
      <c r="K3626" s="5" t="s">
        <v>1113</v>
      </c>
      <c r="L3626" s="5" t="s">
        <v>2967</v>
      </c>
      <c r="M3626" s="5" t="s">
        <v>4164</v>
      </c>
      <c r="O3626" s="5">
        <v>5.0</v>
      </c>
    </row>
    <row r="3627">
      <c r="B3627" s="5">
        <v>13695.0</v>
      </c>
      <c r="E3627" s="90" t="s">
        <v>16</v>
      </c>
      <c r="F3627" s="90" t="s">
        <v>5444</v>
      </c>
      <c r="G3627" s="5">
        <v>1990.0</v>
      </c>
      <c r="H3627" s="5" t="s">
        <v>1995</v>
      </c>
      <c r="I3627" s="5" t="s">
        <v>2369</v>
      </c>
      <c r="J3627" s="5">
        <v>7.0</v>
      </c>
      <c r="K3627" s="5" t="s">
        <v>1865</v>
      </c>
      <c r="L3627" s="5" t="s">
        <v>2967</v>
      </c>
      <c r="M3627" s="5" t="s">
        <v>4908</v>
      </c>
      <c r="O3627" s="5">
        <v>5.0</v>
      </c>
    </row>
    <row r="3628">
      <c r="B3628" s="5">
        <v>13696.0</v>
      </c>
      <c r="E3628" s="90" t="s">
        <v>16</v>
      </c>
      <c r="F3628" s="90" t="s">
        <v>5445</v>
      </c>
      <c r="G3628" s="5">
        <v>1990.0</v>
      </c>
      <c r="H3628" s="5" t="s">
        <v>119</v>
      </c>
      <c r="I3628" s="5" t="s">
        <v>103</v>
      </c>
      <c r="J3628" s="5">
        <v>365.0</v>
      </c>
      <c r="K3628" s="5" t="s">
        <v>105</v>
      </c>
      <c r="L3628" s="5" t="s">
        <v>2967</v>
      </c>
      <c r="M3628" s="5" t="s">
        <v>5010</v>
      </c>
      <c r="O3628" s="5">
        <v>5.0</v>
      </c>
    </row>
    <row r="3629">
      <c r="B3629" s="5">
        <v>13697.0</v>
      </c>
      <c r="E3629" s="90" t="s">
        <v>16</v>
      </c>
      <c r="F3629" s="90" t="s">
        <v>5446</v>
      </c>
      <c r="G3629" s="5">
        <v>1992.0</v>
      </c>
      <c r="H3629" s="5" t="s">
        <v>5354</v>
      </c>
      <c r="I3629" s="5" t="s">
        <v>145</v>
      </c>
      <c r="J3629" s="5" t="s">
        <v>5355</v>
      </c>
      <c r="K3629" s="5" t="s">
        <v>5356</v>
      </c>
      <c r="L3629" s="5" t="s">
        <v>2967</v>
      </c>
      <c r="M3629" s="5" t="s">
        <v>5010</v>
      </c>
      <c r="O3629" s="5">
        <v>5.0</v>
      </c>
    </row>
    <row r="3630">
      <c r="B3630" s="5">
        <v>13698.0</v>
      </c>
      <c r="E3630" s="90" t="s">
        <v>16</v>
      </c>
      <c r="F3630" s="90" t="s">
        <v>5447</v>
      </c>
      <c r="G3630" s="5">
        <v>1990.0</v>
      </c>
      <c r="H3630" s="5" t="s">
        <v>90</v>
      </c>
      <c r="I3630" s="5" t="s">
        <v>5346</v>
      </c>
      <c r="J3630" s="5">
        <v>302.0</v>
      </c>
      <c r="K3630" s="5" t="s">
        <v>105</v>
      </c>
      <c r="L3630" s="5" t="s">
        <v>60</v>
      </c>
      <c r="M3630" s="5" t="s">
        <v>4164</v>
      </c>
      <c r="O3630" s="5">
        <v>5.0</v>
      </c>
    </row>
    <row r="3631">
      <c r="B3631" s="5">
        <v>13699.0</v>
      </c>
      <c r="E3631" s="90" t="s">
        <v>21</v>
      </c>
      <c r="F3631" s="90" t="s">
        <v>5448</v>
      </c>
      <c r="G3631" s="5">
        <v>1986.0</v>
      </c>
      <c r="H3631" s="5" t="s">
        <v>5449</v>
      </c>
      <c r="I3631" s="5" t="s">
        <v>5450</v>
      </c>
      <c r="J3631" s="5">
        <v>53.0</v>
      </c>
      <c r="K3631" s="5" t="s">
        <v>105</v>
      </c>
      <c r="L3631" s="5" t="s">
        <v>25</v>
      </c>
      <c r="M3631" s="5" t="s">
        <v>4166</v>
      </c>
      <c r="O3631" s="5">
        <v>1900.0</v>
      </c>
    </row>
    <row r="3632">
      <c r="B3632" s="5">
        <v>13700.0</v>
      </c>
      <c r="E3632" s="90" t="s">
        <v>66</v>
      </c>
      <c r="F3632" s="90" t="s">
        <v>5451</v>
      </c>
      <c r="G3632" s="5">
        <v>1985.0</v>
      </c>
      <c r="H3632" s="5" t="s">
        <v>62</v>
      </c>
      <c r="I3632" s="5" t="s">
        <v>5452</v>
      </c>
      <c r="J3632" s="5">
        <v>9.0</v>
      </c>
      <c r="K3632" s="5" t="s">
        <v>105</v>
      </c>
      <c r="L3632" s="5" t="s">
        <v>1919</v>
      </c>
      <c r="M3632" s="5" t="s">
        <v>4166</v>
      </c>
      <c r="O3632" s="5">
        <v>300.0</v>
      </c>
    </row>
    <row r="3633">
      <c r="B3633" s="5">
        <v>13701.0</v>
      </c>
      <c r="E3633" s="90" t="s">
        <v>21</v>
      </c>
      <c r="F3633" s="90" t="s">
        <v>5453</v>
      </c>
      <c r="G3633" s="5">
        <v>1979.0</v>
      </c>
      <c r="H3633" s="5" t="s">
        <v>5449</v>
      </c>
      <c r="I3633" s="5" t="s">
        <v>4768</v>
      </c>
      <c r="J3633" s="5">
        <v>18.0</v>
      </c>
      <c r="K3633" s="5" t="s">
        <v>105</v>
      </c>
      <c r="L3633" s="5" t="s">
        <v>3817</v>
      </c>
      <c r="M3633" s="5" t="s">
        <v>4166</v>
      </c>
      <c r="O3633" s="5">
        <v>1500.0</v>
      </c>
    </row>
    <row r="3634">
      <c r="B3634" s="5">
        <v>13702.0</v>
      </c>
      <c r="E3634" s="90" t="s">
        <v>21</v>
      </c>
      <c r="F3634" s="90" t="s">
        <v>5454</v>
      </c>
      <c r="G3634" s="5">
        <v>1990.0</v>
      </c>
      <c r="H3634" s="5" t="s">
        <v>5449</v>
      </c>
      <c r="I3634" s="5" t="s">
        <v>4123</v>
      </c>
      <c r="J3634" s="5">
        <v>50.0</v>
      </c>
      <c r="K3634" s="5" t="s">
        <v>105</v>
      </c>
      <c r="L3634" s="5" t="s">
        <v>30</v>
      </c>
      <c r="M3634" s="5" t="s">
        <v>4166</v>
      </c>
      <c r="O3634" s="5">
        <v>400.0</v>
      </c>
    </row>
    <row r="3635">
      <c r="A3635" s="92"/>
      <c r="B3635" s="91">
        <v>13703.0</v>
      </c>
      <c r="C3635" s="92"/>
      <c r="D3635" s="92"/>
      <c r="E3635" s="371" t="s">
        <v>21</v>
      </c>
      <c r="F3635" s="372">
        <v>4.5893386E7</v>
      </c>
      <c r="G3635" s="372">
        <v>1980.0</v>
      </c>
      <c r="H3635" s="371" t="s">
        <v>5449</v>
      </c>
      <c r="I3635" s="373" t="s">
        <v>5455</v>
      </c>
      <c r="J3635" s="372">
        <v>140.0</v>
      </c>
      <c r="K3635" s="371" t="s">
        <v>243</v>
      </c>
      <c r="L3635" s="371" t="s">
        <v>763</v>
      </c>
      <c r="M3635" s="371" t="s">
        <v>5018</v>
      </c>
      <c r="N3635" s="92"/>
      <c r="O3635" s="91">
        <v>150.0</v>
      </c>
      <c r="P3635" s="92"/>
      <c r="Q3635" s="92"/>
      <c r="R3635" s="92"/>
      <c r="S3635" s="92"/>
      <c r="T3635" s="92"/>
      <c r="U3635" s="92"/>
      <c r="V3635" s="92"/>
      <c r="W3635" s="92"/>
      <c r="X3635" s="92"/>
      <c r="Y3635" s="92"/>
      <c r="Z3635" s="92"/>
      <c r="AA3635" s="92"/>
      <c r="AB3635" s="92"/>
      <c r="AC3635" s="92"/>
      <c r="AD3635" s="92"/>
      <c r="AE3635" s="92"/>
      <c r="AF3635" s="92"/>
      <c r="AG3635" s="92"/>
      <c r="AH3635" s="92"/>
      <c r="AI3635" s="374"/>
      <c r="AJ3635" s="374"/>
      <c r="AK3635" s="374"/>
      <c r="AL3635" s="374"/>
      <c r="AM3635" s="374"/>
      <c r="AN3635" s="374"/>
    </row>
    <row r="3636">
      <c r="A3636" s="92"/>
      <c r="B3636" s="91">
        <v>13704.0</v>
      </c>
      <c r="C3636" s="92"/>
      <c r="D3636" s="92"/>
      <c r="E3636" s="371" t="s">
        <v>21</v>
      </c>
      <c r="F3636" s="372">
        <v>4.7840211E7</v>
      </c>
      <c r="G3636" s="372">
        <v>1988.0</v>
      </c>
      <c r="H3636" s="371" t="s">
        <v>62</v>
      </c>
      <c r="I3636" s="373" t="s">
        <v>4758</v>
      </c>
      <c r="J3636" s="372">
        <v>66.0</v>
      </c>
      <c r="K3636" s="371" t="s">
        <v>243</v>
      </c>
      <c r="L3636" s="371" t="s">
        <v>72</v>
      </c>
      <c r="M3636" s="371" t="s">
        <v>5018</v>
      </c>
      <c r="N3636" s="92"/>
      <c r="O3636" s="91">
        <v>40.0</v>
      </c>
      <c r="P3636" s="92"/>
      <c r="Q3636" s="92"/>
      <c r="R3636" s="92"/>
      <c r="S3636" s="92"/>
      <c r="T3636" s="92"/>
      <c r="U3636" s="92"/>
      <c r="V3636" s="92"/>
      <c r="W3636" s="92"/>
      <c r="X3636" s="92"/>
      <c r="Y3636" s="92"/>
      <c r="Z3636" s="92"/>
      <c r="AA3636" s="92"/>
      <c r="AB3636" s="92"/>
      <c r="AC3636" s="92"/>
      <c r="AD3636" s="92"/>
      <c r="AE3636" s="92"/>
      <c r="AF3636" s="92"/>
      <c r="AG3636" s="92"/>
      <c r="AH3636" s="92"/>
      <c r="AI3636" s="374"/>
      <c r="AJ3636" s="374"/>
      <c r="AK3636" s="374"/>
      <c r="AL3636" s="374"/>
      <c r="AM3636" s="374"/>
      <c r="AN3636" s="374"/>
    </row>
    <row r="3637">
      <c r="A3637" s="92"/>
      <c r="B3637" s="91">
        <v>13705.0</v>
      </c>
      <c r="C3637" s="92"/>
      <c r="D3637" s="92"/>
      <c r="E3637" s="125" t="s">
        <v>21</v>
      </c>
      <c r="F3637" s="125" t="s">
        <v>5456</v>
      </c>
      <c r="G3637" s="91">
        <v>1989.0</v>
      </c>
      <c r="H3637" s="91" t="s">
        <v>5449</v>
      </c>
      <c r="I3637" s="91" t="s">
        <v>4132</v>
      </c>
      <c r="J3637" s="91">
        <v>113.0</v>
      </c>
      <c r="K3637" s="91" t="s">
        <v>105</v>
      </c>
      <c r="L3637" s="91" t="s">
        <v>25</v>
      </c>
      <c r="M3637" s="91" t="s">
        <v>5018</v>
      </c>
      <c r="N3637" s="92"/>
      <c r="O3637" s="91">
        <v>60.0</v>
      </c>
      <c r="P3637" s="92"/>
      <c r="Q3637" s="92"/>
      <c r="R3637" s="92"/>
      <c r="S3637" s="92"/>
      <c r="T3637" s="92"/>
      <c r="U3637" s="92"/>
      <c r="V3637" s="92"/>
      <c r="W3637" s="92"/>
      <c r="X3637" s="92"/>
      <c r="Y3637" s="92"/>
      <c r="Z3637" s="92"/>
      <c r="AA3637" s="92"/>
      <c r="AB3637" s="92"/>
      <c r="AC3637" s="92"/>
      <c r="AD3637" s="92"/>
      <c r="AE3637" s="92"/>
      <c r="AF3637" s="92"/>
      <c r="AG3637" s="92"/>
      <c r="AH3637" s="92"/>
      <c r="AI3637" s="374"/>
      <c r="AJ3637" s="374"/>
      <c r="AK3637" s="374"/>
      <c r="AL3637" s="374"/>
      <c r="AM3637" s="374"/>
      <c r="AN3637" s="374"/>
    </row>
    <row r="3638">
      <c r="A3638" s="92"/>
      <c r="B3638" s="91">
        <v>13706.0</v>
      </c>
      <c r="C3638" s="92"/>
      <c r="D3638" s="92"/>
      <c r="E3638" s="371" t="s">
        <v>21</v>
      </c>
      <c r="F3638" s="372">
        <v>5.3228178E7</v>
      </c>
      <c r="G3638" s="372">
        <v>1990.0</v>
      </c>
      <c r="H3638" s="371" t="s">
        <v>4126</v>
      </c>
      <c r="I3638" s="373" t="s">
        <v>4134</v>
      </c>
      <c r="J3638" s="372">
        <v>74.0</v>
      </c>
      <c r="K3638" s="371" t="s">
        <v>243</v>
      </c>
      <c r="L3638" s="371" t="s">
        <v>30</v>
      </c>
      <c r="M3638" s="371" t="s">
        <v>5018</v>
      </c>
      <c r="N3638" s="92"/>
      <c r="O3638" s="91">
        <v>100.0</v>
      </c>
      <c r="P3638" s="92"/>
      <c r="Q3638" s="92"/>
      <c r="R3638" s="92"/>
      <c r="S3638" s="92"/>
      <c r="T3638" s="92"/>
      <c r="U3638" s="92"/>
      <c r="V3638" s="92"/>
      <c r="W3638" s="92"/>
      <c r="X3638" s="92"/>
      <c r="Y3638" s="92"/>
      <c r="Z3638" s="92"/>
      <c r="AA3638" s="92"/>
      <c r="AB3638" s="92"/>
      <c r="AC3638" s="92"/>
      <c r="AD3638" s="92"/>
      <c r="AE3638" s="92"/>
      <c r="AF3638" s="92"/>
      <c r="AG3638" s="92"/>
      <c r="AH3638" s="92"/>
      <c r="AI3638" s="374"/>
      <c r="AJ3638" s="374"/>
      <c r="AK3638" s="374"/>
      <c r="AL3638" s="374"/>
      <c r="AM3638" s="374"/>
      <c r="AN3638" s="374"/>
    </row>
    <row r="3639">
      <c r="A3639" s="92"/>
      <c r="B3639" s="91">
        <v>13707.0</v>
      </c>
      <c r="C3639" s="92"/>
      <c r="D3639" s="92"/>
      <c r="E3639" s="91" t="s">
        <v>21</v>
      </c>
      <c r="F3639" s="91">
        <v>7242828.0</v>
      </c>
      <c r="G3639" s="91">
        <v>1988.0</v>
      </c>
      <c r="H3639" s="91" t="s">
        <v>62</v>
      </c>
      <c r="I3639" s="91" t="s">
        <v>4758</v>
      </c>
      <c r="J3639" s="91">
        <v>66.0</v>
      </c>
      <c r="K3639" s="91" t="s">
        <v>105</v>
      </c>
      <c r="L3639" s="91" t="s">
        <v>25</v>
      </c>
      <c r="M3639" s="91" t="s">
        <v>5018</v>
      </c>
      <c r="N3639" s="92"/>
      <c r="O3639" s="91">
        <v>150.0</v>
      </c>
      <c r="P3639" s="92"/>
      <c r="Q3639" s="92"/>
      <c r="R3639" s="92"/>
      <c r="S3639" s="92"/>
      <c r="T3639" s="92"/>
      <c r="U3639" s="92"/>
      <c r="V3639" s="92"/>
      <c r="W3639" s="92"/>
      <c r="X3639" s="92"/>
      <c r="Y3639" s="92"/>
      <c r="Z3639" s="92"/>
      <c r="AA3639" s="92"/>
      <c r="AB3639" s="92"/>
      <c r="AC3639" s="92"/>
      <c r="AD3639" s="92"/>
      <c r="AE3639" s="92"/>
      <c r="AF3639" s="92"/>
      <c r="AG3639" s="92"/>
      <c r="AH3639" s="92"/>
      <c r="AI3639" s="374"/>
      <c r="AJ3639" s="374"/>
      <c r="AK3639" s="374"/>
      <c r="AL3639" s="374"/>
      <c r="AM3639" s="374"/>
      <c r="AN3639" s="374"/>
    </row>
    <row r="3640">
      <c r="A3640" s="92"/>
      <c r="B3640" s="91">
        <v>13708.0</v>
      </c>
      <c r="C3640" s="92"/>
      <c r="D3640" s="92"/>
      <c r="E3640" s="373" t="s">
        <v>21</v>
      </c>
      <c r="F3640" s="375" t="s">
        <v>5457</v>
      </c>
      <c r="G3640" s="372">
        <v>1988.0</v>
      </c>
      <c r="H3640" s="371" t="s">
        <v>5449</v>
      </c>
      <c r="I3640" s="371" t="s">
        <v>5458</v>
      </c>
      <c r="J3640" s="372">
        <v>122.0</v>
      </c>
      <c r="K3640" s="371" t="s">
        <v>243</v>
      </c>
      <c r="L3640" s="371" t="s">
        <v>72</v>
      </c>
      <c r="M3640" s="371" t="s">
        <v>5018</v>
      </c>
      <c r="N3640" s="92"/>
      <c r="O3640" s="91">
        <v>50.0</v>
      </c>
      <c r="P3640" s="92"/>
      <c r="Q3640" s="92"/>
      <c r="R3640" s="92"/>
      <c r="S3640" s="92"/>
      <c r="T3640" s="92"/>
      <c r="U3640" s="92"/>
      <c r="V3640" s="92"/>
      <c r="W3640" s="92"/>
      <c r="X3640" s="92"/>
      <c r="Y3640" s="92"/>
      <c r="Z3640" s="92"/>
      <c r="AA3640" s="92"/>
      <c r="AB3640" s="92"/>
      <c r="AC3640" s="92"/>
      <c r="AD3640" s="92"/>
      <c r="AE3640" s="92"/>
      <c r="AF3640" s="92"/>
      <c r="AG3640" s="92"/>
      <c r="AH3640" s="92"/>
      <c r="AI3640" s="374"/>
      <c r="AJ3640" s="374"/>
      <c r="AK3640" s="374"/>
      <c r="AL3640" s="374"/>
      <c r="AM3640" s="374"/>
      <c r="AN3640" s="374"/>
    </row>
    <row r="3641">
      <c r="A3641" s="92"/>
      <c r="B3641" s="91">
        <v>13709.0</v>
      </c>
      <c r="C3641" s="92"/>
      <c r="D3641" s="92"/>
      <c r="E3641" s="373" t="s">
        <v>21</v>
      </c>
      <c r="F3641" s="375" t="s">
        <v>5459</v>
      </c>
      <c r="G3641" s="372">
        <v>1986.0</v>
      </c>
      <c r="H3641" s="371" t="s">
        <v>62</v>
      </c>
      <c r="I3641" s="371" t="s">
        <v>5450</v>
      </c>
      <c r="J3641" s="372">
        <v>53.0</v>
      </c>
      <c r="K3641" s="371" t="s">
        <v>243</v>
      </c>
      <c r="L3641" s="371" t="s">
        <v>666</v>
      </c>
      <c r="M3641" s="371" t="s">
        <v>5018</v>
      </c>
      <c r="N3641" s="92"/>
      <c r="O3641" s="91">
        <v>180.0</v>
      </c>
      <c r="P3641" s="92"/>
      <c r="Q3641" s="92"/>
      <c r="R3641" s="92"/>
      <c r="S3641" s="92"/>
      <c r="T3641" s="92"/>
      <c r="U3641" s="92"/>
      <c r="V3641" s="92"/>
      <c r="W3641" s="92"/>
      <c r="X3641" s="92"/>
      <c r="Y3641" s="92"/>
      <c r="Z3641" s="92"/>
      <c r="AA3641" s="92"/>
      <c r="AB3641" s="92"/>
      <c r="AC3641" s="92"/>
      <c r="AD3641" s="92"/>
      <c r="AE3641" s="92"/>
      <c r="AF3641" s="92"/>
      <c r="AG3641" s="92"/>
      <c r="AH3641" s="92"/>
      <c r="AI3641" s="374"/>
      <c r="AJ3641" s="374"/>
      <c r="AK3641" s="374"/>
      <c r="AL3641" s="374"/>
      <c r="AM3641" s="374"/>
      <c r="AN3641" s="374"/>
    </row>
    <row r="3642">
      <c r="A3642" s="92"/>
      <c r="B3642" s="91">
        <v>13710.0</v>
      </c>
      <c r="C3642" s="92"/>
      <c r="D3642" s="372"/>
      <c r="E3642" s="91" t="s">
        <v>21</v>
      </c>
      <c r="F3642" s="91">
        <v>4.2653256E7</v>
      </c>
      <c r="G3642" s="91">
        <v>2016.0</v>
      </c>
      <c r="H3642" s="91" t="s">
        <v>1802</v>
      </c>
      <c r="I3642" s="91" t="s">
        <v>5460</v>
      </c>
      <c r="J3642" s="91">
        <v>205.0</v>
      </c>
      <c r="K3642" s="91" t="s">
        <v>105</v>
      </c>
      <c r="L3642" s="91" t="s">
        <v>30</v>
      </c>
      <c r="M3642" s="91" t="s">
        <v>5018</v>
      </c>
      <c r="N3642" s="92"/>
      <c r="O3642" s="91">
        <v>250.0</v>
      </c>
      <c r="P3642" s="92"/>
      <c r="Q3642" s="92"/>
      <c r="R3642" s="92"/>
      <c r="S3642" s="92"/>
      <c r="T3642" s="92"/>
      <c r="U3642" s="92"/>
      <c r="V3642" s="92"/>
      <c r="W3642" s="92"/>
      <c r="X3642" s="92"/>
      <c r="Y3642" s="92"/>
      <c r="Z3642" s="92"/>
      <c r="AA3642" s="92"/>
      <c r="AB3642" s="92"/>
      <c r="AC3642" s="92"/>
      <c r="AD3642" s="92"/>
      <c r="AE3642" s="92"/>
      <c r="AF3642" s="92"/>
      <c r="AG3642" s="92"/>
      <c r="AH3642" s="92"/>
      <c r="AI3642" s="374"/>
      <c r="AJ3642" s="374"/>
      <c r="AK3642" s="374"/>
      <c r="AL3642" s="374"/>
      <c r="AM3642" s="374"/>
      <c r="AN3642" s="374"/>
    </row>
    <row r="3643">
      <c r="A3643" s="92"/>
      <c r="B3643" s="91">
        <v>13711.0</v>
      </c>
      <c r="C3643" s="92"/>
      <c r="D3643" s="372"/>
      <c r="E3643" s="91" t="s">
        <v>21</v>
      </c>
      <c r="F3643" s="91">
        <v>2.262737E7</v>
      </c>
      <c r="G3643" s="91">
        <v>1988.0</v>
      </c>
      <c r="H3643" s="91" t="s">
        <v>62</v>
      </c>
      <c r="I3643" s="91" t="s">
        <v>4758</v>
      </c>
      <c r="J3643" s="91">
        <v>66.0</v>
      </c>
      <c r="K3643" s="91" t="s">
        <v>105</v>
      </c>
      <c r="L3643" s="91" t="s">
        <v>72</v>
      </c>
      <c r="M3643" s="91" t="s">
        <v>5018</v>
      </c>
      <c r="N3643" s="92"/>
      <c r="O3643" s="91">
        <v>40.0</v>
      </c>
      <c r="P3643" s="92"/>
      <c r="Q3643" s="92"/>
      <c r="R3643" s="92"/>
      <c r="S3643" s="92"/>
      <c r="T3643" s="92"/>
      <c r="U3643" s="92"/>
      <c r="V3643" s="92"/>
      <c r="W3643" s="92"/>
      <c r="X3643" s="92"/>
      <c r="Y3643" s="92"/>
      <c r="Z3643" s="92"/>
      <c r="AA3643" s="92"/>
      <c r="AB3643" s="92"/>
      <c r="AC3643" s="92"/>
      <c r="AD3643" s="92"/>
      <c r="AE3643" s="92"/>
      <c r="AF3643" s="92"/>
      <c r="AG3643" s="92"/>
      <c r="AH3643" s="92"/>
      <c r="AI3643" s="374"/>
      <c r="AJ3643" s="374"/>
      <c r="AK3643" s="374"/>
      <c r="AL3643" s="374"/>
      <c r="AM3643" s="374"/>
      <c r="AN3643" s="374"/>
    </row>
    <row r="3644">
      <c r="A3644" s="92"/>
      <c r="B3644" s="91">
        <v>13712.0</v>
      </c>
      <c r="C3644" s="92"/>
      <c r="D3644" s="92"/>
      <c r="E3644" s="125" t="s">
        <v>21</v>
      </c>
      <c r="F3644" s="125" t="s">
        <v>5461</v>
      </c>
      <c r="G3644" s="91">
        <v>1988.0</v>
      </c>
      <c r="H3644" s="91" t="s">
        <v>62</v>
      </c>
      <c r="I3644" s="91" t="s">
        <v>4758</v>
      </c>
      <c r="J3644" s="91">
        <v>66.0</v>
      </c>
      <c r="K3644" s="91" t="s">
        <v>105</v>
      </c>
      <c r="L3644" s="91" t="s">
        <v>72</v>
      </c>
      <c r="M3644" s="91" t="s">
        <v>5018</v>
      </c>
      <c r="N3644" s="92"/>
      <c r="O3644" s="91">
        <v>40.0</v>
      </c>
      <c r="P3644" s="92"/>
      <c r="Q3644" s="92"/>
      <c r="R3644" s="92"/>
      <c r="S3644" s="92"/>
      <c r="T3644" s="92"/>
      <c r="U3644" s="92"/>
      <c r="V3644" s="92"/>
      <c r="W3644" s="92"/>
      <c r="X3644" s="92"/>
      <c r="Y3644" s="92"/>
      <c r="Z3644" s="92"/>
      <c r="AA3644" s="92"/>
      <c r="AB3644" s="92"/>
      <c r="AC3644" s="92"/>
      <c r="AD3644" s="92"/>
      <c r="AE3644" s="92"/>
      <c r="AF3644" s="92"/>
      <c r="AG3644" s="92"/>
      <c r="AH3644" s="92"/>
      <c r="AI3644" s="374"/>
      <c r="AJ3644" s="374"/>
      <c r="AK3644" s="374"/>
      <c r="AL3644" s="374"/>
      <c r="AM3644" s="374"/>
      <c r="AN3644" s="374"/>
    </row>
    <row r="3645">
      <c r="A3645" s="92"/>
      <c r="B3645" s="91">
        <v>13713.0</v>
      </c>
      <c r="C3645" s="92"/>
      <c r="D3645" s="92"/>
      <c r="E3645" s="91" t="s">
        <v>21</v>
      </c>
      <c r="F3645" s="375" t="s">
        <v>5462</v>
      </c>
      <c r="G3645" s="91">
        <v>1988.0</v>
      </c>
      <c r="H3645" s="91" t="s">
        <v>62</v>
      </c>
      <c r="I3645" s="91" t="s">
        <v>4758</v>
      </c>
      <c r="J3645" s="91">
        <v>66.0</v>
      </c>
      <c r="K3645" s="91" t="s">
        <v>105</v>
      </c>
      <c r="L3645" s="91" t="s">
        <v>72</v>
      </c>
      <c r="M3645" s="91" t="s">
        <v>5018</v>
      </c>
      <c r="N3645" s="92"/>
      <c r="O3645" s="91">
        <v>40.0</v>
      </c>
      <c r="P3645" s="92"/>
      <c r="Q3645" s="92"/>
      <c r="R3645" s="92"/>
      <c r="S3645" s="92"/>
      <c r="T3645" s="92"/>
      <c r="U3645" s="92"/>
      <c r="V3645" s="92"/>
      <c r="W3645" s="92"/>
      <c r="X3645" s="92"/>
      <c r="Y3645" s="92"/>
      <c r="Z3645" s="92"/>
      <c r="AA3645" s="92"/>
      <c r="AB3645" s="92"/>
      <c r="AC3645" s="92"/>
      <c r="AD3645" s="92"/>
      <c r="AE3645" s="92"/>
      <c r="AF3645" s="92"/>
      <c r="AG3645" s="92"/>
      <c r="AH3645" s="92"/>
      <c r="AI3645" s="374"/>
      <c r="AJ3645" s="374"/>
      <c r="AK3645" s="374"/>
      <c r="AL3645" s="374"/>
      <c r="AM3645" s="374"/>
      <c r="AN3645" s="374"/>
    </row>
    <row r="3646">
      <c r="A3646" s="92"/>
      <c r="B3646" s="91">
        <v>13714.0</v>
      </c>
      <c r="C3646" s="92"/>
      <c r="D3646" s="92"/>
      <c r="E3646" s="91" t="s">
        <v>21</v>
      </c>
      <c r="F3646" s="375" t="s">
        <v>5463</v>
      </c>
      <c r="G3646" s="91">
        <v>1988.0</v>
      </c>
      <c r="H3646" s="91" t="s">
        <v>5449</v>
      </c>
      <c r="I3646" s="91" t="s">
        <v>4758</v>
      </c>
      <c r="J3646" s="91">
        <v>66.0</v>
      </c>
      <c r="K3646" s="91" t="s">
        <v>105</v>
      </c>
      <c r="L3646" s="91" t="s">
        <v>72</v>
      </c>
      <c r="M3646" s="91" t="s">
        <v>5018</v>
      </c>
      <c r="N3646" s="92"/>
      <c r="O3646" s="91">
        <v>70.0</v>
      </c>
      <c r="P3646" s="92"/>
      <c r="Q3646" s="92"/>
      <c r="R3646" s="92"/>
      <c r="S3646" s="92"/>
      <c r="T3646" s="92"/>
      <c r="U3646" s="92"/>
      <c r="V3646" s="92"/>
      <c r="W3646" s="92"/>
      <c r="X3646" s="92"/>
      <c r="Y3646" s="92"/>
      <c r="Z3646" s="92"/>
      <c r="AA3646" s="92"/>
      <c r="AB3646" s="92"/>
      <c r="AC3646" s="92"/>
      <c r="AD3646" s="92"/>
      <c r="AE3646" s="92"/>
      <c r="AF3646" s="92"/>
      <c r="AG3646" s="92"/>
      <c r="AH3646" s="92"/>
      <c r="AI3646" s="374"/>
      <c r="AJ3646" s="374"/>
      <c r="AK3646" s="374"/>
      <c r="AL3646" s="374"/>
      <c r="AM3646" s="374"/>
      <c r="AN3646" s="374"/>
    </row>
    <row r="3647">
      <c r="A3647" s="92"/>
      <c r="B3647" s="91">
        <v>13715.0</v>
      </c>
      <c r="C3647" s="92"/>
      <c r="D3647" s="92"/>
      <c r="E3647" s="125" t="s">
        <v>21</v>
      </c>
      <c r="F3647" s="125" t="s">
        <v>5464</v>
      </c>
      <c r="G3647" s="91">
        <v>1989.0</v>
      </c>
      <c r="H3647" s="91" t="s">
        <v>5449</v>
      </c>
      <c r="I3647" s="91" t="s">
        <v>4132</v>
      </c>
      <c r="J3647" s="91">
        <v>113.0</v>
      </c>
      <c r="K3647" s="91" t="s">
        <v>105</v>
      </c>
      <c r="L3647" s="91" t="s">
        <v>72</v>
      </c>
      <c r="M3647" s="91" t="s">
        <v>5018</v>
      </c>
      <c r="N3647" s="92"/>
      <c r="O3647" s="91">
        <v>40.0</v>
      </c>
      <c r="P3647" s="92"/>
      <c r="Q3647" s="92"/>
      <c r="R3647" s="92"/>
      <c r="S3647" s="92"/>
      <c r="T3647" s="92"/>
      <c r="U3647" s="92"/>
      <c r="V3647" s="92"/>
      <c r="W3647" s="92"/>
      <c r="X3647" s="92"/>
      <c r="Y3647" s="92"/>
      <c r="Z3647" s="92"/>
      <c r="AA3647" s="92"/>
      <c r="AB3647" s="92"/>
      <c r="AC3647" s="92"/>
      <c r="AD3647" s="92"/>
      <c r="AE3647" s="92"/>
      <c r="AF3647" s="92"/>
      <c r="AG3647" s="92"/>
      <c r="AH3647" s="92"/>
      <c r="AI3647" s="374"/>
      <c r="AJ3647" s="374"/>
      <c r="AK3647" s="374"/>
      <c r="AL3647" s="374"/>
      <c r="AM3647" s="374"/>
      <c r="AN3647" s="374"/>
    </row>
    <row r="3648">
      <c r="A3648" s="92"/>
      <c r="B3648" s="91">
        <v>13716.0</v>
      </c>
      <c r="C3648" s="92"/>
      <c r="D3648" s="92"/>
      <c r="E3648" s="125" t="s">
        <v>21</v>
      </c>
      <c r="F3648" s="125" t="s">
        <v>5465</v>
      </c>
      <c r="G3648" s="91">
        <v>1989.0</v>
      </c>
      <c r="H3648" s="91" t="s">
        <v>5449</v>
      </c>
      <c r="I3648" s="91" t="s">
        <v>4132</v>
      </c>
      <c r="J3648" s="91">
        <v>113.0</v>
      </c>
      <c r="K3648" s="91" t="s">
        <v>105</v>
      </c>
      <c r="L3648" s="91" t="s">
        <v>72</v>
      </c>
      <c r="M3648" s="91" t="s">
        <v>5018</v>
      </c>
      <c r="N3648" s="92"/>
      <c r="O3648" s="91">
        <v>40.0</v>
      </c>
      <c r="P3648" s="92"/>
      <c r="Q3648" s="92"/>
      <c r="R3648" s="92"/>
      <c r="S3648" s="92"/>
      <c r="T3648" s="92"/>
      <c r="U3648" s="92"/>
      <c r="V3648" s="92"/>
      <c r="W3648" s="92"/>
      <c r="X3648" s="92"/>
      <c r="Y3648" s="92"/>
      <c r="Z3648" s="92"/>
      <c r="AA3648" s="92"/>
      <c r="AB3648" s="92"/>
      <c r="AC3648" s="92"/>
      <c r="AD3648" s="92"/>
      <c r="AE3648" s="92"/>
      <c r="AF3648" s="92"/>
      <c r="AG3648" s="92"/>
      <c r="AH3648" s="92"/>
      <c r="AI3648" s="374"/>
      <c r="AJ3648" s="374"/>
      <c r="AK3648" s="374"/>
      <c r="AL3648" s="374"/>
      <c r="AM3648" s="374"/>
      <c r="AN3648" s="374"/>
    </row>
    <row r="3649">
      <c r="A3649" s="92"/>
      <c r="B3649" s="91">
        <v>13717.0</v>
      </c>
      <c r="C3649" s="92"/>
      <c r="D3649" s="92"/>
      <c r="E3649" s="371" t="s">
        <v>21</v>
      </c>
      <c r="F3649" s="372">
        <v>2.0841906E7</v>
      </c>
      <c r="G3649" s="372">
        <v>1989.0</v>
      </c>
      <c r="H3649" s="371" t="s">
        <v>5449</v>
      </c>
      <c r="I3649" s="373" t="s">
        <v>4132</v>
      </c>
      <c r="J3649" s="372">
        <v>113.0</v>
      </c>
      <c r="K3649" s="371" t="s">
        <v>243</v>
      </c>
      <c r="L3649" s="371" t="s">
        <v>72</v>
      </c>
      <c r="M3649" s="91" t="s">
        <v>5018</v>
      </c>
      <c r="N3649" s="92"/>
      <c r="O3649" s="91">
        <v>40.0</v>
      </c>
      <c r="P3649" s="92"/>
      <c r="Q3649" s="92"/>
      <c r="R3649" s="92"/>
      <c r="S3649" s="92"/>
      <c r="T3649" s="92"/>
      <c r="U3649" s="92"/>
      <c r="V3649" s="92"/>
      <c r="W3649" s="92"/>
      <c r="X3649" s="92"/>
      <c r="Y3649" s="92"/>
      <c r="Z3649" s="92"/>
      <c r="AA3649" s="92"/>
      <c r="AB3649" s="92"/>
      <c r="AC3649" s="92"/>
      <c r="AD3649" s="92"/>
      <c r="AE3649" s="92"/>
      <c r="AF3649" s="92"/>
      <c r="AG3649" s="92"/>
      <c r="AH3649" s="92"/>
      <c r="AI3649" s="374"/>
      <c r="AJ3649" s="374"/>
      <c r="AK3649" s="374"/>
      <c r="AL3649" s="374"/>
      <c r="AM3649" s="374"/>
      <c r="AN3649" s="374"/>
    </row>
    <row r="3650">
      <c r="A3650" s="92"/>
      <c r="B3650" s="91">
        <v>13718.0</v>
      </c>
      <c r="C3650" s="92"/>
      <c r="D3650" s="92"/>
      <c r="E3650" s="125" t="s">
        <v>21</v>
      </c>
      <c r="F3650" s="91">
        <v>4.183892E7</v>
      </c>
      <c r="G3650" s="91">
        <v>1990.0</v>
      </c>
      <c r="H3650" s="91" t="s">
        <v>90</v>
      </c>
      <c r="I3650" s="91" t="s">
        <v>4123</v>
      </c>
      <c r="J3650" s="91">
        <v>428.0</v>
      </c>
      <c r="K3650" s="91" t="s">
        <v>105</v>
      </c>
      <c r="L3650" s="91" t="s">
        <v>25</v>
      </c>
      <c r="M3650" s="91" t="s">
        <v>5018</v>
      </c>
      <c r="N3650" s="92"/>
      <c r="O3650" s="91">
        <v>20.0</v>
      </c>
      <c r="P3650" s="92"/>
      <c r="Q3650" s="92"/>
      <c r="R3650" s="92"/>
      <c r="S3650" s="92"/>
      <c r="T3650" s="92"/>
      <c r="U3650" s="92"/>
      <c r="V3650" s="92"/>
      <c r="W3650" s="92"/>
      <c r="X3650" s="92"/>
      <c r="Y3650" s="92"/>
      <c r="Z3650" s="92"/>
      <c r="AA3650" s="92"/>
      <c r="AB3650" s="92"/>
      <c r="AC3650" s="92"/>
      <c r="AD3650" s="92"/>
      <c r="AE3650" s="92"/>
      <c r="AF3650" s="92"/>
      <c r="AG3650" s="92"/>
      <c r="AH3650" s="92"/>
      <c r="AI3650" s="374"/>
      <c r="AJ3650" s="374"/>
      <c r="AK3650" s="374"/>
      <c r="AL3650" s="374"/>
      <c r="AM3650" s="374"/>
      <c r="AN3650" s="374"/>
    </row>
    <row r="3651">
      <c r="A3651" s="92"/>
      <c r="B3651" s="91">
        <v>13719.0</v>
      </c>
      <c r="C3651" s="92"/>
      <c r="D3651" s="92"/>
      <c r="E3651" s="125" t="s">
        <v>21</v>
      </c>
      <c r="F3651" s="91">
        <v>4.075698E7</v>
      </c>
      <c r="G3651" s="91">
        <v>1990.0</v>
      </c>
      <c r="H3651" s="91" t="s">
        <v>90</v>
      </c>
      <c r="I3651" s="91" t="s">
        <v>4123</v>
      </c>
      <c r="J3651" s="91">
        <v>428.0</v>
      </c>
      <c r="K3651" s="91" t="s">
        <v>105</v>
      </c>
      <c r="L3651" s="91" t="s">
        <v>25</v>
      </c>
      <c r="M3651" s="91" t="s">
        <v>5018</v>
      </c>
      <c r="N3651" s="92"/>
      <c r="O3651" s="91">
        <v>20.0</v>
      </c>
      <c r="P3651" s="92"/>
      <c r="Q3651" s="92"/>
      <c r="R3651" s="92"/>
      <c r="S3651" s="92"/>
      <c r="T3651" s="92"/>
      <c r="U3651" s="92"/>
      <c r="V3651" s="92"/>
      <c r="W3651" s="92"/>
      <c r="X3651" s="92"/>
      <c r="Y3651" s="92"/>
      <c r="Z3651" s="92"/>
      <c r="AA3651" s="92"/>
      <c r="AB3651" s="92"/>
      <c r="AC3651" s="92"/>
      <c r="AD3651" s="92"/>
      <c r="AE3651" s="92"/>
      <c r="AF3651" s="92"/>
      <c r="AG3651" s="92"/>
      <c r="AH3651" s="92"/>
      <c r="AI3651" s="374"/>
      <c r="AJ3651" s="374"/>
      <c r="AK3651" s="374"/>
      <c r="AL3651" s="374"/>
      <c r="AM3651" s="374"/>
      <c r="AN3651" s="374"/>
    </row>
    <row r="3652">
      <c r="A3652" s="92"/>
      <c r="B3652" s="91">
        <v>13720.0</v>
      </c>
      <c r="C3652" s="92"/>
      <c r="D3652" s="92"/>
      <c r="E3652" s="91" t="s">
        <v>21</v>
      </c>
      <c r="F3652" s="91">
        <v>4.0756966E7</v>
      </c>
      <c r="G3652" s="372">
        <v>1990.0</v>
      </c>
      <c r="H3652" s="91" t="s">
        <v>90</v>
      </c>
      <c r="I3652" s="91" t="s">
        <v>4123</v>
      </c>
      <c r="J3652" s="91">
        <v>428.0</v>
      </c>
      <c r="K3652" s="91" t="s">
        <v>105</v>
      </c>
      <c r="L3652" s="91" t="s">
        <v>25</v>
      </c>
      <c r="M3652" s="91" t="s">
        <v>5018</v>
      </c>
      <c r="N3652" s="92"/>
      <c r="O3652" s="371">
        <v>20.0</v>
      </c>
      <c r="P3652" s="92"/>
      <c r="Q3652" s="92"/>
      <c r="R3652" s="92"/>
      <c r="S3652" s="92"/>
      <c r="T3652" s="92"/>
      <c r="U3652" s="92"/>
      <c r="V3652" s="92"/>
      <c r="W3652" s="92"/>
      <c r="X3652" s="92"/>
      <c r="Y3652" s="92"/>
      <c r="Z3652" s="92"/>
      <c r="AA3652" s="92"/>
      <c r="AB3652" s="92"/>
      <c r="AC3652" s="92"/>
      <c r="AD3652" s="92"/>
      <c r="AE3652" s="92"/>
      <c r="AF3652" s="92"/>
      <c r="AG3652" s="92"/>
      <c r="AH3652" s="92"/>
      <c r="AI3652" s="374"/>
      <c r="AJ3652" s="374"/>
      <c r="AK3652" s="374"/>
      <c r="AL3652" s="374"/>
      <c r="AM3652" s="374"/>
      <c r="AN3652" s="374"/>
    </row>
    <row r="3653">
      <c r="A3653" s="92"/>
      <c r="B3653" s="91">
        <v>13721.0</v>
      </c>
      <c r="C3653" s="92"/>
      <c r="D3653" s="92"/>
      <c r="E3653" s="125" t="s">
        <v>21</v>
      </c>
      <c r="F3653" s="91">
        <v>4.1838923E7</v>
      </c>
      <c r="G3653" s="91">
        <v>1990.0</v>
      </c>
      <c r="H3653" s="91" t="s">
        <v>90</v>
      </c>
      <c r="I3653" s="91" t="s">
        <v>4123</v>
      </c>
      <c r="J3653" s="91">
        <v>428.0</v>
      </c>
      <c r="K3653" s="91" t="s">
        <v>105</v>
      </c>
      <c r="L3653" s="91" t="s">
        <v>25</v>
      </c>
      <c r="M3653" s="91" t="s">
        <v>5018</v>
      </c>
      <c r="N3653" s="92"/>
      <c r="O3653" s="91">
        <v>20.0</v>
      </c>
      <c r="P3653" s="92"/>
      <c r="Q3653" s="92"/>
      <c r="R3653" s="92"/>
      <c r="S3653" s="92"/>
      <c r="T3653" s="92"/>
      <c r="U3653" s="92"/>
      <c r="V3653" s="92"/>
      <c r="W3653" s="92"/>
      <c r="X3653" s="92"/>
      <c r="Y3653" s="92"/>
      <c r="Z3653" s="92"/>
      <c r="AA3653" s="92"/>
      <c r="AB3653" s="92"/>
      <c r="AC3653" s="92"/>
      <c r="AD3653" s="92"/>
      <c r="AE3653" s="92"/>
      <c r="AF3653" s="92"/>
      <c r="AG3653" s="92"/>
      <c r="AH3653" s="92"/>
      <c r="AI3653" s="374"/>
      <c r="AJ3653" s="374"/>
      <c r="AK3653" s="374"/>
      <c r="AL3653" s="374"/>
      <c r="AM3653" s="374"/>
      <c r="AN3653" s="374"/>
    </row>
    <row r="3654">
      <c r="A3654" s="92"/>
      <c r="B3654" s="91">
        <v>13722.0</v>
      </c>
      <c r="C3654" s="92"/>
      <c r="D3654" s="92"/>
      <c r="E3654" s="371" t="s">
        <v>21</v>
      </c>
      <c r="F3654" s="372">
        <v>4.1838919E7</v>
      </c>
      <c r="G3654" s="372">
        <v>1990.0</v>
      </c>
      <c r="H3654" s="371" t="s">
        <v>5466</v>
      </c>
      <c r="I3654" s="373" t="s">
        <v>4123</v>
      </c>
      <c r="J3654" s="372">
        <v>428.0</v>
      </c>
      <c r="K3654" s="371" t="s">
        <v>243</v>
      </c>
      <c r="L3654" s="371" t="s">
        <v>25</v>
      </c>
      <c r="M3654" s="371" t="s">
        <v>5018</v>
      </c>
      <c r="N3654" s="92"/>
      <c r="O3654" s="91">
        <v>25.0</v>
      </c>
      <c r="P3654" s="92"/>
      <c r="Q3654" s="92"/>
      <c r="R3654" s="92"/>
      <c r="S3654" s="92"/>
      <c r="T3654" s="92"/>
      <c r="U3654" s="92"/>
      <c r="V3654" s="92"/>
      <c r="W3654" s="92"/>
      <c r="X3654" s="92"/>
      <c r="Y3654" s="92"/>
      <c r="Z3654" s="92"/>
      <c r="AA3654" s="92"/>
      <c r="AB3654" s="92"/>
      <c r="AC3654" s="92"/>
      <c r="AD3654" s="92"/>
      <c r="AE3654" s="92"/>
      <c r="AF3654" s="92"/>
      <c r="AG3654" s="92"/>
      <c r="AH3654" s="92"/>
      <c r="AI3654" s="374"/>
      <c r="AJ3654" s="374"/>
      <c r="AK3654" s="374"/>
      <c r="AL3654" s="374"/>
      <c r="AM3654" s="374"/>
      <c r="AN3654" s="374"/>
    </row>
    <row r="3655">
      <c r="A3655" s="92"/>
      <c r="B3655" s="91">
        <v>13723.0</v>
      </c>
      <c r="C3655" s="92"/>
      <c r="D3655" s="92"/>
      <c r="E3655" s="371" t="s">
        <v>149</v>
      </c>
      <c r="F3655" s="372">
        <v>8187367.0</v>
      </c>
      <c r="G3655" s="372">
        <v>1989.0</v>
      </c>
      <c r="H3655" s="371" t="s">
        <v>62</v>
      </c>
      <c r="I3655" s="373" t="s">
        <v>4132</v>
      </c>
      <c r="J3655" s="372">
        <v>113.0</v>
      </c>
      <c r="K3655" s="371" t="s">
        <v>243</v>
      </c>
      <c r="L3655" s="371" t="s">
        <v>796</v>
      </c>
      <c r="M3655" s="371" t="s">
        <v>5018</v>
      </c>
      <c r="N3655" s="92"/>
      <c r="O3655" s="91">
        <v>40.0</v>
      </c>
      <c r="P3655" s="92"/>
      <c r="Q3655" s="92"/>
      <c r="R3655" s="92"/>
      <c r="S3655" s="92"/>
      <c r="T3655" s="92"/>
      <c r="U3655" s="92"/>
      <c r="V3655" s="92"/>
      <c r="W3655" s="92"/>
      <c r="X3655" s="92"/>
      <c r="Y3655" s="92"/>
      <c r="Z3655" s="92"/>
      <c r="AA3655" s="92"/>
      <c r="AB3655" s="92"/>
      <c r="AC3655" s="92"/>
      <c r="AD3655" s="92"/>
      <c r="AE3655" s="92"/>
      <c r="AF3655" s="92"/>
      <c r="AG3655" s="92"/>
      <c r="AH3655" s="92"/>
      <c r="AI3655" s="374"/>
      <c r="AJ3655" s="374"/>
      <c r="AK3655" s="374"/>
      <c r="AL3655" s="374"/>
      <c r="AM3655" s="374"/>
      <c r="AN3655" s="374"/>
    </row>
    <row r="3656">
      <c r="A3656" s="92"/>
      <c r="B3656" s="91">
        <v>13724.0</v>
      </c>
      <c r="C3656" s="92"/>
      <c r="D3656" s="92"/>
      <c r="E3656" s="125" t="s">
        <v>149</v>
      </c>
      <c r="F3656" s="125" t="s">
        <v>5467</v>
      </c>
      <c r="G3656" s="91">
        <v>1990.0</v>
      </c>
      <c r="H3656" s="91" t="s">
        <v>4126</v>
      </c>
      <c r="I3656" s="91" t="s">
        <v>4123</v>
      </c>
      <c r="J3656" s="91">
        <v>50.0</v>
      </c>
      <c r="K3656" s="91" t="s">
        <v>105</v>
      </c>
      <c r="L3656" s="91" t="s">
        <v>155</v>
      </c>
      <c r="M3656" s="91" t="s">
        <v>5018</v>
      </c>
      <c r="N3656" s="92"/>
      <c r="O3656" s="91">
        <v>300.0</v>
      </c>
      <c r="P3656" s="92"/>
      <c r="Q3656" s="92"/>
      <c r="R3656" s="92"/>
      <c r="S3656" s="92"/>
      <c r="T3656" s="92"/>
      <c r="U3656" s="92"/>
      <c r="V3656" s="92"/>
      <c r="W3656" s="92"/>
      <c r="X3656" s="92"/>
      <c r="Y3656" s="92"/>
      <c r="Z3656" s="92"/>
      <c r="AA3656" s="92"/>
      <c r="AB3656" s="92"/>
      <c r="AC3656" s="92"/>
      <c r="AD3656" s="92"/>
      <c r="AE3656" s="92"/>
      <c r="AF3656" s="92"/>
      <c r="AG3656" s="92"/>
      <c r="AH3656" s="92"/>
      <c r="AI3656" s="374"/>
      <c r="AJ3656" s="374"/>
      <c r="AK3656" s="374"/>
      <c r="AL3656" s="374"/>
      <c r="AM3656" s="374"/>
      <c r="AN3656" s="374"/>
    </row>
    <row r="3657">
      <c r="A3657" s="92"/>
      <c r="B3657" s="372">
        <v>13725.0</v>
      </c>
      <c r="C3657" s="92"/>
      <c r="D3657" s="92"/>
      <c r="E3657" s="373" t="s">
        <v>149</v>
      </c>
      <c r="F3657" s="375" t="s">
        <v>5468</v>
      </c>
      <c r="G3657" s="372">
        <v>2016.0</v>
      </c>
      <c r="H3657" s="371" t="s">
        <v>1802</v>
      </c>
      <c r="I3657" s="371" t="s">
        <v>5460</v>
      </c>
      <c r="J3657" s="372">
        <v>205.0</v>
      </c>
      <c r="K3657" s="371" t="s">
        <v>243</v>
      </c>
      <c r="L3657" s="371" t="s">
        <v>178</v>
      </c>
      <c r="M3657" s="371" t="s">
        <v>5018</v>
      </c>
      <c r="N3657" s="92"/>
      <c r="O3657" s="91">
        <v>100.0</v>
      </c>
      <c r="P3657" s="92"/>
      <c r="Q3657" s="92"/>
      <c r="R3657" s="92"/>
      <c r="S3657" s="92"/>
      <c r="T3657" s="92"/>
      <c r="U3657" s="92"/>
      <c r="V3657" s="92"/>
      <c r="W3657" s="92"/>
      <c r="X3657" s="92"/>
      <c r="Y3657" s="92"/>
      <c r="Z3657" s="92"/>
      <c r="AA3657" s="92"/>
      <c r="AB3657" s="92"/>
      <c r="AC3657" s="92"/>
      <c r="AD3657" s="92"/>
      <c r="AE3657" s="92"/>
      <c r="AF3657" s="92"/>
      <c r="AG3657" s="92"/>
      <c r="AH3657" s="92"/>
      <c r="AI3657" s="374"/>
      <c r="AJ3657" s="374"/>
      <c r="AK3657" s="374"/>
      <c r="AL3657" s="374"/>
      <c r="AM3657" s="374"/>
      <c r="AN3657" s="374"/>
    </row>
    <row r="3658">
      <c r="A3658" s="92"/>
      <c r="B3658" s="372">
        <v>13726.0</v>
      </c>
      <c r="C3658" s="92"/>
      <c r="D3658" s="92"/>
      <c r="E3658" s="373" t="s">
        <v>149</v>
      </c>
      <c r="F3658" s="375" t="s">
        <v>5469</v>
      </c>
      <c r="G3658" s="372">
        <v>2008.0</v>
      </c>
      <c r="H3658" s="371" t="s">
        <v>1802</v>
      </c>
      <c r="I3658" s="371" t="s">
        <v>4790</v>
      </c>
      <c r="J3658" s="372">
        <v>245.0</v>
      </c>
      <c r="K3658" s="371" t="s">
        <v>243</v>
      </c>
      <c r="L3658" s="371" t="s">
        <v>155</v>
      </c>
      <c r="M3658" s="371" t="s">
        <v>5018</v>
      </c>
      <c r="N3658" s="92"/>
      <c r="O3658" s="91">
        <v>400.0</v>
      </c>
      <c r="P3658" s="92"/>
      <c r="Q3658" s="92"/>
      <c r="R3658" s="92"/>
      <c r="S3658" s="92"/>
      <c r="T3658" s="92"/>
      <c r="U3658" s="92"/>
      <c r="V3658" s="92"/>
      <c r="W3658" s="92"/>
      <c r="X3658" s="92"/>
      <c r="Y3658" s="92"/>
      <c r="Z3658" s="92"/>
      <c r="AA3658" s="92"/>
      <c r="AB3658" s="92"/>
      <c r="AC3658" s="92"/>
      <c r="AD3658" s="92"/>
      <c r="AE3658" s="92"/>
      <c r="AF3658" s="92"/>
      <c r="AG3658" s="92"/>
      <c r="AH3658" s="92"/>
      <c r="AI3658" s="374"/>
      <c r="AJ3658" s="374"/>
      <c r="AK3658" s="374"/>
      <c r="AL3658" s="374"/>
      <c r="AM3658" s="374"/>
      <c r="AN3658" s="374"/>
    </row>
    <row r="3659">
      <c r="A3659" s="92"/>
      <c r="B3659" s="372">
        <v>13728.0</v>
      </c>
      <c r="C3659" s="92"/>
      <c r="D3659" s="92"/>
      <c r="E3659" s="373" t="s">
        <v>66</v>
      </c>
      <c r="F3659" s="373" t="s">
        <v>5470</v>
      </c>
      <c r="G3659" s="372">
        <v>1985.0</v>
      </c>
      <c r="H3659" s="371" t="s">
        <v>5449</v>
      </c>
      <c r="I3659" s="371" t="s">
        <v>5452</v>
      </c>
      <c r="J3659" s="372">
        <v>9.0</v>
      </c>
      <c r="K3659" s="371" t="s">
        <v>243</v>
      </c>
      <c r="L3659" s="371" t="s">
        <v>1739</v>
      </c>
      <c r="M3659" s="371" t="s">
        <v>5018</v>
      </c>
      <c r="N3659" s="92"/>
      <c r="O3659" s="91">
        <v>500.0</v>
      </c>
      <c r="P3659" s="92"/>
      <c r="Q3659" s="92"/>
      <c r="R3659" s="92"/>
      <c r="S3659" s="92"/>
      <c r="T3659" s="92"/>
      <c r="U3659" s="92"/>
      <c r="V3659" s="92"/>
      <c r="W3659" s="92"/>
      <c r="X3659" s="92"/>
      <c r="Y3659" s="92"/>
      <c r="Z3659" s="92"/>
      <c r="AA3659" s="92"/>
      <c r="AB3659" s="92"/>
      <c r="AC3659" s="92"/>
      <c r="AD3659" s="92"/>
      <c r="AE3659" s="92"/>
      <c r="AF3659" s="92"/>
      <c r="AG3659" s="92"/>
      <c r="AH3659" s="92"/>
      <c r="AI3659" s="374"/>
      <c r="AJ3659" s="374"/>
      <c r="AK3659" s="374"/>
      <c r="AL3659" s="374"/>
      <c r="AM3659" s="374"/>
      <c r="AN3659" s="374"/>
    </row>
    <row r="3660">
      <c r="A3660" s="92"/>
      <c r="B3660" s="372">
        <v>13729.0</v>
      </c>
      <c r="C3660" s="92"/>
      <c r="D3660" s="92"/>
      <c r="E3660" s="373" t="s">
        <v>149</v>
      </c>
      <c r="F3660" s="375" t="s">
        <v>5471</v>
      </c>
      <c r="G3660" s="372">
        <v>1980.0</v>
      </c>
      <c r="H3660" s="371" t="s">
        <v>5449</v>
      </c>
      <c r="I3660" s="371" t="s">
        <v>4768</v>
      </c>
      <c r="J3660" s="372">
        <v>250.0</v>
      </c>
      <c r="K3660" s="371" t="s">
        <v>243</v>
      </c>
      <c r="L3660" s="371" t="s">
        <v>4191</v>
      </c>
      <c r="M3660" s="371" t="s">
        <v>5018</v>
      </c>
      <c r="N3660" s="92"/>
      <c r="O3660" s="91">
        <v>100.0</v>
      </c>
      <c r="P3660" s="92"/>
      <c r="Q3660" s="92"/>
      <c r="R3660" s="92"/>
      <c r="S3660" s="92"/>
      <c r="T3660" s="92"/>
      <c r="U3660" s="92"/>
      <c r="V3660" s="92"/>
      <c r="W3660" s="92"/>
      <c r="X3660" s="92"/>
      <c r="Y3660" s="92"/>
      <c r="Z3660" s="92"/>
      <c r="AA3660" s="92"/>
      <c r="AB3660" s="92"/>
      <c r="AC3660" s="92"/>
      <c r="AD3660" s="92"/>
      <c r="AE3660" s="92"/>
      <c r="AF3660" s="92"/>
      <c r="AG3660" s="92"/>
      <c r="AH3660" s="92"/>
      <c r="AI3660" s="374"/>
      <c r="AJ3660" s="374"/>
      <c r="AK3660" s="374"/>
      <c r="AL3660" s="374"/>
      <c r="AM3660" s="374"/>
      <c r="AN3660" s="374"/>
    </row>
    <row r="3661">
      <c r="A3661" s="92"/>
      <c r="B3661" s="91">
        <v>13730.0</v>
      </c>
      <c r="C3661" s="92"/>
      <c r="D3661" s="92"/>
      <c r="E3661" s="125" t="s">
        <v>149</v>
      </c>
      <c r="F3661" s="125" t="s">
        <v>5472</v>
      </c>
      <c r="G3661" s="91">
        <v>1988.0</v>
      </c>
      <c r="H3661" s="91" t="s">
        <v>62</v>
      </c>
      <c r="I3661" s="91" t="s">
        <v>4758</v>
      </c>
      <c r="J3661" s="91">
        <v>66.0</v>
      </c>
      <c r="K3661" s="91" t="s">
        <v>105</v>
      </c>
      <c r="L3661" s="91" t="s">
        <v>178</v>
      </c>
      <c r="M3661" s="91" t="s">
        <v>5018</v>
      </c>
      <c r="N3661" s="92"/>
      <c r="O3661" s="91">
        <v>75.0</v>
      </c>
      <c r="P3661" s="92"/>
      <c r="Q3661" s="92"/>
      <c r="R3661" s="92"/>
      <c r="S3661" s="92"/>
      <c r="T3661" s="92"/>
      <c r="U3661" s="92"/>
      <c r="V3661" s="92"/>
      <c r="W3661" s="92"/>
      <c r="X3661" s="92"/>
      <c r="Y3661" s="92"/>
      <c r="Z3661" s="92"/>
      <c r="AA3661" s="92"/>
      <c r="AB3661" s="92"/>
      <c r="AC3661" s="92"/>
      <c r="AD3661" s="92"/>
      <c r="AE3661" s="92"/>
      <c r="AF3661" s="92"/>
      <c r="AG3661" s="92"/>
      <c r="AH3661" s="92"/>
      <c r="AI3661" s="374"/>
      <c r="AJ3661" s="374"/>
      <c r="AK3661" s="374"/>
      <c r="AL3661" s="374"/>
      <c r="AM3661" s="374"/>
      <c r="AN3661" s="374"/>
    </row>
    <row r="3662">
      <c r="A3662" s="92"/>
      <c r="B3662" s="91">
        <v>13731.0</v>
      </c>
      <c r="C3662" s="92"/>
      <c r="D3662" s="92"/>
      <c r="E3662" s="125" t="s">
        <v>21</v>
      </c>
      <c r="F3662" s="125" t="s">
        <v>5473</v>
      </c>
      <c r="G3662" s="91">
        <v>1982.0</v>
      </c>
      <c r="H3662" s="91" t="s">
        <v>5449</v>
      </c>
      <c r="I3662" s="91" t="s">
        <v>5474</v>
      </c>
      <c r="J3662" s="91">
        <v>380.0</v>
      </c>
      <c r="K3662" s="91" t="s">
        <v>105</v>
      </c>
      <c r="L3662" s="91" t="s">
        <v>666</v>
      </c>
      <c r="M3662" s="91" t="s">
        <v>5018</v>
      </c>
      <c r="N3662" s="92"/>
      <c r="O3662" s="92"/>
      <c r="P3662" s="92"/>
      <c r="Q3662" s="92"/>
      <c r="R3662" s="92"/>
      <c r="S3662" s="92"/>
      <c r="T3662" s="92"/>
      <c r="U3662" s="92"/>
      <c r="V3662" s="92"/>
      <c r="W3662" s="92"/>
      <c r="X3662" s="92"/>
      <c r="Y3662" s="92"/>
      <c r="Z3662" s="92"/>
      <c r="AA3662" s="92"/>
      <c r="AB3662" s="92"/>
      <c r="AC3662" s="92"/>
      <c r="AD3662" s="92"/>
      <c r="AE3662" s="92"/>
      <c r="AF3662" s="92"/>
      <c r="AG3662" s="92"/>
      <c r="AH3662" s="92"/>
      <c r="AI3662" s="374"/>
      <c r="AJ3662" s="374"/>
      <c r="AK3662" s="374"/>
      <c r="AL3662" s="374"/>
      <c r="AM3662" s="374"/>
      <c r="AN3662" s="374"/>
    </row>
    <row r="3663">
      <c r="A3663" s="365" t="s">
        <v>5242</v>
      </c>
      <c r="B3663" s="365">
        <v>13732.0</v>
      </c>
      <c r="C3663" s="366"/>
      <c r="D3663" s="366"/>
      <c r="E3663" s="365" t="s">
        <v>21</v>
      </c>
      <c r="F3663" s="365">
        <v>5.2515625E7</v>
      </c>
      <c r="G3663" s="365">
        <v>2019.0</v>
      </c>
      <c r="H3663" s="365" t="s">
        <v>956</v>
      </c>
      <c r="I3663" s="365" t="s">
        <v>1449</v>
      </c>
      <c r="J3663" s="365">
        <v>115.0</v>
      </c>
      <c r="K3663" s="365" t="s">
        <v>105</v>
      </c>
      <c r="L3663" s="365" t="s">
        <v>30</v>
      </c>
      <c r="M3663" s="365" t="s">
        <v>4908</v>
      </c>
      <c r="N3663" s="366"/>
      <c r="O3663" s="365">
        <v>15.0</v>
      </c>
      <c r="P3663" s="92"/>
      <c r="Q3663" s="92"/>
      <c r="R3663" s="92"/>
      <c r="S3663" s="92"/>
      <c r="T3663" s="92"/>
      <c r="U3663" s="92"/>
      <c r="V3663" s="92"/>
      <c r="W3663" s="92"/>
      <c r="X3663" s="92"/>
      <c r="Y3663" s="92"/>
      <c r="Z3663" s="92"/>
      <c r="AA3663" s="92"/>
      <c r="AB3663" s="92"/>
      <c r="AC3663" s="92"/>
      <c r="AD3663" s="92"/>
      <c r="AE3663" s="92"/>
      <c r="AF3663" s="92"/>
      <c r="AG3663" s="92"/>
      <c r="AH3663" s="92"/>
    </row>
    <row r="3664">
      <c r="A3664" s="365" t="s">
        <v>5242</v>
      </c>
      <c r="B3664" s="365">
        <v>13733.0</v>
      </c>
      <c r="C3664" s="366"/>
      <c r="D3664" s="366"/>
      <c r="E3664" s="365" t="s">
        <v>66</v>
      </c>
      <c r="F3664" s="365">
        <v>7553400.0</v>
      </c>
      <c r="G3664" s="365">
        <v>2021.0</v>
      </c>
      <c r="H3664" s="365" t="s">
        <v>1161</v>
      </c>
      <c r="I3664" s="365" t="s">
        <v>4225</v>
      </c>
      <c r="J3664" s="365" t="s">
        <v>4226</v>
      </c>
      <c r="K3664" s="365" t="s">
        <v>1778</v>
      </c>
      <c r="L3664" s="365" t="s">
        <v>467</v>
      </c>
      <c r="M3664" s="365" t="s">
        <v>4164</v>
      </c>
      <c r="N3664" s="366"/>
      <c r="O3664" s="365">
        <v>100.0</v>
      </c>
      <c r="P3664" s="92"/>
      <c r="Q3664" s="92"/>
      <c r="R3664" s="92"/>
      <c r="S3664" s="92"/>
      <c r="T3664" s="92"/>
      <c r="U3664" s="92"/>
      <c r="V3664" s="92"/>
      <c r="W3664" s="92"/>
      <c r="X3664" s="92"/>
      <c r="Y3664" s="92"/>
      <c r="Z3664" s="92"/>
      <c r="AA3664" s="92"/>
      <c r="AB3664" s="92"/>
      <c r="AC3664" s="92"/>
      <c r="AD3664" s="92"/>
      <c r="AE3664" s="92"/>
      <c r="AF3664" s="92"/>
      <c r="AG3664" s="92"/>
      <c r="AH3664" s="92"/>
    </row>
    <row r="3665">
      <c r="A3665" s="365" t="s">
        <v>5242</v>
      </c>
      <c r="B3665" s="365">
        <v>13734.0</v>
      </c>
      <c r="C3665" s="366"/>
      <c r="D3665" s="366"/>
      <c r="E3665" s="365" t="s">
        <v>66</v>
      </c>
      <c r="F3665" s="365">
        <v>4011147.0</v>
      </c>
      <c r="G3665" s="365">
        <v>2021.0</v>
      </c>
      <c r="H3665" s="365" t="s">
        <v>1161</v>
      </c>
      <c r="I3665" s="365" t="s">
        <v>1400</v>
      </c>
      <c r="J3665" s="365" t="s">
        <v>4227</v>
      </c>
      <c r="K3665" s="365" t="s">
        <v>1778</v>
      </c>
      <c r="L3665" s="365" t="s">
        <v>462</v>
      </c>
      <c r="M3665" s="365" t="s">
        <v>4164</v>
      </c>
      <c r="N3665" s="366"/>
      <c r="O3665" s="365">
        <v>100.0</v>
      </c>
      <c r="P3665" s="92"/>
      <c r="Q3665" s="92"/>
      <c r="R3665" s="92"/>
      <c r="S3665" s="92"/>
      <c r="T3665" s="92"/>
      <c r="U3665" s="92"/>
      <c r="V3665" s="92"/>
      <c r="W3665" s="92"/>
      <c r="X3665" s="92"/>
      <c r="Y3665" s="92"/>
      <c r="Z3665" s="92"/>
      <c r="AA3665" s="92"/>
      <c r="AB3665" s="92"/>
      <c r="AC3665" s="92"/>
      <c r="AD3665" s="92"/>
      <c r="AE3665" s="92"/>
      <c r="AF3665" s="92"/>
      <c r="AG3665" s="92"/>
      <c r="AH3665" s="92"/>
    </row>
    <row r="3666">
      <c r="A3666" s="365" t="s">
        <v>5242</v>
      </c>
      <c r="B3666" s="365">
        <v>13735.0</v>
      </c>
      <c r="C3666" s="366"/>
      <c r="D3666" s="366"/>
      <c r="E3666" s="365" t="s">
        <v>66</v>
      </c>
      <c r="F3666" s="365">
        <v>3213241.0</v>
      </c>
      <c r="G3666" s="365">
        <v>2021.0</v>
      </c>
      <c r="H3666" s="365" t="s">
        <v>1161</v>
      </c>
      <c r="I3666" s="365" t="s">
        <v>4228</v>
      </c>
      <c r="J3666" s="365">
        <v>207.0</v>
      </c>
      <c r="K3666" s="365" t="s">
        <v>5475</v>
      </c>
      <c r="L3666" s="365" t="s">
        <v>68</v>
      </c>
      <c r="M3666" s="365" t="s">
        <v>4164</v>
      </c>
      <c r="N3666" s="366"/>
      <c r="O3666" s="365">
        <v>75.0</v>
      </c>
      <c r="P3666" s="92"/>
      <c r="Q3666" s="92"/>
      <c r="R3666" s="92"/>
      <c r="S3666" s="92"/>
      <c r="T3666" s="92"/>
      <c r="U3666" s="92"/>
      <c r="V3666" s="92"/>
      <c r="W3666" s="92"/>
      <c r="X3666" s="92"/>
      <c r="Y3666" s="92"/>
      <c r="Z3666" s="92"/>
      <c r="AA3666" s="92"/>
      <c r="AB3666" s="92"/>
      <c r="AC3666" s="92"/>
      <c r="AD3666" s="92"/>
      <c r="AE3666" s="92"/>
      <c r="AF3666" s="92"/>
      <c r="AG3666" s="92"/>
      <c r="AH3666" s="92"/>
    </row>
    <row r="3667">
      <c r="A3667" s="365" t="s">
        <v>5242</v>
      </c>
      <c r="B3667" s="365">
        <v>13736.0</v>
      </c>
      <c r="C3667" s="366"/>
      <c r="D3667" s="366"/>
      <c r="E3667" s="365" t="s">
        <v>66</v>
      </c>
      <c r="F3667" s="365">
        <v>6782783.0</v>
      </c>
      <c r="G3667" s="365">
        <v>2021.0</v>
      </c>
      <c r="H3667" s="365" t="s">
        <v>23</v>
      </c>
      <c r="I3667" s="365" t="s">
        <v>4230</v>
      </c>
      <c r="J3667" s="365" t="s">
        <v>4231</v>
      </c>
      <c r="K3667" s="365" t="s">
        <v>4232</v>
      </c>
      <c r="L3667" s="365" t="s">
        <v>4233</v>
      </c>
      <c r="M3667" s="365" t="s">
        <v>5010</v>
      </c>
      <c r="N3667" s="366"/>
      <c r="O3667" s="365">
        <v>50.0</v>
      </c>
      <c r="P3667" s="92"/>
      <c r="Q3667" s="92"/>
      <c r="R3667" s="92"/>
      <c r="S3667" s="92"/>
      <c r="T3667" s="92"/>
      <c r="U3667" s="92"/>
      <c r="V3667" s="92"/>
      <c r="W3667" s="92"/>
      <c r="X3667" s="92"/>
      <c r="Y3667" s="92"/>
      <c r="Z3667" s="92"/>
      <c r="AA3667" s="92"/>
      <c r="AB3667" s="92"/>
      <c r="AC3667" s="92"/>
      <c r="AD3667" s="92"/>
      <c r="AE3667" s="92"/>
      <c r="AF3667" s="92"/>
      <c r="AG3667" s="92"/>
      <c r="AH3667" s="92"/>
    </row>
    <row r="3668">
      <c r="A3668" s="365" t="s">
        <v>5242</v>
      </c>
      <c r="B3668" s="365">
        <v>13737.0</v>
      </c>
      <c r="C3668" s="366"/>
      <c r="D3668" s="366"/>
      <c r="E3668" s="365" t="s">
        <v>66</v>
      </c>
      <c r="F3668" s="365">
        <v>4815401.0</v>
      </c>
      <c r="G3668" s="365">
        <v>2021.0</v>
      </c>
      <c r="H3668" s="365" t="s">
        <v>23</v>
      </c>
      <c r="I3668" s="365" t="s">
        <v>4234</v>
      </c>
      <c r="J3668" s="365" t="s">
        <v>4235</v>
      </c>
      <c r="K3668" s="365" t="s">
        <v>4236</v>
      </c>
      <c r="L3668" s="365" t="s">
        <v>4237</v>
      </c>
      <c r="M3668" s="365" t="s">
        <v>5010</v>
      </c>
      <c r="N3668" s="366"/>
      <c r="O3668" s="365">
        <v>75.0</v>
      </c>
      <c r="P3668" s="92"/>
      <c r="Q3668" s="92"/>
      <c r="R3668" s="92"/>
      <c r="S3668" s="92"/>
      <c r="T3668" s="92"/>
      <c r="U3668" s="92"/>
      <c r="V3668" s="92"/>
      <c r="W3668" s="92"/>
      <c r="X3668" s="92"/>
      <c r="Y3668" s="92"/>
      <c r="Z3668" s="92"/>
      <c r="AA3668" s="92"/>
      <c r="AB3668" s="92"/>
      <c r="AC3668" s="92"/>
      <c r="AD3668" s="92"/>
      <c r="AE3668" s="92"/>
      <c r="AF3668" s="92"/>
      <c r="AG3668" s="92"/>
      <c r="AH3668" s="92"/>
    </row>
    <row r="3669">
      <c r="A3669" s="365" t="s">
        <v>5242</v>
      </c>
      <c r="B3669" s="365">
        <v>13738.0</v>
      </c>
      <c r="C3669" s="366"/>
      <c r="D3669" s="366"/>
      <c r="E3669" s="365" t="s">
        <v>66</v>
      </c>
      <c r="F3669" s="365">
        <v>868154.0</v>
      </c>
      <c r="G3669" s="365">
        <v>2021.0</v>
      </c>
      <c r="H3669" s="365" t="s">
        <v>23</v>
      </c>
      <c r="I3669" s="365" t="s">
        <v>4238</v>
      </c>
      <c r="J3669" s="365" t="s">
        <v>4239</v>
      </c>
      <c r="K3669" s="365" t="s">
        <v>4240</v>
      </c>
      <c r="L3669" s="365" t="s">
        <v>2662</v>
      </c>
      <c r="M3669" s="365" t="s">
        <v>5010</v>
      </c>
      <c r="N3669" s="366"/>
      <c r="O3669" s="365">
        <v>150.0</v>
      </c>
      <c r="P3669" s="92"/>
      <c r="Q3669" s="92"/>
      <c r="R3669" s="92"/>
      <c r="S3669" s="92"/>
      <c r="T3669" s="92"/>
      <c r="U3669" s="92"/>
      <c r="V3669" s="92"/>
      <c r="W3669" s="92"/>
      <c r="X3669" s="92"/>
      <c r="Y3669" s="92"/>
      <c r="Z3669" s="92"/>
      <c r="AA3669" s="92"/>
      <c r="AB3669" s="92"/>
      <c r="AC3669" s="92"/>
      <c r="AD3669" s="92"/>
      <c r="AE3669" s="92"/>
      <c r="AF3669" s="92"/>
      <c r="AG3669" s="92"/>
      <c r="AH3669" s="92"/>
    </row>
    <row r="3670">
      <c r="A3670" s="365" t="s">
        <v>5242</v>
      </c>
      <c r="B3670" s="365">
        <v>13739.0</v>
      </c>
      <c r="C3670" s="366"/>
      <c r="D3670" s="366"/>
      <c r="E3670" s="365" t="s">
        <v>66</v>
      </c>
      <c r="F3670" s="365">
        <v>6720037.0</v>
      </c>
      <c r="G3670" s="365">
        <v>2021.0</v>
      </c>
      <c r="H3670" s="365" t="s">
        <v>23</v>
      </c>
      <c r="I3670" s="365" t="s">
        <v>4241</v>
      </c>
      <c r="J3670" s="365" t="s">
        <v>4242</v>
      </c>
      <c r="K3670" s="365" t="s">
        <v>276</v>
      </c>
      <c r="L3670" s="365" t="s">
        <v>4243</v>
      </c>
      <c r="M3670" s="365" t="s">
        <v>5010</v>
      </c>
      <c r="N3670" s="366"/>
      <c r="O3670" s="365">
        <v>100.0</v>
      </c>
      <c r="P3670" s="92"/>
      <c r="Q3670" s="92"/>
      <c r="R3670" s="92"/>
      <c r="S3670" s="92"/>
      <c r="T3670" s="92"/>
      <c r="U3670" s="92"/>
      <c r="V3670" s="92"/>
      <c r="W3670" s="92"/>
      <c r="X3670" s="92"/>
      <c r="Y3670" s="92"/>
      <c r="Z3670" s="92"/>
      <c r="AA3670" s="92"/>
      <c r="AB3670" s="92"/>
      <c r="AC3670" s="92"/>
      <c r="AD3670" s="92"/>
      <c r="AE3670" s="92"/>
      <c r="AF3670" s="92"/>
      <c r="AG3670" s="92"/>
      <c r="AH3670" s="92"/>
    </row>
    <row r="3671">
      <c r="A3671" s="365" t="s">
        <v>5242</v>
      </c>
      <c r="B3671" s="365">
        <v>13740.0</v>
      </c>
      <c r="C3671" s="366"/>
      <c r="D3671" s="366"/>
      <c r="E3671" s="365" t="s">
        <v>66</v>
      </c>
      <c r="F3671" s="365">
        <v>1453253.0</v>
      </c>
      <c r="G3671" s="365">
        <v>2021.0</v>
      </c>
      <c r="H3671" s="365" t="s">
        <v>1161</v>
      </c>
      <c r="I3671" s="365" t="s">
        <v>4244</v>
      </c>
      <c r="J3671" s="365">
        <v>69.0</v>
      </c>
      <c r="K3671" s="365" t="s">
        <v>4245</v>
      </c>
      <c r="L3671" s="365" t="s">
        <v>68</v>
      </c>
      <c r="M3671" s="365" t="s">
        <v>4164</v>
      </c>
      <c r="N3671" s="366"/>
      <c r="O3671" s="365">
        <v>75.0</v>
      </c>
      <c r="P3671" s="92"/>
      <c r="Q3671" s="92"/>
      <c r="R3671" s="92"/>
      <c r="S3671" s="92"/>
      <c r="T3671" s="92"/>
      <c r="U3671" s="92"/>
      <c r="V3671" s="92"/>
      <c r="W3671" s="92"/>
      <c r="X3671" s="92"/>
      <c r="Y3671" s="92"/>
      <c r="Z3671" s="92"/>
      <c r="AA3671" s="92"/>
      <c r="AB3671" s="92"/>
      <c r="AC3671" s="92"/>
      <c r="AD3671" s="92"/>
      <c r="AE3671" s="92"/>
      <c r="AF3671" s="92"/>
      <c r="AG3671" s="92"/>
      <c r="AH3671" s="92"/>
    </row>
    <row r="3672">
      <c r="A3672" s="365" t="s">
        <v>5242</v>
      </c>
      <c r="B3672" s="365">
        <v>13741.0</v>
      </c>
      <c r="C3672" s="366"/>
      <c r="D3672" s="366"/>
      <c r="E3672" s="365" t="s">
        <v>66</v>
      </c>
      <c r="F3672" s="365">
        <v>7547712.0</v>
      </c>
      <c r="G3672" s="365">
        <v>2021.0</v>
      </c>
      <c r="H3672" s="365" t="s">
        <v>1161</v>
      </c>
      <c r="I3672" s="365" t="s">
        <v>3114</v>
      </c>
      <c r="J3672" s="365">
        <v>113.0</v>
      </c>
      <c r="K3672" s="365" t="s">
        <v>5475</v>
      </c>
      <c r="L3672" s="365" t="s">
        <v>68</v>
      </c>
      <c r="M3672" s="365" t="s">
        <v>4164</v>
      </c>
      <c r="N3672" s="366"/>
      <c r="O3672" s="365">
        <v>50.0</v>
      </c>
      <c r="P3672" s="92"/>
      <c r="Q3672" s="92"/>
      <c r="R3672" s="92"/>
      <c r="S3672" s="92"/>
      <c r="T3672" s="92"/>
      <c r="U3672" s="92"/>
      <c r="V3672" s="92"/>
      <c r="W3672" s="92"/>
      <c r="X3672" s="92"/>
      <c r="Y3672" s="92"/>
      <c r="Z3672" s="92"/>
      <c r="AA3672" s="92"/>
      <c r="AB3672" s="92"/>
      <c r="AC3672" s="92"/>
      <c r="AD3672" s="92"/>
      <c r="AE3672" s="92"/>
      <c r="AF3672" s="92"/>
      <c r="AG3672" s="92"/>
      <c r="AH3672" s="92"/>
    </row>
    <row r="3673">
      <c r="A3673" s="365" t="s">
        <v>5242</v>
      </c>
      <c r="B3673" s="365">
        <v>13742.0</v>
      </c>
      <c r="C3673" s="366"/>
      <c r="D3673" s="366"/>
      <c r="E3673" s="365" t="s">
        <v>66</v>
      </c>
      <c r="F3673" s="365">
        <v>2218564.0</v>
      </c>
      <c r="G3673" s="365">
        <v>2020.0</v>
      </c>
      <c r="H3673" s="365" t="s">
        <v>119</v>
      </c>
      <c r="I3673" s="365" t="s">
        <v>2272</v>
      </c>
      <c r="J3673" s="365">
        <v>8.0</v>
      </c>
      <c r="K3673" s="365" t="s">
        <v>4246</v>
      </c>
      <c r="L3673" s="365" t="s">
        <v>808</v>
      </c>
      <c r="M3673" s="365" t="s">
        <v>4908</v>
      </c>
      <c r="N3673" s="366"/>
      <c r="O3673" s="365">
        <v>10.0</v>
      </c>
      <c r="P3673" s="92"/>
      <c r="Q3673" s="92"/>
      <c r="R3673" s="92"/>
      <c r="S3673" s="92"/>
      <c r="T3673" s="92"/>
      <c r="U3673" s="92"/>
      <c r="V3673" s="92"/>
      <c r="W3673" s="92"/>
      <c r="X3673" s="92"/>
      <c r="Y3673" s="92"/>
      <c r="Z3673" s="92"/>
      <c r="AA3673" s="92"/>
      <c r="AB3673" s="92"/>
      <c r="AC3673" s="92"/>
      <c r="AD3673" s="92"/>
      <c r="AE3673" s="92"/>
      <c r="AF3673" s="92"/>
      <c r="AG3673" s="92"/>
      <c r="AH3673" s="92"/>
    </row>
    <row r="3674">
      <c r="A3674" s="365" t="s">
        <v>5242</v>
      </c>
      <c r="B3674" s="365">
        <v>13743.0</v>
      </c>
      <c r="C3674" s="366"/>
      <c r="D3674" s="366"/>
      <c r="E3674" s="365" t="s">
        <v>66</v>
      </c>
      <c r="F3674" s="365">
        <v>3301258.0</v>
      </c>
      <c r="G3674" s="365">
        <v>2020.0</v>
      </c>
      <c r="H3674" s="365" t="s">
        <v>119</v>
      </c>
      <c r="I3674" s="365" t="s">
        <v>4247</v>
      </c>
      <c r="J3674" s="365">
        <v>18.0</v>
      </c>
      <c r="K3674" s="365" t="s">
        <v>4248</v>
      </c>
      <c r="L3674" s="365" t="s">
        <v>808</v>
      </c>
      <c r="M3674" s="365" t="s">
        <v>4908</v>
      </c>
      <c r="N3674" s="366"/>
      <c r="O3674" s="365">
        <v>25.0</v>
      </c>
      <c r="P3674" s="92"/>
      <c r="Q3674" s="92"/>
      <c r="R3674" s="92"/>
      <c r="S3674" s="92"/>
      <c r="T3674" s="92"/>
      <c r="U3674" s="92"/>
      <c r="V3674" s="92"/>
      <c r="W3674" s="92"/>
      <c r="X3674" s="92"/>
      <c r="Y3674" s="92"/>
      <c r="Z3674" s="92"/>
      <c r="AA3674" s="92"/>
      <c r="AB3674" s="92"/>
      <c r="AC3674" s="92"/>
      <c r="AD3674" s="92"/>
      <c r="AE3674" s="92"/>
      <c r="AF3674" s="92"/>
      <c r="AG3674" s="92"/>
      <c r="AH3674" s="92"/>
    </row>
    <row r="3675">
      <c r="A3675" s="365" t="s">
        <v>5242</v>
      </c>
      <c r="B3675" s="365">
        <v>13744.0</v>
      </c>
      <c r="C3675" s="366"/>
      <c r="D3675" s="366"/>
      <c r="E3675" s="365" t="s">
        <v>66</v>
      </c>
      <c r="F3675" s="365">
        <v>1157451.0</v>
      </c>
      <c r="G3675" s="365">
        <v>2020.0</v>
      </c>
      <c r="H3675" s="365" t="s">
        <v>305</v>
      </c>
      <c r="I3675" s="365" t="s">
        <v>2613</v>
      </c>
      <c r="J3675" s="365">
        <v>153.0</v>
      </c>
      <c r="K3675" s="365" t="s">
        <v>105</v>
      </c>
      <c r="L3675" s="365" t="s">
        <v>467</v>
      </c>
      <c r="M3675" s="365" t="s">
        <v>4908</v>
      </c>
      <c r="N3675" s="366"/>
      <c r="O3675" s="365">
        <v>25.0</v>
      </c>
      <c r="P3675" s="92"/>
      <c r="Q3675" s="92"/>
      <c r="R3675" s="92"/>
      <c r="S3675" s="92"/>
      <c r="T3675" s="92"/>
      <c r="U3675" s="92"/>
      <c r="V3675" s="92"/>
      <c r="W3675" s="92"/>
      <c r="X3675" s="92"/>
      <c r="Y3675" s="92"/>
      <c r="Z3675" s="92"/>
      <c r="AA3675" s="92"/>
      <c r="AB3675" s="92"/>
      <c r="AC3675" s="92"/>
      <c r="AD3675" s="92"/>
      <c r="AE3675" s="92"/>
      <c r="AF3675" s="92"/>
      <c r="AG3675" s="92"/>
      <c r="AH3675" s="92"/>
    </row>
    <row r="3676">
      <c r="A3676" s="365" t="s">
        <v>5242</v>
      </c>
      <c r="B3676" s="365">
        <v>13745.0</v>
      </c>
      <c r="C3676" s="366"/>
      <c r="D3676" s="366"/>
      <c r="E3676" s="365" t="s">
        <v>66</v>
      </c>
      <c r="F3676" s="365">
        <v>3076351.0</v>
      </c>
      <c r="G3676" s="365">
        <v>2020.0</v>
      </c>
      <c r="H3676" s="365" t="s">
        <v>119</v>
      </c>
      <c r="I3676" s="365" t="s">
        <v>2613</v>
      </c>
      <c r="J3676" s="365">
        <v>202.0</v>
      </c>
      <c r="K3676" s="365" t="s">
        <v>105</v>
      </c>
      <c r="L3676" s="365" t="s">
        <v>244</v>
      </c>
      <c r="M3676" s="365" t="s">
        <v>4908</v>
      </c>
      <c r="N3676" s="366"/>
      <c r="O3676" s="365">
        <v>25.0</v>
      </c>
      <c r="P3676" s="92"/>
      <c r="Q3676" s="92"/>
      <c r="R3676" s="92"/>
      <c r="S3676" s="92"/>
      <c r="T3676" s="92"/>
      <c r="U3676" s="92"/>
      <c r="V3676" s="92"/>
      <c r="W3676" s="92"/>
      <c r="X3676" s="92"/>
      <c r="Y3676" s="92"/>
      <c r="Z3676" s="92"/>
      <c r="AA3676" s="92"/>
      <c r="AB3676" s="92"/>
      <c r="AC3676" s="92"/>
      <c r="AD3676" s="92"/>
      <c r="AE3676" s="92"/>
      <c r="AF3676" s="92"/>
      <c r="AG3676" s="92"/>
      <c r="AH3676" s="92"/>
    </row>
    <row r="3677">
      <c r="A3677" s="365" t="s">
        <v>5242</v>
      </c>
      <c r="B3677" s="365">
        <v>13746.0</v>
      </c>
      <c r="C3677" s="366"/>
      <c r="D3677" s="366"/>
      <c r="E3677" s="365" t="s">
        <v>66</v>
      </c>
      <c r="F3677" s="365">
        <v>546006.0</v>
      </c>
      <c r="G3677" s="365">
        <v>2020.0</v>
      </c>
      <c r="H3677" s="365" t="s">
        <v>1161</v>
      </c>
      <c r="I3677" s="365" t="s">
        <v>2613</v>
      </c>
      <c r="J3677" s="365">
        <v>202.0</v>
      </c>
      <c r="K3677" s="365" t="s">
        <v>105</v>
      </c>
      <c r="L3677" s="365" t="s">
        <v>467</v>
      </c>
      <c r="M3677" s="365" t="s">
        <v>4908</v>
      </c>
      <c r="N3677" s="366"/>
      <c r="O3677" s="365">
        <v>20.0</v>
      </c>
      <c r="P3677" s="92"/>
      <c r="Q3677" s="92"/>
      <c r="R3677" s="92"/>
      <c r="S3677" s="92"/>
      <c r="T3677" s="92"/>
      <c r="U3677" s="92"/>
      <c r="V3677" s="92"/>
      <c r="W3677" s="92"/>
      <c r="X3677" s="92"/>
      <c r="Y3677" s="92"/>
      <c r="Z3677" s="92"/>
      <c r="AA3677" s="92"/>
      <c r="AB3677" s="92"/>
      <c r="AC3677" s="92"/>
      <c r="AD3677" s="92"/>
      <c r="AE3677" s="92"/>
      <c r="AF3677" s="92"/>
      <c r="AG3677" s="92"/>
      <c r="AH3677" s="92"/>
    </row>
    <row r="3678">
      <c r="A3678" s="365" t="s">
        <v>5242</v>
      </c>
      <c r="B3678" s="365">
        <v>13747.0</v>
      </c>
      <c r="C3678" s="366"/>
      <c r="D3678" s="366"/>
      <c r="E3678" s="365" t="s">
        <v>66</v>
      </c>
      <c r="F3678" s="365">
        <v>888442.0</v>
      </c>
      <c r="G3678" s="365">
        <v>2020.0</v>
      </c>
      <c r="H3678" s="365" t="s">
        <v>1077</v>
      </c>
      <c r="I3678" s="365" t="s">
        <v>880</v>
      </c>
      <c r="J3678" s="365">
        <v>44.0</v>
      </c>
      <c r="K3678" s="365" t="s">
        <v>4249</v>
      </c>
      <c r="L3678" s="365" t="s">
        <v>467</v>
      </c>
      <c r="M3678" s="365" t="s">
        <v>4164</v>
      </c>
      <c r="N3678" s="366"/>
      <c r="O3678" s="365">
        <v>30.0</v>
      </c>
      <c r="P3678" s="92"/>
      <c r="Q3678" s="92"/>
      <c r="R3678" s="92"/>
      <c r="S3678" s="92"/>
      <c r="T3678" s="92"/>
      <c r="U3678" s="92"/>
      <c r="V3678" s="92"/>
      <c r="W3678" s="92"/>
      <c r="X3678" s="92"/>
      <c r="Y3678" s="92"/>
      <c r="Z3678" s="92"/>
      <c r="AA3678" s="92"/>
      <c r="AB3678" s="92"/>
      <c r="AC3678" s="92"/>
      <c r="AD3678" s="92"/>
      <c r="AE3678" s="92"/>
      <c r="AF3678" s="92"/>
      <c r="AG3678" s="92"/>
      <c r="AH3678" s="92"/>
    </row>
    <row r="3679">
      <c r="A3679" s="365" t="s">
        <v>5242</v>
      </c>
      <c r="B3679" s="365">
        <v>13748.0</v>
      </c>
      <c r="C3679" s="366"/>
      <c r="D3679" s="366"/>
      <c r="E3679" s="365" t="s">
        <v>66</v>
      </c>
      <c r="F3679" s="365">
        <v>5315017.0</v>
      </c>
      <c r="G3679" s="365">
        <v>2021.0</v>
      </c>
      <c r="H3679" s="365" t="s">
        <v>1161</v>
      </c>
      <c r="I3679" s="365" t="s">
        <v>1400</v>
      </c>
      <c r="J3679" s="365">
        <v>252.0</v>
      </c>
      <c r="K3679" s="365" t="s">
        <v>4250</v>
      </c>
      <c r="L3679" s="365" t="s">
        <v>462</v>
      </c>
      <c r="M3679" s="365" t="s">
        <v>4164</v>
      </c>
      <c r="N3679" s="366"/>
      <c r="O3679" s="365">
        <v>10.0</v>
      </c>
      <c r="P3679" s="92"/>
      <c r="Q3679" s="92"/>
      <c r="R3679" s="92"/>
      <c r="S3679" s="92"/>
      <c r="T3679" s="92"/>
      <c r="U3679" s="92"/>
      <c r="V3679" s="92"/>
      <c r="W3679" s="92"/>
      <c r="X3679" s="92"/>
      <c r="Y3679" s="92"/>
      <c r="Z3679" s="92"/>
      <c r="AA3679" s="92"/>
      <c r="AB3679" s="92"/>
      <c r="AC3679" s="92"/>
      <c r="AD3679" s="92"/>
      <c r="AE3679" s="92"/>
      <c r="AF3679" s="92"/>
      <c r="AG3679" s="92"/>
      <c r="AH3679" s="92"/>
    </row>
    <row r="3680">
      <c r="A3680" s="365" t="s">
        <v>5242</v>
      </c>
      <c r="B3680" s="365">
        <v>13749.0</v>
      </c>
      <c r="C3680" s="366"/>
      <c r="D3680" s="366"/>
      <c r="E3680" s="365" t="s">
        <v>66</v>
      </c>
      <c r="F3680" s="365">
        <v>3320323.0</v>
      </c>
      <c r="G3680" s="365">
        <v>2020.0</v>
      </c>
      <c r="H3680" s="365" t="s">
        <v>905</v>
      </c>
      <c r="I3680" s="365" t="s">
        <v>1826</v>
      </c>
      <c r="J3680" s="365">
        <v>207.0</v>
      </c>
      <c r="K3680" s="365" t="s">
        <v>4251</v>
      </c>
      <c r="L3680" s="365" t="s">
        <v>244</v>
      </c>
      <c r="M3680" s="365" t="s">
        <v>4908</v>
      </c>
      <c r="N3680" s="366"/>
      <c r="O3680" s="365">
        <v>35.0</v>
      </c>
      <c r="P3680" s="92"/>
      <c r="Q3680" s="92"/>
      <c r="R3680" s="92"/>
      <c r="S3680" s="92"/>
      <c r="T3680" s="92"/>
      <c r="U3680" s="92"/>
      <c r="V3680" s="92"/>
      <c r="W3680" s="92"/>
      <c r="X3680" s="92"/>
      <c r="Y3680" s="92"/>
      <c r="Z3680" s="92"/>
      <c r="AA3680" s="92"/>
      <c r="AB3680" s="92"/>
      <c r="AC3680" s="92"/>
      <c r="AD3680" s="92"/>
      <c r="AE3680" s="92"/>
      <c r="AF3680" s="92"/>
      <c r="AG3680" s="92"/>
      <c r="AH3680" s="92"/>
    </row>
    <row r="3681">
      <c r="A3681" s="365" t="s">
        <v>5242</v>
      </c>
      <c r="B3681" s="365">
        <v>13750.0</v>
      </c>
      <c r="C3681" s="366"/>
      <c r="D3681" s="366"/>
      <c r="E3681" s="365" t="s">
        <v>66</v>
      </c>
      <c r="F3681" s="365">
        <v>8518716.0</v>
      </c>
      <c r="G3681" s="365">
        <v>2020.0</v>
      </c>
      <c r="H3681" s="365" t="s">
        <v>23</v>
      </c>
      <c r="I3681" s="365" t="s">
        <v>4252</v>
      </c>
      <c r="J3681" s="365">
        <v>68.0</v>
      </c>
      <c r="K3681" s="365" t="s">
        <v>4253</v>
      </c>
      <c r="L3681" s="365" t="s">
        <v>68</v>
      </c>
      <c r="M3681" s="365" t="s">
        <v>5476</v>
      </c>
      <c r="N3681" s="366"/>
      <c r="O3681" s="365">
        <v>135.0</v>
      </c>
      <c r="P3681" s="92"/>
      <c r="Q3681" s="92"/>
      <c r="R3681" s="92"/>
      <c r="S3681" s="92"/>
      <c r="T3681" s="92"/>
      <c r="U3681" s="92"/>
      <c r="V3681" s="92"/>
      <c r="W3681" s="92"/>
      <c r="X3681" s="92"/>
      <c r="Y3681" s="92"/>
      <c r="Z3681" s="92"/>
      <c r="AA3681" s="92"/>
      <c r="AB3681" s="92"/>
      <c r="AC3681" s="92"/>
      <c r="AD3681" s="92"/>
      <c r="AE3681" s="92"/>
      <c r="AF3681" s="92"/>
      <c r="AG3681" s="92"/>
      <c r="AH3681" s="92"/>
    </row>
    <row r="3682">
      <c r="A3682" s="365" t="s">
        <v>5242</v>
      </c>
      <c r="B3682" s="365">
        <v>13751.0</v>
      </c>
      <c r="C3682" s="366"/>
      <c r="D3682" s="366"/>
      <c r="E3682" s="365" t="s">
        <v>66</v>
      </c>
      <c r="F3682" s="365">
        <v>2782310.0</v>
      </c>
      <c r="G3682" s="365">
        <v>2021.0</v>
      </c>
      <c r="H3682" s="365" t="s">
        <v>1161</v>
      </c>
      <c r="I3682" s="365" t="s">
        <v>4254</v>
      </c>
      <c r="J3682" s="365">
        <v>2.0</v>
      </c>
      <c r="K3682" s="365" t="s">
        <v>4245</v>
      </c>
      <c r="L3682" s="365" t="s">
        <v>244</v>
      </c>
      <c r="M3682" s="365" t="s">
        <v>4164</v>
      </c>
      <c r="N3682" s="366"/>
      <c r="O3682" s="365">
        <v>35.0</v>
      </c>
      <c r="P3682" s="92"/>
      <c r="Q3682" s="92"/>
      <c r="R3682" s="92"/>
      <c r="S3682" s="92"/>
      <c r="T3682" s="92"/>
      <c r="U3682" s="92"/>
      <c r="V3682" s="92"/>
      <c r="W3682" s="92"/>
      <c r="X3682" s="92"/>
      <c r="Y3682" s="92"/>
      <c r="Z3682" s="92"/>
      <c r="AA3682" s="92"/>
      <c r="AB3682" s="92"/>
      <c r="AC3682" s="92"/>
      <c r="AD3682" s="92"/>
      <c r="AE3682" s="92"/>
      <c r="AF3682" s="92"/>
      <c r="AG3682" s="92"/>
      <c r="AH3682" s="92"/>
    </row>
    <row r="3683">
      <c r="A3683" s="365" t="s">
        <v>5242</v>
      </c>
      <c r="B3683" s="365">
        <v>13752.0</v>
      </c>
      <c r="C3683" s="366"/>
      <c r="D3683" s="366"/>
      <c r="E3683" s="365" t="s">
        <v>66</v>
      </c>
      <c r="F3683" s="365">
        <v>5748574.0</v>
      </c>
      <c r="G3683" s="365">
        <v>2021.0</v>
      </c>
      <c r="H3683" s="365" t="s">
        <v>1161</v>
      </c>
      <c r="I3683" s="365" t="s">
        <v>4255</v>
      </c>
      <c r="J3683" s="365" t="s">
        <v>4256</v>
      </c>
      <c r="K3683" s="365" t="s">
        <v>4257</v>
      </c>
      <c r="L3683" s="365" t="s">
        <v>2662</v>
      </c>
      <c r="M3683" s="365" t="s">
        <v>4164</v>
      </c>
      <c r="N3683" s="366"/>
      <c r="O3683" s="365">
        <v>60.0</v>
      </c>
      <c r="P3683" s="92"/>
      <c r="Q3683" s="92"/>
      <c r="R3683" s="92"/>
      <c r="S3683" s="92"/>
      <c r="T3683" s="92"/>
      <c r="U3683" s="92"/>
      <c r="V3683" s="92"/>
      <c r="W3683" s="92"/>
      <c r="X3683" s="92"/>
      <c r="Y3683" s="92"/>
      <c r="Z3683" s="92"/>
      <c r="AA3683" s="92"/>
      <c r="AB3683" s="92"/>
      <c r="AC3683" s="92"/>
      <c r="AD3683" s="92"/>
      <c r="AE3683" s="92"/>
      <c r="AF3683" s="92"/>
      <c r="AG3683" s="92"/>
      <c r="AH3683" s="92"/>
    </row>
    <row r="3684">
      <c r="A3684" s="365" t="s">
        <v>5242</v>
      </c>
      <c r="B3684" s="365">
        <v>13753.0</v>
      </c>
      <c r="C3684" s="366"/>
      <c r="D3684" s="366"/>
      <c r="E3684" s="365" t="s">
        <v>66</v>
      </c>
      <c r="F3684" s="365">
        <v>8212637.0</v>
      </c>
      <c r="G3684" s="365">
        <v>2020.0</v>
      </c>
      <c r="H3684" s="365" t="s">
        <v>905</v>
      </c>
      <c r="I3684" s="365" t="s">
        <v>1817</v>
      </c>
      <c r="J3684" s="365">
        <v>159.0</v>
      </c>
      <c r="K3684" s="365" t="s">
        <v>4258</v>
      </c>
      <c r="L3684" s="365" t="s">
        <v>244</v>
      </c>
      <c r="M3684" s="365" t="s">
        <v>4908</v>
      </c>
      <c r="N3684" s="366"/>
      <c r="O3684" s="365">
        <v>50.0</v>
      </c>
      <c r="P3684" s="92"/>
      <c r="Q3684" s="92"/>
      <c r="R3684" s="92"/>
      <c r="S3684" s="92"/>
      <c r="T3684" s="92"/>
      <c r="U3684" s="92"/>
      <c r="V3684" s="92"/>
      <c r="W3684" s="92"/>
      <c r="X3684" s="92"/>
      <c r="Y3684" s="92"/>
      <c r="Z3684" s="92"/>
      <c r="AA3684" s="92"/>
      <c r="AB3684" s="92"/>
      <c r="AC3684" s="92"/>
      <c r="AD3684" s="92"/>
      <c r="AE3684" s="92"/>
      <c r="AF3684" s="92"/>
      <c r="AG3684" s="92"/>
      <c r="AH3684" s="92"/>
    </row>
    <row r="3685">
      <c r="A3685" s="365" t="s">
        <v>5242</v>
      </c>
      <c r="B3685" s="365">
        <v>13754.0</v>
      </c>
      <c r="C3685" s="366"/>
      <c r="D3685" s="366"/>
      <c r="E3685" s="365" t="s">
        <v>66</v>
      </c>
      <c r="F3685" s="365">
        <v>5068558.0</v>
      </c>
      <c r="G3685" s="365">
        <v>2020.0</v>
      </c>
      <c r="H3685" s="365" t="s">
        <v>305</v>
      </c>
      <c r="I3685" s="365" t="s">
        <v>4259</v>
      </c>
      <c r="J3685" s="365">
        <v>20.0</v>
      </c>
      <c r="K3685" s="365" t="s">
        <v>1696</v>
      </c>
      <c r="L3685" s="365" t="s">
        <v>467</v>
      </c>
      <c r="M3685" s="365" t="s">
        <v>4908</v>
      </c>
      <c r="N3685" s="366"/>
      <c r="O3685" s="365">
        <v>15.0</v>
      </c>
      <c r="P3685" s="92"/>
      <c r="Q3685" s="92"/>
      <c r="R3685" s="92"/>
      <c r="S3685" s="92"/>
      <c r="T3685" s="92"/>
      <c r="U3685" s="92"/>
      <c r="V3685" s="92"/>
      <c r="W3685" s="92"/>
      <c r="X3685" s="92"/>
      <c r="Y3685" s="92"/>
      <c r="Z3685" s="92"/>
      <c r="AA3685" s="92"/>
      <c r="AB3685" s="92"/>
      <c r="AC3685" s="92"/>
      <c r="AD3685" s="92"/>
      <c r="AE3685" s="92"/>
      <c r="AF3685" s="92"/>
      <c r="AG3685" s="92"/>
      <c r="AH3685" s="92"/>
    </row>
    <row r="3686">
      <c r="A3686" s="365" t="s">
        <v>5242</v>
      </c>
      <c r="B3686" s="365">
        <v>13755.0</v>
      </c>
      <c r="C3686" s="366"/>
      <c r="D3686" s="366"/>
      <c r="E3686" s="365" t="s">
        <v>66</v>
      </c>
      <c r="F3686" s="365">
        <v>3787862.0</v>
      </c>
      <c r="G3686" s="365">
        <v>2020.0</v>
      </c>
      <c r="H3686" s="365" t="s">
        <v>905</v>
      </c>
      <c r="I3686" s="365" t="s">
        <v>4260</v>
      </c>
      <c r="J3686" s="365">
        <v>256.0</v>
      </c>
      <c r="K3686" s="365" t="s">
        <v>105</v>
      </c>
      <c r="L3686" s="365" t="s">
        <v>467</v>
      </c>
      <c r="M3686" s="365" t="s">
        <v>4908</v>
      </c>
      <c r="N3686" s="366"/>
      <c r="O3686" s="365">
        <v>15.0</v>
      </c>
    </row>
    <row r="3687">
      <c r="A3687" s="365" t="s">
        <v>5242</v>
      </c>
      <c r="B3687" s="365">
        <v>13756.0</v>
      </c>
      <c r="C3687" s="366"/>
      <c r="D3687" s="366"/>
      <c r="E3687" s="365" t="s">
        <v>66</v>
      </c>
      <c r="F3687" s="365">
        <v>4124528.0</v>
      </c>
      <c r="G3687" s="365">
        <v>2020.0</v>
      </c>
      <c r="H3687" s="365" t="s">
        <v>905</v>
      </c>
      <c r="I3687" s="365" t="s">
        <v>1817</v>
      </c>
      <c r="J3687" s="365">
        <v>159.0</v>
      </c>
      <c r="K3687" s="365" t="s">
        <v>4261</v>
      </c>
      <c r="L3687" s="365" t="s">
        <v>467</v>
      </c>
      <c r="M3687" s="365" t="s">
        <v>4908</v>
      </c>
      <c r="N3687" s="366"/>
      <c r="O3687" s="365">
        <v>75.0</v>
      </c>
    </row>
    <row r="3688">
      <c r="A3688" s="365" t="s">
        <v>5242</v>
      </c>
      <c r="B3688" s="365">
        <v>13757.0</v>
      </c>
      <c r="C3688" s="366"/>
      <c r="D3688" s="366"/>
      <c r="E3688" s="365" t="s">
        <v>66</v>
      </c>
      <c r="F3688" s="365">
        <v>685038.0</v>
      </c>
      <c r="G3688" s="365">
        <v>2020.0</v>
      </c>
      <c r="H3688" s="365" t="s">
        <v>1161</v>
      </c>
      <c r="I3688" s="365" t="s">
        <v>2613</v>
      </c>
      <c r="J3688" s="365">
        <v>202.0</v>
      </c>
      <c r="K3688" s="365" t="s">
        <v>105</v>
      </c>
      <c r="L3688" s="365" t="s">
        <v>244</v>
      </c>
      <c r="M3688" s="365" t="s">
        <v>4908</v>
      </c>
      <c r="N3688" s="366"/>
      <c r="O3688" s="365">
        <v>25.0</v>
      </c>
    </row>
    <row r="3689">
      <c r="A3689" s="365" t="s">
        <v>5242</v>
      </c>
      <c r="B3689" s="365">
        <v>13758.0</v>
      </c>
      <c r="C3689" s="366"/>
      <c r="D3689" s="366"/>
      <c r="E3689" s="365" t="s">
        <v>66</v>
      </c>
      <c r="F3689" s="365">
        <v>864280.0</v>
      </c>
      <c r="G3689" s="365">
        <v>2020.0</v>
      </c>
      <c r="H3689" s="365" t="s">
        <v>119</v>
      </c>
      <c r="I3689" s="365" t="s">
        <v>2613</v>
      </c>
      <c r="J3689" s="365">
        <v>202.0</v>
      </c>
      <c r="K3689" s="365" t="s">
        <v>105</v>
      </c>
      <c r="L3689" s="365" t="s">
        <v>467</v>
      </c>
      <c r="M3689" s="365" t="s">
        <v>4908</v>
      </c>
      <c r="N3689" s="366"/>
      <c r="O3689" s="365">
        <v>20.0</v>
      </c>
    </row>
    <row r="3690">
      <c r="A3690" s="365" t="s">
        <v>5242</v>
      </c>
      <c r="B3690" s="365">
        <v>13759.0</v>
      </c>
      <c r="C3690" s="366"/>
      <c r="D3690" s="366"/>
      <c r="E3690" s="365" t="s">
        <v>66</v>
      </c>
      <c r="F3690" s="365">
        <v>5432612.0</v>
      </c>
      <c r="G3690" s="365">
        <v>2021.0</v>
      </c>
      <c r="H3690" s="365" t="s">
        <v>1161</v>
      </c>
      <c r="I3690" s="365" t="s">
        <v>4262</v>
      </c>
      <c r="J3690" s="365">
        <v>242.0</v>
      </c>
      <c r="K3690" s="365" t="s">
        <v>4177</v>
      </c>
      <c r="L3690" s="365" t="s">
        <v>244</v>
      </c>
      <c r="M3690" s="365" t="s">
        <v>4164</v>
      </c>
      <c r="N3690" s="366"/>
      <c r="O3690" s="365">
        <v>45.0</v>
      </c>
    </row>
    <row r="3691">
      <c r="A3691" s="365" t="s">
        <v>5242</v>
      </c>
      <c r="B3691" s="365">
        <v>13760.0</v>
      </c>
      <c r="C3691" s="366"/>
      <c r="D3691" s="366"/>
      <c r="E3691" s="365" t="s">
        <v>66</v>
      </c>
      <c r="F3691" s="365">
        <v>1524465.0</v>
      </c>
      <c r="G3691" s="365">
        <v>2020.0</v>
      </c>
      <c r="H3691" s="365" t="s">
        <v>23</v>
      </c>
      <c r="I3691" s="365" t="s">
        <v>4263</v>
      </c>
      <c r="J3691" s="365">
        <v>17.0</v>
      </c>
      <c r="K3691" s="365" t="s">
        <v>907</v>
      </c>
      <c r="L3691" s="365" t="s">
        <v>467</v>
      </c>
      <c r="M3691" s="365" t="s">
        <v>5476</v>
      </c>
      <c r="N3691" s="366"/>
      <c r="O3691" s="365">
        <v>10.0</v>
      </c>
    </row>
    <row r="3692">
      <c r="A3692" s="365" t="s">
        <v>5242</v>
      </c>
      <c r="B3692" s="365">
        <v>13761.0</v>
      </c>
      <c r="C3692" s="366"/>
      <c r="D3692" s="366"/>
      <c r="E3692" s="365" t="s">
        <v>66</v>
      </c>
      <c r="F3692" s="365">
        <v>8624761.0</v>
      </c>
      <c r="G3692" s="365">
        <v>2020.0</v>
      </c>
      <c r="H3692" s="365" t="s">
        <v>23</v>
      </c>
      <c r="I3692" s="365" t="s">
        <v>4263</v>
      </c>
      <c r="J3692" s="365">
        <v>17.0</v>
      </c>
      <c r="K3692" s="365" t="s">
        <v>4265</v>
      </c>
      <c r="L3692" s="365" t="s">
        <v>244</v>
      </c>
      <c r="M3692" s="365" t="s">
        <v>5476</v>
      </c>
      <c r="N3692" s="366"/>
      <c r="O3692" s="365">
        <v>25.0</v>
      </c>
    </row>
    <row r="3693">
      <c r="A3693" s="365" t="s">
        <v>5242</v>
      </c>
      <c r="B3693" s="365">
        <v>13762.0</v>
      </c>
      <c r="C3693" s="366"/>
      <c r="D3693" s="366"/>
      <c r="E3693" s="365" t="s">
        <v>66</v>
      </c>
      <c r="F3693" s="365">
        <v>4434542.0</v>
      </c>
      <c r="G3693" s="365">
        <v>2020.0</v>
      </c>
      <c r="H3693" s="365" t="s">
        <v>905</v>
      </c>
      <c r="I3693" s="365" t="s">
        <v>950</v>
      </c>
      <c r="J3693" s="365">
        <v>339.0</v>
      </c>
      <c r="K3693" s="365" t="s">
        <v>4266</v>
      </c>
      <c r="L3693" s="365" t="s">
        <v>1919</v>
      </c>
      <c r="M3693" s="369" t="s">
        <v>4164</v>
      </c>
      <c r="N3693" s="366"/>
      <c r="O3693" s="365">
        <v>25.0</v>
      </c>
    </row>
    <row r="3694">
      <c r="A3694" s="365" t="s">
        <v>5242</v>
      </c>
      <c r="B3694" s="365">
        <v>13763.0</v>
      </c>
      <c r="C3694" s="366"/>
      <c r="D3694" s="366"/>
      <c r="E3694" s="365" t="s">
        <v>66</v>
      </c>
      <c r="F3694" s="365">
        <v>6735054.0</v>
      </c>
      <c r="G3694" s="365">
        <v>2020.0</v>
      </c>
      <c r="H3694" s="365" t="s">
        <v>23</v>
      </c>
      <c r="I3694" s="365" t="s">
        <v>4252</v>
      </c>
      <c r="J3694" s="365">
        <v>68.0</v>
      </c>
      <c r="K3694" s="365" t="s">
        <v>4267</v>
      </c>
      <c r="L3694" s="365" t="s">
        <v>244</v>
      </c>
      <c r="M3694" s="369" t="s">
        <v>5476</v>
      </c>
      <c r="N3694" s="366"/>
      <c r="O3694" s="365">
        <v>65.0</v>
      </c>
    </row>
    <row r="3695">
      <c r="A3695" s="365" t="s">
        <v>5242</v>
      </c>
      <c r="B3695" s="365">
        <v>13764.0</v>
      </c>
      <c r="C3695" s="366"/>
      <c r="D3695" s="366"/>
      <c r="E3695" s="365" t="s">
        <v>66</v>
      </c>
      <c r="F3695" s="365">
        <v>5825657.0</v>
      </c>
      <c r="G3695" s="365">
        <v>2020.0</v>
      </c>
      <c r="H3695" s="365" t="s">
        <v>119</v>
      </c>
      <c r="I3695" s="365" t="s">
        <v>2613</v>
      </c>
      <c r="J3695" s="365">
        <v>202.0</v>
      </c>
      <c r="K3695" s="365" t="s">
        <v>105</v>
      </c>
      <c r="L3695" s="365" t="s">
        <v>467</v>
      </c>
      <c r="M3695" s="369" t="s">
        <v>4908</v>
      </c>
      <c r="N3695" s="366"/>
      <c r="O3695" s="365">
        <v>15.0</v>
      </c>
    </row>
    <row r="3696">
      <c r="A3696" s="365" t="s">
        <v>5242</v>
      </c>
      <c r="B3696" s="365">
        <v>13765.0</v>
      </c>
      <c r="C3696" s="366"/>
      <c r="D3696" s="366"/>
      <c r="E3696" s="365" t="s">
        <v>66</v>
      </c>
      <c r="F3696" s="365">
        <v>427586.0</v>
      </c>
      <c r="G3696" s="365">
        <v>2020.0</v>
      </c>
      <c r="H3696" s="365" t="s">
        <v>119</v>
      </c>
      <c r="I3696" s="365" t="s">
        <v>2613</v>
      </c>
      <c r="J3696" s="365">
        <v>202.0</v>
      </c>
      <c r="K3696" s="365" t="s">
        <v>105</v>
      </c>
      <c r="L3696" s="365" t="s">
        <v>244</v>
      </c>
      <c r="M3696" s="369" t="s">
        <v>4908</v>
      </c>
      <c r="N3696" s="366"/>
      <c r="O3696" s="365">
        <v>20.0</v>
      </c>
    </row>
    <row r="3697">
      <c r="A3697" s="365" t="s">
        <v>5242</v>
      </c>
      <c r="B3697" s="365">
        <v>13766.0</v>
      </c>
      <c r="C3697" s="366"/>
      <c r="D3697" s="366"/>
      <c r="E3697" s="365" t="s">
        <v>66</v>
      </c>
      <c r="F3697" s="365">
        <v>2785071.0</v>
      </c>
      <c r="G3697" s="365">
        <v>2020.0</v>
      </c>
      <c r="H3697" s="365" t="s">
        <v>119</v>
      </c>
      <c r="I3697" s="365" t="s">
        <v>2613</v>
      </c>
      <c r="J3697" s="365">
        <v>202.0</v>
      </c>
      <c r="K3697" s="365" t="s">
        <v>105</v>
      </c>
      <c r="L3697" s="365" t="s">
        <v>68</v>
      </c>
      <c r="M3697" s="369" t="s">
        <v>4908</v>
      </c>
      <c r="N3697" s="366"/>
      <c r="O3697" s="365">
        <v>30.0</v>
      </c>
    </row>
    <row r="3698">
      <c r="A3698" s="365" t="s">
        <v>5242</v>
      </c>
      <c r="B3698" s="365">
        <v>13767.0</v>
      </c>
      <c r="C3698" s="366"/>
      <c r="D3698" s="366"/>
      <c r="E3698" s="365" t="s">
        <v>66</v>
      </c>
      <c r="F3698" s="365">
        <v>4180214.0</v>
      </c>
      <c r="G3698" s="365">
        <v>2020.0</v>
      </c>
      <c r="H3698" s="365" t="s">
        <v>119</v>
      </c>
      <c r="I3698" s="365" t="s">
        <v>2613</v>
      </c>
      <c r="J3698" s="365">
        <v>202.0</v>
      </c>
      <c r="K3698" s="365" t="s">
        <v>105</v>
      </c>
      <c r="L3698" s="365" t="s">
        <v>68</v>
      </c>
      <c r="M3698" s="369" t="s">
        <v>4908</v>
      </c>
      <c r="N3698" s="366"/>
      <c r="O3698" s="365">
        <v>30.0</v>
      </c>
    </row>
    <row r="3699">
      <c r="A3699" s="365" t="s">
        <v>5242</v>
      </c>
      <c r="B3699" s="365">
        <v>13768.0</v>
      </c>
      <c r="C3699" s="366"/>
      <c r="D3699" s="366"/>
      <c r="E3699" s="365" t="s">
        <v>66</v>
      </c>
      <c r="F3699" s="365">
        <v>364650.0</v>
      </c>
      <c r="G3699" s="365">
        <v>2021.0</v>
      </c>
      <c r="H3699" s="365" t="s">
        <v>23</v>
      </c>
      <c r="I3699" s="365" t="s">
        <v>4268</v>
      </c>
      <c r="J3699" s="365">
        <v>140.0</v>
      </c>
      <c r="K3699" s="365" t="s">
        <v>4269</v>
      </c>
      <c r="L3699" s="365" t="s">
        <v>244</v>
      </c>
      <c r="M3699" s="369" t="s">
        <v>5010</v>
      </c>
      <c r="N3699" s="366"/>
      <c r="O3699" s="365">
        <v>10.0</v>
      </c>
    </row>
    <row r="3700">
      <c r="A3700" s="365" t="s">
        <v>5242</v>
      </c>
      <c r="B3700" s="365">
        <v>13769.0</v>
      </c>
      <c r="C3700" s="366"/>
      <c r="D3700" s="366"/>
      <c r="E3700" s="365" t="s">
        <v>66</v>
      </c>
      <c r="F3700" s="365">
        <v>4611007.0</v>
      </c>
      <c r="G3700" s="365">
        <v>2021.0</v>
      </c>
      <c r="H3700" s="365" t="s">
        <v>23</v>
      </c>
      <c r="I3700" s="365" t="s">
        <v>5477</v>
      </c>
      <c r="J3700" s="365">
        <v>63.0</v>
      </c>
      <c r="K3700" s="365" t="s">
        <v>4269</v>
      </c>
      <c r="L3700" s="365" t="s">
        <v>467</v>
      </c>
      <c r="M3700" s="369" t="s">
        <v>5010</v>
      </c>
      <c r="N3700" s="366"/>
      <c r="O3700" s="365">
        <v>20.0</v>
      </c>
    </row>
    <row r="3701">
      <c r="A3701" s="365" t="s">
        <v>5242</v>
      </c>
      <c r="B3701" s="365">
        <v>13770.0</v>
      </c>
      <c r="C3701" s="366"/>
      <c r="D3701" s="366"/>
      <c r="E3701" s="365" t="s">
        <v>66</v>
      </c>
      <c r="F3701" s="365">
        <v>8168240.0</v>
      </c>
      <c r="G3701" s="365">
        <v>2021.0</v>
      </c>
      <c r="H3701" s="365" t="s">
        <v>23</v>
      </c>
      <c r="I3701" s="365" t="s">
        <v>4271</v>
      </c>
      <c r="J3701" s="365">
        <v>191.0</v>
      </c>
      <c r="K3701" s="365" t="s">
        <v>4272</v>
      </c>
      <c r="L3701" s="365" t="s">
        <v>467</v>
      </c>
      <c r="M3701" s="369" t="s">
        <v>5010</v>
      </c>
      <c r="N3701" s="366"/>
      <c r="O3701" s="365">
        <v>50.0</v>
      </c>
    </row>
    <row r="3702">
      <c r="A3702" s="365" t="s">
        <v>5242</v>
      </c>
      <c r="B3702" s="365">
        <v>13771.0</v>
      </c>
      <c r="C3702" s="366"/>
      <c r="D3702" s="366"/>
      <c r="E3702" s="365" t="s">
        <v>66</v>
      </c>
      <c r="F3702" s="365">
        <v>4127043.0</v>
      </c>
      <c r="G3702" s="365">
        <v>2020.0</v>
      </c>
      <c r="H3702" s="365" t="s">
        <v>905</v>
      </c>
      <c r="I3702" s="365" t="s">
        <v>4273</v>
      </c>
      <c r="J3702" s="365">
        <v>262.0</v>
      </c>
      <c r="K3702" s="365" t="s">
        <v>4274</v>
      </c>
      <c r="L3702" s="365" t="s">
        <v>244</v>
      </c>
      <c r="M3702" s="365" t="s">
        <v>4908</v>
      </c>
      <c r="N3702" s="366"/>
      <c r="O3702" s="365">
        <v>40.0</v>
      </c>
    </row>
    <row r="3703">
      <c r="A3703" s="365" t="s">
        <v>5242</v>
      </c>
      <c r="B3703" s="365">
        <v>13772.0</v>
      </c>
      <c r="C3703" s="366"/>
      <c r="D3703" s="366"/>
      <c r="E3703" s="365" t="s">
        <v>66</v>
      </c>
      <c r="F3703" s="365">
        <v>7441233.0</v>
      </c>
      <c r="G3703" s="365">
        <v>2020.0</v>
      </c>
      <c r="H3703" s="365" t="s">
        <v>119</v>
      </c>
      <c r="I3703" s="365" t="s">
        <v>2613</v>
      </c>
      <c r="J3703" s="365">
        <v>202.0</v>
      </c>
      <c r="K3703" s="365" t="s">
        <v>105</v>
      </c>
      <c r="L3703" s="365" t="s">
        <v>244</v>
      </c>
      <c r="M3703" s="365" t="s">
        <v>4908</v>
      </c>
      <c r="N3703" s="366"/>
      <c r="O3703" s="365">
        <v>20.0</v>
      </c>
    </row>
    <row r="3704">
      <c r="A3704" s="365" t="s">
        <v>5242</v>
      </c>
      <c r="B3704" s="365">
        <v>13773.0</v>
      </c>
      <c r="C3704" s="366"/>
      <c r="D3704" s="366"/>
      <c r="E3704" s="365" t="s">
        <v>66</v>
      </c>
      <c r="F3704" s="365">
        <v>734053.0</v>
      </c>
      <c r="G3704" s="365">
        <v>2020.0</v>
      </c>
      <c r="H3704" s="365" t="s">
        <v>956</v>
      </c>
      <c r="I3704" s="365" t="s">
        <v>950</v>
      </c>
      <c r="J3704" s="365" t="s">
        <v>4275</v>
      </c>
      <c r="K3704" s="365" t="s">
        <v>1694</v>
      </c>
      <c r="L3704" s="365" t="s">
        <v>244</v>
      </c>
      <c r="M3704" s="365" t="s">
        <v>4164</v>
      </c>
      <c r="N3704" s="366"/>
      <c r="O3704" s="365">
        <v>30.0</v>
      </c>
    </row>
    <row r="3705">
      <c r="A3705" s="365" t="s">
        <v>5242</v>
      </c>
      <c r="B3705" s="365">
        <v>13774.0</v>
      </c>
      <c r="C3705" s="366"/>
      <c r="D3705" s="366"/>
      <c r="E3705" s="365" t="s">
        <v>66</v>
      </c>
      <c r="F3705" s="365">
        <v>7117650.0</v>
      </c>
      <c r="G3705" s="365">
        <v>2020.0</v>
      </c>
      <c r="H3705" s="365" t="s">
        <v>119</v>
      </c>
      <c r="I3705" s="365" t="s">
        <v>1786</v>
      </c>
      <c r="J3705" s="365">
        <v>7.0</v>
      </c>
      <c r="K3705" s="365" t="s">
        <v>4276</v>
      </c>
      <c r="L3705" s="365" t="s">
        <v>462</v>
      </c>
      <c r="M3705" s="365" t="s">
        <v>4908</v>
      </c>
      <c r="N3705" s="366"/>
      <c r="O3705" s="365">
        <v>15.0</v>
      </c>
    </row>
    <row r="3706">
      <c r="A3706" s="365" t="s">
        <v>5242</v>
      </c>
      <c r="B3706" s="365">
        <v>13775.0</v>
      </c>
      <c r="C3706" s="366"/>
      <c r="D3706" s="366"/>
      <c r="E3706" s="365" t="s">
        <v>66</v>
      </c>
      <c r="F3706" s="365">
        <v>8383157.0</v>
      </c>
      <c r="G3706" s="365">
        <v>2020.0</v>
      </c>
      <c r="H3706" s="365" t="s">
        <v>23</v>
      </c>
      <c r="I3706" s="365" t="s">
        <v>4277</v>
      </c>
      <c r="J3706" s="365">
        <v>44.0</v>
      </c>
      <c r="K3706" s="365" t="s">
        <v>4267</v>
      </c>
      <c r="L3706" s="365" t="s">
        <v>68</v>
      </c>
      <c r="M3706" s="365" t="s">
        <v>5476</v>
      </c>
      <c r="N3706" s="366"/>
      <c r="O3706" s="365">
        <v>85.0</v>
      </c>
    </row>
    <row r="3707">
      <c r="A3707" s="365" t="s">
        <v>5242</v>
      </c>
      <c r="B3707" s="365">
        <v>13776.0</v>
      </c>
      <c r="C3707" s="366"/>
      <c r="D3707" s="366"/>
      <c r="E3707" s="365" t="s">
        <v>66</v>
      </c>
      <c r="F3707" s="365">
        <v>1841446.0</v>
      </c>
      <c r="G3707" s="365">
        <v>2020.0</v>
      </c>
      <c r="H3707" s="365" t="s">
        <v>956</v>
      </c>
      <c r="I3707" s="365" t="s">
        <v>880</v>
      </c>
      <c r="J3707" s="365" t="s">
        <v>4278</v>
      </c>
      <c r="K3707" s="365" t="s">
        <v>4279</v>
      </c>
      <c r="L3707" s="365" t="s">
        <v>462</v>
      </c>
      <c r="M3707" s="365" t="s">
        <v>4164</v>
      </c>
      <c r="N3707" s="366"/>
      <c r="O3707" s="365">
        <v>90.0</v>
      </c>
    </row>
    <row r="3708">
      <c r="A3708" s="365" t="s">
        <v>5242</v>
      </c>
      <c r="B3708" s="365">
        <v>13777.0</v>
      </c>
      <c r="C3708" s="366"/>
      <c r="D3708" s="366"/>
      <c r="E3708" s="365" t="s">
        <v>66</v>
      </c>
      <c r="F3708" s="365">
        <v>6442750.0</v>
      </c>
      <c r="G3708" s="365">
        <v>2021.0</v>
      </c>
      <c r="H3708" s="365" t="s">
        <v>23</v>
      </c>
      <c r="I3708" s="365" t="s">
        <v>4268</v>
      </c>
      <c r="J3708" s="365">
        <v>140.0</v>
      </c>
      <c r="K3708" s="365" t="s">
        <v>506</v>
      </c>
      <c r="L3708" s="365" t="s">
        <v>68</v>
      </c>
      <c r="M3708" s="365" t="s">
        <v>5010</v>
      </c>
      <c r="N3708" s="366"/>
      <c r="O3708" s="365">
        <v>50.0</v>
      </c>
    </row>
    <row r="3709">
      <c r="A3709" s="365" t="s">
        <v>5242</v>
      </c>
      <c r="B3709" s="365">
        <v>13778.0</v>
      </c>
      <c r="C3709" s="366"/>
      <c r="D3709" s="366"/>
      <c r="E3709" s="365" t="s">
        <v>66</v>
      </c>
      <c r="F3709" s="365">
        <v>7148224.0</v>
      </c>
      <c r="G3709" s="365">
        <v>2020.0</v>
      </c>
      <c r="H3709" s="365" t="s">
        <v>119</v>
      </c>
      <c r="I3709" s="365" t="s">
        <v>2487</v>
      </c>
      <c r="J3709" s="365">
        <v>18.0</v>
      </c>
      <c r="K3709" s="365" t="s">
        <v>4246</v>
      </c>
      <c r="L3709" s="365" t="s">
        <v>808</v>
      </c>
      <c r="M3709" s="365" t="s">
        <v>4908</v>
      </c>
      <c r="N3709" s="366"/>
      <c r="O3709" s="365">
        <v>10.0</v>
      </c>
    </row>
    <row r="3710">
      <c r="A3710" s="365" t="s">
        <v>5242</v>
      </c>
      <c r="B3710" s="365">
        <v>13779.0</v>
      </c>
      <c r="C3710" s="366"/>
      <c r="D3710" s="366"/>
      <c r="E3710" s="365" t="s">
        <v>66</v>
      </c>
      <c r="F3710" s="365">
        <v>3571872.0</v>
      </c>
      <c r="G3710" s="365">
        <v>2020.0</v>
      </c>
      <c r="H3710" s="365" t="s">
        <v>905</v>
      </c>
      <c r="I3710" s="365" t="s">
        <v>950</v>
      </c>
      <c r="J3710" s="365">
        <v>339.0</v>
      </c>
      <c r="K3710" s="365" t="s">
        <v>105</v>
      </c>
      <c r="L3710" s="365" t="s">
        <v>462</v>
      </c>
      <c r="M3710" s="365" t="s">
        <v>4164</v>
      </c>
      <c r="N3710" s="366"/>
      <c r="O3710" s="365">
        <v>15.0</v>
      </c>
    </row>
    <row r="3711">
      <c r="B3711" s="5">
        <v>13780.0</v>
      </c>
      <c r="E3711" s="90" t="s">
        <v>16</v>
      </c>
      <c r="F3711" s="90" t="s">
        <v>5478</v>
      </c>
      <c r="G3711" s="5">
        <v>1994.0</v>
      </c>
      <c r="H3711" s="5" t="s">
        <v>119</v>
      </c>
      <c r="I3711" s="5" t="s">
        <v>3762</v>
      </c>
      <c r="J3711" s="5">
        <v>1.0</v>
      </c>
      <c r="K3711" s="5" t="s">
        <v>5479</v>
      </c>
      <c r="L3711" s="5" t="s">
        <v>60</v>
      </c>
      <c r="M3711" s="5" t="s">
        <v>5010</v>
      </c>
      <c r="O3711" s="5">
        <v>5.0</v>
      </c>
    </row>
    <row r="3712">
      <c r="B3712" s="5">
        <v>13781.0</v>
      </c>
      <c r="E3712" s="90" t="s">
        <v>16</v>
      </c>
      <c r="F3712" s="90" t="s">
        <v>5480</v>
      </c>
      <c r="G3712" s="5">
        <v>1982.0</v>
      </c>
      <c r="H3712" s="5" t="s">
        <v>62</v>
      </c>
      <c r="I3712" s="5" t="s">
        <v>5191</v>
      </c>
      <c r="J3712" s="5">
        <v>507.0</v>
      </c>
      <c r="K3712" s="5" t="s">
        <v>105</v>
      </c>
      <c r="L3712" s="5" t="s">
        <v>2967</v>
      </c>
      <c r="M3712" s="5" t="s">
        <v>4164</v>
      </c>
      <c r="O3712" s="5">
        <v>5.0</v>
      </c>
    </row>
    <row r="3713">
      <c r="B3713" s="5">
        <v>13782.0</v>
      </c>
      <c r="E3713" s="90" t="s">
        <v>16</v>
      </c>
      <c r="F3713" s="90" t="s">
        <v>5481</v>
      </c>
      <c r="G3713" s="5">
        <v>1979.0</v>
      </c>
      <c r="H3713" s="5" t="s">
        <v>62</v>
      </c>
      <c r="I3713" s="5" t="s">
        <v>5482</v>
      </c>
      <c r="J3713" s="5">
        <v>199.0</v>
      </c>
      <c r="K3713" s="5" t="s">
        <v>105</v>
      </c>
      <c r="L3713" s="5" t="s">
        <v>2967</v>
      </c>
      <c r="M3713" s="5" t="s">
        <v>4164</v>
      </c>
      <c r="O3713" s="5">
        <v>5.0</v>
      </c>
    </row>
    <row r="3714">
      <c r="B3714" s="5">
        <v>13783.0</v>
      </c>
      <c r="E3714" s="90" t="s">
        <v>16</v>
      </c>
      <c r="F3714" s="90" t="s">
        <v>5483</v>
      </c>
      <c r="G3714" s="5">
        <v>1982.0</v>
      </c>
      <c r="H3714" s="5" t="s">
        <v>62</v>
      </c>
      <c r="I3714" s="5" t="s">
        <v>5236</v>
      </c>
      <c r="J3714" s="5">
        <v>39.0</v>
      </c>
      <c r="K3714" s="5" t="s">
        <v>5291</v>
      </c>
      <c r="L3714" s="5" t="s">
        <v>2967</v>
      </c>
      <c r="M3714" s="5" t="s">
        <v>4164</v>
      </c>
      <c r="O3714" s="5">
        <v>5.0</v>
      </c>
    </row>
    <row r="3715">
      <c r="B3715" s="5">
        <v>13784.0</v>
      </c>
      <c r="E3715" s="90" t="s">
        <v>16</v>
      </c>
      <c r="F3715" s="90" t="s">
        <v>5484</v>
      </c>
      <c r="G3715" s="5">
        <v>1988.0</v>
      </c>
      <c r="H3715" s="5" t="s">
        <v>62</v>
      </c>
      <c r="I3715" s="5" t="s">
        <v>3762</v>
      </c>
      <c r="J3715" s="5">
        <v>250.0</v>
      </c>
      <c r="K3715" s="5" t="s">
        <v>105</v>
      </c>
      <c r="L3715" s="5" t="s">
        <v>63</v>
      </c>
      <c r="M3715" s="5" t="s">
        <v>5010</v>
      </c>
      <c r="O3715" s="5">
        <v>5.0</v>
      </c>
    </row>
    <row r="3716">
      <c r="B3716" s="5">
        <v>13785.0</v>
      </c>
      <c r="E3716" s="90" t="s">
        <v>16</v>
      </c>
      <c r="F3716" s="90" t="s">
        <v>5485</v>
      </c>
      <c r="G3716" s="5">
        <v>1994.0</v>
      </c>
      <c r="H3716" s="5" t="s">
        <v>119</v>
      </c>
      <c r="I3716" s="5" t="s">
        <v>5343</v>
      </c>
      <c r="J3716" s="5">
        <v>86.0</v>
      </c>
      <c r="K3716" s="5" t="s">
        <v>5486</v>
      </c>
      <c r="L3716" s="5" t="s">
        <v>63</v>
      </c>
      <c r="M3716" s="5" t="s">
        <v>5010</v>
      </c>
      <c r="O3716" s="5">
        <v>5.0</v>
      </c>
    </row>
    <row r="3717">
      <c r="B3717" s="5">
        <v>13786.0</v>
      </c>
      <c r="E3717" s="90" t="s">
        <v>16</v>
      </c>
      <c r="F3717" s="90" t="s">
        <v>5487</v>
      </c>
      <c r="G3717" s="5">
        <v>1994.0</v>
      </c>
      <c r="H3717" s="5" t="s">
        <v>119</v>
      </c>
      <c r="I3717" s="5" t="s">
        <v>5488</v>
      </c>
      <c r="J3717" s="5">
        <v>340.0</v>
      </c>
      <c r="K3717" s="5" t="s">
        <v>105</v>
      </c>
      <c r="L3717" s="5" t="s">
        <v>63</v>
      </c>
      <c r="M3717" s="5" t="s">
        <v>5010</v>
      </c>
      <c r="O3717" s="5">
        <v>5.0</v>
      </c>
    </row>
    <row r="3718">
      <c r="B3718" s="5">
        <v>13787.0</v>
      </c>
      <c r="E3718" s="90" t="s">
        <v>16</v>
      </c>
      <c r="F3718" s="90" t="s">
        <v>5489</v>
      </c>
      <c r="G3718" s="5">
        <v>1987.0</v>
      </c>
      <c r="H3718" s="5" t="s">
        <v>62</v>
      </c>
      <c r="I3718" s="5" t="s">
        <v>5364</v>
      </c>
      <c r="J3718" s="5">
        <v>614.0</v>
      </c>
      <c r="K3718" s="5" t="s">
        <v>1927</v>
      </c>
      <c r="L3718" s="5" t="s">
        <v>63</v>
      </c>
      <c r="M3718" s="5" t="s">
        <v>5010</v>
      </c>
      <c r="O3718" s="5">
        <v>5.0</v>
      </c>
    </row>
    <row r="3719">
      <c r="B3719" s="5">
        <v>13788.0</v>
      </c>
      <c r="E3719" s="90" t="s">
        <v>16</v>
      </c>
      <c r="F3719" s="90" t="s">
        <v>5490</v>
      </c>
      <c r="G3719" s="5">
        <v>1994.0</v>
      </c>
      <c r="H3719" s="5" t="s">
        <v>119</v>
      </c>
      <c r="I3719" s="5" t="s">
        <v>227</v>
      </c>
      <c r="J3719" s="5">
        <v>63.0</v>
      </c>
      <c r="K3719" s="5" t="s">
        <v>5486</v>
      </c>
      <c r="L3719" s="5" t="s">
        <v>63</v>
      </c>
      <c r="M3719" s="5" t="s">
        <v>5010</v>
      </c>
      <c r="O3719" s="5">
        <v>5.0</v>
      </c>
    </row>
    <row r="3720">
      <c r="B3720" s="5">
        <v>13789.0</v>
      </c>
      <c r="E3720" s="90" t="s">
        <v>16</v>
      </c>
      <c r="F3720" s="90" t="s">
        <v>5491</v>
      </c>
      <c r="G3720" s="5">
        <v>1992.0</v>
      </c>
      <c r="H3720" s="5" t="s">
        <v>5354</v>
      </c>
      <c r="I3720" s="5" t="s">
        <v>145</v>
      </c>
      <c r="J3720" s="5" t="s">
        <v>5355</v>
      </c>
      <c r="K3720" s="5" t="s">
        <v>5356</v>
      </c>
      <c r="L3720" s="5" t="s">
        <v>63</v>
      </c>
      <c r="M3720" s="5" t="s">
        <v>5010</v>
      </c>
      <c r="O3720" s="5">
        <v>5.0</v>
      </c>
    </row>
    <row r="3721">
      <c r="B3721" s="5">
        <v>13790.0</v>
      </c>
      <c r="E3721" s="90" t="s">
        <v>16</v>
      </c>
      <c r="F3721" s="90" t="s">
        <v>5492</v>
      </c>
      <c r="G3721" s="5">
        <v>1982.0</v>
      </c>
      <c r="H3721" s="5" t="s">
        <v>62</v>
      </c>
      <c r="I3721" s="5" t="s">
        <v>5493</v>
      </c>
      <c r="J3721" s="5">
        <v>44.0</v>
      </c>
      <c r="K3721" s="5" t="s">
        <v>105</v>
      </c>
      <c r="L3721" s="5" t="s">
        <v>63</v>
      </c>
      <c r="M3721" s="5" t="s">
        <v>4164</v>
      </c>
      <c r="O3721" s="5">
        <v>5.0</v>
      </c>
    </row>
    <row r="3722">
      <c r="B3722" s="5">
        <v>13791.0</v>
      </c>
      <c r="E3722" s="90" t="s">
        <v>16</v>
      </c>
      <c r="F3722" s="90" t="s">
        <v>5494</v>
      </c>
      <c r="G3722" s="5">
        <v>1990.0</v>
      </c>
      <c r="H3722" s="5" t="s">
        <v>90</v>
      </c>
      <c r="I3722" s="5" t="s">
        <v>972</v>
      </c>
      <c r="J3722" s="5">
        <v>311.0</v>
      </c>
      <c r="K3722" s="5" t="s">
        <v>5274</v>
      </c>
      <c r="L3722" s="5" t="s">
        <v>60</v>
      </c>
      <c r="M3722" s="5" t="s">
        <v>4164</v>
      </c>
      <c r="O3722" s="5">
        <v>5.0</v>
      </c>
    </row>
    <row r="3723">
      <c r="B3723" s="5">
        <v>13792.0</v>
      </c>
      <c r="E3723" s="90" t="s">
        <v>16</v>
      </c>
      <c r="F3723" s="90" t="s">
        <v>5495</v>
      </c>
      <c r="G3723" s="5">
        <v>1982.0</v>
      </c>
      <c r="H3723" s="5" t="s">
        <v>62</v>
      </c>
      <c r="I3723" s="5" t="s">
        <v>5352</v>
      </c>
      <c r="J3723" s="5">
        <v>196.0</v>
      </c>
      <c r="K3723" s="5" t="s">
        <v>105</v>
      </c>
      <c r="L3723" s="5" t="s">
        <v>2967</v>
      </c>
      <c r="M3723" s="5" t="s">
        <v>4164</v>
      </c>
      <c r="O3723" s="5">
        <v>5.0</v>
      </c>
    </row>
    <row r="3724">
      <c r="B3724" s="5">
        <v>13793.0</v>
      </c>
      <c r="E3724" s="90" t="s">
        <v>16</v>
      </c>
      <c r="F3724" s="90" t="s">
        <v>5496</v>
      </c>
      <c r="G3724" s="5">
        <v>1982.0</v>
      </c>
      <c r="H3724" s="5" t="s">
        <v>62</v>
      </c>
      <c r="I3724" s="5" t="s">
        <v>5352</v>
      </c>
      <c r="J3724" s="5">
        <v>196.0</v>
      </c>
      <c r="K3724" s="5" t="s">
        <v>105</v>
      </c>
      <c r="L3724" s="5" t="s">
        <v>2705</v>
      </c>
      <c r="M3724" s="5" t="s">
        <v>4164</v>
      </c>
      <c r="O3724" s="5">
        <v>5.0</v>
      </c>
    </row>
    <row r="3725">
      <c r="B3725" s="5">
        <v>13794.0</v>
      </c>
      <c r="E3725" s="90" t="s">
        <v>16</v>
      </c>
      <c r="F3725" s="90" t="s">
        <v>5497</v>
      </c>
      <c r="G3725" s="5">
        <v>1979.0</v>
      </c>
      <c r="H3725" s="5" t="s">
        <v>62</v>
      </c>
      <c r="I3725" s="5" t="s">
        <v>5236</v>
      </c>
      <c r="J3725" s="5">
        <v>115.0</v>
      </c>
      <c r="K3725" s="5" t="s">
        <v>105</v>
      </c>
      <c r="L3725" s="5" t="s">
        <v>5297</v>
      </c>
      <c r="M3725" s="5" t="s">
        <v>4164</v>
      </c>
      <c r="O3725" s="5">
        <v>5.0</v>
      </c>
    </row>
    <row r="3726">
      <c r="B3726" s="5">
        <v>13795.0</v>
      </c>
      <c r="E3726" s="90" t="s">
        <v>16</v>
      </c>
      <c r="F3726" s="90" t="s">
        <v>5498</v>
      </c>
      <c r="G3726" s="5">
        <v>1992.0</v>
      </c>
      <c r="H3726" s="5" t="s">
        <v>5354</v>
      </c>
      <c r="I3726" s="5" t="s">
        <v>145</v>
      </c>
      <c r="J3726" s="5" t="s">
        <v>5355</v>
      </c>
      <c r="K3726" s="5" t="s">
        <v>5356</v>
      </c>
      <c r="L3726" s="5" t="s">
        <v>5297</v>
      </c>
      <c r="M3726" s="5" t="s">
        <v>4164</v>
      </c>
      <c r="O3726" s="5">
        <v>5.0</v>
      </c>
    </row>
    <row r="3727">
      <c r="B3727" s="5">
        <v>13796.0</v>
      </c>
      <c r="E3727" s="90" t="s">
        <v>16</v>
      </c>
      <c r="F3727" s="90" t="s">
        <v>5499</v>
      </c>
      <c r="G3727" s="5">
        <v>1982.0</v>
      </c>
      <c r="H3727" s="5" t="s">
        <v>62</v>
      </c>
      <c r="I3727" s="5" t="s">
        <v>5352</v>
      </c>
      <c r="J3727" s="5">
        <v>196.0</v>
      </c>
      <c r="K3727" s="5" t="s">
        <v>105</v>
      </c>
      <c r="L3727" s="5" t="s">
        <v>5297</v>
      </c>
      <c r="M3727" s="5" t="s">
        <v>4164</v>
      </c>
      <c r="O3727" s="5">
        <v>5.0</v>
      </c>
    </row>
    <row r="3728">
      <c r="B3728" s="5">
        <v>13797.0</v>
      </c>
      <c r="E3728" s="90" t="s">
        <v>16</v>
      </c>
      <c r="F3728" s="90" t="s">
        <v>5500</v>
      </c>
      <c r="G3728" s="5">
        <v>1979.0</v>
      </c>
      <c r="H3728" s="5" t="s">
        <v>62</v>
      </c>
      <c r="I3728" s="5" t="s">
        <v>5205</v>
      </c>
      <c r="J3728" s="5">
        <v>210.0</v>
      </c>
      <c r="K3728" s="5" t="s">
        <v>105</v>
      </c>
      <c r="L3728" s="5" t="s">
        <v>5297</v>
      </c>
      <c r="M3728" s="5" t="s">
        <v>4164</v>
      </c>
      <c r="O3728" s="5">
        <v>5.0</v>
      </c>
    </row>
    <row r="3729">
      <c r="B3729" s="5">
        <v>13798.0</v>
      </c>
      <c r="E3729" s="90" t="s">
        <v>16</v>
      </c>
      <c r="F3729" s="90" t="s">
        <v>5501</v>
      </c>
      <c r="G3729" s="5">
        <v>1982.0</v>
      </c>
      <c r="H3729" s="5" t="s">
        <v>62</v>
      </c>
      <c r="I3729" s="5" t="s">
        <v>979</v>
      </c>
      <c r="J3729" s="5">
        <v>242.0</v>
      </c>
      <c r="K3729" s="5" t="s">
        <v>105</v>
      </c>
      <c r="L3729" s="5" t="s">
        <v>5297</v>
      </c>
      <c r="M3729" s="5" t="s">
        <v>4164</v>
      </c>
      <c r="O3729" s="5">
        <v>5.0</v>
      </c>
    </row>
    <row r="3730">
      <c r="B3730" s="5">
        <v>13799.0</v>
      </c>
      <c r="E3730" s="90" t="s">
        <v>16</v>
      </c>
      <c r="F3730" s="90" t="s">
        <v>5502</v>
      </c>
      <c r="G3730" s="5">
        <v>1982.0</v>
      </c>
      <c r="H3730" s="5" t="s">
        <v>62</v>
      </c>
      <c r="I3730" s="5" t="s">
        <v>5236</v>
      </c>
      <c r="J3730" s="5">
        <v>38.0</v>
      </c>
      <c r="K3730" s="5" t="s">
        <v>105</v>
      </c>
      <c r="L3730" s="5" t="s">
        <v>5297</v>
      </c>
      <c r="M3730" s="5" t="s">
        <v>4164</v>
      </c>
      <c r="O3730" s="5">
        <v>5.0</v>
      </c>
    </row>
    <row r="3731">
      <c r="B3731" s="5">
        <v>13800.0</v>
      </c>
      <c r="E3731" s="90" t="s">
        <v>16</v>
      </c>
      <c r="F3731" s="90" t="s">
        <v>5503</v>
      </c>
      <c r="G3731" s="5">
        <v>1990.0</v>
      </c>
      <c r="H3731" s="5" t="s">
        <v>90</v>
      </c>
      <c r="I3731" s="5" t="s">
        <v>1517</v>
      </c>
      <c r="J3731" s="5">
        <v>112.0</v>
      </c>
      <c r="K3731" s="5" t="s">
        <v>105</v>
      </c>
      <c r="L3731" s="5" t="s">
        <v>63</v>
      </c>
      <c r="M3731" s="5" t="s">
        <v>4164</v>
      </c>
      <c r="O3731" s="5">
        <v>5.0</v>
      </c>
    </row>
    <row r="3732">
      <c r="B3732" s="5">
        <v>13801.0</v>
      </c>
      <c r="E3732" s="90" t="s">
        <v>16</v>
      </c>
      <c r="F3732" s="90" t="s">
        <v>5504</v>
      </c>
      <c r="G3732" s="5">
        <v>1991.0</v>
      </c>
      <c r="H3732" s="5" t="s">
        <v>90</v>
      </c>
      <c r="I3732" s="5" t="s">
        <v>967</v>
      </c>
      <c r="J3732" s="5">
        <v>225.0</v>
      </c>
      <c r="K3732" s="5" t="s">
        <v>105</v>
      </c>
      <c r="L3732" s="5" t="s">
        <v>63</v>
      </c>
      <c r="M3732" s="5" t="s">
        <v>4164</v>
      </c>
      <c r="O3732" s="5">
        <v>5.0</v>
      </c>
    </row>
    <row r="3733">
      <c r="B3733" s="5">
        <v>13802.0</v>
      </c>
      <c r="E3733" s="90" t="s">
        <v>16</v>
      </c>
      <c r="F3733" s="90" t="s">
        <v>5505</v>
      </c>
      <c r="G3733" s="5">
        <v>1990.0</v>
      </c>
      <c r="H3733" s="5" t="s">
        <v>996</v>
      </c>
      <c r="I3733" s="5" t="s">
        <v>5325</v>
      </c>
      <c r="J3733" s="5">
        <v>48.0</v>
      </c>
      <c r="K3733" s="5" t="s">
        <v>105</v>
      </c>
      <c r="L3733" s="5" t="s">
        <v>63</v>
      </c>
      <c r="M3733" s="5" t="s">
        <v>4164</v>
      </c>
      <c r="O3733" s="5">
        <v>5.0</v>
      </c>
    </row>
    <row r="3734">
      <c r="B3734" s="5">
        <v>13803.0</v>
      </c>
      <c r="E3734" s="90" t="s">
        <v>16</v>
      </c>
      <c r="F3734" s="90" t="s">
        <v>5506</v>
      </c>
      <c r="G3734" s="5">
        <v>1990.0</v>
      </c>
      <c r="H3734" s="5" t="s">
        <v>90</v>
      </c>
      <c r="I3734" s="5" t="s">
        <v>5507</v>
      </c>
      <c r="J3734" s="5">
        <v>82.0</v>
      </c>
      <c r="K3734" s="5" t="s">
        <v>105</v>
      </c>
      <c r="L3734" s="5" t="s">
        <v>60</v>
      </c>
      <c r="M3734" s="5" t="s">
        <v>4164</v>
      </c>
      <c r="O3734" s="5">
        <v>5.0</v>
      </c>
    </row>
    <row r="3735">
      <c r="B3735" s="5">
        <v>13804.0</v>
      </c>
      <c r="E3735" s="90" t="s">
        <v>16</v>
      </c>
      <c r="F3735" s="90" t="s">
        <v>5508</v>
      </c>
      <c r="G3735" s="5">
        <v>2018.0</v>
      </c>
      <c r="H3735" s="5" t="s">
        <v>119</v>
      </c>
      <c r="I3735" s="5" t="s">
        <v>1168</v>
      </c>
      <c r="J3735" s="5" t="s">
        <v>5509</v>
      </c>
      <c r="K3735" s="5" t="s">
        <v>5510</v>
      </c>
      <c r="L3735" s="5" t="s">
        <v>60</v>
      </c>
      <c r="M3735" s="5" t="s">
        <v>4164</v>
      </c>
      <c r="O3735" s="5">
        <v>5.0</v>
      </c>
    </row>
    <row r="3736">
      <c r="B3736" s="5">
        <v>13805.0</v>
      </c>
      <c r="E3736" s="90" t="s">
        <v>16</v>
      </c>
      <c r="F3736" s="90" t="s">
        <v>5511</v>
      </c>
      <c r="G3736" s="5">
        <v>1988.0</v>
      </c>
      <c r="H3736" s="5" t="s">
        <v>62</v>
      </c>
      <c r="I3736" s="5" t="s">
        <v>979</v>
      </c>
      <c r="J3736" s="5">
        <v>209.0</v>
      </c>
      <c r="K3736" s="5" t="s">
        <v>105</v>
      </c>
      <c r="L3736" s="5" t="s">
        <v>60</v>
      </c>
      <c r="M3736" s="5" t="s">
        <v>4164</v>
      </c>
      <c r="O3736" s="5">
        <v>5.0</v>
      </c>
    </row>
    <row r="3737">
      <c r="B3737" s="5">
        <v>13806.0</v>
      </c>
      <c r="E3737" s="90" t="s">
        <v>16</v>
      </c>
      <c r="F3737" s="90" t="s">
        <v>5512</v>
      </c>
      <c r="G3737" s="5">
        <v>1990.0</v>
      </c>
      <c r="H3737" s="5" t="s">
        <v>90</v>
      </c>
      <c r="I3737" s="5" t="s">
        <v>1517</v>
      </c>
      <c r="J3737" s="5">
        <v>318.0</v>
      </c>
      <c r="K3737" s="5" t="s">
        <v>105</v>
      </c>
      <c r="L3737" s="5" t="s">
        <v>60</v>
      </c>
      <c r="M3737" s="5" t="s">
        <v>4164</v>
      </c>
      <c r="O3737" s="5">
        <v>5.0</v>
      </c>
    </row>
    <row r="3738">
      <c r="B3738" s="5">
        <v>13807.0</v>
      </c>
      <c r="E3738" s="90" t="s">
        <v>16</v>
      </c>
      <c r="F3738" s="90" t="s">
        <v>5513</v>
      </c>
      <c r="G3738" s="5">
        <v>2020.0</v>
      </c>
      <c r="H3738" s="5" t="s">
        <v>3244</v>
      </c>
      <c r="I3738" s="5" t="s">
        <v>5426</v>
      </c>
      <c r="J3738" s="5">
        <v>199.0</v>
      </c>
      <c r="K3738" s="5" t="s">
        <v>5514</v>
      </c>
      <c r="L3738" s="5" t="s">
        <v>60</v>
      </c>
      <c r="M3738" s="5" t="s">
        <v>4164</v>
      </c>
      <c r="O3738" s="5">
        <v>5.0</v>
      </c>
    </row>
    <row r="3739">
      <c r="B3739" s="5">
        <v>13808.0</v>
      </c>
      <c r="E3739" s="90" t="s">
        <v>16</v>
      </c>
      <c r="F3739" s="90" t="s">
        <v>5515</v>
      </c>
      <c r="G3739" s="5">
        <v>1991.0</v>
      </c>
      <c r="H3739" s="5" t="s">
        <v>90</v>
      </c>
      <c r="I3739" s="5" t="s">
        <v>5306</v>
      </c>
      <c r="J3739" s="5">
        <v>234.0</v>
      </c>
      <c r="K3739" s="5" t="s">
        <v>105</v>
      </c>
      <c r="L3739" s="5" t="s">
        <v>60</v>
      </c>
      <c r="M3739" s="5" t="s">
        <v>4164</v>
      </c>
      <c r="O3739" s="5">
        <v>5.0</v>
      </c>
    </row>
    <row r="3740">
      <c r="B3740" s="5">
        <v>13809.0</v>
      </c>
      <c r="E3740" s="90" t="s">
        <v>16</v>
      </c>
      <c r="F3740" s="90" t="s">
        <v>5516</v>
      </c>
      <c r="G3740" s="5">
        <v>2003.0</v>
      </c>
      <c r="H3740" s="5" t="s">
        <v>1802</v>
      </c>
      <c r="I3740" s="5" t="s">
        <v>2272</v>
      </c>
      <c r="J3740" s="5">
        <v>9.0</v>
      </c>
      <c r="K3740" s="5" t="s">
        <v>5517</v>
      </c>
      <c r="L3740" s="5" t="s">
        <v>60</v>
      </c>
      <c r="M3740" s="5" t="s">
        <v>4908</v>
      </c>
      <c r="O3740" s="5">
        <v>15.0</v>
      </c>
    </row>
    <row r="3741">
      <c r="B3741" s="5">
        <v>13810.0</v>
      </c>
      <c r="E3741" s="90" t="s">
        <v>21</v>
      </c>
      <c r="F3741" s="90" t="s">
        <v>5518</v>
      </c>
      <c r="G3741" s="5">
        <v>2015.0</v>
      </c>
      <c r="H3741" s="5" t="s">
        <v>5519</v>
      </c>
      <c r="I3741" s="5" t="s">
        <v>4817</v>
      </c>
      <c r="J3741" s="5">
        <v>1.0</v>
      </c>
      <c r="K3741" s="5" t="s">
        <v>105</v>
      </c>
      <c r="L3741" s="5" t="s">
        <v>30</v>
      </c>
      <c r="M3741" s="5" t="s">
        <v>5018</v>
      </c>
      <c r="O3741" s="5">
        <v>400.0</v>
      </c>
    </row>
    <row r="3742">
      <c r="B3742" s="5">
        <v>13811.0</v>
      </c>
      <c r="E3742" s="90" t="s">
        <v>21</v>
      </c>
      <c r="F3742" s="90" t="s">
        <v>5520</v>
      </c>
      <c r="G3742" s="5">
        <v>2015.0</v>
      </c>
      <c r="H3742" s="5" t="s">
        <v>5519</v>
      </c>
      <c r="I3742" s="5" t="s">
        <v>4817</v>
      </c>
      <c r="J3742" s="5">
        <v>1.0</v>
      </c>
      <c r="K3742" s="5" t="s">
        <v>105</v>
      </c>
      <c r="L3742" s="5" t="s">
        <v>30</v>
      </c>
      <c r="M3742" s="5" t="s">
        <v>5018</v>
      </c>
      <c r="O3742" s="5">
        <v>400.0</v>
      </c>
    </row>
    <row r="3743">
      <c r="B3743" s="5">
        <v>13812.0</v>
      </c>
      <c r="E3743" s="90" t="s">
        <v>21</v>
      </c>
      <c r="F3743" s="90" t="s">
        <v>5521</v>
      </c>
      <c r="G3743" s="5">
        <v>2015.0</v>
      </c>
      <c r="H3743" s="5" t="s">
        <v>5519</v>
      </c>
      <c r="I3743" s="5" t="s">
        <v>4817</v>
      </c>
      <c r="J3743" s="5">
        <v>1.0</v>
      </c>
      <c r="K3743" s="5" t="s">
        <v>105</v>
      </c>
      <c r="L3743" s="5" t="s">
        <v>30</v>
      </c>
      <c r="M3743" s="5" t="s">
        <v>5018</v>
      </c>
      <c r="O3743" s="5">
        <v>400.0</v>
      </c>
    </row>
    <row r="3744">
      <c r="B3744" s="5">
        <v>13813.0</v>
      </c>
      <c r="E3744" s="90" t="s">
        <v>21</v>
      </c>
      <c r="F3744" s="90" t="s">
        <v>5522</v>
      </c>
      <c r="G3744" s="5">
        <v>2015.0</v>
      </c>
      <c r="H3744" s="5" t="s">
        <v>5519</v>
      </c>
      <c r="I3744" s="5" t="s">
        <v>4817</v>
      </c>
      <c r="J3744" s="5">
        <v>1.0</v>
      </c>
      <c r="K3744" s="5" t="s">
        <v>105</v>
      </c>
      <c r="L3744" s="5" t="s">
        <v>30</v>
      </c>
      <c r="M3744" s="5" t="s">
        <v>5018</v>
      </c>
      <c r="O3744" s="5">
        <v>400.0</v>
      </c>
    </row>
    <row r="3745">
      <c r="B3745" s="5">
        <v>13814.0</v>
      </c>
      <c r="E3745" s="90" t="s">
        <v>21</v>
      </c>
      <c r="F3745" s="90" t="s">
        <v>5523</v>
      </c>
      <c r="G3745" s="5">
        <v>2014.0</v>
      </c>
      <c r="H3745" s="5" t="s">
        <v>5524</v>
      </c>
      <c r="I3745" s="5" t="s">
        <v>4817</v>
      </c>
      <c r="J3745" s="5">
        <v>1.0</v>
      </c>
      <c r="K3745" s="5" t="s">
        <v>105</v>
      </c>
      <c r="L3745" s="5" t="s">
        <v>30</v>
      </c>
      <c r="M3745" s="5" t="s">
        <v>5018</v>
      </c>
      <c r="O3745" s="5">
        <v>150.0</v>
      </c>
    </row>
    <row r="3746">
      <c r="B3746" s="5">
        <v>13815.0</v>
      </c>
      <c r="E3746" s="90" t="s">
        <v>21</v>
      </c>
      <c r="F3746" s="90" t="s">
        <v>5525</v>
      </c>
      <c r="G3746" s="5">
        <v>2008.0</v>
      </c>
      <c r="H3746" s="5" t="s">
        <v>1802</v>
      </c>
      <c r="I3746" s="5" t="s">
        <v>4790</v>
      </c>
      <c r="J3746" s="5" t="s">
        <v>4178</v>
      </c>
      <c r="K3746" s="5" t="s">
        <v>5526</v>
      </c>
      <c r="L3746" s="5" t="s">
        <v>25</v>
      </c>
      <c r="M3746" s="5" t="s">
        <v>5018</v>
      </c>
      <c r="O3746" s="5">
        <v>50.0</v>
      </c>
    </row>
    <row r="3747">
      <c r="B3747" s="5">
        <v>13816.0</v>
      </c>
      <c r="E3747" s="90" t="s">
        <v>21</v>
      </c>
      <c r="F3747" s="90" t="s">
        <v>5527</v>
      </c>
      <c r="G3747" s="5">
        <v>2008.0</v>
      </c>
      <c r="H3747" s="5" t="s">
        <v>1802</v>
      </c>
      <c r="I3747" s="5" t="s">
        <v>4790</v>
      </c>
      <c r="J3747" s="5" t="s">
        <v>4178</v>
      </c>
      <c r="K3747" s="5" t="s">
        <v>5526</v>
      </c>
      <c r="L3747" s="5" t="s">
        <v>30</v>
      </c>
      <c r="M3747" s="5" t="s">
        <v>5018</v>
      </c>
      <c r="O3747" s="5">
        <v>200.0</v>
      </c>
    </row>
    <row r="3748">
      <c r="B3748" s="5">
        <v>13817.0</v>
      </c>
      <c r="E3748" s="90" t="s">
        <v>21</v>
      </c>
      <c r="F3748" s="90" t="s">
        <v>5528</v>
      </c>
      <c r="G3748" s="5">
        <v>1984.0</v>
      </c>
      <c r="H3748" s="5" t="s">
        <v>62</v>
      </c>
      <c r="I3748" s="5" t="s">
        <v>4145</v>
      </c>
      <c r="J3748" s="5">
        <v>96.0</v>
      </c>
      <c r="K3748" s="5" t="s">
        <v>105</v>
      </c>
      <c r="L3748" s="5" t="s">
        <v>666</v>
      </c>
      <c r="M3748" s="5" t="s">
        <v>5018</v>
      </c>
      <c r="O3748" s="5">
        <v>15.0</v>
      </c>
    </row>
    <row r="3749">
      <c r="B3749" s="5">
        <v>13818.0</v>
      </c>
      <c r="E3749" s="90" t="s">
        <v>21</v>
      </c>
      <c r="F3749" s="90" t="s">
        <v>5529</v>
      </c>
      <c r="G3749" s="5">
        <v>1990.0</v>
      </c>
      <c r="H3749" s="5" t="s">
        <v>90</v>
      </c>
      <c r="I3749" s="5" t="s">
        <v>4123</v>
      </c>
      <c r="J3749" s="5">
        <v>428.0</v>
      </c>
      <c r="K3749" s="5" t="s">
        <v>105</v>
      </c>
      <c r="L3749" s="5" t="s">
        <v>25</v>
      </c>
      <c r="M3749" s="5" t="s">
        <v>5018</v>
      </c>
      <c r="O3749" s="5">
        <v>20.0</v>
      </c>
    </row>
    <row r="3750">
      <c r="B3750" s="5">
        <v>13819.0</v>
      </c>
      <c r="E3750" s="90" t="s">
        <v>21</v>
      </c>
      <c r="F3750" s="90" t="s">
        <v>5530</v>
      </c>
      <c r="G3750" s="5">
        <v>1986.0</v>
      </c>
      <c r="H3750" s="5" t="s">
        <v>5449</v>
      </c>
      <c r="I3750" s="5" t="s">
        <v>5531</v>
      </c>
      <c r="J3750" s="5">
        <v>149.0</v>
      </c>
      <c r="K3750" s="5" t="s">
        <v>105</v>
      </c>
      <c r="L3750" s="5" t="s">
        <v>666</v>
      </c>
      <c r="M3750" s="5" t="s">
        <v>5018</v>
      </c>
      <c r="O3750" s="5">
        <v>20.0</v>
      </c>
    </row>
    <row r="3751">
      <c r="B3751" s="5">
        <v>13820.0</v>
      </c>
      <c r="E3751" s="90" t="s">
        <v>21</v>
      </c>
      <c r="F3751" s="90" t="s">
        <v>5532</v>
      </c>
      <c r="G3751" s="5">
        <v>2003.0</v>
      </c>
      <c r="H3751" s="5" t="s">
        <v>5533</v>
      </c>
      <c r="I3751" s="5" t="s">
        <v>4867</v>
      </c>
      <c r="J3751" s="5">
        <v>11.0</v>
      </c>
      <c r="K3751" s="5" t="s">
        <v>1737</v>
      </c>
      <c r="L3751" s="5" t="s">
        <v>25</v>
      </c>
      <c r="M3751" s="5" t="s">
        <v>5018</v>
      </c>
      <c r="O3751" s="5">
        <v>250.0</v>
      </c>
    </row>
    <row r="3752">
      <c r="B3752" s="5">
        <v>13821.0</v>
      </c>
      <c r="E3752" s="90" t="s">
        <v>21</v>
      </c>
      <c r="F3752" s="90" t="s">
        <v>5534</v>
      </c>
      <c r="G3752" s="5">
        <v>2015.0</v>
      </c>
      <c r="H3752" s="5" t="s">
        <v>5535</v>
      </c>
      <c r="I3752" s="5" t="s">
        <v>4817</v>
      </c>
      <c r="J3752" s="5" t="s">
        <v>4216</v>
      </c>
      <c r="K3752" s="5" t="s">
        <v>5536</v>
      </c>
      <c r="L3752" s="5" t="s">
        <v>498</v>
      </c>
      <c r="M3752" s="5" t="s">
        <v>5018</v>
      </c>
      <c r="O3752" s="5">
        <v>150.0</v>
      </c>
    </row>
    <row r="3753">
      <c r="B3753" s="5">
        <v>13822.0</v>
      </c>
      <c r="E3753" s="90" t="s">
        <v>21</v>
      </c>
      <c r="F3753" s="90" t="s">
        <v>5537</v>
      </c>
      <c r="G3753" s="5">
        <v>2015.0</v>
      </c>
      <c r="H3753" s="5" t="s">
        <v>5519</v>
      </c>
      <c r="I3753" s="5" t="s">
        <v>4817</v>
      </c>
      <c r="J3753" s="5">
        <v>1.0</v>
      </c>
      <c r="K3753" s="5" t="s">
        <v>105</v>
      </c>
      <c r="L3753" s="5" t="s">
        <v>25</v>
      </c>
      <c r="M3753" s="5" t="s">
        <v>5018</v>
      </c>
      <c r="O3753" s="5">
        <v>125.0</v>
      </c>
    </row>
    <row r="3754">
      <c r="B3754" s="5">
        <v>13823.0</v>
      </c>
      <c r="E3754" s="90" t="s">
        <v>21</v>
      </c>
      <c r="F3754" s="90" t="s">
        <v>5538</v>
      </c>
      <c r="G3754" s="5">
        <v>1984.0</v>
      </c>
      <c r="H3754" s="5" t="s">
        <v>5449</v>
      </c>
      <c r="I3754" s="5" t="s">
        <v>4145</v>
      </c>
      <c r="J3754" s="5">
        <v>129.0</v>
      </c>
      <c r="K3754" s="5" t="s">
        <v>105</v>
      </c>
      <c r="L3754" s="5" t="s">
        <v>666</v>
      </c>
      <c r="M3754" s="5" t="s">
        <v>5018</v>
      </c>
      <c r="O3754" s="5">
        <v>40.0</v>
      </c>
    </row>
    <row r="3755">
      <c r="B3755" s="5">
        <v>13824.0</v>
      </c>
      <c r="E3755" s="90" t="s">
        <v>21</v>
      </c>
      <c r="F3755" s="90" t="s">
        <v>5539</v>
      </c>
      <c r="G3755" s="5">
        <v>1993.0</v>
      </c>
      <c r="H3755" s="5" t="s">
        <v>1591</v>
      </c>
      <c r="I3755" s="5" t="s">
        <v>4768</v>
      </c>
      <c r="J3755" s="5">
        <v>10.0</v>
      </c>
      <c r="K3755" s="5" t="s">
        <v>4212</v>
      </c>
      <c r="L3755" s="5" t="s">
        <v>763</v>
      </c>
      <c r="M3755" s="5" t="s">
        <v>5018</v>
      </c>
      <c r="O3755" s="5">
        <v>25.0</v>
      </c>
    </row>
    <row r="3756">
      <c r="B3756" s="5">
        <v>13825.0</v>
      </c>
      <c r="E3756" s="90" t="s">
        <v>21</v>
      </c>
      <c r="F3756" s="90" t="s">
        <v>5540</v>
      </c>
      <c r="G3756" s="5">
        <v>1982.0</v>
      </c>
      <c r="H3756" s="5" t="s">
        <v>5449</v>
      </c>
      <c r="I3756" s="5" t="s">
        <v>5541</v>
      </c>
      <c r="J3756" s="5">
        <v>363.0</v>
      </c>
      <c r="K3756" s="5" t="s">
        <v>105</v>
      </c>
      <c r="L3756" s="5" t="s">
        <v>25</v>
      </c>
      <c r="M3756" s="5" t="s">
        <v>5018</v>
      </c>
      <c r="O3756" s="5">
        <v>25.0</v>
      </c>
    </row>
    <row r="3757">
      <c r="B3757" s="5">
        <v>13826.0</v>
      </c>
      <c r="E3757" s="90" t="s">
        <v>149</v>
      </c>
      <c r="F3757" s="90" t="s">
        <v>5542</v>
      </c>
      <c r="G3757" s="5">
        <v>2015.0</v>
      </c>
      <c r="H3757" s="5" t="s">
        <v>5524</v>
      </c>
      <c r="I3757" s="5" t="s">
        <v>4817</v>
      </c>
      <c r="J3757" s="5">
        <v>1.0</v>
      </c>
      <c r="K3757" s="5" t="s">
        <v>947</v>
      </c>
      <c r="L3757" s="5" t="s">
        <v>155</v>
      </c>
      <c r="M3757" s="5" t="s">
        <v>5018</v>
      </c>
      <c r="O3757" s="5">
        <v>400.0</v>
      </c>
    </row>
    <row r="3758">
      <c r="B3758" s="5">
        <v>13827.0</v>
      </c>
      <c r="E3758" s="90" t="s">
        <v>21</v>
      </c>
      <c r="F3758" s="90" t="s">
        <v>5543</v>
      </c>
      <c r="G3758" s="5">
        <v>1981.0</v>
      </c>
      <c r="H3758" s="5" t="s">
        <v>5449</v>
      </c>
      <c r="I3758" s="5" t="s">
        <v>5544</v>
      </c>
      <c r="J3758" s="5">
        <v>380.0</v>
      </c>
      <c r="K3758" s="5" t="s">
        <v>105</v>
      </c>
      <c r="L3758" s="5" t="s">
        <v>72</v>
      </c>
      <c r="M3758" s="5" t="s">
        <v>5018</v>
      </c>
      <c r="O3758" s="5">
        <v>20.0</v>
      </c>
    </row>
    <row r="3759">
      <c r="B3759" s="5">
        <v>13828.0</v>
      </c>
      <c r="E3759" s="90" t="s">
        <v>21</v>
      </c>
      <c r="F3759" s="90" t="s">
        <v>5545</v>
      </c>
      <c r="G3759" s="5">
        <v>1979.0</v>
      </c>
      <c r="H3759" s="5" t="s">
        <v>5449</v>
      </c>
      <c r="I3759" s="5" t="s">
        <v>5546</v>
      </c>
      <c r="J3759" s="5">
        <v>185.0</v>
      </c>
      <c r="K3759" s="5" t="s">
        <v>105</v>
      </c>
      <c r="L3759" s="5" t="s">
        <v>72</v>
      </c>
      <c r="M3759" s="5" t="s">
        <v>5018</v>
      </c>
      <c r="O3759" s="5">
        <v>90.0</v>
      </c>
    </row>
    <row r="3760">
      <c r="B3760" s="5">
        <v>13829.0</v>
      </c>
      <c r="E3760" s="90" t="s">
        <v>21</v>
      </c>
      <c r="F3760" s="90" t="s">
        <v>5547</v>
      </c>
      <c r="G3760" s="5">
        <v>1990.0</v>
      </c>
      <c r="H3760" s="5" t="s">
        <v>5548</v>
      </c>
      <c r="I3760" s="5" t="s">
        <v>4880</v>
      </c>
      <c r="J3760" s="5">
        <v>30.0</v>
      </c>
      <c r="K3760" s="5" t="s">
        <v>105</v>
      </c>
      <c r="L3760" s="5" t="s">
        <v>25</v>
      </c>
      <c r="M3760" s="5" t="s">
        <v>5018</v>
      </c>
      <c r="O3760" s="5">
        <v>40.0</v>
      </c>
    </row>
    <row r="3761">
      <c r="B3761" s="5">
        <v>13830.0</v>
      </c>
      <c r="E3761" s="90" t="s">
        <v>66</v>
      </c>
      <c r="F3761" s="90" t="s">
        <v>5549</v>
      </c>
      <c r="G3761" s="5">
        <v>1990.0</v>
      </c>
      <c r="H3761" s="5" t="s">
        <v>1802</v>
      </c>
      <c r="I3761" s="5" t="s">
        <v>4134</v>
      </c>
      <c r="J3761" s="5">
        <v>46.0</v>
      </c>
      <c r="K3761" s="5" t="s">
        <v>3596</v>
      </c>
      <c r="L3761" s="5" t="s">
        <v>808</v>
      </c>
      <c r="M3761" s="5" t="s">
        <v>5018</v>
      </c>
      <c r="O3761" s="5">
        <v>15.0</v>
      </c>
    </row>
    <row r="3762">
      <c r="B3762" s="5">
        <v>13831.0</v>
      </c>
      <c r="E3762" s="90" t="s">
        <v>149</v>
      </c>
      <c r="F3762" s="90" t="s">
        <v>5550</v>
      </c>
      <c r="G3762" s="5">
        <v>2009.0</v>
      </c>
      <c r="H3762" s="5" t="s">
        <v>5551</v>
      </c>
      <c r="I3762" s="5" t="s">
        <v>4790</v>
      </c>
      <c r="J3762" s="5" t="s">
        <v>4206</v>
      </c>
      <c r="K3762" s="5" t="s">
        <v>5552</v>
      </c>
      <c r="L3762" s="5" t="s">
        <v>4207</v>
      </c>
      <c r="M3762" s="5" t="s">
        <v>5018</v>
      </c>
      <c r="O3762" s="5">
        <v>200.0</v>
      </c>
    </row>
    <row r="3763">
      <c r="B3763" s="5">
        <v>13832.0</v>
      </c>
      <c r="E3763" s="90" t="s">
        <v>149</v>
      </c>
      <c r="F3763" s="90" t="s">
        <v>5553</v>
      </c>
      <c r="G3763" s="5">
        <v>2016.0</v>
      </c>
      <c r="H3763" s="5" t="s">
        <v>5554</v>
      </c>
      <c r="I3763" s="5" t="s">
        <v>5460</v>
      </c>
      <c r="J3763" s="5" t="s">
        <v>4210</v>
      </c>
      <c r="K3763" s="5" t="s">
        <v>5555</v>
      </c>
      <c r="L3763" s="5" t="s">
        <v>155</v>
      </c>
      <c r="M3763" s="5" t="s">
        <v>5018</v>
      </c>
      <c r="O3763" s="5">
        <v>300.0</v>
      </c>
    </row>
    <row r="3764">
      <c r="B3764" s="5">
        <v>13833.0</v>
      </c>
      <c r="E3764" s="90" t="s">
        <v>149</v>
      </c>
      <c r="F3764" s="90" t="s">
        <v>5556</v>
      </c>
      <c r="G3764" s="5">
        <v>2008.0</v>
      </c>
      <c r="H3764" s="5" t="s">
        <v>782</v>
      </c>
      <c r="I3764" s="5" t="s">
        <v>4790</v>
      </c>
      <c r="J3764" s="5" t="s">
        <v>4204</v>
      </c>
      <c r="K3764" s="5" t="s">
        <v>5557</v>
      </c>
      <c r="L3764" s="5" t="s">
        <v>1716</v>
      </c>
      <c r="M3764" s="5" t="s">
        <v>5018</v>
      </c>
      <c r="O3764" s="5">
        <v>1000.0</v>
      </c>
    </row>
    <row r="3765">
      <c r="B3765" s="5">
        <v>13835.0</v>
      </c>
      <c r="E3765" s="90" t="s">
        <v>21</v>
      </c>
      <c r="F3765" s="90" t="s">
        <v>5558</v>
      </c>
      <c r="G3765" s="5">
        <v>1998.0</v>
      </c>
      <c r="H3765" s="5" t="s">
        <v>151</v>
      </c>
      <c r="I3765" s="5" t="s">
        <v>1757</v>
      </c>
      <c r="J3765" s="5">
        <v>182.0</v>
      </c>
      <c r="K3765" s="5" t="s">
        <v>1758</v>
      </c>
      <c r="L3765" s="5" t="s">
        <v>25</v>
      </c>
      <c r="M3765" s="5" t="s">
        <v>4164</v>
      </c>
      <c r="O3765" s="5">
        <v>50.0</v>
      </c>
    </row>
    <row r="3766">
      <c r="B3766" s="5">
        <v>13836.0</v>
      </c>
      <c r="E3766" s="90" t="s">
        <v>21</v>
      </c>
      <c r="F3766" s="90" t="s">
        <v>5559</v>
      </c>
      <c r="G3766" s="5">
        <v>2020.0</v>
      </c>
      <c r="H3766" s="5" t="s">
        <v>1161</v>
      </c>
      <c r="I3766" s="5" t="s">
        <v>1060</v>
      </c>
      <c r="J3766" s="5" t="s">
        <v>1771</v>
      </c>
      <c r="K3766" s="5" t="s">
        <v>3392</v>
      </c>
      <c r="L3766" s="5" t="s">
        <v>30</v>
      </c>
      <c r="M3766" s="5" t="s">
        <v>4164</v>
      </c>
      <c r="O3766" s="5">
        <v>100.0</v>
      </c>
    </row>
    <row r="3767">
      <c r="B3767" s="5">
        <v>13837.0</v>
      </c>
      <c r="E3767" s="90" t="s">
        <v>21</v>
      </c>
      <c r="F3767" s="90" t="s">
        <v>5560</v>
      </c>
      <c r="G3767" s="5">
        <v>1989.0</v>
      </c>
      <c r="H3767" s="5" t="s">
        <v>90</v>
      </c>
      <c r="I3767" s="5" t="s">
        <v>997</v>
      </c>
      <c r="J3767" s="5">
        <v>246.0</v>
      </c>
      <c r="K3767" s="5" t="s">
        <v>105</v>
      </c>
      <c r="L3767" s="5" t="s">
        <v>25</v>
      </c>
      <c r="M3767" s="5" t="s">
        <v>4164</v>
      </c>
      <c r="O3767" s="5">
        <v>75.0</v>
      </c>
    </row>
    <row r="3768">
      <c r="B3768" s="5">
        <v>13838.0</v>
      </c>
      <c r="E3768" s="90" t="s">
        <v>21</v>
      </c>
      <c r="F3768" s="90" t="s">
        <v>5561</v>
      </c>
      <c r="G3768" s="5">
        <v>2018.0</v>
      </c>
      <c r="H3768" s="5" t="s">
        <v>2012</v>
      </c>
      <c r="I3768" s="5" t="s">
        <v>922</v>
      </c>
      <c r="J3768" s="5">
        <v>49.0</v>
      </c>
      <c r="K3768" s="5" t="s">
        <v>1696</v>
      </c>
      <c r="L3768" s="5" t="s">
        <v>25</v>
      </c>
      <c r="M3768" s="5" t="s">
        <v>4164</v>
      </c>
      <c r="O3768" s="5">
        <v>100.0</v>
      </c>
    </row>
    <row r="3769">
      <c r="B3769" s="5">
        <v>13839.0</v>
      </c>
      <c r="E3769" s="90" t="s">
        <v>21</v>
      </c>
      <c r="F3769" s="90" t="s">
        <v>5562</v>
      </c>
      <c r="G3769" s="5">
        <v>2020.0</v>
      </c>
      <c r="H3769" s="5" t="s">
        <v>1161</v>
      </c>
      <c r="I3769" s="5" t="s">
        <v>895</v>
      </c>
      <c r="J3769" s="5">
        <v>201.0</v>
      </c>
      <c r="K3769" s="5" t="s">
        <v>1742</v>
      </c>
      <c r="L3769" s="5" t="s">
        <v>25</v>
      </c>
      <c r="M3769" s="5" t="s">
        <v>4164</v>
      </c>
      <c r="O3769" s="5">
        <v>125.0</v>
      </c>
    </row>
    <row r="3770">
      <c r="B3770" s="5">
        <v>13840.0</v>
      </c>
      <c r="E3770" s="90" t="s">
        <v>21</v>
      </c>
      <c r="F3770" s="90" t="s">
        <v>5563</v>
      </c>
      <c r="G3770" s="5">
        <v>1986.0</v>
      </c>
      <c r="H3770" s="5" t="s">
        <v>62</v>
      </c>
      <c r="I3770" s="5" t="s">
        <v>986</v>
      </c>
      <c r="J3770" s="5">
        <v>112.0</v>
      </c>
      <c r="K3770" s="5" t="s">
        <v>105</v>
      </c>
      <c r="L3770" s="5" t="s">
        <v>25</v>
      </c>
      <c r="M3770" s="5" t="s">
        <v>4164</v>
      </c>
      <c r="O3770" s="5">
        <v>90.0</v>
      </c>
    </row>
    <row r="3771">
      <c r="B3771" s="5">
        <v>13841.0</v>
      </c>
      <c r="E3771" s="90" t="s">
        <v>21</v>
      </c>
      <c r="F3771" s="90" t="s">
        <v>5564</v>
      </c>
      <c r="G3771" s="5">
        <v>1986.0</v>
      </c>
      <c r="H3771" s="5" t="s">
        <v>62</v>
      </c>
      <c r="I3771" s="5" t="s">
        <v>989</v>
      </c>
      <c r="J3771" s="5">
        <v>45.0</v>
      </c>
      <c r="K3771" s="5" t="s">
        <v>105</v>
      </c>
      <c r="L3771" s="5" t="s">
        <v>25</v>
      </c>
      <c r="M3771" s="5" t="s">
        <v>4164</v>
      </c>
      <c r="O3771" s="5">
        <v>70.0</v>
      </c>
    </row>
    <row r="3772">
      <c r="B3772" s="5">
        <v>13842.0</v>
      </c>
      <c r="E3772" s="90" t="s">
        <v>21</v>
      </c>
      <c r="F3772" s="90" t="s">
        <v>5565</v>
      </c>
      <c r="G3772" s="5">
        <v>2015.0</v>
      </c>
      <c r="H3772" s="5" t="s">
        <v>1802</v>
      </c>
      <c r="I3772" s="5" t="s">
        <v>4817</v>
      </c>
      <c r="J3772" s="5">
        <v>1.0</v>
      </c>
      <c r="K3772" s="5" t="s">
        <v>105</v>
      </c>
      <c r="L3772" s="5" t="s">
        <v>25</v>
      </c>
      <c r="M3772" s="5" t="s">
        <v>5018</v>
      </c>
      <c r="O3772" s="5">
        <v>125.0</v>
      </c>
    </row>
    <row r="3773">
      <c r="B3773" s="5">
        <v>13843.0</v>
      </c>
      <c r="E3773" s="90" t="s">
        <v>21</v>
      </c>
      <c r="F3773" s="90" t="s">
        <v>5566</v>
      </c>
      <c r="G3773" s="5">
        <v>1989.0</v>
      </c>
      <c r="H3773" s="5" t="s">
        <v>90</v>
      </c>
      <c r="I3773" s="5" t="s">
        <v>1268</v>
      </c>
      <c r="J3773" s="5">
        <v>257.0</v>
      </c>
      <c r="K3773" s="5" t="s">
        <v>105</v>
      </c>
      <c r="L3773" s="5" t="s">
        <v>25</v>
      </c>
      <c r="M3773" s="5" t="s">
        <v>4164</v>
      </c>
      <c r="O3773" s="5">
        <v>150.0</v>
      </c>
    </row>
    <row r="3774">
      <c r="B3774" s="5">
        <v>13844.0</v>
      </c>
      <c r="E3774" s="90" t="s">
        <v>66</v>
      </c>
      <c r="F3774" s="90" t="s">
        <v>5567</v>
      </c>
      <c r="G3774" s="5">
        <v>2021.0</v>
      </c>
      <c r="H3774" s="5" t="s">
        <v>119</v>
      </c>
      <c r="I3774" s="5" t="s">
        <v>1060</v>
      </c>
      <c r="J3774" s="5">
        <v>1.0</v>
      </c>
      <c r="K3774" s="5" t="s">
        <v>1075</v>
      </c>
      <c r="L3774" s="5" t="s">
        <v>244</v>
      </c>
      <c r="M3774" s="5" t="s">
        <v>4164</v>
      </c>
      <c r="O3774" s="5">
        <v>75.0</v>
      </c>
    </row>
    <row r="3775">
      <c r="A3775" s="347" t="s">
        <v>176</v>
      </c>
      <c r="B3775" s="347">
        <v>13845.0</v>
      </c>
      <c r="C3775" s="376"/>
      <c r="D3775" s="376"/>
      <c r="E3775" s="348" t="s">
        <v>21</v>
      </c>
      <c r="F3775" s="348" t="s">
        <v>5568</v>
      </c>
      <c r="G3775" s="347">
        <v>1996.0</v>
      </c>
      <c r="H3775" s="347" t="s">
        <v>413</v>
      </c>
      <c r="I3775" s="347" t="s">
        <v>2430</v>
      </c>
      <c r="J3775" s="347">
        <v>74.0</v>
      </c>
      <c r="K3775" s="347" t="s">
        <v>5569</v>
      </c>
      <c r="L3775" s="347" t="s">
        <v>30</v>
      </c>
      <c r="M3775" s="5" t="s">
        <v>4908</v>
      </c>
    </row>
    <row r="3776">
      <c r="A3776" s="347" t="s">
        <v>176</v>
      </c>
      <c r="B3776" s="347">
        <v>13846.0</v>
      </c>
      <c r="C3776" s="376"/>
      <c r="D3776" s="376"/>
      <c r="E3776" s="348" t="s">
        <v>66</v>
      </c>
      <c r="F3776" s="348" t="s">
        <v>5570</v>
      </c>
      <c r="G3776" s="347">
        <v>2020.0</v>
      </c>
      <c r="H3776" s="347" t="s">
        <v>5571</v>
      </c>
      <c r="I3776" s="347" t="s">
        <v>5572</v>
      </c>
      <c r="J3776" s="347">
        <v>192.0</v>
      </c>
      <c r="K3776" s="347" t="s">
        <v>5573</v>
      </c>
      <c r="L3776" s="347" t="s">
        <v>68</v>
      </c>
      <c r="M3776" s="5" t="s">
        <v>5574</v>
      </c>
    </row>
    <row r="3777">
      <c r="A3777" s="347" t="s">
        <v>176</v>
      </c>
      <c r="B3777" s="347">
        <v>13847.0</v>
      </c>
      <c r="C3777" s="376"/>
      <c r="D3777" s="376"/>
      <c r="E3777" s="348" t="s">
        <v>21</v>
      </c>
      <c r="F3777" s="348" t="s">
        <v>5575</v>
      </c>
      <c r="G3777" s="347">
        <v>2020.0</v>
      </c>
      <c r="H3777" s="347" t="s">
        <v>5571</v>
      </c>
      <c r="I3777" s="347" t="s">
        <v>5572</v>
      </c>
      <c r="J3777" s="347">
        <v>192.0</v>
      </c>
      <c r="K3777" s="347" t="s">
        <v>4267</v>
      </c>
      <c r="L3777" s="347" t="s">
        <v>30</v>
      </c>
      <c r="M3777" s="5" t="s">
        <v>5574</v>
      </c>
    </row>
    <row r="3778">
      <c r="A3778" s="347" t="s">
        <v>176</v>
      </c>
      <c r="B3778" s="347">
        <v>13848.0</v>
      </c>
      <c r="C3778" s="376"/>
      <c r="D3778" s="376"/>
      <c r="E3778" s="348" t="s">
        <v>21</v>
      </c>
      <c r="F3778" s="348" t="s">
        <v>5576</v>
      </c>
      <c r="G3778" s="347">
        <v>2013.0</v>
      </c>
      <c r="H3778" s="347" t="s">
        <v>905</v>
      </c>
      <c r="I3778" s="347" t="s">
        <v>2487</v>
      </c>
      <c r="J3778" s="347">
        <v>290.0</v>
      </c>
      <c r="K3778" s="347" t="s">
        <v>105</v>
      </c>
      <c r="L3778" s="347" t="s">
        <v>30</v>
      </c>
      <c r="M3778" s="5" t="s">
        <v>4908</v>
      </c>
    </row>
    <row r="3779">
      <c r="A3779" s="347" t="s">
        <v>176</v>
      </c>
      <c r="B3779" s="347">
        <v>13849.0</v>
      </c>
      <c r="C3779" s="376"/>
      <c r="D3779" s="376"/>
      <c r="E3779" s="348" t="s">
        <v>66</v>
      </c>
      <c r="F3779" s="348" t="s">
        <v>5577</v>
      </c>
      <c r="G3779" s="347">
        <v>2020.0</v>
      </c>
      <c r="H3779" s="347" t="s">
        <v>5571</v>
      </c>
      <c r="I3779" s="347" t="s">
        <v>5572</v>
      </c>
      <c r="J3779" s="347">
        <v>192.0</v>
      </c>
      <c r="K3779" s="347" t="s">
        <v>4232</v>
      </c>
      <c r="L3779" s="347" t="s">
        <v>244</v>
      </c>
      <c r="M3779" s="5" t="s">
        <v>5574</v>
      </c>
    </row>
    <row r="3780">
      <c r="A3780" s="347" t="s">
        <v>176</v>
      </c>
      <c r="B3780" s="347">
        <v>13850.0</v>
      </c>
      <c r="C3780" s="376"/>
      <c r="D3780" s="376"/>
      <c r="E3780" s="348" t="s">
        <v>66</v>
      </c>
      <c r="F3780" s="348" t="s">
        <v>5578</v>
      </c>
      <c r="G3780" s="347">
        <v>1956.0</v>
      </c>
      <c r="H3780" s="347" t="s">
        <v>62</v>
      </c>
      <c r="I3780" s="347" t="s">
        <v>5579</v>
      </c>
      <c r="J3780" s="347">
        <v>135.0</v>
      </c>
      <c r="K3780" s="347" t="s">
        <v>5580</v>
      </c>
      <c r="L3780" s="347" t="s">
        <v>2674</v>
      </c>
      <c r="M3780" s="5" t="s">
        <v>5010</v>
      </c>
    </row>
    <row r="3781">
      <c r="A3781" s="347" t="s">
        <v>176</v>
      </c>
      <c r="B3781" s="347">
        <v>13851.0</v>
      </c>
      <c r="C3781" s="376"/>
      <c r="D3781" s="376"/>
      <c r="E3781" s="348" t="s">
        <v>66</v>
      </c>
      <c r="F3781" s="348" t="s">
        <v>5581</v>
      </c>
      <c r="G3781" s="347">
        <v>2018.0</v>
      </c>
      <c r="H3781" s="347" t="s">
        <v>23</v>
      </c>
      <c r="I3781" s="347" t="s">
        <v>5582</v>
      </c>
      <c r="J3781" s="347">
        <v>68.0</v>
      </c>
      <c r="K3781" s="347" t="s">
        <v>5583</v>
      </c>
      <c r="L3781" s="347" t="s">
        <v>244</v>
      </c>
      <c r="M3781" s="5" t="s">
        <v>5476</v>
      </c>
    </row>
    <row r="3782">
      <c r="A3782" s="347" t="s">
        <v>176</v>
      </c>
      <c r="B3782" s="347">
        <v>13852.0</v>
      </c>
      <c r="C3782" s="376"/>
      <c r="D3782" s="376"/>
      <c r="E3782" s="348" t="s">
        <v>149</v>
      </c>
      <c r="F3782" s="348" t="s">
        <v>5584</v>
      </c>
      <c r="G3782" s="347">
        <v>2018.0</v>
      </c>
      <c r="H3782" s="347" t="s">
        <v>5585</v>
      </c>
      <c r="I3782" s="347" t="s">
        <v>5582</v>
      </c>
      <c r="J3782" s="347">
        <v>68.0</v>
      </c>
      <c r="K3782" s="347" t="s">
        <v>5586</v>
      </c>
      <c r="L3782" s="347" t="s">
        <v>155</v>
      </c>
      <c r="M3782" s="5" t="s">
        <v>5476</v>
      </c>
    </row>
    <row r="3783">
      <c r="A3783" s="347" t="s">
        <v>176</v>
      </c>
      <c r="B3783" s="347">
        <v>13853.0</v>
      </c>
      <c r="C3783" s="376"/>
      <c r="D3783" s="376"/>
      <c r="E3783" s="348" t="s">
        <v>21</v>
      </c>
      <c r="F3783" s="348" t="s">
        <v>5587</v>
      </c>
      <c r="G3783" s="347">
        <v>2018.0</v>
      </c>
      <c r="H3783" s="347" t="s">
        <v>303</v>
      </c>
      <c r="I3783" s="347" t="s">
        <v>5021</v>
      </c>
      <c r="J3783" s="347">
        <v>83.0</v>
      </c>
      <c r="K3783" s="347" t="s">
        <v>5588</v>
      </c>
      <c r="L3783" s="347" t="s">
        <v>30</v>
      </c>
      <c r="M3783" s="5" t="s">
        <v>5022</v>
      </c>
    </row>
    <row r="3784">
      <c r="A3784" s="347" t="s">
        <v>176</v>
      </c>
      <c r="B3784" s="347">
        <v>13854.0</v>
      </c>
      <c r="C3784" s="376"/>
      <c r="D3784" s="376"/>
      <c r="E3784" s="348" t="s">
        <v>21</v>
      </c>
      <c r="F3784" s="347">
        <v>4.4666809E7</v>
      </c>
      <c r="G3784" s="347">
        <v>2019.0</v>
      </c>
      <c r="H3784" s="347" t="s">
        <v>789</v>
      </c>
      <c r="I3784" s="347" t="s">
        <v>36</v>
      </c>
      <c r="J3784" s="347">
        <v>100.0</v>
      </c>
      <c r="K3784" s="347" t="s">
        <v>790</v>
      </c>
      <c r="L3784" s="347" t="s">
        <v>30</v>
      </c>
      <c r="M3784" s="5" t="s">
        <v>5010</v>
      </c>
    </row>
    <row r="3785">
      <c r="A3785" s="347" t="s">
        <v>176</v>
      </c>
      <c r="B3785" s="347">
        <v>13855.0</v>
      </c>
      <c r="C3785" s="376"/>
      <c r="D3785" s="376"/>
      <c r="E3785" s="348" t="s">
        <v>21</v>
      </c>
      <c r="F3785" s="348" t="s">
        <v>5589</v>
      </c>
      <c r="G3785" s="347">
        <v>2019.0</v>
      </c>
      <c r="H3785" s="347" t="s">
        <v>789</v>
      </c>
      <c r="I3785" s="347" t="s">
        <v>36</v>
      </c>
      <c r="J3785" s="347">
        <v>100.0</v>
      </c>
      <c r="K3785" s="347" t="s">
        <v>790</v>
      </c>
      <c r="L3785" s="347" t="s">
        <v>30</v>
      </c>
      <c r="M3785" s="5" t="s">
        <v>5010</v>
      </c>
    </row>
    <row r="3786">
      <c r="A3786" s="347" t="s">
        <v>176</v>
      </c>
      <c r="B3786" s="347">
        <v>13856.0</v>
      </c>
      <c r="C3786" s="376"/>
      <c r="D3786" s="376"/>
      <c r="E3786" s="348" t="s">
        <v>21</v>
      </c>
      <c r="F3786" s="348" t="s">
        <v>5590</v>
      </c>
      <c r="G3786" s="347">
        <v>2019.0</v>
      </c>
      <c r="H3786" s="347" t="s">
        <v>789</v>
      </c>
      <c r="I3786" s="347" t="s">
        <v>36</v>
      </c>
      <c r="J3786" s="347">
        <v>100.0</v>
      </c>
      <c r="K3786" s="347" t="s">
        <v>790</v>
      </c>
      <c r="L3786" s="347" t="s">
        <v>30</v>
      </c>
      <c r="M3786" s="5" t="s">
        <v>5010</v>
      </c>
    </row>
    <row r="3787">
      <c r="A3787" s="347" t="s">
        <v>176</v>
      </c>
      <c r="B3787" s="347">
        <v>13857.0</v>
      </c>
      <c r="C3787" s="376"/>
      <c r="D3787" s="376"/>
      <c r="E3787" s="348" t="s">
        <v>21</v>
      </c>
      <c r="F3787" s="348" t="s">
        <v>5591</v>
      </c>
      <c r="G3787" s="347">
        <v>2019.0</v>
      </c>
      <c r="H3787" s="347" t="s">
        <v>789</v>
      </c>
      <c r="I3787" s="347" t="s">
        <v>36</v>
      </c>
      <c r="J3787" s="347">
        <v>100.0</v>
      </c>
      <c r="K3787" s="347" t="s">
        <v>790</v>
      </c>
      <c r="L3787" s="347" t="s">
        <v>30</v>
      </c>
      <c r="M3787" s="5" t="s">
        <v>5010</v>
      </c>
    </row>
    <row r="3788">
      <c r="A3788" s="347" t="s">
        <v>176</v>
      </c>
      <c r="B3788" s="347">
        <v>13858.0</v>
      </c>
      <c r="C3788" s="376"/>
      <c r="D3788" s="376"/>
      <c r="E3788" s="348" t="s">
        <v>21</v>
      </c>
      <c r="F3788" s="348" t="s">
        <v>5592</v>
      </c>
      <c r="G3788" s="347">
        <v>2019.0</v>
      </c>
      <c r="H3788" s="347" t="s">
        <v>789</v>
      </c>
      <c r="I3788" s="347" t="s">
        <v>36</v>
      </c>
      <c r="J3788" s="347">
        <v>100.0</v>
      </c>
      <c r="K3788" s="347" t="s">
        <v>790</v>
      </c>
      <c r="L3788" s="347" t="s">
        <v>30</v>
      </c>
      <c r="M3788" s="5" t="s">
        <v>5010</v>
      </c>
    </row>
    <row r="3789">
      <c r="B3789" s="5">
        <v>13859.0</v>
      </c>
      <c r="E3789" s="90" t="s">
        <v>21</v>
      </c>
      <c r="F3789" s="90" t="s">
        <v>5593</v>
      </c>
      <c r="G3789" s="5">
        <v>2016.0</v>
      </c>
      <c r="H3789" s="5" t="s">
        <v>3998</v>
      </c>
      <c r="I3789" s="5" t="s">
        <v>4744</v>
      </c>
      <c r="J3789" s="5">
        <v>11.0</v>
      </c>
      <c r="K3789" s="5" t="s">
        <v>5594</v>
      </c>
      <c r="L3789" s="5" t="s">
        <v>666</v>
      </c>
      <c r="M3789" s="5" t="s">
        <v>3765</v>
      </c>
      <c r="O3789" s="5">
        <v>65.0</v>
      </c>
    </row>
    <row r="3790">
      <c r="B3790" s="5">
        <v>13860.0</v>
      </c>
      <c r="E3790" s="90" t="s">
        <v>21</v>
      </c>
      <c r="F3790" s="90" t="s">
        <v>5595</v>
      </c>
      <c r="G3790" s="5">
        <v>1999.0</v>
      </c>
      <c r="H3790" s="5" t="s">
        <v>3998</v>
      </c>
      <c r="I3790" s="5" t="s">
        <v>5596</v>
      </c>
      <c r="J3790" s="5">
        <v>15.0</v>
      </c>
      <c r="K3790" s="5" t="s">
        <v>105</v>
      </c>
      <c r="L3790" s="5" t="s">
        <v>763</v>
      </c>
      <c r="M3790" s="5" t="s">
        <v>3765</v>
      </c>
      <c r="O3790" s="5">
        <v>80.0</v>
      </c>
    </row>
    <row r="3791">
      <c r="B3791" s="5">
        <v>13861.0</v>
      </c>
      <c r="E3791" s="90" t="s">
        <v>21</v>
      </c>
      <c r="F3791" s="90" t="s">
        <v>5597</v>
      </c>
      <c r="G3791" s="5">
        <v>1999.0</v>
      </c>
      <c r="H3791" s="5" t="s">
        <v>3783</v>
      </c>
      <c r="I3791" s="5" t="s">
        <v>3784</v>
      </c>
      <c r="J3791" s="5">
        <v>60.0</v>
      </c>
      <c r="K3791" s="5" t="s">
        <v>88</v>
      </c>
      <c r="L3791" s="5" t="s">
        <v>30</v>
      </c>
      <c r="M3791" s="5" t="s">
        <v>3765</v>
      </c>
      <c r="O3791" s="5">
        <v>175.0</v>
      </c>
    </row>
    <row r="3792">
      <c r="B3792" s="5">
        <v>13862.0</v>
      </c>
      <c r="E3792" s="90" t="s">
        <v>21</v>
      </c>
      <c r="F3792" s="90" t="s">
        <v>5598</v>
      </c>
      <c r="G3792" s="5">
        <v>2012.0</v>
      </c>
      <c r="H3792" s="5" t="s">
        <v>5599</v>
      </c>
      <c r="I3792" s="5" t="s">
        <v>5600</v>
      </c>
      <c r="J3792" s="5" t="s">
        <v>5601</v>
      </c>
      <c r="K3792" s="5" t="s">
        <v>5602</v>
      </c>
      <c r="L3792" s="5" t="s">
        <v>72</v>
      </c>
      <c r="M3792" s="5" t="s">
        <v>3765</v>
      </c>
      <c r="O3792" s="5">
        <v>250.0</v>
      </c>
    </row>
    <row r="3793">
      <c r="B3793" s="5">
        <v>13863.0</v>
      </c>
      <c r="E3793" s="90" t="s">
        <v>21</v>
      </c>
      <c r="F3793" s="90" t="s">
        <v>5603</v>
      </c>
      <c r="G3793" s="5">
        <v>2012.0</v>
      </c>
      <c r="H3793" s="5" t="s">
        <v>5599</v>
      </c>
      <c r="I3793" s="5" t="s">
        <v>5600</v>
      </c>
      <c r="J3793" s="5" t="s">
        <v>5601</v>
      </c>
      <c r="K3793" s="5" t="s">
        <v>5602</v>
      </c>
      <c r="L3793" s="5" t="s">
        <v>72</v>
      </c>
      <c r="M3793" s="5" t="s">
        <v>3765</v>
      </c>
      <c r="O3793" s="5">
        <v>250.0</v>
      </c>
    </row>
    <row r="3794">
      <c r="B3794" s="5">
        <v>13864.0</v>
      </c>
      <c r="E3794" s="90" t="s">
        <v>21</v>
      </c>
      <c r="F3794" s="90" t="s">
        <v>5604</v>
      </c>
      <c r="G3794" s="5">
        <v>2020.0</v>
      </c>
      <c r="H3794" s="5" t="s">
        <v>5605</v>
      </c>
      <c r="I3794" s="5" t="s">
        <v>4744</v>
      </c>
      <c r="J3794" s="5">
        <v>25.0</v>
      </c>
      <c r="K3794" s="5" t="s">
        <v>5606</v>
      </c>
      <c r="L3794" s="5" t="s">
        <v>30</v>
      </c>
      <c r="M3794" s="5" t="s">
        <v>3765</v>
      </c>
      <c r="O3794" s="5">
        <v>50.0</v>
      </c>
    </row>
    <row r="3795">
      <c r="B3795" s="5">
        <v>13865.0</v>
      </c>
      <c r="E3795" s="90" t="s">
        <v>21</v>
      </c>
      <c r="F3795" s="90" t="s">
        <v>5607</v>
      </c>
      <c r="G3795" s="5">
        <v>2016.0</v>
      </c>
      <c r="H3795" s="5" t="s">
        <v>3998</v>
      </c>
      <c r="I3795" s="5" t="s">
        <v>4744</v>
      </c>
      <c r="J3795" s="5">
        <v>11.0</v>
      </c>
      <c r="K3795" s="5" t="s">
        <v>5608</v>
      </c>
      <c r="L3795" s="5" t="s">
        <v>25</v>
      </c>
      <c r="M3795" s="5" t="s">
        <v>3765</v>
      </c>
      <c r="O3795" s="5">
        <v>90.0</v>
      </c>
    </row>
    <row r="3796">
      <c r="B3796" s="5">
        <v>13866.0</v>
      </c>
      <c r="E3796" s="90" t="s">
        <v>21</v>
      </c>
      <c r="F3796" s="90" t="s">
        <v>5609</v>
      </c>
      <c r="G3796" s="5">
        <v>1999.0</v>
      </c>
      <c r="H3796" s="5" t="s">
        <v>3783</v>
      </c>
      <c r="I3796" s="5" t="s">
        <v>3784</v>
      </c>
      <c r="J3796" s="5">
        <v>60.0</v>
      </c>
      <c r="K3796" s="5" t="s">
        <v>88</v>
      </c>
      <c r="L3796" s="5" t="s">
        <v>25</v>
      </c>
      <c r="M3796" s="5" t="s">
        <v>3765</v>
      </c>
      <c r="O3796" s="5">
        <v>50.0</v>
      </c>
    </row>
    <row r="3797">
      <c r="B3797" s="5">
        <v>13867.0</v>
      </c>
      <c r="E3797" s="90" t="s">
        <v>21</v>
      </c>
      <c r="F3797" s="90" t="s">
        <v>5610</v>
      </c>
      <c r="G3797" s="5">
        <v>2016.0</v>
      </c>
      <c r="H3797" s="5" t="s">
        <v>3998</v>
      </c>
      <c r="I3797" s="5" t="s">
        <v>4744</v>
      </c>
      <c r="J3797" s="5">
        <v>12.0</v>
      </c>
      <c r="K3797" s="5" t="s">
        <v>5611</v>
      </c>
      <c r="L3797" s="5" t="s">
        <v>25</v>
      </c>
      <c r="M3797" s="5" t="s">
        <v>3765</v>
      </c>
      <c r="O3797" s="5">
        <v>35.0</v>
      </c>
    </row>
    <row r="3798">
      <c r="B3798" s="5">
        <v>13868.0</v>
      </c>
      <c r="E3798" s="90" t="s">
        <v>21</v>
      </c>
      <c r="F3798" s="90" t="s">
        <v>5612</v>
      </c>
      <c r="G3798" s="5">
        <v>2000.0</v>
      </c>
      <c r="H3798" s="5" t="s">
        <v>3765</v>
      </c>
      <c r="I3798" s="5" t="s">
        <v>4744</v>
      </c>
      <c r="J3798" s="5">
        <v>4.0</v>
      </c>
      <c r="K3798" s="5" t="s">
        <v>4409</v>
      </c>
      <c r="L3798" s="5" t="s">
        <v>72</v>
      </c>
      <c r="M3798" s="5" t="s">
        <v>3765</v>
      </c>
      <c r="O3798" s="5">
        <v>300.0</v>
      </c>
    </row>
    <row r="3799">
      <c r="B3799" s="5">
        <v>13869.0</v>
      </c>
      <c r="E3799" s="90" t="s">
        <v>21</v>
      </c>
      <c r="F3799" s="90" t="s">
        <v>5613</v>
      </c>
      <c r="G3799" s="5">
        <v>2020.0</v>
      </c>
      <c r="H3799" s="5" t="s">
        <v>5605</v>
      </c>
      <c r="I3799" s="5" t="s">
        <v>4744</v>
      </c>
      <c r="J3799" s="5">
        <v>20.0</v>
      </c>
      <c r="K3799" s="5" t="s">
        <v>5614</v>
      </c>
      <c r="L3799" s="5" t="s">
        <v>30</v>
      </c>
      <c r="M3799" s="5" t="s">
        <v>3765</v>
      </c>
      <c r="O3799" s="5">
        <v>130.0</v>
      </c>
    </row>
    <row r="3800">
      <c r="B3800" s="5">
        <v>13870.0</v>
      </c>
      <c r="E3800" s="90" t="s">
        <v>21</v>
      </c>
      <c r="F3800" s="90" t="s">
        <v>5615</v>
      </c>
      <c r="G3800" s="5">
        <v>2020.0</v>
      </c>
      <c r="H3800" s="5" t="s">
        <v>5605</v>
      </c>
      <c r="I3800" s="5" t="s">
        <v>4744</v>
      </c>
      <c r="J3800" s="5">
        <v>20.0</v>
      </c>
      <c r="K3800" s="5" t="s">
        <v>5614</v>
      </c>
      <c r="L3800" s="5" t="s">
        <v>30</v>
      </c>
      <c r="M3800" s="5" t="s">
        <v>3765</v>
      </c>
      <c r="O3800" s="5">
        <v>130.0</v>
      </c>
    </row>
    <row r="3801">
      <c r="B3801" s="5">
        <v>13871.0</v>
      </c>
      <c r="E3801" s="90" t="s">
        <v>21</v>
      </c>
      <c r="F3801" s="90" t="s">
        <v>5616</v>
      </c>
      <c r="G3801" s="5">
        <v>2017.0</v>
      </c>
      <c r="H3801" s="5" t="s">
        <v>23</v>
      </c>
      <c r="I3801" s="5" t="s">
        <v>213</v>
      </c>
      <c r="J3801" s="5">
        <v>200.0</v>
      </c>
      <c r="K3801" s="5" t="s">
        <v>3563</v>
      </c>
      <c r="L3801" s="5" t="s">
        <v>30</v>
      </c>
      <c r="M3801" s="5" t="s">
        <v>5010</v>
      </c>
      <c r="O3801" s="5">
        <v>30.0</v>
      </c>
    </row>
    <row r="3802">
      <c r="B3802" s="5">
        <v>13872.0</v>
      </c>
      <c r="E3802" s="90" t="s">
        <v>21</v>
      </c>
      <c r="F3802" s="90" t="s">
        <v>5617</v>
      </c>
      <c r="G3802" s="5">
        <v>2017.0</v>
      </c>
      <c r="H3802" s="5" t="s">
        <v>1974</v>
      </c>
      <c r="I3802" s="5" t="s">
        <v>213</v>
      </c>
      <c r="J3802" s="5">
        <v>20.0</v>
      </c>
      <c r="K3802" s="5" t="s">
        <v>5618</v>
      </c>
      <c r="L3802" s="5" t="s">
        <v>30</v>
      </c>
      <c r="M3802" s="5" t="s">
        <v>5010</v>
      </c>
      <c r="O3802" s="5">
        <v>30.0</v>
      </c>
    </row>
    <row r="3803">
      <c r="B3803" s="5">
        <v>13873.0</v>
      </c>
      <c r="E3803" s="90" t="s">
        <v>21</v>
      </c>
      <c r="F3803" s="90" t="s">
        <v>5619</v>
      </c>
      <c r="G3803" s="5">
        <v>2018.0</v>
      </c>
      <c r="H3803" s="5" t="s">
        <v>62</v>
      </c>
      <c r="I3803" s="5" t="s">
        <v>213</v>
      </c>
      <c r="J3803" s="5">
        <v>300.0</v>
      </c>
      <c r="K3803" s="5" t="s">
        <v>3563</v>
      </c>
      <c r="L3803" s="5" t="s">
        <v>30</v>
      </c>
      <c r="M3803" s="5" t="s">
        <v>5010</v>
      </c>
      <c r="O3803" s="5">
        <v>30.0</v>
      </c>
    </row>
    <row r="3804">
      <c r="B3804" s="5">
        <v>13874.0</v>
      </c>
      <c r="E3804" s="90" t="s">
        <v>21</v>
      </c>
      <c r="F3804" s="90" t="s">
        <v>5620</v>
      </c>
      <c r="G3804" s="5">
        <v>2020.0</v>
      </c>
      <c r="H3804" s="5" t="s">
        <v>23</v>
      </c>
      <c r="I3804" s="5" t="s">
        <v>213</v>
      </c>
      <c r="J3804" s="5">
        <v>1.0</v>
      </c>
      <c r="K3804" s="5" t="s">
        <v>105</v>
      </c>
      <c r="L3804" s="5" t="s">
        <v>30</v>
      </c>
      <c r="M3804" s="5" t="s">
        <v>5010</v>
      </c>
      <c r="O3804" s="5">
        <v>30.0</v>
      </c>
    </row>
    <row r="3805">
      <c r="B3805" s="5">
        <v>13875.0</v>
      </c>
      <c r="E3805" s="90" t="s">
        <v>21</v>
      </c>
      <c r="F3805" s="90" t="s">
        <v>5621</v>
      </c>
      <c r="G3805" s="5">
        <v>2019.0</v>
      </c>
      <c r="H3805" s="5" t="s">
        <v>23</v>
      </c>
      <c r="I3805" s="5" t="s">
        <v>213</v>
      </c>
      <c r="J3805" s="5">
        <v>200.0</v>
      </c>
      <c r="K3805" s="5" t="s">
        <v>5622</v>
      </c>
      <c r="L3805" s="5" t="s">
        <v>30</v>
      </c>
      <c r="M3805" s="5" t="s">
        <v>5010</v>
      </c>
      <c r="O3805" s="5">
        <v>40.0</v>
      </c>
    </row>
    <row r="3806">
      <c r="B3806" s="5">
        <v>13876.0</v>
      </c>
      <c r="E3806" s="90" t="s">
        <v>21</v>
      </c>
      <c r="F3806" s="90" t="s">
        <v>5623</v>
      </c>
      <c r="G3806" s="5">
        <v>2018.0</v>
      </c>
      <c r="H3806" s="5" t="s">
        <v>23</v>
      </c>
      <c r="I3806" s="5" t="s">
        <v>213</v>
      </c>
      <c r="J3806" s="5">
        <v>100.0</v>
      </c>
      <c r="K3806" s="5" t="s">
        <v>298</v>
      </c>
      <c r="L3806" s="5" t="s">
        <v>30</v>
      </c>
      <c r="M3806" s="5" t="s">
        <v>5010</v>
      </c>
      <c r="O3806" s="5">
        <v>25.0</v>
      </c>
    </row>
    <row r="3807">
      <c r="B3807" s="5">
        <v>13877.0</v>
      </c>
      <c r="E3807" s="90" t="s">
        <v>21</v>
      </c>
      <c r="F3807" s="90" t="s">
        <v>5624</v>
      </c>
      <c r="G3807" s="5">
        <v>2019.0</v>
      </c>
      <c r="H3807" s="5" t="s">
        <v>23</v>
      </c>
      <c r="I3807" s="5" t="s">
        <v>213</v>
      </c>
      <c r="J3807" s="5">
        <v>200.0</v>
      </c>
      <c r="K3807" s="5" t="s">
        <v>5622</v>
      </c>
      <c r="L3807" s="5" t="s">
        <v>30</v>
      </c>
      <c r="M3807" s="5" t="s">
        <v>5010</v>
      </c>
      <c r="O3807" s="5">
        <v>40.0</v>
      </c>
    </row>
    <row r="3808">
      <c r="B3808" s="5">
        <v>13878.0</v>
      </c>
      <c r="E3808" s="121" t="s">
        <v>66</v>
      </c>
      <c r="F3808" s="121" t="s">
        <v>5625</v>
      </c>
      <c r="G3808" s="217">
        <v>1999.0</v>
      </c>
      <c r="H3808" s="218" t="s">
        <v>3777</v>
      </c>
      <c r="I3808" s="218" t="s">
        <v>5626</v>
      </c>
      <c r="J3808" s="217">
        <v>8.0</v>
      </c>
      <c r="K3808" s="218" t="s">
        <v>1770</v>
      </c>
      <c r="L3808" s="218" t="s">
        <v>5627</v>
      </c>
      <c r="M3808" s="5" t="s">
        <v>3765</v>
      </c>
      <c r="O3808" s="5">
        <v>5.0</v>
      </c>
    </row>
    <row r="3809">
      <c r="B3809" s="5">
        <v>13879.0</v>
      </c>
      <c r="E3809" s="121" t="s">
        <v>66</v>
      </c>
      <c r="F3809" s="121" t="s">
        <v>5628</v>
      </c>
      <c r="G3809" s="217">
        <v>2020.0</v>
      </c>
      <c r="H3809" s="218" t="s">
        <v>5629</v>
      </c>
      <c r="I3809" s="218" t="s">
        <v>4744</v>
      </c>
      <c r="J3809" s="218" t="s">
        <v>5630</v>
      </c>
      <c r="K3809" s="218" t="s">
        <v>5631</v>
      </c>
      <c r="L3809" s="218" t="s">
        <v>244</v>
      </c>
      <c r="M3809" s="5" t="s">
        <v>3765</v>
      </c>
      <c r="O3809" s="5">
        <v>65.0</v>
      </c>
    </row>
    <row r="3810">
      <c r="B3810" s="5">
        <v>13880.0</v>
      </c>
      <c r="E3810" s="121" t="s">
        <v>66</v>
      </c>
      <c r="F3810" s="121" t="s">
        <v>5632</v>
      </c>
      <c r="G3810" s="217">
        <v>2000.0</v>
      </c>
      <c r="H3810" s="218" t="s">
        <v>5633</v>
      </c>
      <c r="I3810" s="218" t="s">
        <v>5634</v>
      </c>
      <c r="J3810" s="217">
        <v>6.0</v>
      </c>
      <c r="K3810" s="218" t="s">
        <v>1770</v>
      </c>
      <c r="L3810" s="218" t="s">
        <v>5635</v>
      </c>
      <c r="M3810" s="5" t="s">
        <v>3765</v>
      </c>
      <c r="O3810" s="5">
        <v>5.0</v>
      </c>
    </row>
    <row r="3811">
      <c r="B3811" s="5">
        <v>13881.0</v>
      </c>
      <c r="E3811" s="121" t="s">
        <v>66</v>
      </c>
      <c r="F3811" s="121" t="s">
        <v>5636</v>
      </c>
      <c r="G3811" s="217">
        <v>2002.0</v>
      </c>
      <c r="H3811" s="218" t="s">
        <v>5637</v>
      </c>
      <c r="I3811" s="218" t="s">
        <v>5638</v>
      </c>
      <c r="J3811" s="217">
        <v>5.0</v>
      </c>
      <c r="K3811" s="218" t="s">
        <v>1770</v>
      </c>
      <c r="L3811" s="218" t="s">
        <v>4351</v>
      </c>
      <c r="M3811" s="5" t="s">
        <v>3765</v>
      </c>
      <c r="O3811" s="5">
        <v>5.0</v>
      </c>
    </row>
    <row r="3812">
      <c r="B3812" s="5">
        <v>13882.0</v>
      </c>
      <c r="E3812" s="121" t="s">
        <v>66</v>
      </c>
      <c r="F3812" s="121" t="s">
        <v>5639</v>
      </c>
      <c r="G3812" s="217">
        <v>2000.0</v>
      </c>
      <c r="H3812" s="218" t="s">
        <v>5640</v>
      </c>
      <c r="I3812" s="218" t="s">
        <v>5641</v>
      </c>
      <c r="J3812" s="217">
        <v>9.0</v>
      </c>
      <c r="K3812" s="218" t="s">
        <v>1770</v>
      </c>
      <c r="L3812" s="218" t="s">
        <v>4222</v>
      </c>
      <c r="M3812" s="5" t="s">
        <v>3765</v>
      </c>
      <c r="O3812" s="5">
        <v>10.0</v>
      </c>
    </row>
    <row r="3813">
      <c r="B3813" s="5">
        <v>13883.0</v>
      </c>
      <c r="E3813" s="121" t="s">
        <v>66</v>
      </c>
      <c r="F3813" s="121" t="s">
        <v>5642</v>
      </c>
      <c r="G3813" s="217">
        <v>1999.0</v>
      </c>
      <c r="H3813" s="218" t="s">
        <v>5643</v>
      </c>
      <c r="I3813" s="218" t="s">
        <v>5634</v>
      </c>
      <c r="J3813" s="217">
        <v>5.0</v>
      </c>
      <c r="K3813" s="218" t="s">
        <v>1770</v>
      </c>
      <c r="L3813" s="218" t="s">
        <v>1739</v>
      </c>
      <c r="M3813" s="5" t="s">
        <v>3765</v>
      </c>
      <c r="O3813" s="5">
        <v>10.0</v>
      </c>
    </row>
    <row r="3814">
      <c r="B3814" s="5">
        <v>13884.0</v>
      </c>
      <c r="E3814" s="121" t="s">
        <v>66</v>
      </c>
      <c r="F3814" s="121" t="s">
        <v>5644</v>
      </c>
      <c r="G3814" s="217">
        <v>1999.0</v>
      </c>
      <c r="H3814" s="218" t="s">
        <v>5645</v>
      </c>
      <c r="I3814" s="218" t="s">
        <v>4437</v>
      </c>
      <c r="J3814" s="217">
        <v>9.0</v>
      </c>
      <c r="K3814" s="218" t="s">
        <v>1770</v>
      </c>
      <c r="L3814" s="218" t="s">
        <v>4222</v>
      </c>
      <c r="M3814" s="5" t="s">
        <v>3765</v>
      </c>
      <c r="O3814" s="5">
        <v>10.0</v>
      </c>
    </row>
    <row r="3815">
      <c r="B3815" s="5">
        <v>13885.0</v>
      </c>
      <c r="E3815" s="121" t="s">
        <v>66</v>
      </c>
      <c r="F3815" s="121" t="s">
        <v>5646</v>
      </c>
      <c r="G3815" s="217">
        <v>1999.0</v>
      </c>
      <c r="H3815" s="218" t="s">
        <v>3783</v>
      </c>
      <c r="I3815" s="218" t="s">
        <v>5647</v>
      </c>
      <c r="J3815" s="217">
        <v>11.0</v>
      </c>
      <c r="K3815" s="218" t="s">
        <v>1770</v>
      </c>
      <c r="L3815" s="218" t="s">
        <v>4351</v>
      </c>
      <c r="M3815" s="5" t="s">
        <v>3765</v>
      </c>
      <c r="O3815" s="5">
        <v>10.0</v>
      </c>
    </row>
    <row r="3816">
      <c r="B3816" s="5">
        <v>13886.0</v>
      </c>
      <c r="E3816" s="121" t="s">
        <v>66</v>
      </c>
      <c r="F3816" s="121" t="s">
        <v>5648</v>
      </c>
      <c r="G3816" s="217">
        <v>2000.0</v>
      </c>
      <c r="H3816" s="218" t="s">
        <v>5649</v>
      </c>
      <c r="I3816" s="218" t="s">
        <v>5650</v>
      </c>
      <c r="J3816" s="217">
        <v>6.0</v>
      </c>
      <c r="K3816" s="218" t="s">
        <v>4433</v>
      </c>
      <c r="L3816" s="218" t="s">
        <v>5651</v>
      </c>
      <c r="M3816" s="5" t="s">
        <v>3765</v>
      </c>
      <c r="O3816" s="5">
        <v>5.0</v>
      </c>
    </row>
    <row r="3817">
      <c r="B3817" s="5">
        <v>13887.0</v>
      </c>
      <c r="E3817" s="121" t="s">
        <v>66</v>
      </c>
      <c r="F3817" s="121" t="s">
        <v>5652</v>
      </c>
      <c r="G3817" s="217">
        <v>1999.0</v>
      </c>
      <c r="H3817" s="218" t="s">
        <v>5645</v>
      </c>
      <c r="I3817" s="218" t="s">
        <v>3909</v>
      </c>
      <c r="J3817" s="217">
        <v>37.0</v>
      </c>
      <c r="K3817" s="218" t="s">
        <v>3862</v>
      </c>
      <c r="L3817" s="218" t="s">
        <v>2670</v>
      </c>
      <c r="M3817" s="5" t="s">
        <v>3765</v>
      </c>
      <c r="O3817" s="5">
        <v>5.0</v>
      </c>
    </row>
    <row r="3818">
      <c r="B3818" s="5">
        <v>13888.0</v>
      </c>
      <c r="E3818" s="121" t="s">
        <v>66</v>
      </c>
      <c r="F3818" s="121" t="s">
        <v>5653</v>
      </c>
      <c r="G3818" s="217">
        <v>2000.0</v>
      </c>
      <c r="H3818" s="218" t="s">
        <v>3861</v>
      </c>
      <c r="I3818" s="218" t="s">
        <v>5654</v>
      </c>
      <c r="J3818" s="217">
        <v>2.0</v>
      </c>
      <c r="K3818" s="218" t="s">
        <v>4433</v>
      </c>
      <c r="L3818" s="218" t="s">
        <v>4353</v>
      </c>
      <c r="M3818" s="5" t="s">
        <v>3765</v>
      </c>
      <c r="O3818" s="5">
        <v>5.0</v>
      </c>
    </row>
    <row r="3819">
      <c r="B3819" s="5">
        <v>13889.0</v>
      </c>
      <c r="E3819" s="121" t="s">
        <v>66</v>
      </c>
      <c r="F3819" s="121" t="s">
        <v>5655</v>
      </c>
      <c r="G3819" s="217">
        <v>1999.0</v>
      </c>
      <c r="H3819" s="218" t="s">
        <v>5645</v>
      </c>
      <c r="I3819" s="218" t="s">
        <v>3781</v>
      </c>
      <c r="J3819" s="217">
        <v>49.0</v>
      </c>
      <c r="K3819" s="218" t="s">
        <v>3862</v>
      </c>
      <c r="L3819" s="218" t="s">
        <v>808</v>
      </c>
      <c r="M3819" s="5" t="s">
        <v>3765</v>
      </c>
      <c r="O3819" s="5">
        <v>20.0</v>
      </c>
    </row>
    <row r="3820">
      <c r="B3820" s="5">
        <v>13890.0</v>
      </c>
      <c r="E3820" s="121" t="s">
        <v>66</v>
      </c>
      <c r="F3820" s="121" t="s">
        <v>5656</v>
      </c>
      <c r="G3820" s="217">
        <v>1999.0</v>
      </c>
      <c r="H3820" s="218" t="s">
        <v>5645</v>
      </c>
      <c r="I3820" s="218" t="s">
        <v>4740</v>
      </c>
      <c r="J3820" s="217">
        <v>29.0</v>
      </c>
      <c r="K3820" s="218" t="s">
        <v>3862</v>
      </c>
      <c r="L3820" s="218" t="s">
        <v>4222</v>
      </c>
      <c r="M3820" s="5" t="s">
        <v>3765</v>
      </c>
      <c r="O3820" s="5">
        <v>5.0</v>
      </c>
    </row>
    <row r="3821">
      <c r="B3821" s="5">
        <v>13891.0</v>
      </c>
      <c r="E3821" s="121" t="s">
        <v>66</v>
      </c>
      <c r="F3821" s="377">
        <v>1043742.0</v>
      </c>
      <c r="G3821" s="217">
        <v>1999.0</v>
      </c>
      <c r="H3821" s="218" t="s">
        <v>5645</v>
      </c>
      <c r="I3821" s="218" t="s">
        <v>3873</v>
      </c>
      <c r="J3821" s="217">
        <v>35.0</v>
      </c>
      <c r="K3821" s="218" t="s">
        <v>3862</v>
      </c>
      <c r="L3821" s="218" t="s">
        <v>1919</v>
      </c>
      <c r="M3821" s="5" t="s">
        <v>3765</v>
      </c>
      <c r="O3821" s="5">
        <v>5.0</v>
      </c>
    </row>
    <row r="3822">
      <c r="B3822" s="5">
        <v>13892.0</v>
      </c>
      <c r="E3822" s="121" t="s">
        <v>66</v>
      </c>
      <c r="F3822" s="121" t="s">
        <v>5657</v>
      </c>
      <c r="G3822" s="217">
        <v>1999.0</v>
      </c>
      <c r="H3822" s="218" t="s">
        <v>5645</v>
      </c>
      <c r="I3822" s="218" t="s">
        <v>4735</v>
      </c>
      <c r="J3822" s="217">
        <v>22.0</v>
      </c>
      <c r="K3822" s="218" t="s">
        <v>3862</v>
      </c>
      <c r="L3822" s="218" t="s">
        <v>1739</v>
      </c>
      <c r="M3822" s="5" t="s">
        <v>3765</v>
      </c>
      <c r="O3822" s="5">
        <v>5.0</v>
      </c>
    </row>
    <row r="3823">
      <c r="B3823" s="5">
        <v>13893.0</v>
      </c>
      <c r="E3823" s="121" t="s">
        <v>66</v>
      </c>
      <c r="F3823" s="121" t="s">
        <v>5658</v>
      </c>
      <c r="G3823" s="217">
        <v>1999.0</v>
      </c>
      <c r="H3823" s="218" t="s">
        <v>5645</v>
      </c>
      <c r="I3823" s="218" t="s">
        <v>5659</v>
      </c>
      <c r="J3823" s="217">
        <v>39.0</v>
      </c>
      <c r="K3823" s="218" t="s">
        <v>3862</v>
      </c>
      <c r="L3823" s="218" t="s">
        <v>4351</v>
      </c>
      <c r="M3823" s="5" t="s">
        <v>3765</v>
      </c>
      <c r="O3823" s="5">
        <v>5.0</v>
      </c>
    </row>
    <row r="3824">
      <c r="B3824" s="5">
        <v>13894.0</v>
      </c>
      <c r="E3824" s="121" t="s">
        <v>66</v>
      </c>
      <c r="F3824" s="121" t="s">
        <v>5660</v>
      </c>
      <c r="G3824" s="217">
        <v>1999.0</v>
      </c>
      <c r="H3824" s="218" t="s">
        <v>5645</v>
      </c>
      <c r="I3824" s="218" t="s">
        <v>4031</v>
      </c>
      <c r="J3824" s="217">
        <v>60.0</v>
      </c>
      <c r="K3824" s="218" t="s">
        <v>3862</v>
      </c>
      <c r="L3824" s="218" t="s">
        <v>1739</v>
      </c>
      <c r="M3824" s="5" t="s">
        <v>3765</v>
      </c>
      <c r="O3824" s="5">
        <v>5.0</v>
      </c>
    </row>
    <row r="3825">
      <c r="B3825" s="5">
        <v>13895.0</v>
      </c>
      <c r="E3825" s="121" t="s">
        <v>66</v>
      </c>
      <c r="F3825" s="121" t="s">
        <v>5661</v>
      </c>
      <c r="G3825" s="217">
        <v>1999.0</v>
      </c>
      <c r="H3825" s="218" t="s">
        <v>5645</v>
      </c>
      <c r="I3825" s="218" t="s">
        <v>5662</v>
      </c>
      <c r="J3825" s="217">
        <v>2.0</v>
      </c>
      <c r="K3825" s="218" t="s">
        <v>1770</v>
      </c>
      <c r="L3825" s="218" t="s">
        <v>5635</v>
      </c>
      <c r="M3825" s="5" t="s">
        <v>3765</v>
      </c>
      <c r="O3825" s="5">
        <v>25.0</v>
      </c>
    </row>
    <row r="3826">
      <c r="B3826" s="5">
        <v>13896.0</v>
      </c>
      <c r="E3826" s="121" t="s">
        <v>66</v>
      </c>
      <c r="F3826" s="121" t="s">
        <v>5663</v>
      </c>
      <c r="G3826" s="217">
        <v>1999.0</v>
      </c>
      <c r="H3826" s="218" t="s">
        <v>5645</v>
      </c>
      <c r="I3826" s="218" t="s">
        <v>3851</v>
      </c>
      <c r="J3826" s="217">
        <v>32.0</v>
      </c>
      <c r="K3826" s="218" t="s">
        <v>105</v>
      </c>
      <c r="L3826" s="218" t="s">
        <v>1739</v>
      </c>
      <c r="M3826" s="5" t="s">
        <v>3765</v>
      </c>
      <c r="O3826" s="5">
        <v>10.0</v>
      </c>
    </row>
    <row r="3827">
      <c r="B3827" s="5">
        <v>13897.0</v>
      </c>
      <c r="E3827" s="121" t="s">
        <v>66</v>
      </c>
      <c r="F3827" s="121" t="s">
        <v>5664</v>
      </c>
      <c r="G3827" s="217">
        <v>1999.0</v>
      </c>
      <c r="H3827" s="218" t="s">
        <v>5645</v>
      </c>
      <c r="I3827" s="218" t="s">
        <v>3994</v>
      </c>
      <c r="J3827" s="217">
        <v>10.0</v>
      </c>
      <c r="K3827" s="218" t="s">
        <v>1770</v>
      </c>
      <c r="L3827" s="218" t="s">
        <v>4222</v>
      </c>
      <c r="M3827" s="5" t="s">
        <v>3765</v>
      </c>
      <c r="O3827" s="5">
        <v>20.0</v>
      </c>
    </row>
    <row r="3828">
      <c r="B3828" s="5">
        <v>13898.0</v>
      </c>
      <c r="E3828" s="121" t="s">
        <v>66</v>
      </c>
      <c r="F3828" s="121" t="s">
        <v>5665</v>
      </c>
      <c r="G3828" s="217">
        <v>1999.0</v>
      </c>
      <c r="H3828" s="218" t="s">
        <v>5645</v>
      </c>
      <c r="I3828" s="218" t="s">
        <v>5666</v>
      </c>
      <c r="J3828" s="217">
        <v>7.0</v>
      </c>
      <c r="K3828" s="218" t="s">
        <v>5667</v>
      </c>
      <c r="L3828" s="218" t="s">
        <v>5635</v>
      </c>
      <c r="M3828" s="5" t="s">
        <v>3765</v>
      </c>
      <c r="O3828" s="5">
        <v>10.0</v>
      </c>
    </row>
    <row r="3829">
      <c r="B3829" s="5">
        <v>13899.0</v>
      </c>
      <c r="E3829" s="121" t="s">
        <v>66</v>
      </c>
      <c r="F3829" s="121" t="s">
        <v>5668</v>
      </c>
      <c r="G3829" s="217">
        <v>1996.0</v>
      </c>
      <c r="H3829" s="218" t="s">
        <v>5669</v>
      </c>
      <c r="I3829" s="218" t="s">
        <v>5670</v>
      </c>
      <c r="J3829" s="217">
        <v>38.0</v>
      </c>
      <c r="K3829" s="218" t="s">
        <v>1770</v>
      </c>
      <c r="L3829" s="218" t="s">
        <v>5627</v>
      </c>
      <c r="M3829" s="5" t="s">
        <v>3765</v>
      </c>
      <c r="O3829" s="5">
        <v>5.0</v>
      </c>
    </row>
    <row r="3830">
      <c r="B3830" s="5">
        <v>13900.0</v>
      </c>
      <c r="E3830" s="121" t="s">
        <v>66</v>
      </c>
      <c r="F3830" s="121" t="s">
        <v>5671</v>
      </c>
      <c r="G3830" s="217">
        <v>2000.0</v>
      </c>
      <c r="H3830" s="218" t="s">
        <v>5633</v>
      </c>
      <c r="I3830" s="218" t="s">
        <v>5596</v>
      </c>
      <c r="J3830" s="217">
        <v>18.0</v>
      </c>
      <c r="K3830" s="218" t="s">
        <v>1770</v>
      </c>
      <c r="L3830" s="218" t="s">
        <v>5672</v>
      </c>
      <c r="M3830" s="5" t="s">
        <v>3765</v>
      </c>
      <c r="O3830" s="5">
        <v>10.0</v>
      </c>
    </row>
    <row r="3831">
      <c r="B3831" s="5">
        <v>13901.0</v>
      </c>
      <c r="E3831" s="121" t="s">
        <v>66</v>
      </c>
      <c r="F3831" s="121" t="s">
        <v>5673</v>
      </c>
      <c r="G3831" s="217">
        <v>2000.0</v>
      </c>
      <c r="H3831" s="218" t="s">
        <v>3861</v>
      </c>
      <c r="I3831" s="218" t="s">
        <v>5674</v>
      </c>
      <c r="J3831" s="217">
        <v>21.0</v>
      </c>
      <c r="K3831" s="218" t="s">
        <v>105</v>
      </c>
      <c r="L3831" s="218" t="s">
        <v>5651</v>
      </c>
      <c r="M3831" s="5" t="s">
        <v>3765</v>
      </c>
      <c r="O3831" s="5">
        <v>10.0</v>
      </c>
    </row>
    <row r="3832">
      <c r="B3832" s="5">
        <v>13902.0</v>
      </c>
      <c r="E3832" s="121" t="s">
        <v>66</v>
      </c>
      <c r="F3832" s="121" t="s">
        <v>5675</v>
      </c>
      <c r="G3832" s="217">
        <v>2000.0</v>
      </c>
      <c r="H3832" s="218" t="s">
        <v>3861</v>
      </c>
      <c r="I3832" s="218" t="s">
        <v>5676</v>
      </c>
      <c r="J3832" s="217">
        <v>26.0</v>
      </c>
      <c r="K3832" s="218" t="s">
        <v>3862</v>
      </c>
      <c r="L3832" s="218" t="s">
        <v>5651</v>
      </c>
      <c r="M3832" s="5" t="s">
        <v>3765</v>
      </c>
      <c r="O3832" s="5">
        <v>5.0</v>
      </c>
    </row>
    <row r="3833">
      <c r="B3833" s="5">
        <v>13903.0</v>
      </c>
      <c r="E3833" s="121" t="s">
        <v>66</v>
      </c>
      <c r="F3833" s="121" t="s">
        <v>5677</v>
      </c>
      <c r="G3833" s="217">
        <v>2000.0</v>
      </c>
      <c r="H3833" s="218" t="s">
        <v>3861</v>
      </c>
      <c r="I3833" s="218" t="s">
        <v>5678</v>
      </c>
      <c r="J3833" s="217">
        <v>20.0</v>
      </c>
      <c r="K3833" s="218" t="s">
        <v>105</v>
      </c>
      <c r="L3833" s="218" t="s">
        <v>4351</v>
      </c>
      <c r="M3833" s="5" t="s">
        <v>3765</v>
      </c>
      <c r="O3833" s="5">
        <v>5.0</v>
      </c>
    </row>
    <row r="3834">
      <c r="B3834" s="5">
        <v>13904.0</v>
      </c>
      <c r="E3834" s="121" t="s">
        <v>66</v>
      </c>
      <c r="F3834" s="121" t="s">
        <v>5679</v>
      </c>
      <c r="G3834" s="217">
        <v>1999.0</v>
      </c>
      <c r="H3834" s="218" t="s">
        <v>5645</v>
      </c>
      <c r="I3834" s="218" t="s">
        <v>4744</v>
      </c>
      <c r="J3834" s="217">
        <v>4.0</v>
      </c>
      <c r="K3834" s="218" t="s">
        <v>1770</v>
      </c>
      <c r="L3834" s="218" t="s">
        <v>4353</v>
      </c>
      <c r="M3834" s="5" t="s">
        <v>3765</v>
      </c>
      <c r="O3834" s="5">
        <v>100.0</v>
      </c>
    </row>
    <row r="3835">
      <c r="B3835" s="5">
        <v>13905.0</v>
      </c>
      <c r="E3835" s="121" t="s">
        <v>66</v>
      </c>
      <c r="F3835" s="121" t="s">
        <v>5680</v>
      </c>
      <c r="G3835" s="217">
        <v>1999.0</v>
      </c>
      <c r="H3835" s="218" t="s">
        <v>5645</v>
      </c>
      <c r="I3835" s="118" t="s">
        <v>5681</v>
      </c>
      <c r="J3835" s="217">
        <v>6.0</v>
      </c>
      <c r="K3835" s="218" t="s">
        <v>1770</v>
      </c>
      <c r="L3835" s="218" t="s">
        <v>984</v>
      </c>
      <c r="M3835" s="5" t="s">
        <v>3765</v>
      </c>
      <c r="O3835" s="5">
        <v>40.0</v>
      </c>
    </row>
    <row r="3836">
      <c r="B3836" s="5">
        <v>13906.0</v>
      </c>
      <c r="E3836" s="121" t="s">
        <v>66</v>
      </c>
      <c r="F3836" s="121" t="s">
        <v>5682</v>
      </c>
      <c r="G3836" s="217">
        <v>1999.0</v>
      </c>
      <c r="H3836" s="218" t="s">
        <v>3783</v>
      </c>
      <c r="I3836" s="218" t="s">
        <v>3766</v>
      </c>
      <c r="J3836" s="217">
        <v>2.0</v>
      </c>
      <c r="K3836" s="218" t="s">
        <v>1770</v>
      </c>
      <c r="L3836" s="218" t="s">
        <v>1919</v>
      </c>
      <c r="M3836" s="5" t="s">
        <v>3765</v>
      </c>
      <c r="O3836" s="5">
        <v>30.0</v>
      </c>
    </row>
    <row r="3837">
      <c r="B3837" s="5">
        <v>13907.0</v>
      </c>
      <c r="E3837" s="121" t="s">
        <v>66</v>
      </c>
      <c r="F3837" s="121" t="s">
        <v>5683</v>
      </c>
      <c r="G3837" s="217">
        <v>1999.0</v>
      </c>
      <c r="H3837" s="218" t="s">
        <v>3783</v>
      </c>
      <c r="I3837" s="218" t="s">
        <v>5684</v>
      </c>
      <c r="J3837" s="217">
        <v>3.0</v>
      </c>
      <c r="K3837" s="218" t="s">
        <v>1770</v>
      </c>
      <c r="L3837" s="218" t="s">
        <v>5672</v>
      </c>
      <c r="M3837" s="5" t="s">
        <v>3765</v>
      </c>
      <c r="O3837" s="5">
        <v>10.0</v>
      </c>
    </row>
    <row r="3838">
      <c r="B3838" s="5">
        <v>13908.0</v>
      </c>
      <c r="E3838" s="121" t="s">
        <v>66</v>
      </c>
      <c r="F3838" s="121" t="s">
        <v>5685</v>
      </c>
      <c r="G3838" s="217">
        <v>1999.0</v>
      </c>
      <c r="H3838" s="218" t="s">
        <v>3783</v>
      </c>
      <c r="I3838" s="218" t="s">
        <v>5686</v>
      </c>
      <c r="J3838" s="217">
        <v>4.0</v>
      </c>
      <c r="K3838" s="218" t="s">
        <v>1770</v>
      </c>
      <c r="L3838" s="218" t="s">
        <v>5635</v>
      </c>
      <c r="M3838" s="5" t="s">
        <v>3765</v>
      </c>
      <c r="O3838" s="5">
        <v>5.0</v>
      </c>
    </row>
    <row r="3839">
      <c r="B3839" s="5">
        <v>13909.0</v>
      </c>
      <c r="E3839" s="121" t="s">
        <v>66</v>
      </c>
      <c r="F3839" s="121" t="s">
        <v>5687</v>
      </c>
      <c r="G3839" s="217">
        <v>1999.0</v>
      </c>
      <c r="H3839" s="218" t="s">
        <v>3783</v>
      </c>
      <c r="I3839" s="218" t="s">
        <v>5688</v>
      </c>
      <c r="J3839" s="217">
        <v>8.0</v>
      </c>
      <c r="K3839" s="218" t="s">
        <v>1770</v>
      </c>
      <c r="L3839" s="218" t="s">
        <v>4222</v>
      </c>
      <c r="M3839" s="5" t="s">
        <v>3765</v>
      </c>
      <c r="O3839" s="5">
        <v>15.0</v>
      </c>
    </row>
    <row r="3840">
      <c r="B3840" s="5">
        <v>13910.0</v>
      </c>
      <c r="E3840" s="121" t="s">
        <v>66</v>
      </c>
      <c r="F3840" s="121" t="s">
        <v>5689</v>
      </c>
      <c r="G3840" s="217">
        <v>2019.0</v>
      </c>
      <c r="H3840" s="218" t="s">
        <v>5690</v>
      </c>
      <c r="I3840" s="218" t="s">
        <v>5691</v>
      </c>
      <c r="J3840" s="218" t="s">
        <v>5692</v>
      </c>
      <c r="K3840" s="218" t="s">
        <v>5693</v>
      </c>
      <c r="L3840" s="218" t="s">
        <v>68</v>
      </c>
      <c r="M3840" s="5" t="s">
        <v>3765</v>
      </c>
      <c r="O3840" s="5">
        <v>50.0</v>
      </c>
    </row>
    <row r="3841">
      <c r="B3841" s="5">
        <v>13911.0</v>
      </c>
      <c r="E3841" s="121" t="s">
        <v>66</v>
      </c>
      <c r="F3841" s="121" t="s">
        <v>5694</v>
      </c>
      <c r="G3841" s="217">
        <v>2016.0</v>
      </c>
      <c r="H3841" s="218" t="s">
        <v>3993</v>
      </c>
      <c r="I3841" s="218" t="s">
        <v>5695</v>
      </c>
      <c r="J3841" s="217">
        <v>101.0</v>
      </c>
      <c r="K3841" s="218" t="s">
        <v>5696</v>
      </c>
      <c r="L3841" s="218" t="s">
        <v>68</v>
      </c>
      <c r="M3841" s="5" t="s">
        <v>3765</v>
      </c>
      <c r="O3841" s="5">
        <v>75.0</v>
      </c>
    </row>
    <row r="3842">
      <c r="B3842" s="5">
        <v>13912.0</v>
      </c>
      <c r="E3842" s="121" t="s">
        <v>66</v>
      </c>
      <c r="F3842" s="121" t="s">
        <v>5697</v>
      </c>
      <c r="G3842" s="217">
        <v>1999.0</v>
      </c>
      <c r="H3842" s="218" t="s">
        <v>3777</v>
      </c>
      <c r="I3842" s="218" t="s">
        <v>5698</v>
      </c>
      <c r="J3842" s="217">
        <v>9.0</v>
      </c>
      <c r="K3842" s="218" t="s">
        <v>1770</v>
      </c>
      <c r="L3842" s="218" t="s">
        <v>4222</v>
      </c>
      <c r="M3842" s="5" t="s">
        <v>3765</v>
      </c>
      <c r="O3842" s="5">
        <v>15.0</v>
      </c>
    </row>
    <row r="3843">
      <c r="B3843" s="5">
        <v>13913.0</v>
      </c>
      <c r="E3843" s="121" t="s">
        <v>66</v>
      </c>
      <c r="F3843" s="121" t="s">
        <v>5699</v>
      </c>
      <c r="G3843" s="217">
        <v>1999.0</v>
      </c>
      <c r="H3843" s="218" t="s">
        <v>3777</v>
      </c>
      <c r="I3843" s="218" t="s">
        <v>5700</v>
      </c>
      <c r="J3843" s="217">
        <v>2.0</v>
      </c>
      <c r="K3843" s="218" t="s">
        <v>1770</v>
      </c>
      <c r="L3843" s="218" t="s">
        <v>5635</v>
      </c>
      <c r="M3843" s="5" t="s">
        <v>3765</v>
      </c>
      <c r="O3843" s="5">
        <v>10.0</v>
      </c>
    </row>
    <row r="3844">
      <c r="B3844" s="5">
        <v>13914.0</v>
      </c>
      <c r="E3844" s="121" t="s">
        <v>66</v>
      </c>
      <c r="F3844" s="121" t="s">
        <v>5701</v>
      </c>
      <c r="G3844" s="217">
        <v>2011.0</v>
      </c>
      <c r="H3844" s="218" t="s">
        <v>5702</v>
      </c>
      <c r="I3844" s="218" t="s">
        <v>5703</v>
      </c>
      <c r="J3844" s="218" t="s">
        <v>5704</v>
      </c>
      <c r="K3844" s="218" t="s">
        <v>4350</v>
      </c>
      <c r="L3844" s="218" t="s">
        <v>5635</v>
      </c>
      <c r="M3844" s="5" t="s">
        <v>3765</v>
      </c>
      <c r="O3844" s="5">
        <v>75.0</v>
      </c>
    </row>
    <row r="3845">
      <c r="B3845" s="5">
        <v>13915.0</v>
      </c>
      <c r="E3845" s="121" t="s">
        <v>66</v>
      </c>
      <c r="F3845" s="121" t="s">
        <v>5705</v>
      </c>
      <c r="G3845" s="217">
        <v>1999.0</v>
      </c>
      <c r="H3845" s="218" t="s">
        <v>3777</v>
      </c>
      <c r="I3845" s="218" t="s">
        <v>4697</v>
      </c>
      <c r="J3845" s="217">
        <v>12.0</v>
      </c>
      <c r="K3845" s="218" t="s">
        <v>1770</v>
      </c>
      <c r="L3845" s="218" t="s">
        <v>5706</v>
      </c>
      <c r="M3845" s="5" t="s">
        <v>3765</v>
      </c>
      <c r="O3845" s="5">
        <v>10.0</v>
      </c>
    </row>
    <row r="3846">
      <c r="B3846" s="5">
        <v>13916.0</v>
      </c>
      <c r="E3846" s="121" t="s">
        <v>66</v>
      </c>
      <c r="F3846" s="121" t="s">
        <v>5707</v>
      </c>
      <c r="G3846" s="217">
        <v>1999.0</v>
      </c>
      <c r="H3846" s="218" t="s">
        <v>3777</v>
      </c>
      <c r="I3846" s="218" t="s">
        <v>5708</v>
      </c>
      <c r="J3846" s="217">
        <v>14.0</v>
      </c>
      <c r="K3846" s="218" t="s">
        <v>1770</v>
      </c>
      <c r="L3846" s="218" t="s">
        <v>4222</v>
      </c>
      <c r="M3846" s="5" t="s">
        <v>3765</v>
      </c>
      <c r="O3846" s="5">
        <v>10.0</v>
      </c>
    </row>
    <row r="3847">
      <c r="B3847" s="5">
        <v>13917.0</v>
      </c>
      <c r="E3847" s="121" t="s">
        <v>66</v>
      </c>
      <c r="F3847" s="121" t="s">
        <v>5709</v>
      </c>
      <c r="G3847" s="217">
        <v>2000.0</v>
      </c>
      <c r="H3847" s="218" t="s">
        <v>5633</v>
      </c>
      <c r="I3847" s="218" t="s">
        <v>5710</v>
      </c>
      <c r="J3847" s="217">
        <v>20.0</v>
      </c>
      <c r="K3847" s="218" t="s">
        <v>1770</v>
      </c>
      <c r="L3847" s="218" t="s">
        <v>4222</v>
      </c>
      <c r="M3847" s="5" t="s">
        <v>3765</v>
      </c>
      <c r="O3847" s="5">
        <v>20.0</v>
      </c>
    </row>
    <row r="3848">
      <c r="B3848" s="5">
        <v>13918.0</v>
      </c>
      <c r="E3848" s="121" t="s">
        <v>66</v>
      </c>
      <c r="F3848" s="121" t="s">
        <v>5711</v>
      </c>
      <c r="G3848" s="217">
        <v>2000.0</v>
      </c>
      <c r="H3848" s="218" t="s">
        <v>5640</v>
      </c>
      <c r="I3848" s="218" t="s">
        <v>5712</v>
      </c>
      <c r="J3848" s="217">
        <v>7.0</v>
      </c>
      <c r="K3848" s="218" t="s">
        <v>1770</v>
      </c>
      <c r="L3848" s="218" t="s">
        <v>5635</v>
      </c>
      <c r="M3848" s="5" t="s">
        <v>3765</v>
      </c>
      <c r="O3848" s="5">
        <v>10.0</v>
      </c>
    </row>
    <row r="3849">
      <c r="B3849" s="5">
        <v>13919.0</v>
      </c>
      <c r="E3849" s="121" t="s">
        <v>66</v>
      </c>
      <c r="F3849" s="121" t="s">
        <v>5713</v>
      </c>
      <c r="G3849" s="217">
        <v>2000.0</v>
      </c>
      <c r="H3849" s="218" t="s">
        <v>5649</v>
      </c>
      <c r="I3849" s="118" t="s">
        <v>5714</v>
      </c>
      <c r="J3849" s="217">
        <v>5.0</v>
      </c>
      <c r="K3849" s="218" t="s">
        <v>1770</v>
      </c>
      <c r="L3849" s="218" t="s">
        <v>4222</v>
      </c>
      <c r="M3849" s="5" t="s">
        <v>3765</v>
      </c>
      <c r="O3849" s="5">
        <v>25.0</v>
      </c>
    </row>
    <row r="3850">
      <c r="B3850" s="5">
        <v>13920.0</v>
      </c>
      <c r="E3850" s="121" t="s">
        <v>66</v>
      </c>
      <c r="F3850" s="121" t="s">
        <v>5715</v>
      </c>
      <c r="G3850" s="217">
        <v>2001.0</v>
      </c>
      <c r="H3850" s="218" t="s">
        <v>5716</v>
      </c>
      <c r="I3850" s="218" t="s">
        <v>5717</v>
      </c>
      <c r="J3850" s="217">
        <v>3.0</v>
      </c>
      <c r="K3850" s="218" t="s">
        <v>1770</v>
      </c>
      <c r="L3850" s="218" t="s">
        <v>5706</v>
      </c>
      <c r="M3850" s="5" t="s">
        <v>3765</v>
      </c>
      <c r="O3850" s="5">
        <v>15.0</v>
      </c>
    </row>
    <row r="3851">
      <c r="B3851" s="5">
        <v>13921.0</v>
      </c>
      <c r="E3851" s="121" t="s">
        <v>66</v>
      </c>
      <c r="F3851" s="121" t="s">
        <v>5718</v>
      </c>
      <c r="G3851" s="217">
        <v>2000.0</v>
      </c>
      <c r="H3851" s="218" t="s">
        <v>4587</v>
      </c>
      <c r="I3851" s="218" t="s">
        <v>5719</v>
      </c>
      <c r="J3851" s="217">
        <v>8.0</v>
      </c>
      <c r="K3851" s="218" t="s">
        <v>1770</v>
      </c>
      <c r="L3851" s="218" t="s">
        <v>1919</v>
      </c>
      <c r="M3851" s="5" t="s">
        <v>3765</v>
      </c>
      <c r="O3851" s="5">
        <v>30.0</v>
      </c>
    </row>
    <row r="3852">
      <c r="B3852" s="5">
        <v>13922.0</v>
      </c>
      <c r="E3852" s="121" t="s">
        <v>66</v>
      </c>
      <c r="F3852" s="121" t="s">
        <v>5720</v>
      </c>
      <c r="G3852" s="217">
        <v>1997.0</v>
      </c>
      <c r="H3852" s="218" t="s">
        <v>3783</v>
      </c>
      <c r="I3852" s="218" t="s">
        <v>3978</v>
      </c>
      <c r="J3852" s="217">
        <v>49.0</v>
      </c>
      <c r="K3852" s="218" t="s">
        <v>5721</v>
      </c>
      <c r="L3852" s="218" t="s">
        <v>462</v>
      </c>
      <c r="M3852" s="5" t="s">
        <v>3765</v>
      </c>
      <c r="O3852" s="5">
        <v>25.0</v>
      </c>
    </row>
    <row r="3853">
      <c r="B3853" s="5">
        <v>13923.0</v>
      </c>
      <c r="E3853" s="121" t="s">
        <v>66</v>
      </c>
      <c r="F3853" s="121" t="s">
        <v>5722</v>
      </c>
      <c r="G3853" s="217">
        <v>1997.0</v>
      </c>
      <c r="H3853" s="218" t="s">
        <v>3843</v>
      </c>
      <c r="I3853" s="218" t="s">
        <v>4437</v>
      </c>
      <c r="J3853" s="217">
        <v>82.0</v>
      </c>
      <c r="K3853" s="218" t="s">
        <v>5723</v>
      </c>
      <c r="L3853" s="218" t="s">
        <v>462</v>
      </c>
      <c r="M3853" s="5" t="s">
        <v>3765</v>
      </c>
      <c r="O3853" s="5">
        <v>40.0</v>
      </c>
    </row>
    <row r="3854">
      <c r="B3854" s="5">
        <v>13924.0</v>
      </c>
      <c r="E3854" s="121" t="s">
        <v>66</v>
      </c>
      <c r="F3854" s="121" t="s">
        <v>5724</v>
      </c>
      <c r="G3854" s="217">
        <v>1999.0</v>
      </c>
      <c r="H3854" s="218" t="s">
        <v>3783</v>
      </c>
      <c r="I3854" s="218" t="s">
        <v>5725</v>
      </c>
      <c r="J3854" s="217">
        <v>15.0</v>
      </c>
      <c r="K3854" s="218" t="s">
        <v>1770</v>
      </c>
      <c r="L3854" s="218" t="s">
        <v>1739</v>
      </c>
      <c r="M3854" s="5" t="s">
        <v>3765</v>
      </c>
      <c r="O3854" s="5">
        <v>10.0</v>
      </c>
    </row>
    <row r="3855">
      <c r="B3855" s="5">
        <v>13925.0</v>
      </c>
      <c r="E3855" s="121" t="s">
        <v>66</v>
      </c>
      <c r="F3855" s="121" t="s">
        <v>5726</v>
      </c>
      <c r="G3855" s="217">
        <v>1999.0</v>
      </c>
      <c r="H3855" s="218" t="s">
        <v>3783</v>
      </c>
      <c r="I3855" s="218" t="s">
        <v>5727</v>
      </c>
      <c r="J3855" s="217">
        <v>7.0</v>
      </c>
      <c r="K3855" s="218" t="s">
        <v>1770</v>
      </c>
      <c r="L3855" s="218" t="s">
        <v>1739</v>
      </c>
      <c r="M3855" s="5" t="s">
        <v>3765</v>
      </c>
      <c r="O3855" s="5">
        <v>20.0</v>
      </c>
    </row>
    <row r="3856">
      <c r="B3856" s="5">
        <v>13926.0</v>
      </c>
      <c r="E3856" s="121" t="s">
        <v>66</v>
      </c>
      <c r="F3856" s="121" t="s">
        <v>5728</v>
      </c>
      <c r="G3856" s="217">
        <v>2000.0</v>
      </c>
      <c r="H3856" s="218" t="s">
        <v>4587</v>
      </c>
      <c r="I3856" s="218" t="s">
        <v>5729</v>
      </c>
      <c r="J3856" s="217">
        <v>7.0</v>
      </c>
      <c r="K3856" s="218" t="s">
        <v>1770</v>
      </c>
      <c r="L3856" s="218" t="s">
        <v>244</v>
      </c>
      <c r="M3856" s="5" t="s">
        <v>3765</v>
      </c>
      <c r="O3856" s="5">
        <v>75.0</v>
      </c>
    </row>
    <row r="3857">
      <c r="B3857" s="5">
        <v>13927.0</v>
      </c>
      <c r="E3857" s="121" t="s">
        <v>66</v>
      </c>
      <c r="F3857" s="121" t="s">
        <v>5730</v>
      </c>
      <c r="G3857" s="217">
        <v>2000.0</v>
      </c>
      <c r="H3857" s="218" t="s">
        <v>4587</v>
      </c>
      <c r="I3857" s="218" t="s">
        <v>5731</v>
      </c>
      <c r="J3857" s="217">
        <v>16.0</v>
      </c>
      <c r="K3857" s="218" t="s">
        <v>4433</v>
      </c>
      <c r="L3857" s="218" t="s">
        <v>1919</v>
      </c>
      <c r="M3857" s="5" t="s">
        <v>3765</v>
      </c>
      <c r="O3857" s="5">
        <v>40.0</v>
      </c>
    </row>
    <row r="3858">
      <c r="B3858" s="5">
        <v>13928.0</v>
      </c>
      <c r="E3858" s="121" t="s">
        <v>66</v>
      </c>
      <c r="F3858" s="121" t="s">
        <v>5732</v>
      </c>
      <c r="G3858" s="217">
        <v>1999.0</v>
      </c>
      <c r="H3858" s="218" t="s">
        <v>5645</v>
      </c>
      <c r="I3858" s="218" t="s">
        <v>5733</v>
      </c>
      <c r="J3858" s="217">
        <v>3.0</v>
      </c>
      <c r="K3858" s="218" t="s">
        <v>1770</v>
      </c>
      <c r="L3858" s="218" t="s">
        <v>5635</v>
      </c>
      <c r="M3858" s="5" t="s">
        <v>3765</v>
      </c>
      <c r="O3858" s="5">
        <v>10.0</v>
      </c>
    </row>
    <row r="3859">
      <c r="B3859" s="5">
        <v>13929.0</v>
      </c>
      <c r="E3859" s="121" t="s">
        <v>66</v>
      </c>
      <c r="F3859" s="121" t="s">
        <v>5734</v>
      </c>
      <c r="G3859" s="217">
        <v>2000.0</v>
      </c>
      <c r="H3859" s="218" t="s">
        <v>4404</v>
      </c>
      <c r="I3859" s="218" t="s">
        <v>3950</v>
      </c>
      <c r="J3859" s="217">
        <v>10.0</v>
      </c>
      <c r="K3859" s="218" t="s">
        <v>5735</v>
      </c>
      <c r="L3859" s="218" t="s">
        <v>808</v>
      </c>
      <c r="M3859" s="5" t="s">
        <v>3765</v>
      </c>
      <c r="O3859" s="5">
        <v>20.0</v>
      </c>
    </row>
    <row r="3860">
      <c r="B3860" s="5">
        <v>13930.0</v>
      </c>
      <c r="E3860" s="121" t="s">
        <v>66</v>
      </c>
      <c r="F3860" s="121" t="s">
        <v>5736</v>
      </c>
      <c r="G3860" s="217">
        <v>2000.0</v>
      </c>
      <c r="H3860" s="218" t="s">
        <v>4404</v>
      </c>
      <c r="I3860" s="218" t="s">
        <v>3950</v>
      </c>
      <c r="J3860" s="217">
        <v>10.0</v>
      </c>
      <c r="K3860" s="218" t="s">
        <v>5735</v>
      </c>
      <c r="L3860" s="218" t="s">
        <v>4222</v>
      </c>
      <c r="M3860" s="5" t="s">
        <v>3765</v>
      </c>
      <c r="O3860" s="5">
        <v>10.0</v>
      </c>
    </row>
    <row r="3861">
      <c r="B3861" s="5">
        <v>13931.0</v>
      </c>
      <c r="E3861" s="121" t="s">
        <v>66</v>
      </c>
      <c r="F3861" s="121" t="s">
        <v>5737</v>
      </c>
      <c r="G3861" s="217">
        <v>2020.0</v>
      </c>
      <c r="H3861" s="218" t="s">
        <v>119</v>
      </c>
      <c r="I3861" s="218" t="s">
        <v>5738</v>
      </c>
      <c r="J3861" s="217">
        <v>238.0</v>
      </c>
      <c r="K3861" s="218" t="s">
        <v>105</v>
      </c>
      <c r="L3861" s="218" t="s">
        <v>467</v>
      </c>
      <c r="M3861" s="5" t="s">
        <v>4908</v>
      </c>
      <c r="O3861" s="5">
        <v>10.0</v>
      </c>
    </row>
    <row r="3862">
      <c r="B3862" s="5">
        <v>13932.0</v>
      </c>
      <c r="E3862" s="121" t="s">
        <v>66</v>
      </c>
      <c r="F3862" s="121" t="s">
        <v>5739</v>
      </c>
      <c r="G3862" s="217">
        <v>2020.0</v>
      </c>
      <c r="H3862" s="218" t="s">
        <v>786</v>
      </c>
      <c r="I3862" s="218" t="s">
        <v>4307</v>
      </c>
      <c r="J3862" s="217">
        <v>264.0</v>
      </c>
      <c r="K3862" s="218" t="s">
        <v>105</v>
      </c>
      <c r="L3862" s="218" t="s">
        <v>467</v>
      </c>
      <c r="M3862" s="5" t="s">
        <v>4908</v>
      </c>
      <c r="O3862" s="5">
        <v>10.0</v>
      </c>
    </row>
    <row r="3863">
      <c r="B3863" s="5">
        <v>13933.0</v>
      </c>
      <c r="E3863" s="121" t="s">
        <v>66</v>
      </c>
      <c r="F3863" s="121" t="s">
        <v>5740</v>
      </c>
      <c r="G3863" s="217">
        <v>2020.0</v>
      </c>
      <c r="H3863" s="218" t="s">
        <v>786</v>
      </c>
      <c r="I3863" s="218" t="s">
        <v>4307</v>
      </c>
      <c r="J3863" s="217">
        <v>264.0</v>
      </c>
      <c r="K3863" s="218" t="s">
        <v>105</v>
      </c>
      <c r="L3863" s="218" t="s">
        <v>467</v>
      </c>
      <c r="M3863" s="5" t="s">
        <v>4908</v>
      </c>
      <c r="O3863" s="5">
        <v>10.0</v>
      </c>
    </row>
    <row r="3864">
      <c r="B3864" s="5">
        <v>13934.0</v>
      </c>
      <c r="E3864" s="121" t="s">
        <v>66</v>
      </c>
      <c r="F3864" s="121" t="s">
        <v>5741</v>
      </c>
      <c r="G3864" s="217">
        <v>2020.0</v>
      </c>
      <c r="H3864" s="218" t="s">
        <v>305</v>
      </c>
      <c r="I3864" s="218" t="s">
        <v>5742</v>
      </c>
      <c r="J3864" s="217">
        <v>178.0</v>
      </c>
      <c r="K3864" s="218" t="s">
        <v>5743</v>
      </c>
      <c r="L3864" s="218" t="s">
        <v>808</v>
      </c>
      <c r="M3864" s="5" t="s">
        <v>4908</v>
      </c>
      <c r="O3864" s="5">
        <v>10.0</v>
      </c>
    </row>
    <row r="3865">
      <c r="B3865" s="5">
        <v>13935.0</v>
      </c>
      <c r="E3865" s="121" t="s">
        <v>66</v>
      </c>
      <c r="F3865" s="121" t="s">
        <v>5744</v>
      </c>
      <c r="G3865" s="217">
        <v>2020.0</v>
      </c>
      <c r="H3865" s="218" t="s">
        <v>786</v>
      </c>
      <c r="I3865" s="218" t="s">
        <v>2752</v>
      </c>
      <c r="J3865" s="217">
        <v>280.0</v>
      </c>
      <c r="K3865" s="218" t="s">
        <v>243</v>
      </c>
      <c r="L3865" s="218" t="s">
        <v>244</v>
      </c>
      <c r="M3865" s="5" t="s">
        <v>4908</v>
      </c>
      <c r="O3865" s="5">
        <v>10.0</v>
      </c>
    </row>
    <row r="3866">
      <c r="B3866" s="5">
        <v>13936.0</v>
      </c>
      <c r="E3866" s="121" t="s">
        <v>66</v>
      </c>
      <c r="F3866" s="121" t="s">
        <v>5745</v>
      </c>
      <c r="G3866" s="217">
        <v>2020.0</v>
      </c>
      <c r="H3866" s="218" t="s">
        <v>954</v>
      </c>
      <c r="I3866" s="218" t="s">
        <v>1840</v>
      </c>
      <c r="J3866" s="217">
        <v>15.0</v>
      </c>
      <c r="K3866" s="218" t="s">
        <v>2676</v>
      </c>
      <c r="L3866" s="218" t="s">
        <v>68</v>
      </c>
      <c r="M3866" s="5" t="s">
        <v>4908</v>
      </c>
      <c r="O3866" s="5">
        <v>25.0</v>
      </c>
    </row>
    <row r="3867">
      <c r="B3867" s="5">
        <v>13937.0</v>
      </c>
      <c r="E3867" s="121" t="s">
        <v>66</v>
      </c>
      <c r="F3867" s="121" t="s">
        <v>5746</v>
      </c>
      <c r="G3867" s="217">
        <v>1999.0</v>
      </c>
      <c r="H3867" s="218" t="s">
        <v>5645</v>
      </c>
      <c r="I3867" s="218" t="s">
        <v>3784</v>
      </c>
      <c r="J3867" s="217">
        <v>58.0</v>
      </c>
      <c r="K3867" s="218" t="s">
        <v>105</v>
      </c>
      <c r="L3867" s="218" t="s">
        <v>2670</v>
      </c>
      <c r="M3867" s="5" t="s">
        <v>3765</v>
      </c>
      <c r="O3867" s="5">
        <v>10.0</v>
      </c>
    </row>
    <row r="3868">
      <c r="B3868" s="5">
        <v>13938.0</v>
      </c>
      <c r="E3868" s="121" t="s">
        <v>66</v>
      </c>
      <c r="F3868" s="121" t="s">
        <v>5747</v>
      </c>
      <c r="G3868" s="217">
        <v>1999.0</v>
      </c>
      <c r="H3868" s="218" t="s">
        <v>5645</v>
      </c>
      <c r="I3868" s="218" t="s">
        <v>3784</v>
      </c>
      <c r="J3868" s="217">
        <v>58.0</v>
      </c>
      <c r="K3868" s="218" t="s">
        <v>105</v>
      </c>
      <c r="L3868" s="218" t="s">
        <v>5706</v>
      </c>
      <c r="M3868" s="5" t="s">
        <v>3765</v>
      </c>
      <c r="O3868" s="5">
        <v>5.0</v>
      </c>
    </row>
    <row r="3869">
      <c r="B3869" s="5">
        <v>13939.0</v>
      </c>
      <c r="E3869" s="121" t="s">
        <v>66</v>
      </c>
      <c r="F3869" s="121" t="s">
        <v>5748</v>
      </c>
      <c r="G3869" s="217">
        <v>1999.0</v>
      </c>
      <c r="H3869" s="218" t="s">
        <v>4404</v>
      </c>
      <c r="I3869" s="218" t="s">
        <v>3784</v>
      </c>
      <c r="J3869" s="217">
        <v>4.0</v>
      </c>
      <c r="K3869" s="218" t="s">
        <v>5749</v>
      </c>
      <c r="L3869" s="218" t="s">
        <v>5651</v>
      </c>
      <c r="M3869" s="5" t="s">
        <v>3765</v>
      </c>
      <c r="O3869" s="5">
        <v>5.0</v>
      </c>
    </row>
    <row r="3870">
      <c r="B3870" s="5">
        <v>13940.0</v>
      </c>
      <c r="E3870" s="121" t="s">
        <v>66</v>
      </c>
      <c r="F3870" s="121" t="s">
        <v>5750</v>
      </c>
      <c r="G3870" s="217">
        <v>2020.0</v>
      </c>
      <c r="H3870" s="218" t="s">
        <v>786</v>
      </c>
      <c r="I3870" s="218" t="s">
        <v>2752</v>
      </c>
      <c r="J3870" s="217">
        <v>158.0</v>
      </c>
      <c r="K3870" s="218" t="s">
        <v>243</v>
      </c>
      <c r="L3870" s="218" t="s">
        <v>244</v>
      </c>
      <c r="M3870" s="5" t="s">
        <v>4908</v>
      </c>
      <c r="O3870" s="5">
        <v>10.0</v>
      </c>
    </row>
    <row r="3871">
      <c r="B3871" s="5">
        <v>13941.0</v>
      </c>
      <c r="E3871" s="121" t="s">
        <v>66</v>
      </c>
      <c r="F3871" s="121" t="s">
        <v>5751</v>
      </c>
      <c r="G3871" s="217">
        <v>1999.0</v>
      </c>
      <c r="H3871" s="218" t="s">
        <v>3777</v>
      </c>
      <c r="I3871" s="218" t="s">
        <v>4629</v>
      </c>
      <c r="J3871" s="217">
        <v>1.0</v>
      </c>
      <c r="K3871" s="218" t="s">
        <v>1770</v>
      </c>
      <c r="L3871" s="218" t="s">
        <v>5635</v>
      </c>
      <c r="M3871" s="5" t="s">
        <v>3765</v>
      </c>
      <c r="O3871" s="5">
        <v>10.0</v>
      </c>
    </row>
    <row r="3872">
      <c r="B3872" s="5">
        <v>13942.0</v>
      </c>
      <c r="E3872" s="121" t="s">
        <v>66</v>
      </c>
      <c r="F3872" s="121" t="s">
        <v>5752</v>
      </c>
      <c r="G3872" s="217">
        <v>1999.0</v>
      </c>
      <c r="H3872" s="218" t="s">
        <v>5645</v>
      </c>
      <c r="I3872" s="218" t="s">
        <v>5753</v>
      </c>
      <c r="J3872" s="217">
        <v>8.0</v>
      </c>
      <c r="K3872" s="218" t="s">
        <v>4433</v>
      </c>
      <c r="L3872" s="218" t="s">
        <v>4351</v>
      </c>
      <c r="M3872" s="5" t="s">
        <v>3765</v>
      </c>
      <c r="O3872" s="5">
        <v>25.0</v>
      </c>
    </row>
    <row r="3873">
      <c r="B3873" s="5">
        <v>13943.0</v>
      </c>
      <c r="E3873" s="121" t="s">
        <v>66</v>
      </c>
      <c r="F3873" s="121" t="s">
        <v>5754</v>
      </c>
      <c r="G3873" s="217">
        <v>2019.0</v>
      </c>
      <c r="H3873" s="218" t="s">
        <v>5690</v>
      </c>
      <c r="I3873" s="218" t="s">
        <v>5691</v>
      </c>
      <c r="J3873" s="218" t="s">
        <v>5692</v>
      </c>
      <c r="K3873" s="218" t="s">
        <v>5755</v>
      </c>
      <c r="L3873" s="218" t="s">
        <v>244</v>
      </c>
      <c r="M3873" s="5" t="s">
        <v>3765</v>
      </c>
      <c r="O3873" s="5">
        <v>40.0</v>
      </c>
    </row>
    <row r="3874">
      <c r="B3874" s="5">
        <v>13944.0</v>
      </c>
      <c r="E3874" s="121" t="s">
        <v>66</v>
      </c>
      <c r="F3874" s="121" t="s">
        <v>5756</v>
      </c>
      <c r="G3874" s="217">
        <v>2020.0</v>
      </c>
      <c r="H3874" s="218" t="s">
        <v>305</v>
      </c>
      <c r="I3874" s="218" t="s">
        <v>2209</v>
      </c>
      <c r="J3874" s="217">
        <v>153.0</v>
      </c>
      <c r="K3874" s="218" t="s">
        <v>105</v>
      </c>
      <c r="L3874" s="218" t="s">
        <v>4222</v>
      </c>
      <c r="M3874" s="5" t="s">
        <v>3765</v>
      </c>
      <c r="O3874" s="5">
        <v>5.0</v>
      </c>
    </row>
    <row r="3875">
      <c r="B3875" s="5">
        <v>13945.0</v>
      </c>
      <c r="E3875" s="121" t="s">
        <v>66</v>
      </c>
      <c r="F3875" s="121" t="s">
        <v>5757</v>
      </c>
      <c r="G3875" s="217">
        <v>1999.0</v>
      </c>
      <c r="H3875" s="218" t="s">
        <v>5645</v>
      </c>
      <c r="I3875" s="218" t="s">
        <v>5758</v>
      </c>
      <c r="J3875" s="217">
        <v>11.0</v>
      </c>
      <c r="K3875" s="218" t="s">
        <v>1770</v>
      </c>
      <c r="L3875" s="218" t="s">
        <v>1739</v>
      </c>
      <c r="M3875" s="5" t="s">
        <v>3765</v>
      </c>
      <c r="O3875" s="5">
        <v>10.0</v>
      </c>
    </row>
    <row r="3876">
      <c r="B3876" s="5">
        <v>13946.0</v>
      </c>
      <c r="E3876" s="121" t="s">
        <v>66</v>
      </c>
      <c r="F3876" s="121" t="s">
        <v>5759</v>
      </c>
      <c r="G3876" s="116">
        <v>1999.0</v>
      </c>
      <c r="H3876" s="117" t="s">
        <v>3777</v>
      </c>
      <c r="I3876" s="117" t="s">
        <v>5760</v>
      </c>
      <c r="J3876" s="116">
        <v>4.0</v>
      </c>
      <c r="K3876" s="117" t="s">
        <v>1770</v>
      </c>
      <c r="L3876" s="117" t="s">
        <v>4351</v>
      </c>
      <c r="M3876" s="5" t="s">
        <v>3765</v>
      </c>
      <c r="O3876" s="5">
        <v>5.0</v>
      </c>
    </row>
    <row r="3877">
      <c r="B3877" s="5">
        <v>13947.0</v>
      </c>
      <c r="E3877" s="121" t="s">
        <v>66</v>
      </c>
      <c r="F3877" s="121" t="s">
        <v>5761</v>
      </c>
      <c r="G3877" s="217">
        <v>1999.0</v>
      </c>
      <c r="H3877" s="218" t="s">
        <v>3777</v>
      </c>
      <c r="I3877" s="218" t="s">
        <v>5762</v>
      </c>
      <c r="J3877" s="217">
        <v>7.0</v>
      </c>
      <c r="K3877" s="218" t="s">
        <v>1770</v>
      </c>
      <c r="L3877" s="218" t="s">
        <v>4222</v>
      </c>
      <c r="M3877" s="5" t="s">
        <v>3765</v>
      </c>
      <c r="O3877" s="5">
        <v>10.0</v>
      </c>
    </row>
    <row r="3878">
      <c r="B3878" s="5">
        <v>13948.0</v>
      </c>
      <c r="E3878" s="121" t="s">
        <v>66</v>
      </c>
      <c r="F3878" s="121" t="s">
        <v>5763</v>
      </c>
      <c r="G3878" s="217">
        <v>1999.0</v>
      </c>
      <c r="H3878" s="218" t="s">
        <v>3777</v>
      </c>
      <c r="I3878" s="218" t="s">
        <v>4485</v>
      </c>
      <c r="J3878" s="217">
        <v>5.0</v>
      </c>
      <c r="K3878" s="218" t="s">
        <v>1770</v>
      </c>
      <c r="L3878" s="218" t="s">
        <v>4353</v>
      </c>
      <c r="M3878" s="5" t="s">
        <v>3765</v>
      </c>
      <c r="O3878" s="5">
        <v>5.0</v>
      </c>
    </row>
    <row r="3879">
      <c r="B3879" s="5">
        <v>13949.0</v>
      </c>
      <c r="E3879" s="121" t="s">
        <v>66</v>
      </c>
      <c r="F3879" s="121" t="s">
        <v>5764</v>
      </c>
      <c r="G3879" s="217">
        <v>1999.0</v>
      </c>
      <c r="H3879" s="218" t="s">
        <v>3783</v>
      </c>
      <c r="I3879" s="218" t="s">
        <v>5765</v>
      </c>
      <c r="J3879" s="217">
        <v>12.0</v>
      </c>
      <c r="K3879" s="218" t="s">
        <v>1770</v>
      </c>
      <c r="L3879" s="218" t="s">
        <v>4222</v>
      </c>
      <c r="M3879" s="5" t="s">
        <v>3765</v>
      </c>
      <c r="O3879" s="5">
        <v>10.0</v>
      </c>
    </row>
    <row r="3880">
      <c r="B3880" s="5">
        <v>13950.0</v>
      </c>
      <c r="E3880" s="121" t="s">
        <v>66</v>
      </c>
      <c r="F3880" s="121" t="s">
        <v>5766</v>
      </c>
      <c r="G3880" s="217">
        <v>1999.0</v>
      </c>
      <c r="H3880" s="218" t="s">
        <v>3783</v>
      </c>
      <c r="I3880" s="218" t="s">
        <v>4111</v>
      </c>
      <c r="J3880" s="217">
        <v>9.0</v>
      </c>
      <c r="K3880" s="218" t="s">
        <v>1770</v>
      </c>
      <c r="L3880" s="218" t="s">
        <v>1739</v>
      </c>
      <c r="M3880" s="5" t="s">
        <v>3765</v>
      </c>
      <c r="O3880" s="5">
        <v>15.0</v>
      </c>
    </row>
    <row r="3881">
      <c r="B3881" s="5">
        <v>13951.0</v>
      </c>
      <c r="E3881" s="121" t="s">
        <v>66</v>
      </c>
      <c r="F3881" s="121" t="s">
        <v>5767</v>
      </c>
      <c r="G3881" s="217">
        <v>1999.0</v>
      </c>
      <c r="H3881" s="218" t="s">
        <v>3783</v>
      </c>
      <c r="I3881" s="218" t="s">
        <v>3978</v>
      </c>
      <c r="J3881" s="217">
        <v>13.0</v>
      </c>
      <c r="K3881" s="218" t="s">
        <v>1770</v>
      </c>
      <c r="L3881" s="218" t="s">
        <v>5768</v>
      </c>
      <c r="M3881" s="5" t="s">
        <v>3765</v>
      </c>
      <c r="O3881" s="5">
        <v>5.0</v>
      </c>
    </row>
    <row r="3882">
      <c r="B3882" s="5">
        <v>13952.0</v>
      </c>
      <c r="E3882" s="121" t="s">
        <v>66</v>
      </c>
      <c r="F3882" s="121" t="s">
        <v>5769</v>
      </c>
      <c r="G3882" s="217">
        <v>1999.0</v>
      </c>
      <c r="H3882" s="218" t="s">
        <v>3783</v>
      </c>
      <c r="I3882" s="218" t="s">
        <v>4694</v>
      </c>
      <c r="J3882" s="217">
        <v>5.0</v>
      </c>
      <c r="K3882" s="218" t="s">
        <v>4446</v>
      </c>
      <c r="L3882" s="218" t="s">
        <v>5635</v>
      </c>
      <c r="M3882" s="5" t="s">
        <v>3765</v>
      </c>
      <c r="O3882" s="5">
        <v>5.0</v>
      </c>
    </row>
    <row r="3883">
      <c r="B3883" s="5">
        <v>13953.0</v>
      </c>
      <c r="E3883" s="121" t="s">
        <v>66</v>
      </c>
      <c r="F3883" s="121" t="s">
        <v>5770</v>
      </c>
      <c r="G3883" s="217">
        <v>1999.0</v>
      </c>
      <c r="H3883" s="218" t="s">
        <v>3783</v>
      </c>
      <c r="I3883" s="218" t="s">
        <v>4694</v>
      </c>
      <c r="J3883" s="217">
        <v>5.0</v>
      </c>
      <c r="K3883" s="218" t="s">
        <v>4446</v>
      </c>
      <c r="L3883" s="218" t="s">
        <v>4353</v>
      </c>
      <c r="M3883" s="5" t="s">
        <v>3765</v>
      </c>
      <c r="O3883" s="5">
        <v>5.0</v>
      </c>
    </row>
    <row r="3884">
      <c r="B3884" s="5">
        <v>13954.0</v>
      </c>
      <c r="E3884" s="121" t="s">
        <v>66</v>
      </c>
      <c r="F3884" s="121" t="s">
        <v>5771</v>
      </c>
      <c r="G3884" s="217">
        <v>2000.0</v>
      </c>
      <c r="H3884" s="218" t="s">
        <v>5633</v>
      </c>
      <c r="I3884" s="218" t="s">
        <v>5666</v>
      </c>
      <c r="J3884" s="217">
        <v>8.0</v>
      </c>
      <c r="K3884" s="218" t="s">
        <v>1770</v>
      </c>
      <c r="L3884" s="218" t="s">
        <v>4222</v>
      </c>
      <c r="M3884" s="5" t="s">
        <v>3765</v>
      </c>
      <c r="O3884" s="5">
        <v>10.0</v>
      </c>
    </row>
    <row r="3885">
      <c r="B3885" s="5">
        <v>13955.0</v>
      </c>
      <c r="E3885" s="121" t="s">
        <v>66</v>
      </c>
      <c r="F3885" s="121" t="s">
        <v>5772</v>
      </c>
      <c r="G3885" s="217">
        <v>2000.0</v>
      </c>
      <c r="H3885" s="218" t="s">
        <v>5633</v>
      </c>
      <c r="I3885" s="218" t="s">
        <v>5773</v>
      </c>
      <c r="J3885" s="217">
        <v>5.0</v>
      </c>
      <c r="K3885" s="218" t="s">
        <v>1770</v>
      </c>
      <c r="L3885" s="218" t="s">
        <v>4222</v>
      </c>
      <c r="M3885" s="5" t="s">
        <v>3765</v>
      </c>
      <c r="O3885" s="5">
        <v>10.0</v>
      </c>
    </row>
    <row r="3886">
      <c r="B3886" s="5">
        <v>13956.0</v>
      </c>
      <c r="E3886" s="121" t="s">
        <v>66</v>
      </c>
      <c r="F3886" s="121" t="s">
        <v>5774</v>
      </c>
      <c r="G3886" s="217">
        <v>2000.0</v>
      </c>
      <c r="H3886" s="218" t="s">
        <v>5649</v>
      </c>
      <c r="I3886" s="218" t="s">
        <v>5775</v>
      </c>
      <c r="J3886" s="217">
        <v>11.0</v>
      </c>
      <c r="K3886" s="218" t="s">
        <v>1770</v>
      </c>
      <c r="L3886" s="218" t="s">
        <v>4351</v>
      </c>
      <c r="M3886" s="5" t="s">
        <v>3765</v>
      </c>
      <c r="O3886" s="5">
        <v>10.0</v>
      </c>
    </row>
    <row r="3887">
      <c r="B3887" s="5">
        <v>13957.0</v>
      </c>
      <c r="E3887" s="121" t="s">
        <v>66</v>
      </c>
      <c r="F3887" s="121" t="s">
        <v>5776</v>
      </c>
      <c r="G3887" s="217">
        <v>2000.0</v>
      </c>
      <c r="H3887" s="218" t="s">
        <v>3861</v>
      </c>
      <c r="I3887" s="218" t="s">
        <v>5777</v>
      </c>
      <c r="J3887" s="217">
        <v>10.0</v>
      </c>
      <c r="K3887" s="218" t="s">
        <v>1770</v>
      </c>
      <c r="L3887" s="218" t="s">
        <v>5768</v>
      </c>
      <c r="M3887" s="5" t="s">
        <v>3765</v>
      </c>
      <c r="O3887" s="5">
        <v>5.0</v>
      </c>
    </row>
    <row r="3888">
      <c r="B3888" s="5">
        <v>13958.0</v>
      </c>
      <c r="E3888" s="121" t="s">
        <v>66</v>
      </c>
      <c r="F3888" s="121" t="s">
        <v>5778</v>
      </c>
      <c r="G3888" s="217">
        <v>2000.0</v>
      </c>
      <c r="H3888" s="218" t="s">
        <v>3861</v>
      </c>
      <c r="I3888" s="218" t="s">
        <v>5654</v>
      </c>
      <c r="J3888" s="217">
        <v>2.0</v>
      </c>
      <c r="K3888" s="218" t="s">
        <v>1770</v>
      </c>
      <c r="L3888" s="218" t="s">
        <v>4351</v>
      </c>
      <c r="M3888" s="5" t="s">
        <v>3765</v>
      </c>
      <c r="O3888" s="5">
        <v>10.0</v>
      </c>
    </row>
    <row r="3889">
      <c r="B3889" s="5">
        <v>13959.0</v>
      </c>
      <c r="E3889" s="121" t="s">
        <v>66</v>
      </c>
      <c r="F3889" s="121" t="s">
        <v>5779</v>
      </c>
      <c r="G3889" s="217">
        <v>2000.0</v>
      </c>
      <c r="H3889" s="218" t="s">
        <v>4587</v>
      </c>
      <c r="I3889" s="218" t="s">
        <v>5780</v>
      </c>
      <c r="J3889" s="217">
        <v>14.0</v>
      </c>
      <c r="K3889" s="218" t="s">
        <v>1770</v>
      </c>
      <c r="L3889" s="218" t="s">
        <v>808</v>
      </c>
      <c r="M3889" s="5" t="s">
        <v>3765</v>
      </c>
      <c r="O3889" s="5">
        <v>30.0</v>
      </c>
    </row>
    <row r="3890">
      <c r="B3890" s="5">
        <v>13960.0</v>
      </c>
      <c r="E3890" s="121" t="s">
        <v>66</v>
      </c>
      <c r="F3890" s="121" t="s">
        <v>5781</v>
      </c>
      <c r="G3890" s="217">
        <v>1999.0</v>
      </c>
      <c r="H3890" s="218" t="s">
        <v>5645</v>
      </c>
      <c r="I3890" s="218" t="s">
        <v>5782</v>
      </c>
      <c r="J3890" s="217">
        <v>13.0</v>
      </c>
      <c r="K3890" s="218" t="s">
        <v>1770</v>
      </c>
      <c r="L3890" s="218" t="s">
        <v>4351</v>
      </c>
      <c r="M3890" s="5" t="s">
        <v>3765</v>
      </c>
      <c r="O3890" s="5">
        <v>10.0</v>
      </c>
    </row>
    <row r="3891">
      <c r="B3891" s="5">
        <v>13961.0</v>
      </c>
      <c r="E3891" s="121" t="s">
        <v>66</v>
      </c>
      <c r="F3891" s="121" t="s">
        <v>5783</v>
      </c>
      <c r="G3891" s="217">
        <v>2000.0</v>
      </c>
      <c r="H3891" s="218" t="s">
        <v>3861</v>
      </c>
      <c r="I3891" s="218" t="s">
        <v>4501</v>
      </c>
      <c r="J3891" s="217">
        <v>5.0</v>
      </c>
      <c r="K3891" s="218" t="s">
        <v>1770</v>
      </c>
      <c r="L3891" s="218" t="s">
        <v>5672</v>
      </c>
      <c r="M3891" s="5" t="s">
        <v>3765</v>
      </c>
      <c r="O3891" s="5">
        <v>5.0</v>
      </c>
    </row>
    <row r="3892">
      <c r="B3892" s="5">
        <v>13962.0</v>
      </c>
      <c r="E3892" s="121" t="s">
        <v>66</v>
      </c>
      <c r="F3892" s="121" t="s">
        <v>5784</v>
      </c>
      <c r="G3892" s="217">
        <v>2001.0</v>
      </c>
      <c r="H3892" s="218" t="s">
        <v>5785</v>
      </c>
      <c r="I3892" s="218" t="s">
        <v>5786</v>
      </c>
      <c r="J3892" s="217">
        <v>5.0</v>
      </c>
      <c r="K3892" s="218" t="s">
        <v>1770</v>
      </c>
      <c r="L3892" s="218" t="s">
        <v>1919</v>
      </c>
      <c r="M3892" s="5" t="s">
        <v>3765</v>
      </c>
      <c r="O3892" s="5">
        <v>10.0</v>
      </c>
    </row>
    <row r="3893">
      <c r="B3893" s="5">
        <v>13963.0</v>
      </c>
      <c r="E3893" s="121" t="s">
        <v>66</v>
      </c>
      <c r="F3893" s="121" t="s">
        <v>5787</v>
      </c>
      <c r="G3893" s="217">
        <v>1998.0</v>
      </c>
      <c r="H3893" s="218" t="s">
        <v>5788</v>
      </c>
      <c r="I3893" s="218" t="s">
        <v>5789</v>
      </c>
      <c r="J3893" s="217">
        <v>82.0</v>
      </c>
      <c r="K3893" s="218" t="s">
        <v>5721</v>
      </c>
      <c r="L3893" s="218" t="s">
        <v>808</v>
      </c>
      <c r="M3893" s="5" t="s">
        <v>3765</v>
      </c>
      <c r="O3893" s="5">
        <v>20.0</v>
      </c>
    </row>
    <row r="3894">
      <c r="B3894" s="5">
        <v>13964.0</v>
      </c>
      <c r="E3894" s="121" t="s">
        <v>66</v>
      </c>
      <c r="F3894" s="121" t="s">
        <v>5790</v>
      </c>
      <c r="G3894" s="217">
        <v>2016.0</v>
      </c>
      <c r="H3894" s="218" t="s">
        <v>3993</v>
      </c>
      <c r="I3894" s="218" t="s">
        <v>3994</v>
      </c>
      <c r="J3894" s="217">
        <v>51.0</v>
      </c>
      <c r="K3894" s="218" t="s">
        <v>5791</v>
      </c>
      <c r="L3894" s="218" t="s">
        <v>1739</v>
      </c>
      <c r="M3894" s="5" t="s">
        <v>3765</v>
      </c>
      <c r="O3894" s="5">
        <v>10.0</v>
      </c>
    </row>
    <row r="3895">
      <c r="B3895" s="5">
        <v>13965.0</v>
      </c>
      <c r="E3895" s="121" t="s">
        <v>66</v>
      </c>
      <c r="F3895" s="121" t="s">
        <v>5792</v>
      </c>
      <c r="G3895" s="217">
        <v>2002.0</v>
      </c>
      <c r="H3895" s="218" t="s">
        <v>5793</v>
      </c>
      <c r="I3895" s="218" t="s">
        <v>4052</v>
      </c>
      <c r="J3895" s="217">
        <v>6.0</v>
      </c>
      <c r="K3895" s="218" t="s">
        <v>1770</v>
      </c>
      <c r="L3895" s="218" t="s">
        <v>5672</v>
      </c>
      <c r="M3895" s="5" t="s">
        <v>3765</v>
      </c>
      <c r="O3895" s="5">
        <v>5.0</v>
      </c>
    </row>
    <row r="3896">
      <c r="B3896" s="5">
        <v>13966.0</v>
      </c>
      <c r="E3896" s="121" t="s">
        <v>66</v>
      </c>
      <c r="F3896" s="121" t="s">
        <v>5794</v>
      </c>
      <c r="G3896" s="217">
        <v>1999.0</v>
      </c>
      <c r="H3896" s="218" t="s">
        <v>3777</v>
      </c>
      <c r="I3896" s="218" t="s">
        <v>5795</v>
      </c>
      <c r="J3896" s="217">
        <v>10.0</v>
      </c>
      <c r="K3896" s="218" t="s">
        <v>5796</v>
      </c>
      <c r="L3896" s="218" t="s">
        <v>4351</v>
      </c>
      <c r="M3896" s="5" t="s">
        <v>3765</v>
      </c>
      <c r="O3896" s="5">
        <v>10.0</v>
      </c>
    </row>
    <row r="3897">
      <c r="B3897" s="5">
        <v>13967.0</v>
      </c>
      <c r="E3897" s="121" t="s">
        <v>66</v>
      </c>
      <c r="F3897" s="121" t="s">
        <v>5797</v>
      </c>
      <c r="G3897" s="217">
        <v>1999.0</v>
      </c>
      <c r="H3897" s="218" t="s">
        <v>3783</v>
      </c>
      <c r="I3897" s="218" t="s">
        <v>4694</v>
      </c>
      <c r="J3897" s="217">
        <v>5.0</v>
      </c>
      <c r="K3897" s="218" t="s">
        <v>1770</v>
      </c>
      <c r="L3897" s="218" t="s">
        <v>1739</v>
      </c>
      <c r="M3897" s="5" t="s">
        <v>3765</v>
      </c>
      <c r="O3897" s="5">
        <v>20.0</v>
      </c>
    </row>
    <row r="3898">
      <c r="B3898" s="5">
        <v>13968.0</v>
      </c>
      <c r="E3898" s="121" t="s">
        <v>66</v>
      </c>
      <c r="F3898" s="121" t="s">
        <v>5798</v>
      </c>
      <c r="G3898" s="217">
        <v>2020.0</v>
      </c>
      <c r="H3898" s="218" t="s">
        <v>884</v>
      </c>
      <c r="I3898" s="218" t="s">
        <v>2209</v>
      </c>
      <c r="J3898" s="217">
        <v>257.0</v>
      </c>
      <c r="K3898" s="218" t="s">
        <v>5799</v>
      </c>
      <c r="L3898" s="218" t="s">
        <v>68</v>
      </c>
      <c r="M3898" s="5" t="s">
        <v>3765</v>
      </c>
      <c r="O3898" s="5">
        <v>50.0</v>
      </c>
    </row>
    <row r="3899">
      <c r="B3899" s="5">
        <v>13969.0</v>
      </c>
      <c r="E3899" s="121" t="s">
        <v>66</v>
      </c>
      <c r="F3899" s="121" t="s">
        <v>5800</v>
      </c>
      <c r="G3899" s="217">
        <v>2020.0</v>
      </c>
      <c r="H3899" s="218" t="s">
        <v>305</v>
      </c>
      <c r="I3899" s="218" t="s">
        <v>4325</v>
      </c>
      <c r="J3899" s="217">
        <v>155.0</v>
      </c>
      <c r="K3899" s="218" t="s">
        <v>1696</v>
      </c>
      <c r="L3899" s="218" t="s">
        <v>462</v>
      </c>
      <c r="M3899" s="5" t="s">
        <v>3765</v>
      </c>
      <c r="O3899" s="5">
        <v>10.0</v>
      </c>
    </row>
    <row r="3900">
      <c r="B3900" s="5">
        <v>13970.0</v>
      </c>
      <c r="E3900" s="121" t="s">
        <v>66</v>
      </c>
      <c r="F3900" s="121" t="s">
        <v>5801</v>
      </c>
      <c r="G3900" s="217">
        <v>1999.0</v>
      </c>
      <c r="H3900" s="218" t="s">
        <v>3783</v>
      </c>
      <c r="I3900" s="218" t="s">
        <v>5727</v>
      </c>
      <c r="J3900" s="217">
        <v>7.0</v>
      </c>
      <c r="K3900" s="218" t="s">
        <v>1770</v>
      </c>
      <c r="L3900" s="218" t="s">
        <v>5635</v>
      </c>
      <c r="M3900" s="5" t="s">
        <v>3765</v>
      </c>
      <c r="O3900" s="5">
        <v>5.0</v>
      </c>
    </row>
    <row r="3901">
      <c r="B3901" s="5">
        <v>13971.0</v>
      </c>
      <c r="E3901" s="121" t="s">
        <v>66</v>
      </c>
      <c r="F3901" s="121" t="s">
        <v>5802</v>
      </c>
      <c r="G3901" s="217">
        <v>1999.0</v>
      </c>
      <c r="H3901" s="218" t="s">
        <v>3783</v>
      </c>
      <c r="I3901" s="218" t="s">
        <v>5727</v>
      </c>
      <c r="J3901" s="217">
        <v>7.0</v>
      </c>
      <c r="K3901" s="218" t="s">
        <v>1770</v>
      </c>
      <c r="L3901" s="218" t="s">
        <v>1739</v>
      </c>
      <c r="M3901" s="5" t="s">
        <v>3765</v>
      </c>
      <c r="O3901" s="5">
        <v>10.0</v>
      </c>
    </row>
    <row r="3902">
      <c r="B3902" s="5">
        <v>13972.0</v>
      </c>
      <c r="E3902" s="121" t="s">
        <v>66</v>
      </c>
      <c r="F3902" s="121" t="s">
        <v>5803</v>
      </c>
      <c r="G3902" s="217">
        <v>1999.0</v>
      </c>
      <c r="H3902" s="218" t="s">
        <v>3777</v>
      </c>
      <c r="I3902" s="218" t="s">
        <v>5795</v>
      </c>
      <c r="J3902" s="217">
        <v>10.0</v>
      </c>
      <c r="K3902" s="218" t="s">
        <v>1770</v>
      </c>
      <c r="L3902" s="218" t="s">
        <v>4351</v>
      </c>
      <c r="M3902" s="5" t="s">
        <v>3765</v>
      </c>
      <c r="O3902" s="5">
        <v>5.0</v>
      </c>
    </row>
    <row r="3903">
      <c r="B3903" s="5">
        <v>13973.0</v>
      </c>
      <c r="E3903" s="121" t="s">
        <v>66</v>
      </c>
      <c r="F3903" s="121" t="s">
        <v>5804</v>
      </c>
      <c r="G3903" s="217">
        <v>1999.0</v>
      </c>
      <c r="H3903" s="218" t="s">
        <v>3777</v>
      </c>
      <c r="I3903" s="218" t="s">
        <v>5760</v>
      </c>
      <c r="J3903" s="217">
        <v>4.0</v>
      </c>
      <c r="K3903" s="218" t="s">
        <v>1770</v>
      </c>
      <c r="L3903" s="218" t="s">
        <v>984</v>
      </c>
      <c r="M3903" s="5" t="s">
        <v>3765</v>
      </c>
      <c r="O3903" s="5">
        <v>50.0</v>
      </c>
    </row>
    <row r="3904">
      <c r="B3904" s="5">
        <v>13974.0</v>
      </c>
      <c r="E3904" s="121" t="s">
        <v>66</v>
      </c>
      <c r="F3904" s="121" t="s">
        <v>5805</v>
      </c>
      <c r="G3904" s="217">
        <v>2000.0</v>
      </c>
      <c r="H3904" s="218" t="s">
        <v>5633</v>
      </c>
      <c r="I3904" s="218" t="s">
        <v>5806</v>
      </c>
      <c r="J3904" s="217">
        <v>1.0</v>
      </c>
      <c r="K3904" s="218" t="s">
        <v>1770</v>
      </c>
      <c r="L3904" s="218" t="s">
        <v>5706</v>
      </c>
      <c r="M3904" s="5" t="s">
        <v>3765</v>
      </c>
      <c r="O3904" s="5">
        <v>10.0</v>
      </c>
    </row>
    <row r="3905">
      <c r="B3905" s="5">
        <v>13975.0</v>
      </c>
      <c r="E3905" s="121" t="s">
        <v>66</v>
      </c>
      <c r="F3905" s="121" t="s">
        <v>5807</v>
      </c>
      <c r="G3905" s="217">
        <v>2017.0</v>
      </c>
      <c r="H3905" s="218" t="s">
        <v>5808</v>
      </c>
      <c r="I3905" s="218" t="s">
        <v>5596</v>
      </c>
      <c r="J3905" s="217">
        <v>3.0</v>
      </c>
      <c r="K3905" s="218" t="s">
        <v>105</v>
      </c>
      <c r="L3905" s="218" t="s">
        <v>467</v>
      </c>
      <c r="M3905" s="5" t="s">
        <v>3765</v>
      </c>
      <c r="O3905" s="5">
        <v>15.0</v>
      </c>
    </row>
    <row r="3906">
      <c r="B3906" s="5">
        <v>13976.0</v>
      </c>
      <c r="E3906" s="121" t="s">
        <v>66</v>
      </c>
      <c r="F3906" s="121" t="s">
        <v>5809</v>
      </c>
      <c r="G3906" s="217">
        <v>2020.0</v>
      </c>
      <c r="H3906" s="218" t="s">
        <v>884</v>
      </c>
      <c r="I3906" s="218" t="s">
        <v>1844</v>
      </c>
      <c r="J3906" s="217">
        <v>366.0</v>
      </c>
      <c r="K3906" s="218" t="s">
        <v>5810</v>
      </c>
      <c r="L3906" s="218" t="s">
        <v>68</v>
      </c>
      <c r="M3906" s="5" t="s">
        <v>4908</v>
      </c>
      <c r="O3906" s="5">
        <v>40.0</v>
      </c>
    </row>
    <row r="3907">
      <c r="B3907" s="5">
        <v>13977.0</v>
      </c>
      <c r="E3907" s="121" t="s">
        <v>66</v>
      </c>
      <c r="F3907" s="121" t="s">
        <v>5811</v>
      </c>
      <c r="G3907" s="217">
        <v>2020.0</v>
      </c>
      <c r="H3907" s="218" t="s">
        <v>119</v>
      </c>
      <c r="I3907" s="218" t="s">
        <v>1844</v>
      </c>
      <c r="J3907" s="217">
        <v>226.0</v>
      </c>
      <c r="K3907" s="218" t="s">
        <v>105</v>
      </c>
      <c r="L3907" s="218" t="s">
        <v>68</v>
      </c>
      <c r="M3907" s="5" t="s">
        <v>4908</v>
      </c>
      <c r="O3907" s="5">
        <v>10.0</v>
      </c>
    </row>
    <row r="3908">
      <c r="B3908" s="5">
        <v>13978.0</v>
      </c>
      <c r="E3908" s="121" t="s">
        <v>66</v>
      </c>
      <c r="F3908" s="121" t="s">
        <v>5812</v>
      </c>
      <c r="G3908" s="217">
        <v>2020.0</v>
      </c>
      <c r="H3908" s="218" t="s">
        <v>119</v>
      </c>
      <c r="I3908" s="218" t="s">
        <v>5738</v>
      </c>
      <c r="J3908" s="217">
        <v>238.0</v>
      </c>
      <c r="K3908" s="218" t="s">
        <v>105</v>
      </c>
      <c r="L3908" s="218" t="s">
        <v>462</v>
      </c>
      <c r="M3908" s="5" t="s">
        <v>4908</v>
      </c>
      <c r="O3908" s="5">
        <v>10.0</v>
      </c>
    </row>
    <row r="3909">
      <c r="B3909" s="5">
        <v>13979.0</v>
      </c>
      <c r="E3909" s="121" t="s">
        <v>66</v>
      </c>
      <c r="F3909" s="121" t="s">
        <v>5813</v>
      </c>
      <c r="G3909" s="217">
        <v>2020.0</v>
      </c>
      <c r="H3909" s="218" t="s">
        <v>786</v>
      </c>
      <c r="I3909" s="218" t="s">
        <v>5814</v>
      </c>
      <c r="J3909" s="218" t="s">
        <v>5815</v>
      </c>
      <c r="K3909" s="218" t="s">
        <v>5816</v>
      </c>
      <c r="L3909" s="218" t="s">
        <v>244</v>
      </c>
      <c r="M3909" s="5" t="s">
        <v>4908</v>
      </c>
      <c r="O3909" s="5">
        <v>35.0</v>
      </c>
    </row>
    <row r="3910">
      <c r="B3910" s="5">
        <v>13980.0</v>
      </c>
      <c r="E3910" s="121" t="s">
        <v>66</v>
      </c>
      <c r="F3910" s="121" t="s">
        <v>5817</v>
      </c>
      <c r="G3910" s="217">
        <v>1998.0</v>
      </c>
      <c r="H3910" s="218" t="s">
        <v>5818</v>
      </c>
      <c r="I3910" s="218" t="s">
        <v>5647</v>
      </c>
      <c r="J3910" s="217">
        <v>143.0</v>
      </c>
      <c r="K3910" s="218" t="s">
        <v>5721</v>
      </c>
      <c r="L3910" s="218" t="s">
        <v>4222</v>
      </c>
      <c r="M3910" s="5" t="s">
        <v>3765</v>
      </c>
      <c r="O3910" s="5">
        <v>30.0</v>
      </c>
    </row>
    <row r="3911">
      <c r="B3911" s="5">
        <v>13981.0</v>
      </c>
      <c r="E3911" s="121" t="s">
        <v>66</v>
      </c>
      <c r="F3911" s="121" t="s">
        <v>5819</v>
      </c>
      <c r="G3911" s="217">
        <v>2020.0</v>
      </c>
      <c r="H3911" s="218" t="s">
        <v>954</v>
      </c>
      <c r="I3911" s="218" t="s">
        <v>859</v>
      </c>
      <c r="J3911" s="218" t="s">
        <v>1725</v>
      </c>
      <c r="K3911" s="218" t="s">
        <v>1735</v>
      </c>
      <c r="L3911" s="218" t="s">
        <v>467</v>
      </c>
      <c r="M3911" s="5" t="s">
        <v>4164</v>
      </c>
      <c r="O3911" s="5">
        <v>30.0</v>
      </c>
    </row>
    <row r="3912">
      <c r="B3912" s="5">
        <v>13982.0</v>
      </c>
      <c r="E3912" s="121" t="s">
        <v>66</v>
      </c>
      <c r="F3912" s="121" t="s">
        <v>5820</v>
      </c>
      <c r="G3912" s="217">
        <v>2020.0</v>
      </c>
      <c r="H3912" s="218" t="s">
        <v>954</v>
      </c>
      <c r="I3912" s="218" t="s">
        <v>5821</v>
      </c>
      <c r="J3912" s="217">
        <v>90.0</v>
      </c>
      <c r="K3912" s="218" t="s">
        <v>2676</v>
      </c>
      <c r="L3912" s="218" t="s">
        <v>68</v>
      </c>
      <c r="M3912" s="5" t="s">
        <v>4908</v>
      </c>
      <c r="O3912" s="5">
        <v>35.0</v>
      </c>
    </row>
    <row r="3913">
      <c r="B3913" s="5">
        <v>13983.0</v>
      </c>
      <c r="E3913" s="90" t="s">
        <v>66</v>
      </c>
      <c r="F3913" s="90" t="s">
        <v>5822</v>
      </c>
      <c r="G3913" s="5">
        <v>1997.0</v>
      </c>
      <c r="H3913" s="5" t="s">
        <v>3783</v>
      </c>
      <c r="I3913" s="5" t="s">
        <v>5725</v>
      </c>
      <c r="J3913" s="5">
        <v>45.0</v>
      </c>
      <c r="K3913" s="5" t="s">
        <v>5721</v>
      </c>
      <c r="L3913" s="5" t="s">
        <v>5651</v>
      </c>
      <c r="M3913" s="5" t="s">
        <v>3765</v>
      </c>
      <c r="O3913" s="5">
        <v>5.0</v>
      </c>
    </row>
    <row r="3914">
      <c r="B3914" s="5">
        <v>13984.0</v>
      </c>
      <c r="E3914" s="90" t="s">
        <v>66</v>
      </c>
      <c r="F3914" s="90" t="s">
        <v>5823</v>
      </c>
      <c r="G3914" s="5">
        <v>1999.0</v>
      </c>
      <c r="H3914" s="5" t="s">
        <v>3765</v>
      </c>
      <c r="I3914" s="5" t="s">
        <v>3824</v>
      </c>
      <c r="J3914" s="5">
        <v>40.0</v>
      </c>
      <c r="K3914" s="5" t="s">
        <v>88</v>
      </c>
      <c r="L3914" s="5" t="s">
        <v>1739</v>
      </c>
      <c r="M3914" s="5" t="s">
        <v>3765</v>
      </c>
      <c r="O3914" s="5">
        <v>5.0</v>
      </c>
    </row>
    <row r="3915">
      <c r="B3915" s="5">
        <v>13985.0</v>
      </c>
      <c r="E3915" s="90" t="s">
        <v>66</v>
      </c>
      <c r="F3915" s="90" t="s">
        <v>5824</v>
      </c>
      <c r="G3915" s="5">
        <v>1999.0</v>
      </c>
      <c r="H3915" s="5" t="s">
        <v>3765</v>
      </c>
      <c r="I3915" s="5" t="s">
        <v>3824</v>
      </c>
      <c r="J3915" s="5">
        <v>40.0</v>
      </c>
      <c r="K3915" s="5" t="s">
        <v>88</v>
      </c>
      <c r="L3915" s="5" t="s">
        <v>984</v>
      </c>
      <c r="M3915" s="5" t="s">
        <v>3765</v>
      </c>
      <c r="O3915" s="5">
        <v>10.0</v>
      </c>
    </row>
    <row r="3916">
      <c r="B3916" s="5">
        <v>13986.0</v>
      </c>
      <c r="E3916" s="90" t="s">
        <v>66</v>
      </c>
      <c r="F3916" s="90" t="s">
        <v>5825</v>
      </c>
      <c r="G3916" s="5">
        <v>1999.0</v>
      </c>
      <c r="H3916" s="5" t="s">
        <v>3765</v>
      </c>
      <c r="I3916" s="5" t="s">
        <v>5659</v>
      </c>
      <c r="J3916" s="5">
        <v>39.0</v>
      </c>
      <c r="K3916" s="5" t="s">
        <v>88</v>
      </c>
      <c r="L3916" s="5" t="s">
        <v>1739</v>
      </c>
      <c r="M3916" s="5" t="s">
        <v>3765</v>
      </c>
      <c r="O3916" s="5">
        <v>10.0</v>
      </c>
    </row>
    <row r="3917">
      <c r="B3917" s="5">
        <v>13987.0</v>
      </c>
      <c r="E3917" s="90" t="s">
        <v>66</v>
      </c>
      <c r="F3917" s="90" t="s">
        <v>5826</v>
      </c>
      <c r="G3917" s="5">
        <v>2000.0</v>
      </c>
      <c r="H3917" s="5" t="s">
        <v>5649</v>
      </c>
      <c r="I3917" s="5" t="s">
        <v>5827</v>
      </c>
      <c r="J3917" s="5">
        <v>14.0</v>
      </c>
      <c r="K3917" s="5" t="s">
        <v>1770</v>
      </c>
      <c r="L3917" s="5" t="s">
        <v>4222</v>
      </c>
      <c r="M3917" s="5" t="s">
        <v>3765</v>
      </c>
      <c r="O3917" s="5">
        <v>40.0</v>
      </c>
    </row>
    <row r="3918">
      <c r="B3918" s="5">
        <v>13988.0</v>
      </c>
      <c r="E3918" s="90" t="s">
        <v>66</v>
      </c>
      <c r="F3918" s="90" t="s">
        <v>5828</v>
      </c>
      <c r="G3918" s="5">
        <v>1999.0</v>
      </c>
      <c r="H3918" s="5" t="s">
        <v>3765</v>
      </c>
      <c r="I3918" s="5" t="s">
        <v>4744</v>
      </c>
      <c r="J3918" s="5">
        <v>4.0</v>
      </c>
      <c r="K3918" s="5" t="s">
        <v>1770</v>
      </c>
      <c r="L3918" s="5" t="s">
        <v>4222</v>
      </c>
      <c r="M3918" s="5" t="s">
        <v>3765</v>
      </c>
      <c r="O3918" s="5">
        <v>150.0</v>
      </c>
    </row>
    <row r="3919">
      <c r="B3919" s="5">
        <v>13989.0</v>
      </c>
      <c r="E3919" s="90" t="s">
        <v>66</v>
      </c>
      <c r="F3919" s="90" t="s">
        <v>5829</v>
      </c>
      <c r="G3919" s="5">
        <v>2020.0</v>
      </c>
      <c r="H3919" s="5" t="s">
        <v>905</v>
      </c>
      <c r="I3919" s="5" t="s">
        <v>5738</v>
      </c>
      <c r="J3919" s="5">
        <v>257.0</v>
      </c>
      <c r="K3919" s="5" t="s">
        <v>105</v>
      </c>
      <c r="L3919" s="5" t="s">
        <v>68</v>
      </c>
      <c r="M3919" s="5" t="s">
        <v>4908</v>
      </c>
      <c r="O3919" s="5">
        <v>10.0</v>
      </c>
    </row>
    <row r="3920">
      <c r="B3920" s="5">
        <v>13990.0</v>
      </c>
      <c r="E3920" s="90" t="s">
        <v>66</v>
      </c>
      <c r="F3920" s="90" t="s">
        <v>5830</v>
      </c>
      <c r="G3920" s="5">
        <v>2013.0</v>
      </c>
      <c r="H3920" s="5" t="s">
        <v>237</v>
      </c>
      <c r="I3920" s="5" t="s">
        <v>1081</v>
      </c>
      <c r="J3920" s="5">
        <v>19.0</v>
      </c>
      <c r="K3920" s="5" t="s">
        <v>105</v>
      </c>
      <c r="L3920" s="5" t="s">
        <v>68</v>
      </c>
      <c r="M3920" s="5" t="s">
        <v>4164</v>
      </c>
      <c r="O3920" s="5">
        <v>25.0</v>
      </c>
    </row>
    <row r="3921">
      <c r="B3921" s="5">
        <v>13991.0</v>
      </c>
      <c r="E3921" s="90" t="s">
        <v>66</v>
      </c>
      <c r="F3921" s="90" t="s">
        <v>5831</v>
      </c>
      <c r="G3921" s="5">
        <v>2020.0</v>
      </c>
      <c r="H3921" s="5" t="s">
        <v>119</v>
      </c>
      <c r="I3921" s="5" t="s">
        <v>4273</v>
      </c>
      <c r="J3921" s="5">
        <v>231.0</v>
      </c>
      <c r="K3921" s="5" t="s">
        <v>105</v>
      </c>
      <c r="L3921" s="5" t="s">
        <v>467</v>
      </c>
      <c r="M3921" s="5" t="s">
        <v>4908</v>
      </c>
      <c r="O3921" s="5">
        <v>10.0</v>
      </c>
    </row>
    <row r="3922">
      <c r="B3922" s="5">
        <v>13992.0</v>
      </c>
      <c r="E3922" s="90" t="s">
        <v>66</v>
      </c>
      <c r="F3922" s="90" t="s">
        <v>5832</v>
      </c>
      <c r="G3922" s="5">
        <v>2020.0</v>
      </c>
      <c r="H3922" s="5" t="s">
        <v>119</v>
      </c>
      <c r="I3922" s="5" t="s">
        <v>4273</v>
      </c>
      <c r="J3922" s="5">
        <v>231.0</v>
      </c>
      <c r="K3922" s="5" t="s">
        <v>105</v>
      </c>
      <c r="L3922" s="5" t="s">
        <v>467</v>
      </c>
      <c r="M3922" s="5" t="s">
        <v>4908</v>
      </c>
      <c r="O3922" s="5">
        <v>10.0</v>
      </c>
    </row>
    <row r="3923">
      <c r="B3923" s="5">
        <v>13993.0</v>
      </c>
      <c r="E3923" s="90" t="s">
        <v>66</v>
      </c>
      <c r="F3923" s="90" t="s">
        <v>5833</v>
      </c>
      <c r="G3923" s="5">
        <v>2020.0</v>
      </c>
      <c r="H3923" s="5" t="s">
        <v>119</v>
      </c>
      <c r="I3923" s="5" t="s">
        <v>4273</v>
      </c>
      <c r="J3923" s="5">
        <v>231.0</v>
      </c>
      <c r="K3923" s="5" t="s">
        <v>105</v>
      </c>
      <c r="L3923" s="5" t="s">
        <v>68</v>
      </c>
      <c r="M3923" s="5" t="s">
        <v>4908</v>
      </c>
      <c r="O3923" s="5">
        <v>20.0</v>
      </c>
    </row>
    <row r="3924">
      <c r="B3924" s="5">
        <v>13994.0</v>
      </c>
      <c r="E3924" s="90" t="s">
        <v>66</v>
      </c>
      <c r="F3924" s="90" t="s">
        <v>5834</v>
      </c>
      <c r="G3924" s="5">
        <v>2020.0</v>
      </c>
      <c r="H3924" s="5" t="s">
        <v>119</v>
      </c>
      <c r="I3924" s="5" t="s">
        <v>4273</v>
      </c>
      <c r="J3924" s="5">
        <v>231.0</v>
      </c>
      <c r="K3924" s="5" t="s">
        <v>105</v>
      </c>
      <c r="L3924" s="5" t="s">
        <v>68</v>
      </c>
      <c r="M3924" s="5" t="s">
        <v>4908</v>
      </c>
      <c r="O3924" s="5">
        <v>20.0</v>
      </c>
    </row>
    <row r="3925">
      <c r="B3925" s="5">
        <v>13995.0</v>
      </c>
      <c r="E3925" s="90" t="s">
        <v>66</v>
      </c>
      <c r="F3925" s="90" t="s">
        <v>5835</v>
      </c>
      <c r="G3925" s="5">
        <v>2020.0</v>
      </c>
      <c r="H3925" s="5" t="s">
        <v>319</v>
      </c>
      <c r="I3925" s="5" t="s">
        <v>2613</v>
      </c>
      <c r="J3925" s="5">
        <v>153.0</v>
      </c>
      <c r="K3925" s="5" t="s">
        <v>5743</v>
      </c>
      <c r="L3925" s="5" t="s">
        <v>462</v>
      </c>
      <c r="M3925" s="5" t="s">
        <v>4908</v>
      </c>
      <c r="O3925" s="5">
        <v>30.0</v>
      </c>
    </row>
    <row r="3926">
      <c r="B3926" s="5">
        <v>13996.0</v>
      </c>
      <c r="E3926" s="90" t="s">
        <v>66</v>
      </c>
      <c r="F3926" s="90" t="s">
        <v>5836</v>
      </c>
      <c r="G3926" s="5">
        <v>2020.0</v>
      </c>
      <c r="H3926" s="5" t="s">
        <v>319</v>
      </c>
      <c r="I3926" s="5" t="s">
        <v>5742</v>
      </c>
      <c r="J3926" s="5">
        <v>178.0</v>
      </c>
      <c r="K3926" s="5" t="s">
        <v>105</v>
      </c>
      <c r="L3926" s="5" t="s">
        <v>4222</v>
      </c>
      <c r="M3926" s="5" t="s">
        <v>4908</v>
      </c>
      <c r="O3926" s="5">
        <v>5.0</v>
      </c>
    </row>
    <row r="3927">
      <c r="B3927" s="5">
        <v>13997.0</v>
      </c>
      <c r="E3927" s="90" t="s">
        <v>66</v>
      </c>
      <c r="F3927" s="90" t="s">
        <v>5837</v>
      </c>
      <c r="G3927" s="5">
        <v>2020.0</v>
      </c>
      <c r="H3927" s="5" t="s">
        <v>1077</v>
      </c>
      <c r="I3927" s="5" t="s">
        <v>5838</v>
      </c>
      <c r="J3927" s="5">
        <v>57.0</v>
      </c>
      <c r="K3927" s="5" t="s">
        <v>105</v>
      </c>
      <c r="L3927" s="5" t="s">
        <v>467</v>
      </c>
      <c r="M3927" s="5" t="s">
        <v>4164</v>
      </c>
      <c r="O3927" s="5">
        <v>10.0</v>
      </c>
    </row>
    <row r="3928">
      <c r="B3928" s="5">
        <v>13998.0</v>
      </c>
      <c r="E3928" s="90" t="s">
        <v>66</v>
      </c>
      <c r="F3928" s="90" t="s">
        <v>5839</v>
      </c>
      <c r="G3928" s="5">
        <v>2020.0</v>
      </c>
      <c r="H3928" s="5" t="s">
        <v>905</v>
      </c>
      <c r="I3928" s="5" t="s">
        <v>5840</v>
      </c>
      <c r="J3928" s="5">
        <v>291.0</v>
      </c>
      <c r="K3928" s="5" t="s">
        <v>4258</v>
      </c>
      <c r="L3928" s="5" t="s">
        <v>808</v>
      </c>
      <c r="M3928" s="5" t="s">
        <v>4908</v>
      </c>
      <c r="O3928" s="5">
        <v>5.0</v>
      </c>
    </row>
    <row r="3929">
      <c r="B3929" s="5">
        <v>13999.0</v>
      </c>
      <c r="E3929" s="90" t="s">
        <v>66</v>
      </c>
      <c r="F3929" s="90" t="s">
        <v>5841</v>
      </c>
      <c r="G3929" s="5">
        <v>2020.0</v>
      </c>
      <c r="H3929" s="5" t="s">
        <v>119</v>
      </c>
      <c r="I3929" s="5" t="s">
        <v>1844</v>
      </c>
      <c r="J3929" s="5">
        <v>226.0</v>
      </c>
      <c r="K3929" s="5" t="s">
        <v>105</v>
      </c>
      <c r="L3929" s="5" t="s">
        <v>467</v>
      </c>
      <c r="M3929" s="5" t="s">
        <v>4908</v>
      </c>
      <c r="O3929" s="5">
        <v>10.0</v>
      </c>
    </row>
    <row r="3930">
      <c r="B3930" s="5">
        <v>14000.0</v>
      </c>
      <c r="E3930" s="90" t="s">
        <v>66</v>
      </c>
      <c r="F3930" s="90" t="s">
        <v>5842</v>
      </c>
      <c r="G3930" s="5">
        <v>2020.0</v>
      </c>
      <c r="H3930" s="5" t="s">
        <v>1077</v>
      </c>
      <c r="I3930" s="5" t="s">
        <v>835</v>
      </c>
      <c r="J3930" s="5">
        <v>147.0</v>
      </c>
      <c r="K3930" s="5" t="s">
        <v>105</v>
      </c>
      <c r="L3930" s="5" t="s">
        <v>462</v>
      </c>
      <c r="M3930" s="5" t="s">
        <v>4164</v>
      </c>
      <c r="O3930" s="5">
        <v>10.0</v>
      </c>
    </row>
    <row r="3931">
      <c r="B3931" s="5">
        <v>14001.0</v>
      </c>
      <c r="E3931" s="90" t="s">
        <v>66</v>
      </c>
      <c r="F3931" s="90" t="s">
        <v>5843</v>
      </c>
      <c r="G3931" s="5">
        <v>2020.0</v>
      </c>
      <c r="H3931" s="5" t="s">
        <v>119</v>
      </c>
      <c r="I3931" s="5" t="s">
        <v>5738</v>
      </c>
      <c r="J3931" s="5">
        <v>238.0</v>
      </c>
      <c r="K3931" s="5" t="s">
        <v>105</v>
      </c>
      <c r="L3931" s="5" t="s">
        <v>467</v>
      </c>
      <c r="M3931" s="5" t="s">
        <v>4908</v>
      </c>
      <c r="O3931" s="5">
        <v>10.0</v>
      </c>
    </row>
    <row r="3932">
      <c r="B3932" s="5">
        <v>14002.0</v>
      </c>
      <c r="E3932" s="90" t="s">
        <v>66</v>
      </c>
      <c r="F3932" s="90" t="s">
        <v>5844</v>
      </c>
      <c r="G3932" s="5">
        <v>2020.0</v>
      </c>
      <c r="H3932" s="5" t="s">
        <v>119</v>
      </c>
      <c r="I3932" s="5" t="s">
        <v>5738</v>
      </c>
      <c r="J3932" s="5">
        <v>238.0</v>
      </c>
      <c r="K3932" s="5" t="s">
        <v>105</v>
      </c>
      <c r="L3932" s="5" t="s">
        <v>467</v>
      </c>
      <c r="M3932" s="5" t="s">
        <v>4908</v>
      </c>
      <c r="O3932" s="5">
        <v>10.0</v>
      </c>
    </row>
    <row r="3933">
      <c r="B3933" s="5">
        <v>14003.0</v>
      </c>
      <c r="E3933" s="90" t="s">
        <v>66</v>
      </c>
      <c r="F3933" s="90" t="s">
        <v>5845</v>
      </c>
      <c r="G3933" s="5">
        <v>2020.0</v>
      </c>
      <c r="H3933" s="5" t="s">
        <v>119</v>
      </c>
      <c r="I3933" s="5" t="s">
        <v>5738</v>
      </c>
      <c r="J3933" s="5">
        <v>238.0</v>
      </c>
      <c r="K3933" s="5" t="s">
        <v>105</v>
      </c>
      <c r="L3933" s="5" t="s">
        <v>467</v>
      </c>
      <c r="M3933" s="5" t="s">
        <v>4908</v>
      </c>
      <c r="O3933" s="5">
        <v>10.0</v>
      </c>
    </row>
    <row r="3934">
      <c r="B3934" s="5">
        <v>14004.0</v>
      </c>
      <c r="E3934" s="90" t="s">
        <v>66</v>
      </c>
      <c r="F3934" s="90" t="s">
        <v>5846</v>
      </c>
      <c r="G3934" s="5">
        <v>2019.0</v>
      </c>
      <c r="H3934" s="5" t="s">
        <v>119</v>
      </c>
      <c r="I3934" s="5" t="s">
        <v>5847</v>
      </c>
      <c r="J3934" s="5">
        <v>229.0</v>
      </c>
      <c r="K3934" s="5" t="s">
        <v>105</v>
      </c>
      <c r="L3934" s="5" t="s">
        <v>467</v>
      </c>
      <c r="M3934" s="5" t="s">
        <v>4908</v>
      </c>
      <c r="O3934" s="5">
        <v>10.0</v>
      </c>
    </row>
    <row r="3935">
      <c r="B3935" s="5">
        <v>14005.0</v>
      </c>
      <c r="E3935" s="90" t="s">
        <v>66</v>
      </c>
      <c r="F3935" s="90" t="s">
        <v>5848</v>
      </c>
      <c r="G3935" s="5">
        <v>2020.0</v>
      </c>
      <c r="H3935" s="5" t="s">
        <v>1077</v>
      </c>
      <c r="I3935" s="5" t="s">
        <v>4325</v>
      </c>
      <c r="J3935" s="5">
        <v>65.0</v>
      </c>
      <c r="K3935" s="5" t="s">
        <v>1499</v>
      </c>
      <c r="L3935" s="5" t="s">
        <v>467</v>
      </c>
      <c r="M3935" s="5" t="s">
        <v>4908</v>
      </c>
      <c r="O3935" s="5">
        <v>15.0</v>
      </c>
    </row>
    <row r="3936">
      <c r="B3936" s="5">
        <v>14006.0</v>
      </c>
      <c r="E3936" s="90" t="s">
        <v>66</v>
      </c>
      <c r="F3936" s="90" t="s">
        <v>5849</v>
      </c>
      <c r="G3936" s="5">
        <v>2021.0</v>
      </c>
      <c r="H3936" s="5" t="s">
        <v>1161</v>
      </c>
      <c r="I3936" s="5" t="s">
        <v>922</v>
      </c>
      <c r="J3936" s="5">
        <v>288.0</v>
      </c>
      <c r="K3936" s="5" t="s">
        <v>5850</v>
      </c>
      <c r="L3936" s="5" t="s">
        <v>467</v>
      </c>
      <c r="M3936" s="5" t="s">
        <v>4164</v>
      </c>
      <c r="O3936" s="5">
        <v>10.0</v>
      </c>
    </row>
    <row r="3937">
      <c r="B3937" s="5">
        <v>14007.0</v>
      </c>
      <c r="E3937" s="90" t="s">
        <v>66</v>
      </c>
      <c r="F3937" s="90" t="s">
        <v>5851</v>
      </c>
      <c r="G3937" s="5">
        <v>2020.0</v>
      </c>
      <c r="H3937" s="5" t="s">
        <v>905</v>
      </c>
      <c r="I3937" s="5" t="s">
        <v>5852</v>
      </c>
      <c r="J3937" s="5" t="s">
        <v>5853</v>
      </c>
      <c r="K3937" s="5" t="s">
        <v>5854</v>
      </c>
      <c r="L3937" s="5" t="s">
        <v>5855</v>
      </c>
      <c r="M3937" s="5" t="s">
        <v>4908</v>
      </c>
      <c r="O3937" s="5">
        <v>20.0</v>
      </c>
    </row>
    <row r="3938">
      <c r="B3938" s="5">
        <v>14008.0</v>
      </c>
      <c r="E3938" s="90" t="s">
        <v>21</v>
      </c>
      <c r="F3938" s="90" t="s">
        <v>5856</v>
      </c>
      <c r="G3938" s="5">
        <v>1977.0</v>
      </c>
      <c r="H3938" s="5" t="s">
        <v>62</v>
      </c>
      <c r="I3938" s="5" t="s">
        <v>5857</v>
      </c>
      <c r="J3938" s="5">
        <v>251.0</v>
      </c>
      <c r="K3938" s="5" t="s">
        <v>105</v>
      </c>
      <c r="L3938" s="5" t="s">
        <v>666</v>
      </c>
      <c r="M3938" s="5" t="s">
        <v>5018</v>
      </c>
    </row>
    <row r="3939">
      <c r="B3939" s="5">
        <v>14009.0</v>
      </c>
      <c r="E3939" s="90" t="s">
        <v>21</v>
      </c>
      <c r="F3939" s="90" t="s">
        <v>5858</v>
      </c>
      <c r="G3939" s="5">
        <v>2015.0</v>
      </c>
      <c r="H3939" s="5" t="s">
        <v>5859</v>
      </c>
      <c r="I3939" s="5" t="s">
        <v>4817</v>
      </c>
      <c r="J3939" s="5">
        <v>1.0</v>
      </c>
      <c r="K3939" s="5" t="s">
        <v>105</v>
      </c>
      <c r="L3939" s="5" t="s">
        <v>30</v>
      </c>
      <c r="M3939" s="5" t="s">
        <v>5018</v>
      </c>
    </row>
    <row r="3940">
      <c r="B3940" s="5">
        <v>14010.0</v>
      </c>
      <c r="E3940" s="90" t="s">
        <v>21</v>
      </c>
      <c r="F3940" s="90" t="s">
        <v>5860</v>
      </c>
      <c r="G3940" s="5">
        <v>2015.0</v>
      </c>
      <c r="H3940" s="5" t="s">
        <v>5859</v>
      </c>
      <c r="I3940" s="5" t="s">
        <v>4817</v>
      </c>
      <c r="J3940" s="5">
        <v>21.0</v>
      </c>
      <c r="K3940" s="5" t="s">
        <v>105</v>
      </c>
      <c r="L3940" s="5" t="s">
        <v>30</v>
      </c>
      <c r="M3940" s="5" t="s">
        <v>5018</v>
      </c>
    </row>
    <row r="3941">
      <c r="B3941" s="5">
        <v>14011.0</v>
      </c>
      <c r="E3941" s="90" t="s">
        <v>21</v>
      </c>
      <c r="F3941" s="90" t="s">
        <v>5861</v>
      </c>
      <c r="G3941" s="5">
        <v>2015.0</v>
      </c>
      <c r="H3941" s="5" t="s">
        <v>5859</v>
      </c>
      <c r="I3941" s="5" t="s">
        <v>4817</v>
      </c>
      <c r="J3941" s="5">
        <v>21.0</v>
      </c>
      <c r="K3941" s="5" t="s">
        <v>105</v>
      </c>
      <c r="L3941" s="5" t="s">
        <v>30</v>
      </c>
      <c r="M3941" s="5" t="s">
        <v>5018</v>
      </c>
    </row>
    <row r="3942">
      <c r="B3942" s="5">
        <v>14012.0</v>
      </c>
      <c r="E3942" s="90" t="s">
        <v>21</v>
      </c>
      <c r="F3942" s="90" t="s">
        <v>5862</v>
      </c>
      <c r="G3942" s="5">
        <v>1981.0</v>
      </c>
      <c r="H3942" s="5" t="s">
        <v>62</v>
      </c>
      <c r="I3942" s="5" t="s">
        <v>5863</v>
      </c>
      <c r="J3942" s="5">
        <v>18.0</v>
      </c>
      <c r="K3942" s="5" t="s">
        <v>105</v>
      </c>
      <c r="L3942" s="5" t="s">
        <v>25</v>
      </c>
      <c r="M3942" s="5" t="s">
        <v>5018</v>
      </c>
    </row>
    <row r="3943">
      <c r="B3943" s="5">
        <v>14013.0</v>
      </c>
      <c r="E3943" s="90" t="s">
        <v>21</v>
      </c>
      <c r="F3943" s="90" t="s">
        <v>5864</v>
      </c>
      <c r="G3943" s="5">
        <v>1981.0</v>
      </c>
      <c r="H3943" s="5" t="s">
        <v>62</v>
      </c>
      <c r="I3943" s="5" t="s">
        <v>5863</v>
      </c>
      <c r="J3943" s="5">
        <v>18.0</v>
      </c>
      <c r="K3943" s="5" t="s">
        <v>105</v>
      </c>
      <c r="L3943" s="5" t="s">
        <v>25</v>
      </c>
      <c r="M3943" s="5" t="s">
        <v>5018</v>
      </c>
    </row>
    <row r="3944">
      <c r="B3944" s="5">
        <v>14014.0</v>
      </c>
      <c r="E3944" s="90" t="s">
        <v>21</v>
      </c>
      <c r="F3944" s="90" t="s">
        <v>5865</v>
      </c>
      <c r="G3944" s="5">
        <v>1981.0</v>
      </c>
      <c r="H3944" s="5" t="s">
        <v>62</v>
      </c>
      <c r="I3944" s="5" t="s">
        <v>5863</v>
      </c>
      <c r="J3944" s="5">
        <v>18.0</v>
      </c>
      <c r="K3944" s="5" t="s">
        <v>105</v>
      </c>
      <c r="L3944" s="5" t="s">
        <v>25</v>
      </c>
      <c r="M3944" s="5" t="s">
        <v>5018</v>
      </c>
    </row>
    <row r="3945">
      <c r="B3945" s="5">
        <v>14015.0</v>
      </c>
      <c r="E3945" s="90" t="s">
        <v>21</v>
      </c>
      <c r="F3945" s="90" t="s">
        <v>5866</v>
      </c>
      <c r="G3945" s="5">
        <v>1989.0</v>
      </c>
      <c r="H3945" s="5" t="s">
        <v>90</v>
      </c>
      <c r="I3945" s="5" t="s">
        <v>1268</v>
      </c>
      <c r="J3945" s="5">
        <v>257.0</v>
      </c>
      <c r="K3945" s="5" t="s">
        <v>105</v>
      </c>
      <c r="L3945" s="5" t="s">
        <v>25</v>
      </c>
      <c r="M3945" s="5" t="s">
        <v>4164</v>
      </c>
    </row>
    <row r="3946">
      <c r="B3946" s="5">
        <v>14016.0</v>
      </c>
      <c r="E3946" s="90" t="s">
        <v>21</v>
      </c>
      <c r="F3946" s="90" t="s">
        <v>5867</v>
      </c>
      <c r="G3946" s="5">
        <v>1989.0</v>
      </c>
      <c r="H3946" s="5" t="s">
        <v>90</v>
      </c>
      <c r="I3946" s="5" t="s">
        <v>1268</v>
      </c>
      <c r="J3946" s="5">
        <v>257.0</v>
      </c>
      <c r="K3946" s="5" t="s">
        <v>105</v>
      </c>
      <c r="L3946" s="5" t="s">
        <v>25</v>
      </c>
      <c r="M3946" s="5" t="s">
        <v>4164</v>
      </c>
    </row>
    <row r="3947">
      <c r="B3947" s="5">
        <v>14017.0</v>
      </c>
      <c r="E3947" s="90" t="s">
        <v>21</v>
      </c>
      <c r="F3947" s="90" t="s">
        <v>5868</v>
      </c>
      <c r="G3947" s="5">
        <v>1989.0</v>
      </c>
      <c r="H3947" s="5" t="s">
        <v>90</v>
      </c>
      <c r="I3947" s="5" t="s">
        <v>1268</v>
      </c>
      <c r="J3947" s="5">
        <v>257.0</v>
      </c>
      <c r="K3947" s="5" t="s">
        <v>105</v>
      </c>
      <c r="L3947" s="5" t="s">
        <v>25</v>
      </c>
      <c r="M3947" s="5" t="s">
        <v>4164</v>
      </c>
    </row>
    <row r="3948">
      <c r="B3948" s="5">
        <v>14018.0</v>
      </c>
      <c r="E3948" s="90" t="s">
        <v>21</v>
      </c>
      <c r="F3948" s="90" t="s">
        <v>5869</v>
      </c>
      <c r="G3948" s="5">
        <v>1989.0</v>
      </c>
      <c r="H3948" s="5" t="s">
        <v>90</v>
      </c>
      <c r="I3948" s="5" t="s">
        <v>1268</v>
      </c>
      <c r="J3948" s="5">
        <v>257.0</v>
      </c>
      <c r="K3948" s="5" t="s">
        <v>105</v>
      </c>
      <c r="L3948" s="5" t="s">
        <v>25</v>
      </c>
      <c r="M3948" s="5" t="s">
        <v>4164</v>
      </c>
    </row>
    <row r="3949">
      <c r="B3949" s="5">
        <v>14019.0</v>
      </c>
      <c r="E3949" s="90" t="s">
        <v>21</v>
      </c>
      <c r="F3949" s="90" t="s">
        <v>5870</v>
      </c>
      <c r="G3949" s="5">
        <v>1989.0</v>
      </c>
      <c r="H3949" s="5" t="s">
        <v>90</v>
      </c>
      <c r="I3949" s="5" t="s">
        <v>1268</v>
      </c>
      <c r="J3949" s="5">
        <v>257.0</v>
      </c>
      <c r="K3949" s="5" t="s">
        <v>105</v>
      </c>
      <c r="L3949" s="5" t="s">
        <v>498</v>
      </c>
      <c r="M3949" s="5" t="s">
        <v>4164</v>
      </c>
    </row>
    <row r="3950">
      <c r="B3950" s="5">
        <v>14020.0</v>
      </c>
      <c r="E3950" s="90" t="s">
        <v>21</v>
      </c>
      <c r="F3950" s="90" t="s">
        <v>5871</v>
      </c>
      <c r="G3950" s="5">
        <v>1990.0</v>
      </c>
      <c r="H3950" s="5" t="s">
        <v>1802</v>
      </c>
      <c r="I3950" s="5" t="s">
        <v>4123</v>
      </c>
      <c r="J3950" s="5">
        <v>356.0</v>
      </c>
      <c r="K3950" s="5" t="s">
        <v>5872</v>
      </c>
      <c r="L3950" s="5" t="s">
        <v>72</v>
      </c>
      <c r="M3950" s="5" t="s">
        <v>5018</v>
      </c>
    </row>
    <row r="3951">
      <c r="B3951" s="5">
        <v>14021.0</v>
      </c>
      <c r="E3951" s="90" t="s">
        <v>21</v>
      </c>
      <c r="F3951" s="90" t="s">
        <v>5873</v>
      </c>
      <c r="G3951" s="5">
        <v>1990.0</v>
      </c>
      <c r="H3951" s="5" t="s">
        <v>1802</v>
      </c>
      <c r="I3951" s="5" t="s">
        <v>4123</v>
      </c>
      <c r="J3951" s="5">
        <v>356.0</v>
      </c>
      <c r="K3951" s="5" t="s">
        <v>105</v>
      </c>
      <c r="L3951" s="5" t="s">
        <v>72</v>
      </c>
      <c r="M3951" s="5" t="s">
        <v>5018</v>
      </c>
    </row>
    <row r="3952">
      <c r="B3952" s="5">
        <v>14022.0</v>
      </c>
      <c r="E3952" s="90" t="s">
        <v>21</v>
      </c>
      <c r="F3952" s="90" t="s">
        <v>5874</v>
      </c>
      <c r="G3952" s="5">
        <v>1990.0</v>
      </c>
      <c r="H3952" s="5" t="s">
        <v>5548</v>
      </c>
      <c r="I3952" s="5" t="s">
        <v>5452</v>
      </c>
      <c r="J3952" s="5">
        <v>63.0</v>
      </c>
      <c r="K3952" s="5" t="s">
        <v>105</v>
      </c>
      <c r="L3952" s="5" t="s">
        <v>30</v>
      </c>
      <c r="M3952" s="5" t="s">
        <v>5018</v>
      </c>
    </row>
    <row r="3953">
      <c r="B3953" s="5">
        <v>14023.0</v>
      </c>
      <c r="E3953" s="90" t="s">
        <v>21</v>
      </c>
      <c r="F3953" s="90" t="s">
        <v>5875</v>
      </c>
      <c r="G3953" s="5">
        <v>1990.0</v>
      </c>
      <c r="H3953" s="5" t="s">
        <v>5548</v>
      </c>
      <c r="I3953" s="5" t="s">
        <v>5452</v>
      </c>
      <c r="J3953" s="5">
        <v>63.0</v>
      </c>
      <c r="K3953" s="5" t="s">
        <v>105</v>
      </c>
      <c r="L3953" s="5" t="s">
        <v>30</v>
      </c>
      <c r="M3953" s="5" t="s">
        <v>5018</v>
      </c>
    </row>
    <row r="3954">
      <c r="B3954" s="5">
        <v>14024.0</v>
      </c>
      <c r="E3954" s="90" t="s">
        <v>21</v>
      </c>
      <c r="F3954" s="90" t="s">
        <v>5876</v>
      </c>
      <c r="G3954" s="5">
        <v>1990.0</v>
      </c>
      <c r="H3954" s="5" t="s">
        <v>5548</v>
      </c>
      <c r="I3954" s="5" t="s">
        <v>4768</v>
      </c>
      <c r="J3954" s="5">
        <v>38.0</v>
      </c>
      <c r="K3954" s="5" t="s">
        <v>105</v>
      </c>
      <c r="L3954" s="5" t="s">
        <v>25</v>
      </c>
      <c r="M3954" s="5" t="s">
        <v>5018</v>
      </c>
    </row>
    <row r="3955">
      <c r="B3955" s="5">
        <v>14025.0</v>
      </c>
      <c r="E3955" s="90" t="s">
        <v>21</v>
      </c>
      <c r="F3955" s="90" t="s">
        <v>5877</v>
      </c>
      <c r="G3955" s="5">
        <v>1990.0</v>
      </c>
      <c r="H3955" s="5" t="s">
        <v>5548</v>
      </c>
      <c r="I3955" s="5" t="s">
        <v>4768</v>
      </c>
      <c r="J3955" s="5">
        <v>38.0</v>
      </c>
      <c r="K3955" s="5" t="s">
        <v>105</v>
      </c>
      <c r="L3955" s="5" t="s">
        <v>25</v>
      </c>
      <c r="M3955" s="5" t="s">
        <v>5018</v>
      </c>
    </row>
    <row r="3956">
      <c r="B3956" s="5">
        <v>14026.0</v>
      </c>
      <c r="E3956" s="90" t="s">
        <v>21</v>
      </c>
      <c r="F3956" s="90" t="s">
        <v>5878</v>
      </c>
      <c r="G3956" s="5">
        <v>1990.0</v>
      </c>
      <c r="H3956" s="5" t="s">
        <v>996</v>
      </c>
      <c r="I3956" s="5" t="s">
        <v>1215</v>
      </c>
      <c r="J3956" s="5">
        <v>800.0</v>
      </c>
      <c r="K3956" s="5" t="s">
        <v>5879</v>
      </c>
      <c r="L3956" s="5" t="s">
        <v>30</v>
      </c>
      <c r="M3956" s="5" t="s">
        <v>4164</v>
      </c>
    </row>
    <row r="3957">
      <c r="B3957" s="5">
        <v>14027.0</v>
      </c>
      <c r="E3957" s="90" t="s">
        <v>21</v>
      </c>
      <c r="F3957" s="90" t="s">
        <v>5880</v>
      </c>
      <c r="G3957" s="5">
        <v>1990.0</v>
      </c>
      <c r="H3957" s="5" t="s">
        <v>996</v>
      </c>
      <c r="I3957" s="5" t="s">
        <v>1215</v>
      </c>
      <c r="J3957" s="5">
        <v>800.0</v>
      </c>
      <c r="K3957" s="5" t="s">
        <v>5879</v>
      </c>
      <c r="L3957" s="5" t="s">
        <v>30</v>
      </c>
      <c r="M3957" s="5" t="s">
        <v>4164</v>
      </c>
    </row>
    <row r="3958">
      <c r="B3958" s="5">
        <v>14028.0</v>
      </c>
      <c r="E3958" s="90" t="s">
        <v>21</v>
      </c>
      <c r="F3958" s="90" t="s">
        <v>5881</v>
      </c>
      <c r="G3958" s="5">
        <v>1983.0</v>
      </c>
      <c r="H3958" s="5" t="s">
        <v>5449</v>
      </c>
      <c r="I3958" s="5" t="s">
        <v>4768</v>
      </c>
      <c r="J3958" s="5">
        <v>203.0</v>
      </c>
      <c r="K3958" s="5" t="s">
        <v>5882</v>
      </c>
      <c r="L3958" s="5" t="s">
        <v>25</v>
      </c>
      <c r="M3958" s="5" t="s">
        <v>5018</v>
      </c>
    </row>
    <row r="3959">
      <c r="B3959" s="5">
        <v>14029.0</v>
      </c>
      <c r="E3959" s="90" t="s">
        <v>21</v>
      </c>
      <c r="F3959" s="90" t="s">
        <v>5883</v>
      </c>
      <c r="G3959" s="5">
        <v>1983.0</v>
      </c>
      <c r="H3959" s="5" t="s">
        <v>5449</v>
      </c>
      <c r="I3959" s="5" t="s">
        <v>4768</v>
      </c>
      <c r="J3959" s="5">
        <v>217.0</v>
      </c>
      <c r="K3959" s="5" t="s">
        <v>105</v>
      </c>
      <c r="L3959" s="5" t="s">
        <v>72</v>
      </c>
      <c r="M3959" s="5" t="s">
        <v>5018</v>
      </c>
    </row>
    <row r="3960">
      <c r="B3960" s="5">
        <v>14030.0</v>
      </c>
      <c r="E3960" s="90" t="s">
        <v>21</v>
      </c>
      <c r="F3960" s="90" t="s">
        <v>5884</v>
      </c>
      <c r="G3960" s="5">
        <v>1983.0</v>
      </c>
      <c r="H3960" s="5" t="s">
        <v>5449</v>
      </c>
      <c r="I3960" s="5" t="s">
        <v>4768</v>
      </c>
      <c r="J3960" s="5">
        <v>215.0</v>
      </c>
      <c r="K3960" s="5" t="s">
        <v>5885</v>
      </c>
      <c r="L3960" s="5" t="s">
        <v>25</v>
      </c>
      <c r="M3960" s="5" t="s">
        <v>5018</v>
      </c>
    </row>
    <row r="3961">
      <c r="B3961" s="5">
        <v>14031.0</v>
      </c>
      <c r="E3961" s="90" t="s">
        <v>21</v>
      </c>
      <c r="F3961" s="90" t="s">
        <v>5886</v>
      </c>
      <c r="G3961" s="5">
        <v>1984.0</v>
      </c>
      <c r="H3961" s="5" t="s">
        <v>5449</v>
      </c>
      <c r="I3961" s="5" t="s">
        <v>4782</v>
      </c>
      <c r="J3961" s="5">
        <v>385.0</v>
      </c>
      <c r="K3961" s="5" t="s">
        <v>5887</v>
      </c>
      <c r="L3961" s="5" t="s">
        <v>25</v>
      </c>
      <c r="M3961" s="5" t="s">
        <v>5018</v>
      </c>
    </row>
    <row r="3962">
      <c r="B3962" s="5">
        <v>14032.0</v>
      </c>
      <c r="E3962" s="90" t="s">
        <v>21</v>
      </c>
      <c r="F3962" s="90" t="s">
        <v>5888</v>
      </c>
      <c r="G3962" s="5">
        <v>1985.0</v>
      </c>
      <c r="H3962" s="5" t="s">
        <v>62</v>
      </c>
      <c r="I3962" s="5" t="s">
        <v>4782</v>
      </c>
      <c r="J3962" s="5">
        <v>29.0</v>
      </c>
      <c r="K3962" s="5" t="s">
        <v>105</v>
      </c>
      <c r="L3962" s="5" t="s">
        <v>25</v>
      </c>
      <c r="M3962" s="5" t="s">
        <v>5018</v>
      </c>
    </row>
    <row r="3963">
      <c r="B3963" s="5">
        <v>14033.0</v>
      </c>
      <c r="E3963" s="90" t="s">
        <v>21</v>
      </c>
      <c r="F3963" s="90" t="s">
        <v>5889</v>
      </c>
      <c r="G3963" s="5">
        <v>1971.0</v>
      </c>
      <c r="H3963" s="5" t="s">
        <v>62</v>
      </c>
      <c r="I3963" s="5" t="s">
        <v>5890</v>
      </c>
      <c r="J3963" s="5">
        <v>90.0</v>
      </c>
      <c r="K3963" s="5" t="s">
        <v>105</v>
      </c>
      <c r="L3963" s="5" t="s">
        <v>30</v>
      </c>
      <c r="M3963" s="5" t="s">
        <v>5018</v>
      </c>
    </row>
    <row r="3964">
      <c r="B3964" s="5">
        <v>14034.0</v>
      </c>
      <c r="E3964" s="90" t="s">
        <v>21</v>
      </c>
      <c r="F3964" s="90" t="s">
        <v>5891</v>
      </c>
      <c r="G3964" s="5">
        <v>1980.0</v>
      </c>
      <c r="H3964" s="5" t="s">
        <v>5449</v>
      </c>
      <c r="I3964" s="5" t="s">
        <v>4768</v>
      </c>
      <c r="J3964" s="5">
        <v>87.0</v>
      </c>
      <c r="K3964" s="5" t="s">
        <v>1865</v>
      </c>
      <c r="L3964" s="5" t="s">
        <v>72</v>
      </c>
      <c r="M3964" s="5" t="s">
        <v>5018</v>
      </c>
    </row>
    <row r="3965">
      <c r="B3965" s="5">
        <v>14035.0</v>
      </c>
      <c r="E3965" s="90" t="s">
        <v>21</v>
      </c>
      <c r="F3965" s="90" t="s">
        <v>5892</v>
      </c>
      <c r="G3965" s="5">
        <v>1980.0</v>
      </c>
      <c r="H3965" s="5" t="s">
        <v>62</v>
      </c>
      <c r="I3965" s="5" t="s">
        <v>5893</v>
      </c>
      <c r="J3965" s="5">
        <v>162.0</v>
      </c>
      <c r="K3965" s="5" t="s">
        <v>105</v>
      </c>
      <c r="L3965" s="5" t="s">
        <v>72</v>
      </c>
      <c r="M3965" s="5" t="s">
        <v>5018</v>
      </c>
    </row>
    <row r="3966">
      <c r="B3966" s="5">
        <v>14036.0</v>
      </c>
      <c r="E3966" s="90" t="s">
        <v>21</v>
      </c>
      <c r="F3966" s="90" t="s">
        <v>5894</v>
      </c>
      <c r="G3966" s="5">
        <v>1990.0</v>
      </c>
      <c r="H3966" s="5" t="s">
        <v>996</v>
      </c>
      <c r="I3966" s="5" t="s">
        <v>1215</v>
      </c>
      <c r="J3966" s="5">
        <v>685.0</v>
      </c>
      <c r="K3966" s="5" t="s">
        <v>105</v>
      </c>
      <c r="L3966" s="5" t="s">
        <v>30</v>
      </c>
      <c r="M3966" s="5" t="s">
        <v>4164</v>
      </c>
    </row>
    <row r="3967">
      <c r="B3967" s="5">
        <v>14037.0</v>
      </c>
      <c r="E3967" s="90" t="s">
        <v>21</v>
      </c>
      <c r="F3967" s="90" t="s">
        <v>5895</v>
      </c>
      <c r="G3967" s="5">
        <v>2002.0</v>
      </c>
      <c r="H3967" s="5" t="s">
        <v>62</v>
      </c>
      <c r="I3967" s="5" t="s">
        <v>1060</v>
      </c>
      <c r="J3967" s="5">
        <v>248.0</v>
      </c>
      <c r="K3967" s="5" t="s">
        <v>105</v>
      </c>
      <c r="L3967" s="5" t="s">
        <v>666</v>
      </c>
      <c r="M3967" s="5" t="s">
        <v>4164</v>
      </c>
    </row>
    <row r="3968">
      <c r="B3968" s="5">
        <v>14038.0</v>
      </c>
      <c r="E3968" s="90" t="s">
        <v>21</v>
      </c>
      <c r="F3968" s="90" t="s">
        <v>5896</v>
      </c>
      <c r="G3968" s="5">
        <v>2020.0</v>
      </c>
      <c r="H3968" s="5" t="s">
        <v>905</v>
      </c>
      <c r="I3968" s="5" t="s">
        <v>895</v>
      </c>
      <c r="J3968" s="5">
        <v>307.0</v>
      </c>
      <c r="K3968" s="5" t="s">
        <v>234</v>
      </c>
      <c r="L3968" s="5" t="s">
        <v>25</v>
      </c>
      <c r="M3968" s="5" t="s">
        <v>4164</v>
      </c>
    </row>
    <row r="3969">
      <c r="B3969" s="5">
        <v>14039.0</v>
      </c>
      <c r="E3969" s="90" t="s">
        <v>21</v>
      </c>
      <c r="F3969" s="90" t="s">
        <v>5897</v>
      </c>
      <c r="G3969" s="5">
        <v>2020.0</v>
      </c>
      <c r="H3969" s="5" t="s">
        <v>909</v>
      </c>
      <c r="I3969" s="5" t="s">
        <v>895</v>
      </c>
      <c r="J3969" s="5" t="s">
        <v>1745</v>
      </c>
      <c r="K3969" s="5" t="s">
        <v>5898</v>
      </c>
      <c r="L3969" s="5" t="s">
        <v>25</v>
      </c>
      <c r="M3969" s="5" t="s">
        <v>4164</v>
      </c>
    </row>
    <row r="3970">
      <c r="B3970" s="5">
        <v>14040.0</v>
      </c>
      <c r="E3970" s="90" t="s">
        <v>21</v>
      </c>
      <c r="F3970" s="90" t="s">
        <v>5899</v>
      </c>
      <c r="G3970" s="5">
        <v>2020.0</v>
      </c>
      <c r="H3970" s="5" t="s">
        <v>1161</v>
      </c>
      <c r="I3970" s="5" t="s">
        <v>880</v>
      </c>
      <c r="J3970" s="5">
        <v>263.0</v>
      </c>
      <c r="K3970" s="5" t="s">
        <v>105</v>
      </c>
      <c r="L3970" s="5" t="s">
        <v>30</v>
      </c>
      <c r="M3970" s="5" t="s">
        <v>4164</v>
      </c>
    </row>
    <row r="3971">
      <c r="B3971" s="5">
        <v>14041.0</v>
      </c>
      <c r="E3971" s="90" t="s">
        <v>21</v>
      </c>
      <c r="F3971" s="90" t="s">
        <v>5900</v>
      </c>
      <c r="G3971" s="5">
        <v>2020.0</v>
      </c>
      <c r="H3971" s="5" t="s">
        <v>1161</v>
      </c>
      <c r="I3971" s="5" t="s">
        <v>880</v>
      </c>
      <c r="J3971" s="5">
        <v>263.0</v>
      </c>
      <c r="K3971" s="5" t="s">
        <v>1742</v>
      </c>
      <c r="L3971" s="5" t="s">
        <v>30</v>
      </c>
      <c r="M3971" s="5" t="s">
        <v>4164</v>
      </c>
    </row>
    <row r="3972">
      <c r="B3972" s="5">
        <v>14042.0</v>
      </c>
      <c r="E3972" s="90" t="s">
        <v>21</v>
      </c>
      <c r="F3972" s="90" t="s">
        <v>5901</v>
      </c>
      <c r="G3972" s="5">
        <v>2020.0</v>
      </c>
      <c r="H3972" s="5" t="s">
        <v>1161</v>
      </c>
      <c r="I3972" s="5" t="s">
        <v>895</v>
      </c>
      <c r="J3972" s="5">
        <v>201.0</v>
      </c>
      <c r="K3972" s="5" t="s">
        <v>857</v>
      </c>
      <c r="L3972" s="5" t="s">
        <v>72</v>
      </c>
      <c r="M3972" s="5" t="s">
        <v>4164</v>
      </c>
    </row>
    <row r="3973">
      <c r="B3973" s="5">
        <v>14043.0</v>
      </c>
      <c r="E3973" s="90" t="s">
        <v>21</v>
      </c>
      <c r="F3973" s="90" t="s">
        <v>5902</v>
      </c>
      <c r="G3973" s="5">
        <v>1986.0</v>
      </c>
      <c r="H3973" s="5" t="s">
        <v>62</v>
      </c>
      <c r="I3973" s="5" t="s">
        <v>1019</v>
      </c>
      <c r="J3973" s="5">
        <v>161.0</v>
      </c>
      <c r="K3973" s="5" t="s">
        <v>105</v>
      </c>
      <c r="L3973" s="5" t="s">
        <v>763</v>
      </c>
      <c r="M3973" s="5" t="s">
        <v>4164</v>
      </c>
    </row>
    <row r="3974">
      <c r="B3974" s="5">
        <v>14044.0</v>
      </c>
      <c r="E3974" s="90" t="s">
        <v>21</v>
      </c>
      <c r="F3974" s="90" t="s">
        <v>5903</v>
      </c>
      <c r="G3974" s="5">
        <v>1990.0</v>
      </c>
      <c r="H3974" s="5" t="s">
        <v>1802</v>
      </c>
      <c r="I3974" s="5" t="s">
        <v>4768</v>
      </c>
      <c r="J3974" s="5">
        <v>54.0</v>
      </c>
      <c r="K3974" s="5" t="s">
        <v>5904</v>
      </c>
      <c r="L3974" s="5" t="s">
        <v>30</v>
      </c>
      <c r="M3974" s="5" t="s">
        <v>5018</v>
      </c>
    </row>
    <row r="3975">
      <c r="B3975" s="5">
        <v>14045.0</v>
      </c>
      <c r="E3975" s="90" t="s">
        <v>21</v>
      </c>
      <c r="F3975" s="90" t="s">
        <v>5905</v>
      </c>
      <c r="G3975" s="5">
        <v>1990.0</v>
      </c>
      <c r="H3975" s="5" t="s">
        <v>5548</v>
      </c>
      <c r="I3975" s="5" t="s">
        <v>4768</v>
      </c>
      <c r="J3975" s="5">
        <v>38.0</v>
      </c>
      <c r="K3975" s="5" t="s">
        <v>105</v>
      </c>
      <c r="L3975" s="5" t="s">
        <v>30</v>
      </c>
      <c r="M3975" s="5" t="s">
        <v>5018</v>
      </c>
    </row>
    <row r="3976">
      <c r="B3976" s="5">
        <v>14046.0</v>
      </c>
      <c r="E3976" s="90" t="s">
        <v>21</v>
      </c>
      <c r="F3976" s="90" t="s">
        <v>5906</v>
      </c>
      <c r="G3976" s="5">
        <v>1990.0</v>
      </c>
      <c r="H3976" s="5" t="s">
        <v>5548</v>
      </c>
      <c r="I3976" s="5" t="s">
        <v>5907</v>
      </c>
      <c r="J3976" s="5">
        <v>71.0</v>
      </c>
      <c r="K3976" s="5" t="s">
        <v>105</v>
      </c>
      <c r="L3976" s="5" t="s">
        <v>30</v>
      </c>
      <c r="M3976" s="5" t="s">
        <v>5018</v>
      </c>
    </row>
    <row r="3977">
      <c r="B3977" s="5">
        <v>14047.0</v>
      </c>
      <c r="E3977" s="90" t="s">
        <v>21</v>
      </c>
      <c r="F3977" s="90" t="s">
        <v>5908</v>
      </c>
      <c r="G3977" s="5">
        <v>1990.0</v>
      </c>
      <c r="H3977" s="5" t="s">
        <v>5548</v>
      </c>
      <c r="I3977" s="5" t="s">
        <v>5450</v>
      </c>
      <c r="J3977" s="5">
        <v>101.0</v>
      </c>
      <c r="K3977" s="5" t="s">
        <v>105</v>
      </c>
      <c r="L3977" s="5" t="s">
        <v>30</v>
      </c>
      <c r="M3977" s="5" t="s">
        <v>5018</v>
      </c>
    </row>
    <row r="3978">
      <c r="B3978" s="5">
        <v>14048.0</v>
      </c>
      <c r="E3978" s="90" t="s">
        <v>21</v>
      </c>
      <c r="F3978" s="90" t="s">
        <v>5909</v>
      </c>
      <c r="G3978" s="5">
        <v>1984.0</v>
      </c>
      <c r="H3978" s="5" t="s">
        <v>62</v>
      </c>
      <c r="I3978" s="5" t="s">
        <v>4768</v>
      </c>
      <c r="J3978" s="5">
        <v>51.0</v>
      </c>
      <c r="K3978" s="5" t="s">
        <v>105</v>
      </c>
      <c r="L3978" s="5" t="s">
        <v>25</v>
      </c>
      <c r="M3978" s="5" t="s">
        <v>5018</v>
      </c>
    </row>
    <row r="3979">
      <c r="B3979" s="5">
        <v>14049.0</v>
      </c>
      <c r="E3979" s="90" t="s">
        <v>21</v>
      </c>
      <c r="F3979" s="90" t="s">
        <v>5910</v>
      </c>
      <c r="G3979" s="5">
        <v>2002.0</v>
      </c>
      <c r="H3979" s="5" t="s">
        <v>62</v>
      </c>
      <c r="I3979" s="5" t="s">
        <v>1060</v>
      </c>
      <c r="J3979" s="5">
        <v>295.0</v>
      </c>
      <c r="K3979" s="5" t="s">
        <v>5911</v>
      </c>
      <c r="L3979" s="5" t="s">
        <v>72</v>
      </c>
      <c r="M3979" s="5" t="s">
        <v>4164</v>
      </c>
    </row>
    <row r="3980">
      <c r="B3980" s="5">
        <v>14050.0</v>
      </c>
      <c r="E3980" s="90" t="s">
        <v>66</v>
      </c>
      <c r="F3980" s="90" t="s">
        <v>5912</v>
      </c>
      <c r="G3980" s="5">
        <v>2020.0</v>
      </c>
      <c r="H3980" s="5" t="s">
        <v>1077</v>
      </c>
      <c r="I3980" s="5" t="s">
        <v>1060</v>
      </c>
      <c r="J3980" s="5">
        <v>1.0</v>
      </c>
      <c r="K3980" s="5" t="s">
        <v>5913</v>
      </c>
      <c r="L3980" s="5" t="s">
        <v>244</v>
      </c>
      <c r="M3980" s="5" t="s">
        <v>4164</v>
      </c>
    </row>
    <row r="3981">
      <c r="B3981" s="5">
        <v>14051.0</v>
      </c>
      <c r="E3981" s="90" t="s">
        <v>66</v>
      </c>
      <c r="F3981" s="90" t="s">
        <v>5914</v>
      </c>
      <c r="G3981" s="5">
        <v>2021.0</v>
      </c>
      <c r="H3981" s="5" t="s">
        <v>4224</v>
      </c>
      <c r="I3981" s="5" t="s">
        <v>1403</v>
      </c>
      <c r="J3981" s="5" t="s">
        <v>1753</v>
      </c>
      <c r="K3981" s="5" t="s">
        <v>105</v>
      </c>
      <c r="L3981" s="5" t="s">
        <v>68</v>
      </c>
      <c r="M3981" s="5" t="s">
        <v>4164</v>
      </c>
    </row>
    <row r="3982">
      <c r="B3982" s="5">
        <v>14052.0</v>
      </c>
      <c r="E3982" s="90" t="s">
        <v>66</v>
      </c>
      <c r="F3982" s="90" t="s">
        <v>5915</v>
      </c>
      <c r="G3982" s="5">
        <v>2020.0</v>
      </c>
      <c r="H3982" s="5" t="s">
        <v>1077</v>
      </c>
      <c r="I3982" s="5" t="s">
        <v>895</v>
      </c>
      <c r="J3982" s="5">
        <v>46.0</v>
      </c>
      <c r="K3982" s="5" t="s">
        <v>4249</v>
      </c>
      <c r="L3982" s="5" t="s">
        <v>68</v>
      </c>
      <c r="M3982" s="5" t="s">
        <v>4164</v>
      </c>
    </row>
    <row r="3983">
      <c r="B3983" s="5">
        <v>14053.0</v>
      </c>
      <c r="E3983" s="90" t="s">
        <v>66</v>
      </c>
      <c r="F3983" s="90" t="s">
        <v>5916</v>
      </c>
      <c r="G3983" s="5">
        <v>2020.0</v>
      </c>
      <c r="H3983" s="5" t="s">
        <v>1077</v>
      </c>
      <c r="I3983" s="5" t="s">
        <v>895</v>
      </c>
      <c r="J3983" s="5">
        <v>46.0</v>
      </c>
      <c r="K3983" s="5" t="s">
        <v>4249</v>
      </c>
      <c r="L3983" s="5" t="s">
        <v>68</v>
      </c>
      <c r="M3983" s="5" t="s">
        <v>4164</v>
      </c>
    </row>
    <row r="3984">
      <c r="B3984" s="5">
        <v>14054.0</v>
      </c>
      <c r="E3984" s="90" t="s">
        <v>66</v>
      </c>
      <c r="F3984" s="90" t="s">
        <v>5917</v>
      </c>
      <c r="G3984" s="5">
        <v>2020.0</v>
      </c>
      <c r="H3984" s="5" t="s">
        <v>1077</v>
      </c>
      <c r="I3984" s="5" t="s">
        <v>895</v>
      </c>
      <c r="J3984" s="5">
        <v>46.0</v>
      </c>
      <c r="K3984" s="5" t="s">
        <v>5913</v>
      </c>
      <c r="L3984" s="5" t="s">
        <v>68</v>
      </c>
      <c r="M3984" s="5" t="s">
        <v>4164</v>
      </c>
    </row>
    <row r="3985">
      <c r="B3985" s="5">
        <v>14055.0</v>
      </c>
      <c r="E3985" s="90" t="s">
        <v>66</v>
      </c>
      <c r="F3985" s="90" t="s">
        <v>5918</v>
      </c>
      <c r="G3985" s="5">
        <v>2020.0</v>
      </c>
      <c r="H3985" s="5" t="s">
        <v>1077</v>
      </c>
      <c r="I3985" s="5" t="s">
        <v>895</v>
      </c>
      <c r="J3985" s="5">
        <v>46.0</v>
      </c>
      <c r="K3985" s="5" t="s">
        <v>5913</v>
      </c>
      <c r="L3985" s="5" t="s">
        <v>68</v>
      </c>
      <c r="M3985" s="5" t="s">
        <v>4164</v>
      </c>
    </row>
    <row r="3986">
      <c r="B3986" s="5">
        <v>14056.0</v>
      </c>
      <c r="E3986" s="90" t="s">
        <v>66</v>
      </c>
      <c r="F3986" s="90" t="s">
        <v>5919</v>
      </c>
      <c r="G3986" s="5">
        <v>1990.0</v>
      </c>
      <c r="H3986" s="5" t="s">
        <v>996</v>
      </c>
      <c r="I3986" s="5" t="s">
        <v>4123</v>
      </c>
      <c r="J3986" s="5">
        <v>632.0</v>
      </c>
      <c r="K3986" s="5" t="s">
        <v>5920</v>
      </c>
      <c r="L3986" s="5" t="s">
        <v>467</v>
      </c>
      <c r="M3986" s="5" t="s">
        <v>5018</v>
      </c>
    </row>
    <row r="3987">
      <c r="B3987" s="5">
        <v>14057.0</v>
      </c>
      <c r="E3987" s="90" t="s">
        <v>66</v>
      </c>
      <c r="F3987" s="90" t="s">
        <v>5921</v>
      </c>
      <c r="G3987" s="5">
        <v>1988.0</v>
      </c>
      <c r="H3987" s="5" t="s">
        <v>5449</v>
      </c>
      <c r="I3987" s="5" t="s">
        <v>5458</v>
      </c>
      <c r="J3987" s="5">
        <v>122.0</v>
      </c>
      <c r="K3987" s="5" t="s">
        <v>105</v>
      </c>
      <c r="L3987" s="5" t="s">
        <v>808</v>
      </c>
      <c r="M3987" s="5" t="s">
        <v>5018</v>
      </c>
    </row>
    <row r="3988">
      <c r="B3988" s="5">
        <v>14058.0</v>
      </c>
      <c r="E3988" s="90" t="s">
        <v>66</v>
      </c>
      <c r="F3988" s="90" t="s">
        <v>5922</v>
      </c>
      <c r="G3988" s="5">
        <v>2002.0</v>
      </c>
      <c r="H3988" s="5" t="s">
        <v>62</v>
      </c>
      <c r="I3988" s="5" t="s">
        <v>1060</v>
      </c>
      <c r="J3988" s="5">
        <v>295.0</v>
      </c>
      <c r="K3988" s="5" t="s">
        <v>105</v>
      </c>
      <c r="L3988" s="5" t="s">
        <v>467</v>
      </c>
      <c r="M3988" s="5" t="s">
        <v>4164</v>
      </c>
    </row>
    <row r="3989">
      <c r="B3989" s="5">
        <v>14059.0</v>
      </c>
      <c r="E3989" s="90" t="s">
        <v>66</v>
      </c>
      <c r="F3989" s="90" t="s">
        <v>5923</v>
      </c>
      <c r="G3989" s="5">
        <v>2002.0</v>
      </c>
      <c r="H3989" s="5" t="s">
        <v>1764</v>
      </c>
      <c r="I3989" s="5" t="s">
        <v>1060</v>
      </c>
      <c r="J3989" s="5">
        <v>15.0</v>
      </c>
      <c r="K3989" s="5" t="s">
        <v>105</v>
      </c>
      <c r="L3989" s="5" t="s">
        <v>244</v>
      </c>
      <c r="M3989" s="5" t="s">
        <v>4164</v>
      </c>
    </row>
    <row r="3990">
      <c r="B3990" s="5">
        <v>14060.0</v>
      </c>
      <c r="E3990" s="90" t="s">
        <v>66</v>
      </c>
      <c r="F3990" s="90" t="s">
        <v>5924</v>
      </c>
      <c r="G3990" s="5">
        <v>2021.0</v>
      </c>
      <c r="H3990" s="5" t="s">
        <v>119</v>
      </c>
      <c r="I3990" s="5" t="s">
        <v>5925</v>
      </c>
      <c r="J3990" s="5">
        <v>262.0</v>
      </c>
      <c r="K3990" s="5" t="s">
        <v>1075</v>
      </c>
      <c r="L3990" s="5" t="s">
        <v>244</v>
      </c>
      <c r="M3990" s="5" t="s">
        <v>4164</v>
      </c>
    </row>
    <row r="3991">
      <c r="B3991" s="5">
        <v>14061.0</v>
      </c>
      <c r="E3991" s="90" t="s">
        <v>66</v>
      </c>
      <c r="F3991" s="90" t="s">
        <v>5926</v>
      </c>
      <c r="G3991" s="5">
        <v>2002.0</v>
      </c>
      <c r="H3991" s="5" t="s">
        <v>62</v>
      </c>
      <c r="I3991" s="5" t="s">
        <v>1060</v>
      </c>
      <c r="J3991" s="5">
        <v>295.0</v>
      </c>
      <c r="K3991" s="5" t="s">
        <v>105</v>
      </c>
      <c r="L3991" s="5" t="s">
        <v>808</v>
      </c>
      <c r="M3991" s="5" t="s">
        <v>4164</v>
      </c>
    </row>
    <row r="3992">
      <c r="B3992" s="5">
        <v>14062.0</v>
      </c>
      <c r="E3992" s="90" t="s">
        <v>66</v>
      </c>
      <c r="F3992" s="90" t="s">
        <v>5927</v>
      </c>
      <c r="G3992" s="5">
        <v>2021.0</v>
      </c>
      <c r="H3992" s="5" t="s">
        <v>5928</v>
      </c>
      <c r="I3992" s="5" t="s">
        <v>5925</v>
      </c>
      <c r="J3992" s="5">
        <v>121.0</v>
      </c>
      <c r="K3992" s="5" t="s">
        <v>5929</v>
      </c>
      <c r="L3992" s="5" t="s">
        <v>68</v>
      </c>
      <c r="M3992" s="5" t="s">
        <v>4164</v>
      </c>
    </row>
    <row r="3993">
      <c r="B3993" s="5">
        <v>14063.0</v>
      </c>
      <c r="E3993" s="90" t="s">
        <v>66</v>
      </c>
      <c r="F3993" s="90" t="s">
        <v>5930</v>
      </c>
      <c r="G3993" s="5">
        <v>2017.0</v>
      </c>
      <c r="H3993" s="5" t="s">
        <v>1173</v>
      </c>
      <c r="I3993" s="5" t="s">
        <v>922</v>
      </c>
      <c r="J3993" s="5" t="s">
        <v>5931</v>
      </c>
      <c r="K3993" s="5" t="s">
        <v>5932</v>
      </c>
      <c r="L3993" s="5" t="s">
        <v>462</v>
      </c>
      <c r="M3993" s="5" t="s">
        <v>4164</v>
      </c>
    </row>
    <row r="3994">
      <c r="B3994" s="5">
        <v>14064.0</v>
      </c>
      <c r="E3994" s="90" t="s">
        <v>66</v>
      </c>
      <c r="F3994" s="90" t="s">
        <v>5933</v>
      </c>
      <c r="G3994" s="5">
        <v>1984.0</v>
      </c>
      <c r="H3994" s="5" t="s">
        <v>62</v>
      </c>
      <c r="I3994" s="5" t="s">
        <v>989</v>
      </c>
      <c r="J3994" s="5">
        <v>123.0</v>
      </c>
      <c r="K3994" s="5" t="s">
        <v>105</v>
      </c>
      <c r="L3994" s="5" t="s">
        <v>462</v>
      </c>
      <c r="M3994" s="5" t="s">
        <v>4164</v>
      </c>
    </row>
    <row r="3995">
      <c r="B3995" s="5">
        <v>14065.0</v>
      </c>
      <c r="E3995" s="90" t="s">
        <v>66</v>
      </c>
      <c r="F3995" s="90" t="s">
        <v>5934</v>
      </c>
      <c r="G3995" s="5">
        <v>2020.0</v>
      </c>
      <c r="H3995" s="5" t="s">
        <v>1077</v>
      </c>
      <c r="I3995" s="5" t="s">
        <v>895</v>
      </c>
      <c r="J3995" s="5">
        <v>246.0</v>
      </c>
      <c r="K3995" s="5" t="s">
        <v>5913</v>
      </c>
      <c r="L3995" s="5" t="s">
        <v>244</v>
      </c>
      <c r="M3995" s="5" t="s">
        <v>4164</v>
      </c>
    </row>
    <row r="3996">
      <c r="B3996" s="5">
        <v>14066.0</v>
      </c>
      <c r="E3996" s="90" t="s">
        <v>66</v>
      </c>
      <c r="F3996" s="5">
        <v>3531648.0</v>
      </c>
      <c r="G3996" s="5">
        <v>2020.0</v>
      </c>
      <c r="H3996" s="5" t="s">
        <v>1077</v>
      </c>
      <c r="I3996" s="5" t="s">
        <v>1060</v>
      </c>
      <c r="J3996" s="5">
        <v>101.0</v>
      </c>
      <c r="K3996" s="5" t="s">
        <v>5935</v>
      </c>
      <c r="L3996" s="5" t="s">
        <v>462</v>
      </c>
      <c r="M3996" s="5" t="s">
        <v>4164</v>
      </c>
    </row>
    <row r="3997">
      <c r="B3997" s="5">
        <v>14067.0</v>
      </c>
      <c r="E3997" s="90" t="s">
        <v>66</v>
      </c>
      <c r="F3997" s="90" t="s">
        <v>5936</v>
      </c>
      <c r="G3997" s="5">
        <v>2021.0</v>
      </c>
      <c r="H3997" s="5" t="s">
        <v>119</v>
      </c>
      <c r="I3997" s="5" t="s">
        <v>946</v>
      </c>
      <c r="J3997" s="5">
        <v>255.0</v>
      </c>
      <c r="K3997" s="5" t="s">
        <v>1075</v>
      </c>
      <c r="L3997" s="5" t="s">
        <v>244</v>
      </c>
      <c r="M3997" s="5" t="s">
        <v>4164</v>
      </c>
    </row>
    <row r="3998">
      <c r="B3998" s="5">
        <v>14068.0</v>
      </c>
      <c r="E3998" s="90" t="s">
        <v>66</v>
      </c>
      <c r="F3998" s="90" t="s">
        <v>5937</v>
      </c>
      <c r="G3998" s="5">
        <v>2020.0</v>
      </c>
      <c r="H3998" s="5" t="s">
        <v>2718</v>
      </c>
      <c r="I3998" s="5" t="s">
        <v>895</v>
      </c>
      <c r="J3998" s="5">
        <v>301.0</v>
      </c>
      <c r="K3998" s="5" t="s">
        <v>1365</v>
      </c>
      <c r="L3998" s="5" t="s">
        <v>68</v>
      </c>
      <c r="M3998" s="5" t="s">
        <v>4164</v>
      </c>
    </row>
    <row r="3999">
      <c r="B3999" s="5">
        <v>14069.0</v>
      </c>
      <c r="E3999" s="90" t="s">
        <v>66</v>
      </c>
      <c r="F3999" s="90" t="s">
        <v>5938</v>
      </c>
      <c r="G3999" s="5">
        <v>2018.0</v>
      </c>
      <c r="H3999" s="5" t="s">
        <v>119</v>
      </c>
      <c r="I3999" s="5" t="s">
        <v>1087</v>
      </c>
      <c r="J3999" s="5">
        <v>317.0</v>
      </c>
      <c r="K3999" s="5" t="s">
        <v>105</v>
      </c>
      <c r="L3999" s="5" t="s">
        <v>68</v>
      </c>
      <c r="M3999" s="5" t="s">
        <v>4164</v>
      </c>
    </row>
    <row r="4000">
      <c r="B4000" s="5">
        <v>14070.0</v>
      </c>
      <c r="E4000" s="90" t="s">
        <v>66</v>
      </c>
      <c r="F4000" s="90" t="s">
        <v>5939</v>
      </c>
      <c r="G4000" s="5">
        <v>2020.0</v>
      </c>
      <c r="H4000" s="5" t="s">
        <v>905</v>
      </c>
      <c r="I4000" s="5" t="s">
        <v>895</v>
      </c>
      <c r="J4000" s="5">
        <v>1.0</v>
      </c>
      <c r="K4000" s="5" t="s">
        <v>5940</v>
      </c>
      <c r="L4000" s="5" t="s">
        <v>68</v>
      </c>
      <c r="M4000" s="5" t="s">
        <v>4164</v>
      </c>
    </row>
    <row r="4001">
      <c r="B4001" s="5">
        <v>14071.0</v>
      </c>
      <c r="E4001" s="90" t="s">
        <v>66</v>
      </c>
      <c r="F4001" s="90" t="s">
        <v>5941</v>
      </c>
      <c r="G4001" s="5">
        <v>1980.0</v>
      </c>
      <c r="H4001" s="5" t="s">
        <v>5449</v>
      </c>
      <c r="I4001" s="5" t="s">
        <v>5907</v>
      </c>
      <c r="J4001" s="5">
        <v>289.0</v>
      </c>
      <c r="K4001" s="5" t="s">
        <v>105</v>
      </c>
      <c r="L4001" s="5" t="s">
        <v>4222</v>
      </c>
      <c r="M4001" s="5" t="s">
        <v>5018</v>
      </c>
    </row>
    <row r="4002">
      <c r="B4002" s="5">
        <v>14072.0</v>
      </c>
      <c r="E4002" s="90" t="s">
        <v>66</v>
      </c>
      <c r="F4002" s="90" t="s">
        <v>5942</v>
      </c>
      <c r="G4002" s="5">
        <v>1986.0</v>
      </c>
      <c r="H4002" s="5" t="s">
        <v>62</v>
      </c>
      <c r="I4002" s="5" t="s">
        <v>1019</v>
      </c>
      <c r="J4002" s="5">
        <v>161.0</v>
      </c>
      <c r="K4002" s="5" t="s">
        <v>105</v>
      </c>
      <c r="L4002" s="110" t="s">
        <v>984</v>
      </c>
      <c r="M4002" s="5" t="s">
        <v>4164</v>
      </c>
    </row>
    <row r="4003">
      <c r="B4003" s="5">
        <v>14073.0</v>
      </c>
      <c r="E4003" s="90" t="s">
        <v>66</v>
      </c>
      <c r="F4003" s="90" t="s">
        <v>5943</v>
      </c>
      <c r="G4003" s="5">
        <v>1989.0</v>
      </c>
      <c r="H4003" s="5" t="s">
        <v>90</v>
      </c>
      <c r="I4003" s="5" t="s">
        <v>1268</v>
      </c>
      <c r="J4003" s="5">
        <v>257.0</v>
      </c>
      <c r="K4003" s="5" t="s">
        <v>105</v>
      </c>
      <c r="L4003" s="5" t="s">
        <v>467</v>
      </c>
      <c r="M4003" s="5" t="s">
        <v>4164</v>
      </c>
    </row>
    <row r="4004">
      <c r="B4004" s="5">
        <v>14074.0</v>
      </c>
      <c r="E4004" s="90" t="s">
        <v>66</v>
      </c>
      <c r="F4004" s="90" t="s">
        <v>5944</v>
      </c>
      <c r="G4004" s="5">
        <v>2020.0</v>
      </c>
      <c r="H4004" s="5" t="s">
        <v>905</v>
      </c>
      <c r="I4004" s="5" t="s">
        <v>1060</v>
      </c>
      <c r="J4004" s="5">
        <v>255.0</v>
      </c>
      <c r="K4004" s="5" t="s">
        <v>105</v>
      </c>
      <c r="L4004" s="5" t="s">
        <v>244</v>
      </c>
      <c r="M4004" s="5" t="s">
        <v>4164</v>
      </c>
    </row>
    <row r="4005">
      <c r="B4005" s="5">
        <v>14075.0</v>
      </c>
      <c r="E4005" s="90" t="s">
        <v>66</v>
      </c>
      <c r="F4005" s="90" t="s">
        <v>5945</v>
      </c>
      <c r="G4005" s="5">
        <v>1982.0</v>
      </c>
      <c r="H4005" s="5" t="s">
        <v>5449</v>
      </c>
      <c r="I4005" s="5" t="s">
        <v>4768</v>
      </c>
      <c r="J4005" s="5">
        <v>107.0</v>
      </c>
      <c r="K4005" s="5" t="s">
        <v>5291</v>
      </c>
      <c r="L4005" s="5" t="s">
        <v>808</v>
      </c>
      <c r="M4005" s="5" t="s">
        <v>5018</v>
      </c>
    </row>
    <row r="4006">
      <c r="B4006" s="5">
        <v>14076.0</v>
      </c>
      <c r="E4006" s="90" t="s">
        <v>21</v>
      </c>
      <c r="F4006" s="90" t="s">
        <v>5946</v>
      </c>
      <c r="G4006" s="5">
        <v>2020.0</v>
      </c>
      <c r="H4006" s="5" t="s">
        <v>5947</v>
      </c>
      <c r="I4006" s="5" t="s">
        <v>895</v>
      </c>
      <c r="J4006" s="5">
        <v>101.0</v>
      </c>
      <c r="K4006" s="5" t="s">
        <v>5948</v>
      </c>
      <c r="L4006" s="5" t="s">
        <v>25</v>
      </c>
      <c r="M4006" s="5" t="s">
        <v>4164</v>
      </c>
    </row>
    <row r="4007">
      <c r="B4007" s="5">
        <v>14077.0</v>
      </c>
      <c r="E4007" s="90" t="s">
        <v>21</v>
      </c>
      <c r="F4007" s="90" t="s">
        <v>5949</v>
      </c>
      <c r="G4007" s="5">
        <v>2018.0</v>
      </c>
      <c r="H4007" s="5" t="s">
        <v>303</v>
      </c>
      <c r="I4007" s="5" t="s">
        <v>5021</v>
      </c>
      <c r="J4007" s="5">
        <v>83.0</v>
      </c>
      <c r="K4007" s="5" t="s">
        <v>105</v>
      </c>
      <c r="L4007" s="5" t="s">
        <v>30</v>
      </c>
      <c r="M4007" s="5" t="s">
        <v>5022</v>
      </c>
    </row>
    <row r="4008">
      <c r="B4008" s="5">
        <v>14078.0</v>
      </c>
      <c r="E4008" s="90" t="s">
        <v>21</v>
      </c>
      <c r="F4008" s="90" t="s">
        <v>5950</v>
      </c>
      <c r="G4008" s="5">
        <v>2018.0</v>
      </c>
      <c r="H4008" s="5" t="s">
        <v>303</v>
      </c>
      <c r="I4008" s="5" t="s">
        <v>5021</v>
      </c>
      <c r="J4008" s="5">
        <v>83.0</v>
      </c>
      <c r="K4008" s="5" t="s">
        <v>105</v>
      </c>
      <c r="L4008" s="5" t="s">
        <v>30</v>
      </c>
      <c r="M4008" s="5" t="s">
        <v>5022</v>
      </c>
    </row>
    <row r="4009">
      <c r="B4009" s="5">
        <v>14079.0</v>
      </c>
      <c r="E4009" s="90" t="s">
        <v>21</v>
      </c>
      <c r="F4009" s="90" t="s">
        <v>5951</v>
      </c>
      <c r="G4009" s="5">
        <v>2018.0</v>
      </c>
      <c r="H4009" s="5" t="s">
        <v>303</v>
      </c>
      <c r="I4009" s="5" t="s">
        <v>5021</v>
      </c>
      <c r="J4009" s="5">
        <v>83.0</v>
      </c>
      <c r="K4009" s="5" t="s">
        <v>105</v>
      </c>
      <c r="L4009" s="5" t="s">
        <v>30</v>
      </c>
      <c r="M4009" s="5" t="s">
        <v>5022</v>
      </c>
    </row>
    <row r="4010">
      <c r="B4010" s="5">
        <v>14080.0</v>
      </c>
      <c r="E4010" s="90" t="s">
        <v>21</v>
      </c>
      <c r="F4010" s="90" t="s">
        <v>5952</v>
      </c>
      <c r="G4010" s="5">
        <v>2018.0</v>
      </c>
      <c r="H4010" s="5" t="s">
        <v>303</v>
      </c>
      <c r="I4010" s="5" t="s">
        <v>5021</v>
      </c>
      <c r="J4010" s="5">
        <v>83.0</v>
      </c>
      <c r="K4010" s="5" t="s">
        <v>105</v>
      </c>
      <c r="L4010" s="5" t="s">
        <v>30</v>
      </c>
      <c r="M4010" s="5" t="s">
        <v>5022</v>
      </c>
    </row>
    <row r="4011">
      <c r="B4011" s="5">
        <v>14081.0</v>
      </c>
      <c r="E4011" s="90" t="s">
        <v>21</v>
      </c>
      <c r="F4011" s="90" t="s">
        <v>5953</v>
      </c>
      <c r="G4011" s="5">
        <v>2018.0</v>
      </c>
      <c r="H4011" s="5" t="s">
        <v>303</v>
      </c>
      <c r="I4011" s="5" t="s">
        <v>5021</v>
      </c>
      <c r="J4011" s="5">
        <v>83.0</v>
      </c>
      <c r="K4011" s="5" t="s">
        <v>105</v>
      </c>
      <c r="L4011" s="5" t="s">
        <v>25</v>
      </c>
      <c r="M4011" s="5" t="s">
        <v>5022</v>
      </c>
    </row>
    <row r="4012">
      <c r="B4012" s="5">
        <v>14082.0</v>
      </c>
      <c r="E4012" s="90" t="s">
        <v>21</v>
      </c>
      <c r="F4012" s="90" t="s">
        <v>5954</v>
      </c>
      <c r="G4012" s="5">
        <v>2018.0</v>
      </c>
      <c r="H4012" s="5" t="s">
        <v>303</v>
      </c>
      <c r="I4012" s="5" t="s">
        <v>5021</v>
      </c>
      <c r="J4012" s="5">
        <v>83.0</v>
      </c>
      <c r="K4012" s="5" t="s">
        <v>105</v>
      </c>
      <c r="L4012" s="5" t="s">
        <v>72</v>
      </c>
      <c r="M4012" s="5" t="s">
        <v>5022</v>
      </c>
    </row>
    <row r="4013">
      <c r="B4013" s="5">
        <v>14083.0</v>
      </c>
      <c r="E4013" s="90" t="s">
        <v>21</v>
      </c>
      <c r="F4013" s="90" t="s">
        <v>5955</v>
      </c>
      <c r="G4013" s="5">
        <v>2000.0</v>
      </c>
      <c r="H4013" s="5" t="s">
        <v>3768</v>
      </c>
      <c r="I4013" s="5" t="s">
        <v>5674</v>
      </c>
      <c r="J4013" s="5">
        <v>4.0</v>
      </c>
      <c r="K4013" s="5" t="s">
        <v>1770</v>
      </c>
      <c r="L4013" s="5" t="s">
        <v>520</v>
      </c>
      <c r="M4013" s="5" t="s">
        <v>3765</v>
      </c>
    </row>
    <row r="4014">
      <c r="B4014" s="5">
        <v>14084.0</v>
      </c>
      <c r="E4014" s="90" t="s">
        <v>21</v>
      </c>
      <c r="F4014" s="90" t="s">
        <v>5956</v>
      </c>
      <c r="G4014" s="5">
        <v>1999.0</v>
      </c>
      <c r="H4014" s="5" t="s">
        <v>3765</v>
      </c>
      <c r="I4014" s="5" t="s">
        <v>5596</v>
      </c>
      <c r="J4014" s="5">
        <v>15.0</v>
      </c>
      <c r="K4014" s="5" t="s">
        <v>1770</v>
      </c>
      <c r="L4014" s="5" t="s">
        <v>4748</v>
      </c>
      <c r="M4014" s="5" t="s">
        <v>3765</v>
      </c>
    </row>
    <row r="4015">
      <c r="B4015" s="5">
        <v>14085.0</v>
      </c>
      <c r="E4015" s="90" t="s">
        <v>66</v>
      </c>
      <c r="F4015" s="90" t="s">
        <v>5957</v>
      </c>
      <c r="G4015" s="5">
        <v>1997.0</v>
      </c>
      <c r="H4015" s="5" t="s">
        <v>413</v>
      </c>
      <c r="I4015" s="5" t="s">
        <v>1736</v>
      </c>
      <c r="J4015" s="5">
        <v>340.0</v>
      </c>
      <c r="K4015" s="5" t="s">
        <v>1737</v>
      </c>
      <c r="L4015" s="5" t="s">
        <v>462</v>
      </c>
      <c r="M4015" s="5" t="s">
        <v>4164</v>
      </c>
    </row>
    <row r="4016">
      <c r="B4016" s="5">
        <v>14086.0</v>
      </c>
      <c r="E4016" s="90" t="s">
        <v>66</v>
      </c>
      <c r="F4016" s="90" t="s">
        <v>5958</v>
      </c>
      <c r="G4016" s="5">
        <v>1975.0</v>
      </c>
      <c r="H4016" s="5" t="s">
        <v>3484</v>
      </c>
      <c r="I4016" s="5" t="s">
        <v>5959</v>
      </c>
      <c r="J4016" s="5">
        <v>1.0</v>
      </c>
      <c r="K4016" s="5" t="s">
        <v>5960</v>
      </c>
      <c r="L4016" s="5" t="s">
        <v>2670</v>
      </c>
      <c r="M4016" s="5" t="s">
        <v>4165</v>
      </c>
    </row>
    <row r="4017">
      <c r="B4017" s="5">
        <v>14087.0</v>
      </c>
      <c r="E4017" s="90" t="s">
        <v>66</v>
      </c>
      <c r="F4017" s="90" t="s">
        <v>5961</v>
      </c>
      <c r="G4017" s="5">
        <v>1966.0</v>
      </c>
      <c r="H4017" s="5" t="s">
        <v>62</v>
      </c>
      <c r="I4017" s="5" t="s">
        <v>5959</v>
      </c>
      <c r="J4017" s="5">
        <v>500.0</v>
      </c>
      <c r="K4017" s="5" t="s">
        <v>105</v>
      </c>
      <c r="L4017" s="5" t="s">
        <v>5635</v>
      </c>
      <c r="M4017" s="5" t="s">
        <v>4165</v>
      </c>
    </row>
    <row r="4018">
      <c r="A4018" s="347" t="s">
        <v>176</v>
      </c>
      <c r="B4018" s="347">
        <v>14088.0</v>
      </c>
      <c r="C4018" s="376"/>
      <c r="D4018" s="376"/>
      <c r="E4018" s="348" t="s">
        <v>66</v>
      </c>
      <c r="F4018" s="348" t="s">
        <v>5962</v>
      </c>
      <c r="G4018" s="347">
        <v>2020.0</v>
      </c>
      <c r="H4018" s="347" t="s">
        <v>5963</v>
      </c>
      <c r="I4018" s="347" t="s">
        <v>859</v>
      </c>
      <c r="J4018" s="347" t="s">
        <v>5964</v>
      </c>
      <c r="K4018" s="347" t="s">
        <v>5965</v>
      </c>
      <c r="L4018" s="347" t="s">
        <v>5855</v>
      </c>
      <c r="M4018" s="5" t="s">
        <v>4164</v>
      </c>
    </row>
    <row r="4019">
      <c r="B4019" s="5">
        <v>14089.0</v>
      </c>
      <c r="E4019" s="90" t="s">
        <v>21</v>
      </c>
      <c r="F4019" s="90" t="s">
        <v>5966</v>
      </c>
      <c r="G4019" s="5">
        <v>1999.0</v>
      </c>
      <c r="H4019" s="5" t="s">
        <v>5967</v>
      </c>
      <c r="I4019" s="5" t="s">
        <v>5968</v>
      </c>
      <c r="J4019" s="5" t="s">
        <v>5969</v>
      </c>
      <c r="K4019" s="5" t="s">
        <v>5662</v>
      </c>
      <c r="L4019" s="5" t="s">
        <v>30</v>
      </c>
      <c r="M4019" s="5" t="s">
        <v>3765</v>
      </c>
    </row>
    <row r="4020">
      <c r="B4020" s="5">
        <v>14090.0</v>
      </c>
      <c r="E4020" s="90" t="s">
        <v>21</v>
      </c>
      <c r="F4020" s="90" t="s">
        <v>5970</v>
      </c>
      <c r="G4020" s="5">
        <v>1999.0</v>
      </c>
      <c r="H4020" s="5" t="s">
        <v>5967</v>
      </c>
      <c r="I4020" s="5" t="s">
        <v>5968</v>
      </c>
      <c r="J4020" s="5" t="s">
        <v>5969</v>
      </c>
      <c r="K4020" s="5" t="s">
        <v>4744</v>
      </c>
      <c r="L4020" s="5" t="s">
        <v>30</v>
      </c>
      <c r="M4020" s="5" t="s">
        <v>3765</v>
      </c>
    </row>
    <row r="4021">
      <c r="B4021" s="5">
        <v>14091.0</v>
      </c>
      <c r="E4021" s="90" t="s">
        <v>21</v>
      </c>
      <c r="F4021" s="90" t="s">
        <v>5971</v>
      </c>
      <c r="G4021" s="5">
        <v>1999.0</v>
      </c>
      <c r="H4021" s="5" t="s">
        <v>5967</v>
      </c>
      <c r="I4021" s="5" t="s">
        <v>5968</v>
      </c>
      <c r="J4021" s="5" t="s">
        <v>5969</v>
      </c>
      <c r="K4021" s="5" t="s">
        <v>5596</v>
      </c>
      <c r="L4021" s="5" t="s">
        <v>25</v>
      </c>
      <c r="M4021" s="5" t="s">
        <v>3765</v>
      </c>
    </row>
    <row r="4022">
      <c r="B4022" s="5">
        <v>14092.0</v>
      </c>
      <c r="E4022" s="90" t="s">
        <v>21</v>
      </c>
      <c r="F4022" s="90" t="s">
        <v>5972</v>
      </c>
      <c r="G4022" s="5">
        <v>1999.0</v>
      </c>
      <c r="H4022" s="5" t="s">
        <v>5967</v>
      </c>
      <c r="I4022" s="5" t="s">
        <v>5968</v>
      </c>
      <c r="J4022" s="5" t="s">
        <v>5969</v>
      </c>
      <c r="K4022" s="5" t="s">
        <v>5973</v>
      </c>
      <c r="L4022" s="5" t="s">
        <v>25</v>
      </c>
      <c r="M4022" s="5" t="s">
        <v>3765</v>
      </c>
    </row>
    <row r="4023">
      <c r="E4023" s="112"/>
      <c r="F4023" s="90"/>
      <c r="M4023" s="287"/>
    </row>
    <row r="4024">
      <c r="E4024" s="112"/>
      <c r="F4024" s="90"/>
      <c r="M4024" s="287"/>
    </row>
    <row r="4025">
      <c r="E4025" s="112"/>
      <c r="F4025" s="90"/>
      <c r="M4025" s="287"/>
    </row>
    <row r="4026">
      <c r="E4026" s="112"/>
      <c r="F4026" s="90"/>
      <c r="M4026" s="287"/>
    </row>
    <row r="4027">
      <c r="E4027" s="112"/>
      <c r="F4027" s="90"/>
      <c r="M4027" s="287"/>
    </row>
    <row r="4028">
      <c r="E4028" s="112"/>
      <c r="F4028" s="90"/>
      <c r="M4028" s="287"/>
    </row>
    <row r="4029">
      <c r="E4029" s="112"/>
      <c r="F4029" s="90"/>
      <c r="M4029" s="287"/>
    </row>
    <row r="4030">
      <c r="E4030" s="112"/>
      <c r="F4030" s="90"/>
      <c r="M4030" s="287"/>
    </row>
    <row r="4031">
      <c r="E4031" s="112"/>
      <c r="F4031" s="90"/>
      <c r="M4031" s="287"/>
    </row>
    <row r="4032">
      <c r="E4032" s="112"/>
      <c r="F4032" s="90"/>
      <c r="M4032" s="287"/>
    </row>
    <row r="4033">
      <c r="E4033" s="112"/>
      <c r="F4033" s="90"/>
      <c r="M4033" s="287"/>
    </row>
    <row r="4034">
      <c r="E4034" s="112"/>
      <c r="F4034" s="90"/>
      <c r="M4034" s="287"/>
    </row>
    <row r="4035">
      <c r="E4035" s="112"/>
      <c r="F4035" s="90"/>
      <c r="M4035" s="287"/>
    </row>
    <row r="4036">
      <c r="E4036" s="112"/>
      <c r="F4036" s="90"/>
      <c r="M4036" s="287"/>
    </row>
    <row r="4037">
      <c r="E4037" s="112"/>
      <c r="F4037" s="90"/>
      <c r="M4037" s="287"/>
    </row>
    <row r="4038">
      <c r="E4038" s="112"/>
      <c r="F4038" s="90"/>
      <c r="M4038" s="287"/>
    </row>
    <row r="4039">
      <c r="E4039" s="112"/>
      <c r="F4039" s="90"/>
      <c r="M4039" s="287"/>
    </row>
    <row r="4040">
      <c r="E4040" s="112"/>
      <c r="F4040" s="90"/>
      <c r="M4040" s="287"/>
    </row>
    <row r="4041">
      <c r="E4041" s="112"/>
      <c r="F4041" s="90"/>
      <c r="M4041" s="287"/>
    </row>
    <row r="4042">
      <c r="E4042" s="112"/>
      <c r="F4042" s="90"/>
      <c r="M4042" s="287"/>
    </row>
    <row r="4043">
      <c r="E4043" s="112"/>
      <c r="F4043" s="90"/>
      <c r="M4043" s="287"/>
    </row>
    <row r="4044">
      <c r="E4044" s="112"/>
      <c r="F4044" s="90"/>
      <c r="M4044" s="287"/>
    </row>
    <row r="4045">
      <c r="E4045" s="112"/>
      <c r="F4045" s="90"/>
      <c r="M4045" s="287"/>
    </row>
    <row r="4046">
      <c r="E4046" s="112"/>
      <c r="F4046" s="90"/>
      <c r="M4046" s="287"/>
    </row>
    <row r="4047">
      <c r="E4047" s="112"/>
      <c r="F4047" s="90"/>
      <c r="M4047" s="287"/>
    </row>
    <row r="4048">
      <c r="E4048" s="112"/>
      <c r="F4048" s="90"/>
      <c r="M4048" s="287"/>
    </row>
    <row r="4049">
      <c r="E4049" s="112"/>
      <c r="F4049" s="90"/>
      <c r="M4049" s="287"/>
    </row>
    <row r="4050">
      <c r="E4050" s="112"/>
      <c r="F4050" s="90"/>
      <c r="M4050" s="287"/>
    </row>
    <row r="4051">
      <c r="E4051" s="112"/>
      <c r="F4051" s="90"/>
      <c r="M4051" s="287"/>
    </row>
    <row r="4052">
      <c r="E4052" s="112"/>
      <c r="F4052" s="90"/>
      <c r="M4052" s="287"/>
    </row>
    <row r="4053">
      <c r="E4053" s="112"/>
      <c r="F4053" s="90"/>
      <c r="M4053" s="287"/>
    </row>
    <row r="4054">
      <c r="E4054" s="112"/>
      <c r="F4054" s="90"/>
      <c r="M4054" s="287"/>
    </row>
    <row r="4055">
      <c r="E4055" s="112"/>
      <c r="F4055" s="90"/>
      <c r="M4055" s="287"/>
    </row>
    <row r="4056">
      <c r="E4056" s="112"/>
      <c r="F4056" s="90"/>
      <c r="M4056" s="287"/>
    </row>
    <row r="4057">
      <c r="E4057" s="112"/>
      <c r="F4057" s="90"/>
      <c r="M4057" s="287"/>
    </row>
    <row r="4058">
      <c r="E4058" s="112"/>
      <c r="F4058" s="90"/>
      <c r="M4058" s="287"/>
    </row>
    <row r="4059">
      <c r="E4059" s="112"/>
      <c r="F4059" s="90"/>
      <c r="M4059" s="287"/>
    </row>
    <row r="4060">
      <c r="E4060" s="112"/>
      <c r="F4060" s="90"/>
      <c r="M4060" s="287"/>
    </row>
    <row r="4061">
      <c r="E4061" s="112"/>
      <c r="F4061" s="90"/>
      <c r="M4061" s="287"/>
    </row>
    <row r="4062">
      <c r="E4062" s="112"/>
      <c r="F4062" s="90"/>
      <c r="M4062" s="287"/>
    </row>
    <row r="4063">
      <c r="E4063" s="112"/>
      <c r="F4063" s="90"/>
      <c r="M4063" s="287"/>
    </row>
    <row r="4064">
      <c r="E4064" s="112"/>
      <c r="F4064" s="90"/>
      <c r="M4064" s="287"/>
    </row>
    <row r="4065">
      <c r="E4065" s="112"/>
      <c r="F4065" s="90"/>
      <c r="M4065" s="287"/>
    </row>
    <row r="4066">
      <c r="E4066" s="112"/>
      <c r="F4066" s="90"/>
      <c r="M4066" s="287"/>
    </row>
    <row r="4067">
      <c r="E4067" s="112"/>
      <c r="F4067" s="90"/>
      <c r="M4067" s="287"/>
    </row>
    <row r="4068">
      <c r="E4068" s="112"/>
      <c r="F4068" s="90"/>
      <c r="M4068" s="287"/>
    </row>
    <row r="4069">
      <c r="E4069" s="112"/>
      <c r="F4069" s="90"/>
      <c r="M4069" s="287"/>
    </row>
    <row r="4070">
      <c r="E4070" s="112"/>
      <c r="F4070" s="90"/>
      <c r="M4070" s="287"/>
    </row>
    <row r="4071">
      <c r="E4071" s="112"/>
      <c r="F4071" s="90"/>
      <c r="M4071" s="287"/>
    </row>
    <row r="4072">
      <c r="E4072" s="112"/>
      <c r="F4072" s="90"/>
      <c r="M4072" s="287"/>
    </row>
    <row r="4073">
      <c r="E4073" s="112"/>
      <c r="F4073" s="90"/>
      <c r="M4073" s="287"/>
    </row>
    <row r="4074">
      <c r="E4074" s="112"/>
      <c r="F4074" s="90"/>
      <c r="M4074" s="287"/>
    </row>
    <row r="4075">
      <c r="E4075" s="112"/>
      <c r="F4075" s="90"/>
      <c r="M4075" s="287"/>
    </row>
    <row r="4076">
      <c r="E4076" s="112"/>
      <c r="F4076" s="90"/>
      <c r="M4076" s="287"/>
    </row>
    <row r="4077">
      <c r="E4077" s="112"/>
      <c r="F4077" s="90"/>
      <c r="M4077" s="287"/>
    </row>
    <row r="4078">
      <c r="E4078" s="112"/>
      <c r="F4078" s="90"/>
      <c r="M4078" s="287"/>
    </row>
    <row r="4079">
      <c r="E4079" s="112"/>
      <c r="F4079" s="90"/>
      <c r="M4079" s="287"/>
    </row>
    <row r="4080">
      <c r="E4080" s="112"/>
      <c r="F4080" s="90"/>
      <c r="M4080" s="287"/>
    </row>
    <row r="4081">
      <c r="E4081" s="112"/>
      <c r="F4081" s="90"/>
      <c r="M4081" s="287"/>
    </row>
    <row r="4082">
      <c r="E4082" s="112"/>
      <c r="F4082" s="90"/>
      <c r="M4082" s="287"/>
    </row>
    <row r="4083">
      <c r="E4083" s="112"/>
      <c r="F4083" s="90"/>
      <c r="M4083" s="287"/>
    </row>
    <row r="4084">
      <c r="E4084" s="112"/>
      <c r="F4084" s="90"/>
      <c r="M4084" s="287"/>
    </row>
  </sheetData>
  <conditionalFormatting sqref="P528 R528:S528">
    <cfRule type="cellIs" dxfId="9" priority="1" operator="greaterThan">
      <formula>0.75</formula>
    </cfRule>
  </conditionalFormatting>
  <conditionalFormatting sqref="P528 R528:S528">
    <cfRule type="cellIs" dxfId="10" priority="2" operator="between">
      <formula>0.6</formula>
      <formula>0.75</formula>
    </cfRule>
  </conditionalFormatting>
  <conditionalFormatting sqref="P528 R528:S528">
    <cfRule type="cellIs" dxfId="0" priority="3" operator="lessThanOrEqual">
      <formula>0.6</formula>
    </cfRule>
  </conditionalFormatting>
  <conditionalFormatting sqref="P527 R527:S527">
    <cfRule type="cellIs" dxfId="9" priority="4" operator="greaterThan">
      <formula>0.75</formula>
    </cfRule>
  </conditionalFormatting>
  <conditionalFormatting sqref="P527 R527:S527">
    <cfRule type="cellIs" dxfId="10" priority="5" operator="between">
      <formula>0.6</formula>
      <formula>0.75</formula>
    </cfRule>
  </conditionalFormatting>
  <conditionalFormatting sqref="P527 R527:S527">
    <cfRule type="cellIs" dxfId="0" priority="6" operator="lessThanOrEqual">
      <formula>0.6</formula>
    </cfRule>
  </conditionalFormatting>
  <conditionalFormatting sqref="P525:P526 R525:S526">
    <cfRule type="cellIs" dxfId="9" priority="7" operator="greaterThan">
      <formula>0.75</formula>
    </cfRule>
  </conditionalFormatting>
  <conditionalFormatting sqref="P525:P526 R525:S526">
    <cfRule type="cellIs" dxfId="10" priority="8" operator="between">
      <formula>0.6</formula>
      <formula>0.75</formula>
    </cfRule>
  </conditionalFormatting>
  <conditionalFormatting sqref="P525:P526 R525:S526">
    <cfRule type="cellIs" dxfId="0" priority="9" operator="lessThanOrEqual">
      <formula>0.6</formula>
    </cfRule>
  </conditionalFormatting>
  <conditionalFormatting sqref="P524 R524:S524">
    <cfRule type="cellIs" dxfId="9" priority="10" operator="greaterThan">
      <formula>0.75</formula>
    </cfRule>
  </conditionalFormatting>
  <conditionalFormatting sqref="P524 R524:S524">
    <cfRule type="cellIs" dxfId="10" priority="11" operator="between">
      <formula>0.6</formula>
      <formula>0.75</formula>
    </cfRule>
  </conditionalFormatting>
  <conditionalFormatting sqref="P524 R524:S524">
    <cfRule type="cellIs" dxfId="0" priority="12" operator="lessThanOrEqual">
      <formula>0.6</formula>
    </cfRule>
  </conditionalFormatting>
  <conditionalFormatting sqref="P523:S523">
    <cfRule type="cellIs" dxfId="9" priority="13" operator="greaterThan">
      <formula>0.75</formula>
    </cfRule>
  </conditionalFormatting>
  <conditionalFormatting sqref="P523:S523">
    <cfRule type="cellIs" dxfId="10" priority="14" operator="between">
      <formula>0.6</formula>
      <formula>0.75</formula>
    </cfRule>
  </conditionalFormatting>
  <conditionalFormatting sqref="P523:S523">
    <cfRule type="cellIs" dxfId="0" priority="15" operator="lessThanOrEqual">
      <formula>0.6</formula>
    </cfRule>
  </conditionalFormatting>
  <conditionalFormatting sqref="P522 R522:S522">
    <cfRule type="cellIs" dxfId="9" priority="16" operator="greaterThan">
      <formula>0.75</formula>
    </cfRule>
  </conditionalFormatting>
  <conditionalFormatting sqref="P522 R522:S522">
    <cfRule type="cellIs" dxfId="10" priority="17" operator="between">
      <formula>0.6</formula>
      <formula>0.75</formula>
    </cfRule>
  </conditionalFormatting>
  <conditionalFormatting sqref="P522 R522:S522">
    <cfRule type="cellIs" dxfId="0" priority="18" operator="lessThanOrEqual">
      <formula>0.6</formula>
    </cfRule>
  </conditionalFormatting>
  <conditionalFormatting sqref="P521 R521:S521">
    <cfRule type="cellIs" dxfId="0" priority="19" operator="lessThanOrEqual">
      <formula>0.6</formula>
    </cfRule>
  </conditionalFormatting>
  <conditionalFormatting sqref="P521 R521:S521">
    <cfRule type="cellIs" dxfId="10" priority="20" operator="between">
      <formula>0.6</formula>
      <formula>0.75</formula>
    </cfRule>
  </conditionalFormatting>
  <conditionalFormatting sqref="P521 R521:S521">
    <cfRule type="cellIs" dxfId="9" priority="21" operator="greaterThan">
      <formula>0.75</formula>
    </cfRule>
  </conditionalFormatting>
  <conditionalFormatting sqref="P520 R520:S520">
    <cfRule type="cellIs" dxfId="0" priority="22" operator="lessThanOrEqual">
      <formula>0.6</formula>
    </cfRule>
  </conditionalFormatting>
  <conditionalFormatting sqref="P520 R520:S520">
    <cfRule type="cellIs" dxfId="10" priority="23" operator="between">
      <formula>0.6</formula>
      <formula>0.75</formula>
    </cfRule>
  </conditionalFormatting>
  <conditionalFormatting sqref="P520 R520:S520">
    <cfRule type="cellIs" dxfId="9" priority="24" operator="greaterThan">
      <formula>0.75</formula>
    </cfRule>
  </conditionalFormatting>
  <conditionalFormatting sqref="P519:S519">
    <cfRule type="cellIs" dxfId="0" priority="25" operator="lessThanOrEqual">
      <formula>0.6</formula>
    </cfRule>
  </conditionalFormatting>
  <conditionalFormatting sqref="P519:S519">
    <cfRule type="cellIs" dxfId="10" priority="26" operator="between">
      <formula>0.6</formula>
      <formula>0.75</formula>
    </cfRule>
  </conditionalFormatting>
  <conditionalFormatting sqref="P519:S519">
    <cfRule type="cellIs" dxfId="9" priority="27" operator="greaterThan">
      <formula>0.75</formula>
    </cfRule>
  </conditionalFormatting>
  <conditionalFormatting sqref="P518:S518">
    <cfRule type="cellIs" dxfId="0" priority="28" operator="lessThanOrEqual">
      <formula>0.6</formula>
    </cfRule>
  </conditionalFormatting>
  <conditionalFormatting sqref="P518:S518">
    <cfRule type="cellIs" dxfId="10" priority="29" operator="between">
      <formula>0.6</formula>
      <formula>0.75</formula>
    </cfRule>
  </conditionalFormatting>
  <conditionalFormatting sqref="P518:S518">
    <cfRule type="cellIs" dxfId="9" priority="30" operator="greaterThan">
      <formula>0.75</formula>
    </cfRule>
  </conditionalFormatting>
  <conditionalFormatting sqref="P517 R517:S517">
    <cfRule type="cellIs" dxfId="0" priority="31" operator="lessThanOrEqual">
      <formula>0.6</formula>
    </cfRule>
  </conditionalFormatting>
  <conditionalFormatting sqref="P517 R517:S517">
    <cfRule type="cellIs" dxfId="10" priority="32" operator="between">
      <formula>0.6</formula>
      <formula>0.75</formula>
    </cfRule>
  </conditionalFormatting>
  <conditionalFormatting sqref="P517 R517:S517">
    <cfRule type="cellIs" dxfId="9" priority="33" operator="greaterThan">
      <formula>0.75</formula>
    </cfRule>
  </conditionalFormatting>
  <conditionalFormatting sqref="P516:S516">
    <cfRule type="cellIs" dxfId="0" priority="34" operator="lessThanOrEqual">
      <formula>0.6</formula>
    </cfRule>
  </conditionalFormatting>
  <conditionalFormatting sqref="P516:S516">
    <cfRule type="cellIs" dxfId="10" priority="35" operator="between">
      <formula>0.6</formula>
      <formula>0.75</formula>
    </cfRule>
  </conditionalFormatting>
  <conditionalFormatting sqref="P516:S516">
    <cfRule type="cellIs" dxfId="9" priority="36" operator="greaterThan">
      <formula>0.75</formula>
    </cfRule>
  </conditionalFormatting>
  <conditionalFormatting sqref="P515:S515">
    <cfRule type="cellIs" dxfId="0" priority="37" operator="lessThanOrEqual">
      <formula>0.6</formula>
    </cfRule>
  </conditionalFormatting>
  <conditionalFormatting sqref="P515:S515">
    <cfRule type="cellIs" dxfId="10" priority="38" operator="between">
      <formula>0.6</formula>
      <formula>0.75</formula>
    </cfRule>
  </conditionalFormatting>
  <conditionalFormatting sqref="P515:S515">
    <cfRule type="cellIs" dxfId="9" priority="39" operator="greaterThan">
      <formula>0.75</formula>
    </cfRule>
  </conditionalFormatting>
  <conditionalFormatting sqref="P514:S514">
    <cfRule type="cellIs" dxfId="0" priority="40" operator="lessThanOrEqual">
      <formula>0.6</formula>
    </cfRule>
  </conditionalFormatting>
  <conditionalFormatting sqref="P514:S514">
    <cfRule type="cellIs" dxfId="10" priority="41" operator="between">
      <formula>0.6</formula>
      <formula>0.75</formula>
    </cfRule>
  </conditionalFormatting>
  <conditionalFormatting sqref="P514:S514">
    <cfRule type="cellIs" dxfId="9" priority="42" operator="greaterThan">
      <formula>0.75</formula>
    </cfRule>
  </conditionalFormatting>
  <conditionalFormatting sqref="P512:S513">
    <cfRule type="cellIs" dxfId="0" priority="43" operator="lessThanOrEqual">
      <formula>0.6</formula>
    </cfRule>
  </conditionalFormatting>
  <conditionalFormatting sqref="P512:S513">
    <cfRule type="cellIs" dxfId="10" priority="44" operator="between">
      <formula>0.6</formula>
      <formula>0.75</formula>
    </cfRule>
  </conditionalFormatting>
  <conditionalFormatting sqref="P512:S513">
    <cfRule type="cellIs" dxfId="9" priority="45" operator="greaterThan">
      <formula>0.75</formula>
    </cfRule>
  </conditionalFormatting>
  <conditionalFormatting sqref="P511:S511">
    <cfRule type="cellIs" dxfId="0" priority="46" operator="lessThanOrEqual">
      <formula>0.6</formula>
    </cfRule>
  </conditionalFormatting>
  <conditionalFormatting sqref="P511:S511">
    <cfRule type="cellIs" dxfId="10" priority="47" operator="between">
      <formula>0.6</formula>
      <formula>0.75</formula>
    </cfRule>
  </conditionalFormatting>
  <conditionalFormatting sqref="P511:S511">
    <cfRule type="cellIs" dxfId="9" priority="48" operator="greaterThan">
      <formula>0.75</formula>
    </cfRule>
  </conditionalFormatting>
  <conditionalFormatting sqref="P510:S510">
    <cfRule type="cellIs" dxfId="0" priority="49" operator="lessThanOrEqual">
      <formula>0.6</formula>
    </cfRule>
  </conditionalFormatting>
  <conditionalFormatting sqref="P510:S510">
    <cfRule type="cellIs" dxfId="10" priority="50" operator="between">
      <formula>0.6</formula>
      <formula>0.75</formula>
    </cfRule>
  </conditionalFormatting>
  <conditionalFormatting sqref="P510:S510">
    <cfRule type="cellIs" dxfId="9" priority="51" operator="greaterThan">
      <formula>0.75</formula>
    </cfRule>
  </conditionalFormatting>
  <conditionalFormatting sqref="P508:S508">
    <cfRule type="cellIs" dxfId="0" priority="52" operator="lessThanOrEqual">
      <formula>0.6</formula>
    </cfRule>
  </conditionalFormatting>
  <conditionalFormatting sqref="P508:S508">
    <cfRule type="cellIs" dxfId="10" priority="53" operator="between">
      <formula>0.6</formula>
      <formula>0.75</formula>
    </cfRule>
  </conditionalFormatting>
  <conditionalFormatting sqref="P508:S508">
    <cfRule type="cellIs" dxfId="9" priority="54" operator="greaterThan">
      <formula>0.75</formula>
    </cfRule>
  </conditionalFormatting>
  <conditionalFormatting sqref="P507:S507">
    <cfRule type="cellIs" dxfId="0" priority="55" operator="lessThanOrEqual">
      <formula>0.6</formula>
    </cfRule>
  </conditionalFormatting>
  <conditionalFormatting sqref="P507:S507">
    <cfRule type="cellIs" dxfId="10" priority="56" operator="between">
      <formula>0.6</formula>
      <formula>0.75</formula>
    </cfRule>
  </conditionalFormatting>
  <conditionalFormatting sqref="P507:S507">
    <cfRule type="cellIs" dxfId="9" priority="57" operator="greaterThan">
      <formula>0.75</formula>
    </cfRule>
  </conditionalFormatting>
  <conditionalFormatting sqref="P506:S506">
    <cfRule type="cellIs" dxfId="0" priority="58" operator="lessThanOrEqual">
      <formula>0.6</formula>
    </cfRule>
  </conditionalFormatting>
  <conditionalFormatting sqref="P506:S506">
    <cfRule type="cellIs" dxfId="10" priority="59" operator="between">
      <formula>0.6</formula>
      <formula>0.75</formula>
    </cfRule>
  </conditionalFormatting>
  <conditionalFormatting sqref="P506:S506">
    <cfRule type="cellIs" dxfId="9" priority="60" operator="greaterThan">
      <formula>0.75</formula>
    </cfRule>
  </conditionalFormatting>
  <conditionalFormatting sqref="P505 R505:S505">
    <cfRule type="cellIs" dxfId="0" priority="61" operator="lessThanOrEqual">
      <formula>0.6</formula>
    </cfRule>
  </conditionalFormatting>
  <conditionalFormatting sqref="P505 R505:S505">
    <cfRule type="cellIs" dxfId="10" priority="62" operator="between">
      <formula>0.6</formula>
      <formula>0.75</formula>
    </cfRule>
  </conditionalFormatting>
  <conditionalFormatting sqref="P505 R505:S505">
    <cfRule type="cellIs" dxfId="9" priority="63" operator="greaterThan">
      <formula>0.75</formula>
    </cfRule>
  </conditionalFormatting>
  <conditionalFormatting sqref="P504:S504">
    <cfRule type="cellIs" dxfId="0" priority="64" operator="lessThanOrEqual">
      <formula>0.6</formula>
    </cfRule>
  </conditionalFormatting>
  <conditionalFormatting sqref="P504:S504">
    <cfRule type="cellIs" dxfId="10" priority="65" operator="between">
      <formula>0.6</formula>
      <formula>0.75</formula>
    </cfRule>
  </conditionalFormatting>
  <conditionalFormatting sqref="P504:S504">
    <cfRule type="cellIs" dxfId="9" priority="66" operator="greaterThan">
      <formula>0.75</formula>
    </cfRule>
  </conditionalFormatting>
  <conditionalFormatting sqref="P503 R503:S503">
    <cfRule type="cellIs" dxfId="0" priority="67" operator="lessThanOrEqual">
      <formula>0.6</formula>
    </cfRule>
  </conditionalFormatting>
  <conditionalFormatting sqref="P503 R503:S503">
    <cfRule type="cellIs" dxfId="10" priority="68" operator="between">
      <formula>0.6</formula>
      <formula>0.75</formula>
    </cfRule>
  </conditionalFormatting>
  <conditionalFormatting sqref="P503 R503:S503">
    <cfRule type="cellIs" dxfId="9" priority="69" operator="greaterThan">
      <formula>0.75</formula>
    </cfRule>
  </conditionalFormatting>
  <conditionalFormatting sqref="P502:S502">
    <cfRule type="cellIs" dxfId="0" priority="70" operator="lessThanOrEqual">
      <formula>0.6</formula>
    </cfRule>
  </conditionalFormatting>
  <conditionalFormatting sqref="P502:S502">
    <cfRule type="cellIs" dxfId="10" priority="71" operator="between">
      <formula>0.6</formula>
      <formula>0.75</formula>
    </cfRule>
  </conditionalFormatting>
  <conditionalFormatting sqref="P502:S502">
    <cfRule type="cellIs" dxfId="9" priority="72" operator="greaterThan">
      <formula>0.75</formula>
    </cfRule>
  </conditionalFormatting>
  <conditionalFormatting sqref="P501:S501">
    <cfRule type="cellIs" dxfId="0" priority="73" operator="lessThanOrEqual">
      <formula>0.6</formula>
    </cfRule>
  </conditionalFormatting>
  <conditionalFormatting sqref="P501:S501">
    <cfRule type="cellIs" dxfId="10" priority="74" operator="between">
      <formula>0.6</formula>
      <formula>0.75</formula>
    </cfRule>
  </conditionalFormatting>
  <conditionalFormatting sqref="P501:S501">
    <cfRule type="cellIs" dxfId="9" priority="75" operator="greaterThan">
      <formula>0.75</formula>
    </cfRule>
  </conditionalFormatting>
  <conditionalFormatting sqref="P500:S500">
    <cfRule type="cellIs" dxfId="0" priority="76" operator="lessThanOrEqual">
      <formula>0.6</formula>
    </cfRule>
  </conditionalFormatting>
  <conditionalFormatting sqref="P500:S500">
    <cfRule type="cellIs" dxfId="10" priority="77" operator="between">
      <formula>0.6</formula>
      <formula>0.75</formula>
    </cfRule>
  </conditionalFormatting>
  <conditionalFormatting sqref="P500:S500">
    <cfRule type="cellIs" dxfId="9" priority="78" operator="greaterThan">
      <formula>0.75</formula>
    </cfRule>
  </conditionalFormatting>
  <conditionalFormatting sqref="P499:S499">
    <cfRule type="cellIs" dxfId="0" priority="79" operator="lessThanOrEqual">
      <formula>0.6</formula>
    </cfRule>
  </conditionalFormatting>
  <conditionalFormatting sqref="P499:S499">
    <cfRule type="cellIs" dxfId="10" priority="80" operator="between">
      <formula>0.6</formula>
      <formula>0.75</formula>
    </cfRule>
  </conditionalFormatting>
  <conditionalFormatting sqref="P499:S499">
    <cfRule type="cellIs" dxfId="9" priority="81" operator="greaterThan">
      <formula>0.75</formula>
    </cfRule>
  </conditionalFormatting>
  <conditionalFormatting sqref="P498:S498">
    <cfRule type="cellIs" dxfId="0" priority="82" operator="lessThanOrEqual">
      <formula>0.6</formula>
    </cfRule>
  </conditionalFormatting>
  <conditionalFormatting sqref="P498:S498">
    <cfRule type="cellIs" dxfId="10" priority="83" operator="between">
      <formula>0.6</formula>
      <formula>0.75</formula>
    </cfRule>
  </conditionalFormatting>
  <conditionalFormatting sqref="P498:S498">
    <cfRule type="cellIs" dxfId="9" priority="84" operator="greaterThan">
      <formula>0.75</formula>
    </cfRule>
  </conditionalFormatting>
  <conditionalFormatting sqref="P496:S496">
    <cfRule type="cellIs" dxfId="0" priority="85" operator="lessThanOrEqual">
      <formula>0.6</formula>
    </cfRule>
  </conditionalFormatting>
  <conditionalFormatting sqref="P496:S496">
    <cfRule type="cellIs" dxfId="10" priority="86" operator="between">
      <formula>0.6</formula>
      <formula>0.75</formula>
    </cfRule>
  </conditionalFormatting>
  <conditionalFormatting sqref="P496:S496">
    <cfRule type="cellIs" dxfId="9" priority="87" operator="greaterThan">
      <formula>0.75</formula>
    </cfRule>
  </conditionalFormatting>
  <conditionalFormatting sqref="P495:S495">
    <cfRule type="cellIs" dxfId="0" priority="88" operator="lessThanOrEqual">
      <formula>0.6</formula>
    </cfRule>
  </conditionalFormatting>
  <conditionalFormatting sqref="P495:S495">
    <cfRule type="cellIs" dxfId="10" priority="89" operator="between">
      <formula>0.6</formula>
      <formula>0.75</formula>
    </cfRule>
  </conditionalFormatting>
  <conditionalFormatting sqref="P495:S495">
    <cfRule type="cellIs" dxfId="9" priority="90" operator="greaterThan">
      <formula>0.75</formula>
    </cfRule>
  </conditionalFormatting>
  <conditionalFormatting sqref="P494:S494">
    <cfRule type="cellIs" dxfId="0" priority="91" operator="lessThanOrEqual">
      <formula>0.6</formula>
    </cfRule>
  </conditionalFormatting>
  <conditionalFormatting sqref="P494:S494">
    <cfRule type="cellIs" dxfId="10" priority="92" operator="between">
      <formula>0.6</formula>
      <formula>0.75</formula>
    </cfRule>
  </conditionalFormatting>
  <conditionalFormatting sqref="P494:S494">
    <cfRule type="cellIs" dxfId="9" priority="93" operator="greaterThan">
      <formula>0.75</formula>
    </cfRule>
  </conditionalFormatting>
  <conditionalFormatting sqref="P493:S493">
    <cfRule type="cellIs" dxfId="0" priority="94" operator="lessThanOrEqual">
      <formula>0.6</formula>
    </cfRule>
  </conditionalFormatting>
  <conditionalFormatting sqref="P493:S493">
    <cfRule type="cellIs" dxfId="10" priority="95" operator="between">
      <formula>0.6</formula>
      <formula>0.75</formula>
    </cfRule>
  </conditionalFormatting>
  <conditionalFormatting sqref="P493:S493">
    <cfRule type="cellIs" dxfId="9" priority="96" operator="greaterThan">
      <formula>0.75</formula>
    </cfRule>
  </conditionalFormatting>
  <conditionalFormatting sqref="P492:S492">
    <cfRule type="cellIs" dxfId="0" priority="97" operator="lessThanOrEqual">
      <formula>0.6</formula>
    </cfRule>
  </conditionalFormatting>
  <conditionalFormatting sqref="P492:S492">
    <cfRule type="cellIs" dxfId="10" priority="98" operator="between">
      <formula>0.6</formula>
      <formula>0.75</formula>
    </cfRule>
  </conditionalFormatting>
  <conditionalFormatting sqref="P492:S492">
    <cfRule type="cellIs" dxfId="9" priority="99" operator="greaterThan">
      <formula>0.75</formula>
    </cfRule>
  </conditionalFormatting>
  <conditionalFormatting sqref="P491:S491">
    <cfRule type="cellIs" dxfId="0" priority="100" operator="lessThanOrEqual">
      <formula>0.6</formula>
    </cfRule>
  </conditionalFormatting>
  <conditionalFormatting sqref="P491:S491">
    <cfRule type="cellIs" dxfId="10" priority="101" operator="between">
      <formula>0.6</formula>
      <formula>0.75</formula>
    </cfRule>
  </conditionalFormatting>
  <conditionalFormatting sqref="P491:S491">
    <cfRule type="cellIs" dxfId="9" priority="102" operator="greaterThan">
      <formula>0.75</formula>
    </cfRule>
  </conditionalFormatting>
  <conditionalFormatting sqref="P490:S490">
    <cfRule type="cellIs" dxfId="0" priority="103" operator="lessThanOrEqual">
      <formula>0.6</formula>
    </cfRule>
  </conditionalFormatting>
  <conditionalFormatting sqref="P490:S490">
    <cfRule type="cellIs" dxfId="10" priority="104" operator="between">
      <formula>0.6</formula>
      <formula>0.75</formula>
    </cfRule>
  </conditionalFormatting>
  <conditionalFormatting sqref="P490:S490">
    <cfRule type="cellIs" dxfId="9" priority="105" operator="greaterThan">
      <formula>0.75</formula>
    </cfRule>
  </conditionalFormatting>
  <conditionalFormatting sqref="P489:S489">
    <cfRule type="cellIs" dxfId="0" priority="106" operator="lessThanOrEqual">
      <formula>0.6</formula>
    </cfRule>
  </conditionalFormatting>
  <conditionalFormatting sqref="P489:S489">
    <cfRule type="cellIs" dxfId="10" priority="107" operator="between">
      <formula>0.6</formula>
      <formula>0.75</formula>
    </cfRule>
  </conditionalFormatting>
  <conditionalFormatting sqref="P489:S489">
    <cfRule type="cellIs" dxfId="9" priority="108" operator="greaterThan">
      <formula>0.75</formula>
    </cfRule>
  </conditionalFormatting>
  <conditionalFormatting sqref="P488:S488">
    <cfRule type="cellIs" dxfId="0" priority="109" operator="lessThanOrEqual">
      <formula>0.6</formula>
    </cfRule>
  </conditionalFormatting>
  <conditionalFormatting sqref="P488:S488">
    <cfRule type="cellIs" dxfId="10" priority="110" operator="between">
      <formula>0.6</formula>
      <formula>0.75</formula>
    </cfRule>
  </conditionalFormatting>
  <conditionalFormatting sqref="P488:S488">
    <cfRule type="cellIs" dxfId="9" priority="111" operator="greaterThan">
      <formula>0.75</formula>
    </cfRule>
  </conditionalFormatting>
  <conditionalFormatting sqref="P487:S487">
    <cfRule type="cellIs" dxfId="0" priority="112" operator="lessThanOrEqual">
      <formula>0.6</formula>
    </cfRule>
  </conditionalFormatting>
  <conditionalFormatting sqref="P487:S487">
    <cfRule type="cellIs" dxfId="10" priority="113" operator="between">
      <formula>0.6</formula>
      <formula>0.75</formula>
    </cfRule>
  </conditionalFormatting>
  <conditionalFormatting sqref="P487:S487">
    <cfRule type="cellIs" dxfId="9" priority="114" operator="greaterThan">
      <formula>0.75</formula>
    </cfRule>
  </conditionalFormatting>
  <conditionalFormatting sqref="P486:S486">
    <cfRule type="cellIs" dxfId="0" priority="115" operator="lessThanOrEqual">
      <formula>0.6</formula>
    </cfRule>
  </conditionalFormatting>
  <conditionalFormatting sqref="P486:S486">
    <cfRule type="cellIs" dxfId="10" priority="116" operator="between">
      <formula>0.6</formula>
      <formula>0.75</formula>
    </cfRule>
  </conditionalFormatting>
  <conditionalFormatting sqref="P486:S486">
    <cfRule type="cellIs" dxfId="9" priority="117" operator="greaterThan">
      <formula>0.75</formula>
    </cfRule>
  </conditionalFormatting>
  <conditionalFormatting sqref="P485:S485">
    <cfRule type="cellIs" dxfId="0" priority="118" operator="lessThanOrEqual">
      <formula>0.6</formula>
    </cfRule>
  </conditionalFormatting>
  <conditionalFormatting sqref="P485:S485">
    <cfRule type="cellIs" dxfId="10" priority="119" operator="between">
      <formula>0.6</formula>
      <formula>0.75</formula>
    </cfRule>
  </conditionalFormatting>
  <conditionalFormatting sqref="P485:S485">
    <cfRule type="cellIs" dxfId="9" priority="120" operator="greaterThan">
      <formula>0.75</formula>
    </cfRule>
  </conditionalFormatting>
  <conditionalFormatting sqref="P484:S484">
    <cfRule type="cellIs" dxfId="0" priority="121" operator="lessThanOrEqual">
      <formula>0.6</formula>
    </cfRule>
  </conditionalFormatting>
  <conditionalFormatting sqref="P484:S484">
    <cfRule type="cellIs" dxfId="10" priority="122" operator="between">
      <formula>0.6</formula>
      <formula>0.75</formula>
    </cfRule>
  </conditionalFormatting>
  <conditionalFormatting sqref="P484:S484">
    <cfRule type="cellIs" dxfId="9" priority="123" operator="greaterThan">
      <formula>0.75</formula>
    </cfRule>
  </conditionalFormatting>
  <conditionalFormatting sqref="P483:S483">
    <cfRule type="cellIs" dxfId="0" priority="124" operator="lessThanOrEqual">
      <formula>0.6</formula>
    </cfRule>
  </conditionalFormatting>
  <conditionalFormatting sqref="P483:S483">
    <cfRule type="cellIs" dxfId="10" priority="125" operator="between">
      <formula>0.6</formula>
      <formula>0.75</formula>
    </cfRule>
  </conditionalFormatting>
  <conditionalFormatting sqref="P483:S483">
    <cfRule type="cellIs" dxfId="9" priority="126" operator="greaterThan">
      <formula>0.75</formula>
    </cfRule>
  </conditionalFormatting>
  <conditionalFormatting sqref="P482:S482">
    <cfRule type="cellIs" dxfId="0" priority="127" operator="lessThanOrEqual">
      <formula>0.6</formula>
    </cfRule>
  </conditionalFormatting>
  <conditionalFormatting sqref="P482:S482">
    <cfRule type="cellIs" dxfId="10" priority="128" operator="between">
      <formula>0.6</formula>
      <formula>0.75</formula>
    </cfRule>
  </conditionalFormatting>
  <conditionalFormatting sqref="P482:S482">
    <cfRule type="cellIs" dxfId="9" priority="129" operator="greaterThan">
      <formula>0.75</formula>
    </cfRule>
  </conditionalFormatting>
  <conditionalFormatting sqref="P481:S481">
    <cfRule type="cellIs" dxfId="0" priority="130" operator="lessThanOrEqual">
      <formula>0.6</formula>
    </cfRule>
  </conditionalFormatting>
  <conditionalFormatting sqref="P481:S481">
    <cfRule type="cellIs" dxfId="10" priority="131" operator="between">
      <formula>0.6</formula>
      <formula>0.75</formula>
    </cfRule>
  </conditionalFormatting>
  <conditionalFormatting sqref="P481:S481">
    <cfRule type="cellIs" dxfId="9" priority="132" operator="greaterThan">
      <formula>0.75</formula>
    </cfRule>
  </conditionalFormatting>
  <conditionalFormatting sqref="S479:S480">
    <cfRule type="cellIs" dxfId="0" priority="133" operator="lessThanOrEqual">
      <formula>0.6</formula>
    </cfRule>
  </conditionalFormatting>
  <conditionalFormatting sqref="S479:S480">
    <cfRule type="cellIs" dxfId="10" priority="134" operator="between">
      <formula>0.6</formula>
      <formula>0.75</formula>
    </cfRule>
  </conditionalFormatting>
  <conditionalFormatting sqref="S479:S480">
    <cfRule type="cellIs" dxfId="9" priority="135" operator="greaterThan">
      <formula>0.75</formula>
    </cfRule>
  </conditionalFormatting>
  <conditionalFormatting sqref="S476:S477">
    <cfRule type="cellIs" dxfId="0" priority="136" operator="lessThanOrEqual">
      <formula>0.6</formula>
    </cfRule>
  </conditionalFormatting>
  <conditionalFormatting sqref="S476:S477">
    <cfRule type="cellIs" dxfId="10" priority="137" operator="between">
      <formula>0.6</formula>
      <formula>0.75</formula>
    </cfRule>
  </conditionalFormatting>
  <conditionalFormatting sqref="S476:S477">
    <cfRule type="cellIs" dxfId="9" priority="138" operator="greaterThan">
      <formula>0.75</formula>
    </cfRule>
  </conditionalFormatting>
  <conditionalFormatting sqref="P475:S475">
    <cfRule type="cellIs" dxfId="0" priority="139" operator="lessThanOrEqual">
      <formula>0.6</formula>
    </cfRule>
  </conditionalFormatting>
  <conditionalFormatting sqref="P475:S475">
    <cfRule type="cellIs" dxfId="10" priority="140" operator="between">
      <formula>0.6</formula>
      <formula>0.75</formula>
    </cfRule>
  </conditionalFormatting>
  <conditionalFormatting sqref="P475:S475">
    <cfRule type="cellIs" dxfId="9" priority="141" operator="greaterThan">
      <formula>0.75</formula>
    </cfRule>
  </conditionalFormatting>
  <conditionalFormatting sqref="P474:S474">
    <cfRule type="cellIs" dxfId="0" priority="142" operator="lessThanOrEqual">
      <formula>0.6</formula>
    </cfRule>
  </conditionalFormatting>
  <conditionalFormatting sqref="P474:S474">
    <cfRule type="cellIs" dxfId="10" priority="143" operator="between">
      <formula>0.6</formula>
      <formula>0.75</formula>
    </cfRule>
  </conditionalFormatting>
  <conditionalFormatting sqref="P474:S474">
    <cfRule type="cellIs" dxfId="9" priority="144" operator="greaterThan">
      <formula>0.75</formula>
    </cfRule>
  </conditionalFormatting>
  <conditionalFormatting sqref="P472:S472">
    <cfRule type="cellIs" dxfId="0" priority="145" operator="lessThanOrEqual">
      <formula>0.6</formula>
    </cfRule>
  </conditionalFormatting>
  <conditionalFormatting sqref="P472:S472">
    <cfRule type="cellIs" dxfId="10" priority="146" operator="between">
      <formula>0.6</formula>
      <formula>0.75</formula>
    </cfRule>
  </conditionalFormatting>
  <conditionalFormatting sqref="P472:S472">
    <cfRule type="cellIs" dxfId="9" priority="147" operator="greaterThan">
      <formula>0.75</formula>
    </cfRule>
  </conditionalFormatting>
  <conditionalFormatting sqref="P471:S471">
    <cfRule type="cellIs" dxfId="0" priority="148" operator="lessThanOrEqual">
      <formula>0.6</formula>
    </cfRule>
  </conditionalFormatting>
  <conditionalFormatting sqref="P471:S471">
    <cfRule type="cellIs" dxfId="10" priority="149" operator="between">
      <formula>0.6</formula>
      <formula>0.75</formula>
    </cfRule>
  </conditionalFormatting>
  <conditionalFormatting sqref="P471:S471">
    <cfRule type="cellIs" dxfId="9" priority="150" operator="greaterThan">
      <formula>0.75</formula>
    </cfRule>
  </conditionalFormatting>
  <conditionalFormatting sqref="P470:S470">
    <cfRule type="cellIs" dxfId="0" priority="151" operator="lessThanOrEqual">
      <formula>0.6</formula>
    </cfRule>
  </conditionalFormatting>
  <conditionalFormatting sqref="P470:S470">
    <cfRule type="cellIs" dxfId="10" priority="152" operator="between">
      <formula>0.6</formula>
      <formula>0.75</formula>
    </cfRule>
  </conditionalFormatting>
  <conditionalFormatting sqref="P470:S470">
    <cfRule type="cellIs" dxfId="9" priority="153" operator="greaterThan">
      <formula>0.75</formula>
    </cfRule>
  </conditionalFormatting>
  <conditionalFormatting sqref="P469:S469">
    <cfRule type="cellIs" dxfId="0" priority="154" operator="lessThanOrEqual">
      <formula>0.6</formula>
    </cfRule>
  </conditionalFormatting>
  <conditionalFormatting sqref="P469:S469">
    <cfRule type="cellIs" dxfId="10" priority="155" operator="between">
      <formula>0.6</formula>
      <formula>0.75</formula>
    </cfRule>
  </conditionalFormatting>
  <conditionalFormatting sqref="P469:S469">
    <cfRule type="cellIs" dxfId="9" priority="156" operator="greaterThan">
      <formula>0.75</formula>
    </cfRule>
  </conditionalFormatting>
  <conditionalFormatting sqref="N468">
    <cfRule type="containsText" dxfId="1" priority="157" operator="containsText" text="baseball">
      <formula>NOT(ISERROR(SEARCH(("baseball"),(N468))))</formula>
    </cfRule>
  </conditionalFormatting>
  <conditionalFormatting sqref="N468">
    <cfRule type="containsText" dxfId="9" priority="158" operator="containsText" text="basketball">
      <formula>NOT(ISERROR(SEARCH(("basketball"),(N468))))</formula>
    </cfRule>
  </conditionalFormatting>
  <conditionalFormatting sqref="N468">
    <cfRule type="containsText" dxfId="0" priority="159" operator="containsText" text="football">
      <formula>NOT(ISERROR(SEARCH(("football"),(N468))))</formula>
    </cfRule>
  </conditionalFormatting>
  <conditionalFormatting sqref="P468:S468">
    <cfRule type="cellIs" dxfId="0" priority="160" operator="lessThanOrEqual">
      <formula>0.6</formula>
    </cfRule>
  </conditionalFormatting>
  <conditionalFormatting sqref="P468:S468">
    <cfRule type="cellIs" dxfId="10" priority="161" operator="between">
      <formula>0.6</formula>
      <formula>0.75</formula>
    </cfRule>
  </conditionalFormatting>
  <conditionalFormatting sqref="P468:S468">
    <cfRule type="cellIs" dxfId="9" priority="162" operator="greaterThan">
      <formula>0.75</formula>
    </cfRule>
  </conditionalFormatting>
  <conditionalFormatting sqref="P467:S467">
    <cfRule type="cellIs" dxfId="0" priority="163" operator="lessThanOrEqual">
      <formula>0.6</formula>
    </cfRule>
  </conditionalFormatting>
  <conditionalFormatting sqref="P467:S467">
    <cfRule type="cellIs" dxfId="10" priority="164" operator="between">
      <formula>0.6</formula>
      <formula>0.75</formula>
    </cfRule>
  </conditionalFormatting>
  <conditionalFormatting sqref="P467:S467">
    <cfRule type="cellIs" dxfId="9" priority="165" operator="greaterThan">
      <formula>0.75</formula>
    </cfRule>
  </conditionalFormatting>
  <conditionalFormatting sqref="P466:S466">
    <cfRule type="cellIs" dxfId="0" priority="166" operator="lessThanOrEqual">
      <formula>0.6</formula>
    </cfRule>
  </conditionalFormatting>
  <conditionalFormatting sqref="P466:S466">
    <cfRule type="cellIs" dxfId="10" priority="167" operator="between">
      <formula>0.6</formula>
      <formula>0.75</formula>
    </cfRule>
  </conditionalFormatting>
  <conditionalFormatting sqref="P466:S466">
    <cfRule type="cellIs" dxfId="9" priority="168" operator="greaterThan">
      <formula>0.75</formula>
    </cfRule>
  </conditionalFormatting>
  <conditionalFormatting sqref="N466">
    <cfRule type="containsText" dxfId="1" priority="169" operator="containsText" text="Baseball">
      <formula>NOT(ISERROR(SEARCH(("Baseball"),(N466))))</formula>
    </cfRule>
  </conditionalFormatting>
  <conditionalFormatting sqref="N466">
    <cfRule type="containsText" dxfId="2" priority="170" operator="containsText" text="basketball">
      <formula>NOT(ISERROR(SEARCH(("basketball"),(N466))))</formula>
    </cfRule>
  </conditionalFormatting>
  <conditionalFormatting sqref="N466">
    <cfRule type="containsText" dxfId="0" priority="171" operator="containsText" text="football">
      <formula>NOT(ISERROR(SEARCH(("football"),(N466))))</formula>
    </cfRule>
  </conditionalFormatting>
  <conditionalFormatting sqref="P465:S465">
    <cfRule type="cellIs" dxfId="0" priority="172" operator="lessThanOrEqual">
      <formula>0.6</formula>
    </cfRule>
  </conditionalFormatting>
  <conditionalFormatting sqref="P465:S465">
    <cfRule type="cellIs" dxfId="10" priority="173" operator="between">
      <formula>0.6</formula>
      <formula>0.75</formula>
    </cfRule>
  </conditionalFormatting>
  <conditionalFormatting sqref="P465:S465">
    <cfRule type="cellIs" dxfId="9" priority="174" operator="greaterThan">
      <formula>0.75</formula>
    </cfRule>
  </conditionalFormatting>
  <conditionalFormatting sqref="N465">
    <cfRule type="containsText" dxfId="1" priority="175" operator="containsText" text="baseball">
      <formula>NOT(ISERROR(SEARCH(("baseball"),(N465))))</formula>
    </cfRule>
  </conditionalFormatting>
  <conditionalFormatting sqref="N465">
    <cfRule type="containsText" dxfId="9" priority="176" operator="containsText" text="basketball">
      <formula>NOT(ISERROR(SEARCH(("basketball"),(N465))))</formula>
    </cfRule>
  </conditionalFormatting>
  <conditionalFormatting sqref="N465">
    <cfRule type="containsText" dxfId="0" priority="177" operator="containsText" text="football">
      <formula>NOT(ISERROR(SEARCH(("football"),(N465))))</formula>
    </cfRule>
  </conditionalFormatting>
  <conditionalFormatting sqref="P464:S464">
    <cfRule type="cellIs" dxfId="9" priority="178" operator="greaterThan">
      <formula>0.75</formula>
    </cfRule>
  </conditionalFormatting>
  <conditionalFormatting sqref="P464:S464">
    <cfRule type="cellIs" dxfId="10" priority="179" operator="between">
      <formula>0.6</formula>
      <formula>0.75</formula>
    </cfRule>
  </conditionalFormatting>
  <conditionalFormatting sqref="P464:S464">
    <cfRule type="cellIs" dxfId="0" priority="180" operator="lessThanOrEqual">
      <formula>0.6</formula>
    </cfRule>
  </conditionalFormatting>
  <conditionalFormatting sqref="N464">
    <cfRule type="containsText" dxfId="0" priority="181" operator="containsText" text="football">
      <formula>NOT(ISERROR(SEARCH(("football"),(N464))))</formula>
    </cfRule>
  </conditionalFormatting>
  <conditionalFormatting sqref="N464">
    <cfRule type="containsText" dxfId="9" priority="182" operator="containsText" text="basketball">
      <formula>NOT(ISERROR(SEARCH(("basketball"),(N464))))</formula>
    </cfRule>
  </conditionalFormatting>
  <conditionalFormatting sqref="N464">
    <cfRule type="containsText" dxfId="1" priority="183" operator="containsText" text="baseball">
      <formula>NOT(ISERROR(SEARCH(("baseball"),(N464))))</formula>
    </cfRule>
  </conditionalFormatting>
  <conditionalFormatting sqref="P463:S463">
    <cfRule type="cellIs" dxfId="9" priority="184" operator="greaterThan">
      <formula>0.75</formula>
    </cfRule>
  </conditionalFormatting>
  <conditionalFormatting sqref="P463:S463">
    <cfRule type="cellIs" dxfId="10" priority="185" operator="between">
      <formula>0.6</formula>
      <formula>0.75</formula>
    </cfRule>
  </conditionalFormatting>
  <conditionalFormatting sqref="P463:S463">
    <cfRule type="cellIs" dxfId="0" priority="186" operator="lessThanOrEqual">
      <formula>0.6</formula>
    </cfRule>
  </conditionalFormatting>
  <conditionalFormatting sqref="N463">
    <cfRule type="containsText" dxfId="0" priority="187" operator="containsText" text="football">
      <formula>NOT(ISERROR(SEARCH(("football"),(N463))))</formula>
    </cfRule>
  </conditionalFormatting>
  <conditionalFormatting sqref="N463">
    <cfRule type="containsText" dxfId="9" priority="188" operator="containsText" text="basketball">
      <formula>NOT(ISERROR(SEARCH(("basketball"),(N463))))</formula>
    </cfRule>
  </conditionalFormatting>
  <conditionalFormatting sqref="N463">
    <cfRule type="containsText" dxfId="1" priority="189" operator="containsText" text="baseball">
      <formula>NOT(ISERROR(SEARCH(("baseball"),(N463))))</formula>
    </cfRule>
  </conditionalFormatting>
  <conditionalFormatting sqref="P462:S462">
    <cfRule type="cellIs" dxfId="9" priority="190" operator="greaterThan">
      <formula>0.75</formula>
    </cfRule>
  </conditionalFormatting>
  <conditionalFormatting sqref="P462:S462">
    <cfRule type="cellIs" dxfId="10" priority="191" operator="between">
      <formula>0.6</formula>
      <formula>0.75</formula>
    </cfRule>
  </conditionalFormatting>
  <conditionalFormatting sqref="P462:S462">
    <cfRule type="cellIs" dxfId="0" priority="192" operator="lessThanOrEqual">
      <formula>0.6</formula>
    </cfRule>
  </conditionalFormatting>
  <conditionalFormatting sqref="N462">
    <cfRule type="containsText" dxfId="0" priority="193" operator="containsText" text="football">
      <formula>NOT(ISERROR(SEARCH(("football"),(N462))))</formula>
    </cfRule>
  </conditionalFormatting>
  <conditionalFormatting sqref="N462">
    <cfRule type="containsText" dxfId="9" priority="194" operator="containsText" text="basketball">
      <formula>NOT(ISERROR(SEARCH(("basketball"),(N462))))</formula>
    </cfRule>
  </conditionalFormatting>
  <conditionalFormatting sqref="N462">
    <cfRule type="containsText" dxfId="1" priority="195" operator="containsText" text="baseball">
      <formula>NOT(ISERROR(SEARCH(("baseball"),(N462))))</formula>
    </cfRule>
  </conditionalFormatting>
  <conditionalFormatting sqref="N461">
    <cfRule type="containsText" dxfId="1" priority="196" operator="containsText" text="Baseball">
      <formula>NOT(ISERROR(SEARCH(("Baseball"),(N461))))</formula>
    </cfRule>
  </conditionalFormatting>
  <conditionalFormatting sqref="N461">
    <cfRule type="containsText" dxfId="2" priority="197" operator="containsText" text="basketball">
      <formula>NOT(ISERROR(SEARCH(("basketball"),(N461))))</formula>
    </cfRule>
  </conditionalFormatting>
  <conditionalFormatting sqref="N461">
    <cfRule type="containsText" dxfId="0" priority="198" operator="containsText" text="football">
      <formula>NOT(ISERROR(SEARCH(("football"),(N461))))</formula>
    </cfRule>
  </conditionalFormatting>
  <conditionalFormatting sqref="P461:S461">
    <cfRule type="cellIs" dxfId="9" priority="199" operator="greaterThan">
      <formula>0.75</formula>
    </cfRule>
  </conditionalFormatting>
  <conditionalFormatting sqref="P461:S461">
    <cfRule type="cellIs" dxfId="10" priority="200" operator="between">
      <formula>0.6</formula>
      <formula>0.75</formula>
    </cfRule>
  </conditionalFormatting>
  <conditionalFormatting sqref="P461:S461">
    <cfRule type="cellIs" dxfId="0" priority="201" operator="lessThanOrEqual">
      <formula>0.6</formula>
    </cfRule>
  </conditionalFormatting>
  <conditionalFormatting sqref="P460:S460">
    <cfRule type="cellIs" dxfId="9" priority="202" operator="greaterThan">
      <formula>0.75</formula>
    </cfRule>
  </conditionalFormatting>
  <conditionalFormatting sqref="P460:S460">
    <cfRule type="cellIs" dxfId="10" priority="203" operator="between">
      <formula>0.6</formula>
      <formula>0.75</formula>
    </cfRule>
  </conditionalFormatting>
  <conditionalFormatting sqref="P460:S460">
    <cfRule type="cellIs" dxfId="0" priority="204" operator="lessThanOrEqual">
      <formula>0.6</formula>
    </cfRule>
  </conditionalFormatting>
  <conditionalFormatting sqref="N460">
    <cfRule type="containsText" dxfId="0" priority="205" operator="containsText" text="football">
      <formula>NOT(ISERROR(SEARCH(("football"),(N460))))</formula>
    </cfRule>
  </conditionalFormatting>
  <conditionalFormatting sqref="N460">
    <cfRule type="containsText" dxfId="9" priority="206" operator="containsText" text="basketball">
      <formula>NOT(ISERROR(SEARCH(("basketball"),(N460))))</formula>
    </cfRule>
  </conditionalFormatting>
  <conditionalFormatting sqref="N460">
    <cfRule type="containsText" dxfId="1" priority="207" operator="containsText" text="baseball">
      <formula>NOT(ISERROR(SEARCH(("baseball"),(N460))))</formula>
    </cfRule>
  </conditionalFormatting>
  <conditionalFormatting sqref="P459 R459:S459">
    <cfRule type="cellIs" dxfId="9" priority="208" operator="greaterThan">
      <formula>0.75</formula>
    </cfRule>
  </conditionalFormatting>
  <conditionalFormatting sqref="P459 R459:S459">
    <cfRule type="cellIs" dxfId="10" priority="209" operator="between">
      <formula>0.6</formula>
      <formula>0.75</formula>
    </cfRule>
  </conditionalFormatting>
  <conditionalFormatting sqref="P459 R459:S459">
    <cfRule type="cellIs" dxfId="0" priority="210" operator="lessThanOrEqual">
      <formula>0.6</formula>
    </cfRule>
  </conditionalFormatting>
  <conditionalFormatting sqref="N458">
    <cfRule type="containsText" dxfId="0" priority="211" operator="containsText" text="football">
      <formula>NOT(ISERROR(SEARCH(("football"),(N458))))</formula>
    </cfRule>
  </conditionalFormatting>
  <conditionalFormatting sqref="N458">
    <cfRule type="containsText" dxfId="9" priority="212" operator="containsText" text="basketball">
      <formula>NOT(ISERROR(SEARCH(("basketball"),(N458))))</formula>
    </cfRule>
  </conditionalFormatting>
  <conditionalFormatting sqref="N458">
    <cfRule type="containsText" dxfId="1" priority="213" operator="containsText" text="baseball">
      <formula>NOT(ISERROR(SEARCH(("baseball"),(N458))))</formula>
    </cfRule>
  </conditionalFormatting>
  <conditionalFormatting sqref="P458:S458">
    <cfRule type="cellIs" dxfId="9" priority="214" operator="greaterThan">
      <formula>0.75</formula>
    </cfRule>
  </conditionalFormatting>
  <conditionalFormatting sqref="P458:S458">
    <cfRule type="cellIs" dxfId="10" priority="215" operator="between">
      <formula>0.6</formula>
      <formula>0.75</formula>
    </cfRule>
  </conditionalFormatting>
  <conditionalFormatting sqref="P458:S458">
    <cfRule type="cellIs" dxfId="0" priority="216" operator="lessThanOrEqual">
      <formula>0.6</formula>
    </cfRule>
  </conditionalFormatting>
  <conditionalFormatting sqref="P457 R457:S457">
    <cfRule type="cellIs" dxfId="9" priority="217" operator="greaterThan">
      <formula>0.75</formula>
    </cfRule>
  </conditionalFormatting>
  <conditionalFormatting sqref="P457 R457:S457">
    <cfRule type="cellIs" dxfId="10" priority="218" operator="between">
      <formula>0.6</formula>
      <formula>0.75</formula>
    </cfRule>
  </conditionalFormatting>
  <conditionalFormatting sqref="P457 R457:S457">
    <cfRule type="cellIs" dxfId="0" priority="219" operator="lessThanOrEqual">
      <formula>0.6</formula>
    </cfRule>
  </conditionalFormatting>
  <conditionalFormatting sqref="N456">
    <cfRule type="containsText" dxfId="1" priority="220" operator="containsText" text="Baseball">
      <formula>NOT(ISERROR(SEARCH(("Baseball"),(N456))))</formula>
    </cfRule>
  </conditionalFormatting>
  <conditionalFormatting sqref="N456">
    <cfRule type="containsText" dxfId="2" priority="221" operator="containsText" text="basketball">
      <formula>NOT(ISERROR(SEARCH(("basketball"),(N456))))</formula>
    </cfRule>
  </conditionalFormatting>
  <conditionalFormatting sqref="N456">
    <cfRule type="containsText" dxfId="0" priority="222" operator="containsText" text="football">
      <formula>NOT(ISERROR(SEARCH(("football"),(N456))))</formula>
    </cfRule>
  </conditionalFormatting>
  <conditionalFormatting sqref="S456">
    <cfRule type="cellIs" dxfId="9" priority="223" operator="greaterThan">
      <formula>0.75</formula>
    </cfRule>
  </conditionalFormatting>
  <conditionalFormatting sqref="S456">
    <cfRule type="cellIs" dxfId="10" priority="224" operator="between">
      <formula>0.6</formula>
      <formula>0.75</formula>
    </cfRule>
  </conditionalFormatting>
  <conditionalFormatting sqref="S456">
    <cfRule type="cellIs" dxfId="0" priority="225" operator="lessThanOrEqual">
      <formula>0.6</formula>
    </cfRule>
  </conditionalFormatting>
  <conditionalFormatting sqref="P455:S455">
    <cfRule type="cellIs" dxfId="9" priority="226" operator="greaterThan">
      <formula>0.75</formula>
    </cfRule>
  </conditionalFormatting>
  <conditionalFormatting sqref="P455:S455">
    <cfRule type="cellIs" dxfId="10" priority="227" operator="between">
      <formula>0.6</formula>
      <formula>0.75</formula>
    </cfRule>
  </conditionalFormatting>
  <conditionalFormatting sqref="P455:S455">
    <cfRule type="cellIs" dxfId="0" priority="228" operator="lessThanOrEqual">
      <formula>0.6</formula>
    </cfRule>
  </conditionalFormatting>
  <conditionalFormatting sqref="P454:S454">
    <cfRule type="cellIs" dxfId="9" priority="229" operator="greaterThan">
      <formula>0.75</formula>
    </cfRule>
  </conditionalFormatting>
  <conditionalFormatting sqref="P454:S454">
    <cfRule type="cellIs" dxfId="10" priority="230" operator="between">
      <formula>0.6</formula>
      <formula>0.75</formula>
    </cfRule>
  </conditionalFormatting>
  <conditionalFormatting sqref="P454:S454">
    <cfRule type="cellIs" dxfId="0" priority="231" operator="lessThanOrEqual">
      <formula>0.6</formula>
    </cfRule>
  </conditionalFormatting>
  <conditionalFormatting sqref="P453:S453">
    <cfRule type="cellIs" dxfId="9" priority="232" operator="greaterThan">
      <formula>0.75</formula>
    </cfRule>
  </conditionalFormatting>
  <conditionalFormatting sqref="P453:S453">
    <cfRule type="cellIs" dxfId="10" priority="233" operator="between">
      <formula>0.6</formula>
      <formula>0.75</formula>
    </cfRule>
  </conditionalFormatting>
  <conditionalFormatting sqref="P453:S453">
    <cfRule type="cellIs" dxfId="0" priority="234" operator="lessThanOrEqual">
      <formula>0.6</formula>
    </cfRule>
  </conditionalFormatting>
  <conditionalFormatting sqref="P451:S452">
    <cfRule type="cellIs" dxfId="9" priority="235" operator="greaterThan">
      <formula>0.75</formula>
    </cfRule>
  </conditionalFormatting>
  <conditionalFormatting sqref="P451:S452">
    <cfRule type="cellIs" dxfId="10" priority="236" operator="between">
      <formula>0.6</formula>
      <formula>0.75</formula>
    </cfRule>
  </conditionalFormatting>
  <conditionalFormatting sqref="P451:S452">
    <cfRule type="cellIs" dxfId="0" priority="237" operator="lessThanOrEqual">
      <formula>0.6</formula>
    </cfRule>
  </conditionalFormatting>
  <conditionalFormatting sqref="P450:S450">
    <cfRule type="cellIs" dxfId="9" priority="238" operator="greaterThan">
      <formula>0.75</formula>
    </cfRule>
  </conditionalFormatting>
  <conditionalFormatting sqref="P450:S450">
    <cfRule type="cellIs" dxfId="10" priority="239" operator="between">
      <formula>0.6</formula>
      <formula>0.75</formula>
    </cfRule>
  </conditionalFormatting>
  <conditionalFormatting sqref="P450:S450">
    <cfRule type="cellIs" dxfId="0" priority="240" operator="lessThanOrEqual">
      <formula>0.6</formula>
    </cfRule>
  </conditionalFormatting>
  <conditionalFormatting sqref="P449:S449">
    <cfRule type="cellIs" dxfId="9" priority="241" operator="greaterThan">
      <formula>0.75</formula>
    </cfRule>
  </conditionalFormatting>
  <conditionalFormatting sqref="P449:S449">
    <cfRule type="cellIs" dxfId="10" priority="242" operator="between">
      <formula>0.6</formula>
      <formula>0.75</formula>
    </cfRule>
  </conditionalFormatting>
  <conditionalFormatting sqref="P449:S449">
    <cfRule type="cellIs" dxfId="0" priority="243" operator="lessThanOrEqual">
      <formula>0.6</formula>
    </cfRule>
  </conditionalFormatting>
  <conditionalFormatting sqref="P448:S448">
    <cfRule type="cellIs" dxfId="9" priority="244" operator="greaterThan">
      <formula>0.75</formula>
    </cfRule>
  </conditionalFormatting>
  <conditionalFormatting sqref="P448:S448">
    <cfRule type="cellIs" dxfId="10" priority="245" operator="between">
      <formula>0.6</formula>
      <formula>0.75</formula>
    </cfRule>
  </conditionalFormatting>
  <conditionalFormatting sqref="P448:S448">
    <cfRule type="cellIs" dxfId="0" priority="246" operator="lessThanOrEqual">
      <formula>0.6</formula>
    </cfRule>
  </conditionalFormatting>
  <conditionalFormatting sqref="P447:S447">
    <cfRule type="cellIs" dxfId="9" priority="247" operator="greaterThan">
      <formula>0.75</formula>
    </cfRule>
  </conditionalFormatting>
  <conditionalFormatting sqref="P447:S447">
    <cfRule type="cellIs" dxfId="10" priority="248" operator="between">
      <formula>0.6</formula>
      <formula>0.75</formula>
    </cfRule>
  </conditionalFormatting>
  <conditionalFormatting sqref="P447:S447">
    <cfRule type="cellIs" dxfId="0" priority="249" operator="lessThanOrEqual">
      <formula>0.6</formula>
    </cfRule>
  </conditionalFormatting>
  <conditionalFormatting sqref="P446:S446">
    <cfRule type="cellIs" dxfId="9" priority="250" operator="greaterThan">
      <formula>0.75</formula>
    </cfRule>
  </conditionalFormatting>
  <conditionalFormatting sqref="P446:S446">
    <cfRule type="cellIs" dxfId="10" priority="251" operator="between">
      <formula>0.6</formula>
      <formula>0.75</formula>
    </cfRule>
  </conditionalFormatting>
  <conditionalFormatting sqref="P446:S446">
    <cfRule type="cellIs" dxfId="0" priority="252" operator="lessThanOrEqual">
      <formula>0.6</formula>
    </cfRule>
  </conditionalFormatting>
  <conditionalFormatting sqref="P444:S445">
    <cfRule type="cellIs" dxfId="9" priority="253" operator="greaterThan">
      <formula>0.75</formula>
    </cfRule>
  </conditionalFormatting>
  <conditionalFormatting sqref="P444:S445">
    <cfRule type="cellIs" dxfId="10" priority="254" operator="between">
      <formula>0.6</formula>
      <formula>0.75</formula>
    </cfRule>
  </conditionalFormatting>
  <conditionalFormatting sqref="P444:S445">
    <cfRule type="cellIs" dxfId="0" priority="255" operator="lessThanOrEqual">
      <formula>0.6</formula>
    </cfRule>
  </conditionalFormatting>
  <conditionalFormatting sqref="P443:S443">
    <cfRule type="cellIs" dxfId="9" priority="256" operator="greaterThan">
      <formula>0.75</formula>
    </cfRule>
  </conditionalFormatting>
  <conditionalFormatting sqref="P443:S443">
    <cfRule type="cellIs" dxfId="10" priority="257" operator="between">
      <formula>0.6</formula>
      <formula>0.75</formula>
    </cfRule>
  </conditionalFormatting>
  <conditionalFormatting sqref="P443:S443">
    <cfRule type="cellIs" dxfId="0" priority="258" operator="lessThanOrEqual">
      <formula>0.6</formula>
    </cfRule>
  </conditionalFormatting>
  <conditionalFormatting sqref="P442:S442">
    <cfRule type="cellIs" dxfId="9" priority="259" operator="greaterThan">
      <formula>0.75</formula>
    </cfRule>
  </conditionalFormatting>
  <conditionalFormatting sqref="P442:S442">
    <cfRule type="cellIs" dxfId="10" priority="260" operator="between">
      <formula>0.6</formula>
      <formula>0.75</formula>
    </cfRule>
  </conditionalFormatting>
  <conditionalFormatting sqref="P442:S442">
    <cfRule type="cellIs" dxfId="0" priority="261" operator="lessThanOrEqual">
      <formula>0.6</formula>
    </cfRule>
  </conditionalFormatting>
  <conditionalFormatting sqref="P441:S441">
    <cfRule type="cellIs" dxfId="9" priority="262" operator="greaterThan">
      <formula>0.75</formula>
    </cfRule>
  </conditionalFormatting>
  <conditionalFormatting sqref="P441:S441">
    <cfRule type="cellIs" dxfId="10" priority="263" operator="between">
      <formula>0.6</formula>
      <formula>0.75</formula>
    </cfRule>
  </conditionalFormatting>
  <conditionalFormatting sqref="P441:S441">
    <cfRule type="cellIs" dxfId="0" priority="264" operator="lessThanOrEqual">
      <formula>0.6</formula>
    </cfRule>
  </conditionalFormatting>
  <conditionalFormatting sqref="P440:S440">
    <cfRule type="cellIs" dxfId="9" priority="265" operator="greaterThan">
      <formula>0.75</formula>
    </cfRule>
  </conditionalFormatting>
  <conditionalFormatting sqref="P440:S440">
    <cfRule type="cellIs" dxfId="10" priority="266" operator="between">
      <formula>0.6</formula>
      <formula>0.75</formula>
    </cfRule>
  </conditionalFormatting>
  <conditionalFormatting sqref="P440:S440">
    <cfRule type="cellIs" dxfId="0" priority="267" operator="lessThanOrEqual">
      <formula>0.6</formula>
    </cfRule>
  </conditionalFormatting>
  <conditionalFormatting sqref="P439:S439">
    <cfRule type="cellIs" dxfId="9" priority="268" operator="greaterThan">
      <formula>0.75</formula>
    </cfRule>
  </conditionalFormatting>
  <conditionalFormatting sqref="P439:S439">
    <cfRule type="cellIs" dxfId="10" priority="269" operator="between">
      <formula>0.6</formula>
      <formula>0.75</formula>
    </cfRule>
  </conditionalFormatting>
  <conditionalFormatting sqref="P439:S439">
    <cfRule type="cellIs" dxfId="0" priority="270" operator="lessThanOrEqual">
      <formula>0.6</formula>
    </cfRule>
  </conditionalFormatting>
  <conditionalFormatting sqref="P438:S438">
    <cfRule type="cellIs" dxfId="9" priority="271" operator="greaterThan">
      <formula>0.75</formula>
    </cfRule>
  </conditionalFormatting>
  <conditionalFormatting sqref="P438:S438">
    <cfRule type="cellIs" dxfId="10" priority="272" operator="between">
      <formula>0.6</formula>
      <formula>0.75</formula>
    </cfRule>
  </conditionalFormatting>
  <conditionalFormatting sqref="P438:S438">
    <cfRule type="cellIs" dxfId="0" priority="273" operator="lessThanOrEqual">
      <formula>0.6</formula>
    </cfRule>
  </conditionalFormatting>
  <conditionalFormatting sqref="P437:S437">
    <cfRule type="cellIs" dxfId="9" priority="274" operator="greaterThan">
      <formula>0.75</formula>
    </cfRule>
  </conditionalFormatting>
  <conditionalFormatting sqref="P437:S437">
    <cfRule type="cellIs" dxfId="10" priority="275" operator="between">
      <formula>0.6</formula>
      <formula>0.75</formula>
    </cfRule>
  </conditionalFormatting>
  <conditionalFormatting sqref="P437:S437">
    <cfRule type="cellIs" dxfId="0" priority="276" operator="lessThanOrEqual">
      <formula>0.6</formula>
    </cfRule>
  </conditionalFormatting>
  <conditionalFormatting sqref="P436:S436">
    <cfRule type="cellIs" dxfId="9" priority="277" operator="greaterThan">
      <formula>0.75</formula>
    </cfRule>
  </conditionalFormatting>
  <conditionalFormatting sqref="P436:S436">
    <cfRule type="cellIs" dxfId="10" priority="278" operator="between">
      <formula>0.6</formula>
      <formula>0.75</formula>
    </cfRule>
  </conditionalFormatting>
  <conditionalFormatting sqref="P436:S436">
    <cfRule type="cellIs" dxfId="0" priority="279" operator="lessThanOrEqual">
      <formula>0.6</formula>
    </cfRule>
  </conditionalFormatting>
  <conditionalFormatting sqref="P435:S435">
    <cfRule type="cellIs" dxfId="9" priority="280" operator="greaterThan">
      <formula>0.75</formula>
    </cfRule>
  </conditionalFormatting>
  <conditionalFormatting sqref="P435:S435">
    <cfRule type="cellIs" dxfId="10" priority="281" operator="between">
      <formula>0.6</formula>
      <formula>0.75</formula>
    </cfRule>
  </conditionalFormatting>
  <conditionalFormatting sqref="P435:S435">
    <cfRule type="cellIs" dxfId="0" priority="282" operator="lessThanOrEqual">
      <formula>0.6</formula>
    </cfRule>
  </conditionalFormatting>
  <conditionalFormatting sqref="P432:S432 P434:S434">
    <cfRule type="cellIs" dxfId="9" priority="283" operator="greaterThan">
      <formula>0.75</formula>
    </cfRule>
  </conditionalFormatting>
  <conditionalFormatting sqref="P432:S432 P434:S434">
    <cfRule type="cellIs" dxfId="10" priority="284" operator="between">
      <formula>0.6</formula>
      <formula>0.75</formula>
    </cfRule>
  </conditionalFormatting>
  <conditionalFormatting sqref="P432:S432 P434:S434">
    <cfRule type="cellIs" dxfId="0" priority="285" operator="lessThanOrEqual">
      <formula>0.6</formula>
    </cfRule>
  </conditionalFormatting>
  <conditionalFormatting sqref="P429:S431">
    <cfRule type="cellIs" dxfId="9" priority="286" operator="greaterThan">
      <formula>0.75</formula>
    </cfRule>
  </conditionalFormatting>
  <conditionalFormatting sqref="P429:S431">
    <cfRule type="cellIs" dxfId="10" priority="287" operator="between">
      <formula>0.6</formula>
      <formula>0.75</formula>
    </cfRule>
  </conditionalFormatting>
  <conditionalFormatting sqref="P429:S431">
    <cfRule type="cellIs" dxfId="0" priority="288" operator="lessThanOrEqual">
      <formula>0.6</formula>
    </cfRule>
  </conditionalFormatting>
  <conditionalFormatting sqref="P427:S427">
    <cfRule type="cellIs" dxfId="9" priority="289" operator="greaterThan">
      <formula>0.75</formula>
    </cfRule>
  </conditionalFormatting>
  <conditionalFormatting sqref="P427:S427">
    <cfRule type="cellIs" dxfId="10" priority="290" operator="between">
      <formula>0.6</formula>
      <formula>0.75</formula>
    </cfRule>
  </conditionalFormatting>
  <conditionalFormatting sqref="P427:S427">
    <cfRule type="cellIs" dxfId="0" priority="291" operator="lessThanOrEqual">
      <formula>0.6</formula>
    </cfRule>
  </conditionalFormatting>
  <conditionalFormatting sqref="P426:S426">
    <cfRule type="cellIs" dxfId="0" priority="292" operator="lessThanOrEqual">
      <formula>0.6</formula>
    </cfRule>
  </conditionalFormatting>
  <conditionalFormatting sqref="P426:S426">
    <cfRule type="cellIs" dxfId="10" priority="293" operator="between">
      <formula>0.6</formula>
      <formula>0.75</formula>
    </cfRule>
  </conditionalFormatting>
  <conditionalFormatting sqref="P426:S426">
    <cfRule type="cellIs" dxfId="9" priority="294" operator="greaterThan">
      <formula>0.75</formula>
    </cfRule>
  </conditionalFormatting>
  <conditionalFormatting sqref="P424:S425">
    <cfRule type="cellIs" dxfId="0" priority="295" operator="lessThanOrEqual">
      <formula>0.6</formula>
    </cfRule>
  </conditionalFormatting>
  <conditionalFormatting sqref="P424:S425">
    <cfRule type="cellIs" dxfId="10" priority="296" operator="between">
      <formula>0.6</formula>
      <formula>0.75</formula>
    </cfRule>
  </conditionalFormatting>
  <conditionalFormatting sqref="P424:S425">
    <cfRule type="cellIs" dxfId="9" priority="297" operator="greaterThan">
      <formula>0.75</formula>
    </cfRule>
  </conditionalFormatting>
  <conditionalFormatting sqref="P423:S423">
    <cfRule type="cellIs" dxfId="0" priority="298" operator="lessThanOrEqual">
      <formula>0.6</formula>
    </cfRule>
  </conditionalFormatting>
  <conditionalFormatting sqref="P423:S423">
    <cfRule type="cellIs" dxfId="10" priority="299" operator="between">
      <formula>0.6</formula>
      <formula>0.75</formula>
    </cfRule>
  </conditionalFormatting>
  <conditionalFormatting sqref="P423:S423">
    <cfRule type="cellIs" dxfId="9" priority="300" operator="greaterThan">
      <formula>0.75</formula>
    </cfRule>
  </conditionalFormatting>
  <conditionalFormatting sqref="P422:S422">
    <cfRule type="cellIs" dxfId="0" priority="301" operator="lessThanOrEqual">
      <formula>0.6</formula>
    </cfRule>
  </conditionalFormatting>
  <conditionalFormatting sqref="P422:S422">
    <cfRule type="cellIs" dxfId="10" priority="302" operator="between">
      <formula>0.6</formula>
      <formula>0.75</formula>
    </cfRule>
  </conditionalFormatting>
  <conditionalFormatting sqref="P422:S422">
    <cfRule type="cellIs" dxfId="9" priority="303" operator="greaterThan">
      <formula>0.75</formula>
    </cfRule>
  </conditionalFormatting>
  <conditionalFormatting sqref="P421:S421">
    <cfRule type="cellIs" dxfId="0" priority="304" operator="lessThanOrEqual">
      <formula>0.6</formula>
    </cfRule>
  </conditionalFormatting>
  <conditionalFormatting sqref="P421:S421">
    <cfRule type="cellIs" dxfId="10" priority="305" operator="between">
      <formula>0.6</formula>
      <formula>0.75</formula>
    </cfRule>
  </conditionalFormatting>
  <conditionalFormatting sqref="P421:S421">
    <cfRule type="cellIs" dxfId="9" priority="306" operator="greaterThan">
      <formula>0.75</formula>
    </cfRule>
  </conditionalFormatting>
  <conditionalFormatting sqref="P419:S419">
    <cfRule type="cellIs" dxfId="0" priority="307" operator="lessThanOrEqual">
      <formula>0.6</formula>
    </cfRule>
  </conditionalFormatting>
  <conditionalFormatting sqref="P419:S419">
    <cfRule type="cellIs" dxfId="10" priority="308" operator="between">
      <formula>0.6</formula>
      <formula>0.75</formula>
    </cfRule>
  </conditionalFormatting>
  <conditionalFormatting sqref="P419:S419">
    <cfRule type="cellIs" dxfId="9" priority="309" operator="greaterThan">
      <formula>0.75</formula>
    </cfRule>
  </conditionalFormatting>
  <conditionalFormatting sqref="P418:S418">
    <cfRule type="cellIs" dxfId="0" priority="310" operator="lessThanOrEqual">
      <formula>0.6</formula>
    </cfRule>
  </conditionalFormatting>
  <conditionalFormatting sqref="P418:S418">
    <cfRule type="cellIs" dxfId="10" priority="311" operator="between">
      <formula>0.6</formula>
      <formula>0.75</formula>
    </cfRule>
  </conditionalFormatting>
  <conditionalFormatting sqref="P418:S418">
    <cfRule type="cellIs" dxfId="9" priority="312" operator="greaterThan">
      <formula>0.75</formula>
    </cfRule>
  </conditionalFormatting>
  <conditionalFormatting sqref="P417:S417">
    <cfRule type="cellIs" dxfId="0" priority="313" operator="lessThanOrEqual">
      <formula>0.6</formula>
    </cfRule>
  </conditionalFormatting>
  <conditionalFormatting sqref="P417:S417">
    <cfRule type="cellIs" dxfId="10" priority="314" operator="between">
      <formula>0.6</formula>
      <formula>0.75</formula>
    </cfRule>
  </conditionalFormatting>
  <conditionalFormatting sqref="P417:S417">
    <cfRule type="cellIs" dxfId="9" priority="315" operator="greaterThan">
      <formula>0.75</formula>
    </cfRule>
  </conditionalFormatting>
  <conditionalFormatting sqref="P416:S416">
    <cfRule type="cellIs" dxfId="0" priority="316" operator="lessThanOrEqual">
      <formula>0.6</formula>
    </cfRule>
  </conditionalFormatting>
  <conditionalFormatting sqref="P416:S416">
    <cfRule type="cellIs" dxfId="10" priority="317" operator="between">
      <formula>0.6</formula>
      <formula>0.75</formula>
    </cfRule>
  </conditionalFormatting>
  <conditionalFormatting sqref="P416:S416">
    <cfRule type="cellIs" dxfId="9" priority="318" operator="greaterThan">
      <formula>0.75</formula>
    </cfRule>
  </conditionalFormatting>
  <conditionalFormatting sqref="P415:S415">
    <cfRule type="cellIs" dxfId="0" priority="319" operator="lessThanOrEqual">
      <formula>0.6</formula>
    </cfRule>
  </conditionalFormatting>
  <conditionalFormatting sqref="P415:S415">
    <cfRule type="cellIs" dxfId="10" priority="320" operator="between">
      <formula>0.6</formula>
      <formula>0.75</formula>
    </cfRule>
  </conditionalFormatting>
  <conditionalFormatting sqref="P415:S415">
    <cfRule type="cellIs" dxfId="9" priority="321" operator="greaterThan">
      <formula>0.75</formula>
    </cfRule>
  </conditionalFormatting>
  <conditionalFormatting sqref="S414">
    <cfRule type="cellIs" dxfId="0" priority="322" operator="lessThanOrEqual">
      <formula>0.6</formula>
    </cfRule>
  </conditionalFormatting>
  <conditionalFormatting sqref="S414">
    <cfRule type="cellIs" dxfId="10" priority="323" operator="between">
      <formula>0.6</formula>
      <formula>0.75</formula>
    </cfRule>
  </conditionalFormatting>
  <conditionalFormatting sqref="S414">
    <cfRule type="cellIs" dxfId="9" priority="324" operator="greaterThan">
      <formula>0.75</formula>
    </cfRule>
  </conditionalFormatting>
  <conditionalFormatting sqref="P413:S413">
    <cfRule type="cellIs" dxfId="0" priority="325" operator="lessThanOrEqual">
      <formula>0.6</formula>
    </cfRule>
  </conditionalFormatting>
  <conditionalFormatting sqref="P413:S413">
    <cfRule type="cellIs" dxfId="10" priority="326" operator="between">
      <formula>0.6</formula>
      <formula>0.75</formula>
    </cfRule>
  </conditionalFormatting>
  <conditionalFormatting sqref="P413:S413">
    <cfRule type="cellIs" dxfId="9" priority="327" operator="greaterThan">
      <formula>0.75</formula>
    </cfRule>
  </conditionalFormatting>
  <conditionalFormatting sqref="S412">
    <cfRule type="cellIs" dxfId="0" priority="328" operator="lessThanOrEqual">
      <formula>0.6</formula>
    </cfRule>
  </conditionalFormatting>
  <conditionalFormatting sqref="S412">
    <cfRule type="cellIs" dxfId="10" priority="329" operator="between">
      <formula>0.6</formula>
      <formula>0.75</formula>
    </cfRule>
  </conditionalFormatting>
  <conditionalFormatting sqref="S412">
    <cfRule type="cellIs" dxfId="9" priority="330" operator="greaterThan">
      <formula>0.75</formula>
    </cfRule>
  </conditionalFormatting>
  <conditionalFormatting sqref="P411:S411">
    <cfRule type="cellIs" dxfId="0" priority="331" operator="lessThanOrEqual">
      <formula>0.6</formula>
    </cfRule>
  </conditionalFormatting>
  <conditionalFormatting sqref="P411:S411">
    <cfRule type="cellIs" dxfId="10" priority="332" operator="between">
      <formula>0.6</formula>
      <formula>0.75</formula>
    </cfRule>
  </conditionalFormatting>
  <conditionalFormatting sqref="P411:S411">
    <cfRule type="cellIs" dxfId="9" priority="333" operator="greaterThan">
      <formula>0.75</formula>
    </cfRule>
  </conditionalFormatting>
  <conditionalFormatting sqref="P409:S410">
    <cfRule type="cellIs" dxfId="0" priority="334" operator="lessThanOrEqual">
      <formula>0.6</formula>
    </cfRule>
  </conditionalFormatting>
  <conditionalFormatting sqref="P409:S410">
    <cfRule type="cellIs" dxfId="10" priority="335" operator="between">
      <formula>0.6</formula>
      <formula>0.75</formula>
    </cfRule>
  </conditionalFormatting>
  <conditionalFormatting sqref="P409:S410">
    <cfRule type="cellIs" dxfId="9" priority="336" operator="greaterThan">
      <formula>0.75</formula>
    </cfRule>
  </conditionalFormatting>
  <conditionalFormatting sqref="S408">
    <cfRule type="cellIs" dxfId="0" priority="337" operator="lessThanOrEqual">
      <formula>0.6</formula>
    </cfRule>
  </conditionalFormatting>
  <conditionalFormatting sqref="S408">
    <cfRule type="cellIs" dxfId="10" priority="338" operator="between">
      <formula>0.6</formula>
      <formula>0.75</formula>
    </cfRule>
  </conditionalFormatting>
  <conditionalFormatting sqref="S408">
    <cfRule type="cellIs" dxfId="9" priority="339" operator="greaterThan">
      <formula>0.75</formula>
    </cfRule>
  </conditionalFormatting>
  <conditionalFormatting sqref="S407">
    <cfRule type="cellIs" dxfId="0" priority="340" operator="lessThanOrEqual">
      <formula>0.6</formula>
    </cfRule>
  </conditionalFormatting>
  <conditionalFormatting sqref="S407">
    <cfRule type="cellIs" dxfId="10" priority="341" operator="between">
      <formula>0.6</formula>
      <formula>0.75</formula>
    </cfRule>
  </conditionalFormatting>
  <conditionalFormatting sqref="S407">
    <cfRule type="cellIs" dxfId="9" priority="342" operator="greaterThan">
      <formula>0.75</formula>
    </cfRule>
  </conditionalFormatting>
  <conditionalFormatting sqref="S406">
    <cfRule type="cellIs" dxfId="0" priority="343" operator="lessThanOrEqual">
      <formula>0.6</formula>
    </cfRule>
  </conditionalFormatting>
  <conditionalFormatting sqref="S406">
    <cfRule type="cellIs" dxfId="10" priority="344" operator="between">
      <formula>0.6</formula>
      <formula>0.75</formula>
    </cfRule>
  </conditionalFormatting>
  <conditionalFormatting sqref="S406">
    <cfRule type="cellIs" dxfId="9" priority="345" operator="greaterThan">
      <formula>0.75</formula>
    </cfRule>
  </conditionalFormatting>
  <conditionalFormatting sqref="S405">
    <cfRule type="cellIs" dxfId="0" priority="346" operator="lessThanOrEqual">
      <formula>0.6</formula>
    </cfRule>
  </conditionalFormatting>
  <conditionalFormatting sqref="S405">
    <cfRule type="cellIs" dxfId="10" priority="347" operator="between">
      <formula>0.6</formula>
      <formula>0.75</formula>
    </cfRule>
  </conditionalFormatting>
  <conditionalFormatting sqref="S405">
    <cfRule type="cellIs" dxfId="9" priority="348" operator="greaterThan">
      <formula>0.75</formula>
    </cfRule>
  </conditionalFormatting>
  <conditionalFormatting sqref="S404">
    <cfRule type="cellIs" dxfId="0" priority="349" operator="lessThanOrEqual">
      <formula>0.6</formula>
    </cfRule>
  </conditionalFormatting>
  <conditionalFormatting sqref="S404">
    <cfRule type="cellIs" dxfId="10" priority="350" operator="between">
      <formula>0.6</formula>
      <formula>0.75</formula>
    </cfRule>
  </conditionalFormatting>
  <conditionalFormatting sqref="S404">
    <cfRule type="cellIs" dxfId="9" priority="351" operator="greaterThan">
      <formula>0.75</formula>
    </cfRule>
  </conditionalFormatting>
  <conditionalFormatting sqref="S403">
    <cfRule type="cellIs" dxfId="0" priority="352" operator="lessThanOrEqual">
      <formula>0.6</formula>
    </cfRule>
  </conditionalFormatting>
  <conditionalFormatting sqref="S403">
    <cfRule type="cellIs" dxfId="10" priority="353" operator="between">
      <formula>0.6</formula>
      <formula>0.75</formula>
    </cfRule>
  </conditionalFormatting>
  <conditionalFormatting sqref="S403">
    <cfRule type="cellIs" dxfId="9" priority="354" operator="greaterThan">
      <formula>0.75</formula>
    </cfRule>
  </conditionalFormatting>
  <conditionalFormatting sqref="S402">
    <cfRule type="cellIs" dxfId="0" priority="355" operator="lessThanOrEqual">
      <formula>0.6</formula>
    </cfRule>
  </conditionalFormatting>
  <conditionalFormatting sqref="S402">
    <cfRule type="cellIs" dxfId="10" priority="356" operator="between">
      <formula>0.6</formula>
      <formula>0.75</formula>
    </cfRule>
  </conditionalFormatting>
  <conditionalFormatting sqref="S402">
    <cfRule type="cellIs" dxfId="9" priority="357" operator="greaterThan">
      <formula>0.75</formula>
    </cfRule>
  </conditionalFormatting>
  <conditionalFormatting sqref="P401:S401">
    <cfRule type="cellIs" dxfId="0" priority="358" operator="lessThanOrEqual">
      <formula>0.6</formula>
    </cfRule>
  </conditionalFormatting>
  <conditionalFormatting sqref="P401:S401">
    <cfRule type="cellIs" dxfId="10" priority="359" operator="between">
      <formula>0.6</formula>
      <formula>0.75</formula>
    </cfRule>
  </conditionalFormatting>
  <conditionalFormatting sqref="P401:S401">
    <cfRule type="cellIs" dxfId="9" priority="360" operator="greaterThan">
      <formula>0.75</formula>
    </cfRule>
  </conditionalFormatting>
  <conditionalFormatting sqref="S400">
    <cfRule type="cellIs" dxfId="0" priority="361" operator="lessThanOrEqual">
      <formula>0.6</formula>
    </cfRule>
  </conditionalFormatting>
  <conditionalFormatting sqref="S400">
    <cfRule type="cellIs" dxfId="10" priority="362" operator="between">
      <formula>0.6</formula>
      <formula>0.75</formula>
    </cfRule>
  </conditionalFormatting>
  <conditionalFormatting sqref="S400">
    <cfRule type="cellIs" dxfId="9" priority="363" operator="greaterThan">
      <formula>0.75</formula>
    </cfRule>
  </conditionalFormatting>
  <conditionalFormatting sqref="P399:S399">
    <cfRule type="cellIs" dxfId="0" priority="364" operator="lessThanOrEqual">
      <formula>0.6</formula>
    </cfRule>
  </conditionalFormatting>
  <conditionalFormatting sqref="P399:S399">
    <cfRule type="cellIs" dxfId="10" priority="365" operator="between">
      <formula>0.6</formula>
      <formula>0.75</formula>
    </cfRule>
  </conditionalFormatting>
  <conditionalFormatting sqref="P399:S399">
    <cfRule type="cellIs" dxfId="9" priority="366" operator="greaterThan">
      <formula>0.75</formula>
    </cfRule>
  </conditionalFormatting>
  <conditionalFormatting sqref="P398:S398">
    <cfRule type="cellIs" dxfId="0" priority="367" operator="lessThanOrEqual">
      <formula>0.6</formula>
    </cfRule>
  </conditionalFormatting>
  <conditionalFormatting sqref="P398:S398">
    <cfRule type="cellIs" dxfId="10" priority="368" operator="between">
      <formula>0.6</formula>
      <formula>0.75</formula>
    </cfRule>
  </conditionalFormatting>
  <conditionalFormatting sqref="P398:S398">
    <cfRule type="cellIs" dxfId="9" priority="369" operator="greaterThan">
      <formula>0.75</formula>
    </cfRule>
  </conditionalFormatting>
  <conditionalFormatting sqref="P397:S397">
    <cfRule type="cellIs" dxfId="0" priority="370" operator="lessThanOrEqual">
      <formula>0.6</formula>
    </cfRule>
  </conditionalFormatting>
  <conditionalFormatting sqref="P397:S397">
    <cfRule type="cellIs" dxfId="10" priority="371" operator="between">
      <formula>0.6</formula>
      <formula>0.75</formula>
    </cfRule>
  </conditionalFormatting>
  <conditionalFormatting sqref="P397:S397">
    <cfRule type="cellIs" dxfId="9" priority="372" operator="greaterThan">
      <formula>0.75</formula>
    </cfRule>
  </conditionalFormatting>
  <conditionalFormatting sqref="P396:S396">
    <cfRule type="cellIs" dxfId="0" priority="373" operator="lessThanOrEqual">
      <formula>0.6</formula>
    </cfRule>
  </conditionalFormatting>
  <conditionalFormatting sqref="P396:S396">
    <cfRule type="cellIs" dxfId="10" priority="374" operator="between">
      <formula>0.6</formula>
      <formula>0.75</formula>
    </cfRule>
  </conditionalFormatting>
  <conditionalFormatting sqref="P396:S396">
    <cfRule type="cellIs" dxfId="9" priority="375" operator="greaterThan">
      <formula>0.75</formula>
    </cfRule>
  </conditionalFormatting>
  <conditionalFormatting sqref="P395:S395">
    <cfRule type="cellIs" dxfId="0" priority="376" operator="lessThanOrEqual">
      <formula>0.6</formula>
    </cfRule>
  </conditionalFormatting>
  <conditionalFormatting sqref="P395:S395">
    <cfRule type="cellIs" dxfId="10" priority="377" operator="between">
      <formula>0.6</formula>
      <formula>0.75</formula>
    </cfRule>
  </conditionalFormatting>
  <conditionalFormatting sqref="P395:S395">
    <cfRule type="cellIs" dxfId="9" priority="378" operator="greaterThan">
      <formula>0.75</formula>
    </cfRule>
  </conditionalFormatting>
  <conditionalFormatting sqref="P394:S394">
    <cfRule type="cellIs" dxfId="0" priority="379" operator="lessThanOrEqual">
      <formula>0.6</formula>
    </cfRule>
  </conditionalFormatting>
  <conditionalFormatting sqref="P394:S394">
    <cfRule type="cellIs" dxfId="10" priority="380" operator="between">
      <formula>0.6</formula>
      <formula>0.75</formula>
    </cfRule>
  </conditionalFormatting>
  <conditionalFormatting sqref="P394:S394">
    <cfRule type="cellIs" dxfId="9" priority="381" operator="greaterThan">
      <formula>0.75</formula>
    </cfRule>
  </conditionalFormatting>
  <conditionalFormatting sqref="P393:S393">
    <cfRule type="cellIs" dxfId="9" priority="382" operator="greaterThan">
      <formula>0.75</formula>
    </cfRule>
  </conditionalFormatting>
  <conditionalFormatting sqref="P393:S393">
    <cfRule type="cellIs" dxfId="10" priority="383" operator="between">
      <formula>0.6</formula>
      <formula>0.75</formula>
    </cfRule>
  </conditionalFormatting>
  <conditionalFormatting sqref="P393:S393">
    <cfRule type="cellIs" dxfId="0" priority="384" operator="lessThanOrEqual">
      <formula>0.6</formula>
    </cfRule>
  </conditionalFormatting>
  <conditionalFormatting sqref="N393">
    <cfRule type="containsText" dxfId="1" priority="385" operator="containsText" text="baseball">
      <formula>NOT(ISERROR(SEARCH(("baseball"),(N393))))</formula>
    </cfRule>
  </conditionalFormatting>
  <conditionalFormatting sqref="N393">
    <cfRule type="containsText" dxfId="9" priority="386" operator="containsText" text="basketball">
      <formula>NOT(ISERROR(SEARCH(("basketball"),(N393))))</formula>
    </cfRule>
  </conditionalFormatting>
  <conditionalFormatting sqref="N393">
    <cfRule type="containsText" dxfId="0" priority="387" operator="containsText" text="football">
      <formula>NOT(ISERROR(SEARCH(("football"),(N393))))</formula>
    </cfRule>
  </conditionalFormatting>
  <conditionalFormatting sqref="P392:S392">
    <cfRule type="cellIs" dxfId="9" priority="388" operator="greaterThan">
      <formula>0.75</formula>
    </cfRule>
  </conditionalFormatting>
  <conditionalFormatting sqref="P392:S392">
    <cfRule type="cellIs" dxfId="10" priority="389" operator="between">
      <formula>0.6</formula>
      <formula>0.75</formula>
    </cfRule>
  </conditionalFormatting>
  <conditionalFormatting sqref="P392:S392">
    <cfRule type="cellIs" dxfId="0" priority="390" operator="lessThanOrEqual">
      <formula>0.6</formula>
    </cfRule>
  </conditionalFormatting>
  <conditionalFormatting sqref="P391:S391">
    <cfRule type="cellIs" dxfId="9" priority="391" operator="greaterThan">
      <formula>0.75</formula>
    </cfRule>
  </conditionalFormatting>
  <conditionalFormatting sqref="P391:S391">
    <cfRule type="cellIs" dxfId="10" priority="392" operator="between">
      <formula>0.6</formula>
      <formula>0.75</formula>
    </cfRule>
  </conditionalFormatting>
  <conditionalFormatting sqref="P391:S391">
    <cfRule type="cellIs" dxfId="0" priority="393" operator="lessThanOrEqual">
      <formula>0.6</formula>
    </cfRule>
  </conditionalFormatting>
  <conditionalFormatting sqref="P384:P390 Q384:S384">
    <cfRule type="cellIs" dxfId="9" priority="394" operator="greaterThan">
      <formula>0.75</formula>
    </cfRule>
  </conditionalFormatting>
  <conditionalFormatting sqref="P384:P390 Q384:S384">
    <cfRule type="cellIs" dxfId="10" priority="395" operator="between">
      <formula>0.6</formula>
      <formula>0.75</formula>
    </cfRule>
  </conditionalFormatting>
  <conditionalFormatting sqref="P384:P390 Q384:S384">
    <cfRule type="cellIs" dxfId="0" priority="396" operator="lessThanOrEqual">
      <formula>0.6</formula>
    </cfRule>
  </conditionalFormatting>
  <conditionalFormatting sqref="P358:S382">
    <cfRule type="cellIs" dxfId="9" priority="397" operator="greaterThan">
      <formula>0.75</formula>
    </cfRule>
  </conditionalFormatting>
  <conditionalFormatting sqref="P358:S382">
    <cfRule type="cellIs" dxfId="10" priority="398" operator="between">
      <formula>0.6</formula>
      <formula>0.75</formula>
    </cfRule>
  </conditionalFormatting>
  <conditionalFormatting sqref="P358:S382">
    <cfRule type="cellIs" dxfId="0" priority="399" operator="lessThanOrEqual">
      <formula>0.6</formula>
    </cfRule>
  </conditionalFormatting>
  <conditionalFormatting sqref="P356:S357">
    <cfRule type="cellIs" dxfId="9" priority="400" operator="greaterThan">
      <formula>0.75</formula>
    </cfRule>
  </conditionalFormatting>
  <conditionalFormatting sqref="P356:S357">
    <cfRule type="cellIs" dxfId="10" priority="401" operator="between">
      <formula>0.6</formula>
      <formula>0.75</formula>
    </cfRule>
  </conditionalFormatting>
  <conditionalFormatting sqref="P356:S357">
    <cfRule type="cellIs" dxfId="0" priority="402" operator="lessThanOrEqual">
      <formula>0.6</formula>
    </cfRule>
  </conditionalFormatting>
  <conditionalFormatting sqref="P355:S355">
    <cfRule type="cellIs" dxfId="9" priority="403" operator="greaterThan">
      <formula>0.75</formula>
    </cfRule>
  </conditionalFormatting>
  <conditionalFormatting sqref="P355:S355">
    <cfRule type="cellIs" dxfId="10" priority="404" operator="between">
      <formula>0.6</formula>
      <formula>0.75</formula>
    </cfRule>
  </conditionalFormatting>
  <conditionalFormatting sqref="P355:S355">
    <cfRule type="cellIs" dxfId="0" priority="405" operator="lessThanOrEqual">
      <formula>0.6</formula>
    </cfRule>
  </conditionalFormatting>
  <conditionalFormatting sqref="P353:S353">
    <cfRule type="cellIs" dxfId="9" priority="406" operator="greaterThan">
      <formula>0.75</formula>
    </cfRule>
  </conditionalFormatting>
  <conditionalFormatting sqref="P353:S353">
    <cfRule type="cellIs" dxfId="10" priority="407" operator="between">
      <formula>0.6</formula>
      <formula>0.75</formula>
    </cfRule>
  </conditionalFormatting>
  <conditionalFormatting sqref="P353:S353">
    <cfRule type="cellIs" dxfId="0" priority="408" operator="lessThanOrEqual">
      <formula>0.6</formula>
    </cfRule>
  </conditionalFormatting>
  <conditionalFormatting sqref="P342:S351">
    <cfRule type="cellIs" dxfId="9" priority="409" operator="greaterThan">
      <formula>0.75</formula>
    </cfRule>
  </conditionalFormatting>
  <conditionalFormatting sqref="P342:S351">
    <cfRule type="cellIs" dxfId="10" priority="410" operator="between">
      <formula>0.6</formula>
      <formula>0.75</formula>
    </cfRule>
  </conditionalFormatting>
  <conditionalFormatting sqref="P342:S351">
    <cfRule type="cellIs" dxfId="0" priority="411" operator="lessThanOrEqual">
      <formula>0.6</formula>
    </cfRule>
  </conditionalFormatting>
  <conditionalFormatting sqref="P341:S341">
    <cfRule type="cellIs" dxfId="9" priority="412" operator="greaterThan">
      <formula>0.75</formula>
    </cfRule>
  </conditionalFormatting>
  <conditionalFormatting sqref="P341:S341">
    <cfRule type="cellIs" dxfId="10" priority="413" operator="between">
      <formula>0.6</formula>
      <formula>0.75</formula>
    </cfRule>
  </conditionalFormatting>
  <conditionalFormatting sqref="P341:S341">
    <cfRule type="cellIs" dxfId="0" priority="414" operator="lessThanOrEqual">
      <formula>0.6</formula>
    </cfRule>
  </conditionalFormatting>
  <conditionalFormatting sqref="P340:S340">
    <cfRule type="cellIs" dxfId="9" priority="415" operator="greaterThan">
      <formula>0.75</formula>
    </cfRule>
  </conditionalFormatting>
  <conditionalFormatting sqref="P340:S340">
    <cfRule type="cellIs" dxfId="10" priority="416" operator="between">
      <formula>0.6</formula>
      <formula>0.75</formula>
    </cfRule>
  </conditionalFormatting>
  <conditionalFormatting sqref="P340:S340">
    <cfRule type="cellIs" dxfId="0" priority="417" operator="lessThanOrEqual">
      <formula>0.6</formula>
    </cfRule>
  </conditionalFormatting>
  <conditionalFormatting sqref="P336:S336">
    <cfRule type="cellIs" dxfId="9" priority="418" operator="greaterThan">
      <formula>0.75</formula>
    </cfRule>
  </conditionalFormatting>
  <conditionalFormatting sqref="P336:S336">
    <cfRule type="cellIs" dxfId="10" priority="419" operator="between">
      <formula>0.6</formula>
      <formula>0.75</formula>
    </cfRule>
  </conditionalFormatting>
  <conditionalFormatting sqref="P336:S336">
    <cfRule type="cellIs" dxfId="0" priority="420" operator="lessThanOrEqual">
      <formula>0.6</formula>
    </cfRule>
  </conditionalFormatting>
  <conditionalFormatting sqref="S335">
    <cfRule type="cellIs" dxfId="9" priority="421" operator="greaterThan">
      <formula>0.75</formula>
    </cfRule>
  </conditionalFormatting>
  <conditionalFormatting sqref="S335">
    <cfRule type="cellIs" dxfId="10" priority="422" operator="between">
      <formula>0.6</formula>
      <formula>0.75</formula>
    </cfRule>
  </conditionalFormatting>
  <conditionalFormatting sqref="S335">
    <cfRule type="cellIs" dxfId="0" priority="423" operator="lessThanOrEqual">
      <formula>0.6</formula>
    </cfRule>
  </conditionalFormatting>
  <conditionalFormatting sqref="S334">
    <cfRule type="cellIs" dxfId="9" priority="424" operator="greaterThan">
      <formula>0.75</formula>
    </cfRule>
  </conditionalFormatting>
  <conditionalFormatting sqref="S334">
    <cfRule type="cellIs" dxfId="10" priority="425" operator="between">
      <formula>0.6</formula>
      <formula>0.75</formula>
    </cfRule>
  </conditionalFormatting>
  <conditionalFormatting sqref="S334">
    <cfRule type="cellIs" dxfId="0" priority="426" operator="lessThanOrEqual">
      <formula>0.6</formula>
    </cfRule>
  </conditionalFormatting>
  <conditionalFormatting sqref="P333:S333">
    <cfRule type="cellIs" dxfId="9" priority="427" operator="greaterThan">
      <formula>0.75</formula>
    </cfRule>
  </conditionalFormatting>
  <conditionalFormatting sqref="P333:S333">
    <cfRule type="cellIs" dxfId="10" priority="428" operator="between">
      <formula>0.6</formula>
      <formula>0.75</formula>
    </cfRule>
  </conditionalFormatting>
  <conditionalFormatting sqref="P333:S333">
    <cfRule type="cellIs" dxfId="0" priority="429" operator="lessThanOrEqual">
      <formula>0.6</formula>
    </cfRule>
  </conditionalFormatting>
  <conditionalFormatting sqref="P332:S332">
    <cfRule type="cellIs" dxfId="9" priority="430" operator="greaterThan">
      <formula>0.75</formula>
    </cfRule>
  </conditionalFormatting>
  <conditionalFormatting sqref="P332:S332">
    <cfRule type="cellIs" dxfId="10" priority="431" operator="between">
      <formula>0.6</formula>
      <formula>0.75</formula>
    </cfRule>
  </conditionalFormatting>
  <conditionalFormatting sqref="P332:S332">
    <cfRule type="cellIs" dxfId="0" priority="432" operator="lessThanOrEqual">
      <formula>0.6</formula>
    </cfRule>
  </conditionalFormatting>
  <conditionalFormatting sqref="P331:S331">
    <cfRule type="cellIs" dxfId="9" priority="433" operator="greaterThan">
      <formula>0.75</formula>
    </cfRule>
  </conditionalFormatting>
  <conditionalFormatting sqref="P331:S331">
    <cfRule type="cellIs" dxfId="10" priority="434" operator="between">
      <formula>0.6</formula>
      <formula>0.75</formula>
    </cfRule>
  </conditionalFormatting>
  <conditionalFormatting sqref="P331:S331">
    <cfRule type="cellIs" dxfId="0" priority="435" operator="lessThanOrEqual">
      <formula>0.6</formula>
    </cfRule>
  </conditionalFormatting>
  <conditionalFormatting sqref="P330:S330">
    <cfRule type="cellIs" dxfId="9" priority="436" operator="greaterThan">
      <formula>0.75</formula>
    </cfRule>
  </conditionalFormatting>
  <conditionalFormatting sqref="P330:S330">
    <cfRule type="cellIs" dxfId="10" priority="437" operator="between">
      <formula>0.6</formula>
      <formula>0.75</formula>
    </cfRule>
  </conditionalFormatting>
  <conditionalFormatting sqref="P330:S330">
    <cfRule type="cellIs" dxfId="0" priority="438" operator="lessThanOrEqual">
      <formula>0.6</formula>
    </cfRule>
  </conditionalFormatting>
  <conditionalFormatting sqref="P329:S329">
    <cfRule type="cellIs" dxfId="9" priority="439" operator="greaterThan">
      <formula>0.75</formula>
    </cfRule>
  </conditionalFormatting>
  <conditionalFormatting sqref="P329:S329">
    <cfRule type="cellIs" dxfId="10" priority="440" operator="between">
      <formula>0.6</formula>
      <formula>0.75</formula>
    </cfRule>
  </conditionalFormatting>
  <conditionalFormatting sqref="P329:S329">
    <cfRule type="cellIs" dxfId="0" priority="441" operator="lessThanOrEqual">
      <formula>0.6</formula>
    </cfRule>
  </conditionalFormatting>
  <conditionalFormatting sqref="P328:S328">
    <cfRule type="cellIs" dxfId="9" priority="442" operator="greaterThan">
      <formula>0.75</formula>
    </cfRule>
  </conditionalFormatting>
  <conditionalFormatting sqref="P328:S328">
    <cfRule type="cellIs" dxfId="10" priority="443" operator="between">
      <formula>0.6</formula>
      <formula>0.75</formula>
    </cfRule>
  </conditionalFormatting>
  <conditionalFormatting sqref="P328:S328">
    <cfRule type="cellIs" dxfId="0" priority="444" operator="lessThanOrEqual">
      <formula>0.6</formula>
    </cfRule>
  </conditionalFormatting>
  <conditionalFormatting sqref="S326:S327 P327:R327">
    <cfRule type="cellIs" dxfId="9" priority="445" operator="greaterThan">
      <formula>0.75</formula>
    </cfRule>
  </conditionalFormatting>
  <conditionalFormatting sqref="S326:S327 P327:R327">
    <cfRule type="cellIs" dxfId="10" priority="446" operator="between">
      <formula>0.6</formula>
      <formula>0.75</formula>
    </cfRule>
  </conditionalFormatting>
  <conditionalFormatting sqref="S326:S327 P327:R327">
    <cfRule type="cellIs" dxfId="0" priority="447" operator="lessThanOrEqual">
      <formula>0.6</formula>
    </cfRule>
  </conditionalFormatting>
  <conditionalFormatting sqref="P325:S325">
    <cfRule type="cellIs" dxfId="9" priority="448" operator="greaterThan">
      <formula>0.75</formula>
    </cfRule>
  </conditionalFormatting>
  <conditionalFormatting sqref="P325:S325">
    <cfRule type="cellIs" dxfId="10" priority="449" operator="between">
      <formula>0.6</formula>
      <formula>0.75</formula>
    </cfRule>
  </conditionalFormatting>
  <conditionalFormatting sqref="P325:S325">
    <cfRule type="cellIs" dxfId="0" priority="450" operator="lessThanOrEqual">
      <formula>0.6</formula>
    </cfRule>
  </conditionalFormatting>
  <conditionalFormatting sqref="P324:S324">
    <cfRule type="cellIs" dxfId="9" priority="451" operator="greaterThan">
      <formula>0.75</formula>
    </cfRule>
  </conditionalFormatting>
  <conditionalFormatting sqref="P324:S324">
    <cfRule type="cellIs" dxfId="10" priority="452" operator="between">
      <formula>0.6</formula>
      <formula>0.75</formula>
    </cfRule>
  </conditionalFormatting>
  <conditionalFormatting sqref="P324:S324">
    <cfRule type="cellIs" dxfId="0" priority="453" operator="lessThanOrEqual">
      <formula>0.6</formula>
    </cfRule>
  </conditionalFormatting>
  <conditionalFormatting sqref="P323:S323">
    <cfRule type="cellIs" dxfId="9" priority="454" operator="greaterThan">
      <formula>0.75</formula>
    </cfRule>
  </conditionalFormatting>
  <conditionalFormatting sqref="P323:S323">
    <cfRule type="cellIs" dxfId="10" priority="455" operator="between">
      <formula>0.6</formula>
      <formula>0.75</formula>
    </cfRule>
  </conditionalFormatting>
  <conditionalFormatting sqref="P323:S323">
    <cfRule type="cellIs" dxfId="0" priority="456" operator="lessThanOrEqual">
      <formula>0.6</formula>
    </cfRule>
  </conditionalFormatting>
  <conditionalFormatting sqref="P322:S322">
    <cfRule type="cellIs" dxfId="9" priority="457" operator="greaterThan">
      <formula>0.75</formula>
    </cfRule>
  </conditionalFormatting>
  <conditionalFormatting sqref="P322:S322">
    <cfRule type="cellIs" dxfId="10" priority="458" operator="between">
      <formula>0.6</formula>
      <formula>0.75</formula>
    </cfRule>
  </conditionalFormatting>
  <conditionalFormatting sqref="P322:S322">
    <cfRule type="cellIs" dxfId="0" priority="459" operator="lessThanOrEqual">
      <formula>0.6</formula>
    </cfRule>
  </conditionalFormatting>
  <conditionalFormatting sqref="P321:S321">
    <cfRule type="cellIs" dxfId="9" priority="460" operator="greaterThan">
      <formula>0.75</formula>
    </cfRule>
  </conditionalFormatting>
  <conditionalFormatting sqref="P321:S321">
    <cfRule type="cellIs" dxfId="10" priority="461" operator="between">
      <formula>0.6</formula>
      <formula>0.75</formula>
    </cfRule>
  </conditionalFormatting>
  <conditionalFormatting sqref="P321:S321">
    <cfRule type="cellIs" dxfId="0" priority="462" operator="lessThanOrEqual">
      <formula>0.6</formula>
    </cfRule>
  </conditionalFormatting>
  <conditionalFormatting sqref="P320:S320">
    <cfRule type="cellIs" dxfId="9" priority="463" operator="greaterThan">
      <formula>0.75</formula>
    </cfRule>
  </conditionalFormatting>
  <conditionalFormatting sqref="P320:S320">
    <cfRule type="cellIs" dxfId="10" priority="464" operator="between">
      <formula>0.6</formula>
      <formula>0.75</formula>
    </cfRule>
  </conditionalFormatting>
  <conditionalFormatting sqref="P320:S320">
    <cfRule type="cellIs" dxfId="0" priority="465" operator="lessThanOrEqual">
      <formula>0.6</formula>
    </cfRule>
  </conditionalFormatting>
  <conditionalFormatting sqref="N319">
    <cfRule type="containsText" dxfId="1" priority="466" operator="containsText" text="baseball">
      <formula>NOT(ISERROR(SEARCH(("baseball"),(N319))))</formula>
    </cfRule>
  </conditionalFormatting>
  <conditionalFormatting sqref="N319">
    <cfRule type="containsText" dxfId="9" priority="467" operator="containsText" text="basketball">
      <formula>NOT(ISERROR(SEARCH(("basketball"),(N319))))</formula>
    </cfRule>
  </conditionalFormatting>
  <conditionalFormatting sqref="N319">
    <cfRule type="containsText" dxfId="0" priority="468" operator="containsText" text="football">
      <formula>NOT(ISERROR(SEARCH(("football"),(N319))))</formula>
    </cfRule>
  </conditionalFormatting>
  <conditionalFormatting sqref="P319:S319">
    <cfRule type="cellIs" dxfId="9" priority="469" operator="greaterThan">
      <formula>0.75</formula>
    </cfRule>
  </conditionalFormatting>
  <conditionalFormatting sqref="P319:S319">
    <cfRule type="cellIs" dxfId="10" priority="470" operator="between">
      <formula>0.6</formula>
      <formula>0.75</formula>
    </cfRule>
  </conditionalFormatting>
  <conditionalFormatting sqref="P319:S319">
    <cfRule type="cellIs" dxfId="0" priority="471" operator="lessThanOrEqual">
      <formula>0.6</formula>
    </cfRule>
  </conditionalFormatting>
  <conditionalFormatting sqref="P317:S318">
    <cfRule type="cellIs" dxfId="9" priority="472" operator="greaterThan">
      <formula>0.75</formula>
    </cfRule>
  </conditionalFormatting>
  <conditionalFormatting sqref="P317:S318">
    <cfRule type="cellIs" dxfId="10" priority="473" operator="between">
      <formula>0.6</formula>
      <formula>0.75</formula>
    </cfRule>
  </conditionalFormatting>
  <conditionalFormatting sqref="P317:S318">
    <cfRule type="cellIs" dxfId="0" priority="474" operator="lessThanOrEqual">
      <formula>0.6</formula>
    </cfRule>
  </conditionalFormatting>
  <conditionalFormatting sqref="P316:S316">
    <cfRule type="cellIs" dxfId="9" priority="475" operator="greaterThan">
      <formula>0.75</formula>
    </cfRule>
  </conditionalFormatting>
  <conditionalFormatting sqref="P316:S316">
    <cfRule type="cellIs" dxfId="10" priority="476" operator="between">
      <formula>0.6</formula>
      <formula>0.75</formula>
    </cfRule>
  </conditionalFormatting>
  <conditionalFormatting sqref="P316:S316">
    <cfRule type="cellIs" dxfId="0" priority="477" operator="lessThanOrEqual">
      <formula>0.6</formula>
    </cfRule>
  </conditionalFormatting>
  <conditionalFormatting sqref="N315">
    <cfRule type="containsText" dxfId="1" priority="478" operator="containsText" text="Baseball">
      <formula>NOT(ISERROR(SEARCH(("Baseball"),(N315))))</formula>
    </cfRule>
  </conditionalFormatting>
  <conditionalFormatting sqref="N315">
    <cfRule type="containsText" dxfId="2" priority="479" operator="containsText" text="basketball">
      <formula>NOT(ISERROR(SEARCH(("basketball"),(N315))))</formula>
    </cfRule>
  </conditionalFormatting>
  <conditionalFormatting sqref="N315">
    <cfRule type="containsText" dxfId="0" priority="480" operator="containsText" text="football">
      <formula>NOT(ISERROR(SEARCH(("football"),(N315))))</formula>
    </cfRule>
  </conditionalFormatting>
  <conditionalFormatting sqref="P315:S315">
    <cfRule type="cellIs" dxfId="9" priority="481" operator="greaterThan">
      <formula>0.75</formula>
    </cfRule>
  </conditionalFormatting>
  <conditionalFormatting sqref="P315:S315">
    <cfRule type="cellIs" dxfId="10" priority="482" operator="between">
      <formula>0.6</formula>
      <formula>0.75</formula>
    </cfRule>
  </conditionalFormatting>
  <conditionalFormatting sqref="P315:S315">
    <cfRule type="cellIs" dxfId="0" priority="483" operator="lessThanOrEqual">
      <formula>0.6</formula>
    </cfRule>
  </conditionalFormatting>
  <conditionalFormatting sqref="N314">
    <cfRule type="containsText" dxfId="1" priority="484" operator="containsText" text="Baseball">
      <formula>NOT(ISERROR(SEARCH(("Baseball"),(N314))))</formula>
    </cfRule>
  </conditionalFormatting>
  <conditionalFormatting sqref="N314">
    <cfRule type="containsText" dxfId="2" priority="485" operator="containsText" text="basketball">
      <formula>NOT(ISERROR(SEARCH(("basketball"),(N314))))</formula>
    </cfRule>
  </conditionalFormatting>
  <conditionalFormatting sqref="N314">
    <cfRule type="containsText" dxfId="0" priority="486" operator="containsText" text="football">
      <formula>NOT(ISERROR(SEARCH(("football"),(N314))))</formula>
    </cfRule>
  </conditionalFormatting>
  <conditionalFormatting sqref="P314:S314">
    <cfRule type="cellIs" dxfId="9" priority="487" operator="greaterThan">
      <formula>0.75</formula>
    </cfRule>
  </conditionalFormatting>
  <conditionalFormatting sqref="P314:S314">
    <cfRule type="cellIs" dxfId="10" priority="488" operator="between">
      <formula>0.6</formula>
      <formula>0.75</formula>
    </cfRule>
  </conditionalFormatting>
  <conditionalFormatting sqref="P314:S314">
    <cfRule type="cellIs" dxfId="0" priority="489" operator="lessThanOrEqual">
      <formula>0.6</formula>
    </cfRule>
  </conditionalFormatting>
  <conditionalFormatting sqref="N313">
    <cfRule type="containsText" dxfId="1" priority="490" operator="containsText" text="Baseball">
      <formula>NOT(ISERROR(SEARCH(("Baseball"),(N313))))</formula>
    </cfRule>
  </conditionalFormatting>
  <conditionalFormatting sqref="N313">
    <cfRule type="containsText" dxfId="2" priority="491" operator="containsText" text="basketball">
      <formula>NOT(ISERROR(SEARCH(("basketball"),(N313))))</formula>
    </cfRule>
  </conditionalFormatting>
  <conditionalFormatting sqref="N313">
    <cfRule type="containsText" dxfId="0" priority="492" operator="containsText" text="football">
      <formula>NOT(ISERROR(SEARCH(("football"),(N313))))</formula>
    </cfRule>
  </conditionalFormatting>
  <conditionalFormatting sqref="P313:S313">
    <cfRule type="cellIs" dxfId="9" priority="493" operator="greaterThan">
      <formula>0.75</formula>
    </cfRule>
  </conditionalFormatting>
  <conditionalFormatting sqref="P313:S313">
    <cfRule type="cellIs" dxfId="10" priority="494" operator="between">
      <formula>0.6</formula>
      <formula>0.75</formula>
    </cfRule>
  </conditionalFormatting>
  <conditionalFormatting sqref="P313:S313">
    <cfRule type="cellIs" dxfId="0" priority="495" operator="lessThanOrEqual">
      <formula>0.6</formula>
    </cfRule>
  </conditionalFormatting>
  <conditionalFormatting sqref="N312">
    <cfRule type="containsText" dxfId="1" priority="496" operator="containsText" text="Baseball">
      <formula>NOT(ISERROR(SEARCH(("Baseball"),(N312))))</formula>
    </cfRule>
  </conditionalFormatting>
  <conditionalFormatting sqref="N312">
    <cfRule type="containsText" dxfId="2" priority="497" operator="containsText" text="basketball">
      <formula>NOT(ISERROR(SEARCH(("basketball"),(N312))))</formula>
    </cfRule>
  </conditionalFormatting>
  <conditionalFormatting sqref="N312">
    <cfRule type="containsText" dxfId="0" priority="498" operator="containsText" text="football">
      <formula>NOT(ISERROR(SEARCH(("football"),(N312))))</formula>
    </cfRule>
  </conditionalFormatting>
  <conditionalFormatting sqref="P312:S312">
    <cfRule type="cellIs" dxfId="9" priority="499" operator="greaterThan">
      <formula>0.75</formula>
    </cfRule>
  </conditionalFormatting>
  <conditionalFormatting sqref="P312:S312">
    <cfRule type="cellIs" dxfId="10" priority="500" operator="between">
      <formula>0.6</formula>
      <formula>0.75</formula>
    </cfRule>
  </conditionalFormatting>
  <conditionalFormatting sqref="P312:S312">
    <cfRule type="cellIs" dxfId="0" priority="501" operator="lessThanOrEqual">
      <formula>0.6</formula>
    </cfRule>
  </conditionalFormatting>
  <conditionalFormatting sqref="P311:S311">
    <cfRule type="cellIs" dxfId="9" priority="502" operator="greaterThan">
      <formula>0.75</formula>
    </cfRule>
  </conditionalFormatting>
  <conditionalFormatting sqref="P311:S311">
    <cfRule type="cellIs" dxfId="10" priority="503" operator="between">
      <formula>0.6</formula>
      <formula>0.75</formula>
    </cfRule>
  </conditionalFormatting>
  <conditionalFormatting sqref="P311:S311">
    <cfRule type="cellIs" dxfId="0" priority="504" operator="lessThanOrEqual">
      <formula>0.6</formula>
    </cfRule>
  </conditionalFormatting>
  <conditionalFormatting sqref="P310:S310">
    <cfRule type="cellIs" dxfId="9" priority="505" operator="greaterThan">
      <formula>0.75</formula>
    </cfRule>
  </conditionalFormatting>
  <conditionalFormatting sqref="P310:S310">
    <cfRule type="cellIs" dxfId="10" priority="506" operator="between">
      <formula>0.6</formula>
      <formula>0.75</formula>
    </cfRule>
  </conditionalFormatting>
  <conditionalFormatting sqref="P310:S310">
    <cfRule type="cellIs" dxfId="0" priority="507" operator="lessThanOrEqual">
      <formula>0.6</formula>
    </cfRule>
  </conditionalFormatting>
  <conditionalFormatting sqref="N309">
    <cfRule type="containsText" dxfId="1" priority="508" operator="containsText" text="baseball">
      <formula>NOT(ISERROR(SEARCH(("baseball"),(N309))))</formula>
    </cfRule>
  </conditionalFormatting>
  <conditionalFormatting sqref="N309">
    <cfRule type="containsText" dxfId="9" priority="509" operator="containsText" text="basketball">
      <formula>NOT(ISERROR(SEARCH(("basketball"),(N309))))</formula>
    </cfRule>
  </conditionalFormatting>
  <conditionalFormatting sqref="N309">
    <cfRule type="containsText" dxfId="0" priority="510" operator="containsText" text="football">
      <formula>NOT(ISERROR(SEARCH(("football"),(N309))))</formula>
    </cfRule>
  </conditionalFormatting>
  <conditionalFormatting sqref="P309:S309">
    <cfRule type="cellIs" dxfId="9" priority="511" operator="greaterThan">
      <formula>0.75</formula>
    </cfRule>
  </conditionalFormatting>
  <conditionalFormatting sqref="P309:S309">
    <cfRule type="cellIs" dxfId="10" priority="512" operator="between">
      <formula>0.6</formula>
      <formula>0.75</formula>
    </cfRule>
  </conditionalFormatting>
  <conditionalFormatting sqref="P309:S309">
    <cfRule type="cellIs" dxfId="0" priority="513" operator="lessThanOrEqual">
      <formula>0.6</formula>
    </cfRule>
  </conditionalFormatting>
  <conditionalFormatting sqref="N308">
    <cfRule type="containsText" dxfId="1" priority="514" operator="containsText" text="baseball">
      <formula>NOT(ISERROR(SEARCH(("baseball"),(N308))))</formula>
    </cfRule>
  </conditionalFormatting>
  <conditionalFormatting sqref="N308">
    <cfRule type="containsText" dxfId="9" priority="515" operator="containsText" text="basketball">
      <formula>NOT(ISERROR(SEARCH(("basketball"),(N308))))</formula>
    </cfRule>
  </conditionalFormatting>
  <conditionalFormatting sqref="N308">
    <cfRule type="containsText" dxfId="0" priority="516" operator="containsText" text="football">
      <formula>NOT(ISERROR(SEARCH(("football"),(N308))))</formula>
    </cfRule>
  </conditionalFormatting>
  <conditionalFormatting sqref="P308:S308">
    <cfRule type="cellIs" dxfId="9" priority="517" operator="greaterThan">
      <formula>0.75</formula>
    </cfRule>
  </conditionalFormatting>
  <conditionalFormatting sqref="P308:S308">
    <cfRule type="cellIs" dxfId="10" priority="518" operator="between">
      <formula>0.6</formula>
      <formula>0.75</formula>
    </cfRule>
  </conditionalFormatting>
  <conditionalFormatting sqref="P308:S308">
    <cfRule type="cellIs" dxfId="0" priority="519" operator="lessThanOrEqual">
      <formula>0.6</formula>
    </cfRule>
  </conditionalFormatting>
  <conditionalFormatting sqref="S307">
    <cfRule type="cellIs" dxfId="9" priority="520" operator="greaterThan">
      <formula>0.75</formula>
    </cfRule>
  </conditionalFormatting>
  <conditionalFormatting sqref="S307">
    <cfRule type="cellIs" dxfId="10" priority="521" operator="between">
      <formula>0.6</formula>
      <formula>0.75</formula>
    </cfRule>
  </conditionalFormatting>
  <conditionalFormatting sqref="S307">
    <cfRule type="cellIs" dxfId="0" priority="522" operator="lessThanOrEqual">
      <formula>0.6</formula>
    </cfRule>
  </conditionalFormatting>
  <conditionalFormatting sqref="N307">
    <cfRule type="containsText" dxfId="1" priority="523" operator="containsText" text="Baseball">
      <formula>NOT(ISERROR(SEARCH(("Baseball"),(N307))))</formula>
    </cfRule>
  </conditionalFormatting>
  <conditionalFormatting sqref="N307">
    <cfRule type="containsText" dxfId="2" priority="524" operator="containsText" text="basketball">
      <formula>NOT(ISERROR(SEARCH(("basketball"),(N307))))</formula>
    </cfRule>
  </conditionalFormatting>
  <conditionalFormatting sqref="N307">
    <cfRule type="containsText" dxfId="0" priority="525" operator="containsText" text="football">
      <formula>NOT(ISERROR(SEARCH(("football"),(N307))))</formula>
    </cfRule>
  </conditionalFormatting>
  <conditionalFormatting sqref="S306">
    <cfRule type="cellIs" dxfId="9" priority="526" operator="greaterThan">
      <formula>0.75</formula>
    </cfRule>
  </conditionalFormatting>
  <conditionalFormatting sqref="S306">
    <cfRule type="cellIs" dxfId="10" priority="527" operator="between">
      <formula>0.6</formula>
      <formula>0.75</formula>
    </cfRule>
  </conditionalFormatting>
  <conditionalFormatting sqref="S306">
    <cfRule type="cellIs" dxfId="0" priority="528" operator="lessThanOrEqual">
      <formula>0.6</formula>
    </cfRule>
  </conditionalFormatting>
  <conditionalFormatting sqref="N306">
    <cfRule type="containsText" dxfId="1" priority="529" operator="containsText" text="Baseball">
      <formula>NOT(ISERROR(SEARCH(("Baseball"),(N306))))</formula>
    </cfRule>
  </conditionalFormatting>
  <conditionalFormatting sqref="N306">
    <cfRule type="containsText" dxfId="2" priority="530" operator="containsText" text="basketball">
      <formula>NOT(ISERROR(SEARCH(("basketball"),(N306))))</formula>
    </cfRule>
  </conditionalFormatting>
  <conditionalFormatting sqref="N306">
    <cfRule type="containsText" dxfId="0" priority="531" operator="containsText" text="football">
      <formula>NOT(ISERROR(SEARCH(("football"),(N306))))</formula>
    </cfRule>
  </conditionalFormatting>
  <conditionalFormatting sqref="N305">
    <cfRule type="containsText" dxfId="1" priority="532" operator="containsText" text="Baseball">
      <formula>NOT(ISERROR(SEARCH(("Baseball"),(N305))))</formula>
    </cfRule>
  </conditionalFormatting>
  <conditionalFormatting sqref="N305">
    <cfRule type="containsText" dxfId="2" priority="533" operator="containsText" text="basketball">
      <formula>NOT(ISERROR(SEARCH(("basketball"),(N305))))</formula>
    </cfRule>
  </conditionalFormatting>
  <conditionalFormatting sqref="N305">
    <cfRule type="containsText" dxfId="0" priority="534" operator="containsText" text="football">
      <formula>NOT(ISERROR(SEARCH(("football"),(N305))))</formula>
    </cfRule>
  </conditionalFormatting>
  <conditionalFormatting sqref="S305">
    <cfRule type="cellIs" dxfId="9" priority="535" operator="greaterThan">
      <formula>0.75</formula>
    </cfRule>
  </conditionalFormatting>
  <conditionalFormatting sqref="S305">
    <cfRule type="cellIs" dxfId="10" priority="536" operator="between">
      <formula>0.6</formula>
      <formula>0.75</formula>
    </cfRule>
  </conditionalFormatting>
  <conditionalFormatting sqref="S305">
    <cfRule type="cellIs" dxfId="0" priority="537" operator="lessThanOrEqual">
      <formula>0.6</formula>
    </cfRule>
  </conditionalFormatting>
  <conditionalFormatting sqref="P304:S304">
    <cfRule type="cellIs" dxfId="9" priority="538" operator="greaterThan">
      <formula>0.75</formula>
    </cfRule>
  </conditionalFormatting>
  <conditionalFormatting sqref="P304:S304">
    <cfRule type="cellIs" dxfId="10" priority="539" operator="between">
      <formula>0.6</formula>
      <formula>0.75</formula>
    </cfRule>
  </conditionalFormatting>
  <conditionalFormatting sqref="P304:S304">
    <cfRule type="cellIs" dxfId="0" priority="540" operator="lessThanOrEqual">
      <formula>0.6</formula>
    </cfRule>
  </conditionalFormatting>
  <conditionalFormatting sqref="P303:S303">
    <cfRule type="cellIs" dxfId="9" priority="541" operator="greaterThan">
      <formula>0.75</formula>
    </cfRule>
  </conditionalFormatting>
  <conditionalFormatting sqref="P303:S303">
    <cfRule type="cellIs" dxfId="10" priority="542" operator="between">
      <formula>0.6</formula>
      <formula>0.75</formula>
    </cfRule>
  </conditionalFormatting>
  <conditionalFormatting sqref="P303:S303">
    <cfRule type="cellIs" dxfId="0" priority="543" operator="lessThanOrEqual">
      <formula>0.6</formula>
    </cfRule>
  </conditionalFormatting>
  <conditionalFormatting sqref="N302">
    <cfRule type="containsText" dxfId="1" priority="544" operator="containsText" text="baseball">
      <formula>NOT(ISERROR(SEARCH(("baseball"),(N302))))</formula>
    </cfRule>
  </conditionalFormatting>
  <conditionalFormatting sqref="N302">
    <cfRule type="containsText" dxfId="9" priority="545" operator="containsText" text="basketball">
      <formula>NOT(ISERROR(SEARCH(("basketball"),(N302))))</formula>
    </cfRule>
  </conditionalFormatting>
  <conditionalFormatting sqref="N302">
    <cfRule type="containsText" dxfId="0" priority="546" operator="containsText" text="football">
      <formula>NOT(ISERROR(SEARCH(("football"),(N302))))</formula>
    </cfRule>
  </conditionalFormatting>
  <conditionalFormatting sqref="P302:S302">
    <cfRule type="cellIs" dxfId="9" priority="547" operator="greaterThan">
      <formula>0.75</formula>
    </cfRule>
  </conditionalFormatting>
  <conditionalFormatting sqref="P302:S302">
    <cfRule type="cellIs" dxfId="10" priority="548" operator="between">
      <formula>0.6</formula>
      <formula>0.75</formula>
    </cfRule>
  </conditionalFormatting>
  <conditionalFormatting sqref="P302:S302">
    <cfRule type="cellIs" dxfId="0" priority="549" operator="lessThanOrEqual">
      <formula>0.6</formula>
    </cfRule>
  </conditionalFormatting>
  <conditionalFormatting sqref="P300:S301">
    <cfRule type="cellIs" dxfId="9" priority="550" operator="greaterThan">
      <formula>0.75</formula>
    </cfRule>
  </conditionalFormatting>
  <conditionalFormatting sqref="P300:S301">
    <cfRule type="cellIs" dxfId="10" priority="551" operator="between">
      <formula>0.6</formula>
      <formula>0.75</formula>
    </cfRule>
  </conditionalFormatting>
  <conditionalFormatting sqref="P300:S301">
    <cfRule type="cellIs" dxfId="0" priority="552" operator="lessThanOrEqual">
      <formula>0.6</formula>
    </cfRule>
  </conditionalFormatting>
  <conditionalFormatting sqref="N300">
    <cfRule type="containsText" dxfId="1" priority="553" operator="containsText" text="baseball">
      <formula>NOT(ISERROR(SEARCH(("baseball"),(N300))))</formula>
    </cfRule>
  </conditionalFormatting>
  <conditionalFormatting sqref="N300">
    <cfRule type="containsText" dxfId="9" priority="554" operator="containsText" text="basketball">
      <formula>NOT(ISERROR(SEARCH(("basketball"),(N300))))</formula>
    </cfRule>
  </conditionalFormatting>
  <conditionalFormatting sqref="N300:N301">
    <cfRule type="containsText" dxfId="0" priority="555" operator="containsText" text="football">
      <formula>NOT(ISERROR(SEARCH(("football"),(N300))))</formula>
    </cfRule>
  </conditionalFormatting>
  <conditionalFormatting sqref="N299 N301">
    <cfRule type="containsText" dxfId="1" priority="556" operator="containsText" text="Baseball">
      <formula>NOT(ISERROR(SEARCH(("Baseball"),(N299))))</formula>
    </cfRule>
  </conditionalFormatting>
  <conditionalFormatting sqref="N299 N301">
    <cfRule type="containsText" dxfId="2" priority="557" operator="containsText" text="basketball">
      <formula>NOT(ISERROR(SEARCH(("basketball"),(N299))))</formula>
    </cfRule>
  </conditionalFormatting>
  <conditionalFormatting sqref="N299">
    <cfRule type="containsText" dxfId="0" priority="558" operator="containsText" text="football">
      <formula>NOT(ISERROR(SEARCH(("football"),(N299))))</formula>
    </cfRule>
  </conditionalFormatting>
  <conditionalFormatting sqref="P299:S299">
    <cfRule type="cellIs" dxfId="9" priority="559" operator="greaterThan">
      <formula>0.75</formula>
    </cfRule>
  </conditionalFormatting>
  <conditionalFormatting sqref="P299:S299">
    <cfRule type="cellIs" dxfId="10" priority="560" operator="between">
      <formula>0.6</formula>
      <formula>0.75</formula>
    </cfRule>
  </conditionalFormatting>
  <conditionalFormatting sqref="P299:S299">
    <cfRule type="cellIs" dxfId="0" priority="561" operator="lessThanOrEqual">
      <formula>0.6</formula>
    </cfRule>
  </conditionalFormatting>
  <conditionalFormatting sqref="N298">
    <cfRule type="containsText" dxfId="1" priority="562" operator="containsText" text="Baseball">
      <formula>NOT(ISERROR(SEARCH(("Baseball"),(N298))))</formula>
    </cfRule>
  </conditionalFormatting>
  <conditionalFormatting sqref="N298">
    <cfRule type="containsText" dxfId="2" priority="563" operator="containsText" text="basketball">
      <formula>NOT(ISERROR(SEARCH(("basketball"),(N298))))</formula>
    </cfRule>
  </conditionalFormatting>
  <conditionalFormatting sqref="N298">
    <cfRule type="containsText" dxfId="0" priority="564" operator="containsText" text="football">
      <formula>NOT(ISERROR(SEARCH(("football"),(N298))))</formula>
    </cfRule>
  </conditionalFormatting>
  <conditionalFormatting sqref="S298">
    <cfRule type="cellIs" dxfId="9" priority="565" operator="greaterThan">
      <formula>0.75</formula>
    </cfRule>
  </conditionalFormatting>
  <conditionalFormatting sqref="S298">
    <cfRule type="cellIs" dxfId="10" priority="566" operator="between">
      <formula>0.6</formula>
      <formula>0.75</formula>
    </cfRule>
  </conditionalFormatting>
  <conditionalFormatting sqref="S298">
    <cfRule type="cellIs" dxfId="0" priority="567" operator="lessThanOrEqual">
      <formula>0.6</formula>
    </cfRule>
  </conditionalFormatting>
  <conditionalFormatting sqref="N297">
    <cfRule type="containsText" dxfId="1" priority="568" operator="containsText" text="Baseball">
      <formula>NOT(ISERROR(SEARCH(("Baseball"),(N297))))</formula>
    </cfRule>
  </conditionalFormatting>
  <conditionalFormatting sqref="N297">
    <cfRule type="containsText" dxfId="2" priority="569" operator="containsText" text="basketball">
      <formula>NOT(ISERROR(SEARCH(("basketball"),(N297))))</formula>
    </cfRule>
  </conditionalFormatting>
  <conditionalFormatting sqref="N297">
    <cfRule type="containsText" dxfId="0" priority="570" operator="containsText" text="football">
      <formula>NOT(ISERROR(SEARCH(("football"),(N297))))</formula>
    </cfRule>
  </conditionalFormatting>
  <conditionalFormatting sqref="S297">
    <cfRule type="cellIs" dxfId="9" priority="571" operator="greaterThan">
      <formula>0.75</formula>
    </cfRule>
  </conditionalFormatting>
  <conditionalFormatting sqref="S297">
    <cfRule type="cellIs" dxfId="10" priority="572" operator="between">
      <formula>0.6</formula>
      <formula>0.75</formula>
    </cfRule>
  </conditionalFormatting>
  <conditionalFormatting sqref="S297">
    <cfRule type="cellIs" dxfId="0" priority="573" operator="lessThanOrEqual">
      <formula>0.6</formula>
    </cfRule>
  </conditionalFormatting>
  <conditionalFormatting sqref="O293:O296 Q293:S296">
    <cfRule type="cellIs" dxfId="9" priority="574" operator="greaterThan">
      <formula>0.75</formula>
    </cfRule>
  </conditionalFormatting>
  <conditionalFormatting sqref="O293:O296 Q293:S296">
    <cfRule type="cellIs" dxfId="10" priority="575" operator="between">
      <formula>0.6</formula>
      <formula>0.75</formula>
    </cfRule>
  </conditionalFormatting>
  <conditionalFormatting sqref="O293:O296 Q293:S296">
    <cfRule type="cellIs" dxfId="0" priority="576" operator="lessThanOrEqual">
      <formula>0.6</formula>
    </cfRule>
  </conditionalFormatting>
  <conditionalFormatting sqref="O292 Q292:S292">
    <cfRule type="cellIs" dxfId="9" priority="577" operator="greaterThan">
      <formula>0.75</formula>
    </cfRule>
  </conditionalFormatting>
  <conditionalFormatting sqref="O292 Q292:S292">
    <cfRule type="cellIs" dxfId="10" priority="578" operator="between">
      <formula>0.6</formula>
      <formula>0.75</formula>
    </cfRule>
  </conditionalFormatting>
  <conditionalFormatting sqref="O292 Q292:S292">
    <cfRule type="cellIs" dxfId="0" priority="579" operator="lessThanOrEqual">
      <formula>0.6</formula>
    </cfRule>
  </conditionalFormatting>
  <conditionalFormatting sqref="O291 Q291:S291">
    <cfRule type="cellIs" dxfId="9" priority="580" operator="greaterThan">
      <formula>0.75</formula>
    </cfRule>
  </conditionalFormatting>
  <conditionalFormatting sqref="O291 Q291:S291">
    <cfRule type="cellIs" dxfId="10" priority="581" operator="between">
      <formula>0.6</formula>
      <formula>0.75</formula>
    </cfRule>
  </conditionalFormatting>
  <conditionalFormatting sqref="O291 Q291:S291">
    <cfRule type="cellIs" dxfId="0" priority="582" operator="lessThanOrEqual">
      <formula>0.6</formula>
    </cfRule>
  </conditionalFormatting>
  <conditionalFormatting sqref="O289:O290 Q289:S290">
    <cfRule type="cellIs" dxfId="9" priority="583" operator="greaterThan">
      <formula>0.75</formula>
    </cfRule>
  </conditionalFormatting>
  <conditionalFormatting sqref="O289:O290 Q289:S290">
    <cfRule type="cellIs" dxfId="10" priority="584" operator="between">
      <formula>0.6</formula>
      <formula>0.75</formula>
    </cfRule>
  </conditionalFormatting>
  <conditionalFormatting sqref="O289:O290 Q289:S290">
    <cfRule type="cellIs" dxfId="0" priority="585" operator="lessThanOrEqual">
      <formula>0.6</formula>
    </cfRule>
  </conditionalFormatting>
  <conditionalFormatting sqref="O283:O288 Q283:S288">
    <cfRule type="cellIs" dxfId="9" priority="586" operator="greaterThan">
      <formula>0.75</formula>
    </cfRule>
  </conditionalFormatting>
  <conditionalFormatting sqref="O283:O288 Q283:S288">
    <cfRule type="cellIs" dxfId="10" priority="587" operator="between">
      <formula>0.6</formula>
      <formula>0.75</formula>
    </cfRule>
  </conditionalFormatting>
  <conditionalFormatting sqref="O283:O288 Q283:S288">
    <cfRule type="cellIs" dxfId="0" priority="588" operator="lessThanOrEqual">
      <formula>0.6</formula>
    </cfRule>
  </conditionalFormatting>
  <conditionalFormatting sqref="O276:O282 Q276:S282">
    <cfRule type="cellIs" dxfId="9" priority="589" operator="greaterThan">
      <formula>0.75</formula>
    </cfRule>
  </conditionalFormatting>
  <conditionalFormatting sqref="O276:O282 Q276:S282">
    <cfRule type="cellIs" dxfId="10" priority="590" operator="between">
      <formula>0.6</formula>
      <formula>0.75</formula>
    </cfRule>
  </conditionalFormatting>
  <conditionalFormatting sqref="O276:O282 Q276:S282">
    <cfRule type="cellIs" dxfId="0" priority="591" operator="lessThanOrEqual">
      <formula>0.6</formula>
    </cfRule>
  </conditionalFormatting>
  <conditionalFormatting sqref="O275 Q275:S275">
    <cfRule type="cellIs" dxfId="9" priority="592" operator="greaterThan">
      <formula>0.75</formula>
    </cfRule>
  </conditionalFormatting>
  <conditionalFormatting sqref="O275 Q275:S275">
    <cfRule type="cellIs" dxfId="10" priority="593" operator="between">
      <formula>0.6</formula>
      <formula>0.75</formula>
    </cfRule>
  </conditionalFormatting>
  <conditionalFormatting sqref="O275 Q275:S275">
    <cfRule type="cellIs" dxfId="0" priority="594" operator="lessThanOrEqual">
      <formula>0.6</formula>
    </cfRule>
  </conditionalFormatting>
  <conditionalFormatting sqref="O274 Q274:S274">
    <cfRule type="cellIs" dxfId="9" priority="595" operator="greaterThan">
      <formula>0.75</formula>
    </cfRule>
  </conditionalFormatting>
  <conditionalFormatting sqref="O274 Q274:S274">
    <cfRule type="cellIs" dxfId="10" priority="596" operator="between">
      <formula>0.6</formula>
      <formula>0.75</formula>
    </cfRule>
  </conditionalFormatting>
  <conditionalFormatting sqref="O274 Q274:S274">
    <cfRule type="cellIs" dxfId="0" priority="597" operator="lessThanOrEqual">
      <formula>0.6</formula>
    </cfRule>
  </conditionalFormatting>
  <conditionalFormatting sqref="P271:S273">
    <cfRule type="cellIs" dxfId="9" priority="598" operator="greaterThan">
      <formula>0.75</formula>
    </cfRule>
  </conditionalFormatting>
  <conditionalFormatting sqref="P271:S273">
    <cfRule type="cellIs" dxfId="10" priority="599" operator="between">
      <formula>0.6</formula>
      <formula>0.75</formula>
    </cfRule>
  </conditionalFormatting>
  <conditionalFormatting sqref="P271:S273">
    <cfRule type="cellIs" dxfId="0" priority="600" operator="lessThanOrEqual">
      <formula>0.6</formula>
    </cfRule>
  </conditionalFormatting>
  <conditionalFormatting sqref="P270:S270">
    <cfRule type="cellIs" dxfId="9" priority="601" operator="greaterThan">
      <formula>0.75</formula>
    </cfRule>
  </conditionalFormatting>
  <conditionalFormatting sqref="P270:S270">
    <cfRule type="cellIs" dxfId="10" priority="602" operator="between">
      <formula>0.6</formula>
      <formula>0.75</formula>
    </cfRule>
  </conditionalFormatting>
  <conditionalFormatting sqref="P270:S270">
    <cfRule type="cellIs" dxfId="0" priority="603" operator="lessThanOrEqual">
      <formula>0.6</formula>
    </cfRule>
  </conditionalFormatting>
  <conditionalFormatting sqref="P269:S269">
    <cfRule type="cellIs" dxfId="9" priority="604" operator="greaterThan">
      <formula>0.75</formula>
    </cfRule>
  </conditionalFormatting>
  <conditionalFormatting sqref="P269:S269">
    <cfRule type="cellIs" dxfId="10" priority="605" operator="between">
      <formula>0.6</formula>
      <formula>0.75</formula>
    </cfRule>
  </conditionalFormatting>
  <conditionalFormatting sqref="P269:S269">
    <cfRule type="cellIs" dxfId="0" priority="606" operator="lessThanOrEqual">
      <formula>0.6</formula>
    </cfRule>
  </conditionalFormatting>
  <conditionalFormatting sqref="P268:S268">
    <cfRule type="cellIs" dxfId="9" priority="607" operator="greaterThan">
      <formula>0.75</formula>
    </cfRule>
  </conditionalFormatting>
  <conditionalFormatting sqref="P268:S268">
    <cfRule type="cellIs" dxfId="10" priority="608" operator="between">
      <formula>0.6</formula>
      <formula>0.75</formula>
    </cfRule>
  </conditionalFormatting>
  <conditionalFormatting sqref="P268:S268">
    <cfRule type="cellIs" dxfId="0" priority="609" operator="lessThanOrEqual">
      <formula>0.6</formula>
    </cfRule>
  </conditionalFormatting>
  <conditionalFormatting sqref="O265:O273 Q265:S267">
    <cfRule type="cellIs" dxfId="9" priority="610" operator="greaterThan">
      <formula>0.75</formula>
    </cfRule>
  </conditionalFormatting>
  <conditionalFormatting sqref="O265:O273 Q265:S267">
    <cfRule type="cellIs" dxfId="10" priority="611" operator="between">
      <formula>0.6</formula>
      <formula>0.75</formula>
    </cfRule>
  </conditionalFormatting>
  <conditionalFormatting sqref="O265:O273 Q265:S267">
    <cfRule type="cellIs" dxfId="0" priority="612" operator="lessThanOrEqual">
      <formula>0.6</formula>
    </cfRule>
  </conditionalFormatting>
  <conditionalFormatting sqref="O264 Q264:S264">
    <cfRule type="cellIs" dxfId="9" priority="613" operator="greaterThan">
      <formula>0.75</formula>
    </cfRule>
  </conditionalFormatting>
  <conditionalFormatting sqref="O264 Q264:S264">
    <cfRule type="cellIs" dxfId="10" priority="614" operator="between">
      <formula>0.6</formula>
      <formula>0.75</formula>
    </cfRule>
  </conditionalFormatting>
  <conditionalFormatting sqref="O264 Q264:S264">
    <cfRule type="cellIs" dxfId="0" priority="615" operator="lessThanOrEqual">
      <formula>0.6</formula>
    </cfRule>
  </conditionalFormatting>
  <conditionalFormatting sqref="O263 Q263:S263">
    <cfRule type="cellIs" dxfId="9" priority="616" operator="greaterThan">
      <formula>0.75</formula>
    </cfRule>
  </conditionalFormatting>
  <conditionalFormatting sqref="O263 Q263:S263">
    <cfRule type="cellIs" dxfId="10" priority="617" operator="between">
      <formula>0.6</formula>
      <formula>0.75</formula>
    </cfRule>
  </conditionalFormatting>
  <conditionalFormatting sqref="O263 Q263:S263">
    <cfRule type="cellIs" dxfId="0" priority="618" operator="lessThanOrEqual">
      <formula>0.6</formula>
    </cfRule>
  </conditionalFormatting>
  <conditionalFormatting sqref="O262 Q262:S262">
    <cfRule type="cellIs" dxfId="9" priority="619" operator="greaterThan">
      <formula>0.75</formula>
    </cfRule>
  </conditionalFormatting>
  <conditionalFormatting sqref="O262 Q262:S262">
    <cfRule type="cellIs" dxfId="10" priority="620" operator="between">
      <formula>0.6</formula>
      <formula>0.75</formula>
    </cfRule>
  </conditionalFormatting>
  <conditionalFormatting sqref="O262 Q262:S262">
    <cfRule type="cellIs" dxfId="0" priority="621" operator="lessThanOrEqual">
      <formula>0.6</formula>
    </cfRule>
  </conditionalFormatting>
  <conditionalFormatting sqref="O261 Q261:S261">
    <cfRule type="cellIs" dxfId="9" priority="622" operator="greaterThan">
      <formula>0.75</formula>
    </cfRule>
  </conditionalFormatting>
  <conditionalFormatting sqref="O261 Q261:S261">
    <cfRule type="cellIs" dxfId="10" priority="623" operator="between">
      <formula>0.6</formula>
      <formula>0.75</formula>
    </cfRule>
  </conditionalFormatting>
  <conditionalFormatting sqref="O261 Q261:S261">
    <cfRule type="cellIs" dxfId="0" priority="624" operator="lessThanOrEqual">
      <formula>0.6</formula>
    </cfRule>
  </conditionalFormatting>
  <conditionalFormatting sqref="O260 Q260:S260">
    <cfRule type="cellIs" dxfId="9" priority="625" operator="greaterThan">
      <formula>0.75</formula>
    </cfRule>
  </conditionalFormatting>
  <conditionalFormatting sqref="O260 Q260:S260">
    <cfRule type="cellIs" dxfId="10" priority="626" operator="between">
      <formula>0.6</formula>
      <formula>0.75</formula>
    </cfRule>
  </conditionalFormatting>
  <conditionalFormatting sqref="O260 Q260:S260">
    <cfRule type="cellIs" dxfId="0" priority="627" operator="lessThanOrEqual">
      <formula>0.6</formula>
    </cfRule>
  </conditionalFormatting>
  <conditionalFormatting sqref="O259 Q259:S259">
    <cfRule type="cellIs" dxfId="9" priority="628" operator="greaterThan">
      <formula>0.75</formula>
    </cfRule>
  </conditionalFormatting>
  <conditionalFormatting sqref="O259 Q259:S259">
    <cfRule type="cellIs" dxfId="10" priority="629" operator="between">
      <formula>0.6</formula>
      <formula>0.75</formula>
    </cfRule>
  </conditionalFormatting>
  <conditionalFormatting sqref="O259 Q259:S259">
    <cfRule type="cellIs" dxfId="0" priority="630" operator="lessThanOrEqual">
      <formula>0.6</formula>
    </cfRule>
  </conditionalFormatting>
  <conditionalFormatting sqref="O258 Q258:S258">
    <cfRule type="cellIs" dxfId="9" priority="631" operator="greaterThan">
      <formula>0.75</formula>
    </cfRule>
  </conditionalFormatting>
  <conditionalFormatting sqref="O258 Q258:S258">
    <cfRule type="cellIs" dxfId="10" priority="632" operator="between">
      <formula>0.6</formula>
      <formula>0.75</formula>
    </cfRule>
  </conditionalFormatting>
  <conditionalFormatting sqref="O258 Q258:S258">
    <cfRule type="cellIs" dxfId="0" priority="633" operator="lessThanOrEqual">
      <formula>0.6</formula>
    </cfRule>
  </conditionalFormatting>
  <conditionalFormatting sqref="P257:S257">
    <cfRule type="cellIs" dxfId="9" priority="634" operator="greaterThan">
      <formula>0.75</formula>
    </cfRule>
  </conditionalFormatting>
  <conditionalFormatting sqref="P257:S257">
    <cfRule type="cellIs" dxfId="10" priority="635" operator="between">
      <formula>0.6</formula>
      <formula>0.75</formula>
    </cfRule>
  </conditionalFormatting>
  <conditionalFormatting sqref="P257:S257">
    <cfRule type="cellIs" dxfId="0" priority="636" operator="lessThanOrEqual">
      <formula>0.6</formula>
    </cfRule>
  </conditionalFormatting>
  <conditionalFormatting sqref="P256:S256">
    <cfRule type="cellIs" dxfId="9" priority="637" operator="greaterThan">
      <formula>0.75</formula>
    </cfRule>
  </conditionalFormatting>
  <conditionalFormatting sqref="P256:S256">
    <cfRule type="cellIs" dxfId="10" priority="638" operator="between">
      <formula>0.6</formula>
      <formula>0.75</formula>
    </cfRule>
  </conditionalFormatting>
  <conditionalFormatting sqref="P256:S256">
    <cfRule type="cellIs" dxfId="0" priority="639" operator="lessThanOrEqual">
      <formula>0.6</formula>
    </cfRule>
  </conditionalFormatting>
  <conditionalFormatting sqref="P255:S255">
    <cfRule type="cellIs" dxfId="9" priority="640" operator="greaterThan">
      <formula>0.75</formula>
    </cfRule>
  </conditionalFormatting>
  <conditionalFormatting sqref="P255:S255">
    <cfRule type="cellIs" dxfId="10" priority="641" operator="between">
      <formula>0.6</formula>
      <formula>0.75</formula>
    </cfRule>
  </conditionalFormatting>
  <conditionalFormatting sqref="P255:S255">
    <cfRule type="cellIs" dxfId="0" priority="642" operator="lessThanOrEqual">
      <formula>0.6</formula>
    </cfRule>
  </conditionalFormatting>
  <conditionalFormatting sqref="P254:S254">
    <cfRule type="cellIs" dxfId="9" priority="643" operator="greaterThan">
      <formula>0.75</formula>
    </cfRule>
  </conditionalFormatting>
  <conditionalFormatting sqref="P254:S254">
    <cfRule type="cellIs" dxfId="10" priority="644" operator="between">
      <formula>0.6</formula>
      <formula>0.75</formula>
    </cfRule>
  </conditionalFormatting>
  <conditionalFormatting sqref="P254:S254">
    <cfRule type="cellIs" dxfId="0" priority="645" operator="lessThanOrEqual">
      <formula>0.6</formula>
    </cfRule>
  </conditionalFormatting>
  <conditionalFormatting sqref="P253:S253">
    <cfRule type="cellIs" dxfId="9" priority="646" operator="greaterThan">
      <formula>0.75</formula>
    </cfRule>
  </conditionalFormatting>
  <conditionalFormatting sqref="P253:S253">
    <cfRule type="cellIs" dxfId="10" priority="647" operator="between">
      <formula>0.6</formula>
      <formula>0.75</formula>
    </cfRule>
  </conditionalFormatting>
  <conditionalFormatting sqref="P253:S253">
    <cfRule type="cellIs" dxfId="0" priority="648" operator="lessThanOrEqual">
      <formula>0.6</formula>
    </cfRule>
  </conditionalFormatting>
  <conditionalFormatting sqref="P252:S252">
    <cfRule type="cellIs" dxfId="9" priority="649" operator="greaterThan">
      <formula>0.75</formula>
    </cfRule>
  </conditionalFormatting>
  <conditionalFormatting sqref="P252:S252">
    <cfRule type="cellIs" dxfId="10" priority="650" operator="between">
      <formula>0.6</formula>
      <formula>0.75</formula>
    </cfRule>
  </conditionalFormatting>
  <conditionalFormatting sqref="P252:S252">
    <cfRule type="cellIs" dxfId="0" priority="651" operator="lessThanOrEqual">
      <formula>0.6</formula>
    </cfRule>
  </conditionalFormatting>
  <conditionalFormatting sqref="P251:S251">
    <cfRule type="cellIs" dxfId="9" priority="652" operator="greaterThan">
      <formula>0.75</formula>
    </cfRule>
  </conditionalFormatting>
  <conditionalFormatting sqref="P251:S251">
    <cfRule type="cellIs" dxfId="10" priority="653" operator="between">
      <formula>0.6</formula>
      <formula>0.75</formula>
    </cfRule>
  </conditionalFormatting>
  <conditionalFormatting sqref="P251:S251">
    <cfRule type="cellIs" dxfId="0" priority="654" operator="lessThanOrEqual">
      <formula>0.6</formula>
    </cfRule>
  </conditionalFormatting>
  <conditionalFormatting sqref="P250:S250">
    <cfRule type="cellIs" dxfId="9" priority="655" operator="greaterThan">
      <formula>0.75</formula>
    </cfRule>
  </conditionalFormatting>
  <conditionalFormatting sqref="P250:S250">
    <cfRule type="cellIs" dxfId="10" priority="656" operator="between">
      <formula>0.6</formula>
      <formula>0.75</formula>
    </cfRule>
  </conditionalFormatting>
  <conditionalFormatting sqref="P250:S250">
    <cfRule type="cellIs" dxfId="0" priority="657" operator="lessThanOrEqual">
      <formula>0.6</formula>
    </cfRule>
  </conditionalFormatting>
  <conditionalFormatting sqref="P249:S249">
    <cfRule type="cellIs" dxfId="9" priority="658" operator="greaterThan">
      <formula>0.75</formula>
    </cfRule>
  </conditionalFormatting>
  <conditionalFormatting sqref="P249:S249">
    <cfRule type="cellIs" dxfId="10" priority="659" operator="between">
      <formula>0.6</formula>
      <formula>0.75</formula>
    </cfRule>
  </conditionalFormatting>
  <conditionalFormatting sqref="P249:S249">
    <cfRule type="cellIs" dxfId="0" priority="660" operator="lessThanOrEqual">
      <formula>0.6</formula>
    </cfRule>
  </conditionalFormatting>
  <conditionalFormatting sqref="P248:S248">
    <cfRule type="cellIs" dxfId="9" priority="661" operator="greaterThan">
      <formula>0.75</formula>
    </cfRule>
  </conditionalFormatting>
  <conditionalFormatting sqref="P248:S248">
    <cfRule type="cellIs" dxfId="10" priority="662" operator="between">
      <formula>0.6</formula>
      <formula>0.75</formula>
    </cfRule>
  </conditionalFormatting>
  <conditionalFormatting sqref="P248:S248">
    <cfRule type="cellIs" dxfId="0" priority="663" operator="lessThanOrEqual">
      <formula>0.6</formula>
    </cfRule>
  </conditionalFormatting>
  <conditionalFormatting sqref="P247:S247">
    <cfRule type="cellIs" dxfId="9" priority="664" operator="greaterThan">
      <formula>0.75</formula>
    </cfRule>
  </conditionalFormatting>
  <conditionalFormatting sqref="P247:S247">
    <cfRule type="cellIs" dxfId="10" priority="665" operator="between">
      <formula>0.6</formula>
      <formula>0.75</formula>
    </cfRule>
  </conditionalFormatting>
  <conditionalFormatting sqref="P247:S247">
    <cfRule type="cellIs" dxfId="0" priority="666" operator="lessThanOrEqual">
      <formula>0.6</formula>
    </cfRule>
  </conditionalFormatting>
  <conditionalFormatting sqref="P246:S246">
    <cfRule type="cellIs" dxfId="9" priority="667" operator="greaterThan">
      <formula>0.75</formula>
    </cfRule>
  </conditionalFormatting>
  <conditionalFormatting sqref="P246:S246">
    <cfRule type="cellIs" dxfId="10" priority="668" operator="between">
      <formula>0.6</formula>
      <formula>0.75</formula>
    </cfRule>
  </conditionalFormatting>
  <conditionalFormatting sqref="P246:S246">
    <cfRule type="cellIs" dxfId="0" priority="669" operator="lessThanOrEqual">
      <formula>0.6</formula>
    </cfRule>
  </conditionalFormatting>
  <conditionalFormatting sqref="O245:O257 Q245:S245">
    <cfRule type="cellIs" dxfId="9" priority="670" operator="greaterThan">
      <formula>0.75</formula>
    </cfRule>
  </conditionalFormatting>
  <conditionalFormatting sqref="O245:O257 Q245:S245">
    <cfRule type="cellIs" dxfId="10" priority="671" operator="between">
      <formula>0.6</formula>
      <formula>0.75</formula>
    </cfRule>
  </conditionalFormatting>
  <conditionalFormatting sqref="O245:O257 Q245:S245">
    <cfRule type="cellIs" dxfId="0" priority="672" operator="lessThanOrEqual">
      <formula>0.6</formula>
    </cfRule>
  </conditionalFormatting>
  <conditionalFormatting sqref="O244 Q244:S244">
    <cfRule type="cellIs" dxfId="9" priority="673" operator="greaterThan">
      <formula>0.75</formula>
    </cfRule>
  </conditionalFormatting>
  <conditionalFormatting sqref="O244 Q244:S244">
    <cfRule type="cellIs" dxfId="10" priority="674" operator="between">
      <formula>0.6</formula>
      <formula>0.75</formula>
    </cfRule>
  </conditionalFormatting>
  <conditionalFormatting sqref="O244 Q244:S244">
    <cfRule type="cellIs" dxfId="0" priority="675" operator="lessThanOrEqual">
      <formula>0.6</formula>
    </cfRule>
  </conditionalFormatting>
  <conditionalFormatting sqref="O243 Q243:S243">
    <cfRule type="cellIs" dxfId="9" priority="676" operator="greaterThan">
      <formula>0.75</formula>
    </cfRule>
  </conditionalFormatting>
  <conditionalFormatting sqref="O243 Q243:S243">
    <cfRule type="cellIs" dxfId="10" priority="677" operator="between">
      <formula>0.6</formula>
      <formula>0.75</formula>
    </cfRule>
  </conditionalFormatting>
  <conditionalFormatting sqref="O243 Q243:S243">
    <cfRule type="cellIs" dxfId="0" priority="678" operator="lessThanOrEqual">
      <formula>0.6</formula>
    </cfRule>
  </conditionalFormatting>
  <conditionalFormatting sqref="O242 Q242:S242">
    <cfRule type="cellIs" dxfId="9" priority="679" operator="greaterThan">
      <formula>0.75</formula>
    </cfRule>
  </conditionalFormatting>
  <conditionalFormatting sqref="O242 Q242:S242">
    <cfRule type="cellIs" dxfId="10" priority="680" operator="between">
      <formula>0.6</formula>
      <formula>0.75</formula>
    </cfRule>
  </conditionalFormatting>
  <conditionalFormatting sqref="O242 Q242:S242">
    <cfRule type="cellIs" dxfId="0" priority="681" operator="lessThanOrEqual">
      <formula>0.6</formula>
    </cfRule>
  </conditionalFormatting>
  <conditionalFormatting sqref="O238:O241 Q238:S241">
    <cfRule type="cellIs" dxfId="9" priority="682" operator="greaterThan">
      <formula>0.75</formula>
    </cfRule>
  </conditionalFormatting>
  <conditionalFormatting sqref="O238:O241 Q238:S241">
    <cfRule type="cellIs" dxfId="10" priority="683" operator="between">
      <formula>0.6</formula>
      <formula>0.75</formula>
    </cfRule>
  </conditionalFormatting>
  <conditionalFormatting sqref="O238:O241 Q238:S241">
    <cfRule type="cellIs" dxfId="0" priority="684" operator="lessThanOrEqual">
      <formula>0.6</formula>
    </cfRule>
  </conditionalFormatting>
  <conditionalFormatting sqref="P237:S237">
    <cfRule type="cellIs" dxfId="9" priority="685" operator="greaterThan">
      <formula>0.75</formula>
    </cfRule>
  </conditionalFormatting>
  <conditionalFormatting sqref="P237:S237">
    <cfRule type="cellIs" dxfId="10" priority="686" operator="between">
      <formula>0.6</formula>
      <formula>0.75</formula>
    </cfRule>
  </conditionalFormatting>
  <conditionalFormatting sqref="P237:S237">
    <cfRule type="cellIs" dxfId="0" priority="687" operator="lessThanOrEqual">
      <formula>0.6</formula>
    </cfRule>
  </conditionalFormatting>
  <conditionalFormatting sqref="P236:S236">
    <cfRule type="cellIs" dxfId="9" priority="688" operator="greaterThan">
      <formula>0.75</formula>
    </cfRule>
  </conditionalFormatting>
  <conditionalFormatting sqref="P236:S236">
    <cfRule type="cellIs" dxfId="10" priority="689" operator="between">
      <formula>0.6</formula>
      <formula>0.75</formula>
    </cfRule>
  </conditionalFormatting>
  <conditionalFormatting sqref="P236:S236">
    <cfRule type="cellIs" dxfId="0" priority="690" operator="lessThanOrEqual">
      <formula>0.6</formula>
    </cfRule>
  </conditionalFormatting>
  <conditionalFormatting sqref="P235:S235">
    <cfRule type="cellIs" dxfId="9" priority="691" operator="greaterThan">
      <formula>0.75</formula>
    </cfRule>
  </conditionalFormatting>
  <conditionalFormatting sqref="P235:S235">
    <cfRule type="cellIs" dxfId="10" priority="692" operator="between">
      <formula>0.6</formula>
      <formula>0.75</formula>
    </cfRule>
  </conditionalFormatting>
  <conditionalFormatting sqref="P235:S235">
    <cfRule type="cellIs" dxfId="0" priority="693" operator="lessThanOrEqual">
      <formula>0.6</formula>
    </cfRule>
  </conditionalFormatting>
  <conditionalFormatting sqref="P233 Q233:S234 O234:O237">
    <cfRule type="cellIs" dxfId="9" priority="694" operator="greaterThan">
      <formula>0.75</formula>
    </cfRule>
  </conditionalFormatting>
  <conditionalFormatting sqref="P233 Q233:S234 O234:O237">
    <cfRule type="cellIs" dxfId="10" priority="695" operator="between">
      <formula>0.6</formula>
      <formula>0.75</formula>
    </cfRule>
  </conditionalFormatting>
  <conditionalFormatting sqref="P233 Q233:S234 O234:O237">
    <cfRule type="cellIs" dxfId="0" priority="696" operator="lessThanOrEqual">
      <formula>0.6</formula>
    </cfRule>
  </conditionalFormatting>
  <conditionalFormatting sqref="P232:S232">
    <cfRule type="cellIs" dxfId="9" priority="697" operator="greaterThan">
      <formula>0.75</formula>
    </cfRule>
  </conditionalFormatting>
  <conditionalFormatting sqref="P232:S232">
    <cfRule type="cellIs" dxfId="10" priority="698" operator="between">
      <formula>0.6</formula>
      <formula>0.75</formula>
    </cfRule>
  </conditionalFormatting>
  <conditionalFormatting sqref="P232:S232">
    <cfRule type="cellIs" dxfId="0" priority="699" operator="lessThanOrEqual">
      <formula>0.6</formula>
    </cfRule>
  </conditionalFormatting>
  <conditionalFormatting sqref="P231:S231">
    <cfRule type="cellIs" dxfId="9" priority="700" operator="greaterThan">
      <formula>0.75</formula>
    </cfRule>
  </conditionalFormatting>
  <conditionalFormatting sqref="P231:S231">
    <cfRule type="cellIs" dxfId="10" priority="701" operator="between">
      <formula>0.6</formula>
      <formula>0.75</formula>
    </cfRule>
  </conditionalFormatting>
  <conditionalFormatting sqref="P231:S231">
    <cfRule type="cellIs" dxfId="0" priority="702" operator="lessThanOrEqual">
      <formula>0.6</formula>
    </cfRule>
  </conditionalFormatting>
  <conditionalFormatting sqref="P230:S230">
    <cfRule type="cellIs" dxfId="9" priority="703" operator="greaterThan">
      <formula>0.75</formula>
    </cfRule>
  </conditionalFormatting>
  <conditionalFormatting sqref="P230:S230">
    <cfRule type="cellIs" dxfId="10" priority="704" operator="between">
      <formula>0.6</formula>
      <formula>0.75</formula>
    </cfRule>
  </conditionalFormatting>
  <conditionalFormatting sqref="P230:S230">
    <cfRule type="cellIs" dxfId="0" priority="705" operator="lessThanOrEqual">
      <formula>0.6</formula>
    </cfRule>
  </conditionalFormatting>
  <conditionalFormatting sqref="P229:S229">
    <cfRule type="cellIs" dxfId="9" priority="706" operator="greaterThan">
      <formula>0.75</formula>
    </cfRule>
  </conditionalFormatting>
  <conditionalFormatting sqref="P229:S229">
    <cfRule type="cellIs" dxfId="10" priority="707" operator="between">
      <formula>0.6</formula>
      <formula>0.75</formula>
    </cfRule>
  </conditionalFormatting>
  <conditionalFormatting sqref="P229:S229">
    <cfRule type="cellIs" dxfId="0" priority="708" operator="lessThanOrEqual">
      <formula>0.6</formula>
    </cfRule>
  </conditionalFormatting>
  <conditionalFormatting sqref="P228:S228">
    <cfRule type="cellIs" dxfId="9" priority="709" operator="greaterThan">
      <formula>0.75</formula>
    </cfRule>
  </conditionalFormatting>
  <conditionalFormatting sqref="P228:S228">
    <cfRule type="cellIs" dxfId="10" priority="710" operator="between">
      <formula>0.6</formula>
      <formula>0.75</formula>
    </cfRule>
  </conditionalFormatting>
  <conditionalFormatting sqref="P228:S228">
    <cfRule type="cellIs" dxfId="0" priority="711" operator="lessThanOrEqual">
      <formula>0.6</formula>
    </cfRule>
  </conditionalFormatting>
  <conditionalFormatting sqref="P227:S227">
    <cfRule type="cellIs" dxfId="9" priority="712" operator="greaterThan">
      <formula>0.75</formula>
    </cfRule>
  </conditionalFormatting>
  <conditionalFormatting sqref="P227:S227">
    <cfRule type="cellIs" dxfId="10" priority="713" operator="between">
      <formula>0.6</formula>
      <formula>0.75</formula>
    </cfRule>
  </conditionalFormatting>
  <conditionalFormatting sqref="P227:S227">
    <cfRule type="cellIs" dxfId="0" priority="714" operator="lessThanOrEqual">
      <formula>0.6</formula>
    </cfRule>
  </conditionalFormatting>
  <conditionalFormatting sqref="P226:S226">
    <cfRule type="cellIs" dxfId="9" priority="715" operator="greaterThan">
      <formula>0.75</formula>
    </cfRule>
  </conditionalFormatting>
  <conditionalFormatting sqref="P226:S226">
    <cfRule type="cellIs" dxfId="10" priority="716" operator="between">
      <formula>0.6</formula>
      <formula>0.75</formula>
    </cfRule>
  </conditionalFormatting>
  <conditionalFormatting sqref="P226:S226">
    <cfRule type="cellIs" dxfId="0" priority="717" operator="lessThanOrEqual">
      <formula>0.6</formula>
    </cfRule>
  </conditionalFormatting>
  <conditionalFormatting sqref="P225:S225">
    <cfRule type="cellIs" dxfId="9" priority="718" operator="greaterThan">
      <formula>0.75</formula>
    </cfRule>
  </conditionalFormatting>
  <conditionalFormatting sqref="P225:S225">
    <cfRule type="cellIs" dxfId="10" priority="719" operator="between">
      <formula>0.6</formula>
      <formula>0.75</formula>
    </cfRule>
  </conditionalFormatting>
  <conditionalFormatting sqref="P225:S225">
    <cfRule type="cellIs" dxfId="0" priority="720" operator="lessThanOrEqual">
      <formula>0.6</formula>
    </cfRule>
  </conditionalFormatting>
  <conditionalFormatting sqref="P224:S224">
    <cfRule type="cellIs" dxfId="9" priority="721" operator="greaterThan">
      <formula>0.75</formula>
    </cfRule>
  </conditionalFormatting>
  <conditionalFormatting sqref="P224:S224">
    <cfRule type="cellIs" dxfId="10" priority="722" operator="between">
      <formula>0.6</formula>
      <formula>0.75</formula>
    </cfRule>
  </conditionalFormatting>
  <conditionalFormatting sqref="P224:S224">
    <cfRule type="cellIs" dxfId="0" priority="723" operator="lessThanOrEqual">
      <formula>0.6</formula>
    </cfRule>
  </conditionalFormatting>
  <conditionalFormatting sqref="P223:S223">
    <cfRule type="cellIs" dxfId="9" priority="724" operator="greaterThan">
      <formula>0.75</formula>
    </cfRule>
  </conditionalFormatting>
  <conditionalFormatting sqref="P223:S223">
    <cfRule type="cellIs" dxfId="10" priority="725" operator="between">
      <formula>0.6</formula>
      <formula>0.75</formula>
    </cfRule>
  </conditionalFormatting>
  <conditionalFormatting sqref="P223:S223">
    <cfRule type="cellIs" dxfId="0" priority="726" operator="lessThanOrEqual">
      <formula>0.6</formula>
    </cfRule>
  </conditionalFormatting>
  <conditionalFormatting sqref="P222:S222">
    <cfRule type="cellIs" dxfId="9" priority="727" operator="greaterThan">
      <formula>0.75</formula>
    </cfRule>
  </conditionalFormatting>
  <conditionalFormatting sqref="P222:S222">
    <cfRule type="cellIs" dxfId="10" priority="728" operator="between">
      <formula>0.6</formula>
      <formula>0.75</formula>
    </cfRule>
  </conditionalFormatting>
  <conditionalFormatting sqref="P222:S222">
    <cfRule type="cellIs" dxfId="0" priority="729" operator="lessThanOrEqual">
      <formula>0.6</formula>
    </cfRule>
  </conditionalFormatting>
  <conditionalFormatting sqref="P221:S221">
    <cfRule type="cellIs" dxfId="9" priority="730" operator="greaterThan">
      <formula>0.75</formula>
    </cfRule>
  </conditionalFormatting>
  <conditionalFormatting sqref="P221:S221">
    <cfRule type="cellIs" dxfId="10" priority="731" operator="between">
      <formula>0.6</formula>
      <formula>0.75</formula>
    </cfRule>
  </conditionalFormatting>
  <conditionalFormatting sqref="P221:S221">
    <cfRule type="cellIs" dxfId="0" priority="732" operator="lessThanOrEqual">
      <formula>0.6</formula>
    </cfRule>
  </conditionalFormatting>
  <conditionalFormatting sqref="P219:S219">
    <cfRule type="cellIs" dxfId="9" priority="733" operator="greaterThan">
      <formula>0.75</formula>
    </cfRule>
  </conditionalFormatting>
  <conditionalFormatting sqref="P219:S219">
    <cfRule type="cellIs" dxfId="10" priority="734" operator="between">
      <formula>0.6</formula>
      <formula>0.75</formula>
    </cfRule>
  </conditionalFormatting>
  <conditionalFormatting sqref="P219:S219">
    <cfRule type="cellIs" dxfId="0" priority="735" operator="lessThanOrEqual">
      <formula>0.6</formula>
    </cfRule>
  </conditionalFormatting>
  <conditionalFormatting sqref="P217:S217">
    <cfRule type="cellIs" dxfId="9" priority="736" operator="greaterThan">
      <formula>0.75</formula>
    </cfRule>
  </conditionalFormatting>
  <conditionalFormatting sqref="P217:S217">
    <cfRule type="cellIs" dxfId="10" priority="737" operator="between">
      <formula>0.6</formula>
      <formula>0.75</formula>
    </cfRule>
  </conditionalFormatting>
  <conditionalFormatting sqref="P217:S217">
    <cfRule type="cellIs" dxfId="0" priority="738" operator="lessThanOrEqual">
      <formula>0.6</formula>
    </cfRule>
  </conditionalFormatting>
  <conditionalFormatting sqref="P216:S216">
    <cfRule type="cellIs" dxfId="9" priority="739" operator="greaterThan">
      <formula>0.75</formula>
    </cfRule>
  </conditionalFormatting>
  <conditionalFormatting sqref="P216:S216">
    <cfRule type="cellIs" dxfId="10" priority="740" operator="between">
      <formula>0.6</formula>
      <formula>0.75</formula>
    </cfRule>
  </conditionalFormatting>
  <conditionalFormatting sqref="P216:S216">
    <cfRule type="cellIs" dxfId="0" priority="741" operator="lessThanOrEqual">
      <formula>0.6</formula>
    </cfRule>
  </conditionalFormatting>
  <conditionalFormatting sqref="P215:S215">
    <cfRule type="cellIs" dxfId="9" priority="742" operator="greaterThan">
      <formula>0.75</formula>
    </cfRule>
  </conditionalFormatting>
  <conditionalFormatting sqref="P215:S215">
    <cfRule type="cellIs" dxfId="10" priority="743" operator="between">
      <formula>0.6</formula>
      <formula>0.75</formula>
    </cfRule>
  </conditionalFormatting>
  <conditionalFormatting sqref="P215:S215">
    <cfRule type="cellIs" dxfId="0" priority="744" operator="lessThanOrEqual">
      <formula>0.6</formula>
    </cfRule>
  </conditionalFormatting>
  <conditionalFormatting sqref="P214:S214">
    <cfRule type="cellIs" dxfId="9" priority="745" operator="greaterThan">
      <formula>0.75</formula>
    </cfRule>
  </conditionalFormatting>
  <conditionalFormatting sqref="P214:S214">
    <cfRule type="cellIs" dxfId="10" priority="746" operator="between">
      <formula>0.6</formula>
      <formula>0.75</formula>
    </cfRule>
  </conditionalFormatting>
  <conditionalFormatting sqref="P214:S214">
    <cfRule type="cellIs" dxfId="0" priority="747" operator="lessThanOrEqual">
      <formula>0.6</formula>
    </cfRule>
  </conditionalFormatting>
  <conditionalFormatting sqref="P213:S213">
    <cfRule type="cellIs" dxfId="9" priority="748" operator="greaterThan">
      <formula>0.75</formula>
    </cfRule>
  </conditionalFormatting>
  <conditionalFormatting sqref="P213:S213">
    <cfRule type="cellIs" dxfId="10" priority="749" operator="between">
      <formula>0.6</formula>
      <formula>0.75</formula>
    </cfRule>
  </conditionalFormatting>
  <conditionalFormatting sqref="P213:S213">
    <cfRule type="cellIs" dxfId="0" priority="750" operator="lessThanOrEqual">
      <formula>0.6</formula>
    </cfRule>
  </conditionalFormatting>
  <conditionalFormatting sqref="P212:S212">
    <cfRule type="cellIs" dxfId="9" priority="751" operator="greaterThan">
      <formula>0.75</formula>
    </cfRule>
  </conditionalFormatting>
  <conditionalFormatting sqref="P212:S212">
    <cfRule type="cellIs" dxfId="10" priority="752" operator="between">
      <formula>0.6</formula>
      <formula>0.75</formula>
    </cfRule>
  </conditionalFormatting>
  <conditionalFormatting sqref="P212:S212">
    <cfRule type="cellIs" dxfId="0" priority="753" operator="lessThanOrEqual">
      <formula>0.6</formula>
    </cfRule>
  </conditionalFormatting>
  <conditionalFormatting sqref="P211:S211">
    <cfRule type="cellIs" dxfId="9" priority="754" operator="greaterThan">
      <formula>0.75</formula>
    </cfRule>
  </conditionalFormatting>
  <conditionalFormatting sqref="P211:S211">
    <cfRule type="cellIs" dxfId="10" priority="755" operator="between">
      <formula>0.6</formula>
      <formula>0.75</formula>
    </cfRule>
  </conditionalFormatting>
  <conditionalFormatting sqref="P211:S211">
    <cfRule type="cellIs" dxfId="0" priority="756" operator="lessThanOrEqual">
      <formula>0.6</formula>
    </cfRule>
  </conditionalFormatting>
  <conditionalFormatting sqref="O210:O233 Q210:S210">
    <cfRule type="cellIs" dxfId="9" priority="757" operator="greaterThan">
      <formula>0.75</formula>
    </cfRule>
  </conditionalFormatting>
  <conditionalFormatting sqref="O210:O233 Q210:S210">
    <cfRule type="cellIs" dxfId="10" priority="758" operator="between">
      <formula>0.6</formula>
      <formula>0.75</formula>
    </cfRule>
  </conditionalFormatting>
  <conditionalFormatting sqref="O210:O233 Q210:S210">
    <cfRule type="cellIs" dxfId="0" priority="759" operator="lessThanOrEqual">
      <formula>0.6</formula>
    </cfRule>
  </conditionalFormatting>
  <conditionalFormatting sqref="O209 Q209:S209">
    <cfRule type="cellIs" dxfId="9" priority="760" operator="greaterThan">
      <formula>0.75</formula>
    </cfRule>
  </conditionalFormatting>
  <conditionalFormatting sqref="O209 Q209:S209">
    <cfRule type="cellIs" dxfId="10" priority="761" operator="between">
      <formula>0.6</formula>
      <formula>0.75</formula>
    </cfRule>
  </conditionalFormatting>
  <conditionalFormatting sqref="O209 Q209:S209">
    <cfRule type="cellIs" dxfId="0" priority="762" operator="lessThanOrEqual">
      <formula>0.6</formula>
    </cfRule>
  </conditionalFormatting>
  <conditionalFormatting sqref="O208 Q208:S208">
    <cfRule type="cellIs" dxfId="9" priority="763" operator="greaterThan">
      <formula>0.75</formula>
    </cfRule>
  </conditionalFormatting>
  <conditionalFormatting sqref="O208 Q208:S208">
    <cfRule type="cellIs" dxfId="10" priority="764" operator="between">
      <formula>0.6</formula>
      <formula>0.75</formula>
    </cfRule>
  </conditionalFormatting>
  <conditionalFormatting sqref="O208 Q208:S208">
    <cfRule type="cellIs" dxfId="0" priority="765" operator="lessThanOrEqual">
      <formula>0.6</formula>
    </cfRule>
  </conditionalFormatting>
  <conditionalFormatting sqref="O206:O207 Q206:S207">
    <cfRule type="cellIs" dxfId="9" priority="766" operator="greaterThan">
      <formula>0.75</formula>
    </cfRule>
  </conditionalFormatting>
  <conditionalFormatting sqref="O206:O207 Q206:S207">
    <cfRule type="cellIs" dxfId="10" priority="767" operator="between">
      <formula>0.6</formula>
      <formula>0.75</formula>
    </cfRule>
  </conditionalFormatting>
  <conditionalFormatting sqref="O206:O207 Q206:S207">
    <cfRule type="cellIs" dxfId="0" priority="768" operator="lessThanOrEqual">
      <formula>0.6</formula>
    </cfRule>
  </conditionalFormatting>
  <conditionalFormatting sqref="O204:O205 Q204:S204">
    <cfRule type="cellIs" dxfId="9" priority="769" operator="greaterThan">
      <formula>0.75</formula>
    </cfRule>
  </conditionalFormatting>
  <conditionalFormatting sqref="O204:O205 Q204:S204">
    <cfRule type="cellIs" dxfId="10" priority="770" operator="between">
      <formula>0.6</formula>
      <formula>0.75</formula>
    </cfRule>
  </conditionalFormatting>
  <conditionalFormatting sqref="O204:O205 Q204:S204">
    <cfRule type="cellIs" dxfId="0" priority="771" operator="lessThanOrEqual">
      <formula>0.6</formula>
    </cfRule>
  </conditionalFormatting>
  <conditionalFormatting sqref="P203:S203">
    <cfRule type="cellIs" dxfId="0" priority="772" operator="lessThanOrEqual">
      <formula>0.6</formula>
    </cfRule>
  </conditionalFormatting>
  <conditionalFormatting sqref="P203:S203">
    <cfRule type="cellIs" dxfId="10" priority="773" operator="between">
      <formula>0.6</formula>
      <formula>0.75</formula>
    </cfRule>
  </conditionalFormatting>
  <conditionalFormatting sqref="P203:S203">
    <cfRule type="cellIs" dxfId="9" priority="774" operator="greaterThan">
      <formula>0.75</formula>
    </cfRule>
  </conditionalFormatting>
  <conditionalFormatting sqref="P202:S202">
    <cfRule type="cellIs" dxfId="0" priority="775" operator="lessThanOrEqual">
      <formula>0.6</formula>
    </cfRule>
  </conditionalFormatting>
  <conditionalFormatting sqref="P202:S202">
    <cfRule type="cellIs" dxfId="10" priority="776" operator="between">
      <formula>0.6</formula>
      <formula>0.75</formula>
    </cfRule>
  </conditionalFormatting>
  <conditionalFormatting sqref="P202:S202">
    <cfRule type="cellIs" dxfId="9" priority="777" operator="greaterThan">
      <formula>0.75</formula>
    </cfRule>
  </conditionalFormatting>
  <conditionalFormatting sqref="O198:O203 Q198:S198">
    <cfRule type="cellIs" dxfId="0" priority="778" operator="lessThanOrEqual">
      <formula>0.6</formula>
    </cfRule>
  </conditionalFormatting>
  <conditionalFormatting sqref="O198:O203 Q198:S198">
    <cfRule type="cellIs" dxfId="10" priority="779" operator="between">
      <formula>0.6</formula>
      <formula>0.75</formula>
    </cfRule>
  </conditionalFormatting>
  <conditionalFormatting sqref="O198:O203 Q198:S198">
    <cfRule type="cellIs" dxfId="9" priority="780" operator="greaterThan">
      <formula>0.75</formula>
    </cfRule>
  </conditionalFormatting>
  <conditionalFormatting sqref="O194 Q194:S194">
    <cfRule type="cellIs" dxfId="0" priority="781" operator="lessThanOrEqual">
      <formula>0.6</formula>
    </cfRule>
  </conditionalFormatting>
  <conditionalFormatting sqref="O194 Q194:S194">
    <cfRule type="cellIs" dxfId="10" priority="782" operator="between">
      <formula>0.6</formula>
      <formula>0.75</formula>
    </cfRule>
  </conditionalFormatting>
  <conditionalFormatting sqref="O194 Q194:S194">
    <cfRule type="cellIs" dxfId="9" priority="783" operator="greaterThan">
      <formula>0.75</formula>
    </cfRule>
  </conditionalFormatting>
  <conditionalFormatting sqref="O193 Q193:S193">
    <cfRule type="cellIs" dxfId="0" priority="784" operator="lessThanOrEqual">
      <formula>0.6</formula>
    </cfRule>
  </conditionalFormatting>
  <conditionalFormatting sqref="O193 Q193:S193">
    <cfRule type="cellIs" dxfId="10" priority="785" operator="between">
      <formula>0.6</formula>
      <formula>0.75</formula>
    </cfRule>
  </conditionalFormatting>
  <conditionalFormatting sqref="O193 Q193:S193">
    <cfRule type="cellIs" dxfId="9" priority="786" operator="greaterThan">
      <formula>0.75</formula>
    </cfRule>
  </conditionalFormatting>
  <conditionalFormatting sqref="P188:S188">
    <cfRule type="cellIs" dxfId="9" priority="787" operator="greaterThan">
      <formula>0.75</formula>
    </cfRule>
  </conditionalFormatting>
  <conditionalFormatting sqref="P188:S188">
    <cfRule type="cellIs" dxfId="10" priority="788" operator="between">
      <formula>0.6</formula>
      <formula>0.75</formula>
    </cfRule>
  </conditionalFormatting>
  <conditionalFormatting sqref="P188:S188">
    <cfRule type="cellIs" dxfId="0" priority="789" operator="lessThanOrEqual">
      <formula>0.6</formula>
    </cfRule>
  </conditionalFormatting>
  <conditionalFormatting sqref="O187 Q187:S187">
    <cfRule type="cellIs" dxfId="9" priority="790" operator="greaterThan">
      <formula>0.75</formula>
    </cfRule>
  </conditionalFormatting>
  <conditionalFormatting sqref="O187 Q187:S187">
    <cfRule type="cellIs" dxfId="10" priority="791" operator="between">
      <formula>0.6</formula>
      <formula>0.75</formula>
    </cfRule>
  </conditionalFormatting>
  <conditionalFormatting sqref="O187 Q187:S187">
    <cfRule type="cellIs" dxfId="0" priority="792" operator="lessThanOrEqual">
      <formula>0.6</formula>
    </cfRule>
  </conditionalFormatting>
  <conditionalFormatting sqref="P175:S175">
    <cfRule type="cellIs" dxfId="9" priority="793" operator="greaterThan">
      <formula>0.75</formula>
    </cfRule>
  </conditionalFormatting>
  <conditionalFormatting sqref="P175:S175">
    <cfRule type="cellIs" dxfId="10" priority="794" operator="between">
      <formula>0.6</formula>
      <formula>0.75</formula>
    </cfRule>
  </conditionalFormatting>
  <conditionalFormatting sqref="P175:S175">
    <cfRule type="cellIs" dxfId="0" priority="795" operator="lessThanOrEqual">
      <formula>0.6</formula>
    </cfRule>
  </conditionalFormatting>
  <conditionalFormatting sqref="P174:S174">
    <cfRule type="cellIs" dxfId="9" priority="796" operator="greaterThan">
      <formula>0.75</formula>
    </cfRule>
  </conditionalFormatting>
  <conditionalFormatting sqref="P174:S174">
    <cfRule type="cellIs" dxfId="10" priority="797" operator="between">
      <formula>0.6</formula>
      <formula>0.75</formula>
    </cfRule>
  </conditionalFormatting>
  <conditionalFormatting sqref="P174:S174">
    <cfRule type="cellIs" dxfId="0" priority="798" operator="lessThanOrEqual">
      <formula>0.6</formula>
    </cfRule>
  </conditionalFormatting>
  <conditionalFormatting sqref="P173:S173">
    <cfRule type="cellIs" dxfId="9" priority="799" operator="greaterThan">
      <formula>0.75</formula>
    </cfRule>
  </conditionalFormatting>
  <conditionalFormatting sqref="P173:S173">
    <cfRule type="cellIs" dxfId="10" priority="800" operator="between">
      <formula>0.6</formula>
      <formula>0.75</formula>
    </cfRule>
  </conditionalFormatting>
  <conditionalFormatting sqref="P173:S173">
    <cfRule type="cellIs" dxfId="0" priority="801" operator="lessThanOrEqual">
      <formula>0.6</formula>
    </cfRule>
  </conditionalFormatting>
  <conditionalFormatting sqref="P172:S172">
    <cfRule type="cellIs" dxfId="9" priority="802" operator="greaterThan">
      <formula>0.75</formula>
    </cfRule>
  </conditionalFormatting>
  <conditionalFormatting sqref="P172:S172">
    <cfRule type="cellIs" dxfId="10" priority="803" operator="between">
      <formula>0.6</formula>
      <formula>0.75</formula>
    </cfRule>
  </conditionalFormatting>
  <conditionalFormatting sqref="P172:S172">
    <cfRule type="cellIs" dxfId="0" priority="804" operator="lessThanOrEqual">
      <formula>0.6</formula>
    </cfRule>
  </conditionalFormatting>
  <conditionalFormatting sqref="P171:S171">
    <cfRule type="cellIs" dxfId="9" priority="805" operator="greaterThan">
      <formula>0.75</formula>
    </cfRule>
  </conditionalFormatting>
  <conditionalFormatting sqref="P171:S171">
    <cfRule type="cellIs" dxfId="10" priority="806" operator="between">
      <formula>0.6</formula>
      <formula>0.75</formula>
    </cfRule>
  </conditionalFormatting>
  <conditionalFormatting sqref="P171:S171">
    <cfRule type="cellIs" dxfId="0" priority="807" operator="lessThanOrEqual">
      <formula>0.6</formula>
    </cfRule>
  </conditionalFormatting>
  <conditionalFormatting sqref="P170:S170">
    <cfRule type="cellIs" dxfId="9" priority="808" operator="greaterThan">
      <formula>0.75</formula>
    </cfRule>
  </conditionalFormatting>
  <conditionalFormatting sqref="P170:S170">
    <cfRule type="cellIs" dxfId="10" priority="809" operator="between">
      <formula>0.6</formula>
      <formula>0.75</formula>
    </cfRule>
  </conditionalFormatting>
  <conditionalFormatting sqref="P170:S170">
    <cfRule type="cellIs" dxfId="0" priority="810" operator="lessThanOrEqual">
      <formula>0.6</formula>
    </cfRule>
  </conditionalFormatting>
  <conditionalFormatting sqref="P168:S168">
    <cfRule type="cellIs" dxfId="9" priority="811" operator="greaterThan">
      <formula>0.75</formula>
    </cfRule>
  </conditionalFormatting>
  <conditionalFormatting sqref="P168:S168">
    <cfRule type="cellIs" dxfId="10" priority="812" operator="between">
      <formula>0.6</formula>
      <formula>0.75</formula>
    </cfRule>
  </conditionalFormatting>
  <conditionalFormatting sqref="P168:S168">
    <cfRule type="cellIs" dxfId="0" priority="813" operator="lessThanOrEqual">
      <formula>0.6</formula>
    </cfRule>
  </conditionalFormatting>
  <conditionalFormatting sqref="P167:S167">
    <cfRule type="cellIs" dxfId="9" priority="814" operator="greaterThan">
      <formula>0.75</formula>
    </cfRule>
  </conditionalFormatting>
  <conditionalFormatting sqref="P167:S167">
    <cfRule type="cellIs" dxfId="10" priority="815" operator="between">
      <formula>0.6</formula>
      <formula>0.75</formula>
    </cfRule>
  </conditionalFormatting>
  <conditionalFormatting sqref="P167:S167">
    <cfRule type="cellIs" dxfId="0" priority="816" operator="lessThanOrEqual">
      <formula>0.6</formula>
    </cfRule>
  </conditionalFormatting>
  <conditionalFormatting sqref="O166:O176 Q166:S166">
    <cfRule type="cellIs" dxfId="9" priority="817" operator="greaterThan">
      <formula>0.75</formula>
    </cfRule>
  </conditionalFormatting>
  <conditionalFormatting sqref="O166:O176 Q166:S166">
    <cfRule type="cellIs" dxfId="10" priority="818" operator="between">
      <formula>0.6</formula>
      <formula>0.75</formula>
    </cfRule>
  </conditionalFormatting>
  <conditionalFormatting sqref="O166:O176 Q166:S166">
    <cfRule type="cellIs" dxfId="0" priority="819" operator="lessThanOrEqual">
      <formula>0.6</formula>
    </cfRule>
  </conditionalFormatting>
  <conditionalFormatting sqref="O164:O165 Q164:S164">
    <cfRule type="cellIs" dxfId="9" priority="820" operator="greaterThan">
      <formula>0.75</formula>
    </cfRule>
  </conditionalFormatting>
  <conditionalFormatting sqref="O164:O165 Q164:S164">
    <cfRule type="cellIs" dxfId="10" priority="821" operator="between">
      <formula>0.6</formula>
      <formula>0.75</formula>
    </cfRule>
  </conditionalFormatting>
  <conditionalFormatting sqref="O164:O165 Q164:S164">
    <cfRule type="cellIs" dxfId="0" priority="822" operator="lessThanOrEqual">
      <formula>0.6</formula>
    </cfRule>
  </conditionalFormatting>
  <conditionalFormatting sqref="O163 Q163:S163">
    <cfRule type="cellIs" dxfId="9" priority="823" operator="greaterThan">
      <formula>0.75</formula>
    </cfRule>
  </conditionalFormatting>
  <conditionalFormatting sqref="O163 Q163:S163">
    <cfRule type="cellIs" dxfId="10" priority="824" operator="between">
      <formula>0.6</formula>
      <formula>0.75</formula>
    </cfRule>
  </conditionalFormatting>
  <conditionalFormatting sqref="O163 Q163:S163">
    <cfRule type="cellIs" dxfId="0" priority="825" operator="lessThanOrEqual">
      <formula>0.6</formula>
    </cfRule>
  </conditionalFormatting>
  <conditionalFormatting sqref="O161 Q161:S161">
    <cfRule type="cellIs" dxfId="9" priority="826" operator="greaterThan">
      <formula>0.75</formula>
    </cfRule>
  </conditionalFormatting>
  <conditionalFormatting sqref="O161 Q161:S161">
    <cfRule type="cellIs" dxfId="10" priority="827" operator="between">
      <formula>0.6</formula>
      <formula>0.75</formula>
    </cfRule>
  </conditionalFormatting>
  <conditionalFormatting sqref="O161 Q161:S161">
    <cfRule type="cellIs" dxfId="0" priority="828" operator="lessThanOrEqual">
      <formula>0.6</formula>
    </cfRule>
  </conditionalFormatting>
  <conditionalFormatting sqref="O160 Q160:S160 O162">
    <cfRule type="cellIs" dxfId="9" priority="829" operator="greaterThan">
      <formula>0.75</formula>
    </cfRule>
  </conditionalFormatting>
  <conditionalFormatting sqref="O160 Q160:S160 O162">
    <cfRule type="cellIs" dxfId="10" priority="830" operator="between">
      <formula>0.6</formula>
      <formula>0.75</formula>
    </cfRule>
  </conditionalFormatting>
  <conditionalFormatting sqref="O160 Q160:S160 O162">
    <cfRule type="cellIs" dxfId="0" priority="831" operator="lessThanOrEqual">
      <formula>0.6</formula>
    </cfRule>
  </conditionalFormatting>
  <conditionalFormatting sqref="O159 Q159:S159">
    <cfRule type="cellIs" dxfId="9" priority="832" operator="greaterThan">
      <formula>0.75</formula>
    </cfRule>
  </conditionalFormatting>
  <conditionalFormatting sqref="O159 Q159:S159">
    <cfRule type="cellIs" dxfId="10" priority="833" operator="between">
      <formula>0.6</formula>
      <formula>0.75</formula>
    </cfRule>
  </conditionalFormatting>
  <conditionalFormatting sqref="O159 Q159:S159">
    <cfRule type="cellIs" dxfId="0" priority="834" operator="lessThanOrEqual">
      <formula>0.6</formula>
    </cfRule>
  </conditionalFormatting>
  <conditionalFormatting sqref="O158 Q158:S158">
    <cfRule type="cellIs" dxfId="9" priority="835" operator="greaterThan">
      <formula>0.75</formula>
    </cfRule>
  </conditionalFormatting>
  <conditionalFormatting sqref="O158 Q158:S158">
    <cfRule type="cellIs" dxfId="10" priority="836" operator="between">
      <formula>0.6</formula>
      <formula>0.75</formula>
    </cfRule>
  </conditionalFormatting>
  <conditionalFormatting sqref="O158 Q158:S158">
    <cfRule type="cellIs" dxfId="0" priority="837" operator="lessThanOrEqual">
      <formula>0.6</formula>
    </cfRule>
  </conditionalFormatting>
  <conditionalFormatting sqref="P157:S157">
    <cfRule type="cellIs" dxfId="9" priority="838" operator="greaterThan">
      <formula>0.75</formula>
    </cfRule>
  </conditionalFormatting>
  <conditionalFormatting sqref="P157:S157">
    <cfRule type="cellIs" dxfId="10" priority="839" operator="between">
      <formula>0.6</formula>
      <formula>0.75</formula>
    </cfRule>
  </conditionalFormatting>
  <conditionalFormatting sqref="P157:S157">
    <cfRule type="cellIs" dxfId="0" priority="840" operator="lessThanOrEqual">
      <formula>0.6</formula>
    </cfRule>
  </conditionalFormatting>
  <conditionalFormatting sqref="Q156:S156">
    <cfRule type="cellIs" dxfId="9" priority="841" operator="greaterThan">
      <formula>0.75</formula>
    </cfRule>
  </conditionalFormatting>
  <conditionalFormatting sqref="Q156:S156">
    <cfRule type="cellIs" dxfId="10" priority="842" operator="between">
      <formula>0.6</formula>
      <formula>0.75</formula>
    </cfRule>
  </conditionalFormatting>
  <conditionalFormatting sqref="Q156:S156">
    <cfRule type="cellIs" dxfId="0" priority="843" operator="lessThanOrEqual">
      <formula>0.6</formula>
    </cfRule>
  </conditionalFormatting>
  <conditionalFormatting sqref="O155 R155:S155">
    <cfRule type="cellIs" dxfId="9" priority="844" operator="greaterThan">
      <formula>0.75</formula>
    </cfRule>
  </conditionalFormatting>
  <conditionalFormatting sqref="O155 R155:S155">
    <cfRule type="cellIs" dxfId="10" priority="845" operator="between">
      <formula>0.6</formula>
      <formula>0.75</formula>
    </cfRule>
  </conditionalFormatting>
  <conditionalFormatting sqref="O155 R155:S155">
    <cfRule type="cellIs" dxfId="0" priority="846" operator="lessThanOrEqual">
      <formula>0.6</formula>
    </cfRule>
  </conditionalFormatting>
  <conditionalFormatting sqref="O154 R154:S154">
    <cfRule type="cellIs" dxfId="9" priority="847" operator="greaterThan">
      <formula>0.75</formula>
    </cfRule>
  </conditionalFormatting>
  <conditionalFormatting sqref="O154 R154:S154">
    <cfRule type="cellIs" dxfId="10" priority="848" operator="between">
      <formula>0.6</formula>
      <formula>0.75</formula>
    </cfRule>
  </conditionalFormatting>
  <conditionalFormatting sqref="O154 R154:S154">
    <cfRule type="cellIs" dxfId="0" priority="849" operator="lessThanOrEqual">
      <formula>0.6</formula>
    </cfRule>
  </conditionalFormatting>
  <conditionalFormatting sqref="O153:S153">
    <cfRule type="cellIs" dxfId="9" priority="850" operator="greaterThan">
      <formula>0.75</formula>
    </cfRule>
  </conditionalFormatting>
  <conditionalFormatting sqref="O153:S153">
    <cfRule type="cellIs" dxfId="10" priority="851" operator="between">
      <formula>0.6</formula>
      <formula>0.75</formula>
    </cfRule>
  </conditionalFormatting>
  <conditionalFormatting sqref="O153:S153">
    <cfRule type="cellIs" dxfId="0" priority="852" operator="lessThanOrEqual">
      <formula>0.6</formula>
    </cfRule>
  </conditionalFormatting>
  <conditionalFormatting sqref="O152 Q152:S152">
    <cfRule type="cellIs" dxfId="9" priority="853" operator="greaterThan">
      <formula>0.75</formula>
    </cfRule>
  </conditionalFormatting>
  <conditionalFormatting sqref="O152 Q152:S152">
    <cfRule type="cellIs" dxfId="10" priority="854" operator="between">
      <formula>0.6</formula>
      <formula>0.75</formula>
    </cfRule>
  </conditionalFormatting>
  <conditionalFormatting sqref="O152 Q152:S152">
    <cfRule type="cellIs" dxfId="0" priority="855" operator="lessThanOrEqual">
      <formula>0.6</formula>
    </cfRule>
  </conditionalFormatting>
  <conditionalFormatting sqref="O151 Q151:S151">
    <cfRule type="cellIs" dxfId="9" priority="856" operator="greaterThan">
      <formula>0.75</formula>
    </cfRule>
  </conditionalFormatting>
  <conditionalFormatting sqref="O151 Q151:S151">
    <cfRule type="cellIs" dxfId="10" priority="857" operator="between">
      <formula>0.6</formula>
      <formula>0.75</formula>
    </cfRule>
  </conditionalFormatting>
  <conditionalFormatting sqref="O151 Q151:S151">
    <cfRule type="cellIs" dxfId="0" priority="858" operator="lessThanOrEqual">
      <formula>0.6</formula>
    </cfRule>
  </conditionalFormatting>
  <conditionalFormatting sqref="O150 Q150:S150">
    <cfRule type="cellIs" dxfId="9" priority="859" operator="greaterThan">
      <formula>0.75</formula>
    </cfRule>
  </conditionalFormatting>
  <conditionalFormatting sqref="O150 Q150:S150">
    <cfRule type="cellIs" dxfId="10" priority="860" operator="between">
      <formula>0.6</formula>
      <formula>0.75</formula>
    </cfRule>
  </conditionalFormatting>
  <conditionalFormatting sqref="O150 Q150:S150">
    <cfRule type="cellIs" dxfId="0" priority="861" operator="lessThanOrEqual">
      <formula>0.6</formula>
    </cfRule>
  </conditionalFormatting>
  <conditionalFormatting sqref="O149 Q149:S149">
    <cfRule type="cellIs" dxfId="9" priority="862" operator="greaterThan">
      <formula>0.75</formula>
    </cfRule>
  </conditionalFormatting>
  <conditionalFormatting sqref="O149 Q149:S149">
    <cfRule type="cellIs" dxfId="10" priority="863" operator="between">
      <formula>0.6</formula>
      <formula>0.75</formula>
    </cfRule>
  </conditionalFormatting>
  <conditionalFormatting sqref="O149 Q149:S149">
    <cfRule type="cellIs" dxfId="0" priority="864" operator="lessThanOrEqual">
      <formula>0.6</formula>
    </cfRule>
  </conditionalFormatting>
  <conditionalFormatting sqref="Q147:S147">
    <cfRule type="cellIs" dxfId="9" priority="865" operator="greaterThan">
      <formula>0.75</formula>
    </cfRule>
  </conditionalFormatting>
  <conditionalFormatting sqref="Q147:S147">
    <cfRule type="cellIs" dxfId="10" priority="866" operator="between">
      <formula>0.6</formula>
      <formula>0.75</formula>
    </cfRule>
  </conditionalFormatting>
  <conditionalFormatting sqref="Q147:S147">
    <cfRule type="cellIs" dxfId="0" priority="867" operator="lessThanOrEqual">
      <formula>0.6</formula>
    </cfRule>
  </conditionalFormatting>
  <conditionalFormatting sqref="Q144:S144">
    <cfRule type="cellIs" dxfId="9" priority="868" operator="greaterThan">
      <formula>0.75</formula>
    </cfRule>
  </conditionalFormatting>
  <conditionalFormatting sqref="Q144:S144">
    <cfRule type="cellIs" dxfId="10" priority="869" operator="between">
      <formula>0.6</formula>
      <formula>0.75</formula>
    </cfRule>
  </conditionalFormatting>
  <conditionalFormatting sqref="Q144:S144">
    <cfRule type="cellIs" dxfId="0" priority="870" operator="lessThanOrEqual">
      <formula>0.6</formula>
    </cfRule>
  </conditionalFormatting>
  <conditionalFormatting sqref="Q143:S143">
    <cfRule type="cellIs" dxfId="9" priority="871" operator="greaterThan">
      <formula>0.75</formula>
    </cfRule>
  </conditionalFormatting>
  <conditionalFormatting sqref="Q143:S143">
    <cfRule type="cellIs" dxfId="10" priority="872" operator="between">
      <formula>0.6</formula>
      <formula>0.75</formula>
    </cfRule>
  </conditionalFormatting>
  <conditionalFormatting sqref="Q143:S143">
    <cfRule type="cellIs" dxfId="0" priority="873" operator="lessThanOrEqual">
      <formula>0.6</formula>
    </cfRule>
  </conditionalFormatting>
  <conditionalFormatting sqref="O141:P142 Q141:S141">
    <cfRule type="cellIs" dxfId="9" priority="874" operator="greaterThan">
      <formula>0.75</formula>
    </cfRule>
  </conditionalFormatting>
  <conditionalFormatting sqref="O141:P142 Q141:S141">
    <cfRule type="cellIs" dxfId="10" priority="875" operator="between">
      <formula>0.6</formula>
      <formula>0.75</formula>
    </cfRule>
  </conditionalFormatting>
  <conditionalFormatting sqref="O141:P142 Q141:S141">
    <cfRule type="cellIs" dxfId="0" priority="876" operator="lessThanOrEqual">
      <formula>0.6</formula>
    </cfRule>
  </conditionalFormatting>
  <conditionalFormatting sqref="O140:P140 R140:S140">
    <cfRule type="cellIs" dxfId="9" priority="877" operator="greaterThan">
      <formula>0.75</formula>
    </cfRule>
  </conditionalFormatting>
  <conditionalFormatting sqref="O140:P140 R140:S140">
    <cfRule type="cellIs" dxfId="10" priority="878" operator="between">
      <formula>0.6</formula>
      <formula>0.75</formula>
    </cfRule>
  </conditionalFormatting>
  <conditionalFormatting sqref="O140:P140 R140:S140">
    <cfRule type="cellIs" dxfId="0" priority="879" operator="lessThanOrEqual">
      <formula>0.6</formula>
    </cfRule>
  </conditionalFormatting>
  <conditionalFormatting sqref="O139:S139">
    <cfRule type="cellIs" dxfId="9" priority="880" operator="greaterThan">
      <formula>0.75</formula>
    </cfRule>
  </conditionalFormatting>
  <conditionalFormatting sqref="O139:S139">
    <cfRule type="cellIs" dxfId="10" priority="881" operator="between">
      <formula>0.6</formula>
      <formula>0.75</formula>
    </cfRule>
  </conditionalFormatting>
  <conditionalFormatting sqref="O139:S139">
    <cfRule type="cellIs" dxfId="0" priority="882" operator="lessThanOrEqual">
      <formula>0.6</formula>
    </cfRule>
  </conditionalFormatting>
  <conditionalFormatting sqref="O138:P138 R138:S138">
    <cfRule type="cellIs" dxfId="9" priority="883" operator="greaterThan">
      <formula>0.75</formula>
    </cfRule>
  </conditionalFormatting>
  <conditionalFormatting sqref="O138:P138 R138:S138">
    <cfRule type="cellIs" dxfId="10" priority="884" operator="between">
      <formula>0.6</formula>
      <formula>0.75</formula>
    </cfRule>
  </conditionalFormatting>
  <conditionalFormatting sqref="O138:P138 R138:S138">
    <cfRule type="cellIs" dxfId="0" priority="885" operator="lessThanOrEqual">
      <formula>0.6</formula>
    </cfRule>
  </conditionalFormatting>
  <conditionalFormatting sqref="O137 Q137:S137">
    <cfRule type="cellIs" dxfId="9" priority="886" operator="greaterThan">
      <formula>0.75</formula>
    </cfRule>
  </conditionalFormatting>
  <conditionalFormatting sqref="O137 Q137:S137">
    <cfRule type="cellIs" dxfId="10" priority="887" operator="between">
      <formula>0.6</formula>
      <formula>0.75</formula>
    </cfRule>
  </conditionalFormatting>
  <conditionalFormatting sqref="O137 Q137:S137">
    <cfRule type="cellIs" dxfId="0" priority="888" operator="lessThanOrEqual">
      <formula>0.6</formula>
    </cfRule>
  </conditionalFormatting>
  <conditionalFormatting sqref="O135 R135:S135">
    <cfRule type="cellIs" dxfId="9" priority="889" operator="greaterThan">
      <formula>0.75</formula>
    </cfRule>
  </conditionalFormatting>
  <conditionalFormatting sqref="O135 R135:S135">
    <cfRule type="cellIs" dxfId="10" priority="890" operator="between">
      <formula>0.6</formula>
      <formula>0.75</formula>
    </cfRule>
  </conditionalFormatting>
  <conditionalFormatting sqref="O135 R135:S135">
    <cfRule type="cellIs" dxfId="0" priority="891" operator="lessThanOrEqual">
      <formula>0.6</formula>
    </cfRule>
  </conditionalFormatting>
  <conditionalFormatting sqref="O133:P134 R133:S133">
    <cfRule type="cellIs" dxfId="9" priority="892" operator="greaterThan">
      <formula>0.75</formula>
    </cfRule>
  </conditionalFormatting>
  <conditionalFormatting sqref="O133:P134 R133:S133">
    <cfRule type="cellIs" dxfId="10" priority="893" operator="between">
      <formula>0.6</formula>
      <formula>0.75</formula>
    </cfRule>
  </conditionalFormatting>
  <conditionalFormatting sqref="O133:P134 R133:S133">
    <cfRule type="cellIs" dxfId="0" priority="894" operator="lessThanOrEqual">
      <formula>0.6</formula>
    </cfRule>
  </conditionalFormatting>
  <conditionalFormatting sqref="O132:S132">
    <cfRule type="cellIs" dxfId="9" priority="895" operator="greaterThan">
      <formula>0.75</formula>
    </cfRule>
  </conditionalFormatting>
  <conditionalFormatting sqref="O132:S132">
    <cfRule type="cellIs" dxfId="10" priority="896" operator="between">
      <formula>0.6</formula>
      <formula>0.75</formula>
    </cfRule>
  </conditionalFormatting>
  <conditionalFormatting sqref="O132:S132">
    <cfRule type="cellIs" dxfId="0" priority="897" operator="lessThanOrEqual">
      <formula>0.6</formula>
    </cfRule>
  </conditionalFormatting>
  <conditionalFormatting sqref="O131:P131 R131:S131">
    <cfRule type="cellIs" dxfId="9" priority="898" operator="greaterThan">
      <formula>0.75</formula>
    </cfRule>
  </conditionalFormatting>
  <conditionalFormatting sqref="O131:P131 R131:S131">
    <cfRule type="cellIs" dxfId="10" priority="899" operator="between">
      <formula>0.6</formula>
      <formula>0.75</formula>
    </cfRule>
  </conditionalFormatting>
  <conditionalFormatting sqref="O131:P131 R131:S131">
    <cfRule type="cellIs" dxfId="0" priority="900" operator="lessThanOrEqual">
      <formula>0.6</formula>
    </cfRule>
  </conditionalFormatting>
  <conditionalFormatting sqref="O130:S130">
    <cfRule type="cellIs" dxfId="9" priority="901" operator="greaterThan">
      <formula>0.75</formula>
    </cfRule>
  </conditionalFormatting>
  <conditionalFormatting sqref="O130:S130">
    <cfRule type="cellIs" dxfId="10" priority="902" operator="between">
      <formula>0.6</formula>
      <formula>0.75</formula>
    </cfRule>
  </conditionalFormatting>
  <conditionalFormatting sqref="O130:S130">
    <cfRule type="cellIs" dxfId="0" priority="903" operator="lessThanOrEqual">
      <formula>0.6</formula>
    </cfRule>
  </conditionalFormatting>
  <conditionalFormatting sqref="O129 Q129:S129 O136 P136:P137">
    <cfRule type="cellIs" dxfId="9" priority="904" operator="greaterThan">
      <formula>0.75</formula>
    </cfRule>
  </conditionalFormatting>
  <conditionalFormatting sqref="O129 Q129:S129 O136 P136:P137">
    <cfRule type="cellIs" dxfId="10" priority="905" operator="between">
      <formula>0.6</formula>
      <formula>0.75</formula>
    </cfRule>
  </conditionalFormatting>
  <conditionalFormatting sqref="O129 Q129:S129 O136 P136:P137">
    <cfRule type="cellIs" dxfId="0" priority="906" operator="lessThanOrEqual">
      <formula>0.6</formula>
    </cfRule>
  </conditionalFormatting>
  <conditionalFormatting sqref="O128 P128:P129 Q128:S128">
    <cfRule type="cellIs" dxfId="9" priority="907" operator="greaterThan">
      <formula>0.75</formula>
    </cfRule>
  </conditionalFormatting>
  <conditionalFormatting sqref="O128 P128:P129 Q128:S128">
    <cfRule type="cellIs" dxfId="10" priority="908" operator="between">
      <formula>0.6</formula>
      <formula>0.75</formula>
    </cfRule>
  </conditionalFormatting>
  <conditionalFormatting sqref="O128 P128:P129 Q128:S128">
    <cfRule type="cellIs" dxfId="0" priority="909" operator="lessThanOrEqual">
      <formula>0.6</formula>
    </cfRule>
  </conditionalFormatting>
  <conditionalFormatting sqref="O126:S127">
    <cfRule type="cellIs" dxfId="9" priority="910" operator="greaterThan">
      <formula>0.75</formula>
    </cfRule>
  </conditionalFormatting>
  <conditionalFormatting sqref="O126:S127">
    <cfRule type="cellIs" dxfId="10" priority="911" operator="between">
      <formula>0.6</formula>
      <formula>0.75</formula>
    </cfRule>
  </conditionalFormatting>
  <conditionalFormatting sqref="O126:S127">
    <cfRule type="cellIs" dxfId="0" priority="912" operator="lessThanOrEqual">
      <formula>0.6</formula>
    </cfRule>
  </conditionalFormatting>
  <conditionalFormatting sqref="Q125:S125">
    <cfRule type="cellIs" dxfId="9" priority="913" operator="greaterThan">
      <formula>0.75</formula>
    </cfRule>
  </conditionalFormatting>
  <conditionalFormatting sqref="Q125:S125">
    <cfRule type="cellIs" dxfId="10" priority="914" operator="between">
      <formula>0.6</formula>
      <formula>0.75</formula>
    </cfRule>
  </conditionalFormatting>
  <conditionalFormatting sqref="Q125:S125">
    <cfRule type="cellIs" dxfId="0" priority="915" operator="lessThanOrEqual">
      <formula>0.6</formula>
    </cfRule>
  </conditionalFormatting>
  <conditionalFormatting sqref="Q124:S124">
    <cfRule type="cellIs" dxfId="9" priority="916" operator="greaterThan">
      <formula>0.75</formula>
    </cfRule>
  </conditionalFormatting>
  <conditionalFormatting sqref="Q124:S124">
    <cfRule type="cellIs" dxfId="10" priority="917" operator="between">
      <formula>0.6</formula>
      <formula>0.75</formula>
    </cfRule>
  </conditionalFormatting>
  <conditionalFormatting sqref="Q124:S124">
    <cfRule type="cellIs" dxfId="0" priority="918" operator="lessThanOrEqual">
      <formula>0.6</formula>
    </cfRule>
  </conditionalFormatting>
  <conditionalFormatting sqref="Q123:S123">
    <cfRule type="cellIs" dxfId="9" priority="919" operator="greaterThan">
      <formula>0.75</formula>
    </cfRule>
  </conditionalFormatting>
  <conditionalFormatting sqref="Q123:S123">
    <cfRule type="cellIs" dxfId="10" priority="920" operator="between">
      <formula>0.6</formula>
      <formula>0.75</formula>
    </cfRule>
  </conditionalFormatting>
  <conditionalFormatting sqref="Q123:S123">
    <cfRule type="cellIs" dxfId="0" priority="921" operator="lessThanOrEqual">
      <formula>0.6</formula>
    </cfRule>
  </conditionalFormatting>
  <conditionalFormatting sqref="Q122:S122">
    <cfRule type="cellIs" dxfId="9" priority="922" operator="greaterThan">
      <formula>0.75</formula>
    </cfRule>
  </conditionalFormatting>
  <conditionalFormatting sqref="Q122:S122">
    <cfRule type="cellIs" dxfId="10" priority="923" operator="between">
      <formula>0.6</formula>
      <formula>0.75</formula>
    </cfRule>
  </conditionalFormatting>
  <conditionalFormatting sqref="Q122:S122">
    <cfRule type="cellIs" dxfId="0" priority="924" operator="lessThanOrEqual">
      <formula>0.6</formula>
    </cfRule>
  </conditionalFormatting>
  <conditionalFormatting sqref="Q121:S121">
    <cfRule type="cellIs" dxfId="9" priority="925" operator="greaterThan">
      <formula>0.75</formula>
    </cfRule>
  </conditionalFormatting>
  <conditionalFormatting sqref="Q121:S121">
    <cfRule type="cellIs" dxfId="10" priority="926" operator="between">
      <formula>0.6</formula>
      <formula>0.75</formula>
    </cfRule>
  </conditionalFormatting>
  <conditionalFormatting sqref="Q121:S121">
    <cfRule type="cellIs" dxfId="0" priority="927" operator="lessThanOrEqual">
      <formula>0.6</formula>
    </cfRule>
  </conditionalFormatting>
  <conditionalFormatting sqref="Q120:S120">
    <cfRule type="cellIs" dxfId="9" priority="928" operator="greaterThan">
      <formula>0.75</formula>
    </cfRule>
  </conditionalFormatting>
  <conditionalFormatting sqref="Q120:S120">
    <cfRule type="cellIs" dxfId="10" priority="929" operator="between">
      <formula>0.6</formula>
      <formula>0.75</formula>
    </cfRule>
  </conditionalFormatting>
  <conditionalFormatting sqref="Q120:S120">
    <cfRule type="cellIs" dxfId="0" priority="930" operator="lessThanOrEqual">
      <formula>0.6</formula>
    </cfRule>
  </conditionalFormatting>
  <conditionalFormatting sqref="R119:S119">
    <cfRule type="cellIs" dxfId="9" priority="931" operator="greaterThan">
      <formula>0.75</formula>
    </cfRule>
  </conditionalFormatting>
  <conditionalFormatting sqref="R119:S119">
    <cfRule type="cellIs" dxfId="10" priority="932" operator="between">
      <formula>0.6</formula>
      <formula>0.75</formula>
    </cfRule>
  </conditionalFormatting>
  <conditionalFormatting sqref="R119:S119">
    <cfRule type="cellIs" dxfId="0" priority="933" operator="lessThanOrEqual">
      <formula>0.6</formula>
    </cfRule>
  </conditionalFormatting>
  <conditionalFormatting sqref="O118:P118 R118:S118">
    <cfRule type="cellIs" dxfId="9" priority="934" operator="greaterThan">
      <formula>0.75</formula>
    </cfRule>
  </conditionalFormatting>
  <conditionalFormatting sqref="O118:P118 R118:S118">
    <cfRule type="cellIs" dxfId="10" priority="935" operator="between">
      <formula>0.6</formula>
      <formula>0.75</formula>
    </cfRule>
  </conditionalFormatting>
  <conditionalFormatting sqref="O118:P118 R118:S118">
    <cfRule type="cellIs" dxfId="0" priority="936" operator="lessThanOrEqual">
      <formula>0.6</formula>
    </cfRule>
  </conditionalFormatting>
  <conditionalFormatting sqref="O117:P117 R117:S117">
    <cfRule type="cellIs" dxfId="9" priority="937" operator="greaterThan">
      <formula>0.75</formula>
    </cfRule>
  </conditionalFormatting>
  <conditionalFormatting sqref="O117:P117 R117:S117">
    <cfRule type="cellIs" dxfId="10" priority="938" operator="between">
      <formula>0.6</formula>
      <formula>0.75</formula>
    </cfRule>
  </conditionalFormatting>
  <conditionalFormatting sqref="O117:P117 R117:S117">
    <cfRule type="cellIs" dxfId="0" priority="939" operator="lessThanOrEqual">
      <formula>0.6</formula>
    </cfRule>
  </conditionalFormatting>
  <conditionalFormatting sqref="Q116:S116">
    <cfRule type="cellIs" dxfId="9" priority="940" operator="greaterThan">
      <formula>0.75</formula>
    </cfRule>
  </conditionalFormatting>
  <conditionalFormatting sqref="Q116:S116">
    <cfRule type="cellIs" dxfId="10" priority="941" operator="between">
      <formula>0.6</formula>
      <formula>0.75</formula>
    </cfRule>
  </conditionalFormatting>
  <conditionalFormatting sqref="Q116:S116">
    <cfRule type="cellIs" dxfId="0" priority="942" operator="lessThanOrEqual">
      <formula>0.6</formula>
    </cfRule>
  </conditionalFormatting>
  <conditionalFormatting sqref="P115:S115">
    <cfRule type="cellIs" dxfId="9" priority="943" operator="greaterThan">
      <formula>0.75</formula>
    </cfRule>
  </conditionalFormatting>
  <conditionalFormatting sqref="P115:S115">
    <cfRule type="cellIs" dxfId="10" priority="944" operator="between">
      <formula>0.6</formula>
      <formula>0.75</formula>
    </cfRule>
  </conditionalFormatting>
  <conditionalFormatting sqref="P115:S115">
    <cfRule type="cellIs" dxfId="0" priority="945" operator="lessThanOrEqual">
      <formula>0.6</formula>
    </cfRule>
  </conditionalFormatting>
  <conditionalFormatting sqref="O114:P114 R114:S114">
    <cfRule type="cellIs" dxfId="9" priority="946" operator="greaterThan">
      <formula>0.75</formula>
    </cfRule>
  </conditionalFormatting>
  <conditionalFormatting sqref="O114:P114 R114:S114">
    <cfRule type="cellIs" dxfId="10" priority="947" operator="between">
      <formula>0.6</formula>
      <formula>0.75</formula>
    </cfRule>
  </conditionalFormatting>
  <conditionalFormatting sqref="O114:P114 R114:S114">
    <cfRule type="cellIs" dxfId="0" priority="948" operator="lessThanOrEqual">
      <formula>0.6</formula>
    </cfRule>
  </conditionalFormatting>
  <conditionalFormatting sqref="Q113:S113">
    <cfRule type="cellIs" dxfId="9" priority="949" operator="greaterThan">
      <formula>0.75</formula>
    </cfRule>
  </conditionalFormatting>
  <conditionalFormatting sqref="Q113:S113">
    <cfRule type="cellIs" dxfId="10" priority="950" operator="between">
      <formula>0.6</formula>
      <formula>0.75</formula>
    </cfRule>
  </conditionalFormatting>
  <conditionalFormatting sqref="Q113:S113">
    <cfRule type="cellIs" dxfId="0" priority="951" operator="lessThanOrEqual">
      <formula>0.6</formula>
    </cfRule>
  </conditionalFormatting>
  <conditionalFormatting sqref="O112:P112 R112:S112">
    <cfRule type="cellIs" dxfId="9" priority="952" operator="greaterThan">
      <formula>0.75</formula>
    </cfRule>
  </conditionalFormatting>
  <conditionalFormatting sqref="O112:P112 R112:S112">
    <cfRule type="cellIs" dxfId="10" priority="953" operator="between">
      <formula>0.6</formula>
      <formula>0.75</formula>
    </cfRule>
  </conditionalFormatting>
  <conditionalFormatting sqref="O112:P112 R112:S112">
    <cfRule type="cellIs" dxfId="0" priority="954" operator="lessThanOrEqual">
      <formula>0.6</formula>
    </cfRule>
  </conditionalFormatting>
  <conditionalFormatting sqref="O111:P111 R111:S111">
    <cfRule type="cellIs" dxfId="9" priority="955" operator="greaterThan">
      <formula>0.75</formula>
    </cfRule>
  </conditionalFormatting>
  <conditionalFormatting sqref="O111:P111 R111:S111">
    <cfRule type="cellIs" dxfId="10" priority="956" operator="between">
      <formula>0.6</formula>
      <formula>0.75</formula>
    </cfRule>
  </conditionalFormatting>
  <conditionalFormatting sqref="O111:P111 R111:S111">
    <cfRule type="cellIs" dxfId="0" priority="957" operator="lessThanOrEqual">
      <formula>0.6</formula>
    </cfRule>
  </conditionalFormatting>
  <conditionalFormatting sqref="O110:P110 R110:S110">
    <cfRule type="cellIs" dxfId="9" priority="958" operator="greaterThan">
      <formula>0.75</formula>
    </cfRule>
  </conditionalFormatting>
  <conditionalFormatting sqref="O110:P110 R110:S110">
    <cfRule type="cellIs" dxfId="10" priority="959" operator="between">
      <formula>0.6</formula>
      <formula>0.75</formula>
    </cfRule>
  </conditionalFormatting>
  <conditionalFormatting sqref="O110:P110 R110:S110">
    <cfRule type="cellIs" dxfId="0" priority="960" operator="lessThanOrEqual">
      <formula>0.6</formula>
    </cfRule>
  </conditionalFormatting>
  <conditionalFormatting sqref="O109 R109:S109">
    <cfRule type="cellIs" dxfId="9" priority="961" operator="greaterThan">
      <formula>0.75</formula>
    </cfRule>
  </conditionalFormatting>
  <conditionalFormatting sqref="O109 R109:S109">
    <cfRule type="cellIs" dxfId="10" priority="962" operator="between">
      <formula>0.6</formula>
      <formula>0.75</formula>
    </cfRule>
  </conditionalFormatting>
  <conditionalFormatting sqref="O109 R109:S109">
    <cfRule type="cellIs" dxfId="0" priority="963" operator="lessThanOrEqual">
      <formula>0.6</formula>
    </cfRule>
  </conditionalFormatting>
  <conditionalFormatting sqref="O108:P108 R108:S108">
    <cfRule type="cellIs" dxfId="9" priority="964" operator="greaterThan">
      <formula>0.75</formula>
    </cfRule>
  </conditionalFormatting>
  <conditionalFormatting sqref="O108:P108 R108:S108">
    <cfRule type="cellIs" dxfId="10" priority="965" operator="between">
      <formula>0.6</formula>
      <formula>0.75</formula>
    </cfRule>
  </conditionalFormatting>
  <conditionalFormatting sqref="O108:P108 R108:S108">
    <cfRule type="cellIs" dxfId="0" priority="966" operator="lessThanOrEqual">
      <formula>0.6</formula>
    </cfRule>
  </conditionalFormatting>
  <conditionalFormatting sqref="Q107:S107">
    <cfRule type="cellIs" dxfId="9" priority="967" operator="greaterThan">
      <formula>0.75</formula>
    </cfRule>
  </conditionalFormatting>
  <conditionalFormatting sqref="Q107:S107">
    <cfRule type="cellIs" dxfId="10" priority="968" operator="between">
      <formula>0.6</formula>
      <formula>0.75</formula>
    </cfRule>
  </conditionalFormatting>
  <conditionalFormatting sqref="Q107:S107">
    <cfRule type="cellIs" dxfId="0" priority="969" operator="lessThanOrEqual">
      <formula>0.6</formula>
    </cfRule>
  </conditionalFormatting>
  <conditionalFormatting sqref="O106:P106 R106:S106">
    <cfRule type="cellIs" dxfId="9" priority="970" operator="greaterThan">
      <formula>0.75</formula>
    </cfRule>
  </conditionalFormatting>
  <conditionalFormatting sqref="O106:P106 R106:S106">
    <cfRule type="cellIs" dxfId="10" priority="971" operator="between">
      <formula>0.6</formula>
      <formula>0.75</formula>
    </cfRule>
  </conditionalFormatting>
  <conditionalFormatting sqref="O106:P106 R106:S106">
    <cfRule type="cellIs" dxfId="0" priority="972" operator="lessThanOrEqual">
      <formula>0.6</formula>
    </cfRule>
  </conditionalFormatting>
  <conditionalFormatting sqref="Q104 R104:S105 O105:P105">
    <cfRule type="cellIs" dxfId="9" priority="973" operator="greaterThan">
      <formula>0.75</formula>
    </cfRule>
  </conditionalFormatting>
  <conditionalFormatting sqref="Q104 R104:S105 O105:P105">
    <cfRule type="cellIs" dxfId="10" priority="974" operator="between">
      <formula>0.6</formula>
      <formula>0.75</formula>
    </cfRule>
  </conditionalFormatting>
  <conditionalFormatting sqref="Q104 R104:S105 O105:P105">
    <cfRule type="cellIs" dxfId="0" priority="975" operator="lessThanOrEqual">
      <formula>0.6</formula>
    </cfRule>
  </conditionalFormatting>
  <conditionalFormatting sqref="Q103:S103">
    <cfRule type="cellIs" dxfId="9" priority="976" operator="greaterThan">
      <formula>0.75</formula>
    </cfRule>
  </conditionalFormatting>
  <conditionalFormatting sqref="Q103:S103">
    <cfRule type="cellIs" dxfId="10" priority="977" operator="between">
      <formula>0.6</formula>
      <formula>0.75</formula>
    </cfRule>
  </conditionalFormatting>
  <conditionalFormatting sqref="Q103:S103">
    <cfRule type="cellIs" dxfId="0" priority="978" operator="lessThanOrEqual">
      <formula>0.6</formula>
    </cfRule>
  </conditionalFormatting>
  <conditionalFormatting sqref="O102:P102 R102:S102">
    <cfRule type="cellIs" dxfId="9" priority="979" operator="greaterThan">
      <formula>0.75</formula>
    </cfRule>
  </conditionalFormatting>
  <conditionalFormatting sqref="O102:P102 R102:S102">
    <cfRule type="cellIs" dxfId="10" priority="980" operator="between">
      <formula>0.6</formula>
      <formula>0.75</formula>
    </cfRule>
  </conditionalFormatting>
  <conditionalFormatting sqref="O102:P102 R102:S102">
    <cfRule type="cellIs" dxfId="0" priority="981" operator="lessThanOrEqual">
      <formula>0.6</formula>
    </cfRule>
  </conditionalFormatting>
  <conditionalFormatting sqref="Q101:S101">
    <cfRule type="cellIs" dxfId="9" priority="982" operator="greaterThan">
      <formula>0.75</formula>
    </cfRule>
  </conditionalFormatting>
  <conditionalFormatting sqref="Q101:S101">
    <cfRule type="cellIs" dxfId="10" priority="983" operator="between">
      <formula>0.6</formula>
      <formula>0.75</formula>
    </cfRule>
  </conditionalFormatting>
  <conditionalFormatting sqref="Q101:S101">
    <cfRule type="cellIs" dxfId="0" priority="984" operator="lessThanOrEqual">
      <formula>0.6</formula>
    </cfRule>
  </conditionalFormatting>
  <conditionalFormatting sqref="O100:P100 R100:S100">
    <cfRule type="cellIs" dxfId="9" priority="985" operator="greaterThan">
      <formula>0.75</formula>
    </cfRule>
  </conditionalFormatting>
  <conditionalFormatting sqref="O100:P100 R100:S100">
    <cfRule type="cellIs" dxfId="10" priority="986" operator="between">
      <formula>0.6</formula>
      <formula>0.75</formula>
    </cfRule>
  </conditionalFormatting>
  <conditionalFormatting sqref="O100:P100 R100:S100">
    <cfRule type="cellIs" dxfId="0" priority="987" operator="lessThanOrEqual">
      <formula>0.6</formula>
    </cfRule>
  </conditionalFormatting>
  <conditionalFormatting sqref="O98:P98 R98:S98">
    <cfRule type="cellIs" dxfId="9" priority="988" operator="greaterThan">
      <formula>0.75</formula>
    </cfRule>
  </conditionalFormatting>
  <conditionalFormatting sqref="O98:P98 R98:S98">
    <cfRule type="cellIs" dxfId="10" priority="989" operator="between">
      <formula>0.6</formula>
      <formula>0.75</formula>
    </cfRule>
  </conditionalFormatting>
  <conditionalFormatting sqref="O98:P98 R98:S98">
    <cfRule type="cellIs" dxfId="0" priority="990" operator="lessThanOrEqual">
      <formula>0.6</formula>
    </cfRule>
  </conditionalFormatting>
  <conditionalFormatting sqref="N98">
    <cfRule type="containsText" dxfId="1" priority="991" operator="containsText" text="baseball">
      <formula>NOT(ISERROR(SEARCH(("baseball"),(N98))))</formula>
    </cfRule>
  </conditionalFormatting>
  <conditionalFormatting sqref="N98">
    <cfRule type="containsText" dxfId="9" priority="992" operator="containsText" text="basketball">
      <formula>NOT(ISERROR(SEARCH(("basketball"),(N98))))</formula>
    </cfRule>
  </conditionalFormatting>
  <conditionalFormatting sqref="N98">
    <cfRule type="containsText" dxfId="0" priority="993" operator="containsText" text="football">
      <formula>NOT(ISERROR(SEARCH(("football"),(N98))))</formula>
    </cfRule>
  </conditionalFormatting>
  <conditionalFormatting sqref="O97:P97 R97:S97">
    <cfRule type="cellIs" dxfId="9" priority="994" operator="greaterThan">
      <formula>0.75</formula>
    </cfRule>
  </conditionalFormatting>
  <conditionalFormatting sqref="O97:P97 R97:S97">
    <cfRule type="cellIs" dxfId="10" priority="995" operator="between">
      <formula>0.6</formula>
      <formula>0.75</formula>
    </cfRule>
  </conditionalFormatting>
  <conditionalFormatting sqref="O97:P97 R97:S97">
    <cfRule type="cellIs" dxfId="0" priority="996" operator="lessThanOrEqual">
      <formula>0.6</formula>
    </cfRule>
  </conditionalFormatting>
  <conditionalFormatting sqref="Q96:S96">
    <cfRule type="cellIs" dxfId="9" priority="997" operator="greaterThan">
      <formula>0.75</formula>
    </cfRule>
  </conditionalFormatting>
  <conditionalFormatting sqref="Q96:S96">
    <cfRule type="cellIs" dxfId="10" priority="998" operator="between">
      <formula>0.6</formula>
      <formula>0.75</formula>
    </cfRule>
  </conditionalFormatting>
  <conditionalFormatting sqref="Q96:S96">
    <cfRule type="cellIs" dxfId="0" priority="999" operator="lessThanOrEqual">
      <formula>0.6</formula>
    </cfRule>
  </conditionalFormatting>
  <conditionalFormatting sqref="P94:P95 Q94 R94:S95 O95">
    <cfRule type="cellIs" dxfId="9" priority="1000" operator="greaterThan">
      <formula>0.75</formula>
    </cfRule>
  </conditionalFormatting>
  <conditionalFormatting sqref="P94:P95 Q94 R94:S95 O95">
    <cfRule type="cellIs" dxfId="10" priority="1001" operator="between">
      <formula>0.6</formula>
      <formula>0.75</formula>
    </cfRule>
  </conditionalFormatting>
  <conditionalFormatting sqref="P94:P95 Q94 R94:S95 O95">
    <cfRule type="cellIs" dxfId="0" priority="1002" operator="lessThanOrEqual">
      <formula>0.6</formula>
    </cfRule>
  </conditionalFormatting>
  <conditionalFormatting sqref="O93:P93 R93:S93">
    <cfRule type="cellIs" dxfId="9" priority="1003" operator="greaterThan">
      <formula>0.75</formula>
    </cfRule>
  </conditionalFormatting>
  <conditionalFormatting sqref="O93:P93 R93:S93">
    <cfRule type="cellIs" dxfId="10" priority="1004" operator="between">
      <formula>0.6</formula>
      <formula>0.75</formula>
    </cfRule>
  </conditionalFormatting>
  <conditionalFormatting sqref="O93:P93 R93:S93">
    <cfRule type="cellIs" dxfId="0" priority="1005" operator="lessThanOrEqual">
      <formula>0.6</formula>
    </cfRule>
  </conditionalFormatting>
  <conditionalFormatting sqref="O92:P92 R92:S92">
    <cfRule type="cellIs" dxfId="9" priority="1006" operator="greaterThan">
      <formula>0.75</formula>
    </cfRule>
  </conditionalFormatting>
  <conditionalFormatting sqref="O92:P92 R92:S92">
    <cfRule type="cellIs" dxfId="10" priority="1007" operator="between">
      <formula>0.6</formula>
      <formula>0.75</formula>
    </cfRule>
  </conditionalFormatting>
  <conditionalFormatting sqref="O92:P92 R92:S92">
    <cfRule type="cellIs" dxfId="0" priority="1008" operator="lessThanOrEqual">
      <formula>0.6</formula>
    </cfRule>
  </conditionalFormatting>
  <conditionalFormatting sqref="O91:P91 R91:S91">
    <cfRule type="cellIs" dxfId="9" priority="1009" operator="greaterThan">
      <formula>0.75</formula>
    </cfRule>
  </conditionalFormatting>
  <conditionalFormatting sqref="O91:P91 R91:S91">
    <cfRule type="cellIs" dxfId="10" priority="1010" operator="between">
      <formula>0.6</formula>
      <formula>0.75</formula>
    </cfRule>
  </conditionalFormatting>
  <conditionalFormatting sqref="O91:P91 R91:S91">
    <cfRule type="cellIs" dxfId="0" priority="1011" operator="lessThanOrEqual">
      <formula>0.6</formula>
    </cfRule>
  </conditionalFormatting>
  <conditionalFormatting sqref="Q90:S90">
    <cfRule type="cellIs" dxfId="9" priority="1012" operator="greaterThan">
      <formula>0.75</formula>
    </cfRule>
  </conditionalFormatting>
  <conditionalFormatting sqref="Q90:S90">
    <cfRule type="cellIs" dxfId="10" priority="1013" operator="between">
      <formula>0.6</formula>
      <formula>0.75</formula>
    </cfRule>
  </conditionalFormatting>
  <conditionalFormatting sqref="Q90:S90">
    <cfRule type="cellIs" dxfId="0" priority="1014" operator="lessThanOrEqual">
      <formula>0.6</formula>
    </cfRule>
  </conditionalFormatting>
  <conditionalFormatting sqref="O89:P89 R89:S89">
    <cfRule type="cellIs" dxfId="9" priority="1015" operator="greaterThan">
      <formula>0.75</formula>
    </cfRule>
  </conditionalFormatting>
  <conditionalFormatting sqref="O89:P89 R89:S89">
    <cfRule type="cellIs" dxfId="10" priority="1016" operator="between">
      <formula>0.6</formula>
      <formula>0.75</formula>
    </cfRule>
  </conditionalFormatting>
  <conditionalFormatting sqref="O89:P89 R89:S89">
    <cfRule type="cellIs" dxfId="0" priority="1017" operator="lessThanOrEqual">
      <formula>0.6</formula>
    </cfRule>
  </conditionalFormatting>
  <conditionalFormatting sqref="O88:P88 R88:S88">
    <cfRule type="cellIs" dxfId="9" priority="1018" operator="greaterThan">
      <formula>0.75</formula>
    </cfRule>
  </conditionalFormatting>
  <conditionalFormatting sqref="O88:P88 R88:S88">
    <cfRule type="cellIs" dxfId="10" priority="1019" operator="between">
      <formula>0.6</formula>
      <formula>0.75</formula>
    </cfRule>
  </conditionalFormatting>
  <conditionalFormatting sqref="O88:P88 R88:S88">
    <cfRule type="cellIs" dxfId="0" priority="1020" operator="lessThanOrEqual">
      <formula>0.6</formula>
    </cfRule>
  </conditionalFormatting>
  <conditionalFormatting sqref="O87:P87 R87:S87">
    <cfRule type="cellIs" dxfId="9" priority="1021" operator="greaterThan">
      <formula>0.75</formula>
    </cfRule>
  </conditionalFormatting>
  <conditionalFormatting sqref="O87:P87 R87:S87">
    <cfRule type="cellIs" dxfId="10" priority="1022" operator="between">
      <formula>0.6</formula>
      <formula>0.75</formula>
    </cfRule>
  </conditionalFormatting>
  <conditionalFormatting sqref="O87:P87 R87:S87">
    <cfRule type="cellIs" dxfId="0" priority="1023" operator="lessThanOrEqual">
      <formula>0.6</formula>
    </cfRule>
  </conditionalFormatting>
  <conditionalFormatting sqref="O86:P86 R86:S86">
    <cfRule type="cellIs" dxfId="9" priority="1024" operator="greaterThan">
      <formula>0.75</formula>
    </cfRule>
  </conditionalFormatting>
  <conditionalFormatting sqref="O86:P86 R86:S86">
    <cfRule type="cellIs" dxfId="10" priority="1025" operator="between">
      <formula>0.6</formula>
      <formula>0.75</formula>
    </cfRule>
  </conditionalFormatting>
  <conditionalFormatting sqref="O86:P86 R86:S86">
    <cfRule type="cellIs" dxfId="0" priority="1026" operator="lessThanOrEqual">
      <formula>0.6</formula>
    </cfRule>
  </conditionalFormatting>
  <conditionalFormatting sqref="O85:P85 R85:S85">
    <cfRule type="cellIs" dxfId="9" priority="1027" operator="greaterThan">
      <formula>0.75</formula>
    </cfRule>
  </conditionalFormatting>
  <conditionalFormatting sqref="O85:P85 R85:S85">
    <cfRule type="cellIs" dxfId="10" priority="1028" operator="between">
      <formula>0.6</formula>
      <formula>0.75</formula>
    </cfRule>
  </conditionalFormatting>
  <conditionalFormatting sqref="O85:P85 R85:S85">
    <cfRule type="cellIs" dxfId="0" priority="1029" operator="lessThanOrEqual">
      <formula>0.6</formula>
    </cfRule>
  </conditionalFormatting>
  <conditionalFormatting sqref="O84:P84 R84:S84">
    <cfRule type="cellIs" dxfId="9" priority="1030" operator="greaterThan">
      <formula>0.75</formula>
    </cfRule>
  </conditionalFormatting>
  <conditionalFormatting sqref="O84:P84 R84:S84">
    <cfRule type="cellIs" dxfId="10" priority="1031" operator="between">
      <formula>0.6</formula>
      <formula>0.75</formula>
    </cfRule>
  </conditionalFormatting>
  <conditionalFormatting sqref="O84:P84 R84:S84">
    <cfRule type="cellIs" dxfId="0" priority="1032" operator="lessThanOrEqual">
      <formula>0.6</formula>
    </cfRule>
  </conditionalFormatting>
  <conditionalFormatting sqref="O83:P83 R83:S83">
    <cfRule type="cellIs" dxfId="9" priority="1033" operator="greaterThan">
      <formula>0.75</formula>
    </cfRule>
  </conditionalFormatting>
  <conditionalFormatting sqref="O83:P83 R83:S83">
    <cfRule type="cellIs" dxfId="10" priority="1034" operator="between">
      <formula>0.6</formula>
      <formula>0.75</formula>
    </cfRule>
  </conditionalFormatting>
  <conditionalFormatting sqref="O83:P83 R83:S83">
    <cfRule type="cellIs" dxfId="0" priority="1035" operator="lessThanOrEqual">
      <formula>0.6</formula>
    </cfRule>
  </conditionalFormatting>
  <conditionalFormatting sqref="O82:P82 R82:S82">
    <cfRule type="cellIs" dxfId="9" priority="1036" operator="greaterThan">
      <formula>0.75</formula>
    </cfRule>
  </conditionalFormatting>
  <conditionalFormatting sqref="O82:P82 R82:S82">
    <cfRule type="cellIs" dxfId="10" priority="1037" operator="between">
      <formula>0.6</formula>
      <formula>0.75</formula>
    </cfRule>
  </conditionalFormatting>
  <conditionalFormatting sqref="O82:P82 R82:S82">
    <cfRule type="cellIs" dxfId="0" priority="1038" operator="lessThanOrEqual">
      <formula>0.6</formula>
    </cfRule>
  </conditionalFormatting>
  <conditionalFormatting sqref="P81:S81">
    <cfRule type="cellIs" dxfId="9" priority="1039" operator="greaterThan">
      <formula>0.75</formula>
    </cfRule>
  </conditionalFormatting>
  <conditionalFormatting sqref="P81:S81">
    <cfRule type="cellIs" dxfId="10" priority="1040" operator="between">
      <formula>0.6</formula>
      <formula>0.75</formula>
    </cfRule>
  </conditionalFormatting>
  <conditionalFormatting sqref="P81:S81">
    <cfRule type="cellIs" dxfId="0" priority="1041" operator="lessThanOrEqual">
      <formula>0.6</formula>
    </cfRule>
  </conditionalFormatting>
  <conditionalFormatting sqref="O79:P80 R79:S80">
    <cfRule type="cellIs" dxfId="9" priority="1042" operator="greaterThan">
      <formula>0.75</formula>
    </cfRule>
  </conditionalFormatting>
  <conditionalFormatting sqref="O79:P80 R79:S80">
    <cfRule type="cellIs" dxfId="10" priority="1043" operator="between">
      <formula>0.6</formula>
      <formula>0.75</formula>
    </cfRule>
  </conditionalFormatting>
  <conditionalFormatting sqref="O79:P80 R79:S80">
    <cfRule type="cellIs" dxfId="0" priority="1044" operator="lessThanOrEqual">
      <formula>0.6</formula>
    </cfRule>
  </conditionalFormatting>
  <conditionalFormatting sqref="O78:P78 R78:S78">
    <cfRule type="cellIs" dxfId="9" priority="1045" operator="greaterThan">
      <formula>0.75</formula>
    </cfRule>
  </conditionalFormatting>
  <conditionalFormatting sqref="O78:P78 R78:S78">
    <cfRule type="cellIs" dxfId="10" priority="1046" operator="between">
      <formula>0.6</formula>
      <formula>0.75</formula>
    </cfRule>
  </conditionalFormatting>
  <conditionalFormatting sqref="O78:P78 R78:S78">
    <cfRule type="cellIs" dxfId="0" priority="1047" operator="lessThanOrEqual">
      <formula>0.6</formula>
    </cfRule>
  </conditionalFormatting>
  <conditionalFormatting sqref="P77:S77">
    <cfRule type="cellIs" dxfId="9" priority="1048" operator="greaterThan">
      <formula>0.75</formula>
    </cfRule>
  </conditionalFormatting>
  <conditionalFormatting sqref="P77:S77">
    <cfRule type="cellIs" dxfId="10" priority="1049" operator="between">
      <formula>0.6</formula>
      <formula>0.75</formula>
    </cfRule>
  </conditionalFormatting>
  <conditionalFormatting sqref="P77:S77">
    <cfRule type="cellIs" dxfId="0" priority="1050" operator="lessThanOrEqual">
      <formula>0.6</formula>
    </cfRule>
  </conditionalFormatting>
  <conditionalFormatting sqref="O76:O77 P76 R76:S76">
    <cfRule type="cellIs" dxfId="9" priority="1051" operator="greaterThan">
      <formula>0.75</formula>
    </cfRule>
  </conditionalFormatting>
  <conditionalFormatting sqref="O76:O77 P76 R76:S76">
    <cfRule type="cellIs" dxfId="10" priority="1052" operator="between">
      <formula>0.6</formula>
      <formula>0.75</formula>
    </cfRule>
  </conditionalFormatting>
  <conditionalFormatting sqref="O76:O77 P76 R76:S76">
    <cfRule type="cellIs" dxfId="0" priority="1053" operator="lessThanOrEqual">
      <formula>0.6</formula>
    </cfRule>
  </conditionalFormatting>
  <conditionalFormatting sqref="O75:P75 R75:S75">
    <cfRule type="cellIs" dxfId="9" priority="1054" operator="greaterThan">
      <formula>0.75</formula>
    </cfRule>
  </conditionalFormatting>
  <conditionalFormatting sqref="O75:P75 R75:S75">
    <cfRule type="cellIs" dxfId="10" priority="1055" operator="between">
      <formula>0.6</formula>
      <formula>0.75</formula>
    </cfRule>
  </conditionalFormatting>
  <conditionalFormatting sqref="O75:P75 R75:S75">
    <cfRule type="cellIs" dxfId="0" priority="1056" operator="lessThanOrEqual">
      <formula>0.6</formula>
    </cfRule>
  </conditionalFormatting>
  <conditionalFormatting sqref="Q72:S74">
    <cfRule type="cellIs" dxfId="9" priority="1057" operator="greaterThan">
      <formula>0.75</formula>
    </cfRule>
  </conditionalFormatting>
  <conditionalFormatting sqref="Q72:S74">
    <cfRule type="cellIs" dxfId="10" priority="1058" operator="between">
      <formula>0.6</formula>
      <formula>0.75</formula>
    </cfRule>
  </conditionalFormatting>
  <conditionalFormatting sqref="Q72:S74">
    <cfRule type="cellIs" dxfId="0" priority="1059" operator="lessThanOrEqual">
      <formula>0.6</formula>
    </cfRule>
  </conditionalFormatting>
  <conditionalFormatting sqref="O71:P71 R71:S71">
    <cfRule type="cellIs" dxfId="9" priority="1060" operator="greaterThan">
      <formula>0.75</formula>
    </cfRule>
  </conditionalFormatting>
  <conditionalFormatting sqref="O71:P71 R71:S71">
    <cfRule type="cellIs" dxfId="10" priority="1061" operator="between">
      <formula>0.6</formula>
      <formula>0.75</formula>
    </cfRule>
  </conditionalFormatting>
  <conditionalFormatting sqref="O71:P71 R71:S71">
    <cfRule type="cellIs" dxfId="0" priority="1062" operator="lessThanOrEqual">
      <formula>0.6</formula>
    </cfRule>
  </conditionalFormatting>
  <conditionalFormatting sqref="Q69:S70">
    <cfRule type="cellIs" dxfId="9" priority="1063" operator="greaterThan">
      <formula>0.75</formula>
    </cfRule>
  </conditionalFormatting>
  <conditionalFormatting sqref="Q69:S70">
    <cfRule type="cellIs" dxfId="10" priority="1064" operator="between">
      <formula>0.6</formula>
      <formula>0.75</formula>
    </cfRule>
  </conditionalFormatting>
  <conditionalFormatting sqref="Q69:S70">
    <cfRule type="cellIs" dxfId="0" priority="1065" operator="lessThanOrEqual">
      <formula>0.6</formula>
    </cfRule>
  </conditionalFormatting>
  <conditionalFormatting sqref="S68">
    <cfRule type="cellIs" dxfId="9" priority="1066" operator="greaterThan">
      <formula>0.75</formula>
    </cfRule>
  </conditionalFormatting>
  <conditionalFormatting sqref="S68">
    <cfRule type="cellIs" dxfId="10" priority="1067" operator="between">
      <formula>0.6</formula>
      <formula>0.75</formula>
    </cfRule>
  </conditionalFormatting>
  <conditionalFormatting sqref="S68">
    <cfRule type="cellIs" dxfId="0" priority="1068" operator="lessThanOrEqual">
      <formula>0.6</formula>
    </cfRule>
  </conditionalFormatting>
  <conditionalFormatting sqref="O67:S67">
    <cfRule type="cellIs" dxfId="9" priority="1069" operator="greaterThan">
      <formula>0.75</formula>
    </cfRule>
  </conditionalFormatting>
  <conditionalFormatting sqref="O67:S67">
    <cfRule type="cellIs" dxfId="10" priority="1070" operator="between">
      <formula>0.6</formula>
      <formula>0.75</formula>
    </cfRule>
  </conditionalFormatting>
  <conditionalFormatting sqref="O67:S67">
    <cfRule type="cellIs" dxfId="0" priority="1071" operator="lessThanOrEqual">
      <formula>0.6</formula>
    </cfRule>
  </conditionalFormatting>
  <conditionalFormatting sqref="S66">
    <cfRule type="cellIs" dxfId="9" priority="1072" operator="greaterThan">
      <formula>0.75</formula>
    </cfRule>
  </conditionalFormatting>
  <conditionalFormatting sqref="S66">
    <cfRule type="cellIs" dxfId="10" priority="1073" operator="between">
      <formula>0.6</formula>
      <formula>0.75</formula>
    </cfRule>
  </conditionalFormatting>
  <conditionalFormatting sqref="S66">
    <cfRule type="cellIs" dxfId="0" priority="1074" operator="lessThanOrEqual">
      <formula>0.6</formula>
    </cfRule>
  </conditionalFormatting>
  <conditionalFormatting sqref="O65:P65 R65:S65">
    <cfRule type="cellIs" dxfId="9" priority="1075" operator="greaterThan">
      <formula>0.75</formula>
    </cfRule>
  </conditionalFormatting>
  <conditionalFormatting sqref="O65:P65 R65:S65">
    <cfRule type="cellIs" dxfId="10" priority="1076" operator="between">
      <formula>0.6</formula>
      <formula>0.75</formula>
    </cfRule>
  </conditionalFormatting>
  <conditionalFormatting sqref="O65:P65 R65:S65">
    <cfRule type="cellIs" dxfId="0" priority="1077" operator="lessThanOrEqual">
      <formula>0.6</formula>
    </cfRule>
  </conditionalFormatting>
  <conditionalFormatting sqref="Q64:S64">
    <cfRule type="cellIs" dxfId="9" priority="1078" operator="greaterThan">
      <formula>0.75</formula>
    </cfRule>
  </conditionalFormatting>
  <conditionalFormatting sqref="Q64:S64">
    <cfRule type="cellIs" dxfId="10" priority="1079" operator="between">
      <formula>0.6</formula>
      <formula>0.75</formula>
    </cfRule>
  </conditionalFormatting>
  <conditionalFormatting sqref="Q64:S64">
    <cfRule type="cellIs" dxfId="0" priority="1080" operator="lessThanOrEqual">
      <formula>0.6</formula>
    </cfRule>
  </conditionalFormatting>
  <conditionalFormatting sqref="O63:P63 R63:S63">
    <cfRule type="cellIs" dxfId="9" priority="1081" operator="greaterThan">
      <formula>0.75</formula>
    </cfRule>
  </conditionalFormatting>
  <conditionalFormatting sqref="O63:P63 R63:S63">
    <cfRule type="cellIs" dxfId="10" priority="1082" operator="between">
      <formula>0.6</formula>
      <formula>0.75</formula>
    </cfRule>
  </conditionalFormatting>
  <conditionalFormatting sqref="O63:P63 R63:S63">
    <cfRule type="cellIs" dxfId="0" priority="1083" operator="lessThanOrEqual">
      <formula>0.6</formula>
    </cfRule>
  </conditionalFormatting>
  <conditionalFormatting sqref="Q62:S62">
    <cfRule type="cellIs" dxfId="9" priority="1084" operator="greaterThan">
      <formula>0.75</formula>
    </cfRule>
  </conditionalFormatting>
  <conditionalFormatting sqref="Q62:S62">
    <cfRule type="cellIs" dxfId="10" priority="1085" operator="between">
      <formula>0.6</formula>
      <formula>0.75</formula>
    </cfRule>
  </conditionalFormatting>
  <conditionalFormatting sqref="Q62:S62">
    <cfRule type="cellIs" dxfId="0" priority="1086" operator="lessThanOrEqual">
      <formula>0.6</formula>
    </cfRule>
  </conditionalFormatting>
  <conditionalFormatting sqref="O61 Q61:S61">
    <cfRule type="cellIs" dxfId="9" priority="1087" operator="greaterThan">
      <formula>0.75</formula>
    </cfRule>
  </conditionalFormatting>
  <conditionalFormatting sqref="O61 Q61:S61">
    <cfRule type="cellIs" dxfId="10" priority="1088" operator="between">
      <formula>0.6</formula>
      <formula>0.75</formula>
    </cfRule>
  </conditionalFormatting>
  <conditionalFormatting sqref="O61 Q61:S61">
    <cfRule type="cellIs" dxfId="0" priority="1089" operator="lessThanOrEqual">
      <formula>0.6</formula>
    </cfRule>
  </conditionalFormatting>
  <conditionalFormatting sqref="O60 Q60:S60">
    <cfRule type="cellIs" dxfId="9" priority="1090" operator="greaterThan">
      <formula>0.75</formula>
    </cfRule>
  </conditionalFormatting>
  <conditionalFormatting sqref="O60 Q60:S60">
    <cfRule type="cellIs" dxfId="10" priority="1091" operator="between">
      <formula>0.6</formula>
      <formula>0.75</formula>
    </cfRule>
  </conditionalFormatting>
  <conditionalFormatting sqref="O60 Q60:S60">
    <cfRule type="cellIs" dxfId="0" priority="1092" operator="lessThanOrEqual">
      <formula>0.6</formula>
    </cfRule>
  </conditionalFormatting>
  <conditionalFormatting sqref="Q59:S59">
    <cfRule type="cellIs" dxfId="0" priority="1093" operator="lessThanOrEqual">
      <formula>0.6</formula>
    </cfRule>
  </conditionalFormatting>
  <conditionalFormatting sqref="Q59:S59">
    <cfRule type="cellIs" dxfId="10" priority="1094" operator="between">
      <formula>0.6</formula>
      <formula>0.75</formula>
    </cfRule>
  </conditionalFormatting>
  <conditionalFormatting sqref="Q59:S59">
    <cfRule type="cellIs" dxfId="9" priority="1095" operator="greaterThan">
      <formula>0.75</formula>
    </cfRule>
  </conditionalFormatting>
  <conditionalFormatting sqref="Q58:S58">
    <cfRule type="cellIs" dxfId="0" priority="1096" operator="lessThanOrEqual">
      <formula>0.6</formula>
    </cfRule>
  </conditionalFormatting>
  <conditionalFormatting sqref="Q58:S58">
    <cfRule type="cellIs" dxfId="10" priority="1097" operator="between">
      <formula>0.6</formula>
      <formula>0.75</formula>
    </cfRule>
  </conditionalFormatting>
  <conditionalFormatting sqref="Q58:S58">
    <cfRule type="cellIs" dxfId="9" priority="1098" operator="greaterThan">
      <formula>0.75</formula>
    </cfRule>
  </conditionalFormatting>
  <conditionalFormatting sqref="O57:P57 R57:S57">
    <cfRule type="cellIs" dxfId="0" priority="1099" operator="lessThanOrEqual">
      <formula>0.6</formula>
    </cfRule>
  </conditionalFormatting>
  <conditionalFormatting sqref="O57:P57 R57:S57">
    <cfRule type="cellIs" dxfId="10" priority="1100" operator="between">
      <formula>0.6</formula>
      <formula>0.75</formula>
    </cfRule>
  </conditionalFormatting>
  <conditionalFormatting sqref="O57:P57 R57:S57">
    <cfRule type="cellIs" dxfId="9" priority="1101" operator="greaterThan">
      <formula>0.75</formula>
    </cfRule>
  </conditionalFormatting>
  <conditionalFormatting sqref="P55:S56">
    <cfRule type="cellIs" dxfId="0" priority="1102" operator="lessThanOrEqual">
      <formula>0.6</formula>
    </cfRule>
  </conditionalFormatting>
  <conditionalFormatting sqref="P55:S56">
    <cfRule type="cellIs" dxfId="10" priority="1103" operator="between">
      <formula>0.6</formula>
      <formula>0.75</formula>
    </cfRule>
  </conditionalFormatting>
  <conditionalFormatting sqref="P55:S56">
    <cfRule type="cellIs" dxfId="9" priority="1104" operator="greaterThan">
      <formula>0.75</formula>
    </cfRule>
  </conditionalFormatting>
  <conditionalFormatting sqref="O54 R54:S54">
    <cfRule type="cellIs" dxfId="0" priority="1105" operator="lessThanOrEqual">
      <formula>0.6</formula>
    </cfRule>
  </conditionalFormatting>
  <conditionalFormatting sqref="O54 R54:S54">
    <cfRule type="cellIs" dxfId="10" priority="1106" operator="between">
      <formula>0.6</formula>
      <formula>0.75</formula>
    </cfRule>
  </conditionalFormatting>
  <conditionalFormatting sqref="O54 R54:S54">
    <cfRule type="cellIs" dxfId="9" priority="1107" operator="greaterThan">
      <formula>0.75</formula>
    </cfRule>
  </conditionalFormatting>
  <conditionalFormatting sqref="Q53:S53">
    <cfRule type="cellIs" dxfId="0" priority="1108" operator="lessThanOrEqual">
      <formula>0.6</formula>
    </cfRule>
  </conditionalFormatting>
  <conditionalFormatting sqref="Q53:S53">
    <cfRule type="cellIs" dxfId="10" priority="1109" operator="between">
      <formula>0.6</formula>
      <formula>0.75</formula>
    </cfRule>
  </conditionalFormatting>
  <conditionalFormatting sqref="Q53:S53">
    <cfRule type="cellIs" dxfId="9" priority="1110" operator="greaterThan">
      <formula>0.75</formula>
    </cfRule>
  </conditionalFormatting>
  <conditionalFormatting sqref="Q52:S52">
    <cfRule type="cellIs" dxfId="0" priority="1111" operator="lessThanOrEqual">
      <formula>0.6</formula>
    </cfRule>
  </conditionalFormatting>
  <conditionalFormatting sqref="Q52:S52">
    <cfRule type="cellIs" dxfId="10" priority="1112" operator="between">
      <formula>0.6</formula>
      <formula>0.75</formula>
    </cfRule>
  </conditionalFormatting>
  <conditionalFormatting sqref="Q52:S52">
    <cfRule type="cellIs" dxfId="9" priority="1113" operator="greaterThan">
      <formula>0.75</formula>
    </cfRule>
  </conditionalFormatting>
  <conditionalFormatting sqref="Q51:S51">
    <cfRule type="cellIs" dxfId="9" priority="1114" operator="greaterThan">
      <formula>0.75</formula>
    </cfRule>
  </conditionalFormatting>
  <conditionalFormatting sqref="Q51:S51">
    <cfRule type="cellIs" dxfId="10" priority="1115" operator="between">
      <formula>0.6</formula>
      <formula>0.75</formula>
    </cfRule>
  </conditionalFormatting>
  <conditionalFormatting sqref="Q51:S51">
    <cfRule type="cellIs" dxfId="0" priority="1116" operator="lessThanOrEqual">
      <formula>0.6</formula>
    </cfRule>
  </conditionalFormatting>
  <conditionalFormatting sqref="O50 R50:S50">
    <cfRule type="cellIs" dxfId="9" priority="1117" operator="greaterThan">
      <formula>0.75</formula>
    </cfRule>
  </conditionalFormatting>
  <conditionalFormatting sqref="O50 R50:S50">
    <cfRule type="cellIs" dxfId="10" priority="1118" operator="between">
      <formula>0.6</formula>
      <formula>0.75</formula>
    </cfRule>
  </conditionalFormatting>
  <conditionalFormatting sqref="O50 R50:S50">
    <cfRule type="cellIs" dxfId="0" priority="1119" operator="lessThanOrEqual">
      <formula>0.6</formula>
    </cfRule>
  </conditionalFormatting>
  <conditionalFormatting sqref="Q48 R48:S49 O49:P49">
    <cfRule type="cellIs" dxfId="9" priority="1120" operator="greaterThan">
      <formula>0.75</formula>
    </cfRule>
  </conditionalFormatting>
  <conditionalFormatting sqref="Q48 R48:S49 O49:P49">
    <cfRule type="cellIs" dxfId="10" priority="1121" operator="between">
      <formula>0.6</formula>
      <formula>0.75</formula>
    </cfRule>
  </conditionalFormatting>
  <conditionalFormatting sqref="Q48 R48:S49 O49:P49">
    <cfRule type="cellIs" dxfId="0" priority="1122" operator="lessThanOrEqual">
      <formula>0.6</formula>
    </cfRule>
  </conditionalFormatting>
  <conditionalFormatting sqref="O47:P47 R47:S47">
    <cfRule type="cellIs" dxfId="9" priority="1123" operator="greaterThan">
      <formula>0.75</formula>
    </cfRule>
  </conditionalFormatting>
  <conditionalFormatting sqref="O47:P47 R47:S47">
    <cfRule type="cellIs" dxfId="10" priority="1124" operator="between">
      <formula>0.6</formula>
      <formula>0.75</formula>
    </cfRule>
  </conditionalFormatting>
  <conditionalFormatting sqref="O47:P47 R47:S47">
    <cfRule type="cellIs" dxfId="0" priority="1125" operator="lessThanOrEqual">
      <formula>0.6</formula>
    </cfRule>
  </conditionalFormatting>
  <conditionalFormatting sqref="Q46:S46">
    <cfRule type="cellIs" dxfId="9" priority="1126" operator="greaterThan">
      <formula>0.75</formula>
    </cfRule>
  </conditionalFormatting>
  <conditionalFormatting sqref="Q46:S46">
    <cfRule type="cellIs" dxfId="10" priority="1127" operator="between">
      <formula>0.6</formula>
      <formula>0.75</formula>
    </cfRule>
  </conditionalFormatting>
  <conditionalFormatting sqref="Q46:S46">
    <cfRule type="cellIs" dxfId="0" priority="1128" operator="lessThanOrEqual">
      <formula>0.6</formula>
    </cfRule>
  </conditionalFormatting>
  <conditionalFormatting sqref="Q44:S45">
    <cfRule type="cellIs" dxfId="9" priority="1129" operator="greaterThan">
      <formula>0.75</formula>
    </cfRule>
  </conditionalFormatting>
  <conditionalFormatting sqref="Q44:S45">
    <cfRule type="cellIs" dxfId="10" priority="1130" operator="between">
      <formula>0.6</formula>
      <formula>0.75</formula>
    </cfRule>
  </conditionalFormatting>
  <conditionalFormatting sqref="Q44:S45">
    <cfRule type="cellIs" dxfId="0" priority="1131" operator="lessThanOrEqual">
      <formula>0.6</formula>
    </cfRule>
  </conditionalFormatting>
  <conditionalFormatting sqref="O43 Q43:S43">
    <cfRule type="cellIs" dxfId="9" priority="1132" operator="greaterThan">
      <formula>0.75</formula>
    </cfRule>
  </conditionalFormatting>
  <conditionalFormatting sqref="O43 Q43:S43">
    <cfRule type="cellIs" dxfId="10" priority="1133" operator="between">
      <formula>0.6</formula>
      <formula>0.75</formula>
    </cfRule>
  </conditionalFormatting>
  <conditionalFormatting sqref="O43 Q43:S43">
    <cfRule type="cellIs" dxfId="0" priority="1134" operator="lessThanOrEqual">
      <formula>0.6</formula>
    </cfRule>
  </conditionalFormatting>
  <conditionalFormatting sqref="O42 P42:P43 R42:S42">
    <cfRule type="cellIs" dxfId="9" priority="1135" operator="greaterThan">
      <formula>0.75</formula>
    </cfRule>
  </conditionalFormatting>
  <conditionalFormatting sqref="O42 P42:P43 R42:S42">
    <cfRule type="cellIs" dxfId="10" priority="1136" operator="between">
      <formula>0.6</formula>
      <formula>0.75</formula>
    </cfRule>
  </conditionalFormatting>
  <conditionalFormatting sqref="O42 P42:P43 R42:S42">
    <cfRule type="cellIs" dxfId="0" priority="1137" operator="lessThanOrEqual">
      <formula>0.6</formula>
    </cfRule>
  </conditionalFormatting>
  <conditionalFormatting sqref="P39:S39">
    <cfRule type="cellIs" dxfId="9" priority="1138" operator="greaterThan">
      <formula>0.75</formula>
    </cfRule>
  </conditionalFormatting>
  <conditionalFormatting sqref="P39:S39">
    <cfRule type="cellIs" dxfId="10" priority="1139" operator="between">
      <formula>0.6</formula>
      <formula>0.75</formula>
    </cfRule>
  </conditionalFormatting>
  <conditionalFormatting sqref="P39:S39">
    <cfRule type="cellIs" dxfId="0" priority="1140" operator="lessThanOrEqual">
      <formula>0.6</formula>
    </cfRule>
  </conditionalFormatting>
  <conditionalFormatting sqref="P38:S38">
    <cfRule type="cellIs" dxfId="9" priority="1141" operator="greaterThan">
      <formula>0.75</formula>
    </cfRule>
  </conditionalFormatting>
  <conditionalFormatting sqref="P38:S38">
    <cfRule type="cellIs" dxfId="10" priority="1142" operator="between">
      <formula>0.6</formula>
      <formula>0.75</formula>
    </cfRule>
  </conditionalFormatting>
  <conditionalFormatting sqref="P38:S38">
    <cfRule type="cellIs" dxfId="0" priority="1143" operator="lessThanOrEqual">
      <formula>0.6</formula>
    </cfRule>
  </conditionalFormatting>
  <conditionalFormatting sqref="Q37:S37">
    <cfRule type="cellIs" dxfId="9" priority="1144" operator="greaterThan">
      <formula>0.75</formula>
    </cfRule>
  </conditionalFormatting>
  <conditionalFormatting sqref="Q37:S37">
    <cfRule type="cellIs" dxfId="10" priority="1145" operator="between">
      <formula>0.6</formula>
      <formula>0.75</formula>
    </cfRule>
  </conditionalFormatting>
  <conditionalFormatting sqref="Q37:S37">
    <cfRule type="cellIs" dxfId="0" priority="1146" operator="lessThanOrEqual">
      <formula>0.6</formula>
    </cfRule>
  </conditionalFormatting>
  <conditionalFormatting sqref="O36:P36 R36:S36">
    <cfRule type="cellIs" dxfId="9" priority="1147" operator="greaterThan">
      <formula>0.75</formula>
    </cfRule>
  </conditionalFormatting>
  <conditionalFormatting sqref="O36:P36 R36:S36">
    <cfRule type="cellIs" dxfId="10" priority="1148" operator="between">
      <formula>0.6</formula>
      <formula>0.75</formula>
    </cfRule>
  </conditionalFormatting>
  <conditionalFormatting sqref="O36:P36 R36:S36">
    <cfRule type="cellIs" dxfId="0" priority="1149" operator="lessThanOrEqual">
      <formula>0.6</formula>
    </cfRule>
  </conditionalFormatting>
  <conditionalFormatting sqref="Q35:S35">
    <cfRule type="cellIs" dxfId="9" priority="1150" operator="greaterThan">
      <formula>0.75</formula>
    </cfRule>
  </conditionalFormatting>
  <conditionalFormatting sqref="Q35:S35">
    <cfRule type="cellIs" dxfId="10" priority="1151" operator="between">
      <formula>0.6</formula>
      <formula>0.75</formula>
    </cfRule>
  </conditionalFormatting>
  <conditionalFormatting sqref="Q35:S35">
    <cfRule type="cellIs" dxfId="0" priority="1152" operator="lessThanOrEqual">
      <formula>0.6</formula>
    </cfRule>
  </conditionalFormatting>
  <conditionalFormatting sqref="Q34:S34">
    <cfRule type="cellIs" dxfId="9" priority="1153" operator="greaterThan">
      <formula>0.75</formula>
    </cfRule>
  </conditionalFormatting>
  <conditionalFormatting sqref="Q34:S34">
    <cfRule type="cellIs" dxfId="10" priority="1154" operator="between">
      <formula>0.6</formula>
      <formula>0.75</formula>
    </cfRule>
  </conditionalFormatting>
  <conditionalFormatting sqref="Q34:S34">
    <cfRule type="cellIs" dxfId="0" priority="1155" operator="lessThanOrEqual">
      <formula>0.6</formula>
    </cfRule>
  </conditionalFormatting>
  <conditionalFormatting sqref="Q33:S33">
    <cfRule type="cellIs" dxfId="9" priority="1156" operator="greaterThan">
      <formula>0.75</formula>
    </cfRule>
  </conditionalFormatting>
  <conditionalFormatting sqref="Q33:S33">
    <cfRule type="cellIs" dxfId="10" priority="1157" operator="between">
      <formula>0.6</formula>
      <formula>0.75</formula>
    </cfRule>
  </conditionalFormatting>
  <conditionalFormatting sqref="Q33:S33">
    <cfRule type="cellIs" dxfId="0" priority="1158" operator="lessThanOrEqual">
      <formula>0.6</formula>
    </cfRule>
  </conditionalFormatting>
  <conditionalFormatting sqref="Q32:S32">
    <cfRule type="cellIs" dxfId="9" priority="1159" operator="greaterThan">
      <formula>0.75</formula>
    </cfRule>
  </conditionalFormatting>
  <conditionalFormatting sqref="Q32:S32">
    <cfRule type="cellIs" dxfId="10" priority="1160" operator="between">
      <formula>0.6</formula>
      <formula>0.75</formula>
    </cfRule>
  </conditionalFormatting>
  <conditionalFormatting sqref="Q32:S32">
    <cfRule type="cellIs" dxfId="0" priority="1161" operator="lessThanOrEqual">
      <formula>0.6</formula>
    </cfRule>
  </conditionalFormatting>
  <conditionalFormatting sqref="Q31:S31">
    <cfRule type="cellIs" dxfId="9" priority="1162" operator="greaterThan">
      <formula>0.75</formula>
    </cfRule>
  </conditionalFormatting>
  <conditionalFormatting sqref="Q31:S31">
    <cfRule type="cellIs" dxfId="10" priority="1163" operator="between">
      <formula>0.6</formula>
      <formula>0.75</formula>
    </cfRule>
  </conditionalFormatting>
  <conditionalFormatting sqref="Q31:S31">
    <cfRule type="cellIs" dxfId="0" priority="1164" operator="lessThanOrEqual">
      <formula>0.6</formula>
    </cfRule>
  </conditionalFormatting>
  <conditionalFormatting sqref="Q30:S30">
    <cfRule type="cellIs" dxfId="9" priority="1165" operator="greaterThan">
      <formula>0.75</formula>
    </cfRule>
  </conditionalFormatting>
  <conditionalFormatting sqref="Q30:S30">
    <cfRule type="cellIs" dxfId="10" priority="1166" operator="between">
      <formula>0.6</formula>
      <formula>0.75</formula>
    </cfRule>
  </conditionalFormatting>
  <conditionalFormatting sqref="Q30:S30">
    <cfRule type="cellIs" dxfId="0" priority="1167" operator="lessThanOrEqual">
      <formula>0.6</formula>
    </cfRule>
  </conditionalFormatting>
  <conditionalFormatting sqref="Q29:S29">
    <cfRule type="cellIs" dxfId="9" priority="1168" operator="greaterThan">
      <formula>0.75</formula>
    </cfRule>
  </conditionalFormatting>
  <conditionalFormatting sqref="Q29:S29">
    <cfRule type="cellIs" dxfId="10" priority="1169" operator="between">
      <formula>0.6</formula>
      <formula>0.75</formula>
    </cfRule>
  </conditionalFormatting>
  <conditionalFormatting sqref="Q29:S29">
    <cfRule type="cellIs" dxfId="0" priority="1170" operator="lessThanOrEqual">
      <formula>0.6</formula>
    </cfRule>
  </conditionalFormatting>
  <conditionalFormatting sqref="Q28:S28">
    <cfRule type="cellIs" dxfId="9" priority="1171" operator="greaterThan">
      <formula>0.75</formula>
    </cfRule>
  </conditionalFormatting>
  <conditionalFormatting sqref="Q28:S28">
    <cfRule type="cellIs" dxfId="10" priority="1172" operator="between">
      <formula>0.6</formula>
      <formula>0.75</formula>
    </cfRule>
  </conditionalFormatting>
  <conditionalFormatting sqref="Q28:S28">
    <cfRule type="cellIs" dxfId="0" priority="1173" operator="lessThanOrEqual">
      <formula>0.6</formula>
    </cfRule>
  </conditionalFormatting>
  <conditionalFormatting sqref="Q27:S27">
    <cfRule type="cellIs" dxfId="9" priority="1174" operator="greaterThan">
      <formula>0.75</formula>
    </cfRule>
  </conditionalFormatting>
  <conditionalFormatting sqref="Q27:S27">
    <cfRule type="cellIs" dxfId="10" priority="1175" operator="between">
      <formula>0.6</formula>
      <formula>0.75</formula>
    </cfRule>
  </conditionalFormatting>
  <conditionalFormatting sqref="Q27:S27">
    <cfRule type="cellIs" dxfId="0" priority="1176" operator="lessThanOrEqual">
      <formula>0.6</formula>
    </cfRule>
  </conditionalFormatting>
  <conditionalFormatting sqref="Q26:S26">
    <cfRule type="cellIs" dxfId="9" priority="1177" operator="greaterThan">
      <formula>0.75</formula>
    </cfRule>
  </conditionalFormatting>
  <conditionalFormatting sqref="Q26:S26">
    <cfRule type="cellIs" dxfId="10" priority="1178" operator="between">
      <formula>0.6</formula>
      <formula>0.75</formula>
    </cfRule>
  </conditionalFormatting>
  <conditionalFormatting sqref="Q26:S26">
    <cfRule type="cellIs" dxfId="0" priority="1179" operator="lessThanOrEqual">
      <formula>0.6</formula>
    </cfRule>
  </conditionalFormatting>
  <conditionalFormatting sqref="O25:P25 R25:S25">
    <cfRule type="cellIs" dxfId="9" priority="1180" operator="greaterThan">
      <formula>0.75</formula>
    </cfRule>
  </conditionalFormatting>
  <conditionalFormatting sqref="O25:P25 R25:S25">
    <cfRule type="cellIs" dxfId="10" priority="1181" operator="between">
      <formula>0.6</formula>
      <formula>0.75</formula>
    </cfRule>
  </conditionalFormatting>
  <conditionalFormatting sqref="O25:P25 R25:S25">
    <cfRule type="cellIs" dxfId="0" priority="1182" operator="lessThanOrEqual">
      <formula>0.6</formula>
    </cfRule>
  </conditionalFormatting>
  <conditionalFormatting sqref="Q24:S24">
    <cfRule type="cellIs" dxfId="9" priority="1183" operator="greaterThan">
      <formula>0.75</formula>
    </cfRule>
  </conditionalFormatting>
  <conditionalFormatting sqref="Q24:S24">
    <cfRule type="cellIs" dxfId="10" priority="1184" operator="between">
      <formula>0.6</formula>
      <formula>0.75</formula>
    </cfRule>
  </conditionalFormatting>
  <conditionalFormatting sqref="Q24:S24">
    <cfRule type="cellIs" dxfId="0" priority="1185" operator="lessThanOrEqual">
      <formula>0.6</formula>
    </cfRule>
  </conditionalFormatting>
  <conditionalFormatting sqref="Q23:S23">
    <cfRule type="cellIs" dxfId="9" priority="1186" operator="greaterThan">
      <formula>0.75</formula>
    </cfRule>
  </conditionalFormatting>
  <conditionalFormatting sqref="Q23:S23">
    <cfRule type="cellIs" dxfId="10" priority="1187" operator="between">
      <formula>0.6</formula>
      <formula>0.75</formula>
    </cfRule>
  </conditionalFormatting>
  <conditionalFormatting sqref="Q23:S23">
    <cfRule type="cellIs" dxfId="0" priority="1188" operator="lessThanOrEqual">
      <formula>0.6</formula>
    </cfRule>
  </conditionalFormatting>
  <conditionalFormatting sqref="Q21:S21">
    <cfRule type="cellIs" dxfId="0" priority="1189" operator="lessThanOrEqual">
      <formula>0.6</formula>
    </cfRule>
  </conditionalFormatting>
  <conditionalFormatting sqref="Q21:S21">
    <cfRule type="cellIs" dxfId="10" priority="1190" operator="between">
      <formula>0.6</formula>
      <formula>0.75</formula>
    </cfRule>
  </conditionalFormatting>
  <conditionalFormatting sqref="Q21:S21">
    <cfRule type="cellIs" dxfId="9" priority="1191" operator="greaterThan">
      <formula>0.75</formula>
    </cfRule>
  </conditionalFormatting>
  <conditionalFormatting sqref="O2:R2">
    <cfRule type="cellIs" dxfId="0" priority="1192" operator="lessThanOrEqual">
      <formula>0.6</formula>
    </cfRule>
  </conditionalFormatting>
  <conditionalFormatting sqref="O2:R2">
    <cfRule type="cellIs" dxfId="10" priority="1193" operator="between">
      <formula>0.6</formula>
      <formula>0.75</formula>
    </cfRule>
  </conditionalFormatting>
  <conditionalFormatting sqref="O2:R2">
    <cfRule type="cellIs" dxfId="9" priority="1194" operator="greaterThan">
      <formula>0.75</formula>
    </cfRule>
  </conditionalFormatting>
  <conditionalFormatting sqref="M1:M1242 M1251:M3655 L2278:L2337 L3656:L3657 M3658 L3659 M3663:M3666 M3678:M4084">
    <cfRule type="containsText" dxfId="0" priority="1195" operator="containsText" text="football">
      <formula>NOT(ISERROR(SEARCH(("football"),(M1))))</formula>
    </cfRule>
  </conditionalFormatting>
  <conditionalFormatting sqref="M1:M1242 M1251:M3655 L2278:L2337 L3656:L3657 M3658 L3659 M3663:M3666 M3678:M4084">
    <cfRule type="containsText" dxfId="1" priority="1196" operator="containsText" text="baseball">
      <formula>NOT(ISERROR(SEARCH(("baseball"),(M1))))</formula>
    </cfRule>
  </conditionalFormatting>
  <conditionalFormatting sqref="M1:M1242 M1251:M3655 L2278:L2337 L3656:L3657 M3658 L3659 M3663:M3666 M3678:M4084">
    <cfRule type="containsText" dxfId="2" priority="1197" operator="containsText" text="basketball">
      <formula>NOT(ISERROR(SEARCH(("basketball"),(M1))))</formula>
    </cfRule>
  </conditionalFormatting>
  <conditionalFormatting sqref="M1:M1242 M1251:M3655 L2278:L2337 L3656:L3657 M3658 L3659 M3663:M3666 M3678:M4084">
    <cfRule type="containsText" dxfId="3" priority="1198" operator="containsText" text="pokemon">
      <formula>NOT(ISERROR(SEARCH(("pokemon"),(M1))))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14.75"/>
  </cols>
  <sheetData>
    <row r="1">
      <c r="A1" s="91" t="s">
        <v>5242</v>
      </c>
      <c r="B1" s="91">
        <v>13732.0</v>
      </c>
      <c r="C1" s="92"/>
      <c r="D1" s="92"/>
      <c r="E1" s="91" t="s">
        <v>21</v>
      </c>
      <c r="F1" s="91">
        <v>5.2515625E7</v>
      </c>
      <c r="G1" s="91">
        <v>2019.0</v>
      </c>
      <c r="H1" s="91" t="s">
        <v>956</v>
      </c>
      <c r="I1" s="91" t="s">
        <v>1449</v>
      </c>
      <c r="J1" s="91">
        <v>115.0</v>
      </c>
      <c r="K1" s="91" t="s">
        <v>105</v>
      </c>
      <c r="L1" s="91" t="s">
        <v>30</v>
      </c>
      <c r="M1" s="91" t="s">
        <v>4908</v>
      </c>
      <c r="N1" s="92"/>
    </row>
    <row r="2">
      <c r="A2" s="91" t="s">
        <v>5242</v>
      </c>
      <c r="B2" s="91">
        <v>13733.0</v>
      </c>
      <c r="C2" s="92"/>
      <c r="D2" s="92"/>
      <c r="E2" s="91" t="s">
        <v>66</v>
      </c>
      <c r="F2" s="91">
        <v>7553400.0</v>
      </c>
      <c r="G2" s="91">
        <v>2021.0</v>
      </c>
      <c r="H2" s="91" t="s">
        <v>1161</v>
      </c>
      <c r="I2" s="91" t="s">
        <v>4225</v>
      </c>
      <c r="J2" s="91" t="s">
        <v>4226</v>
      </c>
      <c r="K2" s="91" t="s">
        <v>1778</v>
      </c>
      <c r="L2" s="91" t="s">
        <v>467</v>
      </c>
      <c r="M2" s="91" t="s">
        <v>4164</v>
      </c>
      <c r="N2" s="92"/>
    </row>
    <row r="3">
      <c r="A3" s="91" t="s">
        <v>5242</v>
      </c>
      <c r="B3" s="91">
        <v>13734.0</v>
      </c>
      <c r="C3" s="92"/>
      <c r="D3" s="92"/>
      <c r="E3" s="91" t="s">
        <v>66</v>
      </c>
      <c r="F3" s="91">
        <v>4011147.0</v>
      </c>
      <c r="G3" s="91">
        <v>2021.0</v>
      </c>
      <c r="H3" s="91" t="s">
        <v>1161</v>
      </c>
      <c r="I3" s="91" t="s">
        <v>1400</v>
      </c>
      <c r="J3" s="91" t="s">
        <v>4227</v>
      </c>
      <c r="K3" s="91" t="s">
        <v>1778</v>
      </c>
      <c r="L3" s="91" t="s">
        <v>462</v>
      </c>
      <c r="M3" s="91" t="s">
        <v>4164</v>
      </c>
      <c r="N3" s="92"/>
    </row>
    <row r="4">
      <c r="A4" s="91" t="s">
        <v>5242</v>
      </c>
      <c r="B4" s="91">
        <v>13735.0</v>
      </c>
      <c r="C4" s="92"/>
      <c r="D4" s="92"/>
      <c r="E4" s="91" t="s">
        <v>66</v>
      </c>
      <c r="F4" s="91">
        <v>3213241.0</v>
      </c>
      <c r="G4" s="91">
        <v>2021.0</v>
      </c>
      <c r="H4" s="91" t="s">
        <v>1161</v>
      </c>
      <c r="I4" s="91" t="s">
        <v>4228</v>
      </c>
      <c r="J4" s="91">
        <v>207.0</v>
      </c>
      <c r="K4" s="91" t="s">
        <v>4229</v>
      </c>
      <c r="L4" s="91" t="s">
        <v>68</v>
      </c>
      <c r="M4" s="91" t="s">
        <v>4164</v>
      </c>
      <c r="N4" s="92"/>
    </row>
    <row r="5">
      <c r="A5" s="91" t="s">
        <v>5242</v>
      </c>
      <c r="B5" s="91">
        <v>13736.0</v>
      </c>
      <c r="C5" s="92"/>
      <c r="D5" s="92"/>
      <c r="E5" s="91" t="s">
        <v>66</v>
      </c>
      <c r="F5" s="91">
        <v>6782783.0</v>
      </c>
      <c r="G5" s="91">
        <v>2021.0</v>
      </c>
      <c r="H5" s="91" t="s">
        <v>23</v>
      </c>
      <c r="I5" s="91" t="s">
        <v>4230</v>
      </c>
      <c r="J5" s="91" t="s">
        <v>4231</v>
      </c>
      <c r="K5" s="91" t="s">
        <v>4232</v>
      </c>
      <c r="L5" s="91" t="s">
        <v>4233</v>
      </c>
      <c r="M5" s="91" t="s">
        <v>4165</v>
      </c>
      <c r="N5" s="92"/>
    </row>
    <row r="6">
      <c r="A6" s="91" t="s">
        <v>5242</v>
      </c>
      <c r="B6" s="91">
        <v>13737.0</v>
      </c>
      <c r="C6" s="92"/>
      <c r="D6" s="92"/>
      <c r="E6" s="91" t="s">
        <v>66</v>
      </c>
      <c r="F6" s="91">
        <v>4815401.0</v>
      </c>
      <c r="G6" s="91">
        <v>2021.0</v>
      </c>
      <c r="H6" s="91" t="s">
        <v>23</v>
      </c>
      <c r="I6" s="91" t="s">
        <v>4234</v>
      </c>
      <c r="J6" s="91" t="s">
        <v>4235</v>
      </c>
      <c r="K6" s="91" t="s">
        <v>4236</v>
      </c>
      <c r="L6" s="91" t="s">
        <v>4237</v>
      </c>
      <c r="M6" s="91" t="s">
        <v>4165</v>
      </c>
      <c r="N6" s="92"/>
    </row>
    <row r="7">
      <c r="A7" s="91" t="s">
        <v>5242</v>
      </c>
      <c r="B7" s="91">
        <v>13738.0</v>
      </c>
      <c r="C7" s="92"/>
      <c r="D7" s="92"/>
      <c r="E7" s="91" t="s">
        <v>66</v>
      </c>
      <c r="F7" s="91">
        <v>868154.0</v>
      </c>
      <c r="G7" s="91">
        <v>2021.0</v>
      </c>
      <c r="H7" s="91" t="s">
        <v>23</v>
      </c>
      <c r="I7" s="91" t="s">
        <v>4238</v>
      </c>
      <c r="J7" s="91" t="s">
        <v>4239</v>
      </c>
      <c r="K7" s="91" t="s">
        <v>4240</v>
      </c>
      <c r="L7" s="91" t="s">
        <v>2662</v>
      </c>
      <c r="M7" s="91" t="s">
        <v>4165</v>
      </c>
      <c r="N7" s="92"/>
    </row>
    <row r="8">
      <c r="A8" s="91" t="s">
        <v>5242</v>
      </c>
      <c r="B8" s="91">
        <v>13739.0</v>
      </c>
      <c r="C8" s="92"/>
      <c r="D8" s="92"/>
      <c r="E8" s="91" t="s">
        <v>66</v>
      </c>
      <c r="F8" s="91">
        <v>6720037.0</v>
      </c>
      <c r="G8" s="91">
        <v>2021.0</v>
      </c>
      <c r="H8" s="91" t="s">
        <v>23</v>
      </c>
      <c r="I8" s="91" t="s">
        <v>4241</v>
      </c>
      <c r="J8" s="91" t="s">
        <v>4242</v>
      </c>
      <c r="K8" s="91" t="s">
        <v>276</v>
      </c>
      <c r="L8" s="91" t="s">
        <v>4243</v>
      </c>
      <c r="M8" s="91" t="s">
        <v>4165</v>
      </c>
      <c r="N8" s="92"/>
    </row>
    <row r="9">
      <c r="A9" s="91" t="s">
        <v>5242</v>
      </c>
      <c r="B9" s="91">
        <v>13740.0</v>
      </c>
      <c r="C9" s="92"/>
      <c r="D9" s="92"/>
      <c r="E9" s="91" t="s">
        <v>66</v>
      </c>
      <c r="F9" s="91">
        <v>1453253.0</v>
      </c>
      <c r="G9" s="91">
        <v>2021.0</v>
      </c>
      <c r="H9" s="91" t="s">
        <v>1161</v>
      </c>
      <c r="I9" s="91" t="s">
        <v>4244</v>
      </c>
      <c r="J9" s="91">
        <v>69.0</v>
      </c>
      <c r="K9" s="91" t="s">
        <v>4245</v>
      </c>
      <c r="L9" s="91" t="s">
        <v>68</v>
      </c>
      <c r="M9" s="91" t="s">
        <v>4164</v>
      </c>
      <c r="N9" s="8" t="s">
        <v>5974</v>
      </c>
    </row>
    <row r="10">
      <c r="A10" s="91" t="s">
        <v>5242</v>
      </c>
      <c r="B10" s="91">
        <v>13741.0</v>
      </c>
      <c r="C10" s="92"/>
      <c r="D10" s="92"/>
      <c r="E10" s="91" t="s">
        <v>66</v>
      </c>
      <c r="F10" s="91">
        <v>7547712.0</v>
      </c>
      <c r="G10" s="91">
        <v>2021.0</v>
      </c>
      <c r="H10" s="91" t="s">
        <v>1161</v>
      </c>
      <c r="I10" s="91" t="s">
        <v>3114</v>
      </c>
      <c r="J10" s="91">
        <v>113.0</v>
      </c>
      <c r="K10" s="91" t="s">
        <v>4229</v>
      </c>
      <c r="L10" s="91" t="s">
        <v>68</v>
      </c>
      <c r="M10" s="91" t="s">
        <v>4908</v>
      </c>
      <c r="N10" s="8" t="s">
        <v>5974</v>
      </c>
    </row>
    <row r="11">
      <c r="A11" s="91" t="s">
        <v>5242</v>
      </c>
      <c r="B11" s="91">
        <v>13742.0</v>
      </c>
      <c r="C11" s="92"/>
      <c r="D11" s="92"/>
      <c r="E11" s="91" t="s">
        <v>66</v>
      </c>
      <c r="F11" s="91">
        <v>2218564.0</v>
      </c>
      <c r="G11" s="91">
        <v>2020.0</v>
      </c>
      <c r="H11" s="91" t="s">
        <v>119</v>
      </c>
      <c r="I11" s="91" t="s">
        <v>2272</v>
      </c>
      <c r="J11" s="91">
        <v>8.0</v>
      </c>
      <c r="K11" s="91" t="s">
        <v>4246</v>
      </c>
      <c r="L11" s="91" t="s">
        <v>808</v>
      </c>
      <c r="M11" s="91" t="s">
        <v>4908</v>
      </c>
    </row>
    <row r="12">
      <c r="A12" s="91" t="s">
        <v>5242</v>
      </c>
      <c r="B12" s="91">
        <v>13743.0</v>
      </c>
      <c r="C12" s="92"/>
      <c r="D12" s="92"/>
      <c r="E12" s="91" t="s">
        <v>66</v>
      </c>
      <c r="F12" s="91">
        <v>3301258.0</v>
      </c>
      <c r="G12" s="91">
        <v>2020.0</v>
      </c>
      <c r="H12" s="91" t="s">
        <v>119</v>
      </c>
      <c r="I12" s="91" t="s">
        <v>4247</v>
      </c>
      <c r="J12" s="91">
        <v>18.0</v>
      </c>
      <c r="K12" s="91" t="s">
        <v>4248</v>
      </c>
      <c r="L12" s="91" t="s">
        <v>808</v>
      </c>
      <c r="M12" s="91" t="s">
        <v>4908</v>
      </c>
    </row>
    <row r="13">
      <c r="A13" s="91" t="s">
        <v>5242</v>
      </c>
      <c r="B13" s="91">
        <v>13744.0</v>
      </c>
      <c r="C13" s="92"/>
      <c r="D13" s="92"/>
      <c r="E13" s="91" t="s">
        <v>66</v>
      </c>
      <c r="F13" s="91">
        <v>1157451.0</v>
      </c>
      <c r="G13" s="91">
        <v>2020.0</v>
      </c>
      <c r="H13" s="91" t="s">
        <v>305</v>
      </c>
      <c r="I13" s="91" t="s">
        <v>2613</v>
      </c>
      <c r="J13" s="91">
        <v>153.0</v>
      </c>
      <c r="K13" s="91" t="s">
        <v>105</v>
      </c>
      <c r="L13" s="91" t="s">
        <v>467</v>
      </c>
      <c r="M13" s="91" t="s">
        <v>4908</v>
      </c>
      <c r="N13" s="92"/>
    </row>
    <row r="14">
      <c r="A14" s="91" t="s">
        <v>5242</v>
      </c>
      <c r="B14" s="91">
        <v>13745.0</v>
      </c>
      <c r="C14" s="92"/>
      <c r="D14" s="92"/>
      <c r="E14" s="91" t="s">
        <v>66</v>
      </c>
      <c r="F14" s="91">
        <v>3076351.0</v>
      </c>
      <c r="G14" s="91">
        <v>2020.0</v>
      </c>
      <c r="H14" s="91" t="s">
        <v>119</v>
      </c>
      <c r="I14" s="91" t="s">
        <v>2613</v>
      </c>
      <c r="J14" s="91">
        <v>202.0</v>
      </c>
      <c r="K14" s="91" t="s">
        <v>105</v>
      </c>
      <c r="L14" s="91" t="s">
        <v>244</v>
      </c>
      <c r="M14" s="91" t="s">
        <v>4908</v>
      </c>
      <c r="N14" s="92"/>
    </row>
    <row r="15">
      <c r="A15" s="91" t="s">
        <v>5242</v>
      </c>
      <c r="B15" s="91">
        <v>13746.0</v>
      </c>
      <c r="C15" s="92"/>
      <c r="D15" s="92"/>
      <c r="E15" s="91" t="s">
        <v>66</v>
      </c>
      <c r="F15" s="91">
        <v>546006.0</v>
      </c>
      <c r="G15" s="91">
        <v>2020.0</v>
      </c>
      <c r="H15" s="91" t="s">
        <v>1161</v>
      </c>
      <c r="I15" s="91" t="s">
        <v>2613</v>
      </c>
      <c r="J15" s="91">
        <v>202.0</v>
      </c>
      <c r="K15" s="91" t="s">
        <v>105</v>
      </c>
      <c r="L15" s="91" t="s">
        <v>467</v>
      </c>
      <c r="M15" s="91" t="s">
        <v>4908</v>
      </c>
      <c r="N15" s="92"/>
    </row>
    <row r="16">
      <c r="A16" s="91" t="s">
        <v>5242</v>
      </c>
      <c r="B16" s="91">
        <v>13747.0</v>
      </c>
      <c r="C16" s="92"/>
      <c r="D16" s="92"/>
      <c r="E16" s="91" t="s">
        <v>66</v>
      </c>
      <c r="F16" s="91">
        <v>888442.0</v>
      </c>
      <c r="G16" s="91">
        <v>2020.0</v>
      </c>
      <c r="H16" s="91" t="s">
        <v>1077</v>
      </c>
      <c r="I16" s="91" t="s">
        <v>880</v>
      </c>
      <c r="J16" s="91">
        <v>44.0</v>
      </c>
      <c r="K16" s="91" t="s">
        <v>4249</v>
      </c>
      <c r="L16" s="91" t="s">
        <v>467</v>
      </c>
      <c r="M16" s="91" t="s">
        <v>4164</v>
      </c>
      <c r="N16" s="92"/>
    </row>
    <row r="17">
      <c r="A17" s="91" t="s">
        <v>5242</v>
      </c>
      <c r="B17" s="91">
        <v>13748.0</v>
      </c>
      <c r="C17" s="92"/>
      <c r="D17" s="92"/>
      <c r="E17" s="91" t="s">
        <v>66</v>
      </c>
      <c r="F17" s="91">
        <v>5315017.0</v>
      </c>
      <c r="G17" s="91">
        <v>2021.0</v>
      </c>
      <c r="H17" s="91" t="s">
        <v>1161</v>
      </c>
      <c r="I17" s="91" t="s">
        <v>1400</v>
      </c>
      <c r="J17" s="91">
        <v>252.0</v>
      </c>
      <c r="K17" s="91" t="s">
        <v>4250</v>
      </c>
      <c r="L17" s="91" t="s">
        <v>462</v>
      </c>
      <c r="M17" s="91" t="s">
        <v>4164</v>
      </c>
      <c r="N17" s="92"/>
    </row>
    <row r="18">
      <c r="A18" s="378" t="s">
        <v>5242</v>
      </c>
      <c r="B18" s="378">
        <v>13749.0</v>
      </c>
      <c r="C18" s="379"/>
      <c r="D18" s="379"/>
      <c r="E18" s="378" t="s">
        <v>66</v>
      </c>
      <c r="F18" s="378">
        <v>3320323.0</v>
      </c>
      <c r="G18" s="378">
        <v>2020.0</v>
      </c>
      <c r="H18" s="378" t="s">
        <v>905</v>
      </c>
      <c r="I18" s="378" t="s">
        <v>1826</v>
      </c>
      <c r="J18" s="378">
        <v>207.0</v>
      </c>
      <c r="K18" s="378" t="s">
        <v>4251</v>
      </c>
      <c r="L18" s="378" t="s">
        <v>244</v>
      </c>
      <c r="M18" s="378" t="s">
        <v>4908</v>
      </c>
      <c r="N18" s="378" t="s">
        <v>5974</v>
      </c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</row>
    <row r="19">
      <c r="A19" s="91" t="s">
        <v>5242</v>
      </c>
      <c r="B19" s="91">
        <v>13750.0</v>
      </c>
      <c r="C19" s="92"/>
      <c r="D19" s="92"/>
      <c r="E19" s="91" t="s">
        <v>66</v>
      </c>
      <c r="F19" s="91">
        <v>8518716.0</v>
      </c>
      <c r="G19" s="91">
        <v>2020.0</v>
      </c>
      <c r="H19" s="91" t="s">
        <v>23</v>
      </c>
      <c r="I19" s="91" t="s">
        <v>4252</v>
      </c>
      <c r="J19" s="91">
        <v>68.0</v>
      </c>
      <c r="K19" s="91" t="s">
        <v>4253</v>
      </c>
      <c r="L19" s="91" t="s">
        <v>68</v>
      </c>
      <c r="M19" s="91" t="s">
        <v>5476</v>
      </c>
      <c r="N19" s="8" t="s">
        <v>5974</v>
      </c>
    </row>
    <row r="20">
      <c r="A20" s="91" t="s">
        <v>5242</v>
      </c>
      <c r="B20" s="91">
        <v>13751.0</v>
      </c>
      <c r="C20" s="92"/>
      <c r="D20" s="92"/>
      <c r="E20" s="91" t="s">
        <v>66</v>
      </c>
      <c r="F20" s="91">
        <v>2782310.0</v>
      </c>
      <c r="G20" s="91">
        <v>2021.0</v>
      </c>
      <c r="H20" s="91" t="s">
        <v>1161</v>
      </c>
      <c r="I20" s="91" t="s">
        <v>4254</v>
      </c>
      <c r="J20" s="91">
        <v>2.0</v>
      </c>
      <c r="K20" s="91" t="s">
        <v>4245</v>
      </c>
      <c r="L20" s="91" t="s">
        <v>244</v>
      </c>
      <c r="M20" s="91" t="s">
        <v>4164</v>
      </c>
      <c r="N20" s="8" t="s">
        <v>5974</v>
      </c>
    </row>
    <row r="21">
      <c r="A21" s="91" t="s">
        <v>5242</v>
      </c>
      <c r="B21" s="91">
        <v>13752.0</v>
      </c>
      <c r="C21" s="92"/>
      <c r="D21" s="92"/>
      <c r="E21" s="91" t="s">
        <v>66</v>
      </c>
      <c r="F21" s="91">
        <v>5748574.0</v>
      </c>
      <c r="G21" s="91">
        <v>2021.0</v>
      </c>
      <c r="H21" s="91" t="s">
        <v>1161</v>
      </c>
      <c r="I21" s="91" t="s">
        <v>4255</v>
      </c>
      <c r="J21" s="91" t="s">
        <v>4256</v>
      </c>
      <c r="K21" s="91" t="s">
        <v>4257</v>
      </c>
      <c r="L21" s="91" t="s">
        <v>2662</v>
      </c>
      <c r="M21" s="91" t="s">
        <v>4164</v>
      </c>
      <c r="N21" s="8" t="s">
        <v>5974</v>
      </c>
    </row>
    <row r="22">
      <c r="A22" s="91" t="s">
        <v>5242</v>
      </c>
      <c r="B22" s="91">
        <v>13753.0</v>
      </c>
      <c r="C22" s="92"/>
      <c r="D22" s="92"/>
      <c r="E22" s="91" t="s">
        <v>66</v>
      </c>
      <c r="F22" s="91">
        <v>8212637.0</v>
      </c>
      <c r="G22" s="91">
        <v>2020.0</v>
      </c>
      <c r="H22" s="91" t="s">
        <v>905</v>
      </c>
      <c r="I22" s="91" t="s">
        <v>1817</v>
      </c>
      <c r="J22" s="91">
        <v>159.0</v>
      </c>
      <c r="K22" s="91" t="s">
        <v>4258</v>
      </c>
      <c r="L22" s="91" t="s">
        <v>244</v>
      </c>
      <c r="M22" s="91" t="s">
        <v>4908</v>
      </c>
      <c r="N22" s="8" t="s">
        <v>5974</v>
      </c>
    </row>
    <row r="23">
      <c r="A23" s="378" t="s">
        <v>5242</v>
      </c>
      <c r="B23" s="378">
        <v>13754.0</v>
      </c>
      <c r="C23" s="379"/>
      <c r="D23" s="379"/>
      <c r="E23" s="378" t="s">
        <v>66</v>
      </c>
      <c r="F23" s="378">
        <v>5068558.0</v>
      </c>
      <c r="G23" s="378">
        <v>2020.0</v>
      </c>
      <c r="H23" s="378" t="s">
        <v>305</v>
      </c>
      <c r="I23" s="378" t="s">
        <v>4259</v>
      </c>
      <c r="J23" s="378">
        <v>20.0</v>
      </c>
      <c r="K23" s="378" t="s">
        <v>1696</v>
      </c>
      <c r="L23" s="378" t="s">
        <v>467</v>
      </c>
      <c r="M23" s="91" t="s">
        <v>4908</v>
      </c>
      <c r="N23" s="378" t="s">
        <v>5974</v>
      </c>
      <c r="O23" s="379"/>
      <c r="P23" s="379"/>
      <c r="Q23" s="379"/>
      <c r="R23" s="379"/>
      <c r="S23" s="379"/>
      <c r="T23" s="379"/>
      <c r="U23" s="379"/>
      <c r="V23" s="379"/>
      <c r="W23" s="379"/>
      <c r="X23" s="379"/>
      <c r="Y23" s="379"/>
    </row>
    <row r="24">
      <c r="A24" s="91" t="s">
        <v>5242</v>
      </c>
      <c r="B24" s="91">
        <v>13755.0</v>
      </c>
      <c r="C24" s="92"/>
      <c r="D24" s="92"/>
      <c r="E24" s="91" t="s">
        <v>66</v>
      </c>
      <c r="F24" s="91">
        <v>3787862.0</v>
      </c>
      <c r="G24" s="91">
        <v>2020.0</v>
      </c>
      <c r="H24" s="91" t="s">
        <v>905</v>
      </c>
      <c r="I24" s="91" t="s">
        <v>4260</v>
      </c>
      <c r="J24" s="91">
        <v>256.0</v>
      </c>
      <c r="K24" s="91" t="s">
        <v>105</v>
      </c>
      <c r="L24" s="91" t="s">
        <v>467</v>
      </c>
      <c r="M24" s="91" t="s">
        <v>4908</v>
      </c>
      <c r="N24" s="8" t="s">
        <v>5974</v>
      </c>
    </row>
    <row r="25">
      <c r="A25" s="91" t="s">
        <v>5242</v>
      </c>
      <c r="B25" s="91">
        <v>13756.0</v>
      </c>
      <c r="C25" s="92"/>
      <c r="D25" s="92"/>
      <c r="E25" s="91" t="s">
        <v>66</v>
      </c>
      <c r="F25" s="91">
        <v>4124528.0</v>
      </c>
      <c r="G25" s="91">
        <v>2020.0</v>
      </c>
      <c r="H25" s="91" t="s">
        <v>905</v>
      </c>
      <c r="I25" s="91" t="s">
        <v>1817</v>
      </c>
      <c r="J25" s="91">
        <v>159.0</v>
      </c>
      <c r="K25" s="91" t="s">
        <v>4261</v>
      </c>
      <c r="L25" s="91" t="s">
        <v>467</v>
      </c>
      <c r="M25" s="91" t="s">
        <v>4908</v>
      </c>
      <c r="N25" s="8" t="s">
        <v>5974</v>
      </c>
    </row>
    <row r="26">
      <c r="A26" s="91" t="s">
        <v>5242</v>
      </c>
      <c r="B26" s="91">
        <v>13757.0</v>
      </c>
      <c r="C26" s="92"/>
      <c r="D26" s="92"/>
      <c r="E26" s="91" t="s">
        <v>66</v>
      </c>
      <c r="F26" s="91">
        <v>685038.0</v>
      </c>
      <c r="G26" s="91">
        <v>2020.0</v>
      </c>
      <c r="H26" s="91" t="s">
        <v>1161</v>
      </c>
      <c r="I26" s="91" t="s">
        <v>2613</v>
      </c>
      <c r="J26" s="91">
        <v>202.0</v>
      </c>
      <c r="K26" s="91" t="s">
        <v>105</v>
      </c>
      <c r="L26" s="91" t="s">
        <v>244</v>
      </c>
      <c r="M26" s="91" t="s">
        <v>4908</v>
      </c>
      <c r="N26" s="8" t="s">
        <v>5974</v>
      </c>
    </row>
    <row r="27">
      <c r="A27" s="91" t="s">
        <v>5242</v>
      </c>
      <c r="B27" s="91">
        <v>13758.0</v>
      </c>
      <c r="C27" s="92"/>
      <c r="D27" s="92"/>
      <c r="E27" s="91" t="s">
        <v>66</v>
      </c>
      <c r="F27" s="91">
        <v>864280.0</v>
      </c>
      <c r="G27" s="91">
        <v>2020.0</v>
      </c>
      <c r="H27" s="91" t="s">
        <v>119</v>
      </c>
      <c r="I27" s="91" t="s">
        <v>2613</v>
      </c>
      <c r="J27" s="91">
        <v>202.0</v>
      </c>
      <c r="K27" s="91" t="s">
        <v>105</v>
      </c>
      <c r="L27" s="91" t="s">
        <v>467</v>
      </c>
      <c r="M27" s="91" t="s">
        <v>4908</v>
      </c>
      <c r="N27" s="8" t="s">
        <v>5974</v>
      </c>
    </row>
    <row r="28">
      <c r="A28" s="91" t="s">
        <v>5242</v>
      </c>
      <c r="B28" s="91">
        <v>13759.0</v>
      </c>
      <c r="C28" s="92"/>
      <c r="D28" s="92"/>
      <c r="E28" s="91" t="s">
        <v>66</v>
      </c>
      <c r="F28" s="91">
        <v>5432612.0</v>
      </c>
      <c r="G28" s="91">
        <v>2021.0</v>
      </c>
      <c r="H28" s="91" t="s">
        <v>1161</v>
      </c>
      <c r="I28" s="91" t="s">
        <v>4262</v>
      </c>
      <c r="J28" s="91">
        <v>242.0</v>
      </c>
      <c r="K28" s="91" t="s">
        <v>4177</v>
      </c>
      <c r="L28" s="91" t="s">
        <v>244</v>
      </c>
      <c r="M28" s="91" t="s">
        <v>4164</v>
      </c>
      <c r="N28" s="8" t="s">
        <v>5974</v>
      </c>
    </row>
    <row r="29">
      <c r="A29" s="91" t="s">
        <v>5242</v>
      </c>
      <c r="B29" s="91">
        <v>13760.0</v>
      </c>
      <c r="C29" s="92"/>
      <c r="D29" s="92"/>
      <c r="E29" s="91" t="s">
        <v>66</v>
      </c>
      <c r="F29" s="91">
        <v>1524465.0</v>
      </c>
      <c r="G29" s="91">
        <v>2020.0</v>
      </c>
      <c r="H29" s="91" t="s">
        <v>23</v>
      </c>
      <c r="I29" s="91" t="s">
        <v>4263</v>
      </c>
      <c r="J29" s="91">
        <v>17.0</v>
      </c>
      <c r="K29" s="91" t="s">
        <v>4264</v>
      </c>
      <c r="L29" s="91" t="s">
        <v>467</v>
      </c>
      <c r="M29" s="91" t="s">
        <v>5476</v>
      </c>
      <c r="N29" s="8" t="s">
        <v>5974</v>
      </c>
    </row>
    <row r="30">
      <c r="A30" s="91" t="s">
        <v>5242</v>
      </c>
      <c r="B30" s="91">
        <v>13761.0</v>
      </c>
      <c r="C30" s="92"/>
      <c r="D30" s="92"/>
      <c r="E30" s="91" t="s">
        <v>66</v>
      </c>
      <c r="F30" s="91">
        <v>8624761.0</v>
      </c>
      <c r="G30" s="91">
        <v>2020.0</v>
      </c>
      <c r="H30" s="91" t="s">
        <v>23</v>
      </c>
      <c r="I30" s="91" t="s">
        <v>4263</v>
      </c>
      <c r="J30" s="91">
        <v>17.0</v>
      </c>
      <c r="K30" s="91" t="s">
        <v>4265</v>
      </c>
      <c r="L30" s="91" t="s">
        <v>244</v>
      </c>
      <c r="M30" s="91" t="s">
        <v>5476</v>
      </c>
      <c r="N30" s="8" t="s">
        <v>5974</v>
      </c>
    </row>
    <row r="31">
      <c r="A31" s="91" t="s">
        <v>5242</v>
      </c>
      <c r="B31" s="91">
        <v>13762.0</v>
      </c>
      <c r="C31" s="92"/>
      <c r="D31" s="92"/>
      <c r="E31" s="91" t="s">
        <v>66</v>
      </c>
      <c r="F31" s="91">
        <v>4434542.0</v>
      </c>
      <c r="G31" s="91">
        <v>2020.0</v>
      </c>
      <c r="H31" s="91" t="s">
        <v>905</v>
      </c>
      <c r="I31" s="91" t="s">
        <v>950</v>
      </c>
      <c r="J31" s="91">
        <v>339.0</v>
      </c>
      <c r="K31" s="91" t="s">
        <v>4266</v>
      </c>
      <c r="L31" s="91" t="s">
        <v>1919</v>
      </c>
      <c r="M31" s="103" t="s">
        <v>4164</v>
      </c>
      <c r="N31" s="8" t="s">
        <v>5974</v>
      </c>
    </row>
    <row r="32">
      <c r="A32" s="91" t="s">
        <v>5242</v>
      </c>
      <c r="B32" s="91">
        <v>13763.0</v>
      </c>
      <c r="C32" s="92"/>
      <c r="D32" s="92"/>
      <c r="E32" s="91" t="s">
        <v>66</v>
      </c>
      <c r="F32" s="91">
        <v>6735054.0</v>
      </c>
      <c r="G32" s="91">
        <v>2020.0</v>
      </c>
      <c r="H32" s="91" t="s">
        <v>23</v>
      </c>
      <c r="I32" s="91" t="s">
        <v>4252</v>
      </c>
      <c r="J32" s="91">
        <v>68.0</v>
      </c>
      <c r="K32" s="91" t="s">
        <v>4267</v>
      </c>
      <c r="L32" s="91" t="s">
        <v>244</v>
      </c>
      <c r="M32" s="103" t="s">
        <v>5476</v>
      </c>
      <c r="N32" s="8" t="s">
        <v>5974</v>
      </c>
    </row>
    <row r="33">
      <c r="A33" s="91" t="s">
        <v>5242</v>
      </c>
      <c r="B33" s="91">
        <v>13764.0</v>
      </c>
      <c r="C33" s="92"/>
      <c r="D33" s="92"/>
      <c r="E33" s="91" t="s">
        <v>66</v>
      </c>
      <c r="F33" s="91">
        <v>5825657.0</v>
      </c>
      <c r="G33" s="91">
        <v>2020.0</v>
      </c>
      <c r="H33" s="91" t="s">
        <v>119</v>
      </c>
      <c r="I33" s="91" t="s">
        <v>2613</v>
      </c>
      <c r="J33" s="91">
        <v>202.0</v>
      </c>
      <c r="K33" s="91" t="s">
        <v>105</v>
      </c>
      <c r="L33" s="91" t="s">
        <v>467</v>
      </c>
      <c r="M33" s="103" t="s">
        <v>4908</v>
      </c>
      <c r="N33" s="8" t="s">
        <v>5974</v>
      </c>
    </row>
    <row r="34">
      <c r="A34" s="91" t="s">
        <v>5242</v>
      </c>
      <c r="B34" s="91">
        <v>13765.0</v>
      </c>
      <c r="C34" s="92"/>
      <c r="D34" s="92"/>
      <c r="E34" s="91" t="s">
        <v>66</v>
      </c>
      <c r="F34" s="91">
        <v>427586.0</v>
      </c>
      <c r="G34" s="91">
        <v>2020.0</v>
      </c>
      <c r="H34" s="91" t="s">
        <v>119</v>
      </c>
      <c r="I34" s="91" t="s">
        <v>2613</v>
      </c>
      <c r="J34" s="91">
        <v>202.0</v>
      </c>
      <c r="K34" s="91" t="s">
        <v>105</v>
      </c>
      <c r="L34" s="91" t="s">
        <v>244</v>
      </c>
      <c r="M34" s="103" t="s">
        <v>4908</v>
      </c>
      <c r="N34" s="8" t="s">
        <v>5974</v>
      </c>
    </row>
    <row r="35">
      <c r="A35" s="378" t="s">
        <v>5242</v>
      </c>
      <c r="B35" s="378">
        <v>13766.0</v>
      </c>
      <c r="C35" s="379"/>
      <c r="D35" s="379"/>
      <c r="E35" s="378" t="s">
        <v>66</v>
      </c>
      <c r="F35" s="378">
        <v>2785071.0</v>
      </c>
      <c r="G35" s="378">
        <v>2020.0</v>
      </c>
      <c r="H35" s="378" t="s">
        <v>119</v>
      </c>
      <c r="I35" s="378" t="s">
        <v>2613</v>
      </c>
      <c r="J35" s="378">
        <v>202.0</v>
      </c>
      <c r="K35" s="378" t="s">
        <v>105</v>
      </c>
      <c r="L35" s="378" t="s">
        <v>68</v>
      </c>
      <c r="M35" s="103" t="s">
        <v>4908</v>
      </c>
      <c r="N35" s="378" t="s">
        <v>5974</v>
      </c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379"/>
    </row>
    <row r="36">
      <c r="A36" s="378" t="s">
        <v>5242</v>
      </c>
      <c r="B36" s="378">
        <v>13767.0</v>
      </c>
      <c r="C36" s="379"/>
      <c r="D36" s="379"/>
      <c r="E36" s="378" t="s">
        <v>66</v>
      </c>
      <c r="F36" s="378">
        <v>4180214.0</v>
      </c>
      <c r="G36" s="378">
        <v>2020.0</v>
      </c>
      <c r="H36" s="378" t="s">
        <v>119</v>
      </c>
      <c r="I36" s="378" t="s">
        <v>2613</v>
      </c>
      <c r="J36" s="378">
        <v>202.0</v>
      </c>
      <c r="K36" s="378" t="s">
        <v>105</v>
      </c>
      <c r="L36" s="378" t="s">
        <v>68</v>
      </c>
      <c r="M36" s="103" t="s">
        <v>4908</v>
      </c>
      <c r="N36" s="378" t="s">
        <v>5974</v>
      </c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</row>
    <row r="37">
      <c r="A37" s="378" t="s">
        <v>5242</v>
      </c>
      <c r="B37" s="378">
        <v>13768.0</v>
      </c>
      <c r="C37" s="379"/>
      <c r="D37" s="379"/>
      <c r="E37" s="378" t="s">
        <v>66</v>
      </c>
      <c r="F37" s="378">
        <v>364650.0</v>
      </c>
      <c r="G37" s="378">
        <v>2021.0</v>
      </c>
      <c r="H37" s="378" t="s">
        <v>23</v>
      </c>
      <c r="I37" s="378" t="s">
        <v>4268</v>
      </c>
      <c r="J37" s="378">
        <v>140.0</v>
      </c>
      <c r="K37" s="378" t="s">
        <v>4269</v>
      </c>
      <c r="L37" s="378" t="s">
        <v>244</v>
      </c>
      <c r="M37" s="380" t="s">
        <v>4165</v>
      </c>
      <c r="N37" s="378" t="s">
        <v>5974</v>
      </c>
      <c r="O37" s="379"/>
      <c r="P37" s="379"/>
      <c r="Q37" s="379"/>
      <c r="R37" s="379"/>
      <c r="S37" s="379"/>
      <c r="T37" s="379"/>
      <c r="U37" s="379"/>
      <c r="V37" s="379"/>
      <c r="W37" s="379"/>
      <c r="X37" s="379"/>
      <c r="Y37" s="379"/>
    </row>
    <row r="38">
      <c r="A38" s="91" t="s">
        <v>5242</v>
      </c>
      <c r="B38" s="91">
        <v>13769.0</v>
      </c>
      <c r="C38" s="92"/>
      <c r="D38" s="92"/>
      <c r="E38" s="91" t="s">
        <v>66</v>
      </c>
      <c r="F38" s="91">
        <v>4611007.0</v>
      </c>
      <c r="G38" s="91">
        <v>2021.0</v>
      </c>
      <c r="H38" s="91" t="s">
        <v>23</v>
      </c>
      <c r="I38" s="91" t="s">
        <v>5477</v>
      </c>
      <c r="J38" s="91">
        <v>63.0</v>
      </c>
      <c r="K38" s="91" t="s">
        <v>4269</v>
      </c>
      <c r="L38" s="91" t="s">
        <v>467</v>
      </c>
      <c r="M38" s="380" t="s">
        <v>4165</v>
      </c>
      <c r="N38" s="8" t="s">
        <v>5974</v>
      </c>
    </row>
    <row r="39">
      <c r="A39" s="91" t="s">
        <v>5242</v>
      </c>
      <c r="B39" s="91">
        <v>13770.0</v>
      </c>
      <c r="C39" s="92"/>
      <c r="D39" s="92"/>
      <c r="E39" s="91" t="s">
        <v>66</v>
      </c>
      <c r="F39" s="91">
        <v>8168240.0</v>
      </c>
      <c r="G39" s="91">
        <v>2021.0</v>
      </c>
      <c r="H39" s="91" t="s">
        <v>23</v>
      </c>
      <c r="I39" s="91" t="s">
        <v>4271</v>
      </c>
      <c r="J39" s="91">
        <v>191.0</v>
      </c>
      <c r="K39" s="91" t="s">
        <v>4272</v>
      </c>
      <c r="L39" s="91" t="s">
        <v>467</v>
      </c>
      <c r="M39" s="380" t="s">
        <v>4165</v>
      </c>
      <c r="N39" s="8" t="s">
        <v>5974</v>
      </c>
    </row>
    <row r="40">
      <c r="A40" s="91" t="s">
        <v>5242</v>
      </c>
      <c r="B40" s="91">
        <v>13771.0</v>
      </c>
      <c r="C40" s="92"/>
      <c r="D40" s="92"/>
      <c r="E40" s="91" t="s">
        <v>66</v>
      </c>
      <c r="F40" s="91">
        <v>4127043.0</v>
      </c>
      <c r="G40" s="91">
        <v>2020.0</v>
      </c>
      <c r="H40" s="91" t="s">
        <v>905</v>
      </c>
      <c r="I40" s="91" t="s">
        <v>4273</v>
      </c>
      <c r="J40" s="91">
        <v>262.0</v>
      </c>
      <c r="K40" s="91" t="s">
        <v>4274</v>
      </c>
      <c r="L40" s="91" t="s">
        <v>244</v>
      </c>
      <c r="M40" s="91" t="s">
        <v>4908</v>
      </c>
      <c r="N40" s="8" t="s">
        <v>5974</v>
      </c>
    </row>
    <row r="41">
      <c r="A41" s="91" t="s">
        <v>5242</v>
      </c>
      <c r="B41" s="91">
        <v>13772.0</v>
      </c>
      <c r="C41" s="92"/>
      <c r="D41" s="92"/>
      <c r="E41" s="91" t="s">
        <v>66</v>
      </c>
      <c r="F41" s="91">
        <v>7441233.0</v>
      </c>
      <c r="G41" s="91">
        <v>2020.0</v>
      </c>
      <c r="H41" s="91" t="s">
        <v>119</v>
      </c>
      <c r="I41" s="91" t="s">
        <v>2613</v>
      </c>
      <c r="J41" s="91">
        <v>202.0</v>
      </c>
      <c r="K41" s="91" t="s">
        <v>105</v>
      </c>
      <c r="L41" s="91" t="s">
        <v>244</v>
      </c>
      <c r="M41" s="91" t="s">
        <v>4908</v>
      </c>
      <c r="N41" s="8" t="s">
        <v>5974</v>
      </c>
    </row>
    <row r="42">
      <c r="A42" s="91" t="s">
        <v>5242</v>
      </c>
      <c r="B42" s="91">
        <v>13773.0</v>
      </c>
      <c r="C42" s="92"/>
      <c r="D42" s="92"/>
      <c r="E42" s="91" t="s">
        <v>66</v>
      </c>
      <c r="F42" s="91">
        <v>734053.0</v>
      </c>
      <c r="G42" s="91">
        <v>2020.0</v>
      </c>
      <c r="H42" s="91" t="s">
        <v>956</v>
      </c>
      <c r="I42" s="91" t="s">
        <v>950</v>
      </c>
      <c r="J42" s="91" t="s">
        <v>4275</v>
      </c>
      <c r="K42" s="91" t="s">
        <v>1694</v>
      </c>
      <c r="L42" s="91" t="s">
        <v>244</v>
      </c>
      <c r="M42" s="91" t="s">
        <v>4908</v>
      </c>
      <c r="N42" s="8" t="s">
        <v>5974</v>
      </c>
    </row>
    <row r="43">
      <c r="A43" s="91" t="s">
        <v>5242</v>
      </c>
      <c r="B43" s="91">
        <v>13774.0</v>
      </c>
      <c r="C43" s="92"/>
      <c r="D43" s="92"/>
      <c r="E43" s="91" t="s">
        <v>66</v>
      </c>
      <c r="F43" s="91">
        <v>7117650.0</v>
      </c>
      <c r="G43" s="91">
        <v>2020.0</v>
      </c>
      <c r="H43" s="91" t="s">
        <v>119</v>
      </c>
      <c r="I43" s="91" t="s">
        <v>1786</v>
      </c>
      <c r="J43" s="91">
        <v>7.0</v>
      </c>
      <c r="K43" s="91" t="s">
        <v>4276</v>
      </c>
      <c r="L43" s="91" t="s">
        <v>462</v>
      </c>
      <c r="M43" s="91" t="s">
        <v>4908</v>
      </c>
      <c r="N43" s="8" t="s">
        <v>5974</v>
      </c>
    </row>
    <row r="44">
      <c r="A44" s="91" t="s">
        <v>5242</v>
      </c>
      <c r="B44" s="91">
        <v>13775.0</v>
      </c>
      <c r="C44" s="92"/>
      <c r="D44" s="92"/>
      <c r="E44" s="91" t="s">
        <v>66</v>
      </c>
      <c r="F44" s="91">
        <v>8383157.0</v>
      </c>
      <c r="G44" s="91">
        <v>2020.0</v>
      </c>
      <c r="H44" s="91" t="s">
        <v>23</v>
      </c>
      <c r="I44" s="91" t="s">
        <v>4277</v>
      </c>
      <c r="J44" s="91">
        <v>44.0</v>
      </c>
      <c r="K44" s="91" t="s">
        <v>4267</v>
      </c>
      <c r="L44" s="91" t="s">
        <v>68</v>
      </c>
      <c r="M44" s="91" t="s">
        <v>5476</v>
      </c>
      <c r="N44" s="8" t="s">
        <v>5974</v>
      </c>
    </row>
    <row r="45">
      <c r="A45" s="378" t="s">
        <v>5242</v>
      </c>
      <c r="B45" s="378">
        <v>13776.0</v>
      </c>
      <c r="C45" s="379"/>
      <c r="D45" s="379"/>
      <c r="E45" s="378" t="s">
        <v>66</v>
      </c>
      <c r="F45" s="378">
        <v>1841446.0</v>
      </c>
      <c r="G45" s="378">
        <v>2020.0</v>
      </c>
      <c r="H45" s="378" t="s">
        <v>956</v>
      </c>
      <c r="I45" s="378" t="s">
        <v>880</v>
      </c>
      <c r="J45" s="378" t="s">
        <v>4278</v>
      </c>
      <c r="K45" s="378" t="s">
        <v>4279</v>
      </c>
      <c r="L45" s="378" t="s">
        <v>462</v>
      </c>
      <c r="M45" s="378" t="s">
        <v>4164</v>
      </c>
      <c r="N45" s="378" t="s">
        <v>5974</v>
      </c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</row>
    <row r="46">
      <c r="A46" s="91" t="s">
        <v>5242</v>
      </c>
      <c r="B46" s="91">
        <v>13777.0</v>
      </c>
      <c r="C46" s="92"/>
      <c r="D46" s="92"/>
      <c r="E46" s="91" t="s">
        <v>66</v>
      </c>
      <c r="F46" s="91">
        <v>6442750.0</v>
      </c>
      <c r="G46" s="91">
        <v>2021.0</v>
      </c>
      <c r="H46" s="91" t="s">
        <v>23</v>
      </c>
      <c r="I46" s="91" t="s">
        <v>4268</v>
      </c>
      <c r="J46" s="91">
        <v>140.0</v>
      </c>
      <c r="K46" s="91" t="s">
        <v>506</v>
      </c>
      <c r="L46" s="91" t="s">
        <v>68</v>
      </c>
      <c r="M46" s="91" t="s">
        <v>4165</v>
      </c>
      <c r="N46" s="8" t="s">
        <v>5974</v>
      </c>
    </row>
    <row r="47">
      <c r="A47" s="91" t="s">
        <v>5242</v>
      </c>
      <c r="B47" s="91">
        <v>13778.0</v>
      </c>
      <c r="C47" s="92"/>
      <c r="D47" s="92"/>
      <c r="E47" s="91" t="s">
        <v>66</v>
      </c>
      <c r="F47" s="91">
        <v>7148224.0</v>
      </c>
      <c r="G47" s="91">
        <v>2020.0</v>
      </c>
      <c r="H47" s="91" t="s">
        <v>119</v>
      </c>
      <c r="I47" s="91" t="s">
        <v>2487</v>
      </c>
      <c r="J47" s="91">
        <v>18.0</v>
      </c>
      <c r="K47" s="91" t="s">
        <v>4246</v>
      </c>
      <c r="L47" s="91" t="s">
        <v>808</v>
      </c>
      <c r="M47" s="91" t="s">
        <v>4908</v>
      </c>
      <c r="N47" s="8" t="s">
        <v>5974</v>
      </c>
    </row>
    <row r="48">
      <c r="A48" s="91" t="s">
        <v>5242</v>
      </c>
      <c r="B48" s="91">
        <v>13779.0</v>
      </c>
      <c r="C48" s="92"/>
      <c r="D48" s="92"/>
      <c r="E48" s="91" t="s">
        <v>66</v>
      </c>
      <c r="F48" s="91">
        <v>3571872.0</v>
      </c>
      <c r="G48" s="91">
        <v>2020.0</v>
      </c>
      <c r="H48" s="91" t="s">
        <v>905</v>
      </c>
      <c r="I48" s="91" t="s">
        <v>950</v>
      </c>
      <c r="J48" s="91">
        <v>339.0</v>
      </c>
      <c r="K48" s="91" t="s">
        <v>105</v>
      </c>
      <c r="L48" s="91" t="s">
        <v>462</v>
      </c>
      <c r="M48" s="91" t="s">
        <v>4164</v>
      </c>
      <c r="N48" s="8" t="s">
        <v>5974</v>
      </c>
    </row>
    <row r="49">
      <c r="A49" s="378" t="s">
        <v>5242</v>
      </c>
      <c r="B49" s="378">
        <v>13522.0</v>
      </c>
      <c r="C49" s="379"/>
      <c r="D49" s="379"/>
      <c r="E49" s="381" t="s">
        <v>66</v>
      </c>
      <c r="F49" s="382" t="s">
        <v>4280</v>
      </c>
      <c r="G49" s="378">
        <v>2020.0</v>
      </c>
      <c r="H49" s="378" t="s">
        <v>1077</v>
      </c>
      <c r="I49" s="378" t="s">
        <v>927</v>
      </c>
      <c r="J49" s="378">
        <v>153.0</v>
      </c>
      <c r="K49" s="380" t="s">
        <v>4249</v>
      </c>
      <c r="L49" s="378" t="s">
        <v>68</v>
      </c>
      <c r="M49" s="91" t="s">
        <v>4164</v>
      </c>
      <c r="N49" s="378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</row>
    <row r="50">
      <c r="A50" s="91" t="s">
        <v>5242</v>
      </c>
      <c r="B50" s="91">
        <v>13523.0</v>
      </c>
      <c r="C50" s="92"/>
      <c r="D50" s="92"/>
      <c r="E50" s="177" t="s">
        <v>66</v>
      </c>
      <c r="F50" s="125" t="s">
        <v>4281</v>
      </c>
      <c r="G50" s="91">
        <v>2020.0</v>
      </c>
      <c r="H50" s="91" t="s">
        <v>1077</v>
      </c>
      <c r="I50" s="91" t="s">
        <v>950</v>
      </c>
      <c r="J50" s="91" t="s">
        <v>4282</v>
      </c>
      <c r="K50" s="103" t="s">
        <v>1433</v>
      </c>
      <c r="L50" s="91" t="s">
        <v>244</v>
      </c>
      <c r="M50" s="91" t="s">
        <v>4164</v>
      </c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>
      <c r="A51" s="91" t="s">
        <v>5242</v>
      </c>
      <c r="B51" s="91">
        <v>13524.0</v>
      </c>
      <c r="C51" s="92"/>
      <c r="D51" s="92"/>
      <c r="E51" s="177" t="s">
        <v>66</v>
      </c>
      <c r="F51" s="125" t="s">
        <v>5243</v>
      </c>
      <c r="G51" s="91">
        <v>2020.0</v>
      </c>
      <c r="H51" s="91" t="s">
        <v>2718</v>
      </c>
      <c r="I51" s="91" t="s">
        <v>880</v>
      </c>
      <c r="J51" s="91" t="s">
        <v>4988</v>
      </c>
      <c r="K51" s="103" t="s">
        <v>4297</v>
      </c>
      <c r="L51" s="91" t="s">
        <v>467</v>
      </c>
      <c r="M51" s="91" t="s">
        <v>4164</v>
      </c>
      <c r="N51" s="92"/>
    </row>
    <row r="52">
      <c r="A52" s="91" t="s">
        <v>5242</v>
      </c>
      <c r="B52" s="91">
        <v>13525.0</v>
      </c>
      <c r="C52" s="92"/>
      <c r="D52" s="92"/>
      <c r="E52" s="177" t="s">
        <v>66</v>
      </c>
      <c r="F52" s="125" t="s">
        <v>5244</v>
      </c>
      <c r="G52" s="91">
        <v>2020.0</v>
      </c>
      <c r="H52" s="91" t="s">
        <v>1173</v>
      </c>
      <c r="I52" s="91" t="s">
        <v>1062</v>
      </c>
      <c r="J52" s="91" t="s">
        <v>5245</v>
      </c>
      <c r="K52" s="103" t="s">
        <v>5246</v>
      </c>
      <c r="L52" s="91" t="s">
        <v>68</v>
      </c>
      <c r="M52" s="91" t="s">
        <v>4164</v>
      </c>
      <c r="N52" s="92"/>
    </row>
    <row r="53">
      <c r="A53" s="91" t="s">
        <v>5242</v>
      </c>
      <c r="B53" s="91">
        <v>13526.0</v>
      </c>
      <c r="C53" s="92"/>
      <c r="D53" s="92"/>
      <c r="E53" s="177" t="s">
        <v>66</v>
      </c>
      <c r="F53" s="125" t="s">
        <v>5247</v>
      </c>
      <c r="G53" s="91">
        <v>2020.0</v>
      </c>
      <c r="H53" s="91" t="s">
        <v>2718</v>
      </c>
      <c r="I53" s="91" t="s">
        <v>880</v>
      </c>
      <c r="J53" s="91">
        <v>53.0</v>
      </c>
      <c r="K53" s="103"/>
      <c r="L53" s="91" t="s">
        <v>244</v>
      </c>
      <c r="M53" s="91" t="s">
        <v>4164</v>
      </c>
      <c r="N53" s="92"/>
    </row>
    <row r="54">
      <c r="A54" s="91" t="s">
        <v>5242</v>
      </c>
      <c r="B54" s="91">
        <v>13527.0</v>
      </c>
      <c r="C54" s="92"/>
      <c r="D54" s="92"/>
      <c r="E54" s="177" t="s">
        <v>66</v>
      </c>
      <c r="F54" s="125" t="s">
        <v>5248</v>
      </c>
      <c r="G54" s="91">
        <v>2021.0</v>
      </c>
      <c r="H54" s="91" t="s">
        <v>1161</v>
      </c>
      <c r="I54" s="91" t="s">
        <v>946</v>
      </c>
      <c r="J54" s="91">
        <v>245.0</v>
      </c>
      <c r="K54" s="103" t="s">
        <v>1226</v>
      </c>
      <c r="L54" s="91" t="s">
        <v>462</v>
      </c>
      <c r="M54" s="91" t="s">
        <v>4164</v>
      </c>
      <c r="N54" s="92"/>
    </row>
    <row r="55">
      <c r="A55" s="91" t="s">
        <v>5242</v>
      </c>
      <c r="B55" s="91">
        <v>13528.0</v>
      </c>
      <c r="C55" s="92"/>
      <c r="D55" s="92"/>
      <c r="E55" s="177" t="s">
        <v>66</v>
      </c>
      <c r="F55" s="125" t="s">
        <v>5249</v>
      </c>
      <c r="G55" s="91">
        <v>2020.0</v>
      </c>
      <c r="H55" s="91" t="s">
        <v>2718</v>
      </c>
      <c r="I55" s="91" t="s">
        <v>880</v>
      </c>
      <c r="J55" s="91" t="s">
        <v>4988</v>
      </c>
      <c r="K55" s="103" t="s">
        <v>4297</v>
      </c>
      <c r="L55" s="91" t="s">
        <v>244</v>
      </c>
      <c r="M55" s="91" t="s">
        <v>4164</v>
      </c>
      <c r="N55" s="92"/>
    </row>
    <row r="56">
      <c r="A56" s="91" t="s">
        <v>5242</v>
      </c>
      <c r="B56" s="91">
        <v>13529.0</v>
      </c>
      <c r="C56" s="92"/>
      <c r="D56" s="92"/>
      <c r="E56" s="177" t="s">
        <v>66</v>
      </c>
      <c r="F56" s="125" t="s">
        <v>4283</v>
      </c>
      <c r="G56" s="91">
        <v>2021.0</v>
      </c>
      <c r="H56" s="91" t="s">
        <v>1161</v>
      </c>
      <c r="I56" s="91" t="s">
        <v>1403</v>
      </c>
      <c r="J56" s="91">
        <v>241.0</v>
      </c>
      <c r="K56" s="103" t="s">
        <v>1226</v>
      </c>
      <c r="L56" s="91" t="s">
        <v>467</v>
      </c>
      <c r="M56" s="91" t="s">
        <v>4164</v>
      </c>
      <c r="N56" s="92"/>
    </row>
    <row r="57">
      <c r="A57" s="91" t="s">
        <v>5242</v>
      </c>
      <c r="B57" s="91">
        <v>13530.0</v>
      </c>
      <c r="C57" s="92"/>
      <c r="D57" s="92"/>
      <c r="E57" s="177" t="s">
        <v>66</v>
      </c>
      <c r="F57" s="125" t="s">
        <v>4284</v>
      </c>
      <c r="G57" s="91">
        <v>2021.0</v>
      </c>
      <c r="H57" s="91" t="s">
        <v>1161</v>
      </c>
      <c r="I57" s="91" t="s">
        <v>1403</v>
      </c>
      <c r="J57" s="91" t="s">
        <v>4285</v>
      </c>
      <c r="K57" s="103" t="s">
        <v>3291</v>
      </c>
      <c r="L57" s="91" t="s">
        <v>467</v>
      </c>
      <c r="M57" s="91" t="s">
        <v>4164</v>
      </c>
      <c r="N57" s="92"/>
    </row>
    <row r="58">
      <c r="A58" s="91" t="s">
        <v>5242</v>
      </c>
      <c r="B58" s="91">
        <v>13531.0</v>
      </c>
      <c r="C58" s="92"/>
      <c r="D58" s="92"/>
      <c r="E58" s="177" t="s">
        <v>66</v>
      </c>
      <c r="F58" s="125" t="s">
        <v>5250</v>
      </c>
      <c r="G58" s="91">
        <v>2017.0</v>
      </c>
      <c r="H58" s="91" t="s">
        <v>119</v>
      </c>
      <c r="I58" s="91" t="s">
        <v>1732</v>
      </c>
      <c r="J58" s="91">
        <v>305.0</v>
      </c>
      <c r="K58" s="103" t="s">
        <v>105</v>
      </c>
      <c r="L58" s="91" t="s">
        <v>244</v>
      </c>
      <c r="M58" s="91" t="s">
        <v>4164</v>
      </c>
      <c r="N58" s="92"/>
    </row>
    <row r="59">
      <c r="A59" s="91" t="s">
        <v>5242</v>
      </c>
      <c r="B59" s="91">
        <v>13532.0</v>
      </c>
      <c r="C59" s="92"/>
      <c r="D59" s="92"/>
      <c r="E59" s="177" t="s">
        <v>66</v>
      </c>
      <c r="F59" s="125" t="s">
        <v>5251</v>
      </c>
      <c r="G59" s="91">
        <v>2017.0</v>
      </c>
      <c r="H59" s="91" t="s">
        <v>119</v>
      </c>
      <c r="I59" s="91" t="s">
        <v>1732</v>
      </c>
      <c r="J59" s="91">
        <v>305.0</v>
      </c>
      <c r="K59" s="103" t="s">
        <v>105</v>
      </c>
      <c r="L59" s="91" t="s">
        <v>244</v>
      </c>
      <c r="M59" s="91" t="s">
        <v>4164</v>
      </c>
      <c r="N59" s="92"/>
    </row>
    <row r="60">
      <c r="A60" s="91" t="s">
        <v>5242</v>
      </c>
      <c r="B60" s="91">
        <v>13533.0</v>
      </c>
      <c r="C60" s="92"/>
      <c r="D60" s="92"/>
      <c r="E60" s="177" t="s">
        <v>66</v>
      </c>
      <c r="F60" s="125" t="s">
        <v>4286</v>
      </c>
      <c r="G60" s="91">
        <v>2021.0</v>
      </c>
      <c r="H60" s="91" t="s">
        <v>1161</v>
      </c>
      <c r="I60" s="91" t="s">
        <v>1553</v>
      </c>
      <c r="J60" s="91">
        <v>303.0</v>
      </c>
      <c r="K60" s="91" t="s">
        <v>898</v>
      </c>
      <c r="L60" s="91" t="s">
        <v>467</v>
      </c>
      <c r="M60" s="91" t="s">
        <v>4164</v>
      </c>
      <c r="N60" s="92"/>
    </row>
    <row r="61">
      <c r="A61" s="91" t="s">
        <v>5242</v>
      </c>
      <c r="B61" s="91">
        <v>13534.0</v>
      </c>
      <c r="C61" s="92"/>
      <c r="D61" s="92"/>
      <c r="E61" s="177" t="s">
        <v>66</v>
      </c>
      <c r="F61" s="125" t="s">
        <v>4287</v>
      </c>
      <c r="G61" s="91">
        <v>2021.0</v>
      </c>
      <c r="H61" s="91" t="s">
        <v>1161</v>
      </c>
      <c r="I61" s="91" t="s">
        <v>880</v>
      </c>
      <c r="J61" s="91" t="s">
        <v>4288</v>
      </c>
      <c r="K61" s="91" t="s">
        <v>4289</v>
      </c>
      <c r="L61" s="91" t="s">
        <v>244</v>
      </c>
      <c r="M61" s="91" t="s">
        <v>4164</v>
      </c>
      <c r="N61" s="92"/>
    </row>
    <row r="62">
      <c r="A62" s="91" t="s">
        <v>5242</v>
      </c>
      <c r="B62" s="91">
        <v>13535.0</v>
      </c>
      <c r="C62" s="92"/>
      <c r="D62" s="92"/>
      <c r="E62" s="177" t="s">
        <v>66</v>
      </c>
      <c r="F62" s="125" t="s">
        <v>4290</v>
      </c>
      <c r="G62" s="91">
        <v>2020.0</v>
      </c>
      <c r="H62" s="91" t="s">
        <v>1077</v>
      </c>
      <c r="I62" s="91" t="s">
        <v>4291</v>
      </c>
      <c r="J62" s="91">
        <v>262.0</v>
      </c>
      <c r="K62" s="91" t="s">
        <v>4292</v>
      </c>
      <c r="L62" s="91" t="s">
        <v>244</v>
      </c>
      <c r="M62" s="91" t="s">
        <v>4164</v>
      </c>
      <c r="N62" s="92"/>
    </row>
    <row r="63">
      <c r="A63" s="378" t="s">
        <v>5242</v>
      </c>
      <c r="B63" s="378">
        <v>13536.0</v>
      </c>
      <c r="C63" s="379"/>
      <c r="D63" s="379"/>
      <c r="E63" s="381" t="s">
        <v>66</v>
      </c>
      <c r="F63" s="382" t="s">
        <v>4293</v>
      </c>
      <c r="G63" s="378">
        <v>2021.0</v>
      </c>
      <c r="H63" s="378" t="s">
        <v>4294</v>
      </c>
      <c r="I63" s="378" t="s">
        <v>1403</v>
      </c>
      <c r="J63" s="378">
        <v>101.0</v>
      </c>
      <c r="K63" s="378" t="s">
        <v>105</v>
      </c>
      <c r="L63" s="378" t="s">
        <v>467</v>
      </c>
      <c r="M63" s="91" t="s">
        <v>4164</v>
      </c>
      <c r="N63" s="92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</row>
    <row r="64">
      <c r="A64" s="91" t="s">
        <v>5242</v>
      </c>
      <c r="B64" s="91">
        <v>13537.0</v>
      </c>
      <c r="C64" s="92"/>
      <c r="D64" s="92"/>
      <c r="E64" s="177" t="s">
        <v>66</v>
      </c>
      <c r="F64" s="125" t="s">
        <v>4295</v>
      </c>
      <c r="G64" s="91">
        <v>2020.0</v>
      </c>
      <c r="H64" s="91" t="s">
        <v>2718</v>
      </c>
      <c r="I64" s="91" t="s">
        <v>859</v>
      </c>
      <c r="J64" s="91" t="s">
        <v>4296</v>
      </c>
      <c r="K64" s="91" t="s">
        <v>4297</v>
      </c>
      <c r="L64" s="91" t="s">
        <v>244</v>
      </c>
      <c r="M64" s="91" t="s">
        <v>4164</v>
      </c>
      <c r="N64" s="92"/>
    </row>
    <row r="65">
      <c r="A65" s="91" t="s">
        <v>5242</v>
      </c>
      <c r="B65" s="91">
        <v>13538.0</v>
      </c>
      <c r="C65" s="92"/>
      <c r="D65" s="92"/>
      <c r="E65" s="177" t="s">
        <v>66</v>
      </c>
      <c r="F65" s="125" t="s">
        <v>4298</v>
      </c>
      <c r="G65" s="91">
        <v>2021.0</v>
      </c>
      <c r="H65" s="91" t="s">
        <v>4294</v>
      </c>
      <c r="I65" s="91" t="s">
        <v>1686</v>
      </c>
      <c r="J65" s="91">
        <v>48.0</v>
      </c>
      <c r="K65" s="91" t="s">
        <v>4299</v>
      </c>
      <c r="L65" s="91" t="s">
        <v>244</v>
      </c>
      <c r="M65" s="91" t="s">
        <v>4164</v>
      </c>
      <c r="N65" s="92"/>
    </row>
    <row r="66">
      <c r="A66" s="91" t="s">
        <v>5242</v>
      </c>
      <c r="B66" s="91">
        <v>13540.0</v>
      </c>
      <c r="C66" s="92"/>
      <c r="D66" s="92"/>
      <c r="E66" s="177" t="s">
        <v>66</v>
      </c>
      <c r="F66" s="125" t="s">
        <v>4300</v>
      </c>
      <c r="G66" s="91">
        <v>2020.0</v>
      </c>
      <c r="H66" s="91" t="s">
        <v>1077</v>
      </c>
      <c r="I66" s="91" t="s">
        <v>859</v>
      </c>
      <c r="J66" s="91">
        <v>261.0</v>
      </c>
      <c r="K66" s="91" t="s">
        <v>4249</v>
      </c>
      <c r="L66" s="91" t="s">
        <v>244</v>
      </c>
      <c r="M66" s="91" t="s">
        <v>4164</v>
      </c>
      <c r="N66" s="92"/>
    </row>
    <row r="67">
      <c r="A67" s="91" t="s">
        <v>5242</v>
      </c>
      <c r="B67" s="91">
        <v>13541.0</v>
      </c>
      <c r="C67" s="92"/>
      <c r="D67" s="92"/>
      <c r="E67" s="177" t="s">
        <v>66</v>
      </c>
      <c r="F67" s="125" t="s">
        <v>4301</v>
      </c>
      <c r="G67" s="91">
        <v>2020.0</v>
      </c>
      <c r="H67" s="91" t="s">
        <v>1077</v>
      </c>
      <c r="I67" s="91" t="s">
        <v>927</v>
      </c>
      <c r="J67" s="91">
        <v>153.0</v>
      </c>
      <c r="K67" s="91" t="s">
        <v>4249</v>
      </c>
      <c r="L67" s="91" t="s">
        <v>68</v>
      </c>
      <c r="M67" s="91" t="s">
        <v>4164</v>
      </c>
      <c r="N67" s="92"/>
    </row>
    <row r="68">
      <c r="A68" s="91" t="s">
        <v>5242</v>
      </c>
      <c r="B68" s="91">
        <v>13542.0</v>
      </c>
      <c r="C68" s="92"/>
      <c r="D68" s="92"/>
      <c r="E68" s="177" t="s">
        <v>66</v>
      </c>
      <c r="F68" s="125" t="s">
        <v>5253</v>
      </c>
      <c r="G68" s="91">
        <v>2017.0</v>
      </c>
      <c r="H68" s="91" t="s">
        <v>119</v>
      </c>
      <c r="I68" s="91" t="s">
        <v>1732</v>
      </c>
      <c r="J68" s="91">
        <v>305.0</v>
      </c>
      <c r="K68" s="91" t="s">
        <v>105</v>
      </c>
      <c r="L68" s="91" t="s">
        <v>462</v>
      </c>
      <c r="M68" s="91" t="s">
        <v>4164</v>
      </c>
      <c r="N68" s="92"/>
    </row>
    <row r="69">
      <c r="A69" s="91" t="s">
        <v>5242</v>
      </c>
      <c r="B69" s="91">
        <v>13543.0</v>
      </c>
      <c r="C69" s="92"/>
      <c r="D69" s="92"/>
      <c r="E69" s="177" t="s">
        <v>66</v>
      </c>
      <c r="F69" s="125" t="s">
        <v>5254</v>
      </c>
      <c r="G69" s="91">
        <v>2017.0</v>
      </c>
      <c r="H69" s="91" t="s">
        <v>119</v>
      </c>
      <c r="I69" s="91" t="s">
        <v>1732</v>
      </c>
      <c r="J69" s="91">
        <v>305.0</v>
      </c>
      <c r="K69" s="91" t="s">
        <v>105</v>
      </c>
      <c r="L69" s="91" t="s">
        <v>467</v>
      </c>
      <c r="M69" s="91" t="s">
        <v>4164</v>
      </c>
      <c r="N69" s="92"/>
    </row>
    <row r="70">
      <c r="A70" s="91" t="s">
        <v>5242</v>
      </c>
      <c r="B70" s="91">
        <v>13544.0</v>
      </c>
      <c r="C70" s="92"/>
      <c r="D70" s="92"/>
      <c r="E70" s="177" t="s">
        <v>66</v>
      </c>
      <c r="F70" s="125" t="s">
        <v>4302</v>
      </c>
      <c r="G70" s="91">
        <v>2020.0</v>
      </c>
      <c r="H70" s="91" t="s">
        <v>1077</v>
      </c>
      <c r="I70" s="91" t="s">
        <v>1046</v>
      </c>
      <c r="J70" s="91">
        <v>157.0</v>
      </c>
      <c r="K70" s="91" t="s">
        <v>4249</v>
      </c>
      <c r="L70" s="91" t="s">
        <v>462</v>
      </c>
      <c r="M70" s="91" t="s">
        <v>4164</v>
      </c>
      <c r="N70" s="92"/>
    </row>
    <row r="71">
      <c r="A71" s="91" t="s">
        <v>5242</v>
      </c>
      <c r="B71" s="91">
        <v>13545.0</v>
      </c>
      <c r="C71" s="92"/>
      <c r="D71" s="92"/>
      <c r="E71" s="177" t="s">
        <v>66</v>
      </c>
      <c r="F71" s="125" t="s">
        <v>4303</v>
      </c>
      <c r="G71" s="91" t="s">
        <v>4304</v>
      </c>
      <c r="H71" s="91" t="s">
        <v>1077</v>
      </c>
      <c r="I71" s="91" t="s">
        <v>1840</v>
      </c>
      <c r="J71" s="91">
        <v>150.0</v>
      </c>
      <c r="K71" s="91" t="s">
        <v>2676</v>
      </c>
      <c r="L71" s="91" t="s">
        <v>244</v>
      </c>
      <c r="M71" s="91" t="s">
        <v>4908</v>
      </c>
      <c r="N71" s="92"/>
    </row>
    <row r="72">
      <c r="A72" s="91" t="s">
        <v>5242</v>
      </c>
      <c r="B72" s="91">
        <v>13546.0</v>
      </c>
      <c r="C72" s="92"/>
      <c r="D72" s="92"/>
      <c r="E72" s="177" t="s">
        <v>66</v>
      </c>
      <c r="F72" s="125" t="s">
        <v>4305</v>
      </c>
      <c r="G72" s="91" t="s">
        <v>4304</v>
      </c>
      <c r="H72" s="91" t="s">
        <v>905</v>
      </c>
      <c r="I72" s="91" t="s">
        <v>4260</v>
      </c>
      <c r="J72" s="91">
        <v>256.0</v>
      </c>
      <c r="K72" s="91" t="s">
        <v>105</v>
      </c>
      <c r="L72" s="91" t="s">
        <v>244</v>
      </c>
      <c r="M72" s="91" t="s">
        <v>4908</v>
      </c>
      <c r="N72" s="92"/>
    </row>
    <row r="73">
      <c r="A73" s="91" t="s">
        <v>5242</v>
      </c>
      <c r="B73" s="91">
        <v>13547.0</v>
      </c>
      <c r="C73" s="92"/>
      <c r="D73" s="92"/>
      <c r="E73" s="177" t="s">
        <v>66</v>
      </c>
      <c r="F73" s="125" t="s">
        <v>4306</v>
      </c>
      <c r="G73" s="91" t="s">
        <v>4304</v>
      </c>
      <c r="H73" s="91" t="s">
        <v>905</v>
      </c>
      <c r="I73" s="91" t="s">
        <v>4307</v>
      </c>
      <c r="J73" s="91">
        <v>176.0</v>
      </c>
      <c r="K73" s="91" t="s">
        <v>4308</v>
      </c>
      <c r="L73" s="91" t="s">
        <v>244</v>
      </c>
      <c r="M73" s="91" t="s">
        <v>4908</v>
      </c>
      <c r="N73" s="92"/>
    </row>
    <row r="74">
      <c r="A74" s="91" t="s">
        <v>5242</v>
      </c>
      <c r="B74" s="91">
        <v>13548.0</v>
      </c>
      <c r="C74" s="92"/>
      <c r="D74" s="92"/>
      <c r="E74" s="177" t="s">
        <v>66</v>
      </c>
      <c r="F74" s="125" t="s">
        <v>4309</v>
      </c>
      <c r="G74" s="91" t="s">
        <v>4304</v>
      </c>
      <c r="H74" s="91" t="s">
        <v>119</v>
      </c>
      <c r="I74" s="91" t="s">
        <v>4260</v>
      </c>
      <c r="J74" s="91">
        <v>211.0</v>
      </c>
      <c r="K74" s="91" t="s">
        <v>105</v>
      </c>
      <c r="L74" s="91" t="s">
        <v>244</v>
      </c>
      <c r="M74" s="91" t="s">
        <v>4908</v>
      </c>
      <c r="N74" s="92"/>
    </row>
    <row r="75">
      <c r="A75" s="91" t="s">
        <v>5242</v>
      </c>
      <c r="B75" s="91">
        <v>13549.0</v>
      </c>
      <c r="C75" s="92"/>
      <c r="D75" s="92"/>
      <c r="E75" s="177" t="s">
        <v>66</v>
      </c>
      <c r="F75" s="125" t="s">
        <v>4310</v>
      </c>
      <c r="G75" s="91" t="s">
        <v>4304</v>
      </c>
      <c r="H75" s="91" t="s">
        <v>905</v>
      </c>
      <c r="I75" s="91" t="s">
        <v>4273</v>
      </c>
      <c r="J75" s="91">
        <v>29.0</v>
      </c>
      <c r="K75" s="91" t="s">
        <v>901</v>
      </c>
      <c r="L75" s="91" t="s">
        <v>467</v>
      </c>
      <c r="M75" s="91" t="s">
        <v>4908</v>
      </c>
      <c r="N75" s="92"/>
    </row>
    <row r="76">
      <c r="A76" s="91" t="s">
        <v>5242</v>
      </c>
      <c r="B76" s="91">
        <v>13550.0</v>
      </c>
      <c r="C76" s="92"/>
      <c r="D76" s="92"/>
      <c r="E76" s="177" t="s">
        <v>66</v>
      </c>
      <c r="F76" s="125" t="s">
        <v>4311</v>
      </c>
      <c r="G76" s="91" t="s">
        <v>4304</v>
      </c>
      <c r="H76" s="91" t="s">
        <v>119</v>
      </c>
      <c r="I76" s="91" t="s">
        <v>2455</v>
      </c>
      <c r="J76" s="91">
        <v>2.0</v>
      </c>
      <c r="K76" s="91" t="s">
        <v>4312</v>
      </c>
      <c r="L76" s="91" t="s">
        <v>244</v>
      </c>
      <c r="M76" s="91" t="s">
        <v>4908</v>
      </c>
      <c r="N76" s="92"/>
    </row>
    <row r="77">
      <c r="A77" s="91" t="s">
        <v>5242</v>
      </c>
      <c r="B77" s="91">
        <v>13551.0</v>
      </c>
      <c r="C77" s="92"/>
      <c r="D77" s="92"/>
      <c r="E77" s="177" t="s">
        <v>66</v>
      </c>
      <c r="F77" s="125" t="s">
        <v>4313</v>
      </c>
      <c r="G77" s="91" t="s">
        <v>4304</v>
      </c>
      <c r="H77" s="91" t="s">
        <v>905</v>
      </c>
      <c r="I77" s="91" t="s">
        <v>4273</v>
      </c>
      <c r="J77" s="91">
        <v>9.0</v>
      </c>
      <c r="K77" s="91" t="s">
        <v>2087</v>
      </c>
      <c r="L77" s="91" t="s">
        <v>467</v>
      </c>
      <c r="M77" s="91" t="s">
        <v>4908</v>
      </c>
      <c r="N77" s="92"/>
    </row>
    <row r="78">
      <c r="A78" s="91" t="s">
        <v>5242</v>
      </c>
      <c r="B78" s="91">
        <v>13552.0</v>
      </c>
      <c r="C78" s="92"/>
      <c r="D78" s="92"/>
      <c r="E78" s="177" t="s">
        <v>66</v>
      </c>
      <c r="F78" s="125" t="s">
        <v>4314</v>
      </c>
      <c r="G78" s="91" t="s">
        <v>4304</v>
      </c>
      <c r="H78" s="91" t="s">
        <v>119</v>
      </c>
      <c r="I78" s="91" t="s">
        <v>2455</v>
      </c>
      <c r="J78" s="91">
        <v>201.0</v>
      </c>
      <c r="K78" s="91" t="s">
        <v>105</v>
      </c>
      <c r="L78" s="91" t="s">
        <v>68</v>
      </c>
      <c r="M78" s="91" t="s">
        <v>4908</v>
      </c>
      <c r="N78" s="92"/>
    </row>
    <row r="79">
      <c r="A79" s="91" t="s">
        <v>5242</v>
      </c>
      <c r="B79" s="91">
        <v>13553.0</v>
      </c>
      <c r="C79" s="92"/>
      <c r="D79" s="92"/>
      <c r="E79" s="177" t="s">
        <v>66</v>
      </c>
      <c r="F79" s="125" t="s">
        <v>4315</v>
      </c>
      <c r="G79" s="91" t="s">
        <v>4304</v>
      </c>
      <c r="H79" s="91" t="s">
        <v>119</v>
      </c>
      <c r="I79" s="91" t="s">
        <v>1844</v>
      </c>
      <c r="J79" s="91">
        <v>226.0</v>
      </c>
      <c r="K79" s="91" t="s">
        <v>105</v>
      </c>
      <c r="L79" s="91" t="s">
        <v>244</v>
      </c>
      <c r="M79" s="91" t="s">
        <v>4908</v>
      </c>
      <c r="N79" s="92"/>
    </row>
    <row r="80">
      <c r="A80" s="91" t="s">
        <v>5242</v>
      </c>
      <c r="B80" s="91">
        <v>13554.0</v>
      </c>
      <c r="C80" s="92"/>
      <c r="D80" s="92"/>
      <c r="E80" s="177" t="s">
        <v>66</v>
      </c>
      <c r="F80" s="125" t="s">
        <v>4316</v>
      </c>
      <c r="G80" s="91" t="s">
        <v>4304</v>
      </c>
      <c r="H80" s="91" t="s">
        <v>1161</v>
      </c>
      <c r="I80" s="91" t="s">
        <v>4273</v>
      </c>
      <c r="J80" s="91">
        <v>204.0</v>
      </c>
      <c r="K80" s="91" t="s">
        <v>105</v>
      </c>
      <c r="L80" s="91" t="s">
        <v>68</v>
      </c>
      <c r="M80" s="91" t="s">
        <v>4908</v>
      </c>
      <c r="N80" s="92"/>
    </row>
    <row r="81">
      <c r="A81" s="91" t="s">
        <v>5242</v>
      </c>
      <c r="B81" s="91">
        <v>13555.0</v>
      </c>
      <c r="C81" s="92"/>
      <c r="D81" s="92"/>
      <c r="E81" s="177" t="s">
        <v>66</v>
      </c>
      <c r="F81" s="125" t="s">
        <v>4317</v>
      </c>
      <c r="G81" s="91" t="s">
        <v>4304</v>
      </c>
      <c r="H81" s="91" t="s">
        <v>119</v>
      </c>
      <c r="I81" s="91" t="s">
        <v>4273</v>
      </c>
      <c r="J81" s="91">
        <v>231.0</v>
      </c>
      <c r="K81" s="91" t="s">
        <v>105</v>
      </c>
      <c r="L81" s="91" t="s">
        <v>244</v>
      </c>
      <c r="M81" s="91" t="s">
        <v>4908</v>
      </c>
      <c r="N81" s="92"/>
    </row>
    <row r="82">
      <c r="A82" s="91" t="s">
        <v>5242</v>
      </c>
      <c r="B82" s="91">
        <v>13556.0</v>
      </c>
      <c r="C82" s="92"/>
      <c r="D82" s="92"/>
      <c r="E82" s="177" t="s">
        <v>66</v>
      </c>
      <c r="F82" s="125" t="s">
        <v>4318</v>
      </c>
      <c r="G82" s="91" t="s">
        <v>4304</v>
      </c>
      <c r="H82" s="91" t="s">
        <v>119</v>
      </c>
      <c r="I82" s="91" t="s">
        <v>1840</v>
      </c>
      <c r="J82" s="91">
        <v>12.0</v>
      </c>
      <c r="K82" s="91" t="s">
        <v>4319</v>
      </c>
      <c r="L82" s="91" t="s">
        <v>467</v>
      </c>
      <c r="M82" s="91" t="s">
        <v>4908</v>
      </c>
      <c r="N82" s="92"/>
    </row>
    <row r="83">
      <c r="A83" s="91" t="s">
        <v>5242</v>
      </c>
      <c r="B83" s="91">
        <v>13557.0</v>
      </c>
      <c r="C83" s="92"/>
      <c r="D83" s="92"/>
      <c r="E83" s="177" t="s">
        <v>66</v>
      </c>
      <c r="F83" s="125" t="s">
        <v>4320</v>
      </c>
      <c r="G83" s="91" t="s">
        <v>4304</v>
      </c>
      <c r="H83" s="91" t="s">
        <v>905</v>
      </c>
      <c r="I83" s="91" t="s">
        <v>2209</v>
      </c>
      <c r="J83" s="91">
        <v>23.0</v>
      </c>
      <c r="K83" s="91" t="s">
        <v>901</v>
      </c>
      <c r="L83" s="91" t="s">
        <v>244</v>
      </c>
      <c r="M83" s="91" t="s">
        <v>4908</v>
      </c>
      <c r="N83" s="92"/>
    </row>
    <row r="84">
      <c r="A84" s="91" t="s">
        <v>5242</v>
      </c>
      <c r="B84" s="91">
        <v>13558.0</v>
      </c>
      <c r="C84" s="92"/>
      <c r="D84" s="92"/>
      <c r="E84" s="177" t="s">
        <v>66</v>
      </c>
      <c r="F84" s="125" t="s">
        <v>4321</v>
      </c>
      <c r="G84" s="91" t="s">
        <v>4304</v>
      </c>
      <c r="H84" s="91" t="s">
        <v>119</v>
      </c>
      <c r="I84" s="91" t="s">
        <v>1449</v>
      </c>
      <c r="J84" s="91">
        <v>187.0</v>
      </c>
      <c r="K84" s="91" t="s">
        <v>4322</v>
      </c>
      <c r="L84" s="91" t="s">
        <v>68</v>
      </c>
      <c r="M84" s="91" t="s">
        <v>4908</v>
      </c>
      <c r="N84" s="92"/>
    </row>
    <row r="85">
      <c r="A85" s="91" t="s">
        <v>5242</v>
      </c>
      <c r="B85" s="91">
        <v>13559.0</v>
      </c>
      <c r="C85" s="92"/>
      <c r="D85" s="92"/>
      <c r="E85" s="177" t="s">
        <v>66</v>
      </c>
      <c r="F85" s="125" t="s">
        <v>4323</v>
      </c>
      <c r="G85" s="91" t="s">
        <v>4304</v>
      </c>
      <c r="H85" s="91" t="s">
        <v>1077</v>
      </c>
      <c r="I85" s="91" t="s">
        <v>2675</v>
      </c>
      <c r="J85" s="91">
        <v>175.0</v>
      </c>
      <c r="K85" s="91" t="s">
        <v>1499</v>
      </c>
      <c r="L85" s="91" t="s">
        <v>244</v>
      </c>
      <c r="M85" s="91" t="s">
        <v>4908</v>
      </c>
      <c r="N85" s="92"/>
    </row>
    <row r="86">
      <c r="A86" s="91" t="s">
        <v>5242</v>
      </c>
      <c r="B86" s="91">
        <v>13560.0</v>
      </c>
      <c r="C86" s="92"/>
      <c r="D86" s="92"/>
      <c r="E86" s="177" t="s">
        <v>66</v>
      </c>
      <c r="F86" s="125" t="s">
        <v>4324</v>
      </c>
      <c r="G86" s="91" t="s">
        <v>4304</v>
      </c>
      <c r="H86" s="91" t="s">
        <v>119</v>
      </c>
      <c r="I86" s="91" t="s">
        <v>4325</v>
      </c>
      <c r="J86" s="91">
        <v>203.0</v>
      </c>
      <c r="K86" s="91" t="s">
        <v>4326</v>
      </c>
      <c r="L86" s="91" t="s">
        <v>467</v>
      </c>
      <c r="M86" s="91" t="s">
        <v>4908</v>
      </c>
      <c r="N86" s="92"/>
    </row>
    <row r="87">
      <c r="A87" s="91" t="s">
        <v>5242</v>
      </c>
      <c r="B87" s="91">
        <v>13561.0</v>
      </c>
      <c r="C87" s="92"/>
      <c r="D87" s="92"/>
      <c r="E87" s="177" t="s">
        <v>66</v>
      </c>
      <c r="F87" s="125" t="s">
        <v>4327</v>
      </c>
      <c r="G87" s="91" t="s">
        <v>4304</v>
      </c>
      <c r="H87" s="91" t="s">
        <v>119</v>
      </c>
      <c r="I87" s="91" t="s">
        <v>2455</v>
      </c>
      <c r="J87" s="91">
        <v>1.0</v>
      </c>
      <c r="K87" s="91" t="s">
        <v>4328</v>
      </c>
      <c r="L87" s="91" t="s">
        <v>68</v>
      </c>
      <c r="M87" s="91" t="s">
        <v>4908</v>
      </c>
      <c r="N87" s="92"/>
    </row>
    <row r="88">
      <c r="A88" s="91" t="s">
        <v>5242</v>
      </c>
      <c r="B88" s="91">
        <v>13562.0</v>
      </c>
      <c r="C88" s="92"/>
      <c r="D88" s="92"/>
      <c r="E88" s="177" t="s">
        <v>66</v>
      </c>
      <c r="F88" s="125" t="s">
        <v>4329</v>
      </c>
      <c r="G88" s="91" t="s">
        <v>4304</v>
      </c>
      <c r="H88" s="91" t="s">
        <v>1161</v>
      </c>
      <c r="I88" s="91" t="s">
        <v>1844</v>
      </c>
      <c r="J88" s="91">
        <v>266.0</v>
      </c>
      <c r="K88" s="91" t="s">
        <v>1850</v>
      </c>
      <c r="L88" s="91" t="s">
        <v>244</v>
      </c>
      <c r="M88" s="91" t="s">
        <v>4908</v>
      </c>
      <c r="N88" s="92"/>
    </row>
    <row r="89">
      <c r="A89" s="91" t="s">
        <v>5242</v>
      </c>
      <c r="B89" s="91">
        <v>13563.0</v>
      </c>
      <c r="C89" s="92"/>
      <c r="D89" s="92"/>
      <c r="E89" s="177" t="s">
        <v>66</v>
      </c>
      <c r="F89" s="125" t="s">
        <v>4330</v>
      </c>
      <c r="G89" s="91" t="s">
        <v>4304</v>
      </c>
      <c r="H89" s="91" t="s">
        <v>905</v>
      </c>
      <c r="I89" s="91" t="s">
        <v>4260</v>
      </c>
      <c r="J89" s="91">
        <v>24.0</v>
      </c>
      <c r="K89" s="91" t="s">
        <v>4331</v>
      </c>
      <c r="L89" s="91" t="s">
        <v>244</v>
      </c>
      <c r="M89" s="91" t="s">
        <v>4908</v>
      </c>
      <c r="N89" s="92"/>
    </row>
    <row r="90">
      <c r="A90" s="91" t="s">
        <v>5242</v>
      </c>
      <c r="B90" s="91">
        <v>13564.0</v>
      </c>
      <c r="C90" s="92"/>
      <c r="D90" s="92"/>
      <c r="E90" s="177" t="s">
        <v>66</v>
      </c>
      <c r="F90" s="125" t="s">
        <v>4332</v>
      </c>
      <c r="G90" s="91" t="s">
        <v>4304</v>
      </c>
      <c r="H90" s="91" t="s">
        <v>905</v>
      </c>
      <c r="I90" s="91" t="s">
        <v>1976</v>
      </c>
      <c r="J90" s="91">
        <v>64.0</v>
      </c>
      <c r="K90" s="91" t="s">
        <v>4258</v>
      </c>
      <c r="L90" s="91" t="s">
        <v>68</v>
      </c>
      <c r="M90" s="91" t="s">
        <v>4908</v>
      </c>
      <c r="N90" s="92"/>
    </row>
    <row r="91">
      <c r="A91" s="91" t="s">
        <v>5242</v>
      </c>
      <c r="B91" s="91">
        <v>13565.0</v>
      </c>
      <c r="C91" s="92"/>
      <c r="D91" s="92"/>
      <c r="E91" s="177" t="s">
        <v>66</v>
      </c>
      <c r="F91" s="125" t="s">
        <v>4333</v>
      </c>
      <c r="G91" s="91" t="s">
        <v>4304</v>
      </c>
      <c r="H91" s="91" t="s">
        <v>905</v>
      </c>
      <c r="I91" s="91" t="s">
        <v>1823</v>
      </c>
      <c r="J91" s="91">
        <v>1.0</v>
      </c>
      <c r="K91" s="91" t="s">
        <v>105</v>
      </c>
      <c r="L91" s="91" t="s">
        <v>244</v>
      </c>
      <c r="M91" s="91" t="s">
        <v>4908</v>
      </c>
      <c r="N91" s="92"/>
    </row>
    <row r="92">
      <c r="A92" s="91" t="s">
        <v>5242</v>
      </c>
      <c r="B92" s="91">
        <v>13566.0</v>
      </c>
      <c r="C92" s="92"/>
      <c r="D92" s="92"/>
      <c r="E92" s="177" t="s">
        <v>66</v>
      </c>
      <c r="F92" s="125" t="s">
        <v>4334</v>
      </c>
      <c r="G92" s="91" t="s">
        <v>4304</v>
      </c>
      <c r="H92" s="91" t="s">
        <v>119</v>
      </c>
      <c r="I92" s="91" t="s">
        <v>1844</v>
      </c>
      <c r="J92" s="91">
        <v>2.0</v>
      </c>
      <c r="K92" s="91" t="s">
        <v>4328</v>
      </c>
      <c r="L92" s="91" t="s">
        <v>68</v>
      </c>
      <c r="M92" s="91" t="s">
        <v>4908</v>
      </c>
      <c r="N92" s="92"/>
    </row>
    <row r="93">
      <c r="A93" s="91" t="s">
        <v>5242</v>
      </c>
      <c r="B93" s="91">
        <v>13567.0</v>
      </c>
      <c r="C93" s="92"/>
      <c r="D93" s="92"/>
      <c r="E93" s="177" t="s">
        <v>66</v>
      </c>
      <c r="F93" s="125" t="s">
        <v>4335</v>
      </c>
      <c r="G93" s="91" t="s">
        <v>4304</v>
      </c>
      <c r="H93" s="91" t="s">
        <v>119</v>
      </c>
      <c r="I93" s="91" t="s">
        <v>4336</v>
      </c>
      <c r="J93" s="91">
        <v>227.0</v>
      </c>
      <c r="K93" s="91" t="s">
        <v>4322</v>
      </c>
      <c r="L93" s="91" t="s">
        <v>244</v>
      </c>
      <c r="M93" s="91" t="s">
        <v>4908</v>
      </c>
      <c r="N93" s="92"/>
    </row>
    <row r="94">
      <c r="A94" s="91" t="s">
        <v>5242</v>
      </c>
      <c r="B94" s="91">
        <v>13568.0</v>
      </c>
      <c r="C94" s="92"/>
      <c r="D94" s="92"/>
      <c r="E94" s="177" t="s">
        <v>66</v>
      </c>
      <c r="F94" s="125" t="s">
        <v>4337</v>
      </c>
      <c r="G94" s="91" t="s">
        <v>4304</v>
      </c>
      <c r="H94" s="91" t="s">
        <v>119</v>
      </c>
      <c r="I94" s="91" t="s">
        <v>2487</v>
      </c>
      <c r="J94" s="91">
        <v>8.0</v>
      </c>
      <c r="K94" s="91" t="s">
        <v>2671</v>
      </c>
      <c r="L94" s="91" t="s">
        <v>244</v>
      </c>
      <c r="M94" s="91" t="s">
        <v>4908</v>
      </c>
      <c r="N94" s="92"/>
    </row>
    <row r="95">
      <c r="A95" s="378" t="s">
        <v>5242</v>
      </c>
      <c r="B95" s="378">
        <v>13569.0</v>
      </c>
      <c r="C95" s="379"/>
      <c r="D95" s="379"/>
      <c r="E95" s="381" t="s">
        <v>66</v>
      </c>
      <c r="F95" s="382" t="s">
        <v>4338</v>
      </c>
      <c r="G95" s="378" t="s">
        <v>4304</v>
      </c>
      <c r="H95" s="378" t="s">
        <v>905</v>
      </c>
      <c r="I95" s="378" t="s">
        <v>1823</v>
      </c>
      <c r="J95" s="378">
        <v>1.0</v>
      </c>
      <c r="K95" s="378" t="s">
        <v>105</v>
      </c>
      <c r="L95" s="378" t="s">
        <v>244</v>
      </c>
      <c r="M95" s="91" t="s">
        <v>4908</v>
      </c>
      <c r="N95" s="378" t="s">
        <v>5974</v>
      </c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</row>
    <row r="96">
      <c r="A96" s="91" t="s">
        <v>5242</v>
      </c>
      <c r="B96" s="91">
        <v>13570.0</v>
      </c>
      <c r="C96" s="92"/>
      <c r="D96" s="92"/>
      <c r="E96" s="177" t="s">
        <v>66</v>
      </c>
      <c r="F96" s="125" t="s">
        <v>5255</v>
      </c>
      <c r="G96" s="91">
        <v>2020.0</v>
      </c>
      <c r="H96" s="91" t="s">
        <v>415</v>
      </c>
      <c r="I96" s="91" t="s">
        <v>24</v>
      </c>
      <c r="J96" s="91" t="s">
        <v>5256</v>
      </c>
      <c r="K96" s="91" t="s">
        <v>512</v>
      </c>
      <c r="L96" s="91" t="s">
        <v>68</v>
      </c>
      <c r="M96" s="91" t="s">
        <v>4165</v>
      </c>
      <c r="N96" s="92"/>
    </row>
    <row r="97">
      <c r="A97" s="91" t="s">
        <v>5242</v>
      </c>
      <c r="B97" s="91">
        <v>13571.0</v>
      </c>
      <c r="C97" s="92"/>
      <c r="D97" s="92"/>
      <c r="E97" s="177" t="s">
        <v>66</v>
      </c>
      <c r="F97" s="125" t="s">
        <v>5257</v>
      </c>
      <c r="G97" s="91">
        <v>2020.0</v>
      </c>
      <c r="H97" s="91" t="s">
        <v>415</v>
      </c>
      <c r="I97" s="91" t="s">
        <v>49</v>
      </c>
      <c r="J97" s="91" t="s">
        <v>5258</v>
      </c>
      <c r="K97" s="91" t="s">
        <v>5259</v>
      </c>
      <c r="L97" s="91" t="s">
        <v>68</v>
      </c>
      <c r="M97" s="91" t="s">
        <v>4165</v>
      </c>
      <c r="N97" s="92"/>
    </row>
    <row r="98">
      <c r="A98" s="91" t="s">
        <v>5242</v>
      </c>
      <c r="B98" s="91">
        <v>13572.0</v>
      </c>
      <c r="C98" s="92"/>
      <c r="D98" s="92"/>
      <c r="E98" s="177" t="s">
        <v>66</v>
      </c>
      <c r="F98" s="125" t="s">
        <v>4339</v>
      </c>
      <c r="G98" s="91" t="s">
        <v>4304</v>
      </c>
      <c r="H98" s="91" t="s">
        <v>119</v>
      </c>
      <c r="I98" s="91" t="s">
        <v>4260</v>
      </c>
      <c r="J98" s="91">
        <v>211.0</v>
      </c>
      <c r="K98" s="91" t="s">
        <v>105</v>
      </c>
      <c r="L98" s="91" t="s">
        <v>244</v>
      </c>
      <c r="M98" s="91" t="s">
        <v>4908</v>
      </c>
      <c r="N98" s="92"/>
    </row>
    <row r="99">
      <c r="A99" s="378" t="s">
        <v>5242</v>
      </c>
      <c r="B99" s="378">
        <v>13573.0</v>
      </c>
      <c r="C99" s="379"/>
      <c r="D99" s="379"/>
      <c r="E99" s="381" t="s">
        <v>66</v>
      </c>
      <c r="F99" s="382" t="s">
        <v>4340</v>
      </c>
      <c r="G99" s="378" t="s">
        <v>4304</v>
      </c>
      <c r="H99" s="378" t="s">
        <v>905</v>
      </c>
      <c r="I99" s="378" t="s">
        <v>4260</v>
      </c>
      <c r="J99" s="378">
        <v>256.0</v>
      </c>
      <c r="K99" s="378" t="s">
        <v>4341</v>
      </c>
      <c r="L99" s="378" t="s">
        <v>467</v>
      </c>
      <c r="M99" s="91" t="s">
        <v>4908</v>
      </c>
      <c r="N99" s="378" t="s">
        <v>5974</v>
      </c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</row>
    <row r="100">
      <c r="A100" s="91" t="s">
        <v>5242</v>
      </c>
      <c r="B100" s="91">
        <v>13574.0</v>
      </c>
      <c r="C100" s="92"/>
      <c r="D100" s="92"/>
      <c r="E100" s="177" t="s">
        <v>66</v>
      </c>
      <c r="F100" s="125" t="s">
        <v>4342</v>
      </c>
      <c r="G100" s="91" t="s">
        <v>4304</v>
      </c>
      <c r="H100" s="91" t="s">
        <v>905</v>
      </c>
      <c r="I100" s="91" t="s">
        <v>4343</v>
      </c>
      <c r="J100" s="91">
        <v>294.0</v>
      </c>
      <c r="K100" s="91" t="s">
        <v>4258</v>
      </c>
      <c r="L100" s="91" t="s">
        <v>68</v>
      </c>
      <c r="M100" s="91" t="s">
        <v>4908</v>
      </c>
      <c r="N100" s="92"/>
    </row>
    <row r="101">
      <c r="A101" s="91" t="s">
        <v>5242</v>
      </c>
      <c r="B101" s="91">
        <v>13575.0</v>
      </c>
      <c r="C101" s="92"/>
      <c r="D101" s="92"/>
      <c r="E101" s="177" t="s">
        <v>66</v>
      </c>
      <c r="F101" s="125" t="s">
        <v>4344</v>
      </c>
      <c r="G101" s="91" t="s">
        <v>4304</v>
      </c>
      <c r="H101" s="91" t="s">
        <v>1077</v>
      </c>
      <c r="I101" s="91" t="s">
        <v>2209</v>
      </c>
      <c r="J101" s="91">
        <v>183.0</v>
      </c>
      <c r="K101" s="91" t="s">
        <v>2676</v>
      </c>
      <c r="L101" s="91" t="s">
        <v>68</v>
      </c>
      <c r="M101" s="91" t="s">
        <v>4908</v>
      </c>
      <c r="N101" s="92"/>
    </row>
    <row r="102">
      <c r="A102" s="91" t="s">
        <v>5242</v>
      </c>
      <c r="B102" s="91">
        <v>13576.0</v>
      </c>
      <c r="C102" s="92"/>
      <c r="D102" s="92"/>
      <c r="E102" s="177" t="s">
        <v>66</v>
      </c>
      <c r="F102" s="125" t="s">
        <v>4345</v>
      </c>
      <c r="G102" s="91" t="s">
        <v>4304</v>
      </c>
      <c r="H102" s="91" t="s">
        <v>905</v>
      </c>
      <c r="I102" s="91" t="s">
        <v>2455</v>
      </c>
      <c r="J102" s="91">
        <v>3.0</v>
      </c>
      <c r="K102" s="91" t="s">
        <v>901</v>
      </c>
      <c r="L102" s="91" t="s">
        <v>4222</v>
      </c>
      <c r="M102" s="91" t="s">
        <v>4908</v>
      </c>
      <c r="N102" s="92"/>
    </row>
    <row r="103">
      <c r="A103" s="91" t="s">
        <v>5242</v>
      </c>
      <c r="B103" s="91">
        <v>13577.0</v>
      </c>
      <c r="C103" s="92"/>
      <c r="D103" s="92"/>
      <c r="E103" s="177" t="s">
        <v>66</v>
      </c>
      <c r="F103" s="125" t="s">
        <v>4346</v>
      </c>
      <c r="G103" s="91" t="s">
        <v>4304</v>
      </c>
      <c r="H103" s="91" t="s">
        <v>119</v>
      </c>
      <c r="I103" s="91" t="s">
        <v>1844</v>
      </c>
      <c r="J103" s="91">
        <v>226.0</v>
      </c>
      <c r="K103" s="91" t="s">
        <v>105</v>
      </c>
      <c r="L103" s="91" t="s">
        <v>68</v>
      </c>
      <c r="M103" s="91" t="s">
        <v>4908</v>
      </c>
      <c r="N103" s="92"/>
    </row>
    <row r="104">
      <c r="A104" s="91" t="s">
        <v>5242</v>
      </c>
      <c r="B104" s="91">
        <v>13578.0</v>
      </c>
      <c r="C104" s="92"/>
      <c r="D104" s="92"/>
      <c r="E104" s="177" t="s">
        <v>66</v>
      </c>
      <c r="F104" s="125" t="s">
        <v>4347</v>
      </c>
      <c r="G104" s="91" t="s">
        <v>4304</v>
      </c>
      <c r="H104" s="91" t="s">
        <v>119</v>
      </c>
      <c r="I104" s="91" t="s">
        <v>4260</v>
      </c>
      <c r="J104" s="91">
        <v>211.0</v>
      </c>
      <c r="K104" s="91" t="s">
        <v>105</v>
      </c>
      <c r="L104" s="91" t="s">
        <v>244</v>
      </c>
      <c r="M104" s="91" t="s">
        <v>4908</v>
      </c>
      <c r="N104" s="92"/>
    </row>
    <row r="105">
      <c r="A105" s="91" t="s">
        <v>176</v>
      </c>
      <c r="B105" s="91">
        <v>13539.0</v>
      </c>
      <c r="C105" s="92"/>
      <c r="D105" s="92"/>
      <c r="E105" s="177" t="s">
        <v>66</v>
      </c>
      <c r="F105" s="125" t="s">
        <v>5252</v>
      </c>
      <c r="G105" s="91">
        <v>2017.0</v>
      </c>
      <c r="H105" s="91" t="s">
        <v>119</v>
      </c>
      <c r="I105" s="91" t="s">
        <v>1732</v>
      </c>
      <c r="J105" s="91">
        <v>305.0</v>
      </c>
      <c r="K105" s="91" t="s">
        <v>105</v>
      </c>
      <c r="L105" s="91" t="s">
        <v>462</v>
      </c>
      <c r="M105" s="5" t="s">
        <v>4164</v>
      </c>
    </row>
    <row r="106">
      <c r="A106" s="5" t="s">
        <v>176</v>
      </c>
      <c r="B106" s="5">
        <v>13845.0</v>
      </c>
      <c r="E106" s="90" t="s">
        <v>21</v>
      </c>
      <c r="F106" s="90" t="s">
        <v>5568</v>
      </c>
      <c r="G106" s="5">
        <v>1996.0</v>
      </c>
      <c r="H106" s="5" t="s">
        <v>413</v>
      </c>
      <c r="I106" s="5" t="s">
        <v>2430</v>
      </c>
      <c r="J106" s="5">
        <v>74.0</v>
      </c>
      <c r="K106" s="5" t="s">
        <v>5569</v>
      </c>
      <c r="L106" s="5" t="s">
        <v>30</v>
      </c>
      <c r="M106" s="5" t="s">
        <v>4908</v>
      </c>
    </row>
    <row r="107">
      <c r="A107" s="5" t="s">
        <v>176</v>
      </c>
      <c r="B107" s="5">
        <v>13846.0</v>
      </c>
      <c r="E107" s="90" t="s">
        <v>66</v>
      </c>
      <c r="F107" s="90" t="s">
        <v>5570</v>
      </c>
      <c r="G107" s="5">
        <v>2020.0</v>
      </c>
      <c r="H107" s="5" t="s">
        <v>5571</v>
      </c>
      <c r="I107" s="5" t="s">
        <v>5572</v>
      </c>
      <c r="J107" s="5">
        <v>192.0</v>
      </c>
      <c r="K107" s="5" t="s">
        <v>5573</v>
      </c>
      <c r="L107" s="5" t="s">
        <v>68</v>
      </c>
      <c r="M107" s="5" t="s">
        <v>5975</v>
      </c>
    </row>
    <row r="108">
      <c r="A108" s="5" t="s">
        <v>176</v>
      </c>
      <c r="B108" s="5">
        <v>13847.0</v>
      </c>
      <c r="E108" s="90" t="s">
        <v>21</v>
      </c>
      <c r="F108" s="90" t="s">
        <v>5575</v>
      </c>
      <c r="G108" s="5">
        <v>2020.0</v>
      </c>
      <c r="H108" s="5" t="s">
        <v>5571</v>
      </c>
      <c r="I108" s="5" t="s">
        <v>5572</v>
      </c>
      <c r="J108" s="5">
        <v>192.0</v>
      </c>
      <c r="K108" s="5" t="s">
        <v>4267</v>
      </c>
      <c r="L108" s="5" t="s">
        <v>30</v>
      </c>
      <c r="M108" s="5" t="s">
        <v>5975</v>
      </c>
    </row>
    <row r="109">
      <c r="A109" s="5" t="s">
        <v>176</v>
      </c>
      <c r="B109" s="5">
        <v>13848.0</v>
      </c>
      <c r="E109" s="90" t="s">
        <v>21</v>
      </c>
      <c r="F109" s="90" t="s">
        <v>5576</v>
      </c>
      <c r="G109" s="5">
        <v>2013.0</v>
      </c>
      <c r="H109" s="5" t="s">
        <v>905</v>
      </c>
      <c r="I109" s="5" t="s">
        <v>2487</v>
      </c>
      <c r="J109" s="5">
        <v>290.0</v>
      </c>
      <c r="K109" s="5" t="s">
        <v>105</v>
      </c>
      <c r="L109" s="5" t="s">
        <v>30</v>
      </c>
      <c r="M109" s="5" t="s">
        <v>4908</v>
      </c>
    </row>
    <row r="110">
      <c r="A110" s="5" t="s">
        <v>176</v>
      </c>
      <c r="B110" s="5">
        <v>13849.0</v>
      </c>
      <c r="E110" s="90" t="s">
        <v>66</v>
      </c>
      <c r="F110" s="90" t="s">
        <v>5577</v>
      </c>
      <c r="G110" s="5">
        <v>2020.0</v>
      </c>
      <c r="H110" s="5" t="s">
        <v>5571</v>
      </c>
      <c r="I110" s="5" t="s">
        <v>5572</v>
      </c>
      <c r="J110" s="5">
        <v>192.0</v>
      </c>
      <c r="K110" s="5" t="s">
        <v>4232</v>
      </c>
      <c r="L110" s="5" t="s">
        <v>244</v>
      </c>
      <c r="M110" s="5" t="s">
        <v>5975</v>
      </c>
    </row>
    <row r="111">
      <c r="A111" s="5" t="s">
        <v>176</v>
      </c>
      <c r="B111" s="5">
        <v>13850.0</v>
      </c>
      <c r="E111" s="90" t="s">
        <v>66</v>
      </c>
      <c r="F111" s="90" t="s">
        <v>5578</v>
      </c>
      <c r="G111" s="5">
        <v>1956.0</v>
      </c>
      <c r="H111" s="5" t="s">
        <v>62</v>
      </c>
      <c r="I111" s="5" t="s">
        <v>5579</v>
      </c>
      <c r="J111" s="5">
        <v>135.0</v>
      </c>
      <c r="K111" s="5" t="s">
        <v>5580</v>
      </c>
      <c r="L111" s="5" t="s">
        <v>2674</v>
      </c>
      <c r="M111" s="5" t="s">
        <v>4165</v>
      </c>
    </row>
    <row r="112">
      <c r="A112" s="5" t="s">
        <v>176</v>
      </c>
      <c r="B112" s="5">
        <v>13851.0</v>
      </c>
      <c r="E112" s="90" t="s">
        <v>66</v>
      </c>
      <c r="F112" s="90" t="s">
        <v>5581</v>
      </c>
      <c r="G112" s="5">
        <v>2018.0</v>
      </c>
      <c r="H112" s="5" t="s">
        <v>23</v>
      </c>
      <c r="I112" s="5" t="s">
        <v>5582</v>
      </c>
      <c r="J112" s="5">
        <v>68.0</v>
      </c>
      <c r="K112" s="5" t="s">
        <v>5583</v>
      </c>
      <c r="L112" s="5" t="s">
        <v>244</v>
      </c>
      <c r="M112" s="5" t="s">
        <v>5476</v>
      </c>
    </row>
    <row r="113">
      <c r="A113" s="5" t="s">
        <v>176</v>
      </c>
      <c r="B113" s="5">
        <v>13852.0</v>
      </c>
      <c r="E113" s="90" t="s">
        <v>149</v>
      </c>
      <c r="F113" s="90" t="s">
        <v>5584</v>
      </c>
      <c r="G113" s="5">
        <v>2018.0</v>
      </c>
      <c r="H113" s="5" t="s">
        <v>5585</v>
      </c>
      <c r="I113" s="5" t="s">
        <v>5582</v>
      </c>
      <c r="J113" s="5">
        <v>68.0</v>
      </c>
      <c r="K113" s="5" t="s">
        <v>5586</v>
      </c>
      <c r="L113" s="5" t="s">
        <v>155</v>
      </c>
      <c r="M113" s="5" t="s">
        <v>5476</v>
      </c>
    </row>
    <row r="114">
      <c r="A114" s="5" t="s">
        <v>176</v>
      </c>
      <c r="B114" s="5">
        <v>13853.0</v>
      </c>
      <c r="E114" s="90" t="s">
        <v>21</v>
      </c>
      <c r="F114" s="90" t="s">
        <v>5587</v>
      </c>
      <c r="G114" s="5">
        <v>2018.0</v>
      </c>
      <c r="H114" s="5" t="s">
        <v>303</v>
      </c>
      <c r="I114" s="5" t="s">
        <v>5021</v>
      </c>
      <c r="J114" s="5">
        <v>83.0</v>
      </c>
      <c r="K114" s="5" t="s">
        <v>5588</v>
      </c>
      <c r="L114" s="5" t="s">
        <v>30</v>
      </c>
      <c r="M114" s="5" t="s">
        <v>4913</v>
      </c>
    </row>
    <row r="115">
      <c r="A115" s="5" t="s">
        <v>176</v>
      </c>
      <c r="B115" s="5">
        <v>13854.0</v>
      </c>
      <c r="E115" s="90" t="s">
        <v>21</v>
      </c>
      <c r="F115" s="5">
        <v>4.4666809E7</v>
      </c>
      <c r="G115" s="5">
        <v>2019.0</v>
      </c>
      <c r="H115" s="5" t="s">
        <v>789</v>
      </c>
      <c r="I115" s="5" t="s">
        <v>36</v>
      </c>
      <c r="J115" s="5">
        <v>100.0</v>
      </c>
      <c r="K115" s="5" t="s">
        <v>790</v>
      </c>
      <c r="L115" s="5" t="s">
        <v>30</v>
      </c>
      <c r="M115" s="5" t="s">
        <v>4165</v>
      </c>
    </row>
    <row r="116">
      <c r="A116" s="5" t="s">
        <v>176</v>
      </c>
      <c r="B116" s="5">
        <v>13855.0</v>
      </c>
      <c r="E116" s="90" t="s">
        <v>21</v>
      </c>
      <c r="F116" s="90" t="s">
        <v>5589</v>
      </c>
      <c r="G116" s="5">
        <v>2019.0</v>
      </c>
      <c r="H116" s="5" t="s">
        <v>789</v>
      </c>
      <c r="I116" s="5" t="s">
        <v>36</v>
      </c>
      <c r="J116" s="5">
        <v>100.0</v>
      </c>
      <c r="K116" s="5" t="s">
        <v>790</v>
      </c>
      <c r="L116" s="5" t="s">
        <v>30</v>
      </c>
      <c r="M116" s="5" t="s">
        <v>4165</v>
      </c>
    </row>
    <row r="117">
      <c r="A117" s="5" t="s">
        <v>176</v>
      </c>
      <c r="B117" s="5">
        <v>13856.0</v>
      </c>
      <c r="E117" s="90" t="s">
        <v>21</v>
      </c>
      <c r="F117" s="90" t="s">
        <v>5590</v>
      </c>
      <c r="G117" s="5">
        <v>2019.0</v>
      </c>
      <c r="H117" s="5" t="s">
        <v>789</v>
      </c>
      <c r="I117" s="5" t="s">
        <v>36</v>
      </c>
      <c r="J117" s="5">
        <v>100.0</v>
      </c>
      <c r="K117" s="5" t="s">
        <v>790</v>
      </c>
      <c r="L117" s="5" t="s">
        <v>30</v>
      </c>
      <c r="M117" s="5" t="s">
        <v>4165</v>
      </c>
    </row>
    <row r="118">
      <c r="A118" s="5" t="s">
        <v>176</v>
      </c>
      <c r="B118" s="5">
        <v>13857.0</v>
      </c>
      <c r="E118" s="90" t="s">
        <v>21</v>
      </c>
      <c r="F118" s="90" t="s">
        <v>5591</v>
      </c>
      <c r="G118" s="5">
        <v>2019.0</v>
      </c>
      <c r="H118" s="5" t="s">
        <v>789</v>
      </c>
      <c r="I118" s="5" t="s">
        <v>36</v>
      </c>
      <c r="J118" s="5">
        <v>100.0</v>
      </c>
      <c r="K118" s="5" t="s">
        <v>790</v>
      </c>
      <c r="L118" s="5" t="s">
        <v>30</v>
      </c>
      <c r="M118" s="5" t="s">
        <v>4165</v>
      </c>
    </row>
    <row r="119">
      <c r="A119" s="5" t="s">
        <v>176</v>
      </c>
      <c r="B119" s="5">
        <v>13858.0</v>
      </c>
      <c r="E119" s="90" t="s">
        <v>21</v>
      </c>
      <c r="F119" s="90" t="s">
        <v>5592</v>
      </c>
      <c r="G119" s="5">
        <v>2019.0</v>
      </c>
      <c r="H119" s="5" t="s">
        <v>789</v>
      </c>
      <c r="I119" s="5" t="s">
        <v>36</v>
      </c>
      <c r="J119" s="5">
        <v>100.0</v>
      </c>
      <c r="K119" s="5" t="s">
        <v>790</v>
      </c>
      <c r="L119" s="5" t="s">
        <v>30</v>
      </c>
      <c r="M119" s="5" t="s">
        <v>4165</v>
      </c>
    </row>
    <row r="120">
      <c r="A120" s="323" t="s">
        <v>176</v>
      </c>
      <c r="B120" s="91">
        <v>10952.0</v>
      </c>
      <c r="C120" s="91"/>
      <c r="D120" s="91"/>
      <c r="E120" s="125" t="s">
        <v>21</v>
      </c>
      <c r="F120" s="125" t="s">
        <v>2663</v>
      </c>
      <c r="G120" s="91">
        <v>2016.0</v>
      </c>
      <c r="H120" s="91" t="s">
        <v>2664</v>
      </c>
      <c r="I120" s="91" t="s">
        <v>1795</v>
      </c>
      <c r="J120" s="91">
        <v>1.0</v>
      </c>
      <c r="K120" s="91" t="s">
        <v>2665</v>
      </c>
      <c r="L120" s="91" t="s">
        <v>72</v>
      </c>
      <c r="M120" s="5" t="s">
        <v>4908</v>
      </c>
    </row>
    <row r="121">
      <c r="A121" s="91" t="s">
        <v>176</v>
      </c>
      <c r="B121" s="91">
        <v>10951.0</v>
      </c>
      <c r="C121" s="91"/>
      <c r="D121" s="91"/>
      <c r="E121" s="125" t="s">
        <v>21</v>
      </c>
      <c r="F121" s="125" t="s">
        <v>2515</v>
      </c>
      <c r="G121" s="91">
        <v>2016.0</v>
      </c>
      <c r="H121" s="91" t="s">
        <v>905</v>
      </c>
      <c r="I121" s="91" t="s">
        <v>2458</v>
      </c>
      <c r="J121" s="91">
        <v>6.0</v>
      </c>
      <c r="K121" s="92"/>
      <c r="L121" s="91" t="s">
        <v>30</v>
      </c>
      <c r="M121" s="5" t="s">
        <v>4908</v>
      </c>
    </row>
    <row r="122">
      <c r="A122" s="323" t="s">
        <v>176</v>
      </c>
      <c r="B122" s="91">
        <v>10914.0</v>
      </c>
      <c r="C122" s="91"/>
      <c r="D122" s="91"/>
      <c r="E122" s="125" t="s">
        <v>66</v>
      </c>
      <c r="F122" s="125" t="s">
        <v>2659</v>
      </c>
      <c r="G122" s="91">
        <v>2013.0</v>
      </c>
      <c r="H122" s="91" t="s">
        <v>2660</v>
      </c>
      <c r="I122" s="91" t="s">
        <v>2487</v>
      </c>
      <c r="J122" s="91" t="s">
        <v>2661</v>
      </c>
      <c r="K122" s="91" t="s">
        <v>173</v>
      </c>
      <c r="L122" s="91" t="s">
        <v>2662</v>
      </c>
      <c r="M122" s="5" t="s">
        <v>4908</v>
      </c>
    </row>
  </sheetData>
  <conditionalFormatting sqref="M1:M104">
    <cfRule type="containsText" dxfId="0" priority="1" operator="containsText" text="football">
      <formula>NOT(ISERROR(SEARCH(("football"),(M1))))</formula>
    </cfRule>
  </conditionalFormatting>
  <conditionalFormatting sqref="M1:M104">
    <cfRule type="containsText" dxfId="1" priority="2" operator="containsText" text="baseball">
      <formula>NOT(ISERROR(SEARCH(("baseball"),(M1))))</formula>
    </cfRule>
  </conditionalFormatting>
  <conditionalFormatting sqref="M1:M104">
    <cfRule type="containsText" dxfId="2" priority="3" operator="containsText" text="basketball">
      <formula>NOT(ISERROR(SEARCH(("basketball"),(M1))))</formula>
    </cfRule>
  </conditionalFormatting>
  <conditionalFormatting sqref="M1:M104">
    <cfRule type="containsText" dxfId="3" priority="4" operator="containsText" text="pokemon">
      <formula>NOT(ISERROR(SEARCH(("pokemon"),(M1))))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8.63"/>
  </cols>
  <sheetData>
    <row r="1">
      <c r="A1" s="81" t="s">
        <v>5976</v>
      </c>
      <c r="B1" s="81" t="s">
        <v>4</v>
      </c>
      <c r="C1" s="81" t="s">
        <v>5</v>
      </c>
      <c r="D1" s="81" t="s">
        <v>7</v>
      </c>
      <c r="E1" s="81" t="s">
        <v>8</v>
      </c>
      <c r="F1" s="81" t="s">
        <v>4927</v>
      </c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>
      <c r="G2" s="383"/>
      <c r="H2" s="78" t="s">
        <v>5977</v>
      </c>
    </row>
    <row r="3">
      <c r="A3" s="5">
        <v>1989.0</v>
      </c>
      <c r="B3" s="5" t="s">
        <v>102</v>
      </c>
      <c r="C3" s="5" t="s">
        <v>5978</v>
      </c>
      <c r="E3" s="5">
        <v>8.0</v>
      </c>
      <c r="F3" s="5">
        <v>1.0</v>
      </c>
      <c r="G3" s="384"/>
      <c r="H3" s="385"/>
    </row>
    <row r="4">
      <c r="A4" s="5">
        <v>1987.0</v>
      </c>
      <c r="B4" s="5" t="s">
        <v>2244</v>
      </c>
      <c r="C4" s="5" t="s">
        <v>5979</v>
      </c>
      <c r="E4" s="5">
        <v>8.0</v>
      </c>
      <c r="F4" s="5">
        <v>2.0</v>
      </c>
      <c r="G4" s="384"/>
      <c r="H4" s="233">
        <f>sum(F3:F709)</f>
        <v>1451</v>
      </c>
    </row>
    <row r="5">
      <c r="A5" s="5">
        <v>1987.0</v>
      </c>
      <c r="B5" s="5" t="s">
        <v>2244</v>
      </c>
      <c r="C5" s="5" t="s">
        <v>5979</v>
      </c>
      <c r="E5" s="5">
        <v>7.0</v>
      </c>
      <c r="F5" s="5">
        <v>1.0</v>
      </c>
      <c r="H5" s="8">
        <f>sum(F3:F506)</f>
        <v>1451</v>
      </c>
    </row>
    <row r="6">
      <c r="A6" s="5">
        <v>1988.0</v>
      </c>
      <c r="B6" s="5" t="s">
        <v>102</v>
      </c>
      <c r="C6" s="5" t="s">
        <v>5979</v>
      </c>
      <c r="E6" s="5">
        <v>8.0</v>
      </c>
      <c r="F6" s="5">
        <v>6.0</v>
      </c>
      <c r="G6" s="5"/>
      <c r="H6" s="5" t="s">
        <v>5980</v>
      </c>
    </row>
    <row r="7">
      <c r="A7" s="5">
        <v>1987.0</v>
      </c>
      <c r="B7" s="5" t="s">
        <v>102</v>
      </c>
      <c r="C7" s="5" t="s">
        <v>5979</v>
      </c>
      <c r="E7" s="5">
        <v>8.0</v>
      </c>
      <c r="F7" s="5">
        <v>1.0</v>
      </c>
    </row>
    <row r="8">
      <c r="A8" s="5">
        <v>1987.0</v>
      </c>
      <c r="B8" s="5" t="s">
        <v>2244</v>
      </c>
      <c r="C8" s="5" t="s">
        <v>5979</v>
      </c>
      <c r="D8" s="5" t="s">
        <v>2072</v>
      </c>
      <c r="E8" s="5">
        <v>6.0</v>
      </c>
      <c r="F8" s="5">
        <v>1.0</v>
      </c>
    </row>
    <row r="9">
      <c r="A9" s="5">
        <v>1987.0</v>
      </c>
      <c r="B9" s="5" t="s">
        <v>102</v>
      </c>
      <c r="C9" s="5" t="s">
        <v>5979</v>
      </c>
      <c r="E9" s="5">
        <v>8.0</v>
      </c>
      <c r="F9" s="5">
        <v>4.0</v>
      </c>
    </row>
    <row r="10">
      <c r="A10" s="5">
        <v>1987.0</v>
      </c>
      <c r="B10" s="5" t="s">
        <v>102</v>
      </c>
      <c r="C10" s="5" t="s">
        <v>5979</v>
      </c>
      <c r="E10" s="5">
        <v>6.0</v>
      </c>
      <c r="F10" s="5">
        <v>2.0</v>
      </c>
    </row>
    <row r="11">
      <c r="A11" s="5">
        <v>1987.0</v>
      </c>
      <c r="B11" s="5" t="s">
        <v>102</v>
      </c>
      <c r="C11" s="5" t="s">
        <v>5979</v>
      </c>
      <c r="D11" s="5" t="s">
        <v>1567</v>
      </c>
      <c r="E11" s="5">
        <v>8.0</v>
      </c>
      <c r="F11" s="5">
        <v>4.0</v>
      </c>
    </row>
    <row r="12">
      <c r="A12" s="5">
        <v>1987.0</v>
      </c>
      <c r="B12" s="5" t="s">
        <v>102</v>
      </c>
      <c r="C12" s="5" t="s">
        <v>5979</v>
      </c>
      <c r="D12" s="5" t="s">
        <v>1567</v>
      </c>
      <c r="E12" s="5">
        <v>7.0</v>
      </c>
      <c r="F12" s="5">
        <v>1.0</v>
      </c>
    </row>
    <row r="13">
      <c r="A13" s="5">
        <v>1987.0</v>
      </c>
      <c r="B13" s="5" t="s">
        <v>102</v>
      </c>
      <c r="C13" s="5" t="s">
        <v>5979</v>
      </c>
      <c r="D13" s="5" t="s">
        <v>1567</v>
      </c>
      <c r="E13" s="5">
        <v>6.0</v>
      </c>
      <c r="F13" s="5">
        <v>1.0</v>
      </c>
    </row>
    <row r="14">
      <c r="A14" s="5">
        <v>1987.0</v>
      </c>
      <c r="B14" s="5" t="s">
        <v>2244</v>
      </c>
      <c r="C14" s="5" t="s">
        <v>5979</v>
      </c>
      <c r="E14" s="5">
        <v>8.0</v>
      </c>
      <c r="F14" s="5">
        <v>1.0</v>
      </c>
    </row>
    <row r="15">
      <c r="A15" s="5">
        <v>1987.0</v>
      </c>
      <c r="B15" s="5" t="s">
        <v>2244</v>
      </c>
      <c r="C15" s="5" t="s">
        <v>2377</v>
      </c>
      <c r="D15" s="5" t="s">
        <v>2072</v>
      </c>
      <c r="E15" s="5">
        <v>8.0</v>
      </c>
      <c r="F15" s="5">
        <v>1.0</v>
      </c>
    </row>
    <row r="16">
      <c r="A16" s="5">
        <v>1978.0</v>
      </c>
      <c r="B16" s="5" t="s">
        <v>5981</v>
      </c>
      <c r="C16" s="5" t="s">
        <v>495</v>
      </c>
      <c r="E16" s="5">
        <v>8.0</v>
      </c>
      <c r="F16" s="5">
        <v>2.0</v>
      </c>
    </row>
    <row r="17">
      <c r="A17" s="5">
        <v>2018.0</v>
      </c>
      <c r="B17" s="5" t="s">
        <v>119</v>
      </c>
      <c r="C17" s="5" t="s">
        <v>1528</v>
      </c>
      <c r="E17" s="5">
        <v>10.0</v>
      </c>
      <c r="F17" s="5">
        <v>3.0</v>
      </c>
    </row>
    <row r="18">
      <c r="A18" s="5">
        <v>1987.0</v>
      </c>
      <c r="B18" s="5" t="s">
        <v>119</v>
      </c>
      <c r="C18" s="5" t="s">
        <v>120</v>
      </c>
      <c r="E18" s="5">
        <v>9.0</v>
      </c>
      <c r="F18" s="5">
        <v>1.0</v>
      </c>
    </row>
    <row r="19">
      <c r="A19" s="5">
        <v>1987.0</v>
      </c>
      <c r="B19" s="5" t="s">
        <v>62</v>
      </c>
      <c r="C19" s="5" t="s">
        <v>120</v>
      </c>
      <c r="E19" s="5">
        <v>9.0</v>
      </c>
      <c r="F19" s="5">
        <v>1.0</v>
      </c>
    </row>
    <row r="20">
      <c r="A20" s="5">
        <v>1987.0</v>
      </c>
      <c r="B20" s="5" t="s">
        <v>5982</v>
      </c>
      <c r="C20" s="5" t="s">
        <v>5983</v>
      </c>
      <c r="E20" s="5">
        <v>9.0</v>
      </c>
      <c r="F20" s="5">
        <v>2.0</v>
      </c>
    </row>
    <row r="21">
      <c r="A21" s="5">
        <v>1987.0</v>
      </c>
      <c r="B21" s="5" t="s">
        <v>62</v>
      </c>
      <c r="C21" s="5" t="s">
        <v>5983</v>
      </c>
      <c r="E21" s="5">
        <v>9.0</v>
      </c>
      <c r="F21" s="5">
        <v>1.0</v>
      </c>
    </row>
    <row r="22">
      <c r="A22" s="5">
        <v>1987.0</v>
      </c>
      <c r="B22" s="5" t="s">
        <v>2835</v>
      </c>
      <c r="C22" s="5" t="s">
        <v>5984</v>
      </c>
      <c r="E22" s="5">
        <v>9.0</v>
      </c>
      <c r="F22" s="5">
        <v>1.0</v>
      </c>
    </row>
    <row r="23">
      <c r="A23" s="5">
        <v>1987.0</v>
      </c>
      <c r="B23" s="5" t="s">
        <v>2835</v>
      </c>
      <c r="C23" s="5" t="s">
        <v>5984</v>
      </c>
      <c r="E23" s="5">
        <v>8.0</v>
      </c>
      <c r="F23" s="5">
        <v>6.0</v>
      </c>
    </row>
    <row r="24">
      <c r="A24" s="5">
        <v>1989.0</v>
      </c>
      <c r="B24" s="5" t="s">
        <v>5985</v>
      </c>
      <c r="C24" s="5" t="s">
        <v>1268</v>
      </c>
      <c r="E24" s="5" t="s">
        <v>808</v>
      </c>
      <c r="F24" s="5">
        <v>1.0</v>
      </c>
    </row>
    <row r="25">
      <c r="A25" s="5">
        <v>1989.0</v>
      </c>
      <c r="B25" s="5" t="s">
        <v>330</v>
      </c>
      <c r="C25" s="5" t="s">
        <v>1268</v>
      </c>
      <c r="F25" s="5">
        <v>56.0</v>
      </c>
    </row>
    <row r="26">
      <c r="A26" s="5">
        <v>1980.0</v>
      </c>
      <c r="B26" s="5" t="s">
        <v>62</v>
      </c>
      <c r="C26" s="5" t="s">
        <v>5986</v>
      </c>
      <c r="E26" s="5">
        <v>7.0</v>
      </c>
      <c r="F26" s="5">
        <v>2.0</v>
      </c>
    </row>
    <row r="27">
      <c r="A27" s="99">
        <v>2020.0</v>
      </c>
      <c r="B27" s="99" t="s">
        <v>5981</v>
      </c>
      <c r="C27" s="99" t="s">
        <v>5987</v>
      </c>
      <c r="D27" s="100"/>
      <c r="E27" s="99">
        <v>9.0</v>
      </c>
      <c r="F27" s="99">
        <v>7.0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</row>
    <row r="28">
      <c r="A28" s="99">
        <v>2020.0</v>
      </c>
      <c r="B28" s="99" t="s">
        <v>23</v>
      </c>
      <c r="C28" s="99" t="s">
        <v>5987</v>
      </c>
      <c r="D28" s="100"/>
      <c r="E28" s="99" t="s">
        <v>68</v>
      </c>
      <c r="F28" s="99">
        <v>3.0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</row>
    <row r="29">
      <c r="A29" s="99">
        <v>2020.0</v>
      </c>
      <c r="B29" s="99" t="s">
        <v>1974</v>
      </c>
      <c r="C29" s="99" t="s">
        <v>5987</v>
      </c>
      <c r="D29" s="100"/>
      <c r="E29" s="99">
        <v>10.0</v>
      </c>
      <c r="F29" s="99">
        <v>1.0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>
      <c r="A30" s="99">
        <v>2020.0</v>
      </c>
      <c r="B30" s="99" t="s">
        <v>57</v>
      </c>
      <c r="C30" s="99" t="s">
        <v>5987</v>
      </c>
      <c r="D30" s="100"/>
      <c r="E30" s="99">
        <v>10.0</v>
      </c>
      <c r="F30" s="99">
        <v>1.0</v>
      </c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</row>
    <row r="31">
      <c r="A31" s="5">
        <v>1989.0</v>
      </c>
      <c r="B31" s="5" t="s">
        <v>5985</v>
      </c>
      <c r="C31" s="5" t="s">
        <v>5988</v>
      </c>
      <c r="E31" s="5">
        <v>9.0</v>
      </c>
      <c r="F31" s="5">
        <v>2.0</v>
      </c>
    </row>
    <row r="32">
      <c r="A32" s="5">
        <v>1987.0</v>
      </c>
      <c r="B32" s="5" t="s">
        <v>62</v>
      </c>
      <c r="C32" s="5" t="s">
        <v>5988</v>
      </c>
      <c r="E32" s="5">
        <v>9.0</v>
      </c>
      <c r="F32" s="5">
        <v>1.0</v>
      </c>
    </row>
    <row r="33">
      <c r="A33" s="5">
        <v>1987.0</v>
      </c>
      <c r="B33" s="5" t="s">
        <v>62</v>
      </c>
      <c r="C33" s="5" t="s">
        <v>5988</v>
      </c>
      <c r="E33" s="5">
        <v>8.0</v>
      </c>
      <c r="F33" s="5">
        <v>1.0</v>
      </c>
    </row>
    <row r="34">
      <c r="A34" s="5">
        <v>1988.0</v>
      </c>
      <c r="B34" s="5" t="s">
        <v>62</v>
      </c>
      <c r="C34" s="5" t="s">
        <v>5988</v>
      </c>
      <c r="E34" s="5">
        <v>9.0</v>
      </c>
      <c r="F34" s="5">
        <v>1.0</v>
      </c>
    </row>
    <row r="35">
      <c r="A35" s="5">
        <v>1988.0</v>
      </c>
      <c r="B35" s="5" t="s">
        <v>62</v>
      </c>
      <c r="C35" s="5" t="s">
        <v>5988</v>
      </c>
      <c r="E35" s="5" t="s">
        <v>467</v>
      </c>
      <c r="F35" s="5">
        <v>1.0</v>
      </c>
    </row>
    <row r="36">
      <c r="A36" s="5">
        <v>1988.0</v>
      </c>
      <c r="B36" s="5" t="s">
        <v>62</v>
      </c>
      <c r="C36" s="5" t="s">
        <v>5988</v>
      </c>
      <c r="D36" s="5" t="s">
        <v>5989</v>
      </c>
      <c r="E36" s="5">
        <v>9.0</v>
      </c>
      <c r="F36" s="5">
        <v>2.0</v>
      </c>
    </row>
    <row r="37">
      <c r="A37" s="5">
        <v>1988.0</v>
      </c>
      <c r="B37" s="5" t="s">
        <v>62</v>
      </c>
      <c r="C37" s="5" t="s">
        <v>5988</v>
      </c>
      <c r="D37" s="5" t="s">
        <v>5989</v>
      </c>
      <c r="E37" s="5">
        <v>8.0</v>
      </c>
      <c r="F37" s="5">
        <v>4.0</v>
      </c>
    </row>
    <row r="38">
      <c r="A38" s="5">
        <v>1987.0</v>
      </c>
      <c r="B38" s="5" t="s">
        <v>119</v>
      </c>
      <c r="C38" s="5" t="s">
        <v>5988</v>
      </c>
      <c r="E38" s="5">
        <v>9.0</v>
      </c>
      <c r="F38" s="5">
        <v>20.0</v>
      </c>
    </row>
    <row r="39">
      <c r="A39" s="5">
        <v>1987.0</v>
      </c>
      <c r="B39" s="5" t="s">
        <v>582</v>
      </c>
      <c r="C39" s="5" t="s">
        <v>5988</v>
      </c>
      <c r="E39" s="5">
        <v>9.0</v>
      </c>
      <c r="F39" s="5">
        <v>4.0</v>
      </c>
    </row>
    <row r="40">
      <c r="A40" s="5">
        <v>1987.0</v>
      </c>
      <c r="B40" s="5" t="s">
        <v>582</v>
      </c>
      <c r="C40" s="5" t="s">
        <v>5988</v>
      </c>
      <c r="E40" s="5">
        <v>8.0</v>
      </c>
      <c r="F40" s="5">
        <v>3.0</v>
      </c>
    </row>
    <row r="41">
      <c r="A41" s="5">
        <v>1989.0</v>
      </c>
      <c r="B41" s="5" t="s">
        <v>90</v>
      </c>
      <c r="C41" s="5" t="s">
        <v>5988</v>
      </c>
      <c r="D41" s="5" t="s">
        <v>2653</v>
      </c>
      <c r="E41" s="5">
        <v>9.0</v>
      </c>
      <c r="F41" s="5">
        <v>1.0</v>
      </c>
    </row>
    <row r="42">
      <c r="A42" s="5">
        <v>1990.0</v>
      </c>
      <c r="B42" s="5" t="s">
        <v>5990</v>
      </c>
      <c r="C42" s="5" t="s">
        <v>5988</v>
      </c>
      <c r="E42" s="5">
        <v>9.0</v>
      </c>
      <c r="F42" s="5">
        <v>28.0</v>
      </c>
    </row>
    <row r="43">
      <c r="A43" s="5">
        <v>1987.0</v>
      </c>
      <c r="B43" s="5" t="s">
        <v>62</v>
      </c>
      <c r="C43" s="5" t="s">
        <v>5988</v>
      </c>
      <c r="E43" s="5">
        <v>9.0</v>
      </c>
      <c r="F43" s="5">
        <v>2.0</v>
      </c>
    </row>
    <row r="44">
      <c r="A44" s="5">
        <v>2012.0</v>
      </c>
      <c r="B44" s="5" t="s">
        <v>5981</v>
      </c>
      <c r="C44" s="5" t="s">
        <v>5991</v>
      </c>
      <c r="E44" s="5">
        <v>10.0</v>
      </c>
      <c r="F44" s="5">
        <v>1.0</v>
      </c>
    </row>
    <row r="45">
      <c r="A45" s="5">
        <v>1991.0</v>
      </c>
      <c r="B45" s="5" t="s">
        <v>1038</v>
      </c>
      <c r="C45" s="5" t="s">
        <v>1736</v>
      </c>
      <c r="E45" s="5">
        <v>8.0</v>
      </c>
      <c r="F45" s="5">
        <v>2.0</v>
      </c>
    </row>
    <row r="46">
      <c r="A46" s="5">
        <v>1992.0</v>
      </c>
      <c r="B46" s="5" t="s">
        <v>62</v>
      </c>
      <c r="C46" s="5" t="s">
        <v>1736</v>
      </c>
      <c r="E46" s="5">
        <v>7.0</v>
      </c>
      <c r="F46" s="5">
        <v>1.0</v>
      </c>
    </row>
    <row r="47">
      <c r="A47" s="5">
        <v>1988.0</v>
      </c>
      <c r="B47" s="5" t="s">
        <v>1974</v>
      </c>
      <c r="C47" s="5" t="s">
        <v>4758</v>
      </c>
      <c r="E47" s="5">
        <v>8.0</v>
      </c>
      <c r="F47" s="5">
        <v>3.0</v>
      </c>
    </row>
    <row r="48">
      <c r="A48" s="5">
        <v>1990.0</v>
      </c>
      <c r="B48" s="5" t="s">
        <v>5992</v>
      </c>
      <c r="C48" s="5" t="s">
        <v>4758</v>
      </c>
      <c r="E48" s="5">
        <v>9.0</v>
      </c>
      <c r="F48" s="5">
        <v>1.0</v>
      </c>
    </row>
    <row r="49">
      <c r="A49" s="5">
        <v>2011.0</v>
      </c>
      <c r="B49" s="5" t="s">
        <v>3649</v>
      </c>
      <c r="C49" s="5" t="s">
        <v>387</v>
      </c>
      <c r="E49" s="5">
        <v>9.0</v>
      </c>
      <c r="F49" s="5">
        <v>1.0</v>
      </c>
    </row>
    <row r="50">
      <c r="A50" s="5">
        <v>1991.0</v>
      </c>
      <c r="B50" s="5" t="s">
        <v>2125</v>
      </c>
      <c r="C50" s="5" t="s">
        <v>5993</v>
      </c>
      <c r="D50" s="5">
        <v>337.0</v>
      </c>
      <c r="E50" s="5">
        <v>10.0</v>
      </c>
      <c r="F50" s="5">
        <v>1.0</v>
      </c>
    </row>
    <row r="51">
      <c r="A51" s="5">
        <v>2015.0</v>
      </c>
      <c r="B51" s="5" t="s">
        <v>5994</v>
      </c>
      <c r="C51" s="5" t="s">
        <v>5995</v>
      </c>
      <c r="D51" s="5" t="s">
        <v>3585</v>
      </c>
      <c r="E51" s="5">
        <v>9.0</v>
      </c>
      <c r="F51" s="5">
        <v>1.0</v>
      </c>
    </row>
    <row r="52">
      <c r="A52" s="5">
        <v>1988.0</v>
      </c>
      <c r="B52" s="5" t="s">
        <v>102</v>
      </c>
      <c r="C52" s="5" t="s">
        <v>1864</v>
      </c>
      <c r="E52" s="5">
        <v>8.0</v>
      </c>
      <c r="F52" s="5">
        <v>4.0</v>
      </c>
    </row>
    <row r="53">
      <c r="A53" s="5">
        <v>1988.0</v>
      </c>
      <c r="B53" s="5" t="s">
        <v>102</v>
      </c>
      <c r="C53" s="5" t="s">
        <v>1864</v>
      </c>
      <c r="D53" s="5" t="s">
        <v>1927</v>
      </c>
      <c r="E53" s="5">
        <v>8.0</v>
      </c>
      <c r="F53" s="5">
        <v>3.0</v>
      </c>
    </row>
    <row r="54">
      <c r="A54" s="5">
        <v>1988.0</v>
      </c>
      <c r="B54" s="5" t="s">
        <v>102</v>
      </c>
      <c r="C54" s="5" t="s">
        <v>1864</v>
      </c>
      <c r="D54" s="5" t="s">
        <v>1927</v>
      </c>
      <c r="E54" s="5" t="s">
        <v>462</v>
      </c>
      <c r="F54" s="5">
        <v>1.0</v>
      </c>
    </row>
    <row r="55">
      <c r="A55" s="5">
        <v>1987.0</v>
      </c>
      <c r="B55" s="5" t="s">
        <v>102</v>
      </c>
      <c r="C55" s="5" t="s">
        <v>1864</v>
      </c>
      <c r="E55" s="5">
        <v>7.0</v>
      </c>
      <c r="F55" s="5">
        <v>1.0</v>
      </c>
    </row>
    <row r="56">
      <c r="A56" s="5">
        <v>1988.0</v>
      </c>
      <c r="B56" s="5" t="s">
        <v>2244</v>
      </c>
      <c r="C56" s="5" t="s">
        <v>1864</v>
      </c>
      <c r="D56" s="5" t="s">
        <v>1927</v>
      </c>
      <c r="E56" s="5">
        <v>9.0</v>
      </c>
      <c r="F56" s="5">
        <v>2.0</v>
      </c>
    </row>
    <row r="57">
      <c r="A57" s="5">
        <v>1987.0</v>
      </c>
      <c r="B57" s="5" t="s">
        <v>2244</v>
      </c>
      <c r="C57" s="5" t="s">
        <v>1864</v>
      </c>
      <c r="D57" s="5" t="s">
        <v>2072</v>
      </c>
      <c r="E57" s="5">
        <v>8.0</v>
      </c>
      <c r="F57" s="5">
        <v>6.0</v>
      </c>
    </row>
    <row r="58">
      <c r="A58" s="5">
        <v>1987.0</v>
      </c>
      <c r="B58" s="5" t="s">
        <v>2244</v>
      </c>
      <c r="C58" s="5" t="s">
        <v>1864</v>
      </c>
      <c r="E58" s="5">
        <v>8.0</v>
      </c>
      <c r="F58" s="5">
        <v>1.0</v>
      </c>
    </row>
    <row r="59">
      <c r="A59" s="5">
        <v>1987.0</v>
      </c>
      <c r="B59" s="5" t="s">
        <v>102</v>
      </c>
      <c r="C59" s="5" t="s">
        <v>1864</v>
      </c>
      <c r="E59" s="5" t="s">
        <v>1919</v>
      </c>
      <c r="F59" s="5">
        <v>1.0</v>
      </c>
    </row>
    <row r="60">
      <c r="A60" s="5">
        <v>1988.0</v>
      </c>
      <c r="B60" s="5" t="s">
        <v>102</v>
      </c>
      <c r="C60" s="5" t="s">
        <v>5996</v>
      </c>
      <c r="E60" s="5">
        <v>8.0</v>
      </c>
      <c r="F60" s="5">
        <v>1.0</v>
      </c>
    </row>
    <row r="61">
      <c r="A61" s="5">
        <v>1990.0</v>
      </c>
      <c r="B61" s="5" t="s">
        <v>102</v>
      </c>
      <c r="C61" s="5" t="s">
        <v>5996</v>
      </c>
      <c r="E61" s="5">
        <v>8.0</v>
      </c>
      <c r="F61" s="5">
        <v>2.0</v>
      </c>
    </row>
    <row r="62">
      <c r="A62" s="5">
        <v>1988.0</v>
      </c>
      <c r="B62" s="5" t="s">
        <v>102</v>
      </c>
      <c r="C62" s="5" t="s">
        <v>5997</v>
      </c>
      <c r="E62" s="5">
        <v>7.0</v>
      </c>
      <c r="F62" s="5">
        <v>1.0</v>
      </c>
    </row>
    <row r="63">
      <c r="A63" s="5">
        <v>1992.0</v>
      </c>
      <c r="B63" s="5" t="s">
        <v>5998</v>
      </c>
      <c r="C63" s="5" t="s">
        <v>5999</v>
      </c>
      <c r="E63" s="5">
        <v>10.0</v>
      </c>
      <c r="F63" s="5">
        <v>3.0</v>
      </c>
    </row>
    <row r="64">
      <c r="A64" s="5">
        <v>2011.0</v>
      </c>
      <c r="B64" s="5" t="s">
        <v>5994</v>
      </c>
      <c r="C64" s="5" t="s">
        <v>392</v>
      </c>
      <c r="D64" s="5" t="s">
        <v>6000</v>
      </c>
      <c r="E64" s="5">
        <v>9.0</v>
      </c>
      <c r="F64" s="5">
        <v>1.0</v>
      </c>
    </row>
    <row r="65">
      <c r="A65" s="5">
        <v>2010.0</v>
      </c>
      <c r="B65" s="5" t="s">
        <v>6001</v>
      </c>
      <c r="C65" s="5" t="s">
        <v>392</v>
      </c>
      <c r="D65" s="5" t="s">
        <v>6002</v>
      </c>
      <c r="E65" s="5">
        <v>9.0</v>
      </c>
      <c r="F65" s="5">
        <v>1.0</v>
      </c>
    </row>
    <row r="66">
      <c r="A66" s="5">
        <v>1988.0</v>
      </c>
      <c r="B66" s="5" t="s">
        <v>2244</v>
      </c>
      <c r="C66" s="5" t="s">
        <v>6003</v>
      </c>
      <c r="E66" s="5">
        <v>8.0</v>
      </c>
      <c r="F66" s="5">
        <v>1.0</v>
      </c>
    </row>
    <row r="67">
      <c r="A67" s="5">
        <v>1988.0</v>
      </c>
      <c r="B67" s="5" t="s">
        <v>102</v>
      </c>
      <c r="C67" s="5" t="s">
        <v>6003</v>
      </c>
      <c r="E67" s="5">
        <v>8.0</v>
      </c>
      <c r="F67" s="5">
        <v>2.0</v>
      </c>
    </row>
    <row r="68">
      <c r="A68" s="5">
        <v>1987.0</v>
      </c>
      <c r="B68" s="5" t="s">
        <v>2244</v>
      </c>
      <c r="C68" s="5" t="s">
        <v>2186</v>
      </c>
      <c r="D68" s="5" t="s">
        <v>2072</v>
      </c>
      <c r="E68" s="5">
        <v>8.0</v>
      </c>
      <c r="F68" s="5">
        <v>1.0</v>
      </c>
    </row>
    <row r="69">
      <c r="A69" s="5">
        <v>1987.0</v>
      </c>
      <c r="B69" s="5" t="s">
        <v>2244</v>
      </c>
      <c r="C69" s="5" t="s">
        <v>2186</v>
      </c>
      <c r="D69" s="5" t="s">
        <v>2072</v>
      </c>
      <c r="E69" s="5">
        <v>7.0</v>
      </c>
      <c r="F69" s="5">
        <v>1.0</v>
      </c>
    </row>
    <row r="70">
      <c r="A70" s="5">
        <v>1988.0</v>
      </c>
      <c r="B70" s="5" t="s">
        <v>102</v>
      </c>
      <c r="C70" s="5" t="s">
        <v>1882</v>
      </c>
      <c r="E70" s="5">
        <v>8.0</v>
      </c>
      <c r="F70" s="5">
        <v>3.0</v>
      </c>
    </row>
    <row r="71">
      <c r="A71" s="5">
        <v>1987.0</v>
      </c>
      <c r="B71" s="5" t="s">
        <v>2244</v>
      </c>
      <c r="C71" s="5" t="s">
        <v>1882</v>
      </c>
      <c r="E71" s="5">
        <v>8.0</v>
      </c>
      <c r="F71" s="5">
        <v>1.0</v>
      </c>
    </row>
    <row r="72">
      <c r="A72" s="5">
        <v>1988.0</v>
      </c>
      <c r="B72" s="5" t="s">
        <v>2244</v>
      </c>
      <c r="C72" s="5" t="s">
        <v>1882</v>
      </c>
      <c r="D72" s="5" t="s">
        <v>1567</v>
      </c>
      <c r="E72" s="5">
        <v>8.0</v>
      </c>
      <c r="F72" s="5">
        <v>2.0</v>
      </c>
    </row>
    <row r="73">
      <c r="A73" s="5">
        <v>1987.0</v>
      </c>
      <c r="B73" s="5" t="s">
        <v>2244</v>
      </c>
      <c r="C73" s="5" t="s">
        <v>1882</v>
      </c>
      <c r="E73" s="5">
        <v>8.0</v>
      </c>
      <c r="F73" s="5">
        <v>2.0</v>
      </c>
    </row>
    <row r="74">
      <c r="A74" s="5">
        <v>2015.0</v>
      </c>
      <c r="B74" s="5" t="s">
        <v>6004</v>
      </c>
      <c r="C74" s="5" t="s">
        <v>4817</v>
      </c>
      <c r="E74" s="5">
        <v>9.0</v>
      </c>
      <c r="F74" s="5">
        <v>17.0</v>
      </c>
    </row>
    <row r="75">
      <c r="A75" s="5">
        <v>1990.0</v>
      </c>
      <c r="B75" s="5" t="s">
        <v>6005</v>
      </c>
      <c r="C75" s="5" t="s">
        <v>6006</v>
      </c>
      <c r="E75" s="5">
        <v>8.0</v>
      </c>
      <c r="F75" s="5">
        <v>3.0</v>
      </c>
    </row>
    <row r="76">
      <c r="A76" s="5">
        <v>1990.0</v>
      </c>
      <c r="B76" s="5" t="s">
        <v>6005</v>
      </c>
      <c r="C76" s="5" t="s">
        <v>6006</v>
      </c>
      <c r="E76" s="5">
        <v>7.0</v>
      </c>
      <c r="F76" s="5">
        <v>1.0</v>
      </c>
    </row>
    <row r="77">
      <c r="A77" s="5">
        <v>1982.0</v>
      </c>
      <c r="B77" s="5" t="s">
        <v>62</v>
      </c>
      <c r="C77" s="5" t="s">
        <v>5176</v>
      </c>
      <c r="E77" s="5">
        <v>9.0</v>
      </c>
      <c r="F77" s="5">
        <v>1.0</v>
      </c>
    </row>
    <row r="78">
      <c r="A78" s="5">
        <v>1982.0</v>
      </c>
      <c r="B78" s="5" t="s">
        <v>62</v>
      </c>
      <c r="C78" s="5" t="s">
        <v>3255</v>
      </c>
      <c r="E78" s="5">
        <v>8.0</v>
      </c>
      <c r="F78" s="5">
        <v>4.0</v>
      </c>
    </row>
    <row r="79">
      <c r="A79" s="5">
        <v>1984.0</v>
      </c>
      <c r="B79" s="5" t="s">
        <v>62</v>
      </c>
      <c r="C79" s="5" t="s">
        <v>989</v>
      </c>
      <c r="D79" s="5" t="s">
        <v>6007</v>
      </c>
      <c r="E79" s="5">
        <v>7.0</v>
      </c>
      <c r="F79" s="5">
        <v>1.0</v>
      </c>
    </row>
    <row r="80">
      <c r="A80" s="5">
        <v>1988.0</v>
      </c>
      <c r="B80" s="5" t="s">
        <v>1974</v>
      </c>
      <c r="C80" s="5" t="s">
        <v>989</v>
      </c>
      <c r="E80" s="5">
        <v>10.0</v>
      </c>
      <c r="F80" s="5">
        <v>4.0</v>
      </c>
    </row>
    <row r="81">
      <c r="A81" s="5">
        <v>1985.0</v>
      </c>
      <c r="B81" s="5" t="s">
        <v>62</v>
      </c>
      <c r="C81" s="5" t="s">
        <v>989</v>
      </c>
      <c r="E81" s="5">
        <v>8.0</v>
      </c>
      <c r="F81" s="5">
        <v>2.0</v>
      </c>
    </row>
    <row r="82">
      <c r="A82" s="5">
        <v>1984.0</v>
      </c>
      <c r="B82" s="5" t="s">
        <v>1974</v>
      </c>
      <c r="C82" s="5" t="s">
        <v>989</v>
      </c>
      <c r="E82" s="5">
        <v>8.0</v>
      </c>
      <c r="F82" s="5">
        <v>6.0</v>
      </c>
    </row>
    <row r="83">
      <c r="A83" s="5">
        <v>1988.0</v>
      </c>
      <c r="B83" s="5" t="s">
        <v>62</v>
      </c>
      <c r="C83" s="5" t="s">
        <v>989</v>
      </c>
      <c r="E83" s="5">
        <v>9.0</v>
      </c>
      <c r="F83" s="5">
        <v>12.0</v>
      </c>
    </row>
    <row r="84">
      <c r="A84" s="5">
        <v>1988.0</v>
      </c>
      <c r="B84" s="5" t="s">
        <v>62</v>
      </c>
      <c r="C84" s="5" t="s">
        <v>989</v>
      </c>
      <c r="E84" s="5">
        <v>8.0</v>
      </c>
      <c r="F84" s="5">
        <v>6.0</v>
      </c>
    </row>
    <row r="85">
      <c r="A85" s="5">
        <v>1984.0</v>
      </c>
      <c r="B85" s="5" t="s">
        <v>1974</v>
      </c>
      <c r="C85" s="5" t="s">
        <v>419</v>
      </c>
      <c r="E85" s="5">
        <v>9.0</v>
      </c>
      <c r="F85" s="5">
        <v>1.0</v>
      </c>
    </row>
    <row r="86">
      <c r="A86" s="5">
        <v>1978.0</v>
      </c>
      <c r="B86" s="5" t="s">
        <v>5981</v>
      </c>
      <c r="C86" s="5" t="s">
        <v>6008</v>
      </c>
      <c r="E86" s="5">
        <v>7.0</v>
      </c>
      <c r="F86" s="5">
        <v>1.0</v>
      </c>
    </row>
    <row r="87">
      <c r="A87" s="5">
        <v>1987.0</v>
      </c>
      <c r="B87" s="5" t="s">
        <v>119</v>
      </c>
      <c r="C87" s="5" t="s">
        <v>542</v>
      </c>
      <c r="E87" s="5">
        <v>10.0</v>
      </c>
      <c r="F87" s="5">
        <v>5.0</v>
      </c>
    </row>
    <row r="88">
      <c r="A88" s="124">
        <v>1989.0</v>
      </c>
      <c r="B88" s="118" t="s">
        <v>1995</v>
      </c>
      <c r="C88" s="118" t="s">
        <v>1996</v>
      </c>
      <c r="D88" s="118">
        <v>310.0</v>
      </c>
      <c r="E88" s="124">
        <v>10.0</v>
      </c>
      <c r="F88" s="124">
        <v>1.0</v>
      </c>
    </row>
    <row r="89">
      <c r="A89" s="124">
        <v>1989.0</v>
      </c>
      <c r="B89" s="118" t="s">
        <v>1995</v>
      </c>
      <c r="C89" s="118" t="s">
        <v>1996</v>
      </c>
      <c r="D89" s="118">
        <v>310.0</v>
      </c>
      <c r="E89" s="124">
        <v>9.0</v>
      </c>
      <c r="F89" s="124">
        <v>1.0</v>
      </c>
    </row>
    <row r="90">
      <c r="A90" s="5">
        <v>1989.0</v>
      </c>
      <c r="B90" s="5" t="s">
        <v>1995</v>
      </c>
      <c r="C90" s="118" t="s">
        <v>1996</v>
      </c>
      <c r="D90" s="5">
        <v>138.0</v>
      </c>
      <c r="E90" s="5">
        <v>9.0</v>
      </c>
      <c r="F90" s="5">
        <v>2.0</v>
      </c>
    </row>
    <row r="91">
      <c r="A91" s="5">
        <v>1989.0</v>
      </c>
      <c r="B91" s="5" t="s">
        <v>1995</v>
      </c>
      <c r="C91" s="5" t="s">
        <v>6009</v>
      </c>
      <c r="E91" s="5">
        <v>9.0</v>
      </c>
      <c r="F91" s="5">
        <v>1.0</v>
      </c>
    </row>
    <row r="92">
      <c r="A92" s="5">
        <v>1990.0</v>
      </c>
      <c r="B92" s="5" t="s">
        <v>2244</v>
      </c>
      <c r="C92" s="5" t="s">
        <v>6009</v>
      </c>
      <c r="D92" s="5" t="s">
        <v>6010</v>
      </c>
      <c r="E92" s="5">
        <v>8.0</v>
      </c>
      <c r="F92" s="5">
        <v>1.0</v>
      </c>
    </row>
    <row r="93">
      <c r="A93" s="5">
        <v>1989.0</v>
      </c>
      <c r="B93" s="5" t="s">
        <v>1995</v>
      </c>
      <c r="C93" s="5" t="s">
        <v>6011</v>
      </c>
      <c r="E93" s="5">
        <v>8.0</v>
      </c>
      <c r="F93" s="5">
        <v>1.0</v>
      </c>
    </row>
    <row r="94">
      <c r="A94" s="5">
        <v>1989.0</v>
      </c>
      <c r="B94" s="5" t="s">
        <v>996</v>
      </c>
      <c r="C94" s="5" t="s">
        <v>997</v>
      </c>
      <c r="E94" s="5">
        <v>10.0</v>
      </c>
      <c r="F94" s="5">
        <v>9.0</v>
      </c>
    </row>
    <row r="95">
      <c r="A95" s="5">
        <v>1989.0</v>
      </c>
      <c r="B95" s="5" t="s">
        <v>6012</v>
      </c>
      <c r="C95" s="5" t="s">
        <v>6013</v>
      </c>
      <c r="E95" s="5">
        <v>9.0</v>
      </c>
      <c r="F95" s="5">
        <v>14.0</v>
      </c>
    </row>
    <row r="96">
      <c r="A96" s="5">
        <v>1989.0</v>
      </c>
      <c r="B96" s="5" t="s">
        <v>62</v>
      </c>
      <c r="C96" s="5" t="s">
        <v>6013</v>
      </c>
      <c r="E96" s="5">
        <v>9.0</v>
      </c>
      <c r="F96" s="5">
        <v>16.0</v>
      </c>
    </row>
    <row r="97">
      <c r="A97" s="5">
        <v>1989.0</v>
      </c>
      <c r="B97" s="5" t="s">
        <v>1974</v>
      </c>
      <c r="C97" s="5" t="s">
        <v>6013</v>
      </c>
      <c r="E97" s="5">
        <v>8.0</v>
      </c>
      <c r="F97" s="5">
        <v>10.0</v>
      </c>
    </row>
    <row r="98">
      <c r="A98" s="5">
        <v>1988.0</v>
      </c>
      <c r="B98" s="5" t="s">
        <v>102</v>
      </c>
      <c r="C98" s="5" t="s">
        <v>2235</v>
      </c>
      <c r="E98" s="5">
        <v>9.0</v>
      </c>
      <c r="F98" s="5">
        <v>4.0</v>
      </c>
    </row>
    <row r="99">
      <c r="A99" s="5">
        <v>1988.0</v>
      </c>
      <c r="B99" s="5" t="s">
        <v>102</v>
      </c>
      <c r="C99" s="5" t="s">
        <v>2235</v>
      </c>
      <c r="E99" s="5">
        <v>8.0</v>
      </c>
      <c r="F99" s="5">
        <v>1.0</v>
      </c>
    </row>
    <row r="100">
      <c r="A100" s="5">
        <v>1988.0</v>
      </c>
      <c r="B100" s="5" t="s">
        <v>102</v>
      </c>
      <c r="C100" s="5" t="s">
        <v>2235</v>
      </c>
      <c r="E100" s="5">
        <v>8.0</v>
      </c>
      <c r="F100" s="5">
        <v>6.0</v>
      </c>
    </row>
    <row r="101">
      <c r="A101" s="5">
        <v>1988.0</v>
      </c>
      <c r="B101" s="5" t="s">
        <v>102</v>
      </c>
      <c r="C101" s="5" t="s">
        <v>2235</v>
      </c>
      <c r="E101" s="5">
        <v>7.0</v>
      </c>
      <c r="F101" s="5">
        <v>2.0</v>
      </c>
    </row>
    <row r="102">
      <c r="A102" s="5">
        <v>1993.0</v>
      </c>
      <c r="B102" s="5" t="s">
        <v>62</v>
      </c>
      <c r="C102" s="5" t="s">
        <v>6014</v>
      </c>
      <c r="E102" s="5" t="s">
        <v>6015</v>
      </c>
      <c r="F102" s="5">
        <v>1.0</v>
      </c>
    </row>
    <row r="103">
      <c r="A103" s="5">
        <v>1993.0</v>
      </c>
      <c r="B103" s="5" t="s">
        <v>5981</v>
      </c>
      <c r="C103" s="5" t="s">
        <v>6014</v>
      </c>
      <c r="E103" s="5">
        <v>8.5</v>
      </c>
      <c r="F103" s="5">
        <v>1.0</v>
      </c>
    </row>
    <row r="104">
      <c r="A104" s="5">
        <v>1993.0</v>
      </c>
      <c r="B104" s="5" t="s">
        <v>5981</v>
      </c>
      <c r="C104" s="5" t="s">
        <v>145</v>
      </c>
      <c r="E104" s="5">
        <v>9.0</v>
      </c>
      <c r="F104" s="5">
        <v>13.0</v>
      </c>
    </row>
    <row r="105">
      <c r="A105" s="5">
        <v>1993.0</v>
      </c>
      <c r="B105" s="5" t="s">
        <v>5981</v>
      </c>
      <c r="C105" s="5" t="s">
        <v>145</v>
      </c>
      <c r="E105" s="5">
        <v>8.0</v>
      </c>
      <c r="F105" s="5">
        <v>7.0</v>
      </c>
    </row>
    <row r="106">
      <c r="A106" s="5">
        <v>1994.0</v>
      </c>
      <c r="B106" s="5" t="s">
        <v>6016</v>
      </c>
      <c r="C106" s="5" t="s">
        <v>145</v>
      </c>
      <c r="E106" s="5">
        <v>10.0</v>
      </c>
      <c r="F106" s="5">
        <v>5.0</v>
      </c>
    </row>
    <row r="107">
      <c r="A107" s="5">
        <v>1994.0</v>
      </c>
      <c r="B107" s="5" t="s">
        <v>6016</v>
      </c>
      <c r="C107" s="5" t="s">
        <v>145</v>
      </c>
      <c r="E107" s="5">
        <v>9.0</v>
      </c>
      <c r="F107" s="5">
        <v>11.0</v>
      </c>
    </row>
    <row r="108">
      <c r="A108" s="5">
        <v>1994.0</v>
      </c>
      <c r="B108" s="5" t="s">
        <v>6016</v>
      </c>
      <c r="C108" s="5" t="s">
        <v>145</v>
      </c>
      <c r="E108" s="5">
        <v>8.0</v>
      </c>
      <c r="F108" s="5">
        <v>1.0</v>
      </c>
    </row>
    <row r="109">
      <c r="A109" s="5">
        <v>1989.0</v>
      </c>
      <c r="B109" s="5" t="s">
        <v>1974</v>
      </c>
      <c r="C109" s="5" t="s">
        <v>6017</v>
      </c>
      <c r="E109" s="5">
        <v>9.0</v>
      </c>
      <c r="F109" s="5">
        <v>1.0</v>
      </c>
    </row>
    <row r="110">
      <c r="A110" s="5">
        <v>2019.0</v>
      </c>
      <c r="B110" s="5" t="s">
        <v>305</v>
      </c>
      <c r="C110" s="5" t="s">
        <v>1092</v>
      </c>
      <c r="D110" s="5" t="s">
        <v>1613</v>
      </c>
      <c r="E110" s="5">
        <v>9.0</v>
      </c>
      <c r="F110" s="5">
        <v>1.0</v>
      </c>
    </row>
    <row r="111">
      <c r="A111" s="5">
        <v>1988.0</v>
      </c>
      <c r="B111" s="5" t="s">
        <v>102</v>
      </c>
      <c r="C111" s="5" t="s">
        <v>1961</v>
      </c>
      <c r="D111" s="5" t="s">
        <v>1567</v>
      </c>
      <c r="E111" s="5">
        <v>7.0</v>
      </c>
      <c r="F111" s="5">
        <v>1.0</v>
      </c>
    </row>
    <row r="112">
      <c r="A112" s="5">
        <v>1987.0</v>
      </c>
      <c r="B112" s="5" t="s">
        <v>102</v>
      </c>
      <c r="C112" s="5" t="s">
        <v>1961</v>
      </c>
      <c r="E112" s="5">
        <v>9.0</v>
      </c>
      <c r="F112" s="5">
        <v>1.0</v>
      </c>
    </row>
    <row r="113">
      <c r="A113" s="5">
        <v>1987.0</v>
      </c>
      <c r="B113" s="5" t="s">
        <v>2244</v>
      </c>
      <c r="C113" s="5" t="s">
        <v>1961</v>
      </c>
      <c r="D113" s="5" t="s">
        <v>2072</v>
      </c>
      <c r="E113" s="5">
        <v>8.0</v>
      </c>
      <c r="F113" s="5">
        <v>6.0</v>
      </c>
    </row>
    <row r="114">
      <c r="A114" s="5">
        <v>1987.0</v>
      </c>
      <c r="B114" s="5" t="s">
        <v>2244</v>
      </c>
      <c r="C114" s="5" t="s">
        <v>1961</v>
      </c>
      <c r="E114" s="5">
        <v>8.0</v>
      </c>
      <c r="F114" s="5">
        <v>2.0</v>
      </c>
    </row>
    <row r="115">
      <c r="A115" s="5">
        <v>1988.0</v>
      </c>
      <c r="B115" s="5" t="s">
        <v>102</v>
      </c>
      <c r="C115" s="5" t="s">
        <v>6018</v>
      </c>
      <c r="E115" s="5">
        <v>8.0</v>
      </c>
      <c r="F115" s="5">
        <v>3.0</v>
      </c>
    </row>
    <row r="116">
      <c r="A116" s="5">
        <v>1990.0</v>
      </c>
      <c r="B116" s="5" t="s">
        <v>62</v>
      </c>
      <c r="C116" s="5" t="s">
        <v>6019</v>
      </c>
      <c r="E116" s="5">
        <v>9.0</v>
      </c>
      <c r="F116" s="5">
        <v>3.0</v>
      </c>
    </row>
    <row r="117">
      <c r="A117" s="5">
        <v>1990.0</v>
      </c>
      <c r="B117" s="5" t="s">
        <v>2103</v>
      </c>
      <c r="C117" s="5" t="s">
        <v>6020</v>
      </c>
      <c r="E117" s="5">
        <v>10.0</v>
      </c>
      <c r="F117" s="5">
        <v>1.0</v>
      </c>
    </row>
    <row r="118">
      <c r="A118" s="5">
        <v>1990.0</v>
      </c>
      <c r="B118" s="5" t="s">
        <v>5990</v>
      </c>
      <c r="C118" s="5" t="s">
        <v>4763</v>
      </c>
      <c r="E118" s="5">
        <v>9.0</v>
      </c>
      <c r="F118" s="5">
        <v>1.0</v>
      </c>
    </row>
    <row r="119">
      <c r="A119" s="5">
        <v>2008.0</v>
      </c>
      <c r="B119" s="5" t="s">
        <v>6021</v>
      </c>
      <c r="C119" s="5" t="s">
        <v>6022</v>
      </c>
      <c r="D119" s="5" t="s">
        <v>3585</v>
      </c>
      <c r="E119" s="5">
        <v>8.0</v>
      </c>
      <c r="F119" s="5">
        <v>1.0</v>
      </c>
    </row>
    <row r="120">
      <c r="A120" s="5">
        <v>2006.0</v>
      </c>
      <c r="B120" s="5" t="s">
        <v>5994</v>
      </c>
      <c r="C120" s="5" t="s">
        <v>6023</v>
      </c>
      <c r="D120" s="5" t="s">
        <v>6024</v>
      </c>
      <c r="E120" s="5">
        <v>8.0</v>
      </c>
      <c r="F120" s="5">
        <v>1.0</v>
      </c>
    </row>
    <row r="121">
      <c r="A121" s="5">
        <v>2019.0</v>
      </c>
      <c r="B121" s="5" t="s">
        <v>32</v>
      </c>
      <c r="C121" s="5" t="s">
        <v>70</v>
      </c>
      <c r="E121" s="5">
        <v>9.0</v>
      </c>
      <c r="F121" s="5">
        <v>1.0</v>
      </c>
    </row>
    <row r="122">
      <c r="A122" s="5">
        <v>2019.0</v>
      </c>
      <c r="B122" s="5" t="s">
        <v>3649</v>
      </c>
      <c r="C122" s="5" t="s">
        <v>70</v>
      </c>
      <c r="D122" s="5" t="s">
        <v>506</v>
      </c>
      <c r="E122" s="5" t="s">
        <v>244</v>
      </c>
      <c r="F122" s="5">
        <v>1.0</v>
      </c>
    </row>
    <row r="123">
      <c r="A123" s="5">
        <v>2019.0</v>
      </c>
      <c r="B123" s="5" t="s">
        <v>240</v>
      </c>
      <c r="C123" s="5" t="s">
        <v>70</v>
      </c>
      <c r="E123" s="5" t="s">
        <v>244</v>
      </c>
      <c r="F123" s="5">
        <v>1.0</v>
      </c>
    </row>
    <row r="124">
      <c r="A124" s="5">
        <v>1982.0</v>
      </c>
      <c r="B124" s="5" t="s">
        <v>62</v>
      </c>
      <c r="C124" s="5" t="s">
        <v>1266</v>
      </c>
      <c r="E124" s="5">
        <v>9.0</v>
      </c>
      <c r="F124" s="5">
        <v>1.0</v>
      </c>
    </row>
    <row r="125">
      <c r="A125" s="5">
        <v>1982.0</v>
      </c>
      <c r="B125" s="5" t="s">
        <v>1974</v>
      </c>
      <c r="C125" s="5" t="s">
        <v>1266</v>
      </c>
      <c r="E125" s="5">
        <v>9.0</v>
      </c>
      <c r="F125" s="5">
        <v>1.0</v>
      </c>
    </row>
    <row r="126">
      <c r="A126" s="5">
        <v>1990.0</v>
      </c>
      <c r="B126" s="5" t="s">
        <v>62</v>
      </c>
      <c r="C126" s="5" t="s">
        <v>6025</v>
      </c>
      <c r="E126" s="5">
        <v>9.0</v>
      </c>
      <c r="F126" s="5">
        <v>19.0</v>
      </c>
    </row>
    <row r="127">
      <c r="A127" s="5">
        <v>1990.0</v>
      </c>
      <c r="B127" s="5" t="s">
        <v>62</v>
      </c>
      <c r="C127" s="5" t="s">
        <v>6025</v>
      </c>
      <c r="E127" s="5">
        <v>8.0</v>
      </c>
      <c r="F127" s="5">
        <v>2.0</v>
      </c>
    </row>
    <row r="128">
      <c r="A128" s="5">
        <v>1990.0</v>
      </c>
      <c r="B128" s="5" t="s">
        <v>5985</v>
      </c>
      <c r="C128" s="5" t="s">
        <v>6025</v>
      </c>
      <c r="E128" s="5">
        <v>9.0</v>
      </c>
      <c r="F128" s="5">
        <v>3.0</v>
      </c>
    </row>
    <row r="129">
      <c r="A129" s="5">
        <v>1990.0</v>
      </c>
      <c r="B129" s="5" t="s">
        <v>5990</v>
      </c>
      <c r="C129" s="5" t="s">
        <v>6025</v>
      </c>
      <c r="E129" s="5">
        <v>10.0</v>
      </c>
      <c r="F129" s="5">
        <v>1.0</v>
      </c>
    </row>
    <row r="130">
      <c r="A130" s="5">
        <v>1990.0</v>
      </c>
      <c r="B130" s="5" t="s">
        <v>5990</v>
      </c>
      <c r="C130" s="5" t="s">
        <v>6025</v>
      </c>
      <c r="E130" s="5">
        <v>9.0</v>
      </c>
      <c r="F130" s="5">
        <v>10.0</v>
      </c>
    </row>
    <row r="131">
      <c r="A131" s="5">
        <v>1990.0</v>
      </c>
      <c r="B131" s="5" t="s">
        <v>5990</v>
      </c>
      <c r="C131" s="5" t="s">
        <v>6025</v>
      </c>
      <c r="E131" s="5">
        <v>8.0</v>
      </c>
      <c r="F131" s="5">
        <v>2.0</v>
      </c>
    </row>
    <row r="132">
      <c r="A132" s="5">
        <v>1990.0</v>
      </c>
      <c r="B132" s="5" t="s">
        <v>5990</v>
      </c>
      <c r="C132" s="5" t="s">
        <v>6025</v>
      </c>
      <c r="E132" s="5">
        <v>7.0</v>
      </c>
      <c r="F132" s="5">
        <v>1.0</v>
      </c>
    </row>
    <row r="133">
      <c r="A133" s="5">
        <v>1984.0</v>
      </c>
      <c r="B133" s="5" t="s">
        <v>62</v>
      </c>
      <c r="C133" s="5" t="s">
        <v>3274</v>
      </c>
      <c r="E133" s="5">
        <v>9.0</v>
      </c>
      <c r="F133" s="5">
        <v>1.0</v>
      </c>
    </row>
    <row r="134">
      <c r="A134" s="5">
        <v>1990.0</v>
      </c>
      <c r="B134" s="5" t="s">
        <v>102</v>
      </c>
      <c r="C134" s="5" t="s">
        <v>2104</v>
      </c>
      <c r="E134" s="5">
        <v>9.0</v>
      </c>
      <c r="F134" s="5">
        <v>1.0</v>
      </c>
    </row>
    <row r="135">
      <c r="A135" s="5">
        <v>1990.0</v>
      </c>
      <c r="B135" s="5" t="s">
        <v>2125</v>
      </c>
      <c r="C135" s="5" t="s">
        <v>2104</v>
      </c>
      <c r="D135" s="5" t="s">
        <v>6026</v>
      </c>
      <c r="E135" s="106">
        <v>9.0</v>
      </c>
      <c r="F135" s="106">
        <v>1.0</v>
      </c>
    </row>
    <row r="136">
      <c r="A136" s="5">
        <v>1990.0</v>
      </c>
      <c r="B136" s="5" t="s">
        <v>6027</v>
      </c>
      <c r="C136" s="5" t="s">
        <v>6028</v>
      </c>
      <c r="E136" s="106">
        <v>9.0</v>
      </c>
      <c r="F136" s="106">
        <v>3.0</v>
      </c>
    </row>
    <row r="137">
      <c r="A137" s="99">
        <v>2020.0</v>
      </c>
      <c r="B137" s="99" t="s">
        <v>119</v>
      </c>
      <c r="C137" s="99" t="s">
        <v>28</v>
      </c>
      <c r="D137" s="99" t="s">
        <v>2653</v>
      </c>
      <c r="E137" s="99" t="s">
        <v>68</v>
      </c>
      <c r="F137" s="99">
        <v>1.0</v>
      </c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>
      <c r="A138" s="99">
        <v>2020.0</v>
      </c>
      <c r="B138" s="99" t="s">
        <v>62</v>
      </c>
      <c r="C138" s="99" t="s">
        <v>28</v>
      </c>
      <c r="D138" s="100"/>
      <c r="E138" s="99" t="s">
        <v>68</v>
      </c>
      <c r="F138" s="99">
        <v>2.0</v>
      </c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>
      <c r="A139" s="99">
        <v>2020.0</v>
      </c>
      <c r="B139" s="99" t="s">
        <v>1974</v>
      </c>
      <c r="C139" s="99" t="s">
        <v>28</v>
      </c>
      <c r="D139" s="100"/>
      <c r="E139" s="99">
        <v>10.0</v>
      </c>
      <c r="F139" s="99">
        <v>1.0</v>
      </c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>
      <c r="A140" s="5">
        <v>1985.0</v>
      </c>
      <c r="B140" s="5" t="s">
        <v>1615</v>
      </c>
      <c r="C140" s="5" t="s">
        <v>6029</v>
      </c>
      <c r="E140" s="5">
        <v>9.0</v>
      </c>
      <c r="F140" s="5">
        <v>1.0</v>
      </c>
    </row>
    <row r="141">
      <c r="A141" s="5">
        <v>1988.0</v>
      </c>
      <c r="B141" s="5" t="s">
        <v>102</v>
      </c>
      <c r="C141" s="5" t="s">
        <v>2114</v>
      </c>
      <c r="E141" s="5">
        <v>9.0</v>
      </c>
      <c r="F141" s="5">
        <v>5.0</v>
      </c>
    </row>
    <row r="142">
      <c r="A142" s="5">
        <v>1988.0</v>
      </c>
      <c r="B142" s="5" t="s">
        <v>2244</v>
      </c>
      <c r="C142" s="5" t="s">
        <v>6030</v>
      </c>
      <c r="E142" s="5">
        <v>9.0</v>
      </c>
      <c r="F142" s="5">
        <v>6.0</v>
      </c>
    </row>
    <row r="143">
      <c r="A143" s="5">
        <v>1988.0</v>
      </c>
      <c r="B143" s="5" t="s">
        <v>2244</v>
      </c>
      <c r="C143" s="5" t="s">
        <v>6030</v>
      </c>
      <c r="E143" s="5">
        <v>8.0</v>
      </c>
      <c r="F143" s="5">
        <v>8.0</v>
      </c>
    </row>
    <row r="144">
      <c r="A144" s="5">
        <v>1988.0</v>
      </c>
      <c r="B144" s="5" t="s">
        <v>2244</v>
      </c>
      <c r="C144" s="5" t="s">
        <v>6030</v>
      </c>
      <c r="E144" s="5">
        <v>7.0</v>
      </c>
      <c r="F144" s="5">
        <v>1.0</v>
      </c>
    </row>
    <row r="145">
      <c r="A145" s="5">
        <v>1988.0</v>
      </c>
      <c r="B145" s="5" t="s">
        <v>102</v>
      </c>
      <c r="C145" s="5" t="s">
        <v>6030</v>
      </c>
      <c r="E145" s="5">
        <v>7.0</v>
      </c>
      <c r="F145" s="5">
        <v>2.0</v>
      </c>
    </row>
    <row r="146">
      <c r="A146" s="5">
        <v>2001.0</v>
      </c>
      <c r="B146" s="5" t="s">
        <v>6031</v>
      </c>
      <c r="C146" s="5" t="s">
        <v>6032</v>
      </c>
      <c r="E146" s="5" t="s">
        <v>6015</v>
      </c>
      <c r="F146" s="5">
        <v>7.0</v>
      </c>
    </row>
    <row r="147">
      <c r="A147" s="5">
        <v>1987.0</v>
      </c>
      <c r="B147" s="5" t="s">
        <v>2244</v>
      </c>
      <c r="C147" s="5" t="s">
        <v>2887</v>
      </c>
      <c r="E147" s="5">
        <v>9.0</v>
      </c>
      <c r="F147" s="5">
        <v>1.0</v>
      </c>
    </row>
    <row r="148">
      <c r="A148" s="5">
        <v>1987.0</v>
      </c>
      <c r="B148" s="5" t="s">
        <v>2244</v>
      </c>
      <c r="C148" s="5" t="s">
        <v>2887</v>
      </c>
      <c r="E148" s="5">
        <v>8.0</v>
      </c>
      <c r="F148" s="5">
        <v>1.0</v>
      </c>
    </row>
    <row r="149">
      <c r="A149" s="5">
        <v>1987.0</v>
      </c>
      <c r="B149" s="5" t="s">
        <v>2244</v>
      </c>
      <c r="C149" s="5" t="s">
        <v>2887</v>
      </c>
      <c r="E149" s="5">
        <v>7.0</v>
      </c>
      <c r="F149" s="5">
        <v>1.0</v>
      </c>
    </row>
    <row r="150">
      <c r="A150" s="5">
        <v>1988.0</v>
      </c>
      <c r="B150" s="5" t="s">
        <v>2244</v>
      </c>
      <c r="C150" s="5" t="s">
        <v>6033</v>
      </c>
      <c r="E150" s="5">
        <v>8.0</v>
      </c>
      <c r="F150" s="5">
        <v>1.0</v>
      </c>
    </row>
    <row r="151">
      <c r="A151" s="5">
        <v>1988.0</v>
      </c>
      <c r="B151" s="5" t="s">
        <v>2244</v>
      </c>
      <c r="C151" s="5" t="s">
        <v>6033</v>
      </c>
      <c r="D151" s="5" t="s">
        <v>1567</v>
      </c>
      <c r="E151" s="5">
        <v>7.0</v>
      </c>
      <c r="F151" s="5">
        <v>1.0</v>
      </c>
    </row>
    <row r="152">
      <c r="A152" s="5">
        <v>1987.0</v>
      </c>
      <c r="B152" s="5" t="s">
        <v>2244</v>
      </c>
      <c r="C152" s="5" t="s">
        <v>6034</v>
      </c>
      <c r="E152" s="5">
        <v>7.0</v>
      </c>
      <c r="F152" s="5">
        <v>1.0</v>
      </c>
    </row>
    <row r="153">
      <c r="A153" s="5">
        <v>1982.0</v>
      </c>
      <c r="B153" s="5" t="s">
        <v>62</v>
      </c>
      <c r="C153" s="5" t="s">
        <v>974</v>
      </c>
      <c r="E153" s="5">
        <v>8.0</v>
      </c>
      <c r="F153" s="5">
        <v>2.0</v>
      </c>
    </row>
    <row r="154">
      <c r="A154" s="5">
        <v>1982.0</v>
      </c>
      <c r="B154" s="5" t="s">
        <v>62</v>
      </c>
      <c r="C154" s="5" t="s">
        <v>974</v>
      </c>
      <c r="E154" s="5">
        <v>9.0</v>
      </c>
      <c r="F154" s="5">
        <v>1.0</v>
      </c>
    </row>
    <row r="155">
      <c r="A155" s="5">
        <v>1982.0</v>
      </c>
      <c r="B155" s="5" t="s">
        <v>62</v>
      </c>
      <c r="C155" s="5" t="s">
        <v>3260</v>
      </c>
      <c r="E155" s="5">
        <v>7.0</v>
      </c>
      <c r="F155" s="5">
        <v>1.0</v>
      </c>
    </row>
    <row r="156">
      <c r="A156" s="5">
        <v>1990.0</v>
      </c>
      <c r="B156" s="5" t="s">
        <v>6035</v>
      </c>
      <c r="C156" s="5" t="s">
        <v>4184</v>
      </c>
      <c r="E156" s="5" t="s">
        <v>178</v>
      </c>
      <c r="F156" s="5">
        <v>1.0</v>
      </c>
    </row>
    <row r="157">
      <c r="A157" s="5">
        <v>1990.0</v>
      </c>
      <c r="B157" s="5" t="s">
        <v>90</v>
      </c>
      <c r="C157" s="5" t="s">
        <v>4184</v>
      </c>
      <c r="E157" s="5">
        <v>10.0</v>
      </c>
      <c r="F157" s="5">
        <v>7.0</v>
      </c>
    </row>
    <row r="158">
      <c r="A158" s="5">
        <v>1990.0</v>
      </c>
      <c r="B158" s="5" t="s">
        <v>90</v>
      </c>
      <c r="C158" s="5" t="s">
        <v>6036</v>
      </c>
      <c r="E158" s="5">
        <v>9.0</v>
      </c>
      <c r="F158" s="5">
        <v>2.0</v>
      </c>
    </row>
    <row r="159">
      <c r="A159" s="5">
        <v>1990.0</v>
      </c>
      <c r="B159" s="5" t="s">
        <v>5466</v>
      </c>
      <c r="C159" s="5" t="s">
        <v>6036</v>
      </c>
      <c r="E159" s="5">
        <v>9.0</v>
      </c>
      <c r="F159" s="5">
        <v>1.0</v>
      </c>
    </row>
    <row r="160">
      <c r="A160" s="5">
        <v>2010.0</v>
      </c>
      <c r="B160" s="5" t="s">
        <v>6001</v>
      </c>
      <c r="C160" s="5" t="s">
        <v>6037</v>
      </c>
      <c r="D160" s="5" t="s">
        <v>6002</v>
      </c>
      <c r="E160" s="5">
        <v>10.0</v>
      </c>
      <c r="F160" s="5">
        <v>1.0</v>
      </c>
    </row>
    <row r="161">
      <c r="A161" s="5">
        <v>2013.0</v>
      </c>
      <c r="B161" s="5" t="s">
        <v>5994</v>
      </c>
      <c r="C161" s="5" t="s">
        <v>152</v>
      </c>
      <c r="D161" s="5" t="s">
        <v>6002</v>
      </c>
      <c r="E161" s="5" t="s">
        <v>6015</v>
      </c>
      <c r="F161" s="5">
        <v>1.0</v>
      </c>
    </row>
    <row r="162">
      <c r="A162" s="5">
        <v>1990.0</v>
      </c>
      <c r="B162" s="5" t="s">
        <v>6038</v>
      </c>
      <c r="C162" s="5" t="s">
        <v>4123</v>
      </c>
      <c r="E162" s="5">
        <v>8.0</v>
      </c>
      <c r="F162" s="5">
        <v>1.0</v>
      </c>
    </row>
    <row r="163">
      <c r="A163" s="5">
        <v>1990.0</v>
      </c>
      <c r="B163" s="5" t="s">
        <v>5036</v>
      </c>
      <c r="C163" s="5" t="s">
        <v>4123</v>
      </c>
      <c r="E163" s="5">
        <v>8.0</v>
      </c>
      <c r="F163" s="5">
        <v>5.0</v>
      </c>
    </row>
    <row r="164">
      <c r="A164" s="5">
        <v>1990.0</v>
      </c>
      <c r="B164" s="5" t="s">
        <v>5036</v>
      </c>
      <c r="C164" s="5" t="s">
        <v>4123</v>
      </c>
      <c r="E164" s="5">
        <v>7.0</v>
      </c>
      <c r="F164" s="5">
        <v>3.0</v>
      </c>
    </row>
    <row r="165">
      <c r="A165" s="5">
        <v>1990.0</v>
      </c>
      <c r="B165" s="5" t="s">
        <v>90</v>
      </c>
      <c r="C165" s="5" t="s">
        <v>4123</v>
      </c>
      <c r="E165" s="5">
        <v>8.0</v>
      </c>
      <c r="F165" s="5">
        <v>2.0</v>
      </c>
    </row>
    <row r="166">
      <c r="A166" s="5">
        <v>1990.0</v>
      </c>
      <c r="B166" s="5" t="s">
        <v>6039</v>
      </c>
      <c r="C166" s="5" t="s">
        <v>4123</v>
      </c>
      <c r="E166" s="5">
        <v>9.0</v>
      </c>
      <c r="F166" s="5">
        <v>1.0</v>
      </c>
    </row>
    <row r="167">
      <c r="A167" s="5">
        <v>1990.0</v>
      </c>
      <c r="B167" s="5" t="s">
        <v>6040</v>
      </c>
      <c r="C167" s="5" t="s">
        <v>6041</v>
      </c>
      <c r="E167" s="5">
        <v>9.0</v>
      </c>
      <c r="F167" s="5">
        <v>1.0</v>
      </c>
    </row>
    <row r="168">
      <c r="A168" s="5">
        <v>1990.0</v>
      </c>
      <c r="B168" s="5" t="s">
        <v>5990</v>
      </c>
      <c r="C168" s="5" t="s">
        <v>6042</v>
      </c>
      <c r="D168" s="5" t="s">
        <v>6043</v>
      </c>
      <c r="E168" s="5">
        <v>9.0</v>
      </c>
      <c r="F168" s="5">
        <v>4.0</v>
      </c>
    </row>
    <row r="169">
      <c r="A169" s="5">
        <v>2011.0</v>
      </c>
      <c r="B169" s="5" t="s">
        <v>5994</v>
      </c>
      <c r="C169" s="5" t="s">
        <v>275</v>
      </c>
      <c r="D169" s="5" t="s">
        <v>3585</v>
      </c>
      <c r="E169" s="5">
        <v>10.0</v>
      </c>
      <c r="F169" s="5">
        <v>2.0</v>
      </c>
    </row>
    <row r="170">
      <c r="A170" s="5">
        <v>2009.0</v>
      </c>
      <c r="B170" s="5" t="s">
        <v>6044</v>
      </c>
      <c r="C170" s="5" t="s">
        <v>275</v>
      </c>
      <c r="D170" s="5" t="s">
        <v>3585</v>
      </c>
      <c r="E170" s="5" t="s">
        <v>6045</v>
      </c>
      <c r="F170" s="5">
        <v>1.0</v>
      </c>
    </row>
    <row r="171">
      <c r="A171" s="5">
        <v>2011.0</v>
      </c>
      <c r="B171" s="5" t="s">
        <v>5994</v>
      </c>
      <c r="C171" s="5" t="s">
        <v>275</v>
      </c>
      <c r="D171" s="5" t="s">
        <v>6002</v>
      </c>
      <c r="E171" s="5">
        <v>10.0</v>
      </c>
      <c r="F171" s="5">
        <v>1.0</v>
      </c>
    </row>
    <row r="172">
      <c r="A172" s="5">
        <v>1990.0</v>
      </c>
      <c r="B172" s="5" t="s">
        <v>6046</v>
      </c>
      <c r="C172" s="5" t="s">
        <v>4756</v>
      </c>
      <c r="E172" s="5">
        <v>9.0</v>
      </c>
      <c r="F172" s="5">
        <v>1.0</v>
      </c>
    </row>
    <row r="173">
      <c r="A173" s="5">
        <v>1990.0</v>
      </c>
      <c r="B173" s="5" t="s">
        <v>6047</v>
      </c>
      <c r="C173" s="5" t="s">
        <v>4756</v>
      </c>
      <c r="E173" s="5">
        <v>9.0</v>
      </c>
      <c r="F173" s="5">
        <v>1.0</v>
      </c>
    </row>
    <row r="174">
      <c r="A174" s="5">
        <v>1988.0</v>
      </c>
      <c r="B174" s="5" t="s">
        <v>62</v>
      </c>
      <c r="C174" s="5" t="s">
        <v>1019</v>
      </c>
      <c r="E174" s="5">
        <v>9.0</v>
      </c>
      <c r="F174" s="5">
        <v>18.0</v>
      </c>
    </row>
    <row r="175">
      <c r="A175" s="5">
        <v>2007.0</v>
      </c>
      <c r="B175" s="5" t="s">
        <v>6048</v>
      </c>
      <c r="C175" s="5" t="s">
        <v>6049</v>
      </c>
      <c r="E175" s="5">
        <v>9.0</v>
      </c>
      <c r="F175" s="5">
        <v>6.0</v>
      </c>
    </row>
    <row r="176">
      <c r="A176" s="5">
        <v>2007.0</v>
      </c>
      <c r="B176" s="5" t="s">
        <v>5981</v>
      </c>
      <c r="C176" s="5" t="s">
        <v>6049</v>
      </c>
      <c r="E176" s="5">
        <v>8.0</v>
      </c>
      <c r="F176" s="5">
        <v>3.0</v>
      </c>
    </row>
    <row r="177">
      <c r="A177" s="5">
        <v>1978.0</v>
      </c>
      <c r="B177" s="5" t="s">
        <v>5981</v>
      </c>
      <c r="C177" s="5" t="s">
        <v>3746</v>
      </c>
      <c r="E177" s="5">
        <v>8.0</v>
      </c>
      <c r="F177" s="5">
        <v>1.0</v>
      </c>
    </row>
    <row r="178">
      <c r="A178" s="5">
        <v>1987.0</v>
      </c>
      <c r="B178" s="5" t="s">
        <v>62</v>
      </c>
      <c r="C178" s="5" t="s">
        <v>1517</v>
      </c>
      <c r="E178" s="5">
        <v>9.0</v>
      </c>
      <c r="F178" s="5">
        <v>11.0</v>
      </c>
    </row>
    <row r="179">
      <c r="A179" s="5">
        <v>1978.0</v>
      </c>
      <c r="B179" s="5" t="s">
        <v>5981</v>
      </c>
      <c r="C179" s="5" t="s">
        <v>6050</v>
      </c>
      <c r="E179" s="5">
        <v>8.0</v>
      </c>
      <c r="F179" s="5">
        <v>1.0</v>
      </c>
    </row>
    <row r="180">
      <c r="A180" s="5">
        <v>1982.0</v>
      </c>
      <c r="B180" s="5" t="s">
        <v>62</v>
      </c>
      <c r="C180" s="5" t="s">
        <v>5171</v>
      </c>
      <c r="E180" s="5">
        <v>8.0</v>
      </c>
      <c r="F180" s="5">
        <v>1.0</v>
      </c>
    </row>
    <row r="181">
      <c r="A181" s="5">
        <v>1988.0</v>
      </c>
      <c r="B181" s="5" t="s">
        <v>2244</v>
      </c>
      <c r="C181" s="5" t="s">
        <v>6051</v>
      </c>
      <c r="E181" s="5">
        <v>8.0</v>
      </c>
      <c r="F181" s="5">
        <v>1.0</v>
      </c>
    </row>
    <row r="182">
      <c r="A182" s="5">
        <v>1982.0</v>
      </c>
      <c r="B182" s="5" t="s">
        <v>62</v>
      </c>
      <c r="C182" s="5" t="s">
        <v>6052</v>
      </c>
      <c r="E182" s="5">
        <v>8.0</v>
      </c>
      <c r="F182" s="5">
        <v>1.0</v>
      </c>
    </row>
    <row r="183">
      <c r="A183" s="5">
        <v>1982.0</v>
      </c>
      <c r="B183" s="5" t="s">
        <v>5981</v>
      </c>
      <c r="C183" s="5" t="s">
        <v>6052</v>
      </c>
      <c r="D183" s="5" t="s">
        <v>6053</v>
      </c>
      <c r="E183" s="5">
        <v>8.0</v>
      </c>
      <c r="F183" s="5">
        <v>1.0</v>
      </c>
    </row>
    <row r="184">
      <c r="A184" s="5">
        <v>1984.0</v>
      </c>
      <c r="B184" s="5" t="s">
        <v>62</v>
      </c>
      <c r="C184" s="5" t="s">
        <v>6052</v>
      </c>
      <c r="E184" s="5">
        <v>8.0</v>
      </c>
      <c r="F184" s="5">
        <v>1.0</v>
      </c>
    </row>
    <row r="185">
      <c r="A185" s="5">
        <v>1989.0</v>
      </c>
      <c r="B185" s="5" t="s">
        <v>6046</v>
      </c>
      <c r="C185" s="5" t="s">
        <v>6054</v>
      </c>
      <c r="E185" s="5" t="s">
        <v>6055</v>
      </c>
      <c r="F185" s="5">
        <v>1.0</v>
      </c>
    </row>
    <row r="186">
      <c r="A186" s="5">
        <v>1982.0</v>
      </c>
      <c r="B186" s="5" t="s">
        <v>62</v>
      </c>
      <c r="C186" s="5" t="s">
        <v>5169</v>
      </c>
      <c r="E186" s="5">
        <v>9.0</v>
      </c>
      <c r="F186" s="5">
        <v>1.0</v>
      </c>
    </row>
    <row r="187">
      <c r="A187" s="5">
        <v>1988.0</v>
      </c>
      <c r="B187" s="5" t="s">
        <v>62</v>
      </c>
      <c r="C187" s="5" t="s">
        <v>986</v>
      </c>
      <c r="E187" s="5">
        <v>10.0</v>
      </c>
      <c r="F187" s="5">
        <v>1.0</v>
      </c>
    </row>
    <row r="188">
      <c r="A188" s="5">
        <v>1987.0</v>
      </c>
      <c r="B188" s="5" t="s">
        <v>62</v>
      </c>
      <c r="C188" s="5" t="s">
        <v>986</v>
      </c>
      <c r="E188" s="5">
        <v>9.0</v>
      </c>
      <c r="F188" s="5">
        <v>3.0</v>
      </c>
    </row>
    <row r="189">
      <c r="A189" s="5">
        <v>1988.0</v>
      </c>
      <c r="B189" s="5" t="s">
        <v>62</v>
      </c>
      <c r="C189" s="5" t="s">
        <v>986</v>
      </c>
      <c r="E189" s="5">
        <v>8.0</v>
      </c>
      <c r="F189" s="5">
        <v>3.0</v>
      </c>
    </row>
    <row r="190">
      <c r="A190" s="5">
        <v>1987.0</v>
      </c>
      <c r="B190" s="5" t="s">
        <v>62</v>
      </c>
      <c r="C190" s="5" t="s">
        <v>986</v>
      </c>
      <c r="E190" s="5">
        <v>8.0</v>
      </c>
      <c r="F190" s="5">
        <v>1.0</v>
      </c>
    </row>
    <row r="191">
      <c r="A191" s="5">
        <v>1984.0</v>
      </c>
      <c r="B191" s="5" t="s">
        <v>62</v>
      </c>
      <c r="C191" s="5" t="s">
        <v>986</v>
      </c>
      <c r="E191" s="5">
        <v>8.0</v>
      </c>
      <c r="F191" s="5">
        <v>3.0</v>
      </c>
    </row>
    <row r="192">
      <c r="A192" s="5">
        <v>1988.0</v>
      </c>
      <c r="B192" s="5" t="s">
        <v>102</v>
      </c>
      <c r="C192" s="5" t="s">
        <v>1868</v>
      </c>
      <c r="E192" s="5">
        <v>8.0</v>
      </c>
      <c r="F192" s="5">
        <v>7.0</v>
      </c>
    </row>
    <row r="193">
      <c r="A193" s="5">
        <v>1989.0</v>
      </c>
      <c r="B193" s="5" t="s">
        <v>2244</v>
      </c>
      <c r="C193" s="5" t="s">
        <v>1868</v>
      </c>
      <c r="E193" s="5">
        <v>9.0</v>
      </c>
      <c r="F193" s="5">
        <v>1.0</v>
      </c>
    </row>
    <row r="194">
      <c r="A194" s="5">
        <v>1988.0</v>
      </c>
      <c r="B194" s="5" t="s">
        <v>102</v>
      </c>
      <c r="C194" s="5" t="s">
        <v>1868</v>
      </c>
      <c r="D194" s="5" t="s">
        <v>1927</v>
      </c>
      <c r="E194" s="5">
        <v>9.0</v>
      </c>
      <c r="F194" s="5">
        <v>5.0</v>
      </c>
    </row>
    <row r="195">
      <c r="A195" s="5">
        <v>1988.0</v>
      </c>
      <c r="B195" s="5" t="s">
        <v>102</v>
      </c>
      <c r="C195" s="5" t="s">
        <v>1868</v>
      </c>
      <c r="D195" s="5" t="s">
        <v>1927</v>
      </c>
      <c r="E195" s="5">
        <v>8.0</v>
      </c>
      <c r="F195" s="5">
        <v>13.0</v>
      </c>
    </row>
    <row r="196">
      <c r="A196" s="5">
        <v>1988.0</v>
      </c>
      <c r="B196" s="5" t="s">
        <v>102</v>
      </c>
      <c r="C196" s="5" t="s">
        <v>1868</v>
      </c>
      <c r="D196" s="5" t="s">
        <v>1927</v>
      </c>
      <c r="E196" s="5" t="s">
        <v>6056</v>
      </c>
      <c r="F196" s="5">
        <v>1.0</v>
      </c>
    </row>
    <row r="197">
      <c r="A197" s="5">
        <v>1988.0</v>
      </c>
      <c r="B197" s="5" t="s">
        <v>102</v>
      </c>
      <c r="C197" s="5" t="s">
        <v>1868</v>
      </c>
      <c r="D197" s="5" t="s">
        <v>1927</v>
      </c>
      <c r="E197" s="5">
        <v>7.0</v>
      </c>
      <c r="F197" s="5">
        <v>1.0</v>
      </c>
    </row>
    <row r="198">
      <c r="A198" s="217">
        <v>1988.0</v>
      </c>
      <c r="B198" s="218" t="s">
        <v>102</v>
      </c>
      <c r="C198" s="218" t="s">
        <v>1868</v>
      </c>
      <c r="D198" s="218" t="s">
        <v>1927</v>
      </c>
      <c r="E198" s="124" t="s">
        <v>887</v>
      </c>
      <c r="F198" s="217">
        <v>5.0</v>
      </c>
    </row>
    <row r="199">
      <c r="A199" s="217">
        <v>1988.0</v>
      </c>
      <c r="B199" s="218" t="s">
        <v>102</v>
      </c>
      <c r="C199" s="218" t="s">
        <v>1868</v>
      </c>
      <c r="D199" s="218" t="s">
        <v>1927</v>
      </c>
      <c r="E199" s="124" t="s">
        <v>462</v>
      </c>
      <c r="F199" s="124">
        <v>1.0</v>
      </c>
    </row>
    <row r="200">
      <c r="A200" s="5">
        <v>1988.0</v>
      </c>
      <c r="B200" s="5" t="s">
        <v>102</v>
      </c>
      <c r="C200" s="5" t="s">
        <v>6057</v>
      </c>
      <c r="E200" s="5">
        <v>8.0</v>
      </c>
      <c r="F200" s="5">
        <v>1.0</v>
      </c>
    </row>
    <row r="201">
      <c r="A201" s="5">
        <v>1988.0</v>
      </c>
      <c r="B201" s="5" t="s">
        <v>102</v>
      </c>
      <c r="C201" s="5" t="s">
        <v>6057</v>
      </c>
      <c r="D201" s="5" t="s">
        <v>6058</v>
      </c>
      <c r="E201" s="5">
        <v>9.0</v>
      </c>
      <c r="F201" s="5">
        <v>1.0</v>
      </c>
    </row>
    <row r="202">
      <c r="A202" s="5">
        <v>1988.0</v>
      </c>
      <c r="B202" s="5" t="s">
        <v>2244</v>
      </c>
      <c r="C202" s="5" t="s">
        <v>6059</v>
      </c>
      <c r="E202" s="5">
        <v>8.0</v>
      </c>
      <c r="F202" s="5">
        <v>3.0</v>
      </c>
    </row>
    <row r="203">
      <c r="A203" s="5">
        <v>1988.0</v>
      </c>
      <c r="B203" s="5" t="s">
        <v>2244</v>
      </c>
      <c r="C203" s="5" t="s">
        <v>6060</v>
      </c>
      <c r="E203" s="5">
        <v>6.0</v>
      </c>
      <c r="F203" s="5">
        <v>1.0</v>
      </c>
    </row>
    <row r="204">
      <c r="A204" s="99">
        <v>2018.0</v>
      </c>
      <c r="B204" s="99" t="s">
        <v>6061</v>
      </c>
      <c r="C204" s="99" t="s">
        <v>6062</v>
      </c>
      <c r="D204" s="100"/>
      <c r="E204" s="99">
        <v>10.0</v>
      </c>
      <c r="F204" s="99">
        <v>1.0</v>
      </c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>
      <c r="A205" s="99">
        <v>2018.0</v>
      </c>
      <c r="B205" s="99" t="s">
        <v>6061</v>
      </c>
      <c r="C205" s="99" t="s">
        <v>6062</v>
      </c>
      <c r="D205" s="100"/>
      <c r="E205" s="99" t="s">
        <v>6063</v>
      </c>
      <c r="F205" s="99">
        <v>1.0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>
      <c r="A206" s="99">
        <v>2018.0</v>
      </c>
      <c r="B206" s="99" t="s">
        <v>6064</v>
      </c>
      <c r="C206" s="99" t="s">
        <v>6062</v>
      </c>
      <c r="D206" s="100"/>
      <c r="E206" s="99" t="s">
        <v>6065</v>
      </c>
      <c r="F206" s="99">
        <v>3.0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>
      <c r="A207" s="99">
        <v>2018.0</v>
      </c>
      <c r="B207" s="99" t="s">
        <v>6064</v>
      </c>
      <c r="C207" s="99" t="s">
        <v>6062</v>
      </c>
      <c r="D207" s="100"/>
      <c r="E207" s="99" t="s">
        <v>6066</v>
      </c>
      <c r="F207" s="99">
        <v>1.0</v>
      </c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>
      <c r="A208" s="99">
        <v>2018.0</v>
      </c>
      <c r="B208" s="99" t="s">
        <v>6067</v>
      </c>
      <c r="C208" s="99" t="s">
        <v>6062</v>
      </c>
      <c r="D208" s="99" t="s">
        <v>6068</v>
      </c>
      <c r="E208" s="99" t="s">
        <v>6065</v>
      </c>
      <c r="F208" s="99">
        <v>2.0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>
      <c r="A209" s="5">
        <v>1981.0</v>
      </c>
      <c r="B209" s="5" t="s">
        <v>62</v>
      </c>
      <c r="C209" s="5" t="s">
        <v>2326</v>
      </c>
      <c r="E209" s="5">
        <v>8.0</v>
      </c>
      <c r="F209" s="5">
        <v>2.0</v>
      </c>
    </row>
    <row r="210">
      <c r="A210" s="5">
        <v>1987.0</v>
      </c>
      <c r="B210" s="5" t="s">
        <v>102</v>
      </c>
      <c r="C210" s="5" t="s">
        <v>2326</v>
      </c>
      <c r="E210" s="5">
        <v>9.0</v>
      </c>
      <c r="F210" s="5">
        <v>1.0</v>
      </c>
    </row>
    <row r="211">
      <c r="A211" s="5">
        <v>1987.0</v>
      </c>
      <c r="B211" s="5" t="s">
        <v>2244</v>
      </c>
      <c r="C211" s="5" t="s">
        <v>2326</v>
      </c>
      <c r="E211" s="5">
        <v>8.0</v>
      </c>
      <c r="F211" s="5">
        <v>3.0</v>
      </c>
    </row>
    <row r="212">
      <c r="A212" s="5">
        <v>1987.0</v>
      </c>
      <c r="B212" s="5" t="s">
        <v>2244</v>
      </c>
      <c r="C212" s="5" t="s">
        <v>2326</v>
      </c>
      <c r="E212" s="5">
        <v>7.0</v>
      </c>
      <c r="F212" s="5">
        <v>1.0</v>
      </c>
    </row>
    <row r="213">
      <c r="A213" s="5">
        <v>1990.0</v>
      </c>
      <c r="B213" s="5" t="s">
        <v>6005</v>
      </c>
      <c r="C213" s="5" t="s">
        <v>5346</v>
      </c>
      <c r="E213" s="5">
        <v>8.0</v>
      </c>
      <c r="F213" s="5">
        <v>1.0</v>
      </c>
    </row>
    <row r="214">
      <c r="A214" s="5">
        <v>1988.0</v>
      </c>
      <c r="B214" s="5" t="s">
        <v>102</v>
      </c>
      <c r="C214" s="5" t="s">
        <v>6069</v>
      </c>
      <c r="E214" s="5">
        <v>8.0</v>
      </c>
      <c r="F214" s="5">
        <v>1.0</v>
      </c>
    </row>
    <row r="215">
      <c r="A215" s="5">
        <v>1987.0</v>
      </c>
      <c r="B215" s="5" t="s">
        <v>102</v>
      </c>
      <c r="C215" s="5" t="s">
        <v>6070</v>
      </c>
      <c r="E215" s="5">
        <v>8.0</v>
      </c>
      <c r="F215" s="5">
        <v>8.0</v>
      </c>
    </row>
    <row r="216">
      <c r="A216" s="5">
        <v>1981.0</v>
      </c>
      <c r="B216" s="5" t="s">
        <v>62</v>
      </c>
      <c r="C216" s="5" t="s">
        <v>6070</v>
      </c>
      <c r="E216" s="5">
        <v>8.0</v>
      </c>
      <c r="F216" s="5">
        <v>1.0</v>
      </c>
    </row>
    <row r="217">
      <c r="A217" s="5">
        <v>1987.0</v>
      </c>
      <c r="B217" s="5" t="s">
        <v>102</v>
      </c>
      <c r="C217" s="5" t="s">
        <v>6070</v>
      </c>
      <c r="D217" s="5" t="s">
        <v>1567</v>
      </c>
      <c r="E217" s="5">
        <v>8.0</v>
      </c>
      <c r="F217" s="5">
        <v>1.0</v>
      </c>
    </row>
    <row r="218">
      <c r="A218" s="5">
        <v>1987.0</v>
      </c>
      <c r="B218" s="5" t="s">
        <v>102</v>
      </c>
      <c r="C218" s="5" t="s">
        <v>6070</v>
      </c>
      <c r="D218" s="5" t="s">
        <v>1567</v>
      </c>
      <c r="E218" s="5">
        <v>8.0</v>
      </c>
      <c r="F218" s="5">
        <v>2.0</v>
      </c>
    </row>
    <row r="219">
      <c r="A219" s="5">
        <v>1987.0</v>
      </c>
      <c r="B219" s="5" t="s">
        <v>102</v>
      </c>
      <c r="C219" s="5" t="s">
        <v>6070</v>
      </c>
      <c r="D219" s="5" t="s">
        <v>1567</v>
      </c>
      <c r="E219" s="5">
        <v>7.0</v>
      </c>
      <c r="F219" s="5">
        <v>1.0</v>
      </c>
    </row>
    <row r="220">
      <c r="A220" s="5">
        <v>1987.0</v>
      </c>
      <c r="B220" s="5" t="s">
        <v>102</v>
      </c>
      <c r="C220" s="5" t="s">
        <v>6070</v>
      </c>
      <c r="E220" s="5">
        <v>7.0</v>
      </c>
      <c r="F220" s="5">
        <v>2.0</v>
      </c>
    </row>
    <row r="221">
      <c r="A221" s="5">
        <v>1987.0</v>
      </c>
      <c r="B221" s="5" t="s">
        <v>102</v>
      </c>
      <c r="C221" s="5" t="s">
        <v>6071</v>
      </c>
      <c r="E221" s="5">
        <v>7.0</v>
      </c>
      <c r="F221" s="5">
        <v>1.0</v>
      </c>
    </row>
    <row r="222">
      <c r="A222" s="5">
        <v>1987.0</v>
      </c>
      <c r="B222" s="5" t="s">
        <v>2244</v>
      </c>
      <c r="C222" s="5" t="s">
        <v>2906</v>
      </c>
      <c r="E222" s="5">
        <v>8.0</v>
      </c>
      <c r="F222" s="5">
        <v>2.0</v>
      </c>
    </row>
    <row r="223">
      <c r="A223" s="5">
        <v>1987.0</v>
      </c>
      <c r="B223" s="5" t="s">
        <v>2244</v>
      </c>
      <c r="C223" s="5" t="s">
        <v>6072</v>
      </c>
      <c r="E223" s="5">
        <v>8.0</v>
      </c>
      <c r="F223" s="5">
        <v>1.0</v>
      </c>
    </row>
    <row r="224">
      <c r="A224" s="5">
        <v>1988.0</v>
      </c>
      <c r="B224" s="5" t="s">
        <v>102</v>
      </c>
      <c r="C224" s="5" t="s">
        <v>6072</v>
      </c>
      <c r="E224" s="5">
        <v>8.0</v>
      </c>
      <c r="F224" s="5">
        <v>4.0</v>
      </c>
    </row>
    <row r="225">
      <c r="A225" s="5">
        <v>1988.0</v>
      </c>
      <c r="B225" s="5" t="s">
        <v>102</v>
      </c>
      <c r="C225" s="5" t="s">
        <v>6072</v>
      </c>
      <c r="D225" s="5" t="s">
        <v>1567</v>
      </c>
      <c r="E225" s="5">
        <v>7.5</v>
      </c>
      <c r="F225" s="5">
        <v>1.0</v>
      </c>
    </row>
    <row r="226">
      <c r="A226" s="5">
        <v>1981.0</v>
      </c>
      <c r="B226" s="5" t="s">
        <v>62</v>
      </c>
      <c r="C226" s="5" t="s">
        <v>979</v>
      </c>
      <c r="E226" s="5">
        <v>8.0</v>
      </c>
      <c r="F226" s="5">
        <v>2.0</v>
      </c>
    </row>
    <row r="227">
      <c r="A227" s="5">
        <v>1982.0</v>
      </c>
      <c r="B227" s="5" t="s">
        <v>62</v>
      </c>
      <c r="C227" s="5" t="s">
        <v>979</v>
      </c>
      <c r="E227" s="5">
        <v>9.0</v>
      </c>
      <c r="F227" s="5">
        <v>1.0</v>
      </c>
    </row>
    <row r="228">
      <c r="A228" s="5">
        <v>1993.0</v>
      </c>
      <c r="B228" s="5" t="s">
        <v>6073</v>
      </c>
      <c r="C228" s="5" t="s">
        <v>6074</v>
      </c>
      <c r="E228" s="5">
        <v>9.0</v>
      </c>
      <c r="F228" s="5">
        <v>1.0</v>
      </c>
    </row>
    <row r="229">
      <c r="A229" s="5">
        <v>1993.0</v>
      </c>
      <c r="B229" s="5" t="s">
        <v>6073</v>
      </c>
      <c r="C229" s="5" t="s">
        <v>6074</v>
      </c>
      <c r="E229" s="5">
        <v>8.0</v>
      </c>
      <c r="F229" s="5">
        <v>1.0</v>
      </c>
    </row>
    <row r="230">
      <c r="A230" s="5">
        <v>1989.0</v>
      </c>
      <c r="B230" s="5" t="s">
        <v>90</v>
      </c>
      <c r="C230" s="5" t="s">
        <v>6074</v>
      </c>
      <c r="E230" s="5">
        <v>9.0</v>
      </c>
      <c r="F230" s="5">
        <v>3.0</v>
      </c>
    </row>
    <row r="231">
      <c r="A231" s="5">
        <v>1989.0</v>
      </c>
      <c r="B231" s="5" t="s">
        <v>119</v>
      </c>
      <c r="C231" s="5" t="s">
        <v>6074</v>
      </c>
      <c r="E231" s="5">
        <v>9.0</v>
      </c>
      <c r="F231" s="5">
        <v>1.0</v>
      </c>
    </row>
    <row r="232">
      <c r="A232" s="5">
        <v>1989.0</v>
      </c>
      <c r="B232" s="5" t="s">
        <v>2835</v>
      </c>
      <c r="C232" s="5" t="s">
        <v>6074</v>
      </c>
      <c r="E232" s="5">
        <v>9.0</v>
      </c>
      <c r="F232" s="5">
        <v>3.0</v>
      </c>
    </row>
    <row r="233">
      <c r="A233" s="5">
        <v>1989.0</v>
      </c>
      <c r="B233" s="5" t="s">
        <v>2835</v>
      </c>
      <c r="C233" s="5" t="s">
        <v>6074</v>
      </c>
      <c r="E233" s="5">
        <v>8.0</v>
      </c>
      <c r="F233" s="5">
        <v>1.0</v>
      </c>
    </row>
    <row r="234">
      <c r="A234" s="5">
        <v>1989.0</v>
      </c>
      <c r="B234" s="5" t="s">
        <v>5981</v>
      </c>
      <c r="C234" s="5" t="s">
        <v>6074</v>
      </c>
      <c r="E234" s="5">
        <v>9.0</v>
      </c>
      <c r="F234" s="5">
        <v>1.0</v>
      </c>
    </row>
    <row r="235">
      <c r="A235" s="5">
        <v>1989.0</v>
      </c>
      <c r="B235" s="5" t="s">
        <v>102</v>
      </c>
      <c r="C235" s="5" t="s">
        <v>6074</v>
      </c>
      <c r="E235" s="5">
        <v>9.0</v>
      </c>
      <c r="F235" s="5">
        <v>53.0</v>
      </c>
    </row>
    <row r="236">
      <c r="A236" s="5">
        <v>2007.0</v>
      </c>
      <c r="B236" s="5" t="s">
        <v>62</v>
      </c>
      <c r="C236" s="5" t="s">
        <v>1795</v>
      </c>
      <c r="D236" s="5" t="s">
        <v>2504</v>
      </c>
      <c r="E236" s="5">
        <v>9.0</v>
      </c>
      <c r="F236" s="5">
        <v>1.0</v>
      </c>
    </row>
    <row r="237">
      <c r="A237" s="5">
        <v>2007.0</v>
      </c>
      <c r="B237" s="5" t="s">
        <v>62</v>
      </c>
      <c r="C237" s="5" t="s">
        <v>1795</v>
      </c>
      <c r="D237" s="5" t="s">
        <v>2504</v>
      </c>
      <c r="E237" s="5">
        <v>8.5</v>
      </c>
      <c r="F237" s="5">
        <v>3.0</v>
      </c>
    </row>
    <row r="238">
      <c r="A238" s="5">
        <v>2007.0</v>
      </c>
      <c r="B238" s="5" t="s">
        <v>62</v>
      </c>
      <c r="C238" s="5" t="s">
        <v>1795</v>
      </c>
      <c r="D238" s="5" t="s">
        <v>2504</v>
      </c>
      <c r="E238" s="5">
        <v>8.0</v>
      </c>
      <c r="F238" s="5">
        <v>3.0</v>
      </c>
    </row>
    <row r="239">
      <c r="A239" s="5">
        <v>2007.0</v>
      </c>
      <c r="B239" s="5" t="s">
        <v>62</v>
      </c>
      <c r="C239" s="5" t="s">
        <v>1795</v>
      </c>
      <c r="D239" s="5" t="s">
        <v>2504</v>
      </c>
      <c r="E239" s="5">
        <v>7.0</v>
      </c>
      <c r="F239" s="5">
        <v>1.0</v>
      </c>
    </row>
    <row r="240">
      <c r="A240" s="5">
        <v>2007.0</v>
      </c>
      <c r="B240" s="5" t="s">
        <v>62</v>
      </c>
      <c r="C240" s="5" t="s">
        <v>1795</v>
      </c>
      <c r="D240" s="5" t="s">
        <v>1796</v>
      </c>
      <c r="E240" s="5" t="s">
        <v>462</v>
      </c>
      <c r="F240" s="5">
        <v>1.0</v>
      </c>
    </row>
    <row r="241">
      <c r="A241" s="5">
        <v>2007.0</v>
      </c>
      <c r="B241" s="5" t="s">
        <v>1974</v>
      </c>
      <c r="C241" s="5" t="s">
        <v>1795</v>
      </c>
      <c r="D241" s="5" t="s">
        <v>2398</v>
      </c>
      <c r="E241" s="5">
        <v>9.0</v>
      </c>
      <c r="F241" s="5">
        <v>1.0</v>
      </c>
    </row>
    <row r="242">
      <c r="A242" s="5">
        <v>2007.0</v>
      </c>
      <c r="B242" s="5" t="s">
        <v>62</v>
      </c>
      <c r="C242" s="5" t="s">
        <v>1795</v>
      </c>
      <c r="D242" s="5" t="s">
        <v>1796</v>
      </c>
      <c r="E242" s="5">
        <v>8.5</v>
      </c>
      <c r="F242" s="5">
        <v>1.0</v>
      </c>
    </row>
    <row r="243">
      <c r="A243" s="5">
        <v>1981.0</v>
      </c>
      <c r="B243" s="5" t="s">
        <v>5981</v>
      </c>
      <c r="C243" s="5" t="s">
        <v>6075</v>
      </c>
      <c r="E243" s="5">
        <v>6.0</v>
      </c>
      <c r="F243" s="5">
        <v>1.0</v>
      </c>
    </row>
    <row r="244">
      <c r="A244" s="5">
        <v>1988.0</v>
      </c>
      <c r="B244" s="5" t="s">
        <v>102</v>
      </c>
      <c r="C244" s="5" t="s">
        <v>1952</v>
      </c>
      <c r="D244" s="5" t="s">
        <v>1567</v>
      </c>
      <c r="E244" s="5">
        <v>7.0</v>
      </c>
      <c r="F244" s="5">
        <v>1.0</v>
      </c>
    </row>
    <row r="245">
      <c r="A245" s="5">
        <v>1981.0</v>
      </c>
      <c r="B245" s="5" t="s">
        <v>62</v>
      </c>
      <c r="C245" s="5" t="s">
        <v>1952</v>
      </c>
      <c r="D245" s="5" t="s">
        <v>1953</v>
      </c>
      <c r="E245" s="5">
        <v>8.0</v>
      </c>
      <c r="F245" s="5">
        <v>15.0</v>
      </c>
    </row>
    <row r="246">
      <c r="A246" s="116">
        <v>1981.0</v>
      </c>
      <c r="B246" s="117" t="s">
        <v>62</v>
      </c>
      <c r="C246" s="117" t="s">
        <v>1952</v>
      </c>
      <c r="D246" s="117" t="s">
        <v>1953</v>
      </c>
      <c r="E246" s="124">
        <v>7.0</v>
      </c>
      <c r="F246" s="124">
        <v>1.0</v>
      </c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</row>
    <row r="247">
      <c r="A247" s="5">
        <v>1988.0</v>
      </c>
      <c r="B247" s="5" t="s">
        <v>2244</v>
      </c>
      <c r="C247" s="5" t="s">
        <v>1952</v>
      </c>
      <c r="D247" s="5" t="s">
        <v>1567</v>
      </c>
      <c r="E247" s="5">
        <v>8.0</v>
      </c>
      <c r="F247" s="5">
        <v>1.0</v>
      </c>
    </row>
    <row r="248">
      <c r="A248" s="5">
        <v>1996.0</v>
      </c>
      <c r="B248" s="5" t="s">
        <v>2031</v>
      </c>
      <c r="C248" s="5" t="s">
        <v>2430</v>
      </c>
      <c r="E248" s="5">
        <v>8.0</v>
      </c>
      <c r="F248" s="5">
        <v>1.0</v>
      </c>
    </row>
    <row r="249">
      <c r="A249" s="5">
        <v>1999.0</v>
      </c>
      <c r="B249" s="5" t="s">
        <v>1038</v>
      </c>
      <c r="C249" s="5" t="s">
        <v>6076</v>
      </c>
      <c r="E249" s="5">
        <v>8.0</v>
      </c>
      <c r="F249" s="5">
        <v>2.0</v>
      </c>
    </row>
    <row r="250">
      <c r="A250" s="5">
        <v>1999.0</v>
      </c>
      <c r="B250" s="5" t="s">
        <v>1038</v>
      </c>
      <c r="C250" s="5" t="s">
        <v>6076</v>
      </c>
      <c r="E250" s="5">
        <v>7.0</v>
      </c>
      <c r="F250" s="5">
        <v>5.0</v>
      </c>
    </row>
    <row r="251">
      <c r="A251" s="5">
        <v>2019.0</v>
      </c>
      <c r="B251" s="5" t="s">
        <v>119</v>
      </c>
      <c r="C251" s="5" t="s">
        <v>1201</v>
      </c>
      <c r="E251" s="5" t="s">
        <v>244</v>
      </c>
      <c r="F251" s="5">
        <v>10.0</v>
      </c>
    </row>
    <row r="252">
      <c r="A252" s="5">
        <v>1981.0</v>
      </c>
      <c r="B252" s="5" t="s">
        <v>5981</v>
      </c>
      <c r="C252" s="5" t="s">
        <v>6077</v>
      </c>
      <c r="D252" s="5" t="s">
        <v>6078</v>
      </c>
      <c r="E252" s="5">
        <v>6.0</v>
      </c>
      <c r="F252" s="5">
        <v>12.0</v>
      </c>
    </row>
    <row r="253">
      <c r="A253" s="5">
        <v>1981.0</v>
      </c>
      <c r="B253" s="5" t="s">
        <v>5981</v>
      </c>
      <c r="C253" s="5" t="s">
        <v>6077</v>
      </c>
      <c r="D253" s="5" t="s">
        <v>6078</v>
      </c>
      <c r="E253" s="5">
        <v>7.0</v>
      </c>
      <c r="F253" s="5">
        <v>1.0</v>
      </c>
    </row>
    <row r="254">
      <c r="A254" s="5">
        <v>1988.0</v>
      </c>
      <c r="B254" s="5" t="s">
        <v>102</v>
      </c>
      <c r="C254" s="5" t="s">
        <v>1933</v>
      </c>
      <c r="D254" s="5" t="s">
        <v>1567</v>
      </c>
      <c r="E254" s="5">
        <v>7.0</v>
      </c>
      <c r="F254" s="5">
        <v>1.0</v>
      </c>
    </row>
    <row r="255">
      <c r="A255" s="5">
        <v>1988.0</v>
      </c>
      <c r="B255" s="5" t="s">
        <v>102</v>
      </c>
      <c r="C255" s="5" t="s">
        <v>1933</v>
      </c>
      <c r="E255" s="5">
        <v>8.0</v>
      </c>
      <c r="F255" s="5">
        <v>2.0</v>
      </c>
    </row>
    <row r="256">
      <c r="A256" s="5">
        <v>1988.0</v>
      </c>
      <c r="B256" s="5" t="s">
        <v>102</v>
      </c>
      <c r="C256" s="5" t="s">
        <v>1933</v>
      </c>
      <c r="D256" s="5" t="s">
        <v>1927</v>
      </c>
      <c r="E256" s="5">
        <v>8.0</v>
      </c>
      <c r="F256" s="5">
        <v>2.0</v>
      </c>
    </row>
    <row r="257">
      <c r="A257" s="5">
        <v>1988.0</v>
      </c>
      <c r="B257" s="5" t="s">
        <v>102</v>
      </c>
      <c r="C257" s="5" t="s">
        <v>1933</v>
      </c>
      <c r="E257" s="5">
        <v>9.0</v>
      </c>
      <c r="F257" s="5">
        <v>1.0</v>
      </c>
    </row>
    <row r="258">
      <c r="A258" s="5">
        <v>1981.0</v>
      </c>
      <c r="B258" s="5" t="s">
        <v>1974</v>
      </c>
      <c r="C258" s="5" t="s">
        <v>1933</v>
      </c>
      <c r="D258" s="5" t="s">
        <v>1953</v>
      </c>
      <c r="E258" s="5">
        <v>7.0</v>
      </c>
      <c r="F258" s="5">
        <v>10.0</v>
      </c>
    </row>
    <row r="259">
      <c r="A259" s="5">
        <v>1981.0</v>
      </c>
      <c r="B259" s="5" t="s">
        <v>1974</v>
      </c>
      <c r="C259" s="5" t="s">
        <v>1933</v>
      </c>
      <c r="D259" s="5" t="s">
        <v>1953</v>
      </c>
      <c r="E259" s="5">
        <v>8.0</v>
      </c>
      <c r="F259" s="5">
        <v>6.0</v>
      </c>
    </row>
    <row r="260">
      <c r="A260" s="5">
        <v>1989.0</v>
      </c>
      <c r="B260" s="5" t="s">
        <v>102</v>
      </c>
      <c r="C260" s="5" t="s">
        <v>1933</v>
      </c>
      <c r="E260" s="5">
        <v>9.0</v>
      </c>
      <c r="F260" s="5">
        <v>3.0</v>
      </c>
    </row>
    <row r="261">
      <c r="A261" s="5">
        <v>1990.0</v>
      </c>
      <c r="B261" s="5" t="s">
        <v>102</v>
      </c>
      <c r="C261" s="5" t="s">
        <v>1933</v>
      </c>
      <c r="D261" s="5" t="s">
        <v>2072</v>
      </c>
      <c r="E261" s="5">
        <v>9.0</v>
      </c>
      <c r="F261" s="5">
        <v>1.0</v>
      </c>
    </row>
    <row r="262">
      <c r="A262" s="5">
        <v>1988.0</v>
      </c>
      <c r="B262" s="5" t="s">
        <v>102</v>
      </c>
      <c r="C262" s="5" t="s">
        <v>1933</v>
      </c>
      <c r="D262" s="5" t="s">
        <v>1927</v>
      </c>
      <c r="E262" s="5">
        <v>8.0</v>
      </c>
      <c r="F262" s="5">
        <v>1.0</v>
      </c>
    </row>
    <row r="263">
      <c r="A263" s="5">
        <v>1988.0</v>
      </c>
      <c r="B263" s="5" t="s">
        <v>2244</v>
      </c>
      <c r="C263" s="5" t="s">
        <v>1933</v>
      </c>
      <c r="D263" s="5" t="s">
        <v>1567</v>
      </c>
      <c r="E263" s="5">
        <v>8.0</v>
      </c>
      <c r="F263" s="5">
        <v>1.0</v>
      </c>
    </row>
    <row r="264">
      <c r="A264" s="5">
        <v>1987.0</v>
      </c>
      <c r="B264" s="5" t="s">
        <v>102</v>
      </c>
      <c r="C264" s="5" t="s">
        <v>1933</v>
      </c>
      <c r="D264" s="5" t="s">
        <v>1567</v>
      </c>
      <c r="E264" s="5">
        <v>8.5</v>
      </c>
      <c r="F264" s="5">
        <v>1.0</v>
      </c>
    </row>
    <row r="265">
      <c r="A265" s="5">
        <v>1987.0</v>
      </c>
      <c r="B265" s="5" t="s">
        <v>102</v>
      </c>
      <c r="C265" s="5" t="s">
        <v>1933</v>
      </c>
      <c r="D265" s="5" t="s">
        <v>1567</v>
      </c>
      <c r="E265" s="5">
        <v>8.0</v>
      </c>
      <c r="F265" s="5">
        <v>3.0</v>
      </c>
    </row>
    <row r="266">
      <c r="A266" s="5">
        <v>1987.0</v>
      </c>
      <c r="B266" s="5" t="s">
        <v>102</v>
      </c>
      <c r="C266" s="5" t="s">
        <v>1933</v>
      </c>
      <c r="D266" s="5" t="s">
        <v>1567</v>
      </c>
      <c r="E266" s="5">
        <v>6.0</v>
      </c>
      <c r="F266" s="5">
        <v>2.0</v>
      </c>
    </row>
    <row r="267">
      <c r="A267" s="5">
        <v>1990.0</v>
      </c>
      <c r="B267" s="5" t="s">
        <v>102</v>
      </c>
      <c r="C267" s="5" t="s">
        <v>1933</v>
      </c>
      <c r="D267" s="5" t="s">
        <v>2072</v>
      </c>
      <c r="E267" s="5">
        <v>8.0</v>
      </c>
      <c r="F267" s="5">
        <v>2.0</v>
      </c>
    </row>
    <row r="268">
      <c r="A268" s="5">
        <v>1989.0</v>
      </c>
      <c r="B268" s="5" t="s">
        <v>102</v>
      </c>
      <c r="C268" s="5" t="s">
        <v>1933</v>
      </c>
      <c r="E268" s="5">
        <v>9.0</v>
      </c>
      <c r="F268" s="5">
        <v>3.0</v>
      </c>
    </row>
    <row r="269">
      <c r="A269" s="5">
        <v>1989.0</v>
      </c>
      <c r="B269" s="5" t="s">
        <v>102</v>
      </c>
      <c r="C269" s="5" t="s">
        <v>6079</v>
      </c>
      <c r="E269" s="5">
        <v>9.0</v>
      </c>
      <c r="F269" s="5">
        <v>5.0</v>
      </c>
    </row>
    <row r="270">
      <c r="A270" s="5">
        <v>1989.0</v>
      </c>
      <c r="B270" s="5" t="s">
        <v>102</v>
      </c>
      <c r="C270" s="5" t="s">
        <v>6079</v>
      </c>
      <c r="E270" s="5">
        <v>8.0</v>
      </c>
      <c r="F270" s="5">
        <v>4.0</v>
      </c>
    </row>
    <row r="271">
      <c r="A271" s="5">
        <v>1981.0</v>
      </c>
      <c r="B271" s="5" t="s">
        <v>62</v>
      </c>
      <c r="C271" s="5" t="s">
        <v>6080</v>
      </c>
      <c r="D271" s="5" t="s">
        <v>1953</v>
      </c>
      <c r="E271" s="5">
        <v>7.0</v>
      </c>
      <c r="F271" s="5">
        <v>12.0</v>
      </c>
    </row>
    <row r="272">
      <c r="A272" s="5">
        <v>1981.0</v>
      </c>
      <c r="B272" s="5" t="s">
        <v>62</v>
      </c>
      <c r="C272" s="5" t="s">
        <v>6081</v>
      </c>
      <c r="E272" s="5">
        <v>7.0</v>
      </c>
      <c r="F272" s="5">
        <v>2.0</v>
      </c>
    </row>
    <row r="273">
      <c r="A273" s="5">
        <v>1982.0</v>
      </c>
      <c r="B273" s="5" t="s">
        <v>62</v>
      </c>
      <c r="C273" s="5" t="s">
        <v>1488</v>
      </c>
      <c r="D273" s="5" t="s">
        <v>1567</v>
      </c>
      <c r="E273" s="5">
        <v>8.0</v>
      </c>
      <c r="F273" s="5">
        <v>1.0</v>
      </c>
    </row>
    <row r="274">
      <c r="A274" s="5">
        <v>1984.0</v>
      </c>
      <c r="B274" s="5" t="s">
        <v>62</v>
      </c>
      <c r="C274" s="5" t="s">
        <v>1488</v>
      </c>
      <c r="E274" s="5">
        <v>9.0</v>
      </c>
      <c r="F274" s="5">
        <v>1.0</v>
      </c>
    </row>
    <row r="275">
      <c r="A275" s="5">
        <v>1989.0</v>
      </c>
      <c r="B275" s="5" t="s">
        <v>5981</v>
      </c>
      <c r="C275" s="5" t="s">
        <v>6082</v>
      </c>
      <c r="E275" s="5">
        <v>8.0</v>
      </c>
      <c r="F275" s="5">
        <v>1.0</v>
      </c>
    </row>
    <row r="276">
      <c r="A276" s="5">
        <v>1988.0</v>
      </c>
      <c r="B276" s="5" t="s">
        <v>102</v>
      </c>
      <c r="C276" s="5" t="s">
        <v>1993</v>
      </c>
      <c r="E276" s="5">
        <v>8.0</v>
      </c>
      <c r="F276" s="5">
        <v>3.0</v>
      </c>
    </row>
    <row r="277">
      <c r="A277" s="5">
        <v>1988.0</v>
      </c>
      <c r="B277" s="5" t="s">
        <v>102</v>
      </c>
      <c r="C277" s="5" t="s">
        <v>1993</v>
      </c>
      <c r="D277" s="5" t="s">
        <v>1927</v>
      </c>
      <c r="E277" s="5">
        <v>8.0</v>
      </c>
      <c r="F277" s="5">
        <v>1.0</v>
      </c>
    </row>
    <row r="278">
      <c r="A278" s="5">
        <v>1981.0</v>
      </c>
      <c r="B278" s="5" t="s">
        <v>1974</v>
      </c>
      <c r="C278" s="5" t="s">
        <v>1993</v>
      </c>
      <c r="E278" s="5">
        <v>8.0</v>
      </c>
      <c r="F278" s="5">
        <v>1.0</v>
      </c>
    </row>
    <row r="279">
      <c r="A279" s="5">
        <v>1981.0</v>
      </c>
      <c r="B279" s="5" t="s">
        <v>1974</v>
      </c>
      <c r="C279" s="5" t="s">
        <v>1993</v>
      </c>
      <c r="E279" s="5">
        <v>6.0</v>
      </c>
      <c r="F279" s="5">
        <v>4.0</v>
      </c>
    </row>
    <row r="280">
      <c r="A280" s="5">
        <v>1981.0</v>
      </c>
      <c r="B280" s="5" t="s">
        <v>1974</v>
      </c>
      <c r="C280" s="5" t="s">
        <v>1993</v>
      </c>
      <c r="E280" s="5">
        <v>7.0</v>
      </c>
      <c r="F280" s="5">
        <v>2.0</v>
      </c>
    </row>
    <row r="281">
      <c r="A281" s="5">
        <v>1988.0</v>
      </c>
      <c r="B281" s="5" t="s">
        <v>102</v>
      </c>
      <c r="C281" s="5" t="s">
        <v>1993</v>
      </c>
      <c r="E281" s="5">
        <v>9.0</v>
      </c>
      <c r="F281" s="5">
        <v>1.0</v>
      </c>
    </row>
    <row r="282">
      <c r="A282" s="5">
        <v>1991.0</v>
      </c>
      <c r="B282" s="5" t="s">
        <v>1802</v>
      </c>
      <c r="C282" s="5" t="s">
        <v>1993</v>
      </c>
      <c r="D282" s="5" t="s">
        <v>6083</v>
      </c>
      <c r="E282" s="5">
        <v>9.0</v>
      </c>
      <c r="F282" s="5">
        <v>1.0</v>
      </c>
    </row>
    <row r="283">
      <c r="A283" s="5">
        <v>1988.0</v>
      </c>
      <c r="B283" s="5" t="s">
        <v>2244</v>
      </c>
      <c r="C283" s="5" t="s">
        <v>1993</v>
      </c>
      <c r="D283" s="5" t="s">
        <v>1927</v>
      </c>
      <c r="E283" s="5">
        <v>9.0</v>
      </c>
      <c r="F283" s="5">
        <v>1.0</v>
      </c>
    </row>
    <row r="284">
      <c r="A284" s="5">
        <v>1988.0</v>
      </c>
      <c r="B284" s="5" t="s">
        <v>2244</v>
      </c>
      <c r="C284" s="5" t="s">
        <v>1993</v>
      </c>
      <c r="D284" s="5" t="s">
        <v>1567</v>
      </c>
      <c r="E284" s="5">
        <v>8.0</v>
      </c>
      <c r="F284" s="5">
        <v>1.0</v>
      </c>
    </row>
    <row r="285">
      <c r="A285" s="5">
        <v>1987.0</v>
      </c>
      <c r="B285" s="5" t="s">
        <v>102</v>
      </c>
      <c r="C285" s="5" t="s">
        <v>1993</v>
      </c>
      <c r="D285" s="5" t="s">
        <v>1567</v>
      </c>
      <c r="E285" s="5">
        <v>8.0</v>
      </c>
      <c r="F285" s="5">
        <v>1.0</v>
      </c>
    </row>
    <row r="286">
      <c r="A286" s="5">
        <v>1987.0</v>
      </c>
      <c r="B286" s="5" t="s">
        <v>2244</v>
      </c>
      <c r="C286" s="5" t="s">
        <v>1993</v>
      </c>
      <c r="E286" s="5">
        <v>8.0</v>
      </c>
      <c r="F286" s="5">
        <v>1.0</v>
      </c>
    </row>
    <row r="287">
      <c r="A287" s="5">
        <v>1988.0</v>
      </c>
      <c r="B287" s="5" t="s">
        <v>102</v>
      </c>
      <c r="C287" s="5" t="s">
        <v>6084</v>
      </c>
      <c r="E287" s="5">
        <v>8.0</v>
      </c>
      <c r="F287" s="5">
        <v>1.0</v>
      </c>
    </row>
    <row r="288">
      <c r="A288" s="5">
        <v>1988.0</v>
      </c>
      <c r="B288" s="5" t="s">
        <v>102</v>
      </c>
      <c r="C288" s="5" t="s">
        <v>6085</v>
      </c>
      <c r="E288" s="5">
        <v>8.0</v>
      </c>
      <c r="F288" s="5">
        <v>1.0</v>
      </c>
    </row>
    <row r="289">
      <c r="A289" s="5">
        <v>1990.0</v>
      </c>
      <c r="B289" s="5" t="s">
        <v>2244</v>
      </c>
      <c r="C289" s="5" t="s">
        <v>6086</v>
      </c>
      <c r="E289" s="5">
        <v>8.0</v>
      </c>
      <c r="F289" s="5">
        <v>1.0</v>
      </c>
    </row>
    <row r="290">
      <c r="A290" s="5">
        <v>1987.0</v>
      </c>
      <c r="B290" s="5" t="s">
        <v>2244</v>
      </c>
      <c r="C290" s="5" t="s">
        <v>2132</v>
      </c>
      <c r="D290" s="5" t="s">
        <v>2072</v>
      </c>
      <c r="E290" s="5">
        <v>9.0</v>
      </c>
      <c r="F290" s="5">
        <v>1.0</v>
      </c>
    </row>
    <row r="291">
      <c r="A291" s="5">
        <v>1987.0</v>
      </c>
      <c r="B291" s="5" t="s">
        <v>2244</v>
      </c>
      <c r="C291" s="5" t="s">
        <v>2132</v>
      </c>
      <c r="D291" s="5" t="s">
        <v>2072</v>
      </c>
      <c r="E291" s="5">
        <v>7.0</v>
      </c>
      <c r="F291" s="5">
        <v>1.0</v>
      </c>
    </row>
    <row r="292">
      <c r="A292" s="5">
        <v>1988.0</v>
      </c>
      <c r="B292" s="5" t="s">
        <v>102</v>
      </c>
      <c r="C292" s="5" t="s">
        <v>6087</v>
      </c>
      <c r="E292" s="5">
        <v>8.0</v>
      </c>
      <c r="F292" s="5">
        <v>1.0</v>
      </c>
    </row>
    <row r="293">
      <c r="A293" s="5">
        <v>1988.0</v>
      </c>
      <c r="B293" s="5" t="s">
        <v>102</v>
      </c>
      <c r="C293" s="5" t="s">
        <v>6088</v>
      </c>
      <c r="E293" s="5">
        <v>8.0</v>
      </c>
      <c r="F293" s="5">
        <v>4.0</v>
      </c>
    </row>
    <row r="294">
      <c r="A294" s="5">
        <v>1990.0</v>
      </c>
      <c r="B294" s="5" t="s">
        <v>5466</v>
      </c>
      <c r="C294" s="5" t="s">
        <v>6089</v>
      </c>
      <c r="E294" s="5">
        <v>9.0</v>
      </c>
      <c r="F294" s="5">
        <v>1.0</v>
      </c>
    </row>
    <row r="295">
      <c r="A295" s="5">
        <v>1990.0</v>
      </c>
      <c r="B295" s="5" t="s">
        <v>5992</v>
      </c>
      <c r="C295" s="5" t="s">
        <v>4760</v>
      </c>
      <c r="E295" s="5">
        <v>9.0</v>
      </c>
      <c r="F295" s="5">
        <v>1.0</v>
      </c>
    </row>
    <row r="296">
      <c r="A296" s="5">
        <v>2012.0</v>
      </c>
      <c r="B296" s="5" t="s">
        <v>5981</v>
      </c>
      <c r="C296" s="5" t="s">
        <v>6090</v>
      </c>
      <c r="E296" s="5">
        <v>10.0</v>
      </c>
      <c r="F296" s="5">
        <v>1.0</v>
      </c>
    </row>
    <row r="297">
      <c r="A297" s="5">
        <v>2012.0</v>
      </c>
      <c r="B297" s="5" t="s">
        <v>6091</v>
      </c>
      <c r="C297" s="5" t="s">
        <v>157</v>
      </c>
      <c r="D297" s="5" t="s">
        <v>3585</v>
      </c>
      <c r="E297" s="5" t="s">
        <v>6092</v>
      </c>
      <c r="F297" s="5">
        <v>1.0</v>
      </c>
    </row>
    <row r="298">
      <c r="A298" s="5">
        <v>2011.0</v>
      </c>
      <c r="B298" s="5" t="s">
        <v>5994</v>
      </c>
      <c r="C298" s="5" t="s">
        <v>157</v>
      </c>
      <c r="D298" s="5" t="s">
        <v>3585</v>
      </c>
      <c r="E298" s="5">
        <v>9.0</v>
      </c>
      <c r="F298" s="5">
        <v>1.0</v>
      </c>
    </row>
    <row r="299">
      <c r="A299" s="5">
        <v>2012.0</v>
      </c>
      <c r="B299" s="5" t="s">
        <v>6093</v>
      </c>
      <c r="C299" s="5" t="s">
        <v>157</v>
      </c>
      <c r="D299" s="5" t="s">
        <v>6002</v>
      </c>
      <c r="E299" s="5">
        <v>10.0</v>
      </c>
      <c r="F299" s="5">
        <v>1.0</v>
      </c>
    </row>
    <row r="300">
      <c r="A300" s="5">
        <v>2011.0</v>
      </c>
      <c r="B300" s="5" t="s">
        <v>5994</v>
      </c>
      <c r="C300" s="5" t="s">
        <v>157</v>
      </c>
      <c r="D300" s="5" t="s">
        <v>6094</v>
      </c>
      <c r="E300" s="5">
        <v>9.0</v>
      </c>
      <c r="F300" s="5">
        <v>1.0</v>
      </c>
    </row>
    <row r="301">
      <c r="A301" s="5">
        <v>2012.0</v>
      </c>
      <c r="B301" s="5" t="s">
        <v>6093</v>
      </c>
      <c r="C301" s="5" t="s">
        <v>157</v>
      </c>
      <c r="D301" s="5" t="s">
        <v>6002</v>
      </c>
      <c r="E301" s="5">
        <v>10.0</v>
      </c>
      <c r="F301" s="5">
        <v>1.0</v>
      </c>
    </row>
    <row r="302">
      <c r="A302" s="5">
        <v>1988.0</v>
      </c>
      <c r="B302" s="5" t="s">
        <v>6095</v>
      </c>
      <c r="C302" s="5" t="s">
        <v>288</v>
      </c>
      <c r="D302" s="5" t="s">
        <v>2577</v>
      </c>
      <c r="E302" s="5">
        <v>10.0</v>
      </c>
      <c r="F302" s="5">
        <v>1.0</v>
      </c>
    </row>
    <row r="303">
      <c r="A303" s="5">
        <v>1988.0</v>
      </c>
      <c r="B303" s="5" t="s">
        <v>2244</v>
      </c>
      <c r="C303" s="5" t="s">
        <v>288</v>
      </c>
      <c r="E303" s="5">
        <v>7.0</v>
      </c>
      <c r="F303" s="5">
        <v>1.0</v>
      </c>
    </row>
    <row r="304">
      <c r="A304" s="5">
        <v>1989.0</v>
      </c>
      <c r="B304" s="5" t="s">
        <v>102</v>
      </c>
      <c r="C304" s="5" t="s">
        <v>288</v>
      </c>
      <c r="E304" s="5">
        <v>9.0</v>
      </c>
      <c r="F304" s="5">
        <v>2.0</v>
      </c>
    </row>
    <row r="305">
      <c r="A305" s="5">
        <v>1988.0</v>
      </c>
      <c r="B305" s="5" t="s">
        <v>102</v>
      </c>
      <c r="C305" s="5" t="s">
        <v>288</v>
      </c>
      <c r="D305" s="5" t="s">
        <v>1927</v>
      </c>
      <c r="E305" s="5">
        <v>9.0</v>
      </c>
      <c r="F305" s="5">
        <v>2.0</v>
      </c>
    </row>
    <row r="306">
      <c r="A306" s="5">
        <v>1989.0</v>
      </c>
      <c r="B306" s="5" t="s">
        <v>102</v>
      </c>
      <c r="C306" s="5" t="s">
        <v>288</v>
      </c>
      <c r="E306" s="5">
        <v>8.5</v>
      </c>
      <c r="F306" s="5">
        <v>1.0</v>
      </c>
    </row>
    <row r="307">
      <c r="A307" s="5">
        <v>1988.0</v>
      </c>
      <c r="B307" s="5" t="s">
        <v>102</v>
      </c>
      <c r="C307" s="5" t="s">
        <v>288</v>
      </c>
      <c r="E307" s="5">
        <v>8.0</v>
      </c>
      <c r="F307" s="5">
        <v>1.0</v>
      </c>
    </row>
    <row r="308">
      <c r="A308" s="5">
        <v>1989.0</v>
      </c>
      <c r="B308" s="5" t="s">
        <v>102</v>
      </c>
      <c r="C308" s="5" t="s">
        <v>288</v>
      </c>
      <c r="E308" s="5">
        <v>8.0</v>
      </c>
      <c r="F308" s="5">
        <v>1.0</v>
      </c>
    </row>
    <row r="309">
      <c r="A309" s="5">
        <v>1987.0</v>
      </c>
      <c r="B309" s="5" t="s">
        <v>102</v>
      </c>
      <c r="C309" s="5" t="s">
        <v>288</v>
      </c>
      <c r="D309" s="5" t="s">
        <v>1567</v>
      </c>
      <c r="E309" s="5">
        <v>6.0</v>
      </c>
      <c r="F309" s="5">
        <v>1.0</v>
      </c>
    </row>
    <row r="310">
      <c r="A310" s="5">
        <v>1994.0</v>
      </c>
      <c r="B310" s="5" t="s">
        <v>127</v>
      </c>
      <c r="C310" s="5" t="s">
        <v>288</v>
      </c>
      <c r="E310" s="5">
        <v>9.0</v>
      </c>
      <c r="F310" s="5">
        <v>21.0</v>
      </c>
    </row>
    <row r="311">
      <c r="A311" s="5">
        <v>1994.0</v>
      </c>
      <c r="B311" s="5" t="s">
        <v>127</v>
      </c>
      <c r="C311" s="5" t="s">
        <v>288</v>
      </c>
      <c r="E311" s="5">
        <v>8.5</v>
      </c>
      <c r="F311" s="5">
        <v>1.0</v>
      </c>
    </row>
    <row r="312">
      <c r="A312" s="5">
        <v>1994.0</v>
      </c>
      <c r="B312" s="5" t="s">
        <v>127</v>
      </c>
      <c r="C312" s="5" t="s">
        <v>288</v>
      </c>
      <c r="E312" s="5">
        <v>8.0</v>
      </c>
      <c r="F312" s="5">
        <v>2.0</v>
      </c>
    </row>
    <row r="313">
      <c r="A313" s="5">
        <v>1987.0</v>
      </c>
      <c r="B313" s="5" t="s">
        <v>102</v>
      </c>
      <c r="C313" s="5" t="s">
        <v>288</v>
      </c>
      <c r="D313" s="5"/>
      <c r="E313" s="5">
        <v>8.0</v>
      </c>
      <c r="F313" s="5">
        <v>1.0</v>
      </c>
    </row>
    <row r="314">
      <c r="A314" s="5">
        <v>1987.0</v>
      </c>
      <c r="B314" s="5" t="s">
        <v>102</v>
      </c>
      <c r="C314" s="5" t="s">
        <v>288</v>
      </c>
      <c r="D314" s="5"/>
      <c r="E314" s="5">
        <v>8.0</v>
      </c>
      <c r="F314" s="5">
        <v>1.0</v>
      </c>
    </row>
    <row r="315">
      <c r="A315" s="5">
        <v>1989.0</v>
      </c>
      <c r="B315" s="5" t="s">
        <v>102</v>
      </c>
      <c r="C315" s="5" t="s">
        <v>288</v>
      </c>
      <c r="D315" s="5" t="s">
        <v>2072</v>
      </c>
      <c r="E315" s="5" t="s">
        <v>467</v>
      </c>
      <c r="F315" s="5">
        <v>4.0</v>
      </c>
    </row>
    <row r="316">
      <c r="A316" s="5">
        <v>1989.0</v>
      </c>
      <c r="B316" s="5" t="s">
        <v>102</v>
      </c>
      <c r="C316" s="5" t="s">
        <v>288</v>
      </c>
      <c r="D316" s="5" t="s">
        <v>2072</v>
      </c>
      <c r="E316" s="5">
        <v>8.5</v>
      </c>
      <c r="F316" s="5">
        <v>1.0</v>
      </c>
    </row>
    <row r="317">
      <c r="A317" s="5">
        <v>1989.0</v>
      </c>
      <c r="B317" s="5" t="s">
        <v>102</v>
      </c>
      <c r="C317" s="5" t="s">
        <v>288</v>
      </c>
      <c r="D317" s="5" t="s">
        <v>2072</v>
      </c>
      <c r="E317" s="5">
        <v>8.0</v>
      </c>
      <c r="F317" s="5">
        <v>2.0</v>
      </c>
    </row>
    <row r="318">
      <c r="A318" s="5">
        <v>1990.0</v>
      </c>
      <c r="B318" s="5" t="s">
        <v>102</v>
      </c>
      <c r="C318" s="5" t="s">
        <v>288</v>
      </c>
      <c r="D318" s="5" t="s">
        <v>2072</v>
      </c>
      <c r="E318" s="5" t="s">
        <v>467</v>
      </c>
      <c r="F318" s="5">
        <v>1.0</v>
      </c>
    </row>
    <row r="319">
      <c r="A319" s="5">
        <v>1990.0</v>
      </c>
      <c r="B319" s="5" t="s">
        <v>102</v>
      </c>
      <c r="C319" s="5" t="s">
        <v>288</v>
      </c>
      <c r="D319" s="5" t="s">
        <v>2072</v>
      </c>
      <c r="E319" s="5">
        <v>8.0</v>
      </c>
      <c r="F319" s="5">
        <v>3.0</v>
      </c>
    </row>
    <row r="320">
      <c r="A320" s="5">
        <v>1990.0</v>
      </c>
      <c r="B320" s="5" t="s">
        <v>102</v>
      </c>
      <c r="C320" s="5" t="s">
        <v>288</v>
      </c>
      <c r="D320" s="5" t="s">
        <v>2072</v>
      </c>
      <c r="E320" s="5">
        <v>9.0</v>
      </c>
      <c r="F320" s="5">
        <v>1.0</v>
      </c>
    </row>
    <row r="321">
      <c r="A321" s="5">
        <v>1990.0</v>
      </c>
      <c r="B321" s="5" t="s">
        <v>102</v>
      </c>
      <c r="C321" s="5" t="s">
        <v>288</v>
      </c>
      <c r="D321" s="5" t="s">
        <v>2072</v>
      </c>
      <c r="E321" s="5">
        <v>8.5</v>
      </c>
      <c r="F321" s="5">
        <v>1.0</v>
      </c>
    </row>
    <row r="322">
      <c r="A322" s="5">
        <v>1990.0</v>
      </c>
      <c r="B322" s="5" t="s">
        <v>102</v>
      </c>
      <c r="C322" s="5" t="s">
        <v>288</v>
      </c>
      <c r="D322" s="5" t="s">
        <v>2072</v>
      </c>
      <c r="E322" s="5">
        <v>7.0</v>
      </c>
      <c r="F322" s="5">
        <v>1.0</v>
      </c>
    </row>
    <row r="323">
      <c r="A323" s="5">
        <v>1990.0</v>
      </c>
      <c r="B323" s="5" t="s">
        <v>102</v>
      </c>
      <c r="C323" s="5" t="s">
        <v>288</v>
      </c>
      <c r="E323" s="5">
        <v>9.0</v>
      </c>
      <c r="F323" s="5">
        <v>8.0</v>
      </c>
    </row>
    <row r="324">
      <c r="A324" s="5">
        <v>1990.0</v>
      </c>
      <c r="B324" s="5" t="s">
        <v>102</v>
      </c>
      <c r="C324" s="5" t="s">
        <v>288</v>
      </c>
      <c r="E324" s="5">
        <v>8.0</v>
      </c>
      <c r="F324" s="5">
        <v>1.0</v>
      </c>
    </row>
    <row r="325">
      <c r="A325" s="5">
        <v>1990.0</v>
      </c>
      <c r="B325" s="5" t="s">
        <v>6096</v>
      </c>
      <c r="C325" s="5" t="s">
        <v>288</v>
      </c>
      <c r="E325" s="5" t="s">
        <v>244</v>
      </c>
      <c r="F325" s="5">
        <v>1.0</v>
      </c>
    </row>
    <row r="326">
      <c r="A326" s="5">
        <v>1988.0</v>
      </c>
      <c r="B326" s="5" t="s">
        <v>102</v>
      </c>
      <c r="C326" s="5" t="s">
        <v>288</v>
      </c>
      <c r="D326" s="5" t="s">
        <v>1927</v>
      </c>
      <c r="E326" s="5">
        <v>7.0</v>
      </c>
      <c r="F326" s="5">
        <v>9.0</v>
      </c>
    </row>
    <row r="327">
      <c r="A327" s="5">
        <v>1988.0</v>
      </c>
      <c r="B327" s="5" t="s">
        <v>102</v>
      </c>
      <c r="C327" s="5" t="s">
        <v>288</v>
      </c>
      <c r="D327" s="5" t="s">
        <v>1927</v>
      </c>
      <c r="E327" s="5" t="s">
        <v>1919</v>
      </c>
      <c r="F327" s="5">
        <v>1.0</v>
      </c>
    </row>
    <row r="328">
      <c r="A328" s="5">
        <v>1990.0</v>
      </c>
      <c r="B328" s="5" t="s">
        <v>2244</v>
      </c>
      <c r="C328" s="5" t="s">
        <v>288</v>
      </c>
      <c r="D328" s="5" t="s">
        <v>2072</v>
      </c>
      <c r="E328" s="5" t="s">
        <v>462</v>
      </c>
      <c r="F328" s="5">
        <v>10.0</v>
      </c>
    </row>
    <row r="329">
      <c r="A329" s="5">
        <v>1990.0</v>
      </c>
      <c r="B329" s="5" t="s">
        <v>2244</v>
      </c>
      <c r="C329" s="5" t="s">
        <v>288</v>
      </c>
      <c r="D329" s="5" t="s">
        <v>2072</v>
      </c>
      <c r="E329" s="5">
        <v>7.0</v>
      </c>
      <c r="F329" s="5">
        <v>1.0</v>
      </c>
    </row>
    <row r="330">
      <c r="A330" s="5">
        <v>1990.0</v>
      </c>
      <c r="B330" s="5" t="s">
        <v>2125</v>
      </c>
      <c r="C330" s="5" t="s">
        <v>288</v>
      </c>
      <c r="E330" s="5">
        <v>9.0</v>
      </c>
      <c r="F330" s="5">
        <v>2.0</v>
      </c>
    </row>
    <row r="331">
      <c r="A331" s="5">
        <v>1990.0</v>
      </c>
      <c r="B331" s="5" t="s">
        <v>102</v>
      </c>
      <c r="C331" s="5" t="s">
        <v>288</v>
      </c>
      <c r="E331" s="5">
        <v>7.0</v>
      </c>
      <c r="F331" s="5">
        <v>1.0</v>
      </c>
    </row>
    <row r="332">
      <c r="A332" s="124">
        <v>1989.0</v>
      </c>
      <c r="B332" s="118" t="s">
        <v>1995</v>
      </c>
      <c r="C332" s="118" t="s">
        <v>288</v>
      </c>
      <c r="D332" s="118" t="s">
        <v>2646</v>
      </c>
      <c r="E332" s="124">
        <v>10.0</v>
      </c>
      <c r="F332" s="124">
        <v>2.0</v>
      </c>
    </row>
    <row r="333">
      <c r="A333" s="124">
        <v>1989.0</v>
      </c>
      <c r="B333" s="118" t="s">
        <v>1995</v>
      </c>
      <c r="C333" s="118" t="s">
        <v>288</v>
      </c>
      <c r="D333" s="118" t="s">
        <v>2646</v>
      </c>
      <c r="E333" s="124">
        <v>9.0</v>
      </c>
      <c r="F333" s="124">
        <v>8.0</v>
      </c>
    </row>
    <row r="334">
      <c r="A334" s="5">
        <v>1991.0</v>
      </c>
      <c r="B334" s="5" t="s">
        <v>2125</v>
      </c>
      <c r="C334" s="5" t="s">
        <v>288</v>
      </c>
      <c r="E334" s="5">
        <v>10.0</v>
      </c>
      <c r="F334" s="5">
        <v>1.0</v>
      </c>
    </row>
    <row r="335">
      <c r="A335" s="5">
        <v>1991.0</v>
      </c>
      <c r="B335" s="5" t="s">
        <v>1802</v>
      </c>
      <c r="C335" s="5" t="s">
        <v>288</v>
      </c>
      <c r="E335" s="5">
        <v>9.0</v>
      </c>
      <c r="F335" s="5">
        <v>2.0</v>
      </c>
    </row>
    <row r="336">
      <c r="A336" s="5">
        <v>1988.0</v>
      </c>
      <c r="B336" s="5" t="s">
        <v>102</v>
      </c>
      <c r="C336" s="5" t="s">
        <v>2645</v>
      </c>
      <c r="E336" s="5">
        <v>6.0</v>
      </c>
      <c r="F336" s="5">
        <v>1.0</v>
      </c>
    </row>
    <row r="337">
      <c r="A337" s="5">
        <v>1988.0</v>
      </c>
      <c r="B337" s="5" t="s">
        <v>102</v>
      </c>
      <c r="C337" s="5" t="s">
        <v>288</v>
      </c>
      <c r="E337" s="5">
        <v>9.0</v>
      </c>
      <c r="F337" s="5">
        <v>2.0</v>
      </c>
    </row>
    <row r="338">
      <c r="A338" s="5">
        <v>1991.0</v>
      </c>
      <c r="B338" s="5" t="s">
        <v>2244</v>
      </c>
      <c r="C338" s="5" t="s">
        <v>2645</v>
      </c>
      <c r="E338" s="5">
        <v>8.0</v>
      </c>
      <c r="F338" s="5">
        <v>1.0</v>
      </c>
    </row>
    <row r="339">
      <c r="A339" s="5">
        <v>1991.0</v>
      </c>
      <c r="B339" s="5" t="s">
        <v>2244</v>
      </c>
      <c r="C339" s="5" t="s">
        <v>2645</v>
      </c>
      <c r="E339" s="5">
        <v>7.0</v>
      </c>
      <c r="F339" s="5">
        <v>1.0</v>
      </c>
    </row>
    <row r="340">
      <c r="A340" s="5">
        <v>1988.0</v>
      </c>
      <c r="B340" s="5" t="s">
        <v>2244</v>
      </c>
      <c r="C340" s="5" t="s">
        <v>2645</v>
      </c>
      <c r="D340" s="5" t="s">
        <v>1567</v>
      </c>
      <c r="E340" s="5">
        <v>7.0</v>
      </c>
      <c r="F340" s="5">
        <v>1.0</v>
      </c>
    </row>
    <row r="341">
      <c r="A341" s="5">
        <v>1991.0</v>
      </c>
      <c r="B341" s="5" t="s">
        <v>1802</v>
      </c>
      <c r="C341" s="5" t="s">
        <v>2645</v>
      </c>
      <c r="D341" s="5" t="s">
        <v>1927</v>
      </c>
      <c r="E341" s="5">
        <v>9.0</v>
      </c>
      <c r="F341" s="5">
        <v>1.0</v>
      </c>
    </row>
    <row r="342">
      <c r="A342" s="5">
        <v>1988.0</v>
      </c>
      <c r="B342" s="5" t="s">
        <v>102</v>
      </c>
      <c r="C342" s="5" t="s">
        <v>2645</v>
      </c>
      <c r="D342" s="5" t="s">
        <v>2072</v>
      </c>
      <c r="E342" s="5">
        <v>5.0</v>
      </c>
      <c r="F342" s="5">
        <v>2.0</v>
      </c>
    </row>
    <row r="343">
      <c r="A343" s="5">
        <v>1992.0</v>
      </c>
      <c r="B343" s="5" t="s">
        <v>62</v>
      </c>
      <c r="C343" s="5" t="s">
        <v>2645</v>
      </c>
      <c r="E343" s="5">
        <v>9.0</v>
      </c>
      <c r="F343" s="5">
        <v>1.0</v>
      </c>
    </row>
    <row r="344">
      <c r="A344" s="5">
        <v>1988.0</v>
      </c>
      <c r="B344" s="5" t="s">
        <v>102</v>
      </c>
      <c r="C344" s="5" t="s">
        <v>2645</v>
      </c>
      <c r="D344" s="5" t="s">
        <v>1927</v>
      </c>
      <c r="E344" s="5">
        <v>8.0</v>
      </c>
      <c r="F344" s="5">
        <v>2.0</v>
      </c>
    </row>
    <row r="345">
      <c r="A345" s="5">
        <v>1988.0</v>
      </c>
      <c r="B345" s="5" t="s">
        <v>102</v>
      </c>
      <c r="C345" s="5" t="s">
        <v>2645</v>
      </c>
      <c r="D345" s="5" t="s">
        <v>1927</v>
      </c>
      <c r="E345" s="5">
        <v>7.0</v>
      </c>
      <c r="F345" s="5">
        <v>1.0</v>
      </c>
    </row>
    <row r="346">
      <c r="A346" s="5">
        <v>1989.0</v>
      </c>
      <c r="B346" s="5" t="s">
        <v>1995</v>
      </c>
      <c r="C346" s="5" t="s">
        <v>6097</v>
      </c>
      <c r="E346" s="5">
        <v>8.0</v>
      </c>
      <c r="F346" s="5">
        <v>3.0</v>
      </c>
    </row>
    <row r="347">
      <c r="A347" s="5">
        <v>1989.0</v>
      </c>
      <c r="B347" s="5" t="s">
        <v>2523</v>
      </c>
      <c r="C347" s="5" t="s">
        <v>6098</v>
      </c>
      <c r="E347" s="5">
        <v>9.0</v>
      </c>
      <c r="F347" s="5">
        <v>3.0</v>
      </c>
    </row>
    <row r="348">
      <c r="A348" s="5">
        <v>1991.0</v>
      </c>
      <c r="B348" s="5" t="s">
        <v>6099</v>
      </c>
      <c r="C348" s="5" t="s">
        <v>6098</v>
      </c>
      <c r="E348" s="5">
        <v>8.0</v>
      </c>
      <c r="F348" s="5">
        <v>1.0</v>
      </c>
    </row>
    <row r="349">
      <c r="A349" s="5">
        <v>1989.0</v>
      </c>
      <c r="B349" s="5" t="s">
        <v>102</v>
      </c>
      <c r="C349" s="5" t="s">
        <v>6100</v>
      </c>
      <c r="E349" s="5">
        <v>7.0</v>
      </c>
      <c r="F349" s="5">
        <v>1.0</v>
      </c>
    </row>
    <row r="350">
      <c r="A350" s="5">
        <v>1990.0</v>
      </c>
      <c r="B350" s="5" t="s">
        <v>6046</v>
      </c>
      <c r="C350" s="5" t="s">
        <v>6101</v>
      </c>
      <c r="D350" s="5" t="s">
        <v>6102</v>
      </c>
      <c r="E350" s="5">
        <v>8.0</v>
      </c>
      <c r="F350" s="5">
        <v>1.0</v>
      </c>
    </row>
    <row r="351">
      <c r="A351" s="5">
        <v>1990.0</v>
      </c>
      <c r="B351" s="5" t="s">
        <v>6103</v>
      </c>
      <c r="C351" s="5" t="s">
        <v>6101</v>
      </c>
      <c r="E351" s="5" t="s">
        <v>155</v>
      </c>
      <c r="F351" s="5">
        <v>1.0</v>
      </c>
    </row>
    <row r="352">
      <c r="A352" s="5">
        <v>1989.0</v>
      </c>
      <c r="B352" s="5" t="s">
        <v>2244</v>
      </c>
      <c r="C352" s="5" t="s">
        <v>2023</v>
      </c>
      <c r="E352" s="5">
        <v>9.0</v>
      </c>
      <c r="F352" s="5">
        <v>4.0</v>
      </c>
    </row>
    <row r="353">
      <c r="A353" s="5">
        <v>1989.0</v>
      </c>
      <c r="B353" s="5" t="s">
        <v>2244</v>
      </c>
      <c r="C353" s="5" t="s">
        <v>2023</v>
      </c>
      <c r="E353" s="5">
        <v>8.0</v>
      </c>
      <c r="F353" s="5">
        <v>1.0</v>
      </c>
    </row>
    <row r="354">
      <c r="A354" s="5">
        <v>1978.0</v>
      </c>
      <c r="B354" s="5" t="s">
        <v>62</v>
      </c>
      <c r="C354" s="5" t="s">
        <v>6104</v>
      </c>
      <c r="E354" s="5">
        <v>7.0</v>
      </c>
      <c r="F354" s="5">
        <v>1.0</v>
      </c>
    </row>
    <row r="355">
      <c r="A355" s="5">
        <v>2010.0</v>
      </c>
      <c r="B355" s="5" t="s">
        <v>6105</v>
      </c>
      <c r="C355" s="5" t="s">
        <v>6106</v>
      </c>
      <c r="D355" s="5" t="s">
        <v>6107</v>
      </c>
      <c r="E355" s="5">
        <v>10.0</v>
      </c>
      <c r="F355" s="5">
        <v>1.0</v>
      </c>
    </row>
    <row r="356">
      <c r="A356" s="5">
        <v>2011.0</v>
      </c>
      <c r="B356" s="5" t="s">
        <v>4835</v>
      </c>
      <c r="C356" s="5" t="s">
        <v>4836</v>
      </c>
      <c r="E356" s="5">
        <v>10.0</v>
      </c>
      <c r="F356" s="5">
        <v>4.0</v>
      </c>
    </row>
    <row r="357">
      <c r="A357" s="5">
        <v>1987.0</v>
      </c>
      <c r="B357" s="5" t="s">
        <v>62</v>
      </c>
      <c r="C357" s="5" t="s">
        <v>6108</v>
      </c>
      <c r="E357" s="5">
        <v>8.0</v>
      </c>
      <c r="F357" s="5">
        <v>1.0</v>
      </c>
    </row>
    <row r="358">
      <c r="A358" s="5">
        <v>1979.0</v>
      </c>
      <c r="B358" s="5" t="s">
        <v>5981</v>
      </c>
      <c r="C358" s="5" t="s">
        <v>6109</v>
      </c>
      <c r="E358" s="5">
        <v>7.0</v>
      </c>
      <c r="F358" s="5">
        <v>1.0</v>
      </c>
    </row>
    <row r="359">
      <c r="A359" s="5">
        <v>1984.0</v>
      </c>
      <c r="B359" s="5" t="s">
        <v>5981</v>
      </c>
      <c r="C359" s="5" t="s">
        <v>6110</v>
      </c>
      <c r="E359" s="5">
        <v>8.0</v>
      </c>
      <c r="F359" s="5">
        <v>1.0</v>
      </c>
    </row>
    <row r="360">
      <c r="A360" s="5">
        <v>1984.0</v>
      </c>
      <c r="B360" s="5" t="s">
        <v>5981</v>
      </c>
      <c r="C360" s="5" t="s">
        <v>6110</v>
      </c>
      <c r="E360" s="5">
        <v>7.0</v>
      </c>
      <c r="F360" s="5">
        <v>3.0</v>
      </c>
    </row>
    <row r="361">
      <c r="A361" s="5">
        <v>1988.0</v>
      </c>
      <c r="B361" s="5" t="s">
        <v>2244</v>
      </c>
      <c r="C361" s="5" t="s">
        <v>6111</v>
      </c>
      <c r="E361" s="5">
        <v>7.0</v>
      </c>
      <c r="F361" s="5">
        <v>1.0</v>
      </c>
    </row>
    <row r="362">
      <c r="A362" s="5">
        <v>1989.0</v>
      </c>
      <c r="B362" s="5" t="s">
        <v>102</v>
      </c>
      <c r="C362" s="5" t="s">
        <v>6111</v>
      </c>
      <c r="E362" s="5">
        <v>8.0</v>
      </c>
      <c r="F362" s="5">
        <v>1.0</v>
      </c>
    </row>
    <row r="363">
      <c r="A363" s="5">
        <v>1988.0</v>
      </c>
      <c r="B363" s="5" t="s">
        <v>102</v>
      </c>
      <c r="C363" s="5" t="s">
        <v>6111</v>
      </c>
      <c r="E363" s="5">
        <v>8.0</v>
      </c>
      <c r="F363" s="5">
        <v>2.0</v>
      </c>
    </row>
    <row r="364">
      <c r="A364" s="5">
        <v>1988.0</v>
      </c>
      <c r="B364" s="5" t="s">
        <v>2244</v>
      </c>
      <c r="C364" s="5" t="s">
        <v>6111</v>
      </c>
      <c r="D364" s="5" t="s">
        <v>1927</v>
      </c>
      <c r="E364" s="5">
        <v>8.0</v>
      </c>
      <c r="F364" s="5">
        <v>1.0</v>
      </c>
    </row>
    <row r="365">
      <c r="A365" s="5">
        <v>1987.0</v>
      </c>
      <c r="B365" s="5" t="s">
        <v>102</v>
      </c>
      <c r="C365" s="5" t="s">
        <v>6111</v>
      </c>
      <c r="E365" s="5">
        <v>8.0</v>
      </c>
      <c r="F365" s="5">
        <v>1.0</v>
      </c>
    </row>
    <row r="366">
      <c r="A366" s="5">
        <v>1988.0</v>
      </c>
      <c r="B366" s="5" t="s">
        <v>102</v>
      </c>
      <c r="C366" s="5" t="s">
        <v>6111</v>
      </c>
      <c r="E366" s="5">
        <v>9.0</v>
      </c>
      <c r="F366" s="5">
        <v>1.0</v>
      </c>
    </row>
    <row r="367">
      <c r="A367" s="5">
        <v>1988.0</v>
      </c>
      <c r="B367" s="5" t="s">
        <v>2244</v>
      </c>
      <c r="C367" s="5" t="s">
        <v>6111</v>
      </c>
      <c r="D367" s="5" t="s">
        <v>1927</v>
      </c>
      <c r="E367" s="5">
        <v>9.0</v>
      </c>
      <c r="F367" s="5">
        <v>1.0</v>
      </c>
    </row>
    <row r="368">
      <c r="A368" s="5">
        <v>1987.0</v>
      </c>
      <c r="B368" s="5" t="s">
        <v>2244</v>
      </c>
      <c r="C368" s="5" t="s">
        <v>6111</v>
      </c>
      <c r="E368" s="5">
        <v>8.0</v>
      </c>
      <c r="F368" s="5">
        <v>1.0</v>
      </c>
    </row>
    <row r="369">
      <c r="A369" s="5">
        <v>1987.0</v>
      </c>
      <c r="B369" s="5" t="s">
        <v>2244</v>
      </c>
      <c r="C369" s="5" t="s">
        <v>6111</v>
      </c>
      <c r="E369" s="5">
        <v>8.0</v>
      </c>
      <c r="F369" s="5">
        <v>1.0</v>
      </c>
    </row>
    <row r="370">
      <c r="A370" s="5">
        <v>2017.0</v>
      </c>
      <c r="B370" s="5" t="s">
        <v>6112</v>
      </c>
      <c r="C370" s="5" t="s">
        <v>922</v>
      </c>
      <c r="E370" s="5">
        <v>9.0</v>
      </c>
      <c r="F370" s="5">
        <v>1.0</v>
      </c>
    </row>
    <row r="371">
      <c r="A371" s="5">
        <v>1990.0</v>
      </c>
      <c r="B371" s="5" t="s">
        <v>6113</v>
      </c>
      <c r="C371" s="5" t="s">
        <v>4121</v>
      </c>
      <c r="E371" s="5" t="s">
        <v>6055</v>
      </c>
      <c r="F371" s="5">
        <v>1.0</v>
      </c>
    </row>
    <row r="372">
      <c r="A372" s="5">
        <v>1990.0</v>
      </c>
      <c r="B372" s="5" t="s">
        <v>6113</v>
      </c>
      <c r="C372" s="5" t="s">
        <v>4121</v>
      </c>
      <c r="E372" s="5">
        <v>7.0</v>
      </c>
      <c r="F372" s="5">
        <v>1.0</v>
      </c>
    </row>
    <row r="373">
      <c r="A373" s="5">
        <v>1990.0</v>
      </c>
      <c r="B373" s="5" t="s">
        <v>6114</v>
      </c>
      <c r="C373" s="5" t="s">
        <v>4121</v>
      </c>
      <c r="E373" s="5">
        <v>8.0</v>
      </c>
      <c r="F373" s="5">
        <v>1.0</v>
      </c>
    </row>
    <row r="374">
      <c r="A374" s="5">
        <v>1982.0</v>
      </c>
      <c r="B374" s="5" t="s">
        <v>5981</v>
      </c>
      <c r="C374" s="5" t="s">
        <v>6115</v>
      </c>
      <c r="E374" s="5">
        <v>8.0</v>
      </c>
      <c r="F374" s="5">
        <v>1.0</v>
      </c>
    </row>
    <row r="375">
      <c r="A375" s="5">
        <v>1982.0</v>
      </c>
      <c r="B375" s="5" t="s">
        <v>5981</v>
      </c>
      <c r="C375" s="5" t="s">
        <v>6115</v>
      </c>
      <c r="D375" s="5" t="s">
        <v>6053</v>
      </c>
      <c r="E375" s="5">
        <v>8.0</v>
      </c>
      <c r="F375" s="5">
        <v>2.0</v>
      </c>
    </row>
    <row r="376">
      <c r="A376" s="5">
        <v>2019.0</v>
      </c>
      <c r="B376" s="5" t="s">
        <v>6116</v>
      </c>
      <c r="C376" s="5" t="s">
        <v>6117</v>
      </c>
      <c r="E376" s="5">
        <v>8.0</v>
      </c>
      <c r="F376" s="5">
        <v>8.0</v>
      </c>
    </row>
    <row r="377">
      <c r="A377" s="5">
        <v>2019.0</v>
      </c>
      <c r="B377" s="5" t="s">
        <v>6116</v>
      </c>
      <c r="C377" s="5" t="s">
        <v>6117</v>
      </c>
      <c r="D377" s="5" t="s">
        <v>6118</v>
      </c>
      <c r="E377" s="5">
        <v>8.0</v>
      </c>
      <c r="F377" s="5">
        <v>1.0</v>
      </c>
    </row>
    <row r="378">
      <c r="A378" s="5">
        <v>2019.0</v>
      </c>
      <c r="B378" s="5" t="s">
        <v>6093</v>
      </c>
      <c r="C378" s="5" t="s">
        <v>6117</v>
      </c>
      <c r="E378" s="5">
        <v>9.0</v>
      </c>
      <c r="F378" s="5">
        <v>1.0</v>
      </c>
    </row>
    <row r="379">
      <c r="A379" s="5">
        <v>1982.0</v>
      </c>
      <c r="B379" s="5" t="s">
        <v>5981</v>
      </c>
      <c r="C379" s="5" t="s">
        <v>6119</v>
      </c>
      <c r="E379" s="5">
        <v>9.0</v>
      </c>
      <c r="F379" s="5">
        <v>1.0</v>
      </c>
    </row>
    <row r="380">
      <c r="A380" s="5">
        <v>1980.0</v>
      </c>
      <c r="B380" s="5" t="s">
        <v>62</v>
      </c>
      <c r="C380" s="5" t="s">
        <v>6119</v>
      </c>
      <c r="E380" s="5">
        <v>8.0</v>
      </c>
      <c r="F380" s="5">
        <v>2.0</v>
      </c>
    </row>
    <row r="381">
      <c r="A381" s="99">
        <v>2020.0</v>
      </c>
      <c r="B381" s="99" t="s">
        <v>5994</v>
      </c>
      <c r="C381" s="99" t="s">
        <v>6120</v>
      </c>
      <c r="D381" s="100"/>
      <c r="E381" s="99">
        <v>9.0</v>
      </c>
      <c r="F381" s="99">
        <v>1.0</v>
      </c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</row>
    <row r="382">
      <c r="A382" s="99">
        <v>2020.0</v>
      </c>
      <c r="B382" s="99" t="s">
        <v>23</v>
      </c>
      <c r="C382" s="99" t="s">
        <v>46</v>
      </c>
      <c r="D382" s="99" t="s">
        <v>506</v>
      </c>
      <c r="E382" s="99" t="s">
        <v>244</v>
      </c>
      <c r="F382" s="99">
        <v>1.0</v>
      </c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</row>
    <row r="383">
      <c r="A383" s="99">
        <v>2020.0</v>
      </c>
      <c r="B383" s="99" t="s">
        <v>3649</v>
      </c>
      <c r="C383" s="99" t="s">
        <v>46</v>
      </c>
      <c r="D383" s="100"/>
      <c r="E383" s="99">
        <v>10.0</v>
      </c>
      <c r="F383" s="99">
        <v>1.0</v>
      </c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</row>
    <row r="384">
      <c r="A384" s="99">
        <v>2020.0</v>
      </c>
      <c r="B384" s="99" t="s">
        <v>57</v>
      </c>
      <c r="C384" s="99" t="s">
        <v>46</v>
      </c>
      <c r="D384" s="99" t="s">
        <v>271</v>
      </c>
      <c r="E384" s="99">
        <v>10.0</v>
      </c>
      <c r="F384" s="99">
        <v>1.0</v>
      </c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</row>
    <row r="385">
      <c r="A385" s="99">
        <v>2020.0</v>
      </c>
      <c r="B385" s="99" t="s">
        <v>6121</v>
      </c>
      <c r="C385" s="99" t="s">
        <v>46</v>
      </c>
      <c r="D385" s="100"/>
      <c r="E385" s="99">
        <v>9.0</v>
      </c>
      <c r="F385" s="99">
        <v>1.0</v>
      </c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</row>
    <row r="386">
      <c r="A386" s="99">
        <v>2020.0</v>
      </c>
      <c r="B386" s="99" t="s">
        <v>131</v>
      </c>
      <c r="C386" s="99" t="s">
        <v>46</v>
      </c>
      <c r="D386" s="100"/>
      <c r="E386" s="99">
        <v>9.0</v>
      </c>
      <c r="F386" s="99">
        <v>1.0</v>
      </c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</row>
    <row r="387">
      <c r="A387" s="99">
        <v>2020.0</v>
      </c>
      <c r="B387" s="99" t="s">
        <v>23</v>
      </c>
      <c r="C387" s="99" t="s">
        <v>46</v>
      </c>
      <c r="D387" s="99" t="s">
        <v>506</v>
      </c>
      <c r="E387" s="99">
        <v>9.0</v>
      </c>
      <c r="F387" s="99">
        <v>1.0</v>
      </c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</row>
    <row r="388">
      <c r="A388" s="5">
        <v>1989.0</v>
      </c>
      <c r="B388" s="5" t="s">
        <v>5981</v>
      </c>
      <c r="C388" s="5" t="s">
        <v>6122</v>
      </c>
      <c r="E388" s="5">
        <v>9.0</v>
      </c>
      <c r="F388" s="5">
        <v>1.0</v>
      </c>
    </row>
    <row r="389">
      <c r="A389" s="5">
        <v>1996.0</v>
      </c>
      <c r="B389" s="5" t="s">
        <v>6123</v>
      </c>
      <c r="C389" s="5" t="s">
        <v>2997</v>
      </c>
      <c r="E389" s="5">
        <v>9.0</v>
      </c>
      <c r="F389" s="5">
        <v>2.0</v>
      </c>
    </row>
    <row r="390">
      <c r="A390" s="5">
        <v>1987.0</v>
      </c>
      <c r="B390" s="5" t="s">
        <v>330</v>
      </c>
      <c r="C390" s="5" t="s">
        <v>708</v>
      </c>
      <c r="D390" s="5" t="s">
        <v>709</v>
      </c>
      <c r="E390" s="5">
        <v>10.0</v>
      </c>
      <c r="F390" s="5">
        <v>1.0</v>
      </c>
    </row>
    <row r="391">
      <c r="A391" s="5">
        <v>1988.0</v>
      </c>
      <c r="B391" s="5" t="s">
        <v>102</v>
      </c>
      <c r="C391" s="5" t="s">
        <v>2369</v>
      </c>
      <c r="E391" s="5">
        <v>8.0</v>
      </c>
      <c r="F391" s="5">
        <v>1.0</v>
      </c>
    </row>
    <row r="392">
      <c r="A392" s="5">
        <v>1988.0</v>
      </c>
      <c r="B392" s="5" t="s">
        <v>102</v>
      </c>
      <c r="C392" s="5" t="s">
        <v>2369</v>
      </c>
      <c r="E392" s="5">
        <v>9.0</v>
      </c>
      <c r="F392" s="5">
        <v>3.0</v>
      </c>
    </row>
    <row r="393">
      <c r="A393" s="5">
        <v>1981.0</v>
      </c>
      <c r="B393" s="5" t="s">
        <v>62</v>
      </c>
      <c r="C393" s="5" t="s">
        <v>2868</v>
      </c>
      <c r="D393" s="5" t="s">
        <v>1953</v>
      </c>
      <c r="E393" s="5">
        <v>8.0</v>
      </c>
      <c r="F393" s="5">
        <v>1.0</v>
      </c>
    </row>
    <row r="394">
      <c r="A394" s="5">
        <v>1984.0</v>
      </c>
      <c r="B394" s="5" t="s">
        <v>62</v>
      </c>
      <c r="C394" s="5" t="s">
        <v>6124</v>
      </c>
      <c r="E394" s="5">
        <v>7.0</v>
      </c>
      <c r="F394" s="5">
        <v>1.0</v>
      </c>
    </row>
    <row r="395">
      <c r="A395" s="5">
        <v>1975.0</v>
      </c>
      <c r="B395" s="5" t="s">
        <v>712</v>
      </c>
      <c r="C395" s="5" t="s">
        <v>713</v>
      </c>
      <c r="E395" s="5">
        <v>10.0</v>
      </c>
      <c r="F395" s="5">
        <v>4.0</v>
      </c>
    </row>
    <row r="396">
      <c r="A396" s="5">
        <v>1976.0</v>
      </c>
      <c r="B396" s="5" t="s">
        <v>62</v>
      </c>
      <c r="C396" s="5" t="s">
        <v>713</v>
      </c>
      <c r="E396" s="5">
        <v>9.0</v>
      </c>
      <c r="F396" s="5">
        <v>9.0</v>
      </c>
    </row>
    <row r="397">
      <c r="A397" s="5">
        <v>1978.0</v>
      </c>
      <c r="B397" s="5" t="s">
        <v>5981</v>
      </c>
      <c r="C397" s="5" t="s">
        <v>3580</v>
      </c>
      <c r="E397" s="5">
        <v>8.0</v>
      </c>
      <c r="F397" s="5">
        <v>1.0</v>
      </c>
    </row>
    <row r="398">
      <c r="A398" s="5">
        <v>2018.0</v>
      </c>
      <c r="B398" s="5" t="s">
        <v>237</v>
      </c>
      <c r="C398" s="5" t="s">
        <v>681</v>
      </c>
      <c r="E398" s="5">
        <v>10.0</v>
      </c>
      <c r="F398" s="5">
        <v>1.0</v>
      </c>
    </row>
    <row r="399">
      <c r="A399" s="5">
        <v>2018.0</v>
      </c>
      <c r="B399" s="5" t="s">
        <v>237</v>
      </c>
      <c r="C399" s="5" t="s">
        <v>681</v>
      </c>
      <c r="E399" s="5">
        <v>9.0</v>
      </c>
      <c r="F399" s="5">
        <v>7.0</v>
      </c>
    </row>
    <row r="400">
      <c r="A400" s="5">
        <v>2012.0</v>
      </c>
      <c r="B400" s="5" t="s">
        <v>6125</v>
      </c>
      <c r="C400" s="5" t="s">
        <v>6126</v>
      </c>
      <c r="E400" s="5">
        <v>5.0</v>
      </c>
      <c r="F400" s="5">
        <v>1.0</v>
      </c>
    </row>
    <row r="401">
      <c r="A401" s="5">
        <v>1988.0</v>
      </c>
      <c r="B401" s="5" t="s">
        <v>102</v>
      </c>
      <c r="C401" s="5" t="s">
        <v>6127</v>
      </c>
      <c r="E401" s="5">
        <v>7.0</v>
      </c>
      <c r="F401" s="5">
        <v>3.0</v>
      </c>
    </row>
    <row r="402">
      <c r="A402" s="5">
        <v>1989.0</v>
      </c>
      <c r="B402" s="5" t="s">
        <v>102</v>
      </c>
      <c r="C402" s="5" t="s">
        <v>6127</v>
      </c>
      <c r="E402" s="5">
        <v>8.0</v>
      </c>
      <c r="F402" s="5">
        <v>2.0</v>
      </c>
    </row>
    <row r="403">
      <c r="A403" s="5">
        <v>1989.0</v>
      </c>
      <c r="B403" s="5" t="s">
        <v>102</v>
      </c>
      <c r="C403" s="5" t="s">
        <v>6127</v>
      </c>
      <c r="E403" s="5">
        <v>7.0</v>
      </c>
      <c r="F403" s="5">
        <v>1.0</v>
      </c>
    </row>
    <row r="404">
      <c r="A404" s="5">
        <v>1989.0</v>
      </c>
      <c r="B404" s="5" t="s">
        <v>102</v>
      </c>
      <c r="C404" s="5" t="s">
        <v>6127</v>
      </c>
      <c r="E404" s="5">
        <v>9.0</v>
      </c>
      <c r="F404" s="5">
        <v>1.0</v>
      </c>
    </row>
    <row r="405">
      <c r="A405" s="5">
        <v>1988.0</v>
      </c>
      <c r="B405" s="5" t="s">
        <v>102</v>
      </c>
      <c r="C405" s="5" t="s">
        <v>6127</v>
      </c>
      <c r="E405" s="5">
        <v>9.0</v>
      </c>
      <c r="F405" s="5">
        <v>3.0</v>
      </c>
    </row>
    <row r="406">
      <c r="A406" s="5">
        <v>1988.0</v>
      </c>
      <c r="B406" s="5" t="s">
        <v>102</v>
      </c>
      <c r="C406" s="5" t="s">
        <v>6127</v>
      </c>
      <c r="E406" s="5">
        <v>8.0</v>
      </c>
      <c r="F406" s="5">
        <v>1.0</v>
      </c>
    </row>
    <row r="407">
      <c r="A407" s="5">
        <v>1988.0</v>
      </c>
      <c r="B407" s="5" t="s">
        <v>102</v>
      </c>
      <c r="C407" s="5" t="s">
        <v>6127</v>
      </c>
      <c r="E407" s="5">
        <v>7.5</v>
      </c>
      <c r="F407" s="5">
        <v>1.0</v>
      </c>
    </row>
    <row r="408">
      <c r="A408" s="5">
        <v>1988.0</v>
      </c>
      <c r="B408" s="5" t="s">
        <v>102</v>
      </c>
      <c r="C408" s="5" t="s">
        <v>6127</v>
      </c>
      <c r="E408" s="5" t="s">
        <v>984</v>
      </c>
      <c r="F408" s="5">
        <v>2.0</v>
      </c>
    </row>
    <row r="409">
      <c r="A409" s="5">
        <v>1989.0</v>
      </c>
      <c r="B409" s="5" t="s">
        <v>2244</v>
      </c>
      <c r="C409" s="5" t="s">
        <v>6127</v>
      </c>
      <c r="E409" s="5">
        <v>8.0</v>
      </c>
      <c r="F409" s="5">
        <v>1.0</v>
      </c>
    </row>
    <row r="410">
      <c r="A410" s="5">
        <v>1992.0</v>
      </c>
      <c r="B410" s="5" t="s">
        <v>6128</v>
      </c>
      <c r="C410" s="5" t="s">
        <v>2532</v>
      </c>
      <c r="E410" s="5">
        <v>9.0</v>
      </c>
      <c r="F410" s="5">
        <v>8.0</v>
      </c>
    </row>
    <row r="411">
      <c r="A411" s="5">
        <v>1992.0</v>
      </c>
      <c r="B411" s="5" t="s">
        <v>6128</v>
      </c>
      <c r="C411" s="5" t="s">
        <v>2532</v>
      </c>
      <c r="E411" s="5">
        <v>8.0</v>
      </c>
      <c r="F411" s="5">
        <v>3.0</v>
      </c>
    </row>
    <row r="412">
      <c r="A412" s="5">
        <v>1992.0</v>
      </c>
      <c r="B412" s="5" t="s">
        <v>62</v>
      </c>
      <c r="C412" s="5" t="s">
        <v>2532</v>
      </c>
      <c r="E412" s="5">
        <v>9.0</v>
      </c>
      <c r="F412" s="5">
        <v>30.0</v>
      </c>
    </row>
    <row r="413">
      <c r="A413" s="91">
        <v>1992.0</v>
      </c>
      <c r="B413" s="91" t="s">
        <v>62</v>
      </c>
      <c r="C413" s="91" t="s">
        <v>2532</v>
      </c>
      <c r="D413" s="92"/>
      <c r="E413" s="91">
        <v>8.0</v>
      </c>
      <c r="F413" s="91">
        <v>13.0</v>
      </c>
    </row>
    <row r="414">
      <c r="A414" s="5">
        <v>1992.0</v>
      </c>
      <c r="B414" s="5" t="s">
        <v>6129</v>
      </c>
      <c r="C414" s="5" t="s">
        <v>2532</v>
      </c>
      <c r="E414" s="5">
        <v>9.0</v>
      </c>
      <c r="F414" s="5">
        <v>1.0</v>
      </c>
    </row>
    <row r="415">
      <c r="A415" s="5">
        <v>1992.0</v>
      </c>
      <c r="B415" s="5" t="s">
        <v>1802</v>
      </c>
      <c r="C415" s="5" t="s">
        <v>2532</v>
      </c>
      <c r="D415" s="5" t="s">
        <v>1908</v>
      </c>
      <c r="E415" s="5">
        <v>9.0</v>
      </c>
      <c r="F415" s="5">
        <v>1.0</v>
      </c>
    </row>
    <row r="416">
      <c r="A416" s="5">
        <v>1992.0</v>
      </c>
      <c r="B416" s="5" t="s">
        <v>2439</v>
      </c>
      <c r="C416" s="5" t="s">
        <v>2532</v>
      </c>
      <c r="E416" s="5" t="s">
        <v>68</v>
      </c>
      <c r="F416" s="5">
        <v>1.0</v>
      </c>
    </row>
    <row r="417">
      <c r="A417" s="5">
        <v>1992.0</v>
      </c>
      <c r="B417" s="5" t="s">
        <v>2031</v>
      </c>
      <c r="C417" s="5" t="s">
        <v>2532</v>
      </c>
      <c r="E417" s="5">
        <v>10.0</v>
      </c>
      <c r="F417" s="5">
        <v>4.0</v>
      </c>
    </row>
    <row r="418">
      <c r="A418" s="5">
        <v>1992.0</v>
      </c>
      <c r="B418" s="5" t="s">
        <v>131</v>
      </c>
      <c r="C418" s="5" t="s">
        <v>2532</v>
      </c>
      <c r="E418" s="5">
        <v>9.0</v>
      </c>
      <c r="F418" s="5">
        <v>3.0</v>
      </c>
    </row>
    <row r="419">
      <c r="A419" s="5">
        <v>1992.0</v>
      </c>
      <c r="B419" s="5" t="s">
        <v>131</v>
      </c>
      <c r="C419" s="5" t="s">
        <v>2532</v>
      </c>
      <c r="E419" s="5">
        <v>8.0</v>
      </c>
      <c r="F419" s="5">
        <v>1.0</v>
      </c>
    </row>
    <row r="420">
      <c r="A420" s="5">
        <v>1992.0</v>
      </c>
      <c r="B420" s="5" t="s">
        <v>1802</v>
      </c>
      <c r="C420" s="5" t="s">
        <v>2532</v>
      </c>
      <c r="D420" s="5" t="s">
        <v>1908</v>
      </c>
      <c r="E420" s="5">
        <v>8.0</v>
      </c>
      <c r="F420" s="5">
        <v>1.0</v>
      </c>
    </row>
    <row r="421">
      <c r="A421" s="5">
        <v>1992.0</v>
      </c>
      <c r="B421" s="5" t="s">
        <v>62</v>
      </c>
      <c r="C421" s="5" t="s">
        <v>2532</v>
      </c>
      <c r="E421" s="5">
        <v>7.0</v>
      </c>
      <c r="F421" s="5">
        <v>1.0</v>
      </c>
    </row>
    <row r="422">
      <c r="A422" s="5">
        <v>1992.0</v>
      </c>
      <c r="B422" s="5" t="s">
        <v>62</v>
      </c>
      <c r="C422" s="5" t="s">
        <v>2532</v>
      </c>
      <c r="E422" s="5">
        <v>6.0</v>
      </c>
      <c r="F422" s="5">
        <v>2.0</v>
      </c>
    </row>
    <row r="423">
      <c r="A423" s="5">
        <v>1992.0</v>
      </c>
      <c r="B423" s="5" t="s">
        <v>2523</v>
      </c>
      <c r="C423" s="5" t="s">
        <v>2532</v>
      </c>
      <c r="E423" s="5">
        <v>8.0</v>
      </c>
      <c r="F423" s="5">
        <v>1.0</v>
      </c>
    </row>
    <row r="424">
      <c r="A424" s="5">
        <v>1992.0</v>
      </c>
      <c r="B424" s="5" t="s">
        <v>62</v>
      </c>
      <c r="C424" s="5" t="s">
        <v>6130</v>
      </c>
      <c r="E424" s="5">
        <v>9.0</v>
      </c>
      <c r="F424" s="5">
        <v>3.0</v>
      </c>
    </row>
    <row r="425">
      <c r="A425" s="5">
        <v>1989.0</v>
      </c>
      <c r="B425" s="5" t="s">
        <v>5985</v>
      </c>
      <c r="C425" s="5" t="s">
        <v>6131</v>
      </c>
      <c r="E425" s="5">
        <v>9.0</v>
      </c>
      <c r="F425" s="5">
        <v>13.0</v>
      </c>
    </row>
    <row r="426">
      <c r="A426" s="5">
        <v>1978.0</v>
      </c>
      <c r="B426" s="5" t="s">
        <v>5981</v>
      </c>
      <c r="C426" s="5" t="s">
        <v>3578</v>
      </c>
      <c r="E426" s="5">
        <v>7.0</v>
      </c>
      <c r="F426" s="5">
        <v>1.0</v>
      </c>
    </row>
    <row r="427">
      <c r="A427" s="5">
        <v>1984.0</v>
      </c>
      <c r="B427" s="5" t="s">
        <v>1974</v>
      </c>
      <c r="C427" s="5" t="s">
        <v>4782</v>
      </c>
      <c r="E427" s="5">
        <v>8.0</v>
      </c>
      <c r="F427" s="5">
        <v>1.0</v>
      </c>
    </row>
    <row r="428">
      <c r="A428" s="5">
        <v>1990.0</v>
      </c>
      <c r="B428" s="5" t="s">
        <v>6039</v>
      </c>
      <c r="C428" s="5" t="s">
        <v>6132</v>
      </c>
      <c r="E428" s="5">
        <v>8.0</v>
      </c>
      <c r="F428" s="5">
        <v>1.0</v>
      </c>
    </row>
    <row r="429">
      <c r="A429" s="5">
        <v>2008.0</v>
      </c>
      <c r="B429" s="5" t="s">
        <v>6133</v>
      </c>
      <c r="C429" s="5" t="s">
        <v>4790</v>
      </c>
      <c r="E429" s="5">
        <v>10.0</v>
      </c>
      <c r="F429" s="5">
        <v>9.0</v>
      </c>
    </row>
    <row r="430">
      <c r="A430" s="5">
        <v>2008.0</v>
      </c>
      <c r="B430" s="5" t="s">
        <v>1802</v>
      </c>
      <c r="C430" s="5" t="s">
        <v>4790</v>
      </c>
      <c r="E430" s="5">
        <v>9.0</v>
      </c>
      <c r="F430" s="5">
        <v>3.0</v>
      </c>
    </row>
    <row r="431">
      <c r="A431" s="5">
        <v>1995.0</v>
      </c>
      <c r="B431" s="5" t="s">
        <v>6134</v>
      </c>
      <c r="C431" s="5" t="s">
        <v>6135</v>
      </c>
      <c r="E431" s="5">
        <v>9.0</v>
      </c>
      <c r="F431" s="5">
        <v>2.0</v>
      </c>
    </row>
    <row r="432">
      <c r="A432" s="5">
        <v>1982.0</v>
      </c>
      <c r="B432" s="5" t="s">
        <v>5981</v>
      </c>
      <c r="C432" s="5" t="s">
        <v>6136</v>
      </c>
      <c r="E432" s="5">
        <v>7.0</v>
      </c>
      <c r="F432" s="5">
        <v>2.0</v>
      </c>
    </row>
    <row r="433">
      <c r="A433" s="5">
        <v>1978.0</v>
      </c>
      <c r="B433" s="5" t="s">
        <v>5981</v>
      </c>
      <c r="C433" s="5" t="s">
        <v>639</v>
      </c>
      <c r="E433" s="5">
        <v>8.0</v>
      </c>
      <c r="F433" s="5">
        <v>1.0</v>
      </c>
    </row>
    <row r="434">
      <c r="A434" s="5">
        <v>1990.0</v>
      </c>
      <c r="B434" s="5" t="s">
        <v>6039</v>
      </c>
      <c r="C434" s="5" t="s">
        <v>4127</v>
      </c>
      <c r="E434" s="5">
        <v>9.0</v>
      </c>
      <c r="F434" s="5">
        <v>1.0</v>
      </c>
    </row>
    <row r="435">
      <c r="A435" s="5">
        <v>2001.0</v>
      </c>
      <c r="B435" s="5" t="s">
        <v>1802</v>
      </c>
      <c r="C435" s="5" t="s">
        <v>6137</v>
      </c>
      <c r="D435" s="5" t="s">
        <v>6138</v>
      </c>
      <c r="E435" s="5">
        <v>9.0</v>
      </c>
      <c r="F435" s="5">
        <v>1.0</v>
      </c>
    </row>
    <row r="436">
      <c r="A436" s="5">
        <v>2001.0</v>
      </c>
      <c r="B436" s="5" t="s">
        <v>1802</v>
      </c>
      <c r="C436" s="5" t="s">
        <v>6137</v>
      </c>
      <c r="D436" s="5" t="s">
        <v>5034</v>
      </c>
      <c r="E436" s="5">
        <v>6.0</v>
      </c>
      <c r="F436" s="5">
        <v>1.0</v>
      </c>
    </row>
    <row r="437">
      <c r="A437" s="116">
        <v>2001.0</v>
      </c>
      <c r="B437" s="117" t="s">
        <v>1802</v>
      </c>
      <c r="C437" s="117" t="s">
        <v>6137</v>
      </c>
      <c r="D437" s="218"/>
      <c r="E437" s="118">
        <v>8.5</v>
      </c>
      <c r="F437" s="116">
        <v>1.0</v>
      </c>
    </row>
    <row r="438">
      <c r="A438" s="5">
        <v>2001.0</v>
      </c>
      <c r="B438" s="5" t="s">
        <v>1802</v>
      </c>
      <c r="C438" s="5" t="s">
        <v>6137</v>
      </c>
      <c r="E438" s="5">
        <v>8.0</v>
      </c>
      <c r="F438" s="5">
        <v>2.0</v>
      </c>
    </row>
    <row r="439">
      <c r="A439" s="5">
        <v>2001.0</v>
      </c>
      <c r="B439" s="5" t="s">
        <v>1802</v>
      </c>
      <c r="C439" s="5" t="s">
        <v>6137</v>
      </c>
      <c r="E439" s="5">
        <v>7.0</v>
      </c>
      <c r="F439" s="5">
        <v>1.0</v>
      </c>
    </row>
    <row r="440">
      <c r="A440" s="116">
        <v>2001.0</v>
      </c>
      <c r="B440" s="117" t="s">
        <v>1802</v>
      </c>
      <c r="C440" s="117" t="s">
        <v>6137</v>
      </c>
      <c r="D440" s="218"/>
      <c r="E440" s="118" t="s">
        <v>6063</v>
      </c>
      <c r="F440" s="116">
        <v>1.0</v>
      </c>
    </row>
    <row r="441">
      <c r="A441" s="5">
        <v>2001.0</v>
      </c>
      <c r="B441" s="5" t="s">
        <v>1802</v>
      </c>
      <c r="C441" s="5" t="s">
        <v>6137</v>
      </c>
      <c r="E441" s="5" t="s">
        <v>6139</v>
      </c>
      <c r="F441" s="5">
        <v>1.0</v>
      </c>
    </row>
    <row r="442">
      <c r="A442" s="5">
        <v>1988.0</v>
      </c>
      <c r="B442" s="5" t="s">
        <v>102</v>
      </c>
      <c r="C442" s="5" t="s">
        <v>6140</v>
      </c>
      <c r="E442" s="5">
        <v>9.0</v>
      </c>
      <c r="F442" s="5">
        <v>1.0</v>
      </c>
    </row>
    <row r="443">
      <c r="A443" s="5">
        <v>2001.0</v>
      </c>
      <c r="B443" s="5" t="s">
        <v>62</v>
      </c>
      <c r="C443" s="5" t="s">
        <v>3556</v>
      </c>
      <c r="E443" s="5">
        <v>8.0</v>
      </c>
      <c r="F443" s="5">
        <v>1.0</v>
      </c>
    </row>
    <row r="444">
      <c r="A444" s="5">
        <v>1978.0</v>
      </c>
      <c r="B444" s="5" t="s">
        <v>5981</v>
      </c>
      <c r="C444" s="5" t="s">
        <v>279</v>
      </c>
      <c r="E444" s="5">
        <v>8.0</v>
      </c>
      <c r="F444" s="5">
        <v>2.0</v>
      </c>
    </row>
    <row r="445">
      <c r="A445" s="5">
        <v>1982.0</v>
      </c>
      <c r="B445" s="5" t="s">
        <v>62</v>
      </c>
      <c r="C445" s="5" t="s">
        <v>5174</v>
      </c>
      <c r="E445" s="5">
        <v>9.0</v>
      </c>
      <c r="F445" s="5">
        <v>1.0</v>
      </c>
    </row>
    <row r="446">
      <c r="A446" s="5">
        <v>1989.0</v>
      </c>
      <c r="B446" s="5" t="s">
        <v>62</v>
      </c>
      <c r="C446" s="5" t="s">
        <v>6141</v>
      </c>
      <c r="E446" s="5">
        <v>9.0</v>
      </c>
      <c r="F446" s="5">
        <v>27.0</v>
      </c>
    </row>
    <row r="447">
      <c r="A447" s="5">
        <v>1989.0</v>
      </c>
      <c r="B447" s="5" t="s">
        <v>90</v>
      </c>
      <c r="C447" s="5" t="s">
        <v>967</v>
      </c>
      <c r="E447" s="5">
        <v>9.0</v>
      </c>
      <c r="F447" s="5">
        <v>1.0</v>
      </c>
    </row>
    <row r="448">
      <c r="A448" s="5">
        <v>1989.0</v>
      </c>
      <c r="B448" s="5" t="s">
        <v>90</v>
      </c>
      <c r="C448" s="5" t="s">
        <v>967</v>
      </c>
      <c r="E448" s="5" t="s">
        <v>808</v>
      </c>
      <c r="F448" s="5">
        <v>1.0</v>
      </c>
    </row>
    <row r="449">
      <c r="A449" s="5">
        <v>1989.0</v>
      </c>
      <c r="B449" s="5" t="s">
        <v>90</v>
      </c>
      <c r="C449" s="5" t="s">
        <v>967</v>
      </c>
      <c r="E449" s="5" t="s">
        <v>984</v>
      </c>
      <c r="F449" s="5">
        <v>1.0</v>
      </c>
    </row>
    <row r="450">
      <c r="A450" s="5">
        <v>1989.0</v>
      </c>
      <c r="B450" s="5" t="s">
        <v>330</v>
      </c>
      <c r="C450" s="5" t="s">
        <v>967</v>
      </c>
      <c r="E450" s="5">
        <v>9.0</v>
      </c>
      <c r="F450" s="5">
        <v>1.0</v>
      </c>
    </row>
    <row r="451">
      <c r="A451" s="5">
        <v>1989.0</v>
      </c>
      <c r="B451" s="5" t="s">
        <v>6012</v>
      </c>
      <c r="C451" s="5" t="s">
        <v>6142</v>
      </c>
      <c r="E451" s="5">
        <v>9.0</v>
      </c>
      <c r="F451" s="5">
        <v>7.0</v>
      </c>
    </row>
    <row r="452">
      <c r="A452" s="5">
        <v>1998.0</v>
      </c>
      <c r="B452" s="5" t="s">
        <v>62</v>
      </c>
      <c r="C452" s="5" t="s">
        <v>6143</v>
      </c>
      <c r="E452" s="5">
        <v>9.0</v>
      </c>
      <c r="F452" s="5">
        <v>2.0</v>
      </c>
    </row>
    <row r="453">
      <c r="A453" s="5">
        <v>2019.0</v>
      </c>
      <c r="B453" s="5" t="s">
        <v>827</v>
      </c>
      <c r="C453" s="5" t="s">
        <v>6144</v>
      </c>
      <c r="E453" s="5">
        <v>10.0</v>
      </c>
      <c r="F453" s="5">
        <v>1.0</v>
      </c>
    </row>
    <row r="454">
      <c r="A454" s="5">
        <v>1984.0</v>
      </c>
      <c r="B454" s="5" t="s">
        <v>62</v>
      </c>
      <c r="C454" s="5" t="s">
        <v>978</v>
      </c>
      <c r="E454" s="5">
        <v>7.0</v>
      </c>
      <c r="F454" s="5">
        <v>1.0</v>
      </c>
    </row>
    <row r="455">
      <c r="A455" s="5">
        <v>2020.0</v>
      </c>
      <c r="B455" s="5" t="s">
        <v>3649</v>
      </c>
      <c r="C455" s="5" t="s">
        <v>36</v>
      </c>
      <c r="D455" s="5" t="s">
        <v>506</v>
      </c>
      <c r="E455" s="5">
        <v>9.0</v>
      </c>
      <c r="F455" s="5">
        <v>1.0</v>
      </c>
    </row>
    <row r="456">
      <c r="A456" s="5">
        <v>2019.0</v>
      </c>
      <c r="B456" s="5" t="s">
        <v>6145</v>
      </c>
      <c r="C456" s="5" t="s">
        <v>36</v>
      </c>
      <c r="E456" s="5">
        <v>10.0</v>
      </c>
      <c r="F456" s="5">
        <v>7.0</v>
      </c>
    </row>
    <row r="457">
      <c r="A457" s="5">
        <v>2019.0</v>
      </c>
      <c r="B457" s="5" t="s">
        <v>827</v>
      </c>
      <c r="C457" s="5" t="s">
        <v>36</v>
      </c>
      <c r="E457" s="5">
        <v>10.0</v>
      </c>
      <c r="F457" s="5">
        <v>3.0</v>
      </c>
    </row>
    <row r="458">
      <c r="A458" s="5">
        <v>2019.0</v>
      </c>
      <c r="B458" s="5" t="s">
        <v>6146</v>
      </c>
      <c r="C458" s="5" t="s">
        <v>36</v>
      </c>
      <c r="E458" s="5">
        <v>9.0</v>
      </c>
      <c r="F458" s="5">
        <v>1.0</v>
      </c>
    </row>
    <row r="459">
      <c r="A459" s="5">
        <v>1984.0</v>
      </c>
      <c r="B459" s="5" t="s">
        <v>62</v>
      </c>
      <c r="C459" s="5" t="s">
        <v>6147</v>
      </c>
      <c r="E459" s="5">
        <v>8.0</v>
      </c>
      <c r="F459" s="5">
        <v>1.0</v>
      </c>
    </row>
    <row r="460">
      <c r="A460" s="5">
        <v>1984.0</v>
      </c>
      <c r="B460" s="5" t="s">
        <v>62</v>
      </c>
      <c r="C460" s="5" t="s">
        <v>6147</v>
      </c>
      <c r="E460" s="5">
        <v>8.0</v>
      </c>
      <c r="F460" s="5">
        <v>4.0</v>
      </c>
    </row>
    <row r="461">
      <c r="A461" s="5">
        <v>1984.0</v>
      </c>
      <c r="B461" s="5" t="s">
        <v>62</v>
      </c>
      <c r="C461" s="5" t="s">
        <v>6147</v>
      </c>
      <c r="E461" s="5">
        <v>6.0</v>
      </c>
      <c r="F461" s="5">
        <v>2.0</v>
      </c>
    </row>
    <row r="462">
      <c r="A462" s="5">
        <v>1984.0</v>
      </c>
      <c r="B462" s="5" t="s">
        <v>62</v>
      </c>
      <c r="C462" s="5" t="s">
        <v>6147</v>
      </c>
      <c r="E462" s="5">
        <v>7.0</v>
      </c>
      <c r="F462" s="5">
        <v>2.0</v>
      </c>
    </row>
    <row r="463">
      <c r="A463" s="5">
        <v>1984.0</v>
      </c>
      <c r="B463" s="5" t="s">
        <v>62</v>
      </c>
      <c r="C463" s="5" t="s">
        <v>6147</v>
      </c>
      <c r="E463" s="5">
        <v>9.0</v>
      </c>
      <c r="F463" s="5">
        <v>1.0</v>
      </c>
    </row>
    <row r="464">
      <c r="A464" s="5">
        <v>1984.0</v>
      </c>
      <c r="B464" s="5" t="s">
        <v>62</v>
      </c>
      <c r="C464" s="5" t="s">
        <v>6147</v>
      </c>
      <c r="E464" s="5">
        <v>8.0</v>
      </c>
      <c r="F464" s="5">
        <v>1.0</v>
      </c>
    </row>
    <row r="465">
      <c r="A465" s="5">
        <v>1972.0</v>
      </c>
      <c r="B465" s="5" t="s">
        <v>62</v>
      </c>
      <c r="C465" s="5" t="s">
        <v>6148</v>
      </c>
      <c r="E465" s="5">
        <v>8.0</v>
      </c>
      <c r="F465" s="5">
        <v>1.0</v>
      </c>
    </row>
    <row r="466">
      <c r="A466" s="5">
        <v>2012.0</v>
      </c>
      <c r="B466" s="5" t="s">
        <v>5981</v>
      </c>
      <c r="C466" s="5" t="s">
        <v>6149</v>
      </c>
      <c r="E466" s="5">
        <v>10.0</v>
      </c>
      <c r="F466" s="5">
        <v>1.0</v>
      </c>
    </row>
    <row r="467">
      <c r="A467" s="5">
        <v>2020.0</v>
      </c>
      <c r="B467" s="5" t="s">
        <v>1974</v>
      </c>
      <c r="C467" s="5" t="s">
        <v>206</v>
      </c>
      <c r="E467" s="5">
        <v>10.0</v>
      </c>
      <c r="F467" s="5">
        <v>1.0</v>
      </c>
    </row>
    <row r="468">
      <c r="A468" s="5">
        <v>2020.0</v>
      </c>
      <c r="B468" s="5" t="s">
        <v>6150</v>
      </c>
      <c r="C468" s="5" t="s">
        <v>206</v>
      </c>
      <c r="E468" s="5" t="s">
        <v>6066</v>
      </c>
      <c r="F468" s="5">
        <v>1.0</v>
      </c>
    </row>
    <row r="469">
      <c r="A469" s="5">
        <v>2020.0</v>
      </c>
      <c r="B469" s="5" t="s">
        <v>6146</v>
      </c>
      <c r="C469" s="5" t="s">
        <v>206</v>
      </c>
      <c r="E469" s="5" t="s">
        <v>68</v>
      </c>
      <c r="F469" s="5">
        <v>1.0</v>
      </c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</row>
    <row r="470">
      <c r="A470" s="5">
        <v>2012.0</v>
      </c>
      <c r="B470" s="5" t="s">
        <v>5981</v>
      </c>
      <c r="C470" s="5" t="s">
        <v>6151</v>
      </c>
      <c r="E470" s="5">
        <v>10.0</v>
      </c>
      <c r="F470" s="5">
        <v>1.0</v>
      </c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</row>
    <row r="471">
      <c r="A471" s="99">
        <v>2019.0</v>
      </c>
      <c r="B471" s="99" t="s">
        <v>5982</v>
      </c>
      <c r="C471" s="99" t="s">
        <v>2259</v>
      </c>
      <c r="D471" s="100"/>
      <c r="E471" s="99" t="s">
        <v>6152</v>
      </c>
      <c r="F471" s="99">
        <v>1.0</v>
      </c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</row>
    <row r="472">
      <c r="A472" s="99">
        <v>2019.0</v>
      </c>
      <c r="B472" s="99" t="s">
        <v>884</v>
      </c>
      <c r="C472" s="99" t="s">
        <v>2259</v>
      </c>
      <c r="D472" s="100"/>
      <c r="E472" s="99">
        <v>10.0</v>
      </c>
      <c r="F472" s="99">
        <v>3.0</v>
      </c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</row>
    <row r="473">
      <c r="A473" s="99">
        <v>2019.0</v>
      </c>
      <c r="B473" s="99" t="s">
        <v>884</v>
      </c>
      <c r="C473" s="99" t="s">
        <v>2259</v>
      </c>
      <c r="D473" s="100"/>
      <c r="E473" s="99">
        <v>9.0</v>
      </c>
      <c r="F473" s="99">
        <v>1.0</v>
      </c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</row>
    <row r="474">
      <c r="A474" s="99">
        <v>2019.0</v>
      </c>
      <c r="B474" s="99" t="s">
        <v>884</v>
      </c>
      <c r="C474" s="99" t="s">
        <v>2259</v>
      </c>
      <c r="D474" s="100"/>
      <c r="E474" s="99" t="s">
        <v>961</v>
      </c>
      <c r="F474" s="99">
        <v>2.0</v>
      </c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</row>
    <row r="475">
      <c r="A475" s="99">
        <v>2019.0</v>
      </c>
      <c r="B475" s="99" t="s">
        <v>884</v>
      </c>
      <c r="C475" s="99" t="s">
        <v>2259</v>
      </c>
      <c r="D475" s="100"/>
      <c r="E475" s="99" t="s">
        <v>6153</v>
      </c>
      <c r="F475" s="99">
        <v>1.0</v>
      </c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</row>
    <row r="476">
      <c r="A476" s="99">
        <v>2019.0</v>
      </c>
      <c r="B476" s="99" t="s">
        <v>884</v>
      </c>
      <c r="C476" s="99" t="s">
        <v>2259</v>
      </c>
      <c r="D476" s="99" t="s">
        <v>1850</v>
      </c>
      <c r="E476" s="99">
        <v>10.0</v>
      </c>
      <c r="F476" s="99">
        <v>5.0</v>
      </c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</row>
    <row r="477">
      <c r="A477" s="99">
        <v>2019.0</v>
      </c>
      <c r="B477" s="99" t="s">
        <v>884</v>
      </c>
      <c r="C477" s="99" t="s">
        <v>2259</v>
      </c>
      <c r="D477" s="99" t="s">
        <v>1850</v>
      </c>
      <c r="E477" s="99" t="s">
        <v>68</v>
      </c>
      <c r="F477" s="99">
        <v>2.0</v>
      </c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</row>
    <row r="478">
      <c r="A478" s="99">
        <v>2019.0</v>
      </c>
      <c r="B478" s="99" t="s">
        <v>884</v>
      </c>
      <c r="C478" s="99" t="s">
        <v>2259</v>
      </c>
      <c r="D478" s="99" t="s">
        <v>886</v>
      </c>
      <c r="E478" s="99">
        <v>9.0</v>
      </c>
      <c r="F478" s="99">
        <v>1.0</v>
      </c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</row>
    <row r="479">
      <c r="A479" s="99">
        <v>2019.0</v>
      </c>
      <c r="B479" s="99" t="s">
        <v>884</v>
      </c>
      <c r="C479" s="99" t="s">
        <v>2259</v>
      </c>
      <c r="D479" s="99" t="s">
        <v>6154</v>
      </c>
      <c r="E479" s="99">
        <v>10.0</v>
      </c>
      <c r="F479" s="99">
        <v>1.0</v>
      </c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</row>
    <row r="480">
      <c r="A480" s="99">
        <v>2019.0</v>
      </c>
      <c r="B480" s="99" t="s">
        <v>884</v>
      </c>
      <c r="C480" s="99" t="s">
        <v>2259</v>
      </c>
      <c r="D480" s="99" t="s">
        <v>6154</v>
      </c>
      <c r="E480" s="99" t="s">
        <v>155</v>
      </c>
      <c r="F480" s="99">
        <v>1.0</v>
      </c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</row>
    <row r="481">
      <c r="A481" s="99">
        <v>2019.0</v>
      </c>
      <c r="B481" s="99" t="s">
        <v>884</v>
      </c>
      <c r="C481" s="99" t="s">
        <v>2259</v>
      </c>
      <c r="D481" s="99" t="s">
        <v>6155</v>
      </c>
      <c r="E481" s="99" t="s">
        <v>155</v>
      </c>
      <c r="F481" s="99">
        <v>1.0</v>
      </c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</row>
    <row r="482">
      <c r="A482" s="99">
        <v>2019.0</v>
      </c>
      <c r="B482" s="99" t="s">
        <v>884</v>
      </c>
      <c r="C482" s="99" t="s">
        <v>2259</v>
      </c>
      <c r="D482" s="99" t="s">
        <v>6156</v>
      </c>
      <c r="E482" s="99">
        <v>9.0</v>
      </c>
      <c r="F482" s="99">
        <v>1.0</v>
      </c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</row>
    <row r="483">
      <c r="A483" s="99">
        <v>2019.0</v>
      </c>
      <c r="B483" s="99" t="s">
        <v>884</v>
      </c>
      <c r="C483" s="99" t="s">
        <v>2259</v>
      </c>
      <c r="D483" s="99" t="s">
        <v>6157</v>
      </c>
      <c r="E483" s="99">
        <v>10.0</v>
      </c>
      <c r="F483" s="99">
        <v>1.0</v>
      </c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</row>
    <row r="484">
      <c r="A484" s="99">
        <v>2019.0</v>
      </c>
      <c r="B484" s="99" t="s">
        <v>884</v>
      </c>
      <c r="C484" s="99" t="s">
        <v>2259</v>
      </c>
      <c r="D484" s="99" t="s">
        <v>6158</v>
      </c>
      <c r="E484" s="99">
        <v>10.0</v>
      </c>
      <c r="F484" s="99">
        <v>1.0</v>
      </c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</row>
    <row r="485">
      <c r="A485" s="99">
        <v>2019.0</v>
      </c>
      <c r="B485" s="99" t="s">
        <v>884</v>
      </c>
      <c r="C485" s="99" t="s">
        <v>2259</v>
      </c>
      <c r="D485" s="99" t="s">
        <v>2069</v>
      </c>
      <c r="E485" s="99">
        <v>9.0</v>
      </c>
      <c r="F485" s="99">
        <v>1.0</v>
      </c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</row>
    <row r="486">
      <c r="A486" s="99">
        <v>2019.0</v>
      </c>
      <c r="B486" s="99" t="s">
        <v>119</v>
      </c>
      <c r="C486" s="99" t="s">
        <v>2259</v>
      </c>
      <c r="D486" s="99" t="s">
        <v>6159</v>
      </c>
      <c r="E486" s="99" t="s">
        <v>6160</v>
      </c>
      <c r="F486" s="99">
        <v>1.0</v>
      </c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</row>
    <row r="487">
      <c r="A487" s="99">
        <v>2019.0</v>
      </c>
      <c r="B487" s="99" t="s">
        <v>119</v>
      </c>
      <c r="C487" s="99" t="s">
        <v>2259</v>
      </c>
      <c r="D487" s="100"/>
      <c r="E487" s="99" t="s">
        <v>6160</v>
      </c>
      <c r="F487" s="99">
        <v>1.0</v>
      </c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</row>
    <row r="488">
      <c r="A488" s="99">
        <v>2019.0</v>
      </c>
      <c r="B488" s="99" t="s">
        <v>305</v>
      </c>
      <c r="C488" s="99" t="s">
        <v>2259</v>
      </c>
      <c r="D488" s="100"/>
      <c r="E488" s="99">
        <v>9.0</v>
      </c>
      <c r="F488" s="99">
        <v>10.0</v>
      </c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</row>
    <row r="489">
      <c r="A489" s="5">
        <v>1991.0</v>
      </c>
      <c r="B489" s="5" t="s">
        <v>90</v>
      </c>
      <c r="C489" s="5" t="s">
        <v>107</v>
      </c>
      <c r="E489" s="5">
        <v>9.0</v>
      </c>
      <c r="F489" s="5">
        <v>9.0</v>
      </c>
    </row>
    <row r="490">
      <c r="A490" s="5">
        <v>1991.0</v>
      </c>
      <c r="B490" s="5" t="s">
        <v>90</v>
      </c>
      <c r="C490" s="5" t="s">
        <v>107</v>
      </c>
      <c r="E490" s="5">
        <v>8.0</v>
      </c>
      <c r="F490" s="5">
        <v>10.0</v>
      </c>
    </row>
    <row r="491">
      <c r="A491" s="5">
        <v>1991.0</v>
      </c>
      <c r="B491" s="5" t="s">
        <v>1802</v>
      </c>
      <c r="C491" s="5" t="s">
        <v>107</v>
      </c>
      <c r="E491" s="5">
        <v>9.0</v>
      </c>
      <c r="F491" s="5">
        <v>3.0</v>
      </c>
    </row>
    <row r="492">
      <c r="A492" s="5">
        <v>1991.0</v>
      </c>
      <c r="B492" s="5" t="s">
        <v>1802</v>
      </c>
      <c r="C492" s="5" t="s">
        <v>107</v>
      </c>
      <c r="E492" s="5">
        <v>8.0</v>
      </c>
      <c r="F492" s="5">
        <v>6.0</v>
      </c>
    </row>
    <row r="493">
      <c r="A493" s="5">
        <v>1991.0</v>
      </c>
      <c r="B493" s="5" t="s">
        <v>1802</v>
      </c>
      <c r="C493" s="5" t="s">
        <v>107</v>
      </c>
      <c r="E493" s="5">
        <v>7.0</v>
      </c>
      <c r="F493" s="5">
        <v>2.0</v>
      </c>
    </row>
    <row r="494">
      <c r="A494" s="5">
        <v>1992.0</v>
      </c>
      <c r="B494" s="5" t="s">
        <v>6161</v>
      </c>
      <c r="C494" s="5" t="s">
        <v>107</v>
      </c>
      <c r="D494" s="110"/>
      <c r="E494" s="5">
        <v>9.0</v>
      </c>
      <c r="F494" s="5">
        <v>1.0</v>
      </c>
    </row>
    <row r="495">
      <c r="A495" s="5">
        <v>1992.0</v>
      </c>
      <c r="B495" s="5" t="s">
        <v>134</v>
      </c>
      <c r="C495" s="5" t="s">
        <v>107</v>
      </c>
      <c r="E495" s="5">
        <v>9.0</v>
      </c>
      <c r="F495" s="5">
        <v>9.0</v>
      </c>
    </row>
    <row r="496">
      <c r="A496" s="5">
        <v>1993.0</v>
      </c>
      <c r="B496" s="5" t="s">
        <v>6123</v>
      </c>
      <c r="C496" s="5" t="s">
        <v>107</v>
      </c>
      <c r="D496" s="5" t="s">
        <v>235</v>
      </c>
      <c r="E496" s="5">
        <v>8.0</v>
      </c>
      <c r="F496" s="5">
        <v>1.0</v>
      </c>
    </row>
    <row r="497">
      <c r="A497" s="5">
        <v>1991.0</v>
      </c>
      <c r="B497" s="5" t="s">
        <v>62</v>
      </c>
      <c r="C497" s="5" t="s">
        <v>107</v>
      </c>
      <c r="E497" s="5">
        <v>9.0</v>
      </c>
      <c r="F497" s="5">
        <v>1.0</v>
      </c>
    </row>
    <row r="498">
      <c r="A498" s="5">
        <v>2020.0</v>
      </c>
      <c r="B498" s="5" t="s">
        <v>884</v>
      </c>
      <c r="C498" s="5" t="s">
        <v>895</v>
      </c>
      <c r="D498" s="5" t="s">
        <v>857</v>
      </c>
      <c r="E498" s="5">
        <v>8.0</v>
      </c>
      <c r="F498" s="5">
        <v>1.0</v>
      </c>
    </row>
    <row r="499">
      <c r="A499" s="5">
        <v>2007.0</v>
      </c>
      <c r="B499" s="5" t="s">
        <v>3009</v>
      </c>
      <c r="C499" s="5" t="s">
        <v>1795</v>
      </c>
      <c r="E499" s="5">
        <v>9.0</v>
      </c>
      <c r="F499" s="5">
        <v>1.0</v>
      </c>
    </row>
    <row r="500">
      <c r="A500" s="5">
        <v>1993.0</v>
      </c>
      <c r="B500" s="5" t="s">
        <v>322</v>
      </c>
      <c r="C500" s="5" t="s">
        <v>2532</v>
      </c>
      <c r="E500" s="5">
        <v>9.0</v>
      </c>
      <c r="F500" s="5">
        <v>1.0</v>
      </c>
    </row>
    <row r="501">
      <c r="A501" s="5">
        <v>1990.0</v>
      </c>
      <c r="B501" s="5" t="s">
        <v>1974</v>
      </c>
      <c r="C501" s="5" t="s">
        <v>91</v>
      </c>
      <c r="E501" s="5">
        <v>8.0</v>
      </c>
      <c r="F501" s="5">
        <v>1.0</v>
      </c>
    </row>
    <row r="502">
      <c r="A502" s="5">
        <v>1990.0</v>
      </c>
      <c r="B502" s="5" t="s">
        <v>1974</v>
      </c>
      <c r="C502" s="5" t="s">
        <v>91</v>
      </c>
      <c r="E502" s="5">
        <v>7.5</v>
      </c>
      <c r="F502" s="5">
        <v>1.0</v>
      </c>
    </row>
    <row r="503">
      <c r="A503" s="5">
        <v>1991.0</v>
      </c>
      <c r="B503" s="5" t="s">
        <v>6162</v>
      </c>
      <c r="C503" s="5" t="s">
        <v>3594</v>
      </c>
      <c r="E503" s="5" t="s">
        <v>467</v>
      </c>
      <c r="F503" s="5">
        <v>25.0</v>
      </c>
    </row>
    <row r="504">
      <c r="A504" s="5">
        <v>2020.0</v>
      </c>
      <c r="B504" s="5" t="s">
        <v>23</v>
      </c>
      <c r="C504" s="5" t="s">
        <v>46</v>
      </c>
      <c r="D504" s="5" t="s">
        <v>506</v>
      </c>
      <c r="E504" s="5">
        <v>9.0</v>
      </c>
      <c r="F504" s="5">
        <v>1.0</v>
      </c>
    </row>
    <row r="505">
      <c r="A505" s="5">
        <v>2001.0</v>
      </c>
      <c r="B505" s="5" t="s">
        <v>5036</v>
      </c>
      <c r="C505" s="5" t="s">
        <v>6137</v>
      </c>
      <c r="D505" s="5">
        <v>124.0</v>
      </c>
      <c r="E505" s="5">
        <v>10.0</v>
      </c>
      <c r="F505" s="5">
        <v>3.0</v>
      </c>
    </row>
    <row r="506">
      <c r="A506" s="5">
        <v>2001.0</v>
      </c>
      <c r="B506" s="5" t="s">
        <v>782</v>
      </c>
      <c r="C506" s="5" t="s">
        <v>6137</v>
      </c>
      <c r="D506" s="5" t="s">
        <v>5043</v>
      </c>
      <c r="E506" s="5">
        <v>8.0</v>
      </c>
      <c r="F506" s="5">
        <v>1.0</v>
      </c>
    </row>
    <row r="507">
      <c r="A507" s="137"/>
      <c r="B507" s="137"/>
      <c r="C507" s="137"/>
    </row>
    <row r="508">
      <c r="A508" s="137"/>
      <c r="B508" s="137"/>
      <c r="C508" s="137"/>
    </row>
    <row r="509">
      <c r="A509" s="137"/>
      <c r="B509" s="137"/>
      <c r="C509" s="137"/>
    </row>
    <row r="510">
      <c r="A510" s="137"/>
      <c r="B510" s="137"/>
      <c r="C510" s="137"/>
    </row>
    <row r="511">
      <c r="A511" s="137"/>
      <c r="B511" s="137"/>
      <c r="C511" s="137"/>
    </row>
    <row r="512">
      <c r="A512" s="137"/>
      <c r="B512" s="137"/>
      <c r="C512" s="137"/>
    </row>
    <row r="513">
      <c r="A513" s="137"/>
      <c r="B513" s="137"/>
      <c r="C513" s="137"/>
    </row>
    <row r="514">
      <c r="A514" s="137"/>
      <c r="B514" s="137"/>
      <c r="C514" s="137"/>
    </row>
    <row r="515">
      <c r="A515" s="137"/>
      <c r="B515" s="137"/>
      <c r="C515" s="137"/>
    </row>
    <row r="516">
      <c r="A516" s="137"/>
      <c r="B516" s="137"/>
      <c r="C516" s="137"/>
    </row>
    <row r="517">
      <c r="A517" s="137"/>
      <c r="B517" s="137"/>
      <c r="C517" s="137"/>
    </row>
    <row r="518">
      <c r="A518" s="137"/>
      <c r="B518" s="137"/>
      <c r="C518" s="137"/>
    </row>
    <row r="519">
      <c r="A519" s="137"/>
      <c r="B519" s="137"/>
      <c r="C519" s="137"/>
    </row>
    <row r="520">
      <c r="A520" s="137"/>
      <c r="B520" s="137"/>
      <c r="C520" s="137"/>
    </row>
    <row r="521">
      <c r="A521" s="137"/>
      <c r="B521" s="137"/>
      <c r="C521" s="137"/>
    </row>
    <row r="522">
      <c r="A522" s="137"/>
      <c r="B522" s="137"/>
      <c r="C522" s="137"/>
    </row>
    <row r="523">
      <c r="A523" s="137"/>
      <c r="B523" s="137"/>
      <c r="C523" s="137"/>
    </row>
    <row r="524">
      <c r="A524" s="137"/>
      <c r="B524" s="137"/>
      <c r="C524" s="137"/>
    </row>
    <row r="525">
      <c r="A525" s="137"/>
      <c r="B525" s="137"/>
      <c r="C525" s="137"/>
    </row>
    <row r="526">
      <c r="A526" s="137"/>
      <c r="B526" s="137"/>
      <c r="C526" s="137"/>
    </row>
    <row r="527">
      <c r="A527" s="137"/>
      <c r="B527" s="137"/>
      <c r="C527" s="137"/>
    </row>
    <row r="528">
      <c r="A528" s="137"/>
      <c r="B528" s="137"/>
      <c r="C528" s="137"/>
    </row>
    <row r="529">
      <c r="A529" s="137"/>
      <c r="B529" s="137"/>
      <c r="C529" s="137"/>
    </row>
    <row r="530">
      <c r="A530" s="137"/>
      <c r="B530" s="137"/>
      <c r="C530" s="137"/>
    </row>
    <row r="531">
      <c r="A531" s="137"/>
      <c r="B531" s="137"/>
      <c r="C531" s="137"/>
    </row>
    <row r="532">
      <c r="A532" s="137"/>
      <c r="B532" s="137"/>
      <c r="C532" s="137"/>
    </row>
    <row r="533">
      <c r="A533" s="137"/>
      <c r="B533" s="137"/>
      <c r="C533" s="137"/>
    </row>
    <row r="534">
      <c r="A534" s="137"/>
      <c r="B534" s="137"/>
      <c r="C534" s="137"/>
    </row>
    <row r="535">
      <c r="A535" s="137"/>
      <c r="B535" s="137"/>
      <c r="C535" s="137"/>
    </row>
    <row r="536">
      <c r="A536" s="137"/>
      <c r="B536" s="137"/>
      <c r="C536" s="137"/>
    </row>
    <row r="537">
      <c r="A537" s="137"/>
      <c r="B537" s="137"/>
      <c r="C537" s="137"/>
    </row>
    <row r="538">
      <c r="A538" s="137"/>
      <c r="B538" s="137"/>
      <c r="C538" s="137"/>
    </row>
    <row r="539">
      <c r="A539" s="137"/>
      <c r="B539" s="137"/>
      <c r="C539" s="137"/>
    </row>
    <row r="540">
      <c r="A540" s="137"/>
      <c r="B540" s="137"/>
      <c r="C540" s="137"/>
    </row>
    <row r="541">
      <c r="A541" s="137"/>
      <c r="B541" s="137"/>
      <c r="C541" s="137"/>
    </row>
    <row r="542">
      <c r="A542" s="137"/>
      <c r="B542" s="137"/>
      <c r="C542" s="137"/>
    </row>
    <row r="543">
      <c r="A543" s="137"/>
      <c r="B543" s="137"/>
      <c r="C543" s="137"/>
    </row>
    <row r="544">
      <c r="A544" s="137"/>
      <c r="B544" s="137"/>
      <c r="C544" s="137"/>
    </row>
    <row r="545">
      <c r="A545" s="137"/>
      <c r="B545" s="137"/>
      <c r="C545" s="137"/>
    </row>
    <row r="546">
      <c r="A546" s="137"/>
      <c r="B546" s="137"/>
      <c r="C546" s="137"/>
    </row>
    <row r="547">
      <c r="A547" s="137"/>
      <c r="B547" s="137"/>
      <c r="C547" s="137"/>
    </row>
    <row r="548">
      <c r="A548" s="137"/>
      <c r="B548" s="137"/>
      <c r="C548" s="137"/>
    </row>
    <row r="549">
      <c r="A549" s="137"/>
      <c r="B549" s="137"/>
      <c r="C549" s="137"/>
    </row>
    <row r="550">
      <c r="A550" s="137"/>
      <c r="B550" s="137"/>
      <c r="C550" s="137"/>
    </row>
    <row r="551">
      <c r="A551" s="137"/>
      <c r="B551" s="137"/>
      <c r="C551" s="137"/>
    </row>
    <row r="552">
      <c r="A552" s="137"/>
      <c r="B552" s="137"/>
      <c r="C552" s="137"/>
    </row>
    <row r="553">
      <c r="A553" s="137"/>
      <c r="B553" s="137"/>
      <c r="C553" s="137"/>
    </row>
    <row r="554">
      <c r="A554" s="137"/>
      <c r="B554" s="137"/>
      <c r="C554" s="137"/>
    </row>
    <row r="555">
      <c r="A555" s="137"/>
      <c r="B555" s="137"/>
      <c r="C555" s="137"/>
    </row>
    <row r="556">
      <c r="A556" s="137"/>
      <c r="B556" s="137"/>
      <c r="C556" s="137"/>
    </row>
    <row r="557">
      <c r="A557" s="137"/>
      <c r="B557" s="137"/>
      <c r="C557" s="137"/>
    </row>
    <row r="558">
      <c r="A558" s="137"/>
      <c r="B558" s="137"/>
      <c r="C558" s="137"/>
    </row>
    <row r="559">
      <c r="A559" s="137"/>
      <c r="B559" s="137"/>
      <c r="C559" s="137"/>
    </row>
    <row r="560">
      <c r="A560" s="137"/>
      <c r="B560" s="137"/>
      <c r="C560" s="137"/>
    </row>
    <row r="561">
      <c r="A561" s="137"/>
      <c r="B561" s="137"/>
      <c r="C561" s="137"/>
    </row>
    <row r="562">
      <c r="A562" s="137"/>
      <c r="B562" s="137"/>
      <c r="C562" s="137"/>
    </row>
    <row r="563">
      <c r="A563" s="137"/>
      <c r="B563" s="137"/>
      <c r="C563" s="137"/>
    </row>
    <row r="564">
      <c r="A564" s="137"/>
      <c r="B564" s="137"/>
      <c r="C564" s="137"/>
    </row>
    <row r="565">
      <c r="A565" s="137"/>
      <c r="B565" s="137"/>
      <c r="C565" s="137"/>
    </row>
    <row r="566">
      <c r="A566" s="137"/>
      <c r="B566" s="137"/>
      <c r="C566" s="137"/>
    </row>
    <row r="567">
      <c r="A567" s="137"/>
      <c r="B567" s="137"/>
      <c r="C567" s="137"/>
    </row>
    <row r="568">
      <c r="A568" s="137"/>
      <c r="B568" s="137"/>
      <c r="C568" s="137"/>
    </row>
    <row r="569">
      <c r="A569" s="137"/>
      <c r="B569" s="137"/>
      <c r="C569" s="137"/>
    </row>
    <row r="570">
      <c r="A570" s="137"/>
      <c r="B570" s="137"/>
      <c r="C570" s="137"/>
    </row>
    <row r="571">
      <c r="A571" s="137"/>
      <c r="B571" s="137"/>
      <c r="C571" s="137"/>
    </row>
    <row r="572">
      <c r="A572" s="137"/>
      <c r="B572" s="137"/>
      <c r="C572" s="137"/>
    </row>
    <row r="573">
      <c r="A573" s="137"/>
      <c r="B573" s="137"/>
      <c r="C573" s="137"/>
    </row>
    <row r="574">
      <c r="A574" s="137"/>
      <c r="B574" s="137"/>
      <c r="C574" s="137"/>
    </row>
    <row r="575">
      <c r="A575" s="137"/>
      <c r="B575" s="137"/>
      <c r="C575" s="137"/>
    </row>
    <row r="576">
      <c r="A576" s="137"/>
      <c r="B576" s="137"/>
      <c r="C576" s="137"/>
    </row>
    <row r="577">
      <c r="A577" s="137"/>
      <c r="B577" s="137"/>
      <c r="C577" s="137"/>
    </row>
    <row r="578">
      <c r="A578" s="137"/>
      <c r="B578" s="137"/>
      <c r="C578" s="137"/>
    </row>
    <row r="579">
      <c r="A579" s="137"/>
      <c r="B579" s="137"/>
      <c r="C579" s="137"/>
    </row>
    <row r="580">
      <c r="A580" s="137"/>
      <c r="B580" s="137"/>
      <c r="C580" s="137"/>
    </row>
    <row r="581">
      <c r="A581" s="137"/>
      <c r="B581" s="137"/>
      <c r="C581" s="137"/>
    </row>
    <row r="582">
      <c r="A582" s="137"/>
      <c r="B582" s="137"/>
      <c r="C582" s="137"/>
    </row>
    <row r="583">
      <c r="A583" s="137"/>
      <c r="B583" s="137"/>
      <c r="C583" s="137"/>
    </row>
    <row r="584">
      <c r="A584" s="137"/>
      <c r="B584" s="137"/>
      <c r="C584" s="137"/>
    </row>
    <row r="585">
      <c r="A585" s="137"/>
      <c r="B585" s="137"/>
      <c r="C585" s="137"/>
    </row>
    <row r="586">
      <c r="A586" s="137"/>
      <c r="B586" s="137"/>
      <c r="C586" s="137"/>
    </row>
    <row r="587">
      <c r="A587" s="137"/>
      <c r="B587" s="137"/>
      <c r="C587" s="137"/>
    </row>
    <row r="588">
      <c r="A588" s="137"/>
      <c r="B588" s="137"/>
      <c r="C588" s="137"/>
    </row>
    <row r="589">
      <c r="A589" s="137"/>
      <c r="B589" s="137"/>
      <c r="C589" s="137"/>
    </row>
    <row r="590">
      <c r="A590" s="137"/>
      <c r="B590" s="137"/>
      <c r="C590" s="137"/>
    </row>
    <row r="591">
      <c r="A591" s="137"/>
      <c r="B591" s="137"/>
      <c r="C591" s="137"/>
    </row>
    <row r="592">
      <c r="A592" s="137"/>
      <c r="B592" s="137"/>
      <c r="C592" s="137"/>
    </row>
    <row r="593">
      <c r="A593" s="137"/>
      <c r="B593" s="137"/>
      <c r="C593" s="137"/>
    </row>
    <row r="594">
      <c r="A594" s="137"/>
      <c r="B594" s="137"/>
      <c r="C594" s="137"/>
    </row>
    <row r="595">
      <c r="A595" s="137"/>
      <c r="B595" s="137"/>
      <c r="C595" s="137"/>
    </row>
    <row r="596">
      <c r="A596" s="137"/>
      <c r="B596" s="137"/>
      <c r="C596" s="137"/>
    </row>
    <row r="597">
      <c r="A597" s="137"/>
      <c r="B597" s="137"/>
      <c r="C597" s="137"/>
    </row>
    <row r="598">
      <c r="A598" s="137"/>
      <c r="B598" s="137"/>
      <c r="C598" s="137"/>
    </row>
    <row r="599">
      <c r="A599" s="137"/>
      <c r="B599" s="137"/>
      <c r="C599" s="137"/>
    </row>
    <row r="600">
      <c r="A600" s="137"/>
      <c r="B600" s="137"/>
      <c r="C600" s="137"/>
    </row>
    <row r="601">
      <c r="A601" s="137"/>
      <c r="B601" s="137"/>
      <c r="C601" s="137"/>
    </row>
    <row r="602">
      <c r="A602" s="137"/>
      <c r="B602" s="137"/>
      <c r="C602" s="137"/>
    </row>
    <row r="603">
      <c r="A603" s="137"/>
      <c r="B603" s="137"/>
      <c r="C603" s="137"/>
    </row>
    <row r="604">
      <c r="A604" s="137"/>
      <c r="B604" s="137"/>
      <c r="C604" s="137"/>
    </row>
    <row r="605">
      <c r="A605" s="137"/>
      <c r="B605" s="137"/>
      <c r="C605" s="137"/>
    </row>
    <row r="606">
      <c r="A606" s="137"/>
      <c r="B606" s="137"/>
      <c r="C606" s="137"/>
    </row>
    <row r="607">
      <c r="A607" s="137"/>
      <c r="B607" s="137"/>
      <c r="C607" s="137"/>
    </row>
    <row r="608">
      <c r="A608" s="137"/>
      <c r="B608" s="137"/>
      <c r="C608" s="137"/>
    </row>
    <row r="609">
      <c r="A609" s="137"/>
      <c r="B609" s="137"/>
      <c r="C609" s="137"/>
    </row>
    <row r="610">
      <c r="A610" s="137"/>
      <c r="B610" s="137"/>
      <c r="C610" s="137"/>
    </row>
    <row r="611">
      <c r="A611" s="137"/>
      <c r="B611" s="137"/>
      <c r="C611" s="137"/>
    </row>
    <row r="612">
      <c r="A612" s="137"/>
      <c r="B612" s="137"/>
      <c r="C612" s="137"/>
    </row>
    <row r="613">
      <c r="A613" s="137"/>
      <c r="B613" s="137"/>
      <c r="C613" s="137"/>
    </row>
    <row r="614">
      <c r="A614" s="137"/>
      <c r="B614" s="137"/>
      <c r="C614" s="137"/>
    </row>
    <row r="615">
      <c r="A615" s="137"/>
      <c r="B615" s="137"/>
      <c r="C615" s="137"/>
    </row>
    <row r="616">
      <c r="A616" s="137"/>
      <c r="B616" s="137"/>
      <c r="C616" s="137"/>
    </row>
    <row r="617">
      <c r="A617" s="137"/>
      <c r="B617" s="137"/>
      <c r="C617" s="137"/>
    </row>
    <row r="618">
      <c r="A618" s="137"/>
      <c r="B618" s="137"/>
      <c r="C618" s="137"/>
    </row>
    <row r="619">
      <c r="A619" s="137"/>
      <c r="B619" s="137"/>
      <c r="C619" s="137"/>
    </row>
    <row r="620">
      <c r="A620" s="137"/>
      <c r="B620" s="137"/>
      <c r="C620" s="137"/>
    </row>
    <row r="621">
      <c r="A621" s="137"/>
      <c r="B621" s="137"/>
      <c r="C621" s="137"/>
    </row>
    <row r="622">
      <c r="A622" s="137"/>
      <c r="B622" s="137"/>
      <c r="C622" s="137"/>
    </row>
    <row r="623">
      <c r="A623" s="137"/>
      <c r="B623" s="137"/>
      <c r="C623" s="137"/>
    </row>
    <row r="624">
      <c r="A624" s="137"/>
      <c r="B624" s="137"/>
      <c r="C624" s="137"/>
    </row>
    <row r="625">
      <c r="A625" s="137"/>
      <c r="B625" s="137"/>
      <c r="C625" s="137"/>
    </row>
    <row r="626">
      <c r="A626" s="137"/>
      <c r="B626" s="137"/>
      <c r="C626" s="137"/>
    </row>
    <row r="627">
      <c r="A627" s="137"/>
      <c r="B627" s="137"/>
      <c r="C627" s="137"/>
    </row>
    <row r="628">
      <c r="A628" s="137"/>
      <c r="B628" s="137"/>
      <c r="C628" s="137"/>
    </row>
    <row r="629">
      <c r="A629" s="137"/>
      <c r="B629" s="137"/>
      <c r="C629" s="137"/>
    </row>
    <row r="630">
      <c r="A630" s="137"/>
      <c r="B630" s="137"/>
      <c r="C630" s="137"/>
    </row>
    <row r="631">
      <c r="A631" s="137"/>
      <c r="B631" s="137"/>
      <c r="C631" s="137"/>
    </row>
    <row r="632">
      <c r="A632" s="137"/>
      <c r="B632" s="137"/>
      <c r="C632" s="137"/>
    </row>
    <row r="633">
      <c r="A633" s="137"/>
      <c r="B633" s="137"/>
      <c r="C633" s="137"/>
    </row>
    <row r="634">
      <c r="A634" s="137"/>
      <c r="B634" s="137"/>
      <c r="C634" s="137"/>
    </row>
    <row r="635">
      <c r="A635" s="137"/>
      <c r="B635" s="137"/>
      <c r="C635" s="137"/>
    </row>
    <row r="636">
      <c r="A636" s="137"/>
      <c r="B636" s="137"/>
      <c r="C636" s="137"/>
    </row>
    <row r="637">
      <c r="A637" s="137"/>
      <c r="B637" s="137"/>
      <c r="C637" s="137"/>
    </row>
    <row r="638">
      <c r="A638" s="137"/>
      <c r="B638" s="137"/>
      <c r="C638" s="137"/>
    </row>
    <row r="639">
      <c r="A639" s="137"/>
      <c r="B639" s="137"/>
      <c r="C639" s="137"/>
    </row>
    <row r="640">
      <c r="A640" s="137"/>
      <c r="B640" s="137"/>
      <c r="C640" s="137"/>
    </row>
    <row r="641">
      <c r="A641" s="137"/>
      <c r="B641" s="137"/>
      <c r="C641" s="137"/>
    </row>
    <row r="642">
      <c r="A642" s="137"/>
      <c r="B642" s="137"/>
      <c r="C642" s="137"/>
    </row>
    <row r="643">
      <c r="A643" s="137"/>
      <c r="B643" s="137"/>
      <c r="C643" s="137"/>
    </row>
    <row r="644">
      <c r="A644" s="137"/>
      <c r="B644" s="137"/>
      <c r="C644" s="137"/>
    </row>
    <row r="645">
      <c r="A645" s="137"/>
      <c r="B645" s="137"/>
      <c r="C645" s="137"/>
    </row>
    <row r="646">
      <c r="A646" s="137"/>
      <c r="B646" s="137"/>
      <c r="C646" s="137"/>
    </row>
    <row r="647">
      <c r="A647" s="137"/>
      <c r="B647" s="137"/>
      <c r="C647" s="137"/>
    </row>
    <row r="648">
      <c r="A648" s="137"/>
      <c r="B648" s="137"/>
      <c r="C648" s="137"/>
    </row>
    <row r="649">
      <c r="A649" s="137"/>
      <c r="B649" s="137"/>
      <c r="C649" s="137"/>
    </row>
    <row r="650">
      <c r="A650" s="137"/>
      <c r="B650" s="137"/>
      <c r="C650" s="137"/>
    </row>
    <row r="651">
      <c r="A651" s="137"/>
      <c r="B651" s="137"/>
      <c r="C651" s="137"/>
    </row>
    <row r="652">
      <c r="A652" s="137"/>
      <c r="B652" s="137"/>
      <c r="C652" s="137"/>
    </row>
    <row r="653">
      <c r="A653" s="137"/>
      <c r="B653" s="137"/>
      <c r="C653" s="137"/>
    </row>
    <row r="654">
      <c r="A654" s="137"/>
      <c r="B654" s="137"/>
      <c r="C654" s="137"/>
    </row>
    <row r="655">
      <c r="A655" s="137"/>
      <c r="B655" s="137"/>
      <c r="C655" s="137"/>
    </row>
    <row r="656">
      <c r="A656" s="137"/>
      <c r="B656" s="137"/>
      <c r="C656" s="137"/>
    </row>
    <row r="657">
      <c r="A657" s="137"/>
      <c r="B657" s="137"/>
      <c r="C657" s="137"/>
    </row>
    <row r="658">
      <c r="A658" s="137"/>
      <c r="B658" s="137"/>
      <c r="C658" s="137"/>
    </row>
    <row r="659">
      <c r="A659" s="137"/>
      <c r="B659" s="137"/>
      <c r="C659" s="137"/>
    </row>
    <row r="660">
      <c r="A660" s="137"/>
      <c r="B660" s="137"/>
      <c r="C660" s="137"/>
    </row>
    <row r="661">
      <c r="A661" s="137"/>
      <c r="B661" s="137"/>
      <c r="C661" s="137"/>
    </row>
    <row r="662">
      <c r="A662" s="137"/>
      <c r="B662" s="137"/>
      <c r="C662" s="137"/>
    </row>
    <row r="663">
      <c r="A663" s="137"/>
      <c r="B663" s="137"/>
      <c r="C663" s="137"/>
    </row>
    <row r="664">
      <c r="A664" s="137"/>
      <c r="B664" s="137"/>
      <c r="C664" s="137"/>
    </row>
    <row r="665">
      <c r="A665" s="137"/>
      <c r="B665" s="137"/>
      <c r="C665" s="137"/>
    </row>
    <row r="666">
      <c r="A666" s="137"/>
      <c r="B666" s="137"/>
      <c r="C666" s="137"/>
    </row>
    <row r="667">
      <c r="A667" s="137"/>
      <c r="B667" s="137"/>
      <c r="C667" s="137"/>
    </row>
    <row r="668">
      <c r="A668" s="137"/>
      <c r="B668" s="137"/>
      <c r="C668" s="137"/>
    </row>
    <row r="669">
      <c r="A669" s="137"/>
      <c r="B669" s="137"/>
      <c r="C669" s="137"/>
    </row>
    <row r="670">
      <c r="A670" s="137"/>
      <c r="B670" s="137"/>
      <c r="C670" s="137"/>
    </row>
    <row r="671">
      <c r="A671" s="137"/>
      <c r="B671" s="137"/>
      <c r="C671" s="137"/>
    </row>
    <row r="672">
      <c r="A672" s="137"/>
      <c r="B672" s="137"/>
      <c r="C672" s="137"/>
    </row>
    <row r="673">
      <c r="A673" s="137"/>
      <c r="B673" s="137"/>
      <c r="C673" s="137"/>
    </row>
    <row r="674">
      <c r="A674" s="137"/>
      <c r="B674" s="137"/>
      <c r="C674" s="137"/>
    </row>
    <row r="675">
      <c r="A675" s="137"/>
      <c r="B675" s="137"/>
      <c r="C675" s="137"/>
    </row>
    <row r="676">
      <c r="A676" s="137"/>
      <c r="B676" s="137"/>
      <c r="C676" s="137"/>
    </row>
    <row r="677">
      <c r="A677" s="137"/>
      <c r="B677" s="137"/>
      <c r="C677" s="137"/>
    </row>
    <row r="678">
      <c r="A678" s="137"/>
      <c r="B678" s="137"/>
      <c r="C678" s="137"/>
    </row>
    <row r="679">
      <c r="A679" s="137"/>
      <c r="B679" s="137"/>
      <c r="C679" s="137"/>
    </row>
    <row r="680">
      <c r="A680" s="137"/>
      <c r="B680" s="137"/>
      <c r="C680" s="137"/>
    </row>
    <row r="681">
      <c r="A681" s="137"/>
      <c r="B681" s="137"/>
      <c r="C681" s="137"/>
    </row>
    <row r="682">
      <c r="A682" s="137"/>
      <c r="B682" s="137"/>
      <c r="C682" s="137"/>
    </row>
    <row r="683">
      <c r="A683" s="137"/>
      <c r="B683" s="137"/>
      <c r="C683" s="137"/>
    </row>
    <row r="684">
      <c r="A684" s="137"/>
      <c r="B684" s="137"/>
      <c r="C684" s="137"/>
    </row>
    <row r="685">
      <c r="A685" s="137"/>
      <c r="B685" s="137"/>
      <c r="C685" s="137"/>
    </row>
    <row r="686">
      <c r="A686" s="137"/>
      <c r="B686" s="137"/>
      <c r="C686" s="137"/>
    </row>
    <row r="687">
      <c r="A687" s="137"/>
      <c r="B687" s="137"/>
      <c r="C687" s="137"/>
    </row>
    <row r="688">
      <c r="A688" s="137"/>
      <c r="B688" s="137"/>
      <c r="C688" s="137"/>
    </row>
    <row r="689">
      <c r="A689" s="137"/>
      <c r="B689" s="137"/>
      <c r="C689" s="137"/>
    </row>
    <row r="690">
      <c r="A690" s="137"/>
      <c r="B690" s="137"/>
      <c r="C690" s="137"/>
    </row>
    <row r="691">
      <c r="A691" s="137"/>
      <c r="B691" s="137"/>
      <c r="C691" s="137"/>
    </row>
    <row r="692">
      <c r="A692" s="137"/>
      <c r="B692" s="137"/>
      <c r="C692" s="137"/>
    </row>
    <row r="693">
      <c r="A693" s="137"/>
      <c r="B693" s="137"/>
      <c r="C693" s="137"/>
    </row>
    <row r="694">
      <c r="A694" s="137"/>
      <c r="B694" s="137"/>
      <c r="C694" s="137"/>
    </row>
    <row r="695">
      <c r="A695" s="137"/>
      <c r="B695" s="137"/>
      <c r="C695" s="137"/>
    </row>
    <row r="696">
      <c r="A696" s="137"/>
      <c r="B696" s="137"/>
      <c r="C696" s="137"/>
    </row>
    <row r="697">
      <c r="A697" s="137"/>
      <c r="B697" s="137"/>
      <c r="C697" s="137"/>
    </row>
    <row r="698">
      <c r="A698" s="137"/>
      <c r="B698" s="137"/>
      <c r="C698" s="137"/>
    </row>
    <row r="699">
      <c r="A699" s="137"/>
      <c r="B699" s="137"/>
      <c r="C699" s="137"/>
    </row>
    <row r="700">
      <c r="A700" s="137"/>
      <c r="B700" s="137"/>
      <c r="C700" s="137"/>
    </row>
    <row r="701">
      <c r="A701" s="137"/>
      <c r="B701" s="137"/>
      <c r="C701" s="137"/>
    </row>
    <row r="702">
      <c r="A702" s="137"/>
      <c r="B702" s="137"/>
      <c r="C702" s="137"/>
    </row>
    <row r="703">
      <c r="A703" s="137"/>
      <c r="B703" s="137"/>
      <c r="C703" s="137"/>
    </row>
    <row r="704">
      <c r="A704" s="137"/>
      <c r="B704" s="137"/>
      <c r="C704" s="137"/>
    </row>
    <row r="705">
      <c r="A705" s="137"/>
      <c r="B705" s="137"/>
      <c r="C705" s="137"/>
    </row>
    <row r="706">
      <c r="A706" s="137"/>
      <c r="B706" s="137"/>
      <c r="C706" s="137"/>
    </row>
    <row r="707">
      <c r="A707" s="137"/>
      <c r="B707" s="137"/>
      <c r="C707" s="137"/>
    </row>
    <row r="708">
      <c r="A708" s="137"/>
      <c r="B708" s="137"/>
      <c r="C708" s="137"/>
    </row>
    <row r="709">
      <c r="A709" s="137"/>
      <c r="B709" s="137"/>
      <c r="C709" s="137"/>
    </row>
    <row r="710">
      <c r="A710" s="137"/>
      <c r="B710" s="137"/>
      <c r="C710" s="137"/>
    </row>
    <row r="711">
      <c r="A711" s="137"/>
      <c r="B711" s="137"/>
      <c r="C711" s="137"/>
    </row>
    <row r="712">
      <c r="A712" s="137"/>
      <c r="B712" s="137"/>
      <c r="C712" s="137"/>
    </row>
    <row r="713">
      <c r="A713" s="137"/>
      <c r="B713" s="137"/>
      <c r="C713" s="137"/>
    </row>
    <row r="714">
      <c r="A714" s="137"/>
      <c r="B714" s="137"/>
      <c r="C714" s="137"/>
    </row>
    <row r="715">
      <c r="A715" s="137"/>
      <c r="B715" s="137"/>
      <c r="C715" s="137"/>
    </row>
    <row r="716">
      <c r="A716" s="137"/>
      <c r="B716" s="137"/>
      <c r="C716" s="137"/>
    </row>
    <row r="717">
      <c r="A717" s="137"/>
      <c r="B717" s="137"/>
      <c r="C717" s="137"/>
    </row>
    <row r="718">
      <c r="A718" s="137"/>
      <c r="B718" s="137"/>
      <c r="C718" s="137"/>
    </row>
    <row r="719">
      <c r="A719" s="137"/>
      <c r="B719" s="137"/>
      <c r="C719" s="137"/>
    </row>
    <row r="720">
      <c r="A720" s="137"/>
      <c r="B720" s="137"/>
      <c r="C720" s="137"/>
    </row>
    <row r="721">
      <c r="A721" s="137"/>
      <c r="B721" s="137"/>
      <c r="C721" s="137"/>
    </row>
    <row r="722">
      <c r="A722" s="137"/>
      <c r="B722" s="137"/>
      <c r="C722" s="137"/>
    </row>
    <row r="723">
      <c r="A723" s="137"/>
      <c r="B723" s="137"/>
      <c r="C723" s="137"/>
    </row>
    <row r="724">
      <c r="A724" s="137"/>
      <c r="B724" s="137"/>
      <c r="C724" s="137"/>
    </row>
    <row r="725">
      <c r="A725" s="137"/>
      <c r="B725" s="137"/>
      <c r="C725" s="137"/>
    </row>
    <row r="726">
      <c r="A726" s="137"/>
      <c r="B726" s="137"/>
      <c r="C726" s="137"/>
    </row>
    <row r="727">
      <c r="A727" s="137"/>
      <c r="B727" s="137"/>
      <c r="C727" s="137"/>
    </row>
    <row r="728">
      <c r="A728" s="137"/>
      <c r="B728" s="137"/>
      <c r="C728" s="137"/>
    </row>
    <row r="729">
      <c r="A729" s="137"/>
      <c r="B729" s="137"/>
      <c r="C729" s="137"/>
    </row>
    <row r="730">
      <c r="A730" s="137"/>
      <c r="B730" s="137"/>
      <c r="C730" s="137"/>
    </row>
    <row r="731">
      <c r="A731" s="137"/>
      <c r="B731" s="137"/>
      <c r="C731" s="137"/>
    </row>
    <row r="732">
      <c r="A732" s="137"/>
      <c r="B732" s="137"/>
      <c r="C732" s="137"/>
    </row>
    <row r="733">
      <c r="A733" s="137"/>
      <c r="B733" s="137"/>
      <c r="C733" s="137"/>
    </row>
    <row r="734">
      <c r="A734" s="137"/>
      <c r="B734" s="137"/>
      <c r="C734" s="137"/>
    </row>
    <row r="735">
      <c r="A735" s="137"/>
      <c r="B735" s="137"/>
      <c r="C735" s="137"/>
    </row>
    <row r="736">
      <c r="A736" s="137"/>
      <c r="B736" s="137"/>
      <c r="C736" s="137"/>
    </row>
    <row r="737">
      <c r="A737" s="137"/>
      <c r="B737" s="137"/>
      <c r="C737" s="137"/>
    </row>
    <row r="738">
      <c r="A738" s="137"/>
      <c r="B738" s="137"/>
      <c r="C738" s="137"/>
    </row>
    <row r="739">
      <c r="A739" s="137"/>
      <c r="B739" s="137"/>
      <c r="C739" s="137"/>
    </row>
    <row r="740">
      <c r="A740" s="137"/>
      <c r="B740" s="137"/>
      <c r="C740" s="137"/>
    </row>
    <row r="741">
      <c r="A741" s="137"/>
      <c r="B741" s="137"/>
      <c r="C741" s="137"/>
    </row>
    <row r="742">
      <c r="A742" s="137"/>
      <c r="B742" s="137"/>
      <c r="C742" s="137"/>
    </row>
    <row r="743">
      <c r="A743" s="137"/>
      <c r="B743" s="137"/>
      <c r="C743" s="137"/>
    </row>
    <row r="744">
      <c r="A744" s="137"/>
      <c r="B744" s="137"/>
      <c r="C744" s="137"/>
    </row>
    <row r="745">
      <c r="A745" s="137"/>
      <c r="B745" s="137"/>
      <c r="C745" s="137"/>
    </row>
    <row r="746">
      <c r="A746" s="137"/>
      <c r="B746" s="137"/>
      <c r="C746" s="137"/>
    </row>
    <row r="747">
      <c r="A747" s="137"/>
      <c r="B747" s="137"/>
      <c r="C747" s="137"/>
    </row>
    <row r="748">
      <c r="A748" s="137"/>
      <c r="B748" s="137"/>
      <c r="C748" s="13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</row>
    <row r="4">
      <c r="A4" s="5">
        <v>2020.0</v>
      </c>
      <c r="B4" s="5" t="s">
        <v>6166</v>
      </c>
      <c r="C4" s="5" t="s">
        <v>6167</v>
      </c>
      <c r="D4" s="5" t="s">
        <v>6168</v>
      </c>
      <c r="E4" s="5" t="s">
        <v>6169</v>
      </c>
      <c r="F4" s="5">
        <v>1.0</v>
      </c>
      <c r="G4" s="5" t="s">
        <v>4164</v>
      </c>
    </row>
    <row r="5">
      <c r="A5" s="5">
        <v>2017.0</v>
      </c>
      <c r="B5" s="5" t="s">
        <v>6170</v>
      </c>
      <c r="C5" s="5" t="s">
        <v>6171</v>
      </c>
      <c r="D5" s="5" t="s">
        <v>6172</v>
      </c>
      <c r="E5" s="5" t="s">
        <v>6169</v>
      </c>
      <c r="F5" s="5">
        <v>1.0</v>
      </c>
      <c r="G5" s="5" t="s">
        <v>4908</v>
      </c>
    </row>
    <row r="6">
      <c r="A6" s="5">
        <v>2020.0</v>
      </c>
      <c r="B6" s="5" t="s">
        <v>6173</v>
      </c>
      <c r="C6" s="5" t="s">
        <v>6174</v>
      </c>
      <c r="D6" s="5" t="s">
        <v>6175</v>
      </c>
      <c r="E6" s="5" t="s">
        <v>6169</v>
      </c>
      <c r="F6" s="5">
        <v>1.0</v>
      </c>
      <c r="G6" s="5" t="s">
        <v>4164</v>
      </c>
    </row>
    <row r="7">
      <c r="A7" s="5">
        <v>2020.0</v>
      </c>
      <c r="B7" s="5" t="s">
        <v>6166</v>
      </c>
      <c r="C7" s="5" t="s">
        <v>1062</v>
      </c>
      <c r="D7" s="5" t="s">
        <v>6176</v>
      </c>
      <c r="E7" s="5" t="s">
        <v>6169</v>
      </c>
      <c r="F7" s="5">
        <v>1.0</v>
      </c>
      <c r="G7" s="5" t="s">
        <v>4164</v>
      </c>
    </row>
    <row r="8">
      <c r="A8" s="5">
        <v>1987.0</v>
      </c>
      <c r="B8" s="5" t="s">
        <v>6177</v>
      </c>
      <c r="C8" s="5" t="s">
        <v>6178</v>
      </c>
      <c r="D8" s="5" t="s">
        <v>6179</v>
      </c>
      <c r="E8" s="5" t="s">
        <v>6180</v>
      </c>
      <c r="F8" s="5">
        <v>1.0</v>
      </c>
    </row>
    <row r="9">
      <c r="A9" s="5">
        <v>1992.0</v>
      </c>
      <c r="B9" s="5" t="s">
        <v>2031</v>
      </c>
      <c r="C9" s="5" t="s">
        <v>1826</v>
      </c>
      <c r="E9" s="5" t="s">
        <v>6180</v>
      </c>
      <c r="F9" s="5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C1" s="5" t="s">
        <v>10</v>
      </c>
      <c r="D1" s="5" t="s">
        <v>11</v>
      </c>
      <c r="E1" s="5" t="s">
        <v>12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4.0"/>
    <col customWidth="1" min="4" max="4" width="28.88"/>
    <col customWidth="1" min="7" max="7" width="16.38"/>
  </cols>
  <sheetData>
    <row r="1">
      <c r="A1" s="5" t="s">
        <v>6181</v>
      </c>
      <c r="B1" s="5" t="s">
        <v>6182</v>
      </c>
      <c r="C1" s="5" t="s">
        <v>6183</v>
      </c>
      <c r="D1" s="5" t="s">
        <v>6184</v>
      </c>
      <c r="E1" s="5" t="s">
        <v>6185</v>
      </c>
      <c r="F1" s="5" t="s">
        <v>6186</v>
      </c>
      <c r="G1" s="5" t="s">
        <v>6187</v>
      </c>
      <c r="H1" s="5" t="s">
        <v>6188</v>
      </c>
    </row>
    <row r="2">
      <c r="A2" s="5"/>
      <c r="B2" s="387"/>
      <c r="C2" s="5"/>
      <c r="E2" s="5"/>
      <c r="F2" s="5"/>
    </row>
    <row r="3">
      <c r="A3" s="5" t="s">
        <v>6189</v>
      </c>
      <c r="B3" s="387">
        <v>44572.0</v>
      </c>
      <c r="C3" s="5" t="s">
        <v>6190</v>
      </c>
      <c r="D3" s="5">
        <v>2.88917506565E11</v>
      </c>
      <c r="E3" s="5">
        <v>3500.0</v>
      </c>
      <c r="F3" s="5" t="s">
        <v>6191</v>
      </c>
      <c r="G3" s="5" t="s">
        <v>6192</v>
      </c>
    </row>
    <row r="5">
      <c r="A5" s="5" t="s">
        <v>6193</v>
      </c>
      <c r="B5" s="387">
        <v>44574.0</v>
      </c>
      <c r="C5" s="5" t="s">
        <v>6194</v>
      </c>
      <c r="D5" s="5" t="s">
        <v>6195</v>
      </c>
      <c r="E5" s="5">
        <v>1020.0</v>
      </c>
      <c r="F5" s="5" t="s">
        <v>6191</v>
      </c>
      <c r="G5" s="5" t="s">
        <v>6196</v>
      </c>
    </row>
    <row r="6">
      <c r="C6" s="5" t="s">
        <v>935</v>
      </c>
    </row>
    <row r="8">
      <c r="A8" s="137" t="s">
        <v>6197</v>
      </c>
      <c r="B8" s="138"/>
      <c r="C8" s="137" t="s">
        <v>6198</v>
      </c>
      <c r="D8" s="137" t="s">
        <v>6199</v>
      </c>
      <c r="E8" s="137">
        <v>50.0</v>
      </c>
      <c r="F8" s="137" t="s">
        <v>6200</v>
      </c>
      <c r="G8" s="137" t="s">
        <v>6196</v>
      </c>
    </row>
    <row r="10">
      <c r="A10" s="5" t="s">
        <v>6201</v>
      </c>
      <c r="B10" s="387">
        <v>44578.0</v>
      </c>
      <c r="C10" s="5" t="s">
        <v>6202</v>
      </c>
      <c r="D10" s="5" t="s">
        <v>6203</v>
      </c>
      <c r="E10" s="5">
        <v>1500.0</v>
      </c>
      <c r="F10" s="5" t="s">
        <v>6191</v>
      </c>
      <c r="G10" s="5" t="s">
        <v>6204</v>
      </c>
    </row>
    <row r="11">
      <c r="C11" s="5" t="s">
        <v>6205</v>
      </c>
      <c r="D11" s="388" t="s">
        <v>6206</v>
      </c>
    </row>
    <row r="12">
      <c r="E12" s="5">
        <v>800.0</v>
      </c>
      <c r="F12" s="5" t="s">
        <v>6207</v>
      </c>
      <c r="G12" s="5" t="s">
        <v>6208</v>
      </c>
    </row>
    <row r="14">
      <c r="A14" s="5" t="s">
        <v>6209</v>
      </c>
      <c r="B14" s="387">
        <v>44580.0</v>
      </c>
      <c r="C14" s="5" t="s">
        <v>6210</v>
      </c>
      <c r="D14" s="5" t="s">
        <v>6211</v>
      </c>
      <c r="E14" s="5">
        <v>700.0</v>
      </c>
      <c r="F14" s="5" t="s">
        <v>6191</v>
      </c>
      <c r="G14" s="5" t="s">
        <v>6212</v>
      </c>
    </row>
    <row r="17">
      <c r="A17" s="5" t="s">
        <v>6213</v>
      </c>
      <c r="B17" s="387">
        <v>44580.0</v>
      </c>
      <c r="C17" s="5" t="s">
        <v>6214</v>
      </c>
      <c r="D17" s="5" t="s">
        <v>6215</v>
      </c>
      <c r="E17" s="5">
        <v>1850.0</v>
      </c>
      <c r="F17" s="5" t="s">
        <v>6191</v>
      </c>
      <c r="G17" s="5" t="s">
        <v>6212</v>
      </c>
    </row>
    <row r="18">
      <c r="E18" s="5" t="s">
        <v>6216</v>
      </c>
      <c r="F18" s="5">
        <v>30.77</v>
      </c>
      <c r="G18" s="5" t="s">
        <v>6217</v>
      </c>
    </row>
    <row r="20">
      <c r="A20" s="5" t="s">
        <v>6218</v>
      </c>
      <c r="B20" s="387">
        <v>44587.0</v>
      </c>
      <c r="C20" s="5" t="s">
        <v>6219</v>
      </c>
      <c r="D20" s="5" t="s">
        <v>6220</v>
      </c>
      <c r="E20" s="5">
        <v>4200.0</v>
      </c>
      <c r="F20" s="5" t="s">
        <v>6191</v>
      </c>
      <c r="G20" s="5" t="s">
        <v>6221</v>
      </c>
    </row>
    <row r="23">
      <c r="A23" s="5" t="s">
        <v>6222</v>
      </c>
      <c r="B23" s="387">
        <v>44590.0</v>
      </c>
      <c r="C23" s="5" t="s">
        <v>6223</v>
      </c>
      <c r="D23" s="5" t="s">
        <v>6224</v>
      </c>
      <c r="E23" s="5">
        <v>2000.0</v>
      </c>
      <c r="F23" s="5" t="s">
        <v>6191</v>
      </c>
      <c r="G23" s="5" t="s">
        <v>6225</v>
      </c>
    </row>
    <row r="26">
      <c r="A26" s="5" t="s">
        <v>6226</v>
      </c>
      <c r="B26" s="387">
        <v>44592.0</v>
      </c>
      <c r="C26" s="5" t="s">
        <v>6227</v>
      </c>
      <c r="D26" s="5" t="s">
        <v>6228</v>
      </c>
      <c r="E26" s="5">
        <v>325.0</v>
      </c>
      <c r="F26" s="5" t="s">
        <v>6207</v>
      </c>
      <c r="G26" s="5" t="s">
        <v>6212</v>
      </c>
    </row>
    <row r="29">
      <c r="A29" s="5" t="s">
        <v>6229</v>
      </c>
      <c r="B29" s="387">
        <v>44593.0</v>
      </c>
      <c r="C29" s="5" t="s">
        <v>6230</v>
      </c>
      <c r="D29" s="5" t="s">
        <v>6231</v>
      </c>
      <c r="E29" s="5">
        <v>800.0</v>
      </c>
      <c r="F29" s="5" t="s">
        <v>6207</v>
      </c>
      <c r="G29" s="5" t="s">
        <v>6212</v>
      </c>
    </row>
    <row r="31">
      <c r="A31" s="5" t="s">
        <v>6232</v>
      </c>
      <c r="B31" s="387">
        <v>44593.0</v>
      </c>
      <c r="C31" s="5" t="s">
        <v>6233</v>
      </c>
      <c r="D31" s="5" t="s">
        <v>6234</v>
      </c>
      <c r="E31" s="5">
        <v>325.0</v>
      </c>
      <c r="F31" s="5" t="s">
        <v>6191</v>
      </c>
      <c r="G31" s="5" t="s">
        <v>6212</v>
      </c>
    </row>
    <row r="33">
      <c r="A33" s="5" t="s">
        <v>6235</v>
      </c>
      <c r="B33" s="387">
        <v>44593.0</v>
      </c>
      <c r="C33" s="5" t="s">
        <v>6236</v>
      </c>
      <c r="D33" s="5" t="s">
        <v>6237</v>
      </c>
      <c r="E33" s="5">
        <v>280.0</v>
      </c>
      <c r="F33" s="5" t="s">
        <v>6238</v>
      </c>
      <c r="G33" s="5" t="s">
        <v>6239</v>
      </c>
    </row>
    <row r="34">
      <c r="E34" s="5">
        <v>180.0</v>
      </c>
      <c r="F34" s="5" t="s">
        <v>6238</v>
      </c>
      <c r="G34" s="5" t="s">
        <v>6212</v>
      </c>
    </row>
    <row r="35">
      <c r="A35" s="5"/>
      <c r="B35" s="387"/>
      <c r="C35" s="5"/>
      <c r="E35" s="5"/>
      <c r="F35" s="5"/>
      <c r="G35" s="5"/>
    </row>
    <row r="36">
      <c r="A36" s="5" t="s">
        <v>6240</v>
      </c>
      <c r="B36" s="387">
        <v>44593.0</v>
      </c>
      <c r="C36" s="5" t="s">
        <v>6241</v>
      </c>
      <c r="E36" s="5">
        <v>20.0</v>
      </c>
      <c r="F36" s="5" t="s">
        <v>6191</v>
      </c>
      <c r="G36" s="5" t="s">
        <v>6239</v>
      </c>
    </row>
    <row r="38">
      <c r="A38" s="5" t="s">
        <v>6242</v>
      </c>
      <c r="B38" s="387">
        <v>44593.0</v>
      </c>
      <c r="C38" s="5" t="s">
        <v>6243</v>
      </c>
      <c r="E38" s="5">
        <v>1550.0</v>
      </c>
      <c r="F38" s="5" t="s">
        <v>6244</v>
      </c>
      <c r="G38" s="5" t="s">
        <v>6212</v>
      </c>
    </row>
    <row r="39">
      <c r="F39" s="5" t="s">
        <v>6244</v>
      </c>
    </row>
    <row r="41">
      <c r="A41" s="5" t="s">
        <v>6245</v>
      </c>
      <c r="B41" s="387">
        <v>44596.0</v>
      </c>
      <c r="C41" s="5" t="s">
        <v>6246</v>
      </c>
      <c r="D41" s="388" t="s">
        <v>6247</v>
      </c>
      <c r="E41" s="5">
        <v>750.0</v>
      </c>
      <c r="F41" s="5" t="s">
        <v>6191</v>
      </c>
      <c r="G41" s="5" t="s">
        <v>6212</v>
      </c>
    </row>
    <row r="44">
      <c r="A44" s="5" t="s">
        <v>6248</v>
      </c>
      <c r="B44" s="387">
        <v>44600.0</v>
      </c>
      <c r="C44" s="5" t="s">
        <v>6249</v>
      </c>
      <c r="E44" s="5">
        <v>104.0</v>
      </c>
      <c r="F44" s="5" t="s">
        <v>6191</v>
      </c>
      <c r="G44" s="5" t="s">
        <v>176</v>
      </c>
    </row>
    <row r="45">
      <c r="C45" s="5" t="s">
        <v>6250</v>
      </c>
      <c r="E45" s="5">
        <v>132.0</v>
      </c>
      <c r="F45" s="5" t="s">
        <v>6251</v>
      </c>
      <c r="G45" s="5" t="s">
        <v>176</v>
      </c>
    </row>
    <row r="46">
      <c r="C46" s="5" t="s">
        <v>6252</v>
      </c>
      <c r="E46" s="5">
        <v>111.0</v>
      </c>
      <c r="F46" s="5" t="s">
        <v>6191</v>
      </c>
      <c r="G46" s="5" t="s">
        <v>176</v>
      </c>
    </row>
    <row r="47">
      <c r="C47" s="5" t="s">
        <v>6253</v>
      </c>
      <c r="E47" s="5">
        <v>197.0</v>
      </c>
      <c r="F47" s="5" t="s">
        <v>6191</v>
      </c>
      <c r="G47" s="5" t="s">
        <v>176</v>
      </c>
    </row>
    <row r="48">
      <c r="C48" s="5" t="s">
        <v>6254</v>
      </c>
      <c r="E48" s="5">
        <v>75.0</v>
      </c>
      <c r="F48" s="5" t="s">
        <v>6191</v>
      </c>
      <c r="G48" s="5" t="s">
        <v>176</v>
      </c>
    </row>
    <row r="49">
      <c r="C49" s="5" t="s">
        <v>6255</v>
      </c>
      <c r="E49" s="5">
        <v>15.0</v>
      </c>
      <c r="F49" s="5" t="s">
        <v>6191</v>
      </c>
      <c r="G49" s="5" t="s">
        <v>6256</v>
      </c>
    </row>
    <row r="50">
      <c r="C50" s="5" t="s">
        <v>6254</v>
      </c>
      <c r="E50" s="5">
        <v>80.0</v>
      </c>
      <c r="F50" s="5" t="s">
        <v>6191</v>
      </c>
      <c r="G50" s="5" t="s">
        <v>6256</v>
      </c>
    </row>
    <row r="51">
      <c r="C51" s="5" t="s">
        <v>6257</v>
      </c>
      <c r="E51" s="5">
        <v>37.0</v>
      </c>
      <c r="F51" s="5" t="s">
        <v>6191</v>
      </c>
      <c r="G51" s="5" t="s">
        <v>1776</v>
      </c>
    </row>
    <row r="52">
      <c r="C52" s="5" t="s">
        <v>6258</v>
      </c>
      <c r="E52" s="5">
        <v>125.0</v>
      </c>
      <c r="F52" s="5" t="s">
        <v>6191</v>
      </c>
      <c r="G52" s="5" t="s">
        <v>6256</v>
      </c>
    </row>
    <row r="53">
      <c r="C53" s="5" t="s">
        <v>6254</v>
      </c>
      <c r="E53" s="5">
        <v>85.0</v>
      </c>
      <c r="F53" s="5" t="s">
        <v>6191</v>
      </c>
      <c r="G53" s="5" t="s">
        <v>6256</v>
      </c>
    </row>
    <row r="56">
      <c r="A56" s="5" t="s">
        <v>6259</v>
      </c>
      <c r="B56" s="387">
        <v>44601.0</v>
      </c>
      <c r="C56" s="5" t="s">
        <v>6260</v>
      </c>
      <c r="E56" s="5">
        <v>750.0</v>
      </c>
      <c r="F56" s="5" t="s">
        <v>6191</v>
      </c>
      <c r="G56" s="5" t="s">
        <v>6225</v>
      </c>
    </row>
    <row r="59">
      <c r="A59" s="5" t="s">
        <v>6261</v>
      </c>
      <c r="B59" s="5" t="s">
        <v>6262</v>
      </c>
      <c r="E59" s="5">
        <v>5200.0</v>
      </c>
      <c r="F59" s="5" t="s">
        <v>6200</v>
      </c>
      <c r="G59" s="5" t="s">
        <v>6263</v>
      </c>
    </row>
    <row r="62">
      <c r="A62" s="5" t="s">
        <v>6240</v>
      </c>
      <c r="B62" s="387">
        <v>44602.0</v>
      </c>
      <c r="C62" s="5" t="s">
        <v>6264</v>
      </c>
      <c r="E62" s="5">
        <v>71.0</v>
      </c>
      <c r="F62" s="5" t="s">
        <v>6251</v>
      </c>
      <c r="G62" s="5" t="s">
        <v>6212</v>
      </c>
    </row>
    <row r="64">
      <c r="A64" s="5" t="s">
        <v>6240</v>
      </c>
      <c r="B64" s="387">
        <v>44602.0</v>
      </c>
      <c r="C64" s="5" t="s">
        <v>6265</v>
      </c>
      <c r="E64" s="5">
        <v>200.0</v>
      </c>
      <c r="F64" s="5" t="s">
        <v>6191</v>
      </c>
      <c r="G64" s="5" t="s">
        <v>6212</v>
      </c>
    </row>
    <row r="67">
      <c r="A67" s="5" t="s">
        <v>6240</v>
      </c>
      <c r="C67" s="5" t="s">
        <v>6266</v>
      </c>
      <c r="E67" s="5">
        <v>225.0</v>
      </c>
      <c r="F67" s="5" t="s">
        <v>6251</v>
      </c>
      <c r="G67" s="5" t="s">
        <v>6212</v>
      </c>
    </row>
    <row r="70">
      <c r="A70" s="5" t="s">
        <v>6240</v>
      </c>
      <c r="C70" s="5" t="s">
        <v>6267</v>
      </c>
      <c r="E70" s="5">
        <v>280.0</v>
      </c>
      <c r="F70" s="5" t="s">
        <v>6191</v>
      </c>
      <c r="G70" s="5" t="s">
        <v>176</v>
      </c>
    </row>
    <row r="71">
      <c r="C71" s="5" t="s">
        <v>6268</v>
      </c>
      <c r="E71" s="5">
        <v>215.0</v>
      </c>
      <c r="F71" s="5" t="s">
        <v>6191</v>
      </c>
      <c r="G71" s="5" t="s">
        <v>176</v>
      </c>
    </row>
    <row r="73">
      <c r="A73" s="5" t="s">
        <v>6269</v>
      </c>
      <c r="B73" s="387">
        <v>44603.0</v>
      </c>
      <c r="C73" s="5" t="s">
        <v>6270</v>
      </c>
      <c r="E73" s="5">
        <v>210.0</v>
      </c>
      <c r="F73" s="5" t="s">
        <v>6191</v>
      </c>
      <c r="G73" s="5" t="s">
        <v>6271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7.88"/>
    <col customWidth="1" min="4" max="4" width="17.5"/>
    <col customWidth="1" min="8" max="8" width="18.25"/>
  </cols>
  <sheetData>
    <row r="1">
      <c r="A1" s="81" t="s">
        <v>3</v>
      </c>
      <c r="B1" s="81" t="s">
        <v>4</v>
      </c>
      <c r="C1" s="81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 t="s">
        <v>6164</v>
      </c>
      <c r="I1" s="234"/>
      <c r="J1" s="81" t="s">
        <v>4889</v>
      </c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</row>
    <row r="2">
      <c r="A2" s="99">
        <v>2020.0</v>
      </c>
      <c r="B2" s="99" t="s">
        <v>786</v>
      </c>
      <c r="C2" s="99" t="s">
        <v>2209</v>
      </c>
      <c r="D2" s="99" t="s">
        <v>2614</v>
      </c>
      <c r="E2" s="99">
        <v>10.0</v>
      </c>
      <c r="F2" s="5">
        <v>1.0</v>
      </c>
      <c r="G2" s="5" t="s">
        <v>4977</v>
      </c>
      <c r="H2" s="260">
        <v>1300.0</v>
      </c>
      <c r="I2" s="259"/>
      <c r="J2" s="259">
        <f t="shared" ref="J2:J48" si="1">product(H2*F2) </f>
        <v>1300</v>
      </c>
      <c r="M2" s="78" t="s">
        <v>1780</v>
      </c>
      <c r="N2" s="79" t="s">
        <v>1781</v>
      </c>
      <c r="O2" s="389"/>
    </row>
    <row r="3">
      <c r="A3" s="390">
        <v>2020.0</v>
      </c>
      <c r="B3" s="390" t="s">
        <v>786</v>
      </c>
      <c r="C3" s="390" t="s">
        <v>2209</v>
      </c>
      <c r="D3" s="390" t="s">
        <v>2632</v>
      </c>
      <c r="E3" s="390" t="s">
        <v>25</v>
      </c>
      <c r="F3" s="390">
        <v>1.0</v>
      </c>
      <c r="G3" s="390" t="s">
        <v>4977</v>
      </c>
      <c r="H3" s="391">
        <v>600.0</v>
      </c>
      <c r="I3" s="392"/>
      <c r="J3" s="392">
        <f t="shared" si="1"/>
        <v>600</v>
      </c>
      <c r="K3" s="393"/>
      <c r="L3" s="393"/>
      <c r="M3" s="385"/>
      <c r="N3" s="394"/>
      <c r="O3" s="395"/>
      <c r="P3" s="92"/>
      <c r="Q3" s="92"/>
      <c r="R3" s="92"/>
      <c r="S3" s="92"/>
      <c r="T3" s="92"/>
      <c r="U3" s="92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3"/>
      <c r="AG3" s="393"/>
    </row>
    <row r="4">
      <c r="A4" s="390">
        <v>2020.0</v>
      </c>
      <c r="B4" s="390" t="s">
        <v>786</v>
      </c>
      <c r="C4" s="390" t="s">
        <v>2209</v>
      </c>
      <c r="D4" s="390" t="s">
        <v>898</v>
      </c>
      <c r="E4" s="390" t="s">
        <v>25</v>
      </c>
      <c r="F4" s="390">
        <v>1.0</v>
      </c>
      <c r="G4" s="390" t="s">
        <v>4977</v>
      </c>
      <c r="H4" s="391">
        <v>600.0</v>
      </c>
      <c r="I4" s="392"/>
      <c r="J4" s="392">
        <f t="shared" si="1"/>
        <v>600</v>
      </c>
      <c r="K4" s="393"/>
      <c r="L4" s="393"/>
      <c r="M4" s="233" t="str">
        <f t="shared" ref="M4:N4" si="2">I143</f>
        <v/>
      </c>
      <c r="N4" s="396" t="str">
        <f t="shared" si="2"/>
        <v/>
      </c>
      <c r="O4" s="223"/>
      <c r="P4" s="92"/>
      <c r="Q4" s="92"/>
      <c r="R4" s="92"/>
      <c r="S4" s="92"/>
      <c r="T4" s="92"/>
      <c r="U4" s="92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  <c r="AG4" s="393"/>
    </row>
    <row r="5">
      <c r="A5" s="390">
        <v>2018.0</v>
      </c>
      <c r="B5" s="390" t="s">
        <v>786</v>
      </c>
      <c r="C5" s="390" t="s">
        <v>1976</v>
      </c>
      <c r="D5" s="390" t="s">
        <v>1072</v>
      </c>
      <c r="E5" s="390" t="s">
        <v>25</v>
      </c>
      <c r="F5" s="390">
        <v>1.0</v>
      </c>
      <c r="G5" s="390" t="s">
        <v>4977</v>
      </c>
      <c r="H5" s="391">
        <v>100.0</v>
      </c>
      <c r="I5" s="392"/>
      <c r="J5" s="392">
        <f t="shared" si="1"/>
        <v>100</v>
      </c>
      <c r="K5" s="393"/>
      <c r="L5" s="393"/>
      <c r="M5" s="92"/>
      <c r="N5" s="92"/>
      <c r="O5" s="92"/>
      <c r="P5" s="92"/>
      <c r="Q5" s="92"/>
      <c r="R5" s="92"/>
      <c r="S5" s="92"/>
      <c r="T5" s="92"/>
      <c r="U5" s="92"/>
      <c r="V5" s="393"/>
      <c r="W5" s="393"/>
      <c r="X5" s="393"/>
      <c r="Y5" s="393"/>
      <c r="Z5" s="393"/>
      <c r="AA5" s="393"/>
      <c r="AB5" s="393"/>
      <c r="AC5" s="393"/>
      <c r="AD5" s="393"/>
      <c r="AE5" s="393"/>
      <c r="AF5" s="393"/>
      <c r="AG5" s="393"/>
    </row>
    <row r="6">
      <c r="A6" s="106">
        <v>2020.0</v>
      </c>
      <c r="B6" s="106" t="s">
        <v>786</v>
      </c>
      <c r="C6" s="106" t="s">
        <v>859</v>
      </c>
      <c r="D6" s="106" t="s">
        <v>6272</v>
      </c>
      <c r="E6" s="106" t="s">
        <v>6273</v>
      </c>
      <c r="F6" s="5">
        <v>1.0</v>
      </c>
      <c r="G6" s="5" t="s">
        <v>4164</v>
      </c>
      <c r="H6" s="260">
        <v>400.0</v>
      </c>
      <c r="I6" s="259"/>
      <c r="J6" s="259">
        <f t="shared" si="1"/>
        <v>400</v>
      </c>
    </row>
    <row r="7">
      <c r="A7" s="106">
        <v>2020.0</v>
      </c>
      <c r="B7" s="106" t="s">
        <v>305</v>
      </c>
      <c r="C7" s="106" t="s">
        <v>859</v>
      </c>
      <c r="D7" s="106" t="s">
        <v>6274</v>
      </c>
      <c r="E7" s="106" t="s">
        <v>6273</v>
      </c>
      <c r="F7" s="5">
        <v>1.0</v>
      </c>
      <c r="G7" s="5" t="s">
        <v>4164</v>
      </c>
      <c r="H7" s="260">
        <v>300.0</v>
      </c>
      <c r="I7" s="259"/>
      <c r="J7" s="259">
        <f t="shared" si="1"/>
        <v>300</v>
      </c>
    </row>
    <row r="8">
      <c r="A8" s="99">
        <v>2018.0</v>
      </c>
      <c r="B8" s="99" t="s">
        <v>786</v>
      </c>
      <c r="C8" s="99" t="s">
        <v>1087</v>
      </c>
      <c r="D8" s="99" t="s">
        <v>6169</v>
      </c>
      <c r="E8" s="99" t="s">
        <v>72</v>
      </c>
      <c r="F8" s="91">
        <v>1.0</v>
      </c>
      <c r="G8" s="5" t="s">
        <v>4164</v>
      </c>
      <c r="H8" s="260">
        <v>35.0</v>
      </c>
      <c r="I8" s="259"/>
      <c r="J8" s="259">
        <f t="shared" si="1"/>
        <v>35</v>
      </c>
    </row>
    <row r="9">
      <c r="A9" s="99">
        <v>2018.0</v>
      </c>
      <c r="B9" s="99" t="s">
        <v>786</v>
      </c>
      <c r="C9" s="99" t="s">
        <v>1087</v>
      </c>
      <c r="D9" s="99" t="s">
        <v>6169</v>
      </c>
      <c r="E9" s="99" t="s">
        <v>25</v>
      </c>
      <c r="F9" s="91">
        <v>4.0</v>
      </c>
      <c r="G9" s="5" t="s">
        <v>4164</v>
      </c>
      <c r="H9" s="260">
        <v>100.0</v>
      </c>
      <c r="I9" s="259"/>
      <c r="J9" s="259">
        <f t="shared" si="1"/>
        <v>400</v>
      </c>
    </row>
    <row r="10">
      <c r="A10" s="99">
        <v>2018.0</v>
      </c>
      <c r="B10" s="99" t="s">
        <v>305</v>
      </c>
      <c r="C10" s="99" t="s">
        <v>1087</v>
      </c>
      <c r="D10" s="99" t="s">
        <v>6169</v>
      </c>
      <c r="E10" s="99" t="s">
        <v>25</v>
      </c>
      <c r="F10" s="5">
        <v>1.0</v>
      </c>
      <c r="G10" s="5" t="s">
        <v>4164</v>
      </c>
      <c r="H10" s="260">
        <v>75.0</v>
      </c>
      <c r="I10" s="259"/>
      <c r="J10" s="259">
        <f t="shared" si="1"/>
        <v>75</v>
      </c>
    </row>
    <row r="11">
      <c r="A11" s="106">
        <v>2017.0</v>
      </c>
      <c r="B11" s="106" t="s">
        <v>786</v>
      </c>
      <c r="C11" s="106" t="s">
        <v>935</v>
      </c>
      <c r="D11" s="106" t="s">
        <v>1072</v>
      </c>
      <c r="E11" s="106" t="s">
        <v>72</v>
      </c>
      <c r="F11" s="5">
        <v>1.0</v>
      </c>
      <c r="G11" s="5" t="s">
        <v>4164</v>
      </c>
      <c r="H11" s="260">
        <v>20.0</v>
      </c>
      <c r="I11" s="259"/>
      <c r="J11" s="259">
        <f t="shared" si="1"/>
        <v>20</v>
      </c>
    </row>
    <row r="12">
      <c r="A12" s="106">
        <v>2017.0</v>
      </c>
      <c r="B12" s="106" t="s">
        <v>786</v>
      </c>
      <c r="C12" s="106" t="s">
        <v>935</v>
      </c>
      <c r="D12" s="106" t="s">
        <v>1072</v>
      </c>
      <c r="E12" s="106" t="s">
        <v>30</v>
      </c>
      <c r="F12" s="5">
        <v>1.0</v>
      </c>
      <c r="G12" s="5" t="s">
        <v>4164</v>
      </c>
      <c r="H12" s="260">
        <v>40.0</v>
      </c>
      <c r="I12" s="259"/>
      <c r="J12" s="259">
        <f t="shared" si="1"/>
        <v>40</v>
      </c>
    </row>
    <row r="13">
      <c r="A13" s="106">
        <v>2017.0</v>
      </c>
      <c r="B13" s="106" t="s">
        <v>786</v>
      </c>
      <c r="C13" s="106" t="s">
        <v>935</v>
      </c>
      <c r="D13" s="106" t="s">
        <v>1837</v>
      </c>
      <c r="E13" s="106" t="s">
        <v>25</v>
      </c>
      <c r="F13" s="5">
        <v>7.0</v>
      </c>
      <c r="G13" s="5" t="s">
        <v>4164</v>
      </c>
      <c r="H13" s="260">
        <v>20.0</v>
      </c>
      <c r="I13" s="259"/>
      <c r="J13" s="259">
        <f t="shared" si="1"/>
        <v>140</v>
      </c>
    </row>
    <row r="14">
      <c r="A14" s="106">
        <v>2017.0</v>
      </c>
      <c r="B14" s="106" t="s">
        <v>786</v>
      </c>
      <c r="C14" s="106" t="s">
        <v>935</v>
      </c>
      <c r="D14" s="106" t="s">
        <v>1837</v>
      </c>
      <c r="E14" s="106" t="s">
        <v>72</v>
      </c>
      <c r="F14" s="5">
        <v>8.0</v>
      </c>
      <c r="G14" s="5" t="s">
        <v>4164</v>
      </c>
      <c r="H14" s="260">
        <v>12.0</v>
      </c>
      <c r="I14" s="259"/>
      <c r="J14" s="259">
        <f t="shared" si="1"/>
        <v>96</v>
      </c>
    </row>
    <row r="15">
      <c r="A15" s="106">
        <v>2017.0</v>
      </c>
      <c r="B15" s="106" t="s">
        <v>786</v>
      </c>
      <c r="C15" s="106" t="s">
        <v>935</v>
      </c>
      <c r="D15" s="106" t="s">
        <v>1837</v>
      </c>
      <c r="E15" s="106" t="s">
        <v>666</v>
      </c>
      <c r="F15" s="5">
        <v>2.0</v>
      </c>
      <c r="G15" s="5" t="s">
        <v>4164</v>
      </c>
      <c r="H15" s="260">
        <v>10.0</v>
      </c>
      <c r="I15" s="259"/>
      <c r="J15" s="259">
        <f t="shared" si="1"/>
        <v>20</v>
      </c>
    </row>
    <row r="16">
      <c r="A16" s="5">
        <v>2017.0</v>
      </c>
      <c r="B16" s="5" t="s">
        <v>119</v>
      </c>
      <c r="C16" s="5" t="s">
        <v>1340</v>
      </c>
      <c r="D16" s="5" t="s">
        <v>6169</v>
      </c>
      <c r="E16" s="5" t="s">
        <v>72</v>
      </c>
      <c r="F16" s="5">
        <v>2.0</v>
      </c>
      <c r="G16" s="5" t="s">
        <v>4164</v>
      </c>
      <c r="H16" s="260">
        <v>20.0</v>
      </c>
      <c r="I16" s="259"/>
      <c r="J16" s="259">
        <f t="shared" si="1"/>
        <v>40</v>
      </c>
    </row>
    <row r="17">
      <c r="A17" s="390">
        <v>2020.0</v>
      </c>
      <c r="B17" s="390" t="s">
        <v>119</v>
      </c>
      <c r="C17" s="390" t="s">
        <v>1229</v>
      </c>
      <c r="D17" s="390" t="s">
        <v>1230</v>
      </c>
      <c r="E17" s="390" t="s">
        <v>30</v>
      </c>
      <c r="F17" s="390">
        <v>1.0</v>
      </c>
      <c r="G17" s="390" t="s">
        <v>4164</v>
      </c>
      <c r="H17" s="391">
        <v>10.0</v>
      </c>
      <c r="I17" s="392"/>
      <c r="J17" s="392">
        <f t="shared" si="1"/>
        <v>10</v>
      </c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393"/>
      <c r="V17" s="393"/>
      <c r="W17" s="393"/>
      <c r="X17" s="393"/>
      <c r="Y17" s="393"/>
      <c r="Z17" s="393"/>
      <c r="AA17" s="393"/>
      <c r="AB17" s="393"/>
      <c r="AC17" s="393"/>
      <c r="AD17" s="393"/>
      <c r="AE17" s="393"/>
      <c r="AF17" s="393"/>
      <c r="AG17" s="393"/>
    </row>
    <row r="18">
      <c r="A18" s="5">
        <v>2017.0</v>
      </c>
      <c r="B18" s="5" t="s">
        <v>305</v>
      </c>
      <c r="C18" s="5" t="s">
        <v>1168</v>
      </c>
      <c r="D18" s="5" t="s">
        <v>6169</v>
      </c>
      <c r="E18" s="5" t="s">
        <v>25</v>
      </c>
      <c r="F18" s="5">
        <v>5.0</v>
      </c>
      <c r="G18" s="5" t="s">
        <v>4164</v>
      </c>
      <c r="H18" s="260">
        <v>30.0</v>
      </c>
      <c r="I18" s="259"/>
      <c r="J18" s="259">
        <f t="shared" si="1"/>
        <v>150</v>
      </c>
    </row>
    <row r="19">
      <c r="A19" s="5">
        <v>2017.0</v>
      </c>
      <c r="B19" s="5" t="s">
        <v>305</v>
      </c>
      <c r="C19" s="5" t="s">
        <v>1168</v>
      </c>
      <c r="D19" s="5" t="s">
        <v>6169</v>
      </c>
      <c r="E19" s="5" t="s">
        <v>72</v>
      </c>
      <c r="F19" s="5">
        <v>3.0</v>
      </c>
      <c r="G19" s="5" t="s">
        <v>4164</v>
      </c>
      <c r="H19" s="260">
        <v>25.0</v>
      </c>
      <c r="I19" s="259"/>
      <c r="J19" s="259">
        <f t="shared" si="1"/>
        <v>75</v>
      </c>
    </row>
    <row r="20">
      <c r="A20" s="99">
        <v>2020.0</v>
      </c>
      <c r="B20" s="99" t="s">
        <v>39</v>
      </c>
      <c r="C20" s="99" t="s">
        <v>46</v>
      </c>
      <c r="D20" s="99" t="s">
        <v>6169</v>
      </c>
      <c r="E20" s="99">
        <v>5.0</v>
      </c>
      <c r="F20" s="5">
        <v>1.0</v>
      </c>
      <c r="G20" s="5" t="s">
        <v>4912</v>
      </c>
      <c r="H20" s="260">
        <v>5.0</v>
      </c>
      <c r="I20" s="259"/>
      <c r="J20" s="259">
        <f t="shared" si="1"/>
        <v>5</v>
      </c>
    </row>
    <row r="21">
      <c r="A21" s="99">
        <v>2020.0</v>
      </c>
      <c r="B21" s="99" t="s">
        <v>39</v>
      </c>
      <c r="C21" s="99" t="s">
        <v>46</v>
      </c>
      <c r="D21" s="99" t="s">
        <v>6169</v>
      </c>
      <c r="E21" s="99">
        <v>10.0</v>
      </c>
      <c r="F21" s="5">
        <v>3.0</v>
      </c>
      <c r="G21" s="5" t="s">
        <v>4912</v>
      </c>
      <c r="H21" s="260">
        <v>20.0</v>
      </c>
      <c r="I21" s="259"/>
      <c r="J21" s="259">
        <f t="shared" si="1"/>
        <v>60</v>
      </c>
    </row>
    <row r="22">
      <c r="A22" s="99">
        <v>2020.0</v>
      </c>
      <c r="B22" s="99" t="s">
        <v>23</v>
      </c>
      <c r="C22" s="99" t="s">
        <v>46</v>
      </c>
      <c r="D22" s="99" t="s">
        <v>6169</v>
      </c>
      <c r="E22" s="99">
        <v>10.0</v>
      </c>
      <c r="F22" s="5">
        <v>2.0</v>
      </c>
      <c r="G22" s="5" t="s">
        <v>4912</v>
      </c>
      <c r="H22" s="260">
        <v>50.0</v>
      </c>
      <c r="I22" s="259"/>
      <c r="J22" s="259">
        <f t="shared" si="1"/>
        <v>100</v>
      </c>
    </row>
    <row r="23">
      <c r="A23" s="99">
        <v>2020.0</v>
      </c>
      <c r="B23" s="99" t="s">
        <v>151</v>
      </c>
      <c r="C23" s="99" t="s">
        <v>46</v>
      </c>
      <c r="D23" s="99" t="s">
        <v>6169</v>
      </c>
      <c r="E23" s="99">
        <v>10.0</v>
      </c>
      <c r="F23" s="5">
        <v>3.0</v>
      </c>
      <c r="G23" s="5" t="s">
        <v>4912</v>
      </c>
      <c r="H23" s="260">
        <v>30.0</v>
      </c>
      <c r="I23" s="259"/>
      <c r="J23" s="259">
        <f t="shared" si="1"/>
        <v>90</v>
      </c>
    </row>
    <row r="24">
      <c r="A24" s="99">
        <v>2019.0</v>
      </c>
      <c r="B24" s="99" t="s">
        <v>119</v>
      </c>
      <c r="C24" s="99" t="s">
        <v>1201</v>
      </c>
      <c r="D24" s="99" t="s">
        <v>953</v>
      </c>
      <c r="E24" s="99">
        <v>10.0</v>
      </c>
      <c r="F24" s="5">
        <v>1.0</v>
      </c>
      <c r="G24" s="5" t="s">
        <v>4164</v>
      </c>
      <c r="H24" s="260">
        <v>100.0</v>
      </c>
      <c r="I24" s="259"/>
      <c r="J24" s="259">
        <f t="shared" si="1"/>
        <v>100</v>
      </c>
    </row>
    <row r="25">
      <c r="A25" s="99">
        <v>2019.0</v>
      </c>
      <c r="B25" s="99" t="s">
        <v>119</v>
      </c>
      <c r="C25" s="99" t="s">
        <v>1201</v>
      </c>
      <c r="D25" s="99" t="s">
        <v>6169</v>
      </c>
      <c r="E25" s="99">
        <v>10.0</v>
      </c>
      <c r="F25" s="5">
        <v>3.0</v>
      </c>
      <c r="G25" s="5" t="s">
        <v>4164</v>
      </c>
      <c r="H25" s="260">
        <v>100.0</v>
      </c>
      <c r="I25" s="259"/>
      <c r="J25" s="259">
        <f t="shared" si="1"/>
        <v>300</v>
      </c>
    </row>
    <row r="26">
      <c r="A26" s="99">
        <v>2019.0</v>
      </c>
      <c r="B26" s="99" t="s">
        <v>119</v>
      </c>
      <c r="C26" s="99" t="s">
        <v>1201</v>
      </c>
      <c r="D26" s="99" t="s">
        <v>6169</v>
      </c>
      <c r="E26" s="99">
        <v>9.0</v>
      </c>
      <c r="F26" s="5">
        <v>1.0</v>
      </c>
      <c r="G26" s="5" t="s">
        <v>4164</v>
      </c>
      <c r="H26" s="260">
        <v>70.0</v>
      </c>
      <c r="I26" s="259"/>
      <c r="J26" s="259">
        <f t="shared" si="1"/>
        <v>70</v>
      </c>
    </row>
    <row r="27">
      <c r="A27" s="99">
        <v>2019.0</v>
      </c>
      <c r="B27" s="99" t="s">
        <v>786</v>
      </c>
      <c r="C27" s="99" t="s">
        <v>1092</v>
      </c>
      <c r="D27" s="99" t="s">
        <v>6169</v>
      </c>
      <c r="E27" s="99">
        <v>9.0</v>
      </c>
      <c r="F27" s="5">
        <v>3.0</v>
      </c>
      <c r="G27" s="5" t="s">
        <v>4164</v>
      </c>
      <c r="H27" s="260">
        <v>30.0</v>
      </c>
      <c r="I27" s="259"/>
      <c r="J27" s="259">
        <f t="shared" si="1"/>
        <v>90</v>
      </c>
    </row>
    <row r="28">
      <c r="A28" s="5">
        <v>2019.0</v>
      </c>
      <c r="B28" s="5" t="s">
        <v>786</v>
      </c>
      <c r="C28" s="5" t="s">
        <v>1092</v>
      </c>
      <c r="D28" s="5" t="s">
        <v>6169</v>
      </c>
      <c r="E28" s="5">
        <v>7.0</v>
      </c>
      <c r="F28" s="5">
        <v>1.0</v>
      </c>
      <c r="G28" s="5" t="s">
        <v>4164</v>
      </c>
      <c r="H28" s="260">
        <v>10.0</v>
      </c>
      <c r="I28" s="259"/>
      <c r="J28" s="259">
        <f t="shared" si="1"/>
        <v>10</v>
      </c>
    </row>
    <row r="29">
      <c r="A29" s="5">
        <v>2019.0</v>
      </c>
      <c r="B29" s="5" t="s">
        <v>305</v>
      </c>
      <c r="C29" s="5" t="s">
        <v>1092</v>
      </c>
      <c r="D29" s="5" t="s">
        <v>6169</v>
      </c>
      <c r="E29" s="5">
        <v>9.0</v>
      </c>
      <c r="F29" s="5">
        <v>1.0</v>
      </c>
      <c r="G29" s="5" t="s">
        <v>4164</v>
      </c>
      <c r="H29" s="260">
        <v>40.0</v>
      </c>
      <c r="I29" s="259"/>
      <c r="J29" s="259">
        <f t="shared" si="1"/>
        <v>40</v>
      </c>
    </row>
    <row r="30">
      <c r="A30" s="5">
        <v>2019.0</v>
      </c>
      <c r="B30" s="5" t="s">
        <v>119</v>
      </c>
      <c r="C30" s="5" t="s">
        <v>1092</v>
      </c>
      <c r="D30" s="5" t="s">
        <v>6169</v>
      </c>
      <c r="E30" s="5">
        <v>10.0</v>
      </c>
      <c r="F30" s="5">
        <v>2.0</v>
      </c>
      <c r="G30" s="5" t="s">
        <v>4164</v>
      </c>
      <c r="H30" s="260">
        <v>50.0</v>
      </c>
      <c r="I30" s="259"/>
      <c r="J30" s="259">
        <f t="shared" si="1"/>
        <v>100</v>
      </c>
    </row>
    <row r="31">
      <c r="A31" s="106">
        <v>2020.0</v>
      </c>
      <c r="B31" s="106" t="s">
        <v>119</v>
      </c>
      <c r="C31" s="106" t="s">
        <v>859</v>
      </c>
      <c r="D31" s="106" t="s">
        <v>6275</v>
      </c>
      <c r="E31" s="106">
        <v>8.0</v>
      </c>
      <c r="F31" s="5">
        <v>1.0</v>
      </c>
      <c r="G31" s="5" t="s">
        <v>4164</v>
      </c>
      <c r="H31" s="260">
        <v>200.0</v>
      </c>
      <c r="I31" s="259"/>
      <c r="J31" s="259">
        <f t="shared" si="1"/>
        <v>200</v>
      </c>
    </row>
    <row r="32">
      <c r="A32" s="106">
        <v>2020.0</v>
      </c>
      <c r="B32" s="106" t="s">
        <v>119</v>
      </c>
      <c r="C32" s="106" t="s">
        <v>859</v>
      </c>
      <c r="D32" s="106" t="s">
        <v>6276</v>
      </c>
      <c r="E32" s="106">
        <v>9.0</v>
      </c>
      <c r="F32" s="5">
        <v>1.0</v>
      </c>
      <c r="G32" s="5" t="s">
        <v>4164</v>
      </c>
      <c r="H32" s="260">
        <v>100.0</v>
      </c>
      <c r="I32" s="259"/>
      <c r="J32" s="259">
        <f t="shared" si="1"/>
        <v>100</v>
      </c>
    </row>
    <row r="33">
      <c r="A33" s="99">
        <v>2020.0</v>
      </c>
      <c r="B33" s="99" t="s">
        <v>119</v>
      </c>
      <c r="C33" s="99" t="s">
        <v>859</v>
      </c>
      <c r="D33" s="99" t="s">
        <v>6169</v>
      </c>
      <c r="E33" s="99">
        <v>9.0</v>
      </c>
      <c r="F33" s="5">
        <v>1.0</v>
      </c>
      <c r="G33" s="5" t="s">
        <v>4164</v>
      </c>
      <c r="H33" s="260">
        <v>20.0</v>
      </c>
      <c r="I33" s="259"/>
      <c r="J33" s="259">
        <f t="shared" si="1"/>
        <v>20</v>
      </c>
    </row>
    <row r="34">
      <c r="A34" s="106">
        <v>2020.0</v>
      </c>
      <c r="B34" s="106" t="s">
        <v>119</v>
      </c>
      <c r="C34" s="106" t="s">
        <v>859</v>
      </c>
      <c r="D34" s="106" t="s">
        <v>953</v>
      </c>
      <c r="E34" s="106">
        <v>9.0</v>
      </c>
      <c r="F34" s="5">
        <v>1.0</v>
      </c>
      <c r="G34" s="5" t="s">
        <v>4164</v>
      </c>
      <c r="H34" s="260">
        <v>30.0</v>
      </c>
      <c r="I34" s="259"/>
      <c r="J34" s="259">
        <f t="shared" si="1"/>
        <v>30</v>
      </c>
    </row>
    <row r="35">
      <c r="A35" s="106">
        <v>2020.0</v>
      </c>
      <c r="B35" s="106" t="s">
        <v>119</v>
      </c>
      <c r="C35" s="106" t="s">
        <v>859</v>
      </c>
      <c r="D35" s="106" t="s">
        <v>6277</v>
      </c>
      <c r="E35" s="106">
        <v>9.0</v>
      </c>
      <c r="F35" s="5">
        <v>1.0</v>
      </c>
      <c r="G35" s="5" t="s">
        <v>4164</v>
      </c>
      <c r="H35" s="260">
        <v>100.0</v>
      </c>
      <c r="I35" s="259"/>
      <c r="J35" s="259">
        <f t="shared" si="1"/>
        <v>100</v>
      </c>
    </row>
    <row r="36">
      <c r="A36" s="106">
        <v>2020.0</v>
      </c>
      <c r="B36" s="106" t="s">
        <v>119</v>
      </c>
      <c r="C36" s="106" t="s">
        <v>859</v>
      </c>
      <c r="D36" s="106" t="s">
        <v>6277</v>
      </c>
      <c r="E36" s="106">
        <v>10.0</v>
      </c>
      <c r="F36" s="5">
        <v>1.0</v>
      </c>
      <c r="G36" s="5" t="s">
        <v>4164</v>
      </c>
      <c r="H36" s="260">
        <v>100.0</v>
      </c>
      <c r="I36" s="259"/>
      <c r="J36" s="259">
        <f t="shared" si="1"/>
        <v>100</v>
      </c>
    </row>
    <row r="37">
      <c r="A37" s="5">
        <v>2017.0</v>
      </c>
      <c r="B37" s="5" t="s">
        <v>6278</v>
      </c>
      <c r="C37" s="5" t="s">
        <v>935</v>
      </c>
      <c r="D37" s="5" t="s">
        <v>173</v>
      </c>
      <c r="E37" s="5">
        <v>8.0</v>
      </c>
      <c r="F37" s="5">
        <v>2.0</v>
      </c>
      <c r="G37" s="5" t="s">
        <v>4164</v>
      </c>
      <c r="H37" s="260">
        <v>50.0</v>
      </c>
      <c r="I37" s="259"/>
      <c r="J37" s="259">
        <f t="shared" si="1"/>
        <v>100</v>
      </c>
    </row>
    <row r="38">
      <c r="A38" s="5">
        <v>2017.0</v>
      </c>
      <c r="B38" s="5" t="s">
        <v>6278</v>
      </c>
      <c r="C38" s="5" t="s">
        <v>6279</v>
      </c>
      <c r="D38" s="5" t="s">
        <v>173</v>
      </c>
      <c r="E38" s="5">
        <v>8.0</v>
      </c>
      <c r="F38" s="5">
        <v>1.0</v>
      </c>
      <c r="G38" s="5" t="s">
        <v>4164</v>
      </c>
      <c r="H38" s="260">
        <v>40.0</v>
      </c>
      <c r="I38" s="259"/>
      <c r="J38" s="259">
        <f t="shared" si="1"/>
        <v>40</v>
      </c>
    </row>
    <row r="39">
      <c r="A39" s="5">
        <v>2020.0</v>
      </c>
      <c r="B39" s="5" t="s">
        <v>956</v>
      </c>
      <c r="C39" s="5" t="s">
        <v>950</v>
      </c>
      <c r="D39" s="5" t="s">
        <v>6280</v>
      </c>
      <c r="E39" s="5">
        <v>9.0</v>
      </c>
      <c r="F39" s="5">
        <v>1.0</v>
      </c>
      <c r="G39" s="5" t="s">
        <v>4164</v>
      </c>
      <c r="H39" s="5">
        <v>10.0</v>
      </c>
      <c r="J39" s="259">
        <f t="shared" si="1"/>
        <v>10</v>
      </c>
    </row>
    <row r="40">
      <c r="A40" s="106">
        <v>2020.0</v>
      </c>
      <c r="B40" s="106" t="s">
        <v>119</v>
      </c>
      <c r="C40" s="106" t="s">
        <v>950</v>
      </c>
      <c r="D40" s="106" t="s">
        <v>6169</v>
      </c>
      <c r="E40" s="106">
        <v>10.0</v>
      </c>
      <c r="F40" s="5">
        <v>6.0</v>
      </c>
      <c r="G40" s="5" t="s">
        <v>4164</v>
      </c>
      <c r="H40" s="5">
        <v>35.0</v>
      </c>
      <c r="J40" s="259">
        <f t="shared" si="1"/>
        <v>210</v>
      </c>
    </row>
    <row r="41">
      <c r="A41" s="106">
        <v>2020.0</v>
      </c>
      <c r="B41" s="106" t="s">
        <v>119</v>
      </c>
      <c r="C41" s="106" t="s">
        <v>950</v>
      </c>
      <c r="D41" s="106" t="s">
        <v>6169</v>
      </c>
      <c r="E41" s="106">
        <v>9.0</v>
      </c>
      <c r="F41" s="5">
        <v>10.0</v>
      </c>
      <c r="G41" s="5" t="s">
        <v>4164</v>
      </c>
      <c r="H41" s="5">
        <v>20.0</v>
      </c>
      <c r="J41" s="259">
        <f t="shared" si="1"/>
        <v>200</v>
      </c>
    </row>
    <row r="42">
      <c r="A42" s="106">
        <v>2020.0</v>
      </c>
      <c r="B42" s="106" t="s">
        <v>119</v>
      </c>
      <c r="C42" s="106" t="s">
        <v>950</v>
      </c>
      <c r="D42" s="106" t="s">
        <v>6169</v>
      </c>
      <c r="E42" s="106">
        <v>8.0</v>
      </c>
      <c r="F42" s="5">
        <v>1.0</v>
      </c>
      <c r="G42" s="5" t="s">
        <v>4164</v>
      </c>
      <c r="H42" s="5">
        <v>10.0</v>
      </c>
      <c r="J42" s="259">
        <f t="shared" si="1"/>
        <v>10</v>
      </c>
    </row>
    <row r="43">
      <c r="A43" s="106">
        <v>2020.0</v>
      </c>
      <c r="B43" s="106" t="s">
        <v>119</v>
      </c>
      <c r="C43" s="106" t="s">
        <v>950</v>
      </c>
      <c r="D43" s="106" t="s">
        <v>953</v>
      </c>
      <c r="E43" s="106">
        <v>9.0</v>
      </c>
      <c r="F43" s="5">
        <v>1.0</v>
      </c>
      <c r="G43" s="5" t="s">
        <v>4164</v>
      </c>
      <c r="H43" s="5">
        <v>20.0</v>
      </c>
      <c r="J43" s="259">
        <f t="shared" si="1"/>
        <v>20</v>
      </c>
    </row>
    <row r="44">
      <c r="A44" s="390">
        <v>2020.0</v>
      </c>
      <c r="B44" s="390" t="s">
        <v>884</v>
      </c>
      <c r="C44" s="390" t="s">
        <v>950</v>
      </c>
      <c r="D44" s="390" t="s">
        <v>6169</v>
      </c>
      <c r="E44" s="390">
        <v>8.0</v>
      </c>
      <c r="F44" s="390">
        <v>1.0</v>
      </c>
      <c r="G44" s="390" t="s">
        <v>4164</v>
      </c>
      <c r="H44" s="390">
        <v>10.0</v>
      </c>
      <c r="I44" s="393"/>
      <c r="J44" s="392">
        <f t="shared" si="1"/>
        <v>10</v>
      </c>
      <c r="K44" s="393"/>
      <c r="L44" s="393"/>
      <c r="M44" s="393"/>
      <c r="N44" s="390" t="s">
        <v>6281</v>
      </c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93"/>
      <c r="AB44" s="393"/>
      <c r="AC44" s="393"/>
      <c r="AD44" s="393"/>
      <c r="AE44" s="393"/>
      <c r="AF44" s="393"/>
      <c r="AG44" s="393"/>
    </row>
    <row r="45">
      <c r="A45" s="310">
        <v>2020.0</v>
      </c>
      <c r="B45" s="310" t="s">
        <v>119</v>
      </c>
      <c r="C45" s="310" t="s">
        <v>895</v>
      </c>
      <c r="D45" s="310">
        <v>301.0</v>
      </c>
      <c r="E45" s="310" t="s">
        <v>30</v>
      </c>
      <c r="F45" s="310">
        <v>11.0</v>
      </c>
      <c r="G45" s="5" t="s">
        <v>4164</v>
      </c>
      <c r="H45" s="5">
        <v>150.0</v>
      </c>
      <c r="J45" s="259">
        <f t="shared" si="1"/>
        <v>1650</v>
      </c>
      <c r="L45" s="5">
        <v>300.0</v>
      </c>
      <c r="M45" s="8">
        <f t="shared" ref="M45:M46" si="3">0.85*L45</f>
        <v>255</v>
      </c>
      <c r="N45" s="8">
        <f t="shared" ref="N45:N46" si="4">M45*F45</f>
        <v>2805</v>
      </c>
    </row>
    <row r="46">
      <c r="A46" s="390">
        <v>2020.0</v>
      </c>
      <c r="B46" s="390" t="s">
        <v>119</v>
      </c>
      <c r="C46" s="390" t="s">
        <v>895</v>
      </c>
      <c r="D46" s="390">
        <v>301.0</v>
      </c>
      <c r="E46" s="390" t="s">
        <v>25</v>
      </c>
      <c r="F46" s="390">
        <v>4.0</v>
      </c>
      <c r="G46" s="390" t="s">
        <v>4164</v>
      </c>
      <c r="H46" s="390">
        <v>40.0</v>
      </c>
      <c r="I46" s="393"/>
      <c r="J46" s="392">
        <f t="shared" si="1"/>
        <v>160</v>
      </c>
      <c r="K46" s="393"/>
      <c r="L46" s="390">
        <v>100.0</v>
      </c>
      <c r="M46" s="393">
        <f t="shared" si="3"/>
        <v>85</v>
      </c>
      <c r="N46" s="393">
        <f t="shared" si="4"/>
        <v>340</v>
      </c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393"/>
      <c r="AE46" s="393"/>
      <c r="AF46" s="393"/>
      <c r="AG46" s="393"/>
    </row>
    <row r="47">
      <c r="A47" s="152">
        <v>2020.0</v>
      </c>
      <c r="B47" s="152" t="s">
        <v>119</v>
      </c>
      <c r="C47" s="152" t="s">
        <v>895</v>
      </c>
      <c r="D47" s="152" t="s">
        <v>6282</v>
      </c>
      <c r="E47" s="152" t="s">
        <v>72</v>
      </c>
      <c r="F47" s="5">
        <v>1.0</v>
      </c>
      <c r="G47" s="5" t="s">
        <v>4164</v>
      </c>
      <c r="H47" s="5">
        <v>50.0</v>
      </c>
      <c r="J47" s="259">
        <f t="shared" si="1"/>
        <v>50</v>
      </c>
      <c r="R47" s="8">
        <f>P45+O50</f>
        <v>0</v>
      </c>
      <c r="S47" s="5" t="s">
        <v>6283</v>
      </c>
    </row>
    <row r="48">
      <c r="A48" s="390">
        <v>2020.0</v>
      </c>
      <c r="B48" s="390" t="s">
        <v>119</v>
      </c>
      <c r="C48" s="390" t="s">
        <v>895</v>
      </c>
      <c r="D48" s="390" t="s">
        <v>6284</v>
      </c>
      <c r="E48" s="390" t="s">
        <v>25</v>
      </c>
      <c r="F48" s="390">
        <v>1.0</v>
      </c>
      <c r="G48" s="390" t="s">
        <v>4164</v>
      </c>
      <c r="H48" s="390">
        <v>70.0</v>
      </c>
      <c r="I48" s="393"/>
      <c r="J48" s="392">
        <f t="shared" si="1"/>
        <v>70</v>
      </c>
      <c r="K48" s="393"/>
      <c r="L48" s="390">
        <v>150.0</v>
      </c>
      <c r="M48" s="393">
        <f t="shared" ref="M48:M50" si="5">0.85*L48</f>
        <v>127.5</v>
      </c>
      <c r="N48" s="393">
        <f t="shared" ref="N48:N50" si="6">M48*F48</f>
        <v>127.5</v>
      </c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393"/>
      <c r="AA48" s="393"/>
      <c r="AB48" s="393"/>
      <c r="AC48" s="393"/>
      <c r="AD48" s="393"/>
      <c r="AE48" s="393"/>
      <c r="AF48" s="393"/>
      <c r="AG48" s="393"/>
    </row>
    <row r="49">
      <c r="A49" s="390">
        <v>2020.0</v>
      </c>
      <c r="B49" s="390" t="s">
        <v>884</v>
      </c>
      <c r="C49" s="390" t="s">
        <v>895</v>
      </c>
      <c r="D49" s="390" t="s">
        <v>1731</v>
      </c>
      <c r="E49" s="390" t="s">
        <v>25</v>
      </c>
      <c r="F49" s="390">
        <v>2.0</v>
      </c>
      <c r="G49" s="390" t="s">
        <v>5013</v>
      </c>
      <c r="H49" s="393"/>
      <c r="I49" s="393"/>
      <c r="J49" s="393"/>
      <c r="K49" s="393"/>
      <c r="L49" s="390">
        <v>200.0</v>
      </c>
      <c r="M49" s="393">
        <f t="shared" si="5"/>
        <v>170</v>
      </c>
      <c r="N49" s="393">
        <f t="shared" si="6"/>
        <v>340</v>
      </c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393"/>
      <c r="AE49" s="393"/>
      <c r="AF49" s="393"/>
      <c r="AG49" s="393"/>
    </row>
    <row r="50">
      <c r="A50" s="390">
        <v>2020.0</v>
      </c>
      <c r="B50" s="390" t="s">
        <v>119</v>
      </c>
      <c r="C50" s="390" t="s">
        <v>895</v>
      </c>
      <c r="D50" s="390" t="s">
        <v>953</v>
      </c>
      <c r="E50" s="390" t="s">
        <v>30</v>
      </c>
      <c r="F50" s="390">
        <v>1.0</v>
      </c>
      <c r="G50" s="390" t="s">
        <v>4164</v>
      </c>
      <c r="H50" s="390">
        <v>160.0</v>
      </c>
      <c r="I50" s="393"/>
      <c r="J50" s="392">
        <f t="shared" ref="J50:J69" si="7">product(H50*F50) </f>
        <v>160</v>
      </c>
      <c r="K50" s="393"/>
      <c r="L50" s="390">
        <v>350.0</v>
      </c>
      <c r="M50" s="393">
        <f t="shared" si="5"/>
        <v>297.5</v>
      </c>
      <c r="N50" s="393">
        <f t="shared" si="6"/>
        <v>297.5</v>
      </c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393"/>
      <c r="AE50" s="393"/>
      <c r="AF50" s="393"/>
      <c r="AG50" s="393"/>
    </row>
    <row r="51">
      <c r="A51" s="390">
        <v>2020.0</v>
      </c>
      <c r="B51" s="390" t="s">
        <v>119</v>
      </c>
      <c r="C51" s="390" t="s">
        <v>1109</v>
      </c>
      <c r="D51" s="390" t="s">
        <v>953</v>
      </c>
      <c r="E51" s="390">
        <v>10.0</v>
      </c>
      <c r="F51" s="390">
        <v>1.0</v>
      </c>
      <c r="G51" s="390" t="s">
        <v>4164</v>
      </c>
      <c r="H51" s="390">
        <v>35.0</v>
      </c>
      <c r="I51" s="393"/>
      <c r="J51" s="392">
        <f t="shared" si="7"/>
        <v>35</v>
      </c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93"/>
      <c r="AB51" s="393"/>
      <c r="AC51" s="393"/>
      <c r="AD51" s="393"/>
      <c r="AE51" s="393"/>
      <c r="AF51" s="393"/>
      <c r="AG51" s="393"/>
    </row>
    <row r="52">
      <c r="A52" s="390">
        <v>2020.0</v>
      </c>
      <c r="B52" s="390" t="s">
        <v>119</v>
      </c>
      <c r="C52" s="390" t="s">
        <v>1109</v>
      </c>
      <c r="D52" s="390" t="s">
        <v>6285</v>
      </c>
      <c r="E52" s="390">
        <v>8.0</v>
      </c>
      <c r="F52" s="390">
        <v>1.0</v>
      </c>
      <c r="G52" s="390" t="s">
        <v>4164</v>
      </c>
      <c r="H52" s="390">
        <v>50.0</v>
      </c>
      <c r="I52" s="393"/>
      <c r="J52" s="392">
        <f t="shared" si="7"/>
        <v>50</v>
      </c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393"/>
      <c r="AE52" s="393"/>
      <c r="AF52" s="393"/>
      <c r="AG52" s="393"/>
    </row>
    <row r="53">
      <c r="A53" s="390">
        <v>2020.0</v>
      </c>
      <c r="B53" s="390" t="s">
        <v>119</v>
      </c>
      <c r="C53" s="390" t="s">
        <v>6286</v>
      </c>
      <c r="D53" s="390" t="s">
        <v>1566</v>
      </c>
      <c r="E53" s="390">
        <v>8.0</v>
      </c>
      <c r="F53" s="390">
        <v>1.0</v>
      </c>
      <c r="G53" s="390" t="s">
        <v>4164</v>
      </c>
      <c r="H53" s="390">
        <v>60.0</v>
      </c>
      <c r="I53" s="393"/>
      <c r="J53" s="392">
        <f t="shared" si="7"/>
        <v>60</v>
      </c>
      <c r="K53" s="393"/>
      <c r="L53" s="393"/>
      <c r="M53" s="393"/>
      <c r="N53" s="393"/>
      <c r="O53" s="393"/>
      <c r="P53" s="397">
        <v>44563.0</v>
      </c>
      <c r="Q53" s="393"/>
      <c r="R53" s="393"/>
      <c r="S53" s="393"/>
      <c r="T53" s="393"/>
      <c r="U53" s="393"/>
      <c r="V53" s="393"/>
      <c r="W53" s="393"/>
      <c r="X53" s="393"/>
      <c r="Y53" s="393"/>
      <c r="Z53" s="393"/>
      <c r="AA53" s="393"/>
      <c r="AB53" s="393"/>
      <c r="AC53" s="393"/>
      <c r="AD53" s="393"/>
      <c r="AE53" s="393"/>
      <c r="AF53" s="393"/>
      <c r="AG53" s="393"/>
    </row>
    <row r="54">
      <c r="A54" s="5">
        <v>2013.0</v>
      </c>
      <c r="B54" s="5" t="s">
        <v>237</v>
      </c>
      <c r="C54" s="5" t="s">
        <v>1081</v>
      </c>
      <c r="D54" s="5" t="s">
        <v>6169</v>
      </c>
      <c r="E54" s="5">
        <v>10.0</v>
      </c>
      <c r="F54" s="5">
        <v>3.0</v>
      </c>
      <c r="G54" s="5" t="s">
        <v>4164</v>
      </c>
      <c r="H54" s="5">
        <v>50.0</v>
      </c>
      <c r="J54" s="259">
        <f t="shared" si="7"/>
        <v>150</v>
      </c>
      <c r="N54" s="8">
        <f>sum(N45:N51)</f>
        <v>3910</v>
      </c>
      <c r="P54" s="8">
        <f>N54*0.5</f>
        <v>1955</v>
      </c>
    </row>
    <row r="55">
      <c r="A55" s="5">
        <v>2013.0</v>
      </c>
      <c r="B55" s="5" t="s">
        <v>237</v>
      </c>
      <c r="C55" s="5" t="s">
        <v>1081</v>
      </c>
      <c r="D55" s="5" t="s">
        <v>6169</v>
      </c>
      <c r="E55" s="5">
        <v>9.0</v>
      </c>
      <c r="F55" s="5">
        <v>7.0</v>
      </c>
      <c r="G55" s="5" t="s">
        <v>4164</v>
      </c>
      <c r="H55" s="5">
        <v>20.0</v>
      </c>
      <c r="J55" s="259">
        <f t="shared" si="7"/>
        <v>140</v>
      </c>
    </row>
    <row r="56">
      <c r="A56" s="5">
        <v>2013.0</v>
      </c>
      <c r="B56" s="5" t="s">
        <v>237</v>
      </c>
      <c r="C56" s="5" t="s">
        <v>1081</v>
      </c>
      <c r="D56" s="5" t="s">
        <v>6169</v>
      </c>
      <c r="E56" s="5">
        <v>8.0</v>
      </c>
      <c r="F56" s="5">
        <v>7.0</v>
      </c>
      <c r="G56" s="5" t="s">
        <v>4164</v>
      </c>
      <c r="H56" s="5">
        <v>10.0</v>
      </c>
      <c r="J56" s="259">
        <f t="shared" si="7"/>
        <v>70</v>
      </c>
    </row>
    <row r="57">
      <c r="A57" s="5">
        <v>2013.0</v>
      </c>
      <c r="B57" s="5" t="s">
        <v>237</v>
      </c>
      <c r="C57" s="5" t="s">
        <v>1081</v>
      </c>
      <c r="D57" s="5" t="s">
        <v>6169</v>
      </c>
      <c r="E57" s="5">
        <v>7.0</v>
      </c>
      <c r="F57" s="5">
        <v>1.0</v>
      </c>
      <c r="G57" s="5" t="s">
        <v>4164</v>
      </c>
      <c r="H57" s="5">
        <v>5.0</v>
      </c>
      <c r="J57" s="259">
        <f t="shared" si="7"/>
        <v>5</v>
      </c>
    </row>
    <row r="58">
      <c r="A58" s="5">
        <v>2013.0</v>
      </c>
      <c r="B58" s="5" t="s">
        <v>237</v>
      </c>
      <c r="C58" s="5" t="s">
        <v>1081</v>
      </c>
      <c r="D58" s="5" t="s">
        <v>6169</v>
      </c>
      <c r="E58" s="5">
        <v>6.0</v>
      </c>
      <c r="F58" s="5">
        <v>2.0</v>
      </c>
      <c r="G58" s="5" t="s">
        <v>4164</v>
      </c>
      <c r="H58" s="5">
        <v>2.0</v>
      </c>
      <c r="J58" s="259">
        <f t="shared" si="7"/>
        <v>4</v>
      </c>
    </row>
    <row r="59">
      <c r="A59" s="390">
        <v>2019.0</v>
      </c>
      <c r="B59" s="390" t="s">
        <v>305</v>
      </c>
      <c r="C59" s="390" t="s">
        <v>1449</v>
      </c>
      <c r="D59" s="390" t="s">
        <v>6287</v>
      </c>
      <c r="E59" s="390">
        <v>9.0</v>
      </c>
      <c r="F59" s="390">
        <v>1.0</v>
      </c>
      <c r="G59" s="390" t="s">
        <v>4977</v>
      </c>
      <c r="H59" s="390">
        <v>60.0</v>
      </c>
      <c r="I59" s="393"/>
      <c r="J59" s="392">
        <f t="shared" si="7"/>
        <v>60</v>
      </c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93"/>
      <c r="AA59" s="393"/>
      <c r="AB59" s="393"/>
      <c r="AC59" s="393"/>
      <c r="AD59" s="393"/>
      <c r="AE59" s="393"/>
      <c r="AF59" s="393"/>
      <c r="AG59" s="393"/>
    </row>
    <row r="60">
      <c r="A60" s="390">
        <v>2019.0</v>
      </c>
      <c r="B60" s="390" t="s">
        <v>305</v>
      </c>
      <c r="C60" s="390" t="s">
        <v>1449</v>
      </c>
      <c r="D60" s="390" t="s">
        <v>6287</v>
      </c>
      <c r="E60" s="390">
        <v>10.0</v>
      </c>
      <c r="F60" s="390">
        <v>5.0</v>
      </c>
      <c r="G60" s="390" t="s">
        <v>4977</v>
      </c>
      <c r="H60" s="390">
        <v>35.0</v>
      </c>
      <c r="I60" s="393"/>
      <c r="J60" s="392">
        <f t="shared" si="7"/>
        <v>175</v>
      </c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  <c r="AB60" s="393"/>
      <c r="AC60" s="393"/>
      <c r="AD60" s="393"/>
      <c r="AE60" s="393"/>
      <c r="AF60" s="393"/>
      <c r="AG60" s="393"/>
    </row>
    <row r="61">
      <c r="A61" s="390">
        <v>2019.0</v>
      </c>
      <c r="B61" s="390" t="s">
        <v>305</v>
      </c>
      <c r="C61" s="390" t="s">
        <v>1449</v>
      </c>
      <c r="D61" s="390" t="s">
        <v>6169</v>
      </c>
      <c r="E61" s="390">
        <v>10.0</v>
      </c>
      <c r="F61" s="390">
        <v>2.0</v>
      </c>
      <c r="G61" s="390" t="s">
        <v>4977</v>
      </c>
      <c r="H61" s="390">
        <v>20.0</v>
      </c>
      <c r="I61" s="393"/>
      <c r="J61" s="392">
        <f t="shared" si="7"/>
        <v>40</v>
      </c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93"/>
      <c r="AB61" s="393"/>
      <c r="AC61" s="393"/>
      <c r="AD61" s="393"/>
      <c r="AE61" s="393"/>
      <c r="AF61" s="393"/>
      <c r="AG61" s="393"/>
    </row>
    <row r="62">
      <c r="A62" s="390">
        <v>2019.0</v>
      </c>
      <c r="B62" s="390" t="s">
        <v>305</v>
      </c>
      <c r="C62" s="390" t="s">
        <v>1449</v>
      </c>
      <c r="D62" s="390" t="s">
        <v>6169</v>
      </c>
      <c r="E62" s="390">
        <v>9.0</v>
      </c>
      <c r="F62" s="390">
        <v>2.0</v>
      </c>
      <c r="G62" s="390" t="s">
        <v>4977</v>
      </c>
      <c r="H62" s="390">
        <v>10.0</v>
      </c>
      <c r="I62" s="393"/>
      <c r="J62" s="392">
        <f t="shared" si="7"/>
        <v>20</v>
      </c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393"/>
      <c r="Z62" s="393"/>
      <c r="AA62" s="393"/>
      <c r="AB62" s="393"/>
      <c r="AC62" s="393"/>
      <c r="AD62" s="393"/>
      <c r="AE62" s="393"/>
      <c r="AF62" s="393"/>
      <c r="AG62" s="393"/>
    </row>
    <row r="63">
      <c r="A63" s="390">
        <v>2020.0</v>
      </c>
      <c r="B63" s="390" t="s">
        <v>119</v>
      </c>
      <c r="C63" s="390" t="s">
        <v>3172</v>
      </c>
      <c r="D63" s="390" t="s">
        <v>6288</v>
      </c>
      <c r="E63" s="390">
        <v>9.0</v>
      </c>
      <c r="F63" s="390">
        <v>1.0</v>
      </c>
      <c r="G63" s="390" t="s">
        <v>6289</v>
      </c>
      <c r="H63" s="390">
        <v>10.0</v>
      </c>
      <c r="I63" s="393"/>
      <c r="J63" s="392">
        <f t="shared" si="7"/>
        <v>10</v>
      </c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93"/>
      <c r="AB63" s="393"/>
      <c r="AC63" s="393"/>
      <c r="AD63" s="393"/>
      <c r="AE63" s="393"/>
      <c r="AF63" s="393"/>
      <c r="AG63" s="393"/>
    </row>
    <row r="64">
      <c r="A64" s="5">
        <v>2018.0</v>
      </c>
      <c r="B64" s="5" t="s">
        <v>1706</v>
      </c>
      <c r="C64" s="5" t="s">
        <v>922</v>
      </c>
      <c r="D64" s="5" t="s">
        <v>6169</v>
      </c>
      <c r="E64" s="5">
        <v>10.0</v>
      </c>
      <c r="F64" s="5">
        <v>1.0</v>
      </c>
      <c r="G64" s="5" t="s">
        <v>6289</v>
      </c>
      <c r="H64" s="5">
        <v>50.0</v>
      </c>
      <c r="J64" s="259">
        <f t="shared" si="7"/>
        <v>50</v>
      </c>
    </row>
    <row r="65">
      <c r="A65" s="5">
        <v>2018.0</v>
      </c>
      <c r="B65" s="5" t="s">
        <v>1706</v>
      </c>
      <c r="C65" s="5" t="s">
        <v>922</v>
      </c>
      <c r="D65" s="5" t="s">
        <v>6169</v>
      </c>
      <c r="E65" s="5">
        <v>9.0</v>
      </c>
      <c r="F65" s="5">
        <v>1.0</v>
      </c>
      <c r="G65" s="5" t="s">
        <v>6289</v>
      </c>
      <c r="H65" s="5">
        <v>30.0</v>
      </c>
      <c r="J65" s="259">
        <f t="shared" si="7"/>
        <v>30</v>
      </c>
    </row>
    <row r="66">
      <c r="A66" s="5">
        <v>2019.0</v>
      </c>
      <c r="B66" s="5" t="s">
        <v>958</v>
      </c>
      <c r="C66" s="5" t="s">
        <v>922</v>
      </c>
      <c r="D66" s="5" t="s">
        <v>6169</v>
      </c>
      <c r="E66" s="5">
        <v>10.0</v>
      </c>
      <c r="F66" s="5">
        <v>1.0</v>
      </c>
      <c r="G66" s="5" t="s">
        <v>6289</v>
      </c>
      <c r="H66" s="5">
        <v>30.0</v>
      </c>
      <c r="J66" s="259">
        <f t="shared" si="7"/>
        <v>30</v>
      </c>
    </row>
    <row r="67">
      <c r="A67" s="5">
        <v>2019.0</v>
      </c>
      <c r="B67" s="5" t="s">
        <v>3188</v>
      </c>
      <c r="C67" s="5" t="s">
        <v>922</v>
      </c>
      <c r="D67" s="5" t="s">
        <v>6290</v>
      </c>
      <c r="E67" s="5">
        <v>9.0</v>
      </c>
      <c r="F67" s="5">
        <v>1.0</v>
      </c>
      <c r="G67" s="5" t="s">
        <v>6289</v>
      </c>
      <c r="H67" s="5">
        <v>40.0</v>
      </c>
      <c r="J67" s="259">
        <f t="shared" si="7"/>
        <v>40</v>
      </c>
    </row>
    <row r="68">
      <c r="A68" s="5">
        <v>2011.0</v>
      </c>
      <c r="B68" s="5" t="s">
        <v>62</v>
      </c>
      <c r="C68" s="5" t="s">
        <v>3357</v>
      </c>
      <c r="D68" s="5" t="s">
        <v>6169</v>
      </c>
      <c r="E68" s="5">
        <v>9.0</v>
      </c>
      <c r="F68" s="5">
        <v>7.0</v>
      </c>
      <c r="G68" s="5" t="s">
        <v>6289</v>
      </c>
      <c r="H68" s="5">
        <v>20.0</v>
      </c>
      <c r="J68" s="259">
        <f t="shared" si="7"/>
        <v>140</v>
      </c>
    </row>
    <row r="69">
      <c r="A69" s="5">
        <v>2017.0</v>
      </c>
      <c r="B69" s="5" t="s">
        <v>305</v>
      </c>
      <c r="C69" s="5" t="s">
        <v>1732</v>
      </c>
      <c r="D69" s="5" t="s">
        <v>6291</v>
      </c>
      <c r="E69" s="5">
        <v>9.0</v>
      </c>
      <c r="F69" s="5">
        <v>2.0</v>
      </c>
      <c r="G69" s="5" t="s">
        <v>6289</v>
      </c>
      <c r="H69" s="5">
        <v>20.0</v>
      </c>
      <c r="J69" s="259">
        <f t="shared" si="7"/>
        <v>40</v>
      </c>
    </row>
    <row r="70">
      <c r="A70" s="390">
        <v>2019.0</v>
      </c>
      <c r="B70" s="390" t="s">
        <v>956</v>
      </c>
      <c r="C70" s="390" t="s">
        <v>1449</v>
      </c>
      <c r="D70" s="390" t="s">
        <v>1985</v>
      </c>
      <c r="E70" s="390">
        <v>277.0</v>
      </c>
      <c r="F70" s="390"/>
      <c r="G70" s="390"/>
      <c r="H70" s="390"/>
      <c r="I70" s="393"/>
      <c r="J70" s="392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</row>
    <row r="71">
      <c r="A71" s="390">
        <v>2019.0</v>
      </c>
      <c r="B71" s="390" t="s">
        <v>1099</v>
      </c>
      <c r="C71" s="390" t="s">
        <v>1848</v>
      </c>
      <c r="D71" s="390" t="s">
        <v>6169</v>
      </c>
      <c r="E71" s="390">
        <v>9.0</v>
      </c>
      <c r="F71" s="390">
        <v>3.0</v>
      </c>
      <c r="G71" s="390" t="s">
        <v>4977</v>
      </c>
      <c r="H71" s="390">
        <v>20.0</v>
      </c>
      <c r="I71" s="393"/>
      <c r="J71" s="392">
        <f t="shared" ref="J71:J75" si="8">product(H71*F71) </f>
        <v>60</v>
      </c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393"/>
      <c r="AB71" s="393"/>
      <c r="AC71" s="393"/>
      <c r="AD71" s="393"/>
      <c r="AE71" s="393"/>
      <c r="AF71" s="393"/>
      <c r="AG71" s="393"/>
    </row>
    <row r="72">
      <c r="A72" s="390">
        <v>2019.0</v>
      </c>
      <c r="B72" s="390" t="s">
        <v>1099</v>
      </c>
      <c r="C72" s="390" t="s">
        <v>1848</v>
      </c>
      <c r="D72" s="390" t="s">
        <v>6169</v>
      </c>
      <c r="E72" s="390">
        <v>10.0</v>
      </c>
      <c r="F72" s="390">
        <v>1.0</v>
      </c>
      <c r="G72" s="390" t="s">
        <v>4977</v>
      </c>
      <c r="H72" s="390">
        <v>70.0</v>
      </c>
      <c r="I72" s="393"/>
      <c r="J72" s="392">
        <f t="shared" si="8"/>
        <v>70</v>
      </c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  <c r="Z72" s="393"/>
      <c r="AA72" s="393"/>
      <c r="AB72" s="393"/>
      <c r="AC72" s="393"/>
      <c r="AD72" s="393"/>
      <c r="AE72" s="393"/>
      <c r="AF72" s="393"/>
      <c r="AG72" s="393"/>
    </row>
    <row r="73">
      <c r="A73" s="390">
        <v>2019.0</v>
      </c>
      <c r="B73" s="390" t="s">
        <v>6292</v>
      </c>
      <c r="C73" s="390" t="s">
        <v>1848</v>
      </c>
      <c r="D73" s="390" t="s">
        <v>6169</v>
      </c>
      <c r="E73" s="390">
        <v>9.0</v>
      </c>
      <c r="F73" s="390">
        <v>2.0</v>
      </c>
      <c r="G73" s="390" t="s">
        <v>4977</v>
      </c>
      <c r="H73" s="390">
        <v>20.0</v>
      </c>
      <c r="I73" s="393"/>
      <c r="J73" s="392">
        <f t="shared" si="8"/>
        <v>40</v>
      </c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</row>
    <row r="74">
      <c r="A74" s="390">
        <v>2019.0</v>
      </c>
      <c r="B74" s="390" t="s">
        <v>6292</v>
      </c>
      <c r="C74" s="390" t="s">
        <v>1848</v>
      </c>
      <c r="D74" s="390" t="s">
        <v>6169</v>
      </c>
      <c r="E74" s="390">
        <v>7.0</v>
      </c>
      <c r="F74" s="390">
        <v>1.0</v>
      </c>
      <c r="G74" s="390" t="s">
        <v>4977</v>
      </c>
      <c r="H74" s="390">
        <v>5.0</v>
      </c>
      <c r="I74" s="393"/>
      <c r="J74" s="392">
        <f t="shared" si="8"/>
        <v>5</v>
      </c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  <c r="Z74" s="393"/>
      <c r="AA74" s="393"/>
      <c r="AB74" s="393"/>
      <c r="AC74" s="393"/>
      <c r="AD74" s="393"/>
      <c r="AE74" s="393"/>
      <c r="AF74" s="393"/>
      <c r="AG74" s="393"/>
    </row>
    <row r="75">
      <c r="A75" s="390">
        <v>2019.0</v>
      </c>
      <c r="B75" s="390" t="s">
        <v>956</v>
      </c>
      <c r="C75" s="390" t="s">
        <v>1848</v>
      </c>
      <c r="D75" s="390" t="s">
        <v>947</v>
      </c>
      <c r="E75" s="390">
        <v>8.0</v>
      </c>
      <c r="F75" s="390">
        <v>1.0</v>
      </c>
      <c r="G75" s="390" t="s">
        <v>4977</v>
      </c>
      <c r="H75" s="390">
        <v>10.0</v>
      </c>
      <c r="I75" s="393"/>
      <c r="J75" s="392">
        <f t="shared" si="8"/>
        <v>10</v>
      </c>
      <c r="K75" s="393"/>
      <c r="L75" s="393"/>
      <c r="M75" s="393"/>
      <c r="N75" s="393"/>
      <c r="O75" s="393"/>
      <c r="P75" s="393"/>
      <c r="Q75" s="393"/>
      <c r="R75" s="393"/>
      <c r="S75" s="393"/>
      <c r="T75" s="393"/>
      <c r="U75" s="393"/>
      <c r="V75" s="393"/>
      <c r="W75" s="393"/>
      <c r="X75" s="393"/>
      <c r="Y75" s="393"/>
      <c r="Z75" s="393"/>
      <c r="AA75" s="393"/>
      <c r="AB75" s="393"/>
      <c r="AC75" s="393"/>
      <c r="AD75" s="393"/>
      <c r="AE75" s="393"/>
      <c r="AF75" s="393"/>
      <c r="AG75" s="393"/>
    </row>
    <row r="76">
      <c r="A76" s="390">
        <v>2019.0</v>
      </c>
      <c r="B76" s="390" t="s">
        <v>956</v>
      </c>
      <c r="C76" s="390" t="s">
        <v>1848</v>
      </c>
      <c r="D76" s="390"/>
      <c r="E76" s="390">
        <v>10.0</v>
      </c>
      <c r="F76" s="390"/>
      <c r="G76" s="390"/>
      <c r="H76" s="390"/>
      <c r="I76" s="393"/>
      <c r="J76" s="392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93"/>
      <c r="AB76" s="393"/>
      <c r="AC76" s="393"/>
      <c r="AD76" s="393"/>
      <c r="AE76" s="393"/>
      <c r="AF76" s="393"/>
      <c r="AG76" s="393"/>
    </row>
    <row r="77">
      <c r="A77" s="390">
        <v>2019.0</v>
      </c>
      <c r="B77" s="390" t="s">
        <v>2518</v>
      </c>
      <c r="C77" s="390" t="s">
        <v>1848</v>
      </c>
      <c r="D77" s="390" t="s">
        <v>2178</v>
      </c>
      <c r="E77" s="390">
        <v>10.0</v>
      </c>
      <c r="F77" s="390"/>
      <c r="G77" s="390"/>
      <c r="H77" s="390"/>
      <c r="I77" s="393"/>
      <c r="J77" s="392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93"/>
      <c r="AB77" s="393"/>
      <c r="AC77" s="393"/>
      <c r="AD77" s="393"/>
      <c r="AE77" s="393"/>
      <c r="AF77" s="393"/>
      <c r="AG77" s="393"/>
    </row>
    <row r="78">
      <c r="A78" s="390">
        <v>2019.0</v>
      </c>
      <c r="B78" s="390" t="s">
        <v>956</v>
      </c>
      <c r="C78" s="390" t="s">
        <v>1848</v>
      </c>
      <c r="D78" s="390" t="s">
        <v>6169</v>
      </c>
      <c r="E78" s="390">
        <v>9.0</v>
      </c>
      <c r="F78" s="390">
        <v>1.0</v>
      </c>
      <c r="G78" s="390" t="s">
        <v>4977</v>
      </c>
      <c r="H78" s="390">
        <v>10.0</v>
      </c>
      <c r="I78" s="393"/>
      <c r="J78" s="392">
        <f t="shared" ref="J78:J89" si="9">product(H78*F78) </f>
        <v>10</v>
      </c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93"/>
      <c r="AB78" s="393"/>
      <c r="AC78" s="393"/>
      <c r="AD78" s="393"/>
      <c r="AE78" s="393"/>
      <c r="AF78" s="393"/>
      <c r="AG78" s="393"/>
    </row>
    <row r="79">
      <c r="A79" s="99">
        <v>2020.0</v>
      </c>
      <c r="B79" s="99" t="s">
        <v>39</v>
      </c>
      <c r="C79" s="99" t="s">
        <v>24</v>
      </c>
      <c r="D79" s="99" t="s">
        <v>6169</v>
      </c>
      <c r="E79" s="99">
        <v>9.0</v>
      </c>
      <c r="F79" s="5">
        <v>13.0</v>
      </c>
      <c r="G79" s="5" t="s">
        <v>4912</v>
      </c>
      <c r="H79" s="5">
        <v>10.0</v>
      </c>
      <c r="J79" s="259">
        <f t="shared" si="9"/>
        <v>130</v>
      </c>
    </row>
    <row r="80">
      <c r="A80" s="99">
        <v>2020.0</v>
      </c>
      <c r="B80" s="99" t="s">
        <v>39</v>
      </c>
      <c r="C80" s="99" t="s">
        <v>24</v>
      </c>
      <c r="D80" s="99" t="s">
        <v>6169</v>
      </c>
      <c r="E80" s="99">
        <v>10.0</v>
      </c>
      <c r="F80" s="5">
        <v>16.0</v>
      </c>
      <c r="G80" s="5" t="s">
        <v>4912</v>
      </c>
      <c r="H80" s="5">
        <v>25.0</v>
      </c>
      <c r="J80" s="259">
        <f t="shared" si="9"/>
        <v>400</v>
      </c>
    </row>
    <row r="81">
      <c r="A81" s="99">
        <v>2020.0</v>
      </c>
      <c r="B81" s="99" t="s">
        <v>39</v>
      </c>
      <c r="C81" s="99" t="s">
        <v>24</v>
      </c>
      <c r="D81" s="99" t="s">
        <v>6169</v>
      </c>
      <c r="E81" s="99">
        <v>7.0</v>
      </c>
      <c r="F81" s="5">
        <v>1.0</v>
      </c>
      <c r="G81" s="5" t="s">
        <v>4912</v>
      </c>
      <c r="H81" s="5">
        <v>5.0</v>
      </c>
      <c r="J81" s="259">
        <f t="shared" si="9"/>
        <v>5</v>
      </c>
    </row>
    <row r="82">
      <c r="A82" s="99">
        <v>2020.0</v>
      </c>
      <c r="B82" s="99" t="s">
        <v>39</v>
      </c>
      <c r="C82" s="99" t="s">
        <v>24</v>
      </c>
      <c r="D82" s="99" t="s">
        <v>6169</v>
      </c>
      <c r="E82" s="99">
        <v>5.0</v>
      </c>
      <c r="F82" s="5">
        <v>1.0</v>
      </c>
      <c r="G82" s="5" t="s">
        <v>4912</v>
      </c>
      <c r="H82" s="5">
        <v>2.0</v>
      </c>
      <c r="J82" s="259">
        <f t="shared" si="9"/>
        <v>2</v>
      </c>
    </row>
    <row r="83">
      <c r="A83" s="390">
        <v>2020.0</v>
      </c>
      <c r="B83" s="390" t="s">
        <v>305</v>
      </c>
      <c r="C83" s="390" t="s">
        <v>24</v>
      </c>
      <c r="D83" s="390" t="s">
        <v>6169</v>
      </c>
      <c r="E83" s="390">
        <v>10.0</v>
      </c>
      <c r="F83" s="5">
        <v>1.0</v>
      </c>
      <c r="G83" s="5" t="s">
        <v>4912</v>
      </c>
      <c r="H83" s="5">
        <v>26.0</v>
      </c>
      <c r="J83" s="259">
        <f t="shared" si="9"/>
        <v>26</v>
      </c>
    </row>
    <row r="84">
      <c r="A84" s="99">
        <v>2020.0</v>
      </c>
      <c r="B84" s="99" t="s">
        <v>39</v>
      </c>
      <c r="C84" s="99" t="s">
        <v>6293</v>
      </c>
      <c r="D84" s="99" t="s">
        <v>6169</v>
      </c>
      <c r="E84" s="99">
        <v>9.0</v>
      </c>
      <c r="F84" s="5">
        <v>3.0</v>
      </c>
      <c r="G84" s="5" t="s">
        <v>4912</v>
      </c>
      <c r="H84" s="5">
        <v>10.0</v>
      </c>
      <c r="J84" s="259">
        <f t="shared" si="9"/>
        <v>30</v>
      </c>
    </row>
    <row r="85">
      <c r="A85" s="99">
        <v>2020.0</v>
      </c>
      <c r="B85" s="99" t="s">
        <v>39</v>
      </c>
      <c r="C85" s="99" t="s">
        <v>6293</v>
      </c>
      <c r="D85" s="99" t="s">
        <v>6169</v>
      </c>
      <c r="E85" s="99">
        <v>10.0</v>
      </c>
      <c r="F85" s="5">
        <v>6.0</v>
      </c>
      <c r="G85" s="5" t="s">
        <v>4912</v>
      </c>
      <c r="H85" s="5">
        <v>30.0</v>
      </c>
      <c r="J85" s="259">
        <f t="shared" si="9"/>
        <v>180</v>
      </c>
    </row>
    <row r="86">
      <c r="A86" s="390">
        <v>2020.0</v>
      </c>
      <c r="B86" s="390" t="s">
        <v>151</v>
      </c>
      <c r="C86" s="390" t="s">
        <v>696</v>
      </c>
      <c r="D86" s="390" t="s">
        <v>698</v>
      </c>
      <c r="E86" s="390">
        <v>10.0</v>
      </c>
      <c r="F86" s="390">
        <v>1.0</v>
      </c>
      <c r="G86" s="390" t="s">
        <v>4912</v>
      </c>
      <c r="H86" s="390">
        <v>100.0</v>
      </c>
      <c r="I86" s="393"/>
      <c r="J86" s="392">
        <f t="shared" si="9"/>
        <v>100</v>
      </c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393"/>
      <c r="AB86" s="393"/>
      <c r="AC86" s="393"/>
      <c r="AD86" s="393"/>
      <c r="AE86" s="393"/>
      <c r="AF86" s="393"/>
      <c r="AG86" s="393"/>
    </row>
    <row r="87">
      <c r="A87" s="106">
        <v>2018.0</v>
      </c>
      <c r="B87" s="106" t="s">
        <v>195</v>
      </c>
      <c r="C87" s="106" t="s">
        <v>694</v>
      </c>
      <c r="D87" s="106" t="s">
        <v>6294</v>
      </c>
      <c r="E87" s="106">
        <v>10.0</v>
      </c>
      <c r="F87" s="5">
        <v>1.0</v>
      </c>
      <c r="G87" s="5" t="s">
        <v>4912</v>
      </c>
      <c r="H87" s="5">
        <v>120.0</v>
      </c>
      <c r="J87" s="259">
        <f t="shared" si="9"/>
        <v>120</v>
      </c>
    </row>
    <row r="88">
      <c r="A88" s="106">
        <v>2020.0</v>
      </c>
      <c r="B88" s="106" t="s">
        <v>151</v>
      </c>
      <c r="C88" s="106" t="s">
        <v>6293</v>
      </c>
      <c r="D88" s="106" t="s">
        <v>209</v>
      </c>
      <c r="E88" s="106">
        <v>9.0</v>
      </c>
      <c r="F88" s="5">
        <v>1.0</v>
      </c>
      <c r="G88" s="5" t="s">
        <v>4912</v>
      </c>
      <c r="H88" s="5">
        <v>15.0</v>
      </c>
      <c r="J88" s="259">
        <f t="shared" si="9"/>
        <v>15</v>
      </c>
    </row>
    <row r="89">
      <c r="A89" s="106">
        <v>2020.0</v>
      </c>
      <c r="B89" s="106" t="s">
        <v>151</v>
      </c>
      <c r="C89" s="106" t="s">
        <v>6293</v>
      </c>
      <c r="D89" s="106" t="s">
        <v>209</v>
      </c>
      <c r="E89" s="106">
        <v>10.0</v>
      </c>
      <c r="F89" s="5">
        <v>1.0</v>
      </c>
      <c r="G89" s="5" t="s">
        <v>4912</v>
      </c>
      <c r="H89" s="5">
        <v>25.0</v>
      </c>
      <c r="J89" s="259">
        <f t="shared" si="9"/>
        <v>25</v>
      </c>
    </row>
    <row r="90">
      <c r="A90" s="5">
        <v>2020.0</v>
      </c>
      <c r="B90" s="5" t="s">
        <v>23</v>
      </c>
      <c r="C90" s="5" t="s">
        <v>3518</v>
      </c>
      <c r="D90" s="5" t="s">
        <v>506</v>
      </c>
      <c r="E90" s="5">
        <v>9.0</v>
      </c>
      <c r="F90" s="5">
        <v>1.0</v>
      </c>
      <c r="G90" s="5" t="s">
        <v>4912</v>
      </c>
    </row>
    <row r="91">
      <c r="A91" s="99">
        <v>2019.0</v>
      </c>
      <c r="B91" s="99" t="s">
        <v>786</v>
      </c>
      <c r="C91" s="99" t="s">
        <v>1786</v>
      </c>
      <c r="D91" s="99" t="s">
        <v>2087</v>
      </c>
      <c r="E91" s="99">
        <v>10.0</v>
      </c>
      <c r="F91" s="5">
        <v>2.0</v>
      </c>
      <c r="G91" s="5" t="s">
        <v>4977</v>
      </c>
      <c r="H91" s="5">
        <v>50.0</v>
      </c>
      <c r="J91" s="259">
        <f t="shared" ref="J91:J94" si="10">product(H91*F91) </f>
        <v>100</v>
      </c>
    </row>
    <row r="92">
      <c r="A92" s="390">
        <v>2018.0</v>
      </c>
      <c r="B92" s="390" t="s">
        <v>305</v>
      </c>
      <c r="C92" s="390" t="s">
        <v>2068</v>
      </c>
      <c r="D92" s="390" t="s">
        <v>6295</v>
      </c>
      <c r="E92" s="390">
        <v>9.0</v>
      </c>
      <c r="F92" s="390">
        <v>1.0</v>
      </c>
      <c r="G92" s="390" t="s">
        <v>4977</v>
      </c>
      <c r="H92" s="390">
        <v>20.0</v>
      </c>
      <c r="I92" s="393"/>
      <c r="J92" s="392">
        <f t="shared" si="10"/>
        <v>20</v>
      </c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93"/>
      <c r="AB92" s="393"/>
      <c r="AC92" s="393"/>
      <c r="AD92" s="393"/>
      <c r="AE92" s="393"/>
      <c r="AF92" s="393"/>
      <c r="AG92" s="393"/>
    </row>
    <row r="93">
      <c r="A93" s="390">
        <v>2019.0</v>
      </c>
      <c r="B93" s="390" t="s">
        <v>884</v>
      </c>
      <c r="C93" s="390" t="s">
        <v>1449</v>
      </c>
      <c r="D93" s="390" t="s">
        <v>886</v>
      </c>
      <c r="E93" s="390">
        <v>10.0</v>
      </c>
      <c r="F93" s="390">
        <v>1.0</v>
      </c>
      <c r="G93" s="390" t="s">
        <v>4977</v>
      </c>
      <c r="H93" s="390">
        <v>40.0</v>
      </c>
      <c r="I93" s="393"/>
      <c r="J93" s="392">
        <f t="shared" si="10"/>
        <v>40</v>
      </c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3"/>
      <c r="AA93" s="393"/>
      <c r="AB93" s="393"/>
      <c r="AC93" s="393"/>
      <c r="AD93" s="393"/>
      <c r="AE93" s="393"/>
      <c r="AF93" s="393"/>
      <c r="AG93" s="393"/>
    </row>
    <row r="94">
      <c r="A94" s="5">
        <v>2019.0</v>
      </c>
      <c r="B94" s="5" t="s">
        <v>956</v>
      </c>
      <c r="C94" s="5" t="s">
        <v>1786</v>
      </c>
      <c r="D94" s="5" t="s">
        <v>947</v>
      </c>
      <c r="E94" s="5">
        <v>8.5</v>
      </c>
      <c r="F94" s="5">
        <v>1.0</v>
      </c>
      <c r="G94" s="5" t="s">
        <v>4977</v>
      </c>
      <c r="H94" s="5">
        <v>10.0</v>
      </c>
      <c r="J94" s="259">
        <f t="shared" si="10"/>
        <v>10</v>
      </c>
    </row>
    <row r="95">
      <c r="A95" s="390">
        <v>2019.0</v>
      </c>
      <c r="B95" s="390" t="s">
        <v>884</v>
      </c>
      <c r="C95" s="390" t="s">
        <v>1786</v>
      </c>
      <c r="D95" s="390" t="s">
        <v>920</v>
      </c>
      <c r="E95" s="390" t="s">
        <v>30</v>
      </c>
      <c r="F95" s="390"/>
      <c r="G95" s="390"/>
      <c r="H95" s="390"/>
      <c r="I95" s="393"/>
      <c r="J95" s="392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93"/>
      <c r="AB95" s="393"/>
      <c r="AC95" s="393"/>
      <c r="AD95" s="393"/>
      <c r="AE95" s="393"/>
      <c r="AF95" s="393"/>
      <c r="AG95" s="393"/>
    </row>
    <row r="96">
      <c r="A96" s="5">
        <v>2019.0</v>
      </c>
      <c r="B96" s="5" t="s">
        <v>956</v>
      </c>
      <c r="C96" s="5" t="s">
        <v>1786</v>
      </c>
      <c r="D96" s="5" t="s">
        <v>6169</v>
      </c>
      <c r="E96" s="5">
        <v>9.0</v>
      </c>
      <c r="F96" s="5">
        <v>4.0</v>
      </c>
      <c r="G96" s="5" t="s">
        <v>4977</v>
      </c>
      <c r="H96" s="5">
        <v>20.0</v>
      </c>
      <c r="J96" s="259">
        <f t="shared" ref="J96:J102" si="11">product(H96*F96) </f>
        <v>80</v>
      </c>
    </row>
    <row r="97">
      <c r="A97" s="106">
        <v>2019.0</v>
      </c>
      <c r="B97" s="106" t="s">
        <v>305</v>
      </c>
      <c r="C97" s="106" t="s">
        <v>2722</v>
      </c>
      <c r="D97" s="106" t="s">
        <v>2478</v>
      </c>
      <c r="E97" s="106">
        <v>9.0</v>
      </c>
      <c r="F97" s="5">
        <v>5.0</v>
      </c>
      <c r="G97" s="5" t="s">
        <v>4977</v>
      </c>
      <c r="H97" s="5">
        <v>20.0</v>
      </c>
      <c r="J97" s="259">
        <f t="shared" si="11"/>
        <v>100</v>
      </c>
    </row>
    <row r="98">
      <c r="A98" s="99">
        <v>2019.0</v>
      </c>
      <c r="B98" s="99" t="s">
        <v>305</v>
      </c>
      <c r="C98" s="99" t="s">
        <v>2722</v>
      </c>
      <c r="D98" s="99" t="s">
        <v>6169</v>
      </c>
      <c r="E98" s="99">
        <v>9.0</v>
      </c>
      <c r="F98" s="5">
        <v>2.0</v>
      </c>
      <c r="G98" s="5" t="s">
        <v>4977</v>
      </c>
      <c r="H98" s="5">
        <v>15.0</v>
      </c>
      <c r="J98" s="259">
        <f t="shared" si="11"/>
        <v>30</v>
      </c>
    </row>
    <row r="99">
      <c r="A99" s="106">
        <v>2019.0</v>
      </c>
      <c r="B99" s="106" t="s">
        <v>305</v>
      </c>
      <c r="C99" s="106" t="s">
        <v>2722</v>
      </c>
      <c r="D99" s="106" t="s">
        <v>2478</v>
      </c>
      <c r="E99" s="106">
        <v>7.0</v>
      </c>
      <c r="F99" s="5">
        <v>1.0</v>
      </c>
      <c r="G99" s="5" t="s">
        <v>4977</v>
      </c>
      <c r="H99" s="5">
        <v>5.0</v>
      </c>
      <c r="J99" s="259">
        <f t="shared" si="11"/>
        <v>5</v>
      </c>
    </row>
    <row r="100">
      <c r="A100" s="390">
        <v>2019.0</v>
      </c>
      <c r="B100" s="390" t="s">
        <v>956</v>
      </c>
      <c r="C100" s="390" t="s">
        <v>1848</v>
      </c>
      <c r="D100" s="393"/>
      <c r="E100" s="390">
        <v>10.0</v>
      </c>
      <c r="F100" s="390">
        <v>1.0</v>
      </c>
      <c r="G100" s="390" t="s">
        <v>4977</v>
      </c>
      <c r="H100" s="390">
        <v>15.0</v>
      </c>
      <c r="I100" s="393"/>
      <c r="J100" s="392">
        <f t="shared" si="11"/>
        <v>15</v>
      </c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93"/>
      <c r="AB100" s="393"/>
      <c r="AC100" s="393"/>
      <c r="AD100" s="393"/>
      <c r="AE100" s="393"/>
      <c r="AF100" s="393"/>
      <c r="AG100" s="393"/>
    </row>
    <row r="101">
      <c r="A101" s="99">
        <v>2020.0</v>
      </c>
      <c r="B101" s="99" t="s">
        <v>305</v>
      </c>
      <c r="C101" s="99" t="s">
        <v>922</v>
      </c>
      <c r="D101" s="99" t="s">
        <v>1711</v>
      </c>
      <c r="E101" s="99" t="s">
        <v>6296</v>
      </c>
      <c r="F101" s="5">
        <v>1.0</v>
      </c>
      <c r="G101" s="5" t="s">
        <v>6289</v>
      </c>
      <c r="H101" s="5">
        <v>900.0</v>
      </c>
      <c r="J101" s="259">
        <f t="shared" si="11"/>
        <v>900</v>
      </c>
    </row>
    <row r="102">
      <c r="A102" s="5">
        <v>2013.0</v>
      </c>
      <c r="B102" s="5" t="s">
        <v>2660</v>
      </c>
      <c r="C102" s="5" t="s">
        <v>2487</v>
      </c>
      <c r="D102" s="5" t="s">
        <v>173</v>
      </c>
      <c r="E102" s="5" t="s">
        <v>467</v>
      </c>
      <c r="F102" s="5">
        <v>1.0</v>
      </c>
      <c r="G102" s="5" t="s">
        <v>4977</v>
      </c>
      <c r="H102" s="5">
        <v>1000.0</v>
      </c>
      <c r="J102" s="259">
        <f t="shared" si="11"/>
        <v>1000</v>
      </c>
    </row>
    <row r="103">
      <c r="A103" s="5">
        <v>2000.0</v>
      </c>
      <c r="B103" s="5" t="s">
        <v>782</v>
      </c>
      <c r="C103" s="5" t="s">
        <v>783</v>
      </c>
      <c r="D103" s="5" t="s">
        <v>6297</v>
      </c>
      <c r="E103" s="5">
        <v>8.0</v>
      </c>
      <c r="F103" s="5">
        <v>1.0</v>
      </c>
      <c r="G103" s="5" t="s">
        <v>4912</v>
      </c>
      <c r="J103" s="5">
        <v>100.0</v>
      </c>
    </row>
    <row r="104">
      <c r="A104" s="5">
        <v>2019.0</v>
      </c>
      <c r="B104" s="5" t="s">
        <v>786</v>
      </c>
      <c r="C104" s="5" t="s">
        <v>1786</v>
      </c>
      <c r="E104" s="5" t="s">
        <v>178</v>
      </c>
      <c r="F104" s="5">
        <v>1.0</v>
      </c>
      <c r="G104" s="111" t="s">
        <v>4977</v>
      </c>
      <c r="H104" s="6"/>
      <c r="J104" s="5">
        <v>100.0</v>
      </c>
    </row>
    <row r="105">
      <c r="A105" s="390">
        <v>2018.0</v>
      </c>
      <c r="B105" s="390" t="s">
        <v>119</v>
      </c>
      <c r="C105" s="390" t="s">
        <v>1976</v>
      </c>
      <c r="D105" s="393"/>
      <c r="E105" s="390" t="s">
        <v>25</v>
      </c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93"/>
      <c r="AA105" s="393"/>
      <c r="AB105" s="393"/>
      <c r="AC105" s="393"/>
      <c r="AD105" s="393"/>
      <c r="AE105" s="393"/>
      <c r="AF105" s="393"/>
      <c r="AG105" s="393"/>
    </row>
    <row r="106">
      <c r="A106" s="390">
        <v>2018.0</v>
      </c>
      <c r="B106" s="390" t="s">
        <v>786</v>
      </c>
      <c r="C106" s="390" t="s">
        <v>1976</v>
      </c>
      <c r="D106" s="393"/>
      <c r="E106" s="390" t="s">
        <v>30</v>
      </c>
      <c r="F106" s="390">
        <v>2.0</v>
      </c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93"/>
      <c r="AB106" s="393"/>
      <c r="AC106" s="393"/>
      <c r="AD106" s="393"/>
      <c r="AE106" s="393"/>
      <c r="AF106" s="393"/>
      <c r="AG106" s="393"/>
    </row>
    <row r="108">
      <c r="A108" s="5">
        <v>2020.0</v>
      </c>
      <c r="B108" s="5" t="s">
        <v>151</v>
      </c>
      <c r="C108" s="5" t="s">
        <v>659</v>
      </c>
      <c r="E108" s="5" t="s">
        <v>6298</v>
      </c>
      <c r="F108" s="5">
        <v>3.0</v>
      </c>
      <c r="G108" s="5" t="s">
        <v>4165</v>
      </c>
      <c r="I108" s="81"/>
      <c r="J108" s="81"/>
    </row>
    <row r="109">
      <c r="A109" s="390">
        <v>2019.0</v>
      </c>
      <c r="B109" s="390" t="s">
        <v>786</v>
      </c>
      <c r="C109" s="390" t="s">
        <v>2450</v>
      </c>
      <c r="D109" s="393"/>
      <c r="E109" s="390" t="s">
        <v>25</v>
      </c>
      <c r="F109" s="390">
        <v>1.0</v>
      </c>
      <c r="G109" s="398" t="s">
        <v>4908</v>
      </c>
      <c r="H109" s="393"/>
      <c r="I109" s="399"/>
      <c r="J109" s="399">
        <v>200.0</v>
      </c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93"/>
      <c r="AB109" s="393"/>
      <c r="AC109" s="393"/>
      <c r="AD109" s="393"/>
      <c r="AE109" s="393"/>
      <c r="AF109" s="393"/>
      <c r="AG109" s="393"/>
    </row>
    <row r="110">
      <c r="A110" s="111">
        <v>2016.0</v>
      </c>
      <c r="B110" s="111" t="s">
        <v>2664</v>
      </c>
      <c r="C110" s="111" t="s">
        <v>1795</v>
      </c>
      <c r="D110" s="111" t="s">
        <v>6299</v>
      </c>
      <c r="E110" s="111" t="s">
        <v>72</v>
      </c>
      <c r="F110" s="111">
        <v>1.0</v>
      </c>
      <c r="G110" s="400" t="s">
        <v>4908</v>
      </c>
      <c r="I110" s="81"/>
      <c r="J110" s="81"/>
    </row>
    <row r="111">
      <c r="A111" s="111">
        <v>2021.0</v>
      </c>
      <c r="B111" s="111" t="s">
        <v>1706</v>
      </c>
      <c r="C111" s="111" t="s">
        <v>847</v>
      </c>
      <c r="D111" s="111" t="s">
        <v>1708</v>
      </c>
      <c r="E111" s="111" t="s">
        <v>72</v>
      </c>
      <c r="F111" s="114"/>
      <c r="G111" s="111"/>
      <c r="I111" s="5" t="s">
        <v>4164</v>
      </c>
      <c r="J111" s="81"/>
    </row>
    <row r="112">
      <c r="A112" s="111">
        <v>2020.0</v>
      </c>
      <c r="B112" s="111" t="s">
        <v>119</v>
      </c>
      <c r="C112" s="111" t="s">
        <v>927</v>
      </c>
      <c r="D112" s="114"/>
      <c r="E112" s="111" t="s">
        <v>244</v>
      </c>
      <c r="F112" s="111">
        <v>317.0</v>
      </c>
      <c r="G112" s="111">
        <v>7830717.0</v>
      </c>
      <c r="H112" s="114"/>
      <c r="I112" s="349"/>
      <c r="J112" s="349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</row>
    <row r="113">
      <c r="A113" s="111">
        <v>2020.0</v>
      </c>
      <c r="B113" s="111" t="s">
        <v>119</v>
      </c>
      <c r="C113" s="111" t="s">
        <v>927</v>
      </c>
      <c r="D113" s="114"/>
      <c r="E113" s="111" t="s">
        <v>244</v>
      </c>
      <c r="F113" s="111">
        <v>317.0</v>
      </c>
      <c r="G113" s="111">
        <v>2206836.0</v>
      </c>
      <c r="H113" s="114"/>
      <c r="I113" s="349"/>
      <c r="J113" s="349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</row>
    <row r="114">
      <c r="A114" s="111">
        <v>2020.0</v>
      </c>
      <c r="B114" s="111" t="s">
        <v>119</v>
      </c>
      <c r="C114" s="111" t="s">
        <v>927</v>
      </c>
      <c r="D114" s="114"/>
      <c r="E114" s="111" t="s">
        <v>467</v>
      </c>
      <c r="F114" s="111">
        <v>317.0</v>
      </c>
      <c r="G114" s="115" t="s">
        <v>962</v>
      </c>
      <c r="H114" s="114"/>
      <c r="I114" s="349"/>
      <c r="J114" s="349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</row>
    <row r="115">
      <c r="A115" s="111">
        <v>2020.0</v>
      </c>
      <c r="B115" s="111" t="s">
        <v>119</v>
      </c>
      <c r="C115" s="111" t="s">
        <v>927</v>
      </c>
      <c r="D115" s="114"/>
      <c r="E115" s="111" t="s">
        <v>244</v>
      </c>
      <c r="F115" s="111">
        <v>317.0</v>
      </c>
      <c r="G115" s="111">
        <v>4218615.0</v>
      </c>
      <c r="H115" s="114"/>
      <c r="I115" s="349"/>
      <c r="J115" s="349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</row>
    <row r="116">
      <c r="A116" s="111">
        <v>2020.0</v>
      </c>
      <c r="B116" s="111" t="s">
        <v>119</v>
      </c>
      <c r="C116" s="111" t="s">
        <v>927</v>
      </c>
      <c r="D116" s="114"/>
      <c r="E116" s="111" t="s">
        <v>467</v>
      </c>
      <c r="F116" s="111">
        <v>317.0</v>
      </c>
      <c r="G116" s="111">
        <v>2730863.0</v>
      </c>
      <c r="H116" s="114"/>
      <c r="I116" s="349"/>
      <c r="J116" s="349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</row>
    <row r="117">
      <c r="A117" s="111">
        <v>2020.0</v>
      </c>
      <c r="B117" s="111" t="s">
        <v>119</v>
      </c>
      <c r="C117" s="111" t="s">
        <v>927</v>
      </c>
      <c r="D117" s="114"/>
      <c r="E117" s="111" t="s">
        <v>467</v>
      </c>
      <c r="F117" s="111">
        <v>317.0</v>
      </c>
      <c r="G117" s="111">
        <v>2411526.0</v>
      </c>
      <c r="H117" s="114"/>
      <c r="I117" s="349"/>
      <c r="J117" s="349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</row>
    <row r="118">
      <c r="A118" s="111">
        <v>2020.0</v>
      </c>
      <c r="B118" s="111" t="s">
        <v>119</v>
      </c>
      <c r="C118" s="111" t="s">
        <v>927</v>
      </c>
      <c r="D118" s="114"/>
      <c r="E118" s="111" t="s">
        <v>244</v>
      </c>
      <c r="F118" s="111">
        <v>317.0</v>
      </c>
      <c r="G118" s="111">
        <v>7026036.0</v>
      </c>
      <c r="H118" s="114"/>
      <c r="I118" s="349"/>
      <c r="J118" s="349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</row>
    <row r="119">
      <c r="A119" s="111">
        <v>2019.0</v>
      </c>
      <c r="B119" s="111" t="s">
        <v>786</v>
      </c>
      <c r="C119" s="111" t="s">
        <v>2450</v>
      </c>
      <c r="D119" s="111" t="s">
        <v>2087</v>
      </c>
      <c r="E119" s="111" t="s">
        <v>244</v>
      </c>
      <c r="F119" s="111">
        <v>2.0</v>
      </c>
      <c r="G119" s="111">
        <v>8866107.0</v>
      </c>
      <c r="H119" s="114"/>
      <c r="I119" s="349"/>
      <c r="J119" s="349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>
      <c r="A120" s="111">
        <v>2020.0</v>
      </c>
      <c r="B120" s="111" t="s">
        <v>119</v>
      </c>
      <c r="C120" s="111" t="s">
        <v>927</v>
      </c>
      <c r="D120" s="114"/>
      <c r="E120" s="111" t="s">
        <v>244</v>
      </c>
      <c r="F120" s="111">
        <v>317.0</v>
      </c>
      <c r="G120" s="111">
        <v>7866832.0</v>
      </c>
      <c r="H120" s="114"/>
      <c r="I120" s="349"/>
      <c r="J120" s="349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</row>
    <row r="121">
      <c r="A121" s="111">
        <v>2020.0</v>
      </c>
      <c r="B121" s="111" t="s">
        <v>119</v>
      </c>
      <c r="C121" s="111" t="s">
        <v>927</v>
      </c>
      <c r="D121" s="114"/>
      <c r="E121" s="111" t="s">
        <v>244</v>
      </c>
      <c r="F121" s="111">
        <v>317.0</v>
      </c>
      <c r="G121" s="111">
        <v>1435556.0</v>
      </c>
      <c r="H121" s="114"/>
      <c r="I121" s="349"/>
      <c r="J121" s="349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</row>
    <row r="122">
      <c r="A122" s="111">
        <v>2020.0</v>
      </c>
      <c r="B122" s="111" t="s">
        <v>119</v>
      </c>
      <c r="C122" s="111" t="s">
        <v>927</v>
      </c>
      <c r="D122" s="114"/>
      <c r="E122" s="111" t="s">
        <v>462</v>
      </c>
      <c r="F122" s="111">
        <v>317.0</v>
      </c>
      <c r="G122" s="111">
        <v>4132124.0</v>
      </c>
      <c r="H122" s="114"/>
      <c r="I122" s="349"/>
      <c r="J122" s="349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</row>
    <row r="123">
      <c r="A123" s="111">
        <v>2020.0</v>
      </c>
      <c r="B123" s="111" t="s">
        <v>119</v>
      </c>
      <c r="C123" s="111" t="s">
        <v>927</v>
      </c>
      <c r="D123" s="114"/>
      <c r="E123" s="111" t="s">
        <v>244</v>
      </c>
      <c r="F123" s="111">
        <v>317.0</v>
      </c>
      <c r="G123" s="115" t="s">
        <v>1184</v>
      </c>
      <c r="H123" s="114"/>
      <c r="I123" s="349"/>
      <c r="J123" s="349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</row>
    <row r="124">
      <c r="A124" s="111">
        <v>2019.0</v>
      </c>
      <c r="B124" s="111" t="s">
        <v>305</v>
      </c>
      <c r="C124" s="111" t="s">
        <v>2722</v>
      </c>
      <c r="D124" s="111" t="s">
        <v>2478</v>
      </c>
      <c r="E124" s="111" t="s">
        <v>244</v>
      </c>
      <c r="F124" s="111">
        <v>180.0</v>
      </c>
      <c r="G124" s="111">
        <v>7072113.0</v>
      </c>
      <c r="H124" s="114"/>
      <c r="I124" s="349"/>
      <c r="J124" s="349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</row>
    <row r="125">
      <c r="A125" s="111">
        <v>2020.0</v>
      </c>
      <c r="B125" s="111" t="s">
        <v>119</v>
      </c>
      <c r="C125" s="111" t="s">
        <v>927</v>
      </c>
      <c r="D125" s="114"/>
      <c r="E125" s="111" t="s">
        <v>244</v>
      </c>
      <c r="F125" s="111">
        <v>317.0</v>
      </c>
      <c r="G125" s="111">
        <v>4713532.0</v>
      </c>
      <c r="H125" s="114"/>
      <c r="I125" s="349"/>
      <c r="J125" s="349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</row>
    <row r="126">
      <c r="A126" s="111">
        <v>2020.0</v>
      </c>
      <c r="B126" s="111" t="s">
        <v>119</v>
      </c>
      <c r="C126" s="111" t="s">
        <v>927</v>
      </c>
      <c r="D126" s="114"/>
      <c r="E126" s="111" t="s">
        <v>68</v>
      </c>
      <c r="F126" s="111">
        <v>317.0</v>
      </c>
      <c r="G126" s="111">
        <v>7828245.0</v>
      </c>
      <c r="H126" s="114"/>
      <c r="I126" s="349"/>
      <c r="J126" s="349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>
      <c r="A127" s="111">
        <v>2020.0</v>
      </c>
      <c r="B127" s="111" t="s">
        <v>119</v>
      </c>
      <c r="C127" s="111" t="s">
        <v>927</v>
      </c>
      <c r="D127" s="114"/>
      <c r="E127" s="111" t="s">
        <v>462</v>
      </c>
      <c r="F127" s="111">
        <v>317.0</v>
      </c>
      <c r="G127" s="111">
        <v>3422447.0</v>
      </c>
      <c r="H127" s="114"/>
      <c r="I127" s="349"/>
      <c r="J127" s="349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</row>
    <row r="128">
      <c r="A128" s="111">
        <v>2020.0</v>
      </c>
      <c r="B128" s="111" t="s">
        <v>119</v>
      </c>
      <c r="C128" s="111" t="s">
        <v>927</v>
      </c>
      <c r="D128" s="114"/>
      <c r="E128" s="111" t="s">
        <v>244</v>
      </c>
      <c r="F128" s="111">
        <v>317.0</v>
      </c>
      <c r="G128" s="111">
        <v>1274585.0</v>
      </c>
      <c r="H128" s="114"/>
      <c r="I128" s="349"/>
      <c r="J128" s="349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</row>
    <row r="129">
      <c r="A129" s="111">
        <v>2020.0</v>
      </c>
      <c r="B129" s="111" t="s">
        <v>119</v>
      </c>
      <c r="C129" s="111" t="s">
        <v>927</v>
      </c>
      <c r="D129" s="114"/>
      <c r="E129" s="111" t="s">
        <v>467</v>
      </c>
      <c r="F129" s="111">
        <v>317.0</v>
      </c>
      <c r="G129" s="111">
        <v>3076354.0</v>
      </c>
      <c r="H129" s="114"/>
      <c r="I129" s="349"/>
      <c r="J129" s="349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</row>
    <row r="130">
      <c r="A130" s="111">
        <v>2020.0</v>
      </c>
      <c r="B130" s="111" t="s">
        <v>884</v>
      </c>
      <c r="C130" s="111" t="s">
        <v>895</v>
      </c>
      <c r="D130" s="111" t="s">
        <v>1226</v>
      </c>
      <c r="E130" s="111" t="s">
        <v>244</v>
      </c>
      <c r="F130" s="111">
        <v>261.0</v>
      </c>
      <c r="G130" s="111">
        <v>3621585.0</v>
      </c>
      <c r="H130" s="114"/>
      <c r="I130" s="349"/>
      <c r="J130" s="349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</row>
    <row r="131">
      <c r="A131" s="111">
        <v>2020.0</v>
      </c>
      <c r="B131" s="111" t="s">
        <v>119</v>
      </c>
      <c r="C131" s="111" t="s">
        <v>927</v>
      </c>
      <c r="D131" s="114"/>
      <c r="E131" s="111" t="s">
        <v>68</v>
      </c>
      <c r="F131" s="115" t="s">
        <v>1441</v>
      </c>
      <c r="G131" s="115" t="s">
        <v>1440</v>
      </c>
      <c r="H131" s="114"/>
      <c r="I131" s="349"/>
      <c r="J131" s="349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</row>
    <row r="132">
      <c r="A132" s="111">
        <v>2020.0</v>
      </c>
      <c r="B132" s="111" t="s">
        <v>119</v>
      </c>
      <c r="C132" s="111" t="s">
        <v>927</v>
      </c>
      <c r="D132" s="114"/>
      <c r="E132" s="111" t="s">
        <v>68</v>
      </c>
      <c r="F132" s="111">
        <v>317.0</v>
      </c>
      <c r="G132" s="111">
        <v>3424880.0</v>
      </c>
      <c r="H132" s="114"/>
      <c r="I132" s="349"/>
      <c r="J132" s="349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</row>
    <row r="133">
      <c r="A133" s="111">
        <v>2020.0</v>
      </c>
      <c r="B133" s="111" t="s">
        <v>884</v>
      </c>
      <c r="C133" s="111" t="s">
        <v>895</v>
      </c>
      <c r="D133" s="111" t="s">
        <v>1226</v>
      </c>
      <c r="E133" s="111" t="s">
        <v>68</v>
      </c>
      <c r="F133" s="111">
        <v>261.0</v>
      </c>
      <c r="G133" s="111">
        <v>6183512.0</v>
      </c>
      <c r="H133" s="114"/>
      <c r="I133" s="349"/>
      <c r="J133" s="349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</row>
    <row r="134">
      <c r="A134" s="111">
        <v>2020.0</v>
      </c>
      <c r="B134" s="111" t="s">
        <v>119</v>
      </c>
      <c r="C134" s="111" t="s">
        <v>895</v>
      </c>
      <c r="D134" s="114"/>
      <c r="E134" s="111" t="s">
        <v>244</v>
      </c>
      <c r="F134" s="111">
        <v>301.0</v>
      </c>
      <c r="G134" s="111">
        <v>2548861.0</v>
      </c>
      <c r="H134" s="114"/>
      <c r="I134" s="349"/>
      <c r="J134" s="349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</row>
    <row r="135">
      <c r="A135" s="111">
        <v>2019.0</v>
      </c>
      <c r="B135" s="111" t="s">
        <v>786</v>
      </c>
      <c r="C135" s="111" t="s">
        <v>1449</v>
      </c>
      <c r="D135" s="114"/>
      <c r="E135" s="111" t="s">
        <v>467</v>
      </c>
      <c r="F135" s="111">
        <v>259.0</v>
      </c>
      <c r="G135" s="111">
        <v>4510232.0</v>
      </c>
      <c r="H135" s="114"/>
      <c r="I135" s="349"/>
      <c r="J135" s="349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</row>
    <row r="136">
      <c r="A136" s="111">
        <v>2019.0</v>
      </c>
      <c r="B136" s="111" t="s">
        <v>305</v>
      </c>
      <c r="C136" s="111" t="s">
        <v>2722</v>
      </c>
      <c r="D136" s="111" t="s">
        <v>2478</v>
      </c>
      <c r="E136" s="111" t="s">
        <v>467</v>
      </c>
      <c r="F136" s="111">
        <v>180.0</v>
      </c>
      <c r="G136" s="111">
        <v>2553151.0</v>
      </c>
      <c r="H136" s="114"/>
      <c r="I136" s="349"/>
      <c r="J136" s="349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</row>
    <row r="137">
      <c r="A137" s="111">
        <v>2019.0</v>
      </c>
      <c r="B137" s="111" t="s">
        <v>305</v>
      </c>
      <c r="C137" s="111" t="s">
        <v>2722</v>
      </c>
      <c r="D137" s="111" t="s">
        <v>2478</v>
      </c>
      <c r="E137" s="111" t="s">
        <v>244</v>
      </c>
      <c r="F137" s="111">
        <v>180.0</v>
      </c>
      <c r="G137" s="111">
        <v>2446126.0</v>
      </c>
      <c r="H137" s="114"/>
      <c r="I137" s="349"/>
      <c r="J137" s="349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</row>
    <row r="138">
      <c r="A138" s="111">
        <v>2019.0</v>
      </c>
      <c r="B138" s="111" t="s">
        <v>305</v>
      </c>
      <c r="C138" s="111" t="s">
        <v>2722</v>
      </c>
      <c r="D138" s="111" t="s">
        <v>2478</v>
      </c>
      <c r="E138" s="111" t="s">
        <v>467</v>
      </c>
      <c r="F138" s="111">
        <v>180.0</v>
      </c>
      <c r="G138" s="111">
        <v>4817323.0</v>
      </c>
      <c r="H138" s="114"/>
      <c r="I138" s="349"/>
      <c r="J138" s="349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</row>
    <row r="139">
      <c r="A139" s="111">
        <v>2012.0</v>
      </c>
      <c r="B139" s="111" t="s">
        <v>786</v>
      </c>
      <c r="C139" s="111" t="s">
        <v>1993</v>
      </c>
      <c r="D139" s="114"/>
      <c r="E139" s="111" t="s">
        <v>467</v>
      </c>
      <c r="F139" s="111">
        <v>181.0</v>
      </c>
      <c r="G139" s="111">
        <v>4335313.0</v>
      </c>
      <c r="H139" s="114"/>
      <c r="I139" s="349"/>
      <c r="J139" s="349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</row>
    <row r="140">
      <c r="A140" s="111">
        <v>2019.0</v>
      </c>
      <c r="B140" s="111" t="s">
        <v>786</v>
      </c>
      <c r="C140" s="111" t="s">
        <v>2450</v>
      </c>
      <c r="D140" s="114"/>
      <c r="E140" s="111" t="s">
        <v>244</v>
      </c>
      <c r="F140" s="111">
        <v>248.0</v>
      </c>
      <c r="G140" s="111">
        <v>4655418.0</v>
      </c>
      <c r="H140" s="114"/>
      <c r="I140" s="349"/>
      <c r="J140" s="349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</row>
    <row r="141">
      <c r="A141" s="111">
        <v>2019.0</v>
      </c>
      <c r="B141" s="111" t="s">
        <v>786</v>
      </c>
      <c r="C141" s="111" t="s">
        <v>2450</v>
      </c>
      <c r="D141" s="114"/>
      <c r="E141" s="111" t="s">
        <v>68</v>
      </c>
      <c r="F141" s="111">
        <v>248.0</v>
      </c>
      <c r="G141" s="111">
        <v>7454586.0</v>
      </c>
      <c r="H141" s="114"/>
      <c r="I141" s="349"/>
      <c r="J141" s="349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</row>
    <row r="142">
      <c r="A142" s="111">
        <v>2019.0</v>
      </c>
      <c r="B142" s="111" t="s">
        <v>786</v>
      </c>
      <c r="C142" s="111" t="s">
        <v>2450</v>
      </c>
      <c r="D142" s="114"/>
      <c r="E142" s="111" t="s">
        <v>244</v>
      </c>
      <c r="F142" s="111">
        <v>248.0</v>
      </c>
      <c r="G142" s="111">
        <v>6588720.0</v>
      </c>
      <c r="H142" s="114"/>
      <c r="I142" s="349"/>
      <c r="J142" s="349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</row>
    <row r="143">
      <c r="A143" s="390">
        <v>2019.0</v>
      </c>
      <c r="B143" s="390" t="s">
        <v>786</v>
      </c>
      <c r="C143" s="390" t="s">
        <v>2450</v>
      </c>
      <c r="D143" s="393"/>
      <c r="E143" s="390" t="s">
        <v>25</v>
      </c>
      <c r="F143" s="390">
        <v>248.0</v>
      </c>
      <c r="G143" s="390">
        <v>4.6499385E7</v>
      </c>
      <c r="H143" s="393"/>
      <c r="I143" s="401"/>
      <c r="J143" s="401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93"/>
      <c r="AB143" s="393"/>
      <c r="AC143" s="393"/>
      <c r="AD143" s="393"/>
      <c r="AE143" s="393"/>
      <c r="AF143" s="393"/>
      <c r="AG143" s="393"/>
    </row>
    <row r="144">
      <c r="A144" s="5">
        <v>2020.0</v>
      </c>
      <c r="B144" s="5" t="s">
        <v>786</v>
      </c>
      <c r="C144" s="5" t="s">
        <v>895</v>
      </c>
      <c r="E144" s="5" t="s">
        <v>25</v>
      </c>
      <c r="F144" s="5">
        <v>307.0</v>
      </c>
      <c r="G144" s="5">
        <v>6.3695117E7</v>
      </c>
    </row>
    <row r="145">
      <c r="A145" s="5">
        <v>2020.0</v>
      </c>
      <c r="B145" s="5" t="s">
        <v>305</v>
      </c>
      <c r="C145" s="5" t="s">
        <v>880</v>
      </c>
      <c r="D145" s="5" t="s">
        <v>1684</v>
      </c>
      <c r="E145" s="5" t="s">
        <v>25</v>
      </c>
      <c r="F145" s="5">
        <v>303.0</v>
      </c>
      <c r="G145" s="5">
        <v>6.3695118E7</v>
      </c>
    </row>
    <row r="146">
      <c r="A146" s="5">
        <v>2020.0</v>
      </c>
      <c r="B146" s="5" t="s">
        <v>119</v>
      </c>
      <c r="C146" s="5" t="s">
        <v>880</v>
      </c>
      <c r="D146" s="5" t="s">
        <v>1581</v>
      </c>
      <c r="E146" s="5" t="s">
        <v>25</v>
      </c>
      <c r="F146" s="5">
        <v>303.0</v>
      </c>
      <c r="G146" s="5">
        <v>6.3695119E7</v>
      </c>
    </row>
    <row r="147">
      <c r="A147" s="5">
        <v>2020.0</v>
      </c>
      <c r="B147" s="5" t="s">
        <v>786</v>
      </c>
      <c r="C147" s="5" t="s">
        <v>895</v>
      </c>
      <c r="D147" s="5" t="s">
        <v>1090</v>
      </c>
      <c r="E147" s="5" t="s">
        <v>25</v>
      </c>
      <c r="F147" s="5">
        <v>307.0</v>
      </c>
      <c r="G147" s="5">
        <v>6.369512E7</v>
      </c>
    </row>
    <row r="148">
      <c r="A148" s="5">
        <v>2020.0</v>
      </c>
      <c r="B148" s="5" t="s">
        <v>786</v>
      </c>
      <c r="C148" s="5" t="s">
        <v>895</v>
      </c>
      <c r="D148" s="5" t="s">
        <v>1090</v>
      </c>
      <c r="E148" s="5" t="s">
        <v>25</v>
      </c>
      <c r="F148" s="5">
        <v>307.0</v>
      </c>
      <c r="G148" s="5">
        <v>6.369512E7</v>
      </c>
    </row>
    <row r="149">
      <c r="A149" s="5">
        <v>2020.0</v>
      </c>
      <c r="B149" s="5" t="s">
        <v>305</v>
      </c>
      <c r="C149" s="5" t="s">
        <v>880</v>
      </c>
      <c r="D149" s="5" t="s">
        <v>1690</v>
      </c>
      <c r="E149" s="5" t="s">
        <v>25</v>
      </c>
      <c r="F149" s="5">
        <v>153.0</v>
      </c>
      <c r="G149" s="5">
        <v>6.3695122E7</v>
      </c>
    </row>
    <row r="150">
      <c r="A150" s="5">
        <v>2001.0</v>
      </c>
      <c r="B150" s="5" t="s">
        <v>1802</v>
      </c>
      <c r="C150" s="5" t="s">
        <v>5002</v>
      </c>
      <c r="E150" s="5" t="s">
        <v>25</v>
      </c>
      <c r="F150" s="5">
        <v>1.0</v>
      </c>
      <c r="G150" s="5">
        <v>6.3695123E7</v>
      </c>
    </row>
    <row r="151">
      <c r="A151" s="5">
        <v>2001.0</v>
      </c>
      <c r="B151" s="5" t="s">
        <v>1802</v>
      </c>
      <c r="C151" s="5" t="s">
        <v>5002</v>
      </c>
      <c r="E151" s="5" t="s">
        <v>25</v>
      </c>
      <c r="F151" s="5">
        <v>1.0</v>
      </c>
      <c r="G151" s="5">
        <v>6.3695116E7</v>
      </c>
    </row>
    <row r="152">
      <c r="A152" s="5">
        <v>1999.0</v>
      </c>
      <c r="B152" s="5" t="s">
        <v>3765</v>
      </c>
      <c r="C152" s="5" t="s">
        <v>4411</v>
      </c>
      <c r="E152" s="5" t="s">
        <v>4748</v>
      </c>
      <c r="F152" s="5">
        <v>15.0</v>
      </c>
    </row>
    <row r="153">
      <c r="A153" s="5">
        <v>2000.0</v>
      </c>
      <c r="B153" s="5" t="s">
        <v>3861</v>
      </c>
      <c r="C153" s="5" t="s">
        <v>4749</v>
      </c>
      <c r="E153" s="5" t="s">
        <v>520</v>
      </c>
      <c r="F153" s="5">
        <v>4.0</v>
      </c>
    </row>
  </sheetData>
  <conditionalFormatting sqref="G49">
    <cfRule type="containsText" dxfId="11" priority="1" operator="containsText" text="pokemon">
      <formula>NOT(ISERROR(SEARCH(("pokemon"),(G49))))</formula>
    </cfRule>
  </conditionalFormatting>
  <conditionalFormatting sqref="G49">
    <cfRule type="containsText" dxfId="0" priority="2" operator="containsText" text="football">
      <formula>NOT(ISERROR(SEARCH(("football"),(G49))))</formula>
    </cfRule>
  </conditionalFormatting>
  <conditionalFormatting sqref="G49">
    <cfRule type="containsText" dxfId="1" priority="3" operator="containsText" text="Baseball ">
      <formula>NOT(ISERROR(SEARCH(("Baseball "),(G49))))</formula>
    </cfRule>
  </conditionalFormatting>
  <conditionalFormatting sqref="G49">
    <cfRule type="containsText" dxfId="2" priority="4" operator="containsText" text="Basketball ">
      <formula>NOT(ISERROR(SEARCH(("Basketball "),(G49))))</formula>
    </cfRule>
  </conditionalFormatting>
  <conditionalFormatting sqref="G2:G48 G50:G103">
    <cfRule type="containsText" dxfId="2" priority="5" operator="containsText" text="Basketball ">
      <formula>NOT(ISERROR(SEARCH(("Basketball "),(G2))))</formula>
    </cfRule>
  </conditionalFormatting>
  <conditionalFormatting sqref="G2:G48 G50:G103">
    <cfRule type="containsText" dxfId="1" priority="6" operator="containsText" text="Baseball ">
      <formula>NOT(ISERROR(SEARCH(("Baseball "),(G2))))</formula>
    </cfRule>
  </conditionalFormatting>
  <conditionalFormatting sqref="G2:G48 G50:G103">
    <cfRule type="containsText" dxfId="0" priority="7" operator="containsText" text="football">
      <formula>NOT(ISERROR(SEARCH(("football"),(G2))))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17.63"/>
    <col customWidth="1" min="3" max="4" width="19.38"/>
    <col customWidth="1" min="5" max="5" width="22.25"/>
    <col customWidth="1" min="6" max="6" width="11.25"/>
    <col customWidth="1" min="8" max="8" width="9.0"/>
    <col customWidth="1" min="9" max="9" width="7.13"/>
    <col customWidth="1" min="10" max="10" width="7.38"/>
    <col customWidth="1" min="11" max="11" width="6.38"/>
    <col customWidth="1" min="12" max="12" width="7.75"/>
    <col customWidth="1" min="13" max="13" width="5.75"/>
    <col customWidth="1" min="14" max="14" width="5.88"/>
    <col customWidth="1" min="15" max="15" width="10.75"/>
    <col customWidth="1" min="16" max="17" width="9.5"/>
    <col customWidth="1" min="18" max="18" width="5.75"/>
    <col customWidth="1" min="19" max="20" width="6.75"/>
    <col customWidth="1" min="21" max="21" width="6.38"/>
    <col customWidth="1" min="24" max="24" width="20.0"/>
  </cols>
  <sheetData>
    <row r="1">
      <c r="A1" s="402" t="s">
        <v>6300</v>
      </c>
      <c r="B1" s="403" t="s">
        <v>6301</v>
      </c>
      <c r="C1" s="404" t="s">
        <v>6302</v>
      </c>
      <c r="D1" s="405" t="s">
        <v>6303</v>
      </c>
      <c r="E1" s="406" t="s">
        <v>6304</v>
      </c>
      <c r="F1" s="143"/>
      <c r="G1" s="143"/>
      <c r="H1" s="3"/>
      <c r="I1" s="407"/>
      <c r="J1" s="3"/>
      <c r="K1" s="3"/>
      <c r="L1" s="3"/>
      <c r="M1" s="3"/>
      <c r="N1" s="3"/>
      <c r="O1" s="288"/>
      <c r="P1" s="3"/>
      <c r="Q1" s="3"/>
      <c r="R1" s="289"/>
      <c r="S1" s="290"/>
      <c r="T1" s="290"/>
      <c r="U1" s="290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</row>
    <row r="2">
      <c r="A2" s="143" t="s">
        <v>3</v>
      </c>
      <c r="B2" s="143" t="s">
        <v>4</v>
      </c>
      <c r="C2" s="143" t="s">
        <v>5</v>
      </c>
      <c r="D2" s="143" t="s">
        <v>6</v>
      </c>
      <c r="E2" s="143" t="s">
        <v>7</v>
      </c>
      <c r="F2" s="143" t="s">
        <v>8</v>
      </c>
      <c r="G2" s="143" t="s">
        <v>4927</v>
      </c>
      <c r="H2" s="3" t="s">
        <v>4974</v>
      </c>
      <c r="I2" s="407"/>
      <c r="J2" s="3" t="s">
        <v>6305</v>
      </c>
      <c r="K2" s="3" t="s">
        <v>6306</v>
      </c>
      <c r="L2" s="3" t="s">
        <v>6307</v>
      </c>
      <c r="M2" s="3" t="s">
        <v>6308</v>
      </c>
      <c r="N2" s="3" t="s">
        <v>6309</v>
      </c>
      <c r="O2" s="288" t="s">
        <v>6310</v>
      </c>
      <c r="P2" s="3" t="s">
        <v>6311</v>
      </c>
      <c r="Q2" s="3" t="s">
        <v>6312</v>
      </c>
      <c r="R2" s="289"/>
      <c r="S2" s="290"/>
      <c r="T2" s="290"/>
      <c r="U2" s="290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</row>
    <row r="21">
      <c r="A21" s="200">
        <v>2020.0</v>
      </c>
      <c r="B21" s="200" t="s">
        <v>853</v>
      </c>
      <c r="C21" s="200" t="s">
        <v>854</v>
      </c>
      <c r="D21" s="200"/>
      <c r="E21" s="201"/>
      <c r="F21" s="200" t="s">
        <v>30</v>
      </c>
      <c r="G21" s="5">
        <v>1.0</v>
      </c>
      <c r="H21" s="7" t="s">
        <v>4164</v>
      </c>
      <c r="I21" s="260"/>
      <c r="J21" s="7" t="s">
        <v>6313</v>
      </c>
      <c r="K21" s="297">
        <v>44572.0</v>
      </c>
      <c r="L21" s="298"/>
      <c r="M21" s="298">
        <f>N21/Q21</f>
        <v>0.5714285714</v>
      </c>
      <c r="N21" s="299">
        <f>0.8*O21</f>
        <v>20</v>
      </c>
      <c r="O21" s="299">
        <v>25.0</v>
      </c>
      <c r="P21" s="299">
        <f>O21*G21</f>
        <v>25</v>
      </c>
      <c r="Q21" s="7">
        <v>35.0</v>
      </c>
      <c r="S21" s="6"/>
      <c r="T21" s="6"/>
      <c r="U21" s="6"/>
    </row>
    <row r="29">
      <c r="A29" s="200"/>
      <c r="B29" s="200"/>
      <c r="C29" s="200"/>
      <c r="D29" s="200"/>
      <c r="E29" s="201"/>
      <c r="F29" s="200"/>
      <c r="H29" s="7"/>
      <c r="I29" s="260"/>
      <c r="J29" s="7"/>
      <c r="K29" s="297"/>
      <c r="L29" s="298"/>
      <c r="M29" s="298"/>
      <c r="N29" s="299"/>
      <c r="O29" s="299"/>
      <c r="P29" s="299"/>
      <c r="Q29" s="7"/>
      <c r="S29" s="6"/>
      <c r="T29" s="6"/>
      <c r="U29" s="6"/>
    </row>
    <row r="41">
      <c r="A41" s="200">
        <v>2019.0</v>
      </c>
      <c r="B41" s="200" t="s">
        <v>853</v>
      </c>
      <c r="C41" s="200" t="s">
        <v>1848</v>
      </c>
      <c r="D41" s="200"/>
      <c r="E41" s="201"/>
      <c r="F41" s="200" t="s">
        <v>30</v>
      </c>
      <c r="G41" s="191">
        <v>1.0</v>
      </c>
      <c r="H41" s="7" t="s">
        <v>4977</v>
      </c>
      <c r="I41" s="260"/>
      <c r="J41" s="7" t="s">
        <v>6313</v>
      </c>
      <c r="K41" s="297">
        <v>44572.0</v>
      </c>
      <c r="L41" s="298"/>
      <c r="M41" s="298">
        <f>N41/Q41</f>
        <v>0.6666666667</v>
      </c>
      <c r="N41" s="299">
        <f>0.8*O41</f>
        <v>40</v>
      </c>
      <c r="O41" s="299">
        <v>50.0</v>
      </c>
      <c r="P41" s="299">
        <f>O41*G41</f>
        <v>50</v>
      </c>
      <c r="Q41" s="7">
        <v>60.0</v>
      </c>
      <c r="S41" s="6"/>
      <c r="T41" s="6"/>
      <c r="U41" s="6"/>
    </row>
    <row r="43">
      <c r="A43" s="106">
        <v>2020.0</v>
      </c>
      <c r="B43" s="106" t="s">
        <v>849</v>
      </c>
      <c r="C43" s="106" t="s">
        <v>1060</v>
      </c>
      <c r="D43" s="106"/>
      <c r="E43" s="108"/>
      <c r="F43" s="106" t="s">
        <v>30</v>
      </c>
      <c r="G43" s="191">
        <v>1.0</v>
      </c>
      <c r="H43" s="7" t="s">
        <v>4164</v>
      </c>
      <c r="I43" s="260"/>
      <c r="J43" s="7" t="s">
        <v>6313</v>
      </c>
      <c r="K43" s="297">
        <v>44572.0</v>
      </c>
      <c r="L43" s="298"/>
      <c r="M43" s="298">
        <f t="shared" ref="M43:M44" si="1">N43/Q43</f>
        <v>0.64</v>
      </c>
      <c r="N43" s="299">
        <f t="shared" ref="N43:N44" si="2">0.8*O43</f>
        <v>64</v>
      </c>
      <c r="O43" s="299">
        <v>80.0</v>
      </c>
      <c r="P43" s="299">
        <f t="shared" ref="P43:P44" si="3">O43*G43</f>
        <v>80</v>
      </c>
      <c r="Q43" s="7">
        <v>100.0</v>
      </c>
      <c r="S43" s="6"/>
      <c r="T43" s="6"/>
      <c r="U43" s="6"/>
    </row>
    <row r="44">
      <c r="A44" s="200">
        <v>2020.0</v>
      </c>
      <c r="B44" s="200" t="s">
        <v>32</v>
      </c>
      <c r="C44" s="200" t="s">
        <v>206</v>
      </c>
      <c r="D44" s="200"/>
      <c r="E44" s="201"/>
      <c r="F44" s="200" t="s">
        <v>30</v>
      </c>
      <c r="G44" s="191">
        <v>1.0</v>
      </c>
      <c r="H44" s="7" t="s">
        <v>4165</v>
      </c>
      <c r="I44" s="260"/>
      <c r="J44" s="7" t="s">
        <v>6313</v>
      </c>
      <c r="K44" s="297">
        <v>44572.0</v>
      </c>
      <c r="L44" s="298"/>
      <c r="M44" s="298">
        <f t="shared" si="1"/>
        <v>0.64</v>
      </c>
      <c r="N44" s="299">
        <f t="shared" si="2"/>
        <v>16</v>
      </c>
      <c r="O44" s="299">
        <v>20.0</v>
      </c>
      <c r="P44" s="299">
        <f t="shared" si="3"/>
        <v>20</v>
      </c>
      <c r="Q44" s="7">
        <v>25.0</v>
      </c>
      <c r="S44" s="6"/>
      <c r="T44" s="6"/>
      <c r="U44" s="6"/>
    </row>
    <row r="47">
      <c r="A47" s="191">
        <v>2020.0</v>
      </c>
      <c r="B47" s="191" t="s">
        <v>27</v>
      </c>
      <c r="C47" s="191" t="s">
        <v>49</v>
      </c>
      <c r="D47" s="191"/>
      <c r="E47" s="191" t="s">
        <v>29</v>
      </c>
      <c r="F47" s="191" t="s">
        <v>30</v>
      </c>
      <c r="G47" s="191">
        <v>1.0</v>
      </c>
      <c r="H47" s="7" t="s">
        <v>4165</v>
      </c>
      <c r="I47" s="260"/>
      <c r="J47" s="7" t="s">
        <v>6313</v>
      </c>
      <c r="K47" s="297">
        <v>44572.0</v>
      </c>
      <c r="L47" s="298"/>
      <c r="M47" s="298">
        <f t="shared" ref="M47:M50" si="4">N47/Q47</f>
        <v>0.7111111111</v>
      </c>
      <c r="N47" s="299">
        <f t="shared" ref="N47:N50" si="5">0.8*O47</f>
        <v>32</v>
      </c>
      <c r="O47" s="299">
        <v>40.0</v>
      </c>
      <c r="P47" s="299">
        <f t="shared" ref="P47:P50" si="6">O47*G47</f>
        <v>40</v>
      </c>
      <c r="Q47" s="7">
        <v>45.0</v>
      </c>
      <c r="S47" s="6"/>
      <c r="T47" s="6"/>
      <c r="U47" s="6"/>
    </row>
    <row r="48">
      <c r="A48" s="191">
        <v>2020.0</v>
      </c>
      <c r="B48" s="191" t="s">
        <v>32</v>
      </c>
      <c r="C48" s="191" t="s">
        <v>49</v>
      </c>
      <c r="D48" s="191"/>
      <c r="E48" s="113"/>
      <c r="F48" s="191" t="s">
        <v>30</v>
      </c>
      <c r="G48" s="191">
        <v>2.0</v>
      </c>
      <c r="H48" s="7" t="s">
        <v>4165</v>
      </c>
      <c r="I48" s="260"/>
      <c r="J48" s="7" t="s">
        <v>6313</v>
      </c>
      <c r="K48" s="297">
        <v>44572.0</v>
      </c>
      <c r="L48" s="298"/>
      <c r="M48" s="298">
        <f t="shared" si="4"/>
        <v>0.64</v>
      </c>
      <c r="N48" s="299">
        <f t="shared" si="5"/>
        <v>32</v>
      </c>
      <c r="O48" s="299">
        <v>40.0</v>
      </c>
      <c r="P48" s="299">
        <f t="shared" si="6"/>
        <v>80</v>
      </c>
      <c r="Q48" s="7">
        <v>50.0</v>
      </c>
      <c r="S48" s="6"/>
      <c r="T48" s="6"/>
      <c r="U48" s="6"/>
    </row>
    <row r="49">
      <c r="A49" s="191">
        <v>2019.0</v>
      </c>
      <c r="B49" s="191" t="s">
        <v>956</v>
      </c>
      <c r="C49" s="191" t="s">
        <v>2393</v>
      </c>
      <c r="D49" s="191"/>
      <c r="E49" s="191" t="s">
        <v>947</v>
      </c>
      <c r="F49" s="191" t="s">
        <v>30</v>
      </c>
      <c r="G49" s="191">
        <v>1.0</v>
      </c>
      <c r="H49" s="7" t="s">
        <v>4977</v>
      </c>
      <c r="I49" s="260"/>
      <c r="J49" s="7" t="s">
        <v>6313</v>
      </c>
      <c r="K49" s="297">
        <v>44572.0</v>
      </c>
      <c r="L49" s="298"/>
      <c r="M49" s="298">
        <f t="shared" si="4"/>
        <v>0.48</v>
      </c>
      <c r="N49" s="299">
        <f t="shared" si="5"/>
        <v>12</v>
      </c>
      <c r="O49" s="299">
        <v>15.0</v>
      </c>
      <c r="P49" s="299">
        <f t="shared" si="6"/>
        <v>15</v>
      </c>
      <c r="Q49" s="7">
        <v>25.0</v>
      </c>
      <c r="S49" s="6"/>
      <c r="T49" s="6"/>
      <c r="U49" s="6"/>
    </row>
    <row r="50">
      <c r="A50" s="191">
        <v>2019.0</v>
      </c>
      <c r="B50" s="191" t="s">
        <v>956</v>
      </c>
      <c r="C50" s="191" t="s">
        <v>2722</v>
      </c>
      <c r="D50" s="191"/>
      <c r="E50" s="113"/>
      <c r="F50" s="191" t="s">
        <v>30</v>
      </c>
      <c r="G50" s="191">
        <v>1.0</v>
      </c>
      <c r="H50" s="7" t="s">
        <v>4977</v>
      </c>
      <c r="I50" s="260"/>
      <c r="J50" s="7" t="s">
        <v>6313</v>
      </c>
      <c r="K50" s="297">
        <v>44572.0</v>
      </c>
      <c r="L50" s="298"/>
      <c r="M50" s="298">
        <f t="shared" si="4"/>
        <v>0.5333333333</v>
      </c>
      <c r="N50" s="299">
        <f t="shared" si="5"/>
        <v>8</v>
      </c>
      <c r="O50" s="299">
        <v>10.0</v>
      </c>
      <c r="P50" s="299">
        <f t="shared" si="6"/>
        <v>10</v>
      </c>
      <c r="Q50" s="7">
        <v>15.0</v>
      </c>
      <c r="S50" s="6"/>
      <c r="T50" s="6"/>
      <c r="U50" s="6"/>
    </row>
    <row r="54">
      <c r="A54" s="191">
        <v>2019.0</v>
      </c>
      <c r="B54" s="191" t="s">
        <v>853</v>
      </c>
      <c r="C54" s="191" t="s">
        <v>2722</v>
      </c>
      <c r="D54" s="191"/>
      <c r="E54" s="113"/>
      <c r="F54" s="191">
        <v>8.0</v>
      </c>
      <c r="G54" s="191">
        <v>1.0</v>
      </c>
      <c r="H54" s="7" t="s">
        <v>4977</v>
      </c>
      <c r="I54" s="260"/>
      <c r="J54" s="7" t="s">
        <v>6313</v>
      </c>
      <c r="K54" s="297">
        <v>44572.0</v>
      </c>
      <c r="L54" s="298"/>
      <c r="M54" s="298">
        <f t="shared" ref="M54:M57" si="7">N54/Q54</f>
        <v>0.8</v>
      </c>
      <c r="N54" s="299">
        <f t="shared" ref="N54:N57" si="8">0.8*O54</f>
        <v>4</v>
      </c>
      <c r="O54" s="299">
        <v>5.0</v>
      </c>
      <c r="P54" s="299">
        <f t="shared" ref="P54:P57" si="9">O54*G54</f>
        <v>5</v>
      </c>
      <c r="Q54" s="7">
        <v>5.0</v>
      </c>
      <c r="S54" s="6"/>
      <c r="T54" s="6"/>
      <c r="U54" s="6"/>
    </row>
    <row r="55">
      <c r="A55" s="200">
        <v>2019.0</v>
      </c>
      <c r="B55" s="200" t="s">
        <v>853</v>
      </c>
      <c r="C55" s="200" t="s">
        <v>1848</v>
      </c>
      <c r="D55" s="200"/>
      <c r="E55" s="201"/>
      <c r="F55" s="200" t="s">
        <v>30</v>
      </c>
      <c r="G55" s="191">
        <v>1.0</v>
      </c>
      <c r="H55" s="7" t="s">
        <v>4977</v>
      </c>
      <c r="I55" s="260"/>
      <c r="J55" s="7" t="s">
        <v>6313</v>
      </c>
      <c r="K55" s="297">
        <v>44572.0</v>
      </c>
      <c r="L55" s="298"/>
      <c r="M55" s="298">
        <f t="shared" si="7"/>
        <v>0.6666666667</v>
      </c>
      <c r="N55" s="299">
        <f t="shared" si="8"/>
        <v>40</v>
      </c>
      <c r="O55" s="299">
        <v>50.0</v>
      </c>
      <c r="P55" s="299">
        <f t="shared" si="9"/>
        <v>50</v>
      </c>
      <c r="Q55" s="7">
        <v>60.0</v>
      </c>
      <c r="S55" s="6"/>
      <c r="T55" s="6"/>
      <c r="U55" s="6"/>
    </row>
    <row r="56">
      <c r="A56" s="200">
        <v>2019.0</v>
      </c>
      <c r="B56" s="200" t="s">
        <v>853</v>
      </c>
      <c r="C56" s="200" t="s">
        <v>1848</v>
      </c>
      <c r="D56" s="200"/>
      <c r="E56" s="201"/>
      <c r="F56" s="200">
        <v>9.0</v>
      </c>
      <c r="G56" s="191">
        <v>1.0</v>
      </c>
      <c r="H56" s="7" t="s">
        <v>4977</v>
      </c>
      <c r="I56" s="260"/>
      <c r="J56" s="7" t="s">
        <v>6313</v>
      </c>
      <c r="K56" s="297">
        <v>44572.0</v>
      </c>
      <c r="L56" s="298"/>
      <c r="M56" s="298">
        <f t="shared" si="7"/>
        <v>0.48</v>
      </c>
      <c r="N56" s="299">
        <f t="shared" si="8"/>
        <v>12</v>
      </c>
      <c r="O56" s="299">
        <v>15.0</v>
      </c>
      <c r="P56" s="299">
        <f t="shared" si="9"/>
        <v>15</v>
      </c>
      <c r="Q56" s="7">
        <v>25.0</v>
      </c>
      <c r="S56" s="6"/>
      <c r="T56" s="6"/>
      <c r="U56" s="6"/>
    </row>
    <row r="57">
      <c r="A57" s="106">
        <v>2019.0</v>
      </c>
      <c r="B57" s="106" t="s">
        <v>415</v>
      </c>
      <c r="C57" s="106" t="s">
        <v>6314</v>
      </c>
      <c r="D57" s="106"/>
      <c r="E57" s="108"/>
      <c r="F57" s="106" t="s">
        <v>30</v>
      </c>
      <c r="G57" s="191">
        <v>2.0</v>
      </c>
      <c r="H57" s="7" t="s">
        <v>4165</v>
      </c>
      <c r="I57" s="260"/>
      <c r="J57" s="7" t="s">
        <v>6313</v>
      </c>
      <c r="K57" s="297">
        <v>44572.0</v>
      </c>
      <c r="L57" s="298"/>
      <c r="M57" s="298">
        <f t="shared" si="7"/>
        <v>0.4114285714</v>
      </c>
      <c r="N57" s="299">
        <f t="shared" si="8"/>
        <v>57.6</v>
      </c>
      <c r="O57" s="299">
        <v>72.0</v>
      </c>
      <c r="P57" s="299">
        <f t="shared" si="9"/>
        <v>144</v>
      </c>
      <c r="Q57" s="7">
        <v>140.0</v>
      </c>
      <c r="S57" s="6"/>
      <c r="T57" s="6"/>
      <c r="U57" s="6"/>
    </row>
    <row r="58">
      <c r="H58" s="6"/>
      <c r="I58" s="259"/>
      <c r="J58" s="298"/>
      <c r="K58" s="307"/>
      <c r="L58" s="298"/>
      <c r="M58" s="298"/>
      <c r="N58" s="325"/>
      <c r="O58" s="325"/>
      <c r="P58" s="325"/>
      <c r="Q58" s="6"/>
      <c r="S58" s="6"/>
      <c r="T58" s="6"/>
      <c r="U58" s="6"/>
    </row>
    <row r="59">
      <c r="H59" s="6"/>
      <c r="I59" s="259"/>
      <c r="J59" s="298"/>
      <c r="K59" s="307"/>
      <c r="L59" s="298"/>
      <c r="M59" s="298"/>
      <c r="N59" s="325"/>
      <c r="O59" s="325"/>
      <c r="P59" s="325"/>
      <c r="Q59" s="6"/>
      <c r="S59" s="6"/>
      <c r="T59" s="6"/>
      <c r="U59" s="6"/>
    </row>
    <row r="60">
      <c r="H60" s="6"/>
      <c r="J60" s="298"/>
      <c r="K60" s="307"/>
      <c r="L60" s="298"/>
      <c r="M60" s="298">
        <f>N60/Q60</f>
        <v>0.7302564103</v>
      </c>
      <c r="N60" s="325">
        <f>0.8*P60</f>
        <v>427.2</v>
      </c>
      <c r="O60" s="325">
        <f t="shared" ref="O60:P60" si="10">sum(O3:O57)</f>
        <v>422</v>
      </c>
      <c r="P60" s="325">
        <f t="shared" si="10"/>
        <v>534</v>
      </c>
      <c r="Q60" s="6">
        <f>SUM(Q3:Q57)</f>
        <v>585</v>
      </c>
      <c r="S60" s="6"/>
      <c r="T60" s="6"/>
      <c r="U60" s="6"/>
    </row>
    <row r="61">
      <c r="H61" s="6"/>
      <c r="J61" s="298"/>
      <c r="K61" s="307"/>
      <c r="L61" s="298"/>
      <c r="M61" s="298"/>
      <c r="N61" s="6"/>
      <c r="O61" s="325"/>
      <c r="P61" s="6"/>
      <c r="Q61" s="6"/>
      <c r="S61" s="6"/>
      <c r="T61" s="6"/>
      <c r="U61" s="6"/>
    </row>
    <row r="62">
      <c r="H62" s="6"/>
      <c r="J62" s="298"/>
      <c r="K62" s="307"/>
      <c r="L62" s="298"/>
      <c r="M62" s="298"/>
      <c r="N62" s="6"/>
      <c r="O62" s="325"/>
      <c r="P62" s="6"/>
      <c r="Q62" s="6"/>
      <c r="S62" s="6"/>
      <c r="T62" s="6"/>
      <c r="U62" s="6"/>
    </row>
    <row r="63">
      <c r="A63" s="143"/>
      <c r="B63" s="143"/>
      <c r="C63" s="143"/>
      <c r="D63" s="143"/>
      <c r="E63" s="143"/>
      <c r="F63" s="143"/>
      <c r="G63" s="143"/>
      <c r="H63" s="3"/>
      <c r="I63" s="407"/>
      <c r="J63" s="3"/>
      <c r="K63" s="3"/>
      <c r="L63" s="3"/>
      <c r="M63" s="3"/>
      <c r="N63" s="3"/>
      <c r="O63" s="288"/>
      <c r="P63" s="3"/>
      <c r="Q63" s="3"/>
      <c r="S63" s="6"/>
      <c r="T63" s="6"/>
      <c r="U63" s="6"/>
    </row>
    <row r="64">
      <c r="C64" s="5" t="s">
        <v>6315</v>
      </c>
      <c r="D64" s="5"/>
      <c r="H64" s="6"/>
      <c r="J64" s="298"/>
      <c r="K64" s="307"/>
      <c r="L64" s="298"/>
      <c r="M64" s="298"/>
      <c r="N64" s="6"/>
      <c r="O64" s="325"/>
      <c r="P64" s="6"/>
      <c r="Q64" s="6"/>
      <c r="S64" s="6"/>
      <c r="T64" s="6"/>
      <c r="U64" s="6"/>
    </row>
    <row r="65">
      <c r="H65" s="6"/>
      <c r="J65" s="298"/>
      <c r="K65" s="307"/>
      <c r="L65" s="298"/>
      <c r="M65" s="298"/>
      <c r="N65" s="6"/>
      <c r="O65" s="325"/>
      <c r="P65" s="6"/>
      <c r="Q65" s="6"/>
      <c r="S65" s="6"/>
      <c r="T65" s="6"/>
      <c r="U65" s="6"/>
    </row>
    <row r="66">
      <c r="A66" s="81" t="s">
        <v>3</v>
      </c>
      <c r="B66" s="81" t="s">
        <v>4</v>
      </c>
      <c r="C66" s="81" t="s">
        <v>5</v>
      </c>
      <c r="D66" s="81"/>
      <c r="E66" s="81" t="s">
        <v>7</v>
      </c>
      <c r="F66" s="81" t="s">
        <v>8</v>
      </c>
      <c r="G66" s="81" t="s">
        <v>4927</v>
      </c>
      <c r="H66" s="38" t="s">
        <v>4974</v>
      </c>
      <c r="I66" s="81"/>
      <c r="J66" s="298"/>
      <c r="K66" s="307"/>
      <c r="L66" s="298"/>
      <c r="M66" s="298"/>
      <c r="N66" s="38"/>
      <c r="O66" s="408"/>
      <c r="P66" s="7"/>
      <c r="Q66" s="6"/>
      <c r="S66" s="6"/>
      <c r="T66" s="6"/>
      <c r="U66" s="6"/>
    </row>
    <row r="68">
      <c r="A68" s="99">
        <v>2019.0</v>
      </c>
      <c r="B68" s="99" t="s">
        <v>1099</v>
      </c>
      <c r="C68" s="99" t="s">
        <v>1990</v>
      </c>
      <c r="D68" s="99"/>
      <c r="E68" s="99" t="s">
        <v>3321</v>
      </c>
      <c r="F68" s="99" t="s">
        <v>72</v>
      </c>
      <c r="G68" s="5">
        <v>1.0</v>
      </c>
      <c r="H68" s="7" t="s">
        <v>4977</v>
      </c>
      <c r="J68" s="7" t="s">
        <v>6313</v>
      </c>
      <c r="K68" s="297">
        <v>44572.0</v>
      </c>
      <c r="L68" s="298"/>
      <c r="M68" s="298" t="str">
        <f t="shared" ref="M68:M70" si="11">N68/Q68</f>
        <v>#DIV/0!</v>
      </c>
      <c r="N68" s="325">
        <f t="shared" ref="N68:N70" si="12">0.8*O68</f>
        <v>8</v>
      </c>
      <c r="O68" s="299">
        <v>10.0</v>
      </c>
      <c r="P68" s="299">
        <f t="shared" ref="P68:P70" si="13">O68*G68</f>
        <v>10</v>
      </c>
      <c r="Q68" s="6"/>
      <c r="S68" s="6"/>
      <c r="T68" s="6"/>
      <c r="U68" s="6"/>
    </row>
    <row r="69">
      <c r="A69" s="99">
        <v>2019.0</v>
      </c>
      <c r="B69" s="99" t="s">
        <v>1099</v>
      </c>
      <c r="C69" s="99" t="s">
        <v>1990</v>
      </c>
      <c r="D69" s="99"/>
      <c r="E69" s="100"/>
      <c r="F69" s="99" t="s">
        <v>25</v>
      </c>
      <c r="G69" s="5">
        <v>1.0</v>
      </c>
      <c r="H69" s="7" t="s">
        <v>4977</v>
      </c>
      <c r="J69" s="7" t="s">
        <v>6313</v>
      </c>
      <c r="K69" s="297">
        <v>44572.0</v>
      </c>
      <c r="L69" s="298"/>
      <c r="M69" s="298" t="str">
        <f t="shared" si="11"/>
        <v>#DIV/0!</v>
      </c>
      <c r="N69" s="325">
        <f t="shared" si="12"/>
        <v>8</v>
      </c>
      <c r="O69" s="299">
        <v>10.0</v>
      </c>
      <c r="P69" s="299">
        <f t="shared" si="13"/>
        <v>10</v>
      </c>
      <c r="Q69" s="6"/>
      <c r="S69" s="6"/>
      <c r="T69" s="6"/>
      <c r="U69" s="6"/>
    </row>
    <row r="70">
      <c r="A70" s="99">
        <v>2019.0</v>
      </c>
      <c r="B70" s="99" t="s">
        <v>1099</v>
      </c>
      <c r="C70" s="99" t="s">
        <v>2206</v>
      </c>
      <c r="D70" s="99"/>
      <c r="E70" s="100"/>
      <c r="F70" s="99" t="s">
        <v>30</v>
      </c>
      <c r="G70" s="5">
        <v>1.0</v>
      </c>
      <c r="H70" s="7" t="s">
        <v>4977</v>
      </c>
      <c r="J70" s="7" t="s">
        <v>6313</v>
      </c>
      <c r="K70" s="297">
        <v>44572.0</v>
      </c>
      <c r="L70" s="298"/>
      <c r="M70" s="298" t="str">
        <f t="shared" si="11"/>
        <v>#DIV/0!</v>
      </c>
      <c r="N70" s="325">
        <f t="shared" si="12"/>
        <v>16</v>
      </c>
      <c r="O70" s="299">
        <v>20.0</v>
      </c>
      <c r="P70" s="299">
        <f t="shared" si="13"/>
        <v>20</v>
      </c>
      <c r="Q70" s="6"/>
      <c r="S70" s="6"/>
      <c r="T70" s="6"/>
      <c r="U70" s="6"/>
    </row>
    <row r="72">
      <c r="A72" s="99">
        <v>2019.0</v>
      </c>
      <c r="B72" s="99" t="s">
        <v>1099</v>
      </c>
      <c r="C72" s="99" t="s">
        <v>1836</v>
      </c>
      <c r="D72" s="99"/>
      <c r="E72" s="100"/>
      <c r="F72" s="99" t="s">
        <v>25</v>
      </c>
      <c r="G72" s="5">
        <v>1.0</v>
      </c>
      <c r="H72" s="7" t="s">
        <v>4977</v>
      </c>
      <c r="J72" s="7" t="s">
        <v>6313</v>
      </c>
      <c r="K72" s="297">
        <v>44572.0</v>
      </c>
      <c r="L72" s="298"/>
      <c r="M72" s="298" t="str">
        <f t="shared" ref="M72:M73" si="14">N72/Q72</f>
        <v>#DIV/0!</v>
      </c>
      <c r="N72" s="325">
        <f t="shared" ref="N72:N73" si="15">0.8*O72</f>
        <v>4</v>
      </c>
      <c r="O72" s="299">
        <v>5.0</v>
      </c>
      <c r="P72" s="299">
        <f t="shared" ref="P72:P73" si="16">O72*G72</f>
        <v>5</v>
      </c>
      <c r="Q72" s="6"/>
      <c r="S72" s="6"/>
      <c r="T72" s="6"/>
      <c r="U72" s="6"/>
    </row>
    <row r="73">
      <c r="A73" s="99">
        <v>2019.0</v>
      </c>
      <c r="B73" s="99" t="s">
        <v>1099</v>
      </c>
      <c r="C73" s="99" t="s">
        <v>1836</v>
      </c>
      <c r="D73" s="99"/>
      <c r="E73" s="100"/>
      <c r="F73" s="99" t="s">
        <v>72</v>
      </c>
      <c r="G73" s="5">
        <v>1.0</v>
      </c>
      <c r="H73" s="7" t="s">
        <v>4977</v>
      </c>
      <c r="J73" s="7" t="s">
        <v>6313</v>
      </c>
      <c r="K73" s="297">
        <v>44572.0</v>
      </c>
      <c r="L73" s="298"/>
      <c r="M73" s="298" t="str">
        <f t="shared" si="14"/>
        <v>#DIV/0!</v>
      </c>
      <c r="N73" s="325">
        <f t="shared" si="15"/>
        <v>4</v>
      </c>
      <c r="O73" s="299">
        <v>5.0</v>
      </c>
      <c r="P73" s="299">
        <f t="shared" si="16"/>
        <v>5</v>
      </c>
      <c r="Q73" s="6"/>
      <c r="S73" s="6"/>
      <c r="T73" s="6"/>
      <c r="U73" s="6"/>
    </row>
    <row r="77">
      <c r="A77" s="99">
        <v>2019.0</v>
      </c>
      <c r="B77" s="99" t="s">
        <v>1099</v>
      </c>
      <c r="C77" s="99" t="s">
        <v>6316</v>
      </c>
      <c r="D77" s="99"/>
      <c r="E77" s="100"/>
      <c r="F77" s="99" t="s">
        <v>25</v>
      </c>
      <c r="G77" s="5">
        <v>1.0</v>
      </c>
      <c r="H77" s="7" t="s">
        <v>4977</v>
      </c>
      <c r="J77" s="7" t="s">
        <v>6313</v>
      </c>
      <c r="K77" s="297">
        <v>44572.0</v>
      </c>
      <c r="L77" s="298"/>
      <c r="M77" s="298" t="str">
        <f>N77/Q77</f>
        <v>#DIV/0!</v>
      </c>
      <c r="N77" s="325">
        <f>0.8*O77</f>
        <v>8</v>
      </c>
      <c r="O77" s="299">
        <v>10.0</v>
      </c>
      <c r="P77" s="299">
        <f>O77*G77</f>
        <v>10</v>
      </c>
      <c r="Q77" s="6"/>
      <c r="S77" s="6"/>
      <c r="T77" s="6"/>
      <c r="U77" s="6"/>
    </row>
    <row r="80">
      <c r="A80" s="99">
        <v>2019.0</v>
      </c>
      <c r="B80" s="99" t="s">
        <v>1099</v>
      </c>
      <c r="C80" s="99" t="s">
        <v>2722</v>
      </c>
      <c r="D80" s="99"/>
      <c r="E80" s="100"/>
      <c r="F80" s="99" t="s">
        <v>25</v>
      </c>
      <c r="G80" s="5">
        <v>1.0</v>
      </c>
      <c r="H80" s="7" t="s">
        <v>4977</v>
      </c>
      <c r="J80" s="7" t="s">
        <v>6313</v>
      </c>
      <c r="K80" s="297">
        <v>44572.0</v>
      </c>
      <c r="L80" s="298"/>
      <c r="M80" s="298" t="str">
        <f>N80/Q80</f>
        <v>#DIV/0!</v>
      </c>
      <c r="N80" s="325">
        <f>0.8*O80</f>
        <v>4</v>
      </c>
      <c r="O80" s="299">
        <v>5.0</v>
      </c>
      <c r="P80" s="299">
        <f>O80*G80</f>
        <v>5</v>
      </c>
      <c r="Q80" s="6"/>
      <c r="S80" s="6"/>
      <c r="T80" s="6"/>
      <c r="U80" s="6"/>
    </row>
    <row r="82">
      <c r="A82" s="99">
        <v>2019.0</v>
      </c>
      <c r="B82" s="99" t="s">
        <v>954</v>
      </c>
      <c r="C82" s="99" t="s">
        <v>2722</v>
      </c>
      <c r="D82" s="99"/>
      <c r="E82" s="100"/>
      <c r="F82" s="99" t="s">
        <v>25</v>
      </c>
      <c r="G82" s="5">
        <v>1.0</v>
      </c>
      <c r="H82" s="7" t="s">
        <v>4977</v>
      </c>
      <c r="J82" s="7" t="s">
        <v>6313</v>
      </c>
      <c r="K82" s="297">
        <v>44572.0</v>
      </c>
      <c r="L82" s="298"/>
      <c r="M82" s="298" t="str">
        <f t="shared" ref="M82:M84" si="17">N82/Q82</f>
        <v>#DIV/0!</v>
      </c>
      <c r="N82" s="325">
        <f t="shared" ref="N82:N84" si="18">0.8*O82</f>
        <v>8</v>
      </c>
      <c r="O82" s="299">
        <v>10.0</v>
      </c>
      <c r="P82" s="299">
        <f t="shared" ref="P82:P84" si="19">O82*G82</f>
        <v>10</v>
      </c>
      <c r="Q82" s="6"/>
      <c r="S82" s="6"/>
      <c r="T82" s="6"/>
      <c r="U82" s="6"/>
    </row>
    <row r="83">
      <c r="A83" s="106">
        <v>2019.0</v>
      </c>
      <c r="B83" s="106" t="s">
        <v>956</v>
      </c>
      <c r="C83" s="106" t="s">
        <v>2719</v>
      </c>
      <c r="D83" s="106"/>
      <c r="E83" s="108"/>
      <c r="F83" s="106" t="s">
        <v>30</v>
      </c>
      <c r="G83" s="5">
        <v>1.0</v>
      </c>
      <c r="H83" s="7" t="s">
        <v>4977</v>
      </c>
      <c r="J83" s="7" t="s">
        <v>6313</v>
      </c>
      <c r="K83" s="297">
        <v>44572.0</v>
      </c>
      <c r="L83" s="298"/>
      <c r="M83" s="298" t="str">
        <f t="shared" si="17"/>
        <v>#DIV/0!</v>
      </c>
      <c r="N83" s="325">
        <f t="shared" si="18"/>
        <v>12</v>
      </c>
      <c r="O83" s="299">
        <v>15.0</v>
      </c>
      <c r="P83" s="299">
        <f t="shared" si="19"/>
        <v>15</v>
      </c>
      <c r="Q83" s="6"/>
      <c r="S83" s="6"/>
      <c r="T83" s="6"/>
      <c r="U83" s="6"/>
    </row>
    <row r="84">
      <c r="A84" s="99">
        <v>2019.0</v>
      </c>
      <c r="B84" s="99" t="s">
        <v>1796</v>
      </c>
      <c r="C84" s="99" t="s">
        <v>1836</v>
      </c>
      <c r="D84" s="99"/>
      <c r="E84" s="99" t="s">
        <v>6317</v>
      </c>
      <c r="F84" s="99" t="s">
        <v>30</v>
      </c>
      <c r="G84" s="5">
        <v>1.0</v>
      </c>
      <c r="H84" s="7" t="s">
        <v>4977</v>
      </c>
      <c r="J84" s="7" t="s">
        <v>6313</v>
      </c>
      <c r="K84" s="297">
        <v>44572.0</v>
      </c>
      <c r="L84" s="298"/>
      <c r="M84" s="298" t="str">
        <f t="shared" si="17"/>
        <v>#DIV/0!</v>
      </c>
      <c r="N84" s="325">
        <f t="shared" si="18"/>
        <v>12</v>
      </c>
      <c r="O84" s="299">
        <v>15.0</v>
      </c>
      <c r="P84" s="299">
        <f t="shared" si="19"/>
        <v>15</v>
      </c>
      <c r="Q84" s="6"/>
      <c r="S84" s="6"/>
      <c r="T84" s="6"/>
      <c r="U84" s="6"/>
    </row>
    <row r="89">
      <c r="A89" s="99">
        <v>2019.0</v>
      </c>
      <c r="B89" s="99" t="s">
        <v>2683</v>
      </c>
      <c r="C89" s="99" t="s">
        <v>6316</v>
      </c>
      <c r="D89" s="99"/>
      <c r="E89" s="99" t="s">
        <v>2792</v>
      </c>
      <c r="F89" s="99" t="s">
        <v>25</v>
      </c>
      <c r="G89" s="5">
        <v>1.0</v>
      </c>
      <c r="H89" s="7" t="s">
        <v>4977</v>
      </c>
      <c r="J89" s="7" t="s">
        <v>6313</v>
      </c>
      <c r="K89" s="297">
        <v>44572.0</v>
      </c>
      <c r="L89" s="298"/>
      <c r="M89" s="298" t="str">
        <f>N89/Q89</f>
        <v>#DIV/0!</v>
      </c>
      <c r="N89" s="325">
        <f>0.8*O89</f>
        <v>8</v>
      </c>
      <c r="O89" s="299">
        <v>10.0</v>
      </c>
      <c r="P89" s="299">
        <f>O89*G89</f>
        <v>10</v>
      </c>
      <c r="Q89" s="6"/>
      <c r="S89" s="6"/>
      <c r="T89" s="6"/>
      <c r="U89" s="6"/>
    </row>
    <row r="92">
      <c r="A92" s="99">
        <v>2019.0</v>
      </c>
      <c r="B92" s="99" t="s">
        <v>1649</v>
      </c>
      <c r="C92" s="99" t="s">
        <v>6316</v>
      </c>
      <c r="D92" s="99"/>
      <c r="E92" s="99" t="s">
        <v>2783</v>
      </c>
      <c r="F92" s="99" t="s">
        <v>30</v>
      </c>
      <c r="G92" s="5">
        <v>1.0</v>
      </c>
      <c r="H92" s="7" t="s">
        <v>4977</v>
      </c>
      <c r="J92" s="7" t="s">
        <v>6313</v>
      </c>
      <c r="K92" s="297">
        <v>44572.0</v>
      </c>
      <c r="L92" s="298"/>
      <c r="M92" s="298" t="str">
        <f>N92/Q92</f>
        <v>#DIV/0!</v>
      </c>
      <c r="N92" s="325">
        <f>0.8*O92</f>
        <v>24</v>
      </c>
      <c r="O92" s="299">
        <v>30.0</v>
      </c>
      <c r="P92" s="299">
        <f>O92*G92</f>
        <v>30</v>
      </c>
      <c r="Q92" s="6"/>
      <c r="S92" s="6"/>
      <c r="T92" s="6"/>
      <c r="U92" s="6"/>
    </row>
    <row r="95">
      <c r="A95" s="99">
        <v>2019.0</v>
      </c>
      <c r="B95" s="99" t="s">
        <v>1649</v>
      </c>
      <c r="C95" s="99" t="s">
        <v>6316</v>
      </c>
      <c r="D95" s="99"/>
      <c r="E95" s="99" t="s">
        <v>6318</v>
      </c>
      <c r="F95" s="99" t="s">
        <v>30</v>
      </c>
      <c r="G95" s="5">
        <v>1.0</v>
      </c>
      <c r="H95" s="7" t="s">
        <v>4977</v>
      </c>
      <c r="J95" s="7" t="s">
        <v>6313</v>
      </c>
      <c r="K95" s="297">
        <v>44572.0</v>
      </c>
      <c r="L95" s="298"/>
      <c r="M95" s="298">
        <f t="shared" ref="M95:M99" si="20">N95/Q95</f>
        <v>0.6</v>
      </c>
      <c r="N95" s="325">
        <f t="shared" ref="N95:N99" si="21">0.8*O95</f>
        <v>12</v>
      </c>
      <c r="O95" s="299">
        <v>15.0</v>
      </c>
      <c r="P95" s="299">
        <f t="shared" ref="P95:P99" si="22">O95*G95</f>
        <v>15</v>
      </c>
      <c r="Q95" s="7">
        <v>20.0</v>
      </c>
      <c r="S95" s="6"/>
      <c r="T95" s="6"/>
      <c r="U95" s="6"/>
    </row>
    <row r="96">
      <c r="A96" s="99">
        <v>2019.0</v>
      </c>
      <c r="B96" s="99" t="s">
        <v>1649</v>
      </c>
      <c r="C96" s="99" t="s">
        <v>6316</v>
      </c>
      <c r="D96" s="99"/>
      <c r="E96" s="99" t="s">
        <v>6319</v>
      </c>
      <c r="F96" s="99" t="s">
        <v>25</v>
      </c>
      <c r="G96" s="5">
        <v>1.0</v>
      </c>
      <c r="H96" s="7" t="s">
        <v>4977</v>
      </c>
      <c r="J96" s="7" t="s">
        <v>6313</v>
      </c>
      <c r="K96" s="297">
        <v>44572.0</v>
      </c>
      <c r="L96" s="298"/>
      <c r="M96" s="298">
        <f t="shared" si="20"/>
        <v>0.6</v>
      </c>
      <c r="N96" s="325">
        <f t="shared" si="21"/>
        <v>12</v>
      </c>
      <c r="O96" s="299">
        <v>15.0</v>
      </c>
      <c r="P96" s="299">
        <f t="shared" si="22"/>
        <v>15</v>
      </c>
      <c r="Q96" s="7">
        <v>20.0</v>
      </c>
      <c r="S96" s="6"/>
      <c r="T96" s="6"/>
      <c r="U96" s="6"/>
    </row>
    <row r="97">
      <c r="A97" s="99">
        <v>2019.0</v>
      </c>
      <c r="B97" s="99" t="s">
        <v>1649</v>
      </c>
      <c r="C97" s="99" t="s">
        <v>6320</v>
      </c>
      <c r="D97" s="99"/>
      <c r="E97" s="100"/>
      <c r="F97" s="99" t="s">
        <v>25</v>
      </c>
      <c r="G97" s="5">
        <v>1.0</v>
      </c>
      <c r="H97" s="7" t="s">
        <v>4977</v>
      </c>
      <c r="J97" s="7" t="s">
        <v>6313</v>
      </c>
      <c r="K97" s="297">
        <v>44572.0</v>
      </c>
      <c r="L97" s="298"/>
      <c r="M97" s="298" t="str">
        <f t="shared" si="20"/>
        <v>#DIV/0!</v>
      </c>
      <c r="N97" s="325">
        <f t="shared" si="21"/>
        <v>4</v>
      </c>
      <c r="O97" s="299">
        <v>5.0</v>
      </c>
      <c r="P97" s="299">
        <f t="shared" si="22"/>
        <v>5</v>
      </c>
      <c r="Q97" s="6"/>
      <c r="S97" s="6"/>
      <c r="T97" s="6"/>
      <c r="U97" s="6"/>
    </row>
    <row r="98">
      <c r="A98" s="99">
        <v>2019.0</v>
      </c>
      <c r="B98" s="99" t="s">
        <v>1649</v>
      </c>
      <c r="C98" s="99" t="s">
        <v>6321</v>
      </c>
      <c r="D98" s="99"/>
      <c r="E98" s="100"/>
      <c r="F98" s="99" t="s">
        <v>25</v>
      </c>
      <c r="G98" s="5">
        <v>1.0</v>
      </c>
      <c r="H98" s="7" t="s">
        <v>4977</v>
      </c>
      <c r="J98" s="7" t="s">
        <v>6313</v>
      </c>
      <c r="K98" s="297">
        <v>44572.0</v>
      </c>
      <c r="L98" s="298"/>
      <c r="M98" s="298" t="str">
        <f t="shared" si="20"/>
        <v>#DIV/0!</v>
      </c>
      <c r="N98" s="325">
        <f t="shared" si="21"/>
        <v>4</v>
      </c>
      <c r="O98" s="299">
        <v>5.0</v>
      </c>
      <c r="P98" s="299">
        <f t="shared" si="22"/>
        <v>5</v>
      </c>
      <c r="Q98" s="6"/>
      <c r="S98" s="6"/>
      <c r="T98" s="6"/>
      <c r="U98" s="6"/>
    </row>
    <row r="99">
      <c r="A99" s="99">
        <v>2019.0</v>
      </c>
      <c r="B99" s="99" t="s">
        <v>1649</v>
      </c>
      <c r="C99" s="99" t="s">
        <v>6321</v>
      </c>
      <c r="D99" s="99"/>
      <c r="E99" s="100"/>
      <c r="F99" s="99" t="s">
        <v>30</v>
      </c>
      <c r="G99" s="5">
        <v>1.0</v>
      </c>
      <c r="H99" s="7" t="s">
        <v>4977</v>
      </c>
      <c r="J99" s="7" t="s">
        <v>6313</v>
      </c>
      <c r="K99" s="297">
        <v>44572.0</v>
      </c>
      <c r="L99" s="298"/>
      <c r="M99" s="298" t="str">
        <f t="shared" si="20"/>
        <v>#DIV/0!</v>
      </c>
      <c r="N99" s="325">
        <f t="shared" si="21"/>
        <v>4</v>
      </c>
      <c r="O99" s="299">
        <v>5.0</v>
      </c>
      <c r="P99" s="299">
        <f t="shared" si="22"/>
        <v>5</v>
      </c>
      <c r="Q99" s="6"/>
      <c r="S99" s="6"/>
      <c r="T99" s="6"/>
      <c r="U99" s="6"/>
    </row>
    <row r="102">
      <c r="A102" s="106">
        <v>2019.0</v>
      </c>
      <c r="B102" s="106" t="s">
        <v>884</v>
      </c>
      <c r="C102" s="106" t="s">
        <v>1832</v>
      </c>
      <c r="D102" s="106"/>
      <c r="E102" s="106" t="s">
        <v>898</v>
      </c>
      <c r="F102" s="106" t="s">
        <v>25</v>
      </c>
      <c r="G102" s="5">
        <v>3.0</v>
      </c>
      <c r="H102" s="7" t="s">
        <v>4977</v>
      </c>
      <c r="J102" s="7" t="s">
        <v>6313</v>
      </c>
      <c r="K102" s="297">
        <v>44572.0</v>
      </c>
      <c r="L102" s="298"/>
      <c r="M102" s="298">
        <f t="shared" ref="M102:M103" si="23">N102/Q102</f>
        <v>0.4</v>
      </c>
      <c r="N102" s="325">
        <f t="shared" ref="N102:N103" si="24">0.8*O102</f>
        <v>4</v>
      </c>
      <c r="O102" s="299">
        <v>5.0</v>
      </c>
      <c r="P102" s="299">
        <f t="shared" ref="P102:P103" si="25">O102*G102</f>
        <v>15</v>
      </c>
      <c r="Q102" s="7">
        <v>10.0</v>
      </c>
      <c r="S102" s="6"/>
      <c r="T102" s="6"/>
      <c r="U102" s="6"/>
    </row>
    <row r="103">
      <c r="A103" s="99">
        <v>2019.0</v>
      </c>
      <c r="B103" s="99" t="s">
        <v>884</v>
      </c>
      <c r="C103" s="99" t="s">
        <v>6322</v>
      </c>
      <c r="D103" s="99"/>
      <c r="E103" s="99" t="s">
        <v>932</v>
      </c>
      <c r="F103" s="99" t="s">
        <v>30</v>
      </c>
      <c r="G103" s="5">
        <v>1.0</v>
      </c>
      <c r="H103" s="7" t="s">
        <v>4977</v>
      </c>
      <c r="J103" s="7" t="s">
        <v>6313</v>
      </c>
      <c r="K103" s="297">
        <v>44572.0</v>
      </c>
      <c r="L103" s="298"/>
      <c r="M103" s="298">
        <f t="shared" si="23"/>
        <v>0.48</v>
      </c>
      <c r="N103" s="325">
        <f t="shared" si="24"/>
        <v>24</v>
      </c>
      <c r="O103" s="299">
        <v>30.0</v>
      </c>
      <c r="P103" s="299">
        <f t="shared" si="25"/>
        <v>30</v>
      </c>
      <c r="Q103" s="7">
        <v>50.0</v>
      </c>
      <c r="S103" s="6"/>
      <c r="T103" s="6"/>
      <c r="U103" s="6"/>
    </row>
    <row r="109">
      <c r="A109" s="106">
        <v>2019.0</v>
      </c>
      <c r="B109" s="106" t="s">
        <v>884</v>
      </c>
      <c r="C109" s="106" t="s">
        <v>6323</v>
      </c>
      <c r="D109" s="106"/>
      <c r="E109" s="106" t="s">
        <v>857</v>
      </c>
      <c r="F109" s="106" t="s">
        <v>30</v>
      </c>
      <c r="G109" s="5">
        <v>1.0</v>
      </c>
      <c r="H109" s="7" t="s">
        <v>4977</v>
      </c>
      <c r="J109" s="7" t="s">
        <v>6313</v>
      </c>
      <c r="K109" s="297">
        <v>44572.0</v>
      </c>
      <c r="L109" s="298"/>
      <c r="M109" s="298">
        <f t="shared" ref="M109:M111" si="26">N109/Q109</f>
        <v>0.4</v>
      </c>
      <c r="N109" s="325">
        <f t="shared" ref="N109:N111" si="27">0.8*O109</f>
        <v>4</v>
      </c>
      <c r="O109" s="299">
        <v>5.0</v>
      </c>
      <c r="P109" s="299">
        <f t="shared" ref="P109:P111" si="28">O109*G109</f>
        <v>5</v>
      </c>
      <c r="Q109" s="7">
        <v>10.0</v>
      </c>
      <c r="S109" s="6"/>
      <c r="T109" s="6"/>
      <c r="U109" s="6"/>
    </row>
    <row r="110">
      <c r="A110" s="106">
        <v>2019.0</v>
      </c>
      <c r="B110" s="106" t="s">
        <v>884</v>
      </c>
      <c r="C110" s="106" t="s">
        <v>2206</v>
      </c>
      <c r="D110" s="106"/>
      <c r="E110" s="108"/>
      <c r="F110" s="106" t="s">
        <v>72</v>
      </c>
      <c r="G110" s="5">
        <v>1.0</v>
      </c>
      <c r="H110" s="7" t="s">
        <v>4977</v>
      </c>
      <c r="J110" s="7" t="s">
        <v>6313</v>
      </c>
      <c r="K110" s="297">
        <v>44572.0</v>
      </c>
      <c r="L110" s="298"/>
      <c r="M110" s="298">
        <f t="shared" si="26"/>
        <v>0.4571428571</v>
      </c>
      <c r="N110" s="325">
        <f t="shared" si="27"/>
        <v>3.2</v>
      </c>
      <c r="O110" s="299">
        <v>4.0</v>
      </c>
      <c r="P110" s="299">
        <f t="shared" si="28"/>
        <v>4</v>
      </c>
      <c r="Q110" s="7">
        <v>7.0</v>
      </c>
      <c r="S110" s="6"/>
      <c r="T110" s="6"/>
      <c r="U110" s="6"/>
    </row>
    <row r="111">
      <c r="A111" s="99">
        <v>2019.0</v>
      </c>
      <c r="B111" s="99" t="s">
        <v>884</v>
      </c>
      <c r="C111" s="99" t="s">
        <v>2206</v>
      </c>
      <c r="D111" s="99"/>
      <c r="E111" s="99" t="s">
        <v>857</v>
      </c>
      <c r="F111" s="99" t="s">
        <v>30</v>
      </c>
      <c r="G111" s="5">
        <v>1.0</v>
      </c>
      <c r="H111" s="7" t="s">
        <v>4977</v>
      </c>
      <c r="J111" s="7" t="s">
        <v>6313</v>
      </c>
      <c r="K111" s="297">
        <v>44572.0</v>
      </c>
      <c r="L111" s="298"/>
      <c r="M111" s="298">
        <f t="shared" si="26"/>
        <v>0.5333333333</v>
      </c>
      <c r="N111" s="325">
        <f t="shared" si="27"/>
        <v>16</v>
      </c>
      <c r="O111" s="299">
        <v>20.0</v>
      </c>
      <c r="P111" s="299">
        <f t="shared" si="28"/>
        <v>20</v>
      </c>
      <c r="Q111" s="7">
        <v>30.0</v>
      </c>
      <c r="S111" s="6"/>
      <c r="T111" s="6"/>
      <c r="U111" s="6"/>
    </row>
    <row r="115">
      <c r="A115" s="106">
        <v>2019.0</v>
      </c>
      <c r="B115" s="106" t="s">
        <v>956</v>
      </c>
      <c r="C115" s="106" t="s">
        <v>6316</v>
      </c>
      <c r="D115" s="106"/>
      <c r="E115" s="106" t="s">
        <v>3364</v>
      </c>
      <c r="F115" s="106" t="s">
        <v>30</v>
      </c>
      <c r="G115" s="191">
        <v>1.0</v>
      </c>
      <c r="H115" s="7" t="s">
        <v>4977</v>
      </c>
      <c r="J115" s="7" t="s">
        <v>6313</v>
      </c>
      <c r="K115" s="297">
        <v>44572.0</v>
      </c>
      <c r="L115" s="298"/>
      <c r="M115" s="298">
        <f>N115/Q115</f>
        <v>0.24</v>
      </c>
      <c r="N115" s="325">
        <f>0.8*O115</f>
        <v>2.4</v>
      </c>
      <c r="O115" s="299">
        <v>3.0</v>
      </c>
      <c r="P115" s="299">
        <f>O115*G115</f>
        <v>3</v>
      </c>
      <c r="Q115" s="7">
        <v>10.0</v>
      </c>
      <c r="S115" s="6"/>
      <c r="T115" s="6"/>
      <c r="U115" s="6"/>
    </row>
    <row r="117">
      <c r="A117" s="106">
        <v>2019.0</v>
      </c>
      <c r="B117" s="106" t="s">
        <v>956</v>
      </c>
      <c r="C117" s="106" t="s">
        <v>6324</v>
      </c>
      <c r="D117" s="106"/>
      <c r="E117" s="108"/>
      <c r="F117" s="106" t="s">
        <v>25</v>
      </c>
      <c r="G117" s="191">
        <v>1.0</v>
      </c>
      <c r="H117" s="7" t="s">
        <v>4977</v>
      </c>
      <c r="J117" s="7" t="s">
        <v>6313</v>
      </c>
      <c r="K117" s="297">
        <v>44572.0</v>
      </c>
      <c r="L117" s="298"/>
      <c r="M117" s="298">
        <f>N117/Q117</f>
        <v>0.5333333333</v>
      </c>
      <c r="N117" s="325">
        <f>0.8*O117</f>
        <v>1.6</v>
      </c>
      <c r="O117" s="299">
        <v>2.0</v>
      </c>
      <c r="P117" s="299">
        <f>O117*G117</f>
        <v>2</v>
      </c>
      <c r="Q117" s="7">
        <v>3.0</v>
      </c>
      <c r="S117" s="6"/>
      <c r="T117" s="6"/>
      <c r="U117" s="6"/>
    </row>
    <row r="120">
      <c r="A120" s="106">
        <v>2019.0</v>
      </c>
      <c r="B120" s="106" t="s">
        <v>956</v>
      </c>
      <c r="C120" s="106" t="s">
        <v>2206</v>
      </c>
      <c r="D120" s="106"/>
      <c r="E120" s="108"/>
      <c r="F120" s="106" t="s">
        <v>30</v>
      </c>
      <c r="G120" s="191">
        <v>3.0</v>
      </c>
      <c r="H120" s="7" t="s">
        <v>4977</v>
      </c>
      <c r="J120" s="7" t="s">
        <v>6313</v>
      </c>
      <c r="K120" s="297">
        <v>44572.0</v>
      </c>
      <c r="L120" s="298"/>
      <c r="M120" s="298">
        <f>N120/Q120</f>
        <v>0.4</v>
      </c>
      <c r="N120" s="325">
        <f>0.8*O120</f>
        <v>8</v>
      </c>
      <c r="O120" s="299">
        <v>10.0</v>
      </c>
      <c r="P120" s="299">
        <f>O120*G120</f>
        <v>30</v>
      </c>
      <c r="Q120" s="7">
        <v>20.0</v>
      </c>
      <c r="S120" s="6"/>
      <c r="T120" s="6"/>
      <c r="U120" s="6"/>
    </row>
    <row r="126">
      <c r="A126" s="106">
        <v>2019.0</v>
      </c>
      <c r="B126" s="106" t="s">
        <v>956</v>
      </c>
      <c r="C126" s="106" t="s">
        <v>6325</v>
      </c>
      <c r="D126" s="106"/>
      <c r="E126" s="108"/>
      <c r="F126" s="106" t="s">
        <v>30</v>
      </c>
      <c r="G126" s="191">
        <v>2.0</v>
      </c>
      <c r="H126" s="7" t="s">
        <v>4977</v>
      </c>
      <c r="J126" s="7" t="s">
        <v>6313</v>
      </c>
      <c r="K126" s="297">
        <v>44572.0</v>
      </c>
      <c r="L126" s="298"/>
      <c r="M126" s="298">
        <f t="shared" ref="M126:M127" si="29">N126/Q126</f>
        <v>0.4</v>
      </c>
      <c r="N126" s="325">
        <f t="shared" ref="N126:N127" si="30">0.8*O126</f>
        <v>4</v>
      </c>
      <c r="O126" s="299">
        <v>5.0</v>
      </c>
      <c r="P126" s="299">
        <f t="shared" ref="P126:P127" si="31">O126*G126</f>
        <v>10</v>
      </c>
      <c r="Q126" s="7">
        <v>10.0</v>
      </c>
      <c r="S126" s="6"/>
      <c r="T126" s="6"/>
      <c r="U126" s="6"/>
    </row>
    <row r="127">
      <c r="A127" s="106">
        <v>2019.0</v>
      </c>
      <c r="B127" s="106" t="s">
        <v>956</v>
      </c>
      <c r="C127" s="106" t="s">
        <v>6326</v>
      </c>
      <c r="D127" s="106"/>
      <c r="E127" s="108"/>
      <c r="F127" s="106" t="s">
        <v>25</v>
      </c>
      <c r="G127" s="191">
        <v>1.0</v>
      </c>
      <c r="H127" s="7" t="s">
        <v>4977</v>
      </c>
      <c r="J127" s="7" t="s">
        <v>6313</v>
      </c>
      <c r="K127" s="297">
        <v>44572.0</v>
      </c>
      <c r="L127" s="298"/>
      <c r="M127" s="298">
        <f t="shared" si="29"/>
        <v>0.4</v>
      </c>
      <c r="N127" s="325">
        <f t="shared" si="30"/>
        <v>4</v>
      </c>
      <c r="O127" s="299">
        <v>5.0</v>
      </c>
      <c r="P127" s="299">
        <f t="shared" si="31"/>
        <v>5</v>
      </c>
      <c r="Q127" s="7">
        <v>10.0</v>
      </c>
      <c r="S127" s="6"/>
      <c r="T127" s="6"/>
      <c r="U127" s="6"/>
    </row>
    <row r="128">
      <c r="H128" s="6"/>
      <c r="J128" s="298"/>
      <c r="K128" s="307"/>
      <c r="L128" s="298"/>
      <c r="M128" s="298"/>
      <c r="N128" s="6"/>
      <c r="O128" s="325"/>
      <c r="P128" s="6"/>
      <c r="Q128" s="6"/>
      <c r="S128" s="6"/>
      <c r="T128" s="6"/>
      <c r="U128" s="6"/>
    </row>
    <row r="129">
      <c r="H129" s="6"/>
      <c r="J129" s="298"/>
      <c r="K129" s="307"/>
      <c r="L129" s="298"/>
      <c r="M129" s="298"/>
      <c r="N129" s="6"/>
      <c r="O129" s="325"/>
      <c r="P129" s="6"/>
      <c r="Q129" s="6"/>
      <c r="S129" s="6"/>
      <c r="T129" s="6"/>
      <c r="U129" s="6"/>
    </row>
    <row r="130">
      <c r="H130" s="6"/>
      <c r="J130" s="298"/>
      <c r="K130" s="307"/>
      <c r="L130" s="298"/>
      <c r="M130" s="298"/>
      <c r="N130" s="6">
        <f>sum(N67:N127)</f>
        <v>223.2</v>
      </c>
      <c r="O130" s="325"/>
      <c r="P130" s="6">
        <f t="shared" ref="P130:Q130" si="32">sum(P67:P127)</f>
        <v>314</v>
      </c>
      <c r="Q130" s="325">
        <f t="shared" si="32"/>
        <v>200</v>
      </c>
      <c r="S130" s="6"/>
      <c r="T130" s="6"/>
      <c r="U130" s="6"/>
    </row>
    <row r="131">
      <c r="H131" s="6"/>
      <c r="J131" s="298"/>
      <c r="K131" s="307"/>
      <c r="L131" s="298"/>
      <c r="M131" s="298"/>
      <c r="N131" s="6"/>
      <c r="O131" s="325"/>
      <c r="P131" s="6"/>
      <c r="Q131" s="6"/>
      <c r="S131" s="6"/>
      <c r="T131" s="6"/>
      <c r="U131" s="6"/>
    </row>
    <row r="132">
      <c r="H132" s="6"/>
      <c r="J132" s="298"/>
      <c r="K132" s="307"/>
      <c r="L132" s="298"/>
      <c r="M132" s="298"/>
      <c r="N132" s="6"/>
      <c r="O132" s="325"/>
      <c r="P132" s="6"/>
      <c r="Q132" s="6"/>
      <c r="S132" s="6"/>
      <c r="T132" s="6"/>
      <c r="U132" s="6"/>
    </row>
    <row r="133">
      <c r="H133" s="6"/>
      <c r="J133" s="298"/>
      <c r="K133" s="307"/>
      <c r="L133" s="298"/>
      <c r="M133" s="298"/>
      <c r="N133" s="6"/>
      <c r="O133" s="325"/>
      <c r="P133" s="6"/>
      <c r="Q133" s="6"/>
      <c r="S133" s="6"/>
      <c r="T133" s="6"/>
      <c r="U133" s="6"/>
    </row>
    <row r="134">
      <c r="C134" s="5" t="s">
        <v>6327</v>
      </c>
      <c r="D134" s="5"/>
      <c r="H134" s="6"/>
      <c r="J134" s="298"/>
      <c r="K134" s="307"/>
      <c r="L134" s="298"/>
      <c r="M134" s="298"/>
      <c r="N134" s="6"/>
      <c r="O134" s="325"/>
      <c r="P134" s="6"/>
      <c r="Q134" s="6"/>
      <c r="S134" s="6"/>
      <c r="T134" s="6"/>
      <c r="U134" s="6"/>
    </row>
    <row r="135">
      <c r="A135" s="296"/>
      <c r="B135" s="296"/>
      <c r="C135" s="296"/>
      <c r="D135" s="296"/>
      <c r="E135" s="409"/>
      <c r="F135" s="409"/>
      <c r="H135" s="6"/>
      <c r="J135" s="298"/>
      <c r="K135" s="307"/>
      <c r="L135" s="298"/>
      <c r="M135" s="298"/>
      <c r="N135" s="6"/>
      <c r="O135" s="325"/>
      <c r="P135" s="6"/>
      <c r="Q135" s="6"/>
      <c r="S135" s="6"/>
      <c r="T135" s="6"/>
      <c r="U135" s="6"/>
    </row>
    <row r="136">
      <c r="A136" s="143" t="s">
        <v>3</v>
      </c>
      <c r="B136" s="143" t="s">
        <v>4</v>
      </c>
      <c r="C136" s="143" t="s">
        <v>5</v>
      </c>
      <c r="D136" s="143"/>
      <c r="E136" s="143" t="s">
        <v>7</v>
      </c>
      <c r="F136" s="143" t="s">
        <v>8</v>
      </c>
      <c r="G136" s="143" t="s">
        <v>4927</v>
      </c>
      <c r="H136" s="3" t="s">
        <v>4974</v>
      </c>
      <c r="I136" s="407"/>
      <c r="J136" s="3" t="s">
        <v>6305</v>
      </c>
      <c r="K136" s="3" t="s">
        <v>6306</v>
      </c>
      <c r="L136" s="3" t="s">
        <v>6307</v>
      </c>
      <c r="M136" s="3" t="s">
        <v>6308</v>
      </c>
      <c r="N136" s="3" t="s">
        <v>6309</v>
      </c>
      <c r="O136" s="288" t="s">
        <v>6310</v>
      </c>
      <c r="P136" s="3" t="s">
        <v>6311</v>
      </c>
      <c r="Q136" s="3" t="s">
        <v>6312</v>
      </c>
      <c r="S136" s="6"/>
      <c r="T136" s="6"/>
      <c r="U136" s="6"/>
    </row>
    <row r="144">
      <c r="A144" s="184">
        <v>2020.0</v>
      </c>
      <c r="B144" s="184" t="s">
        <v>23</v>
      </c>
      <c r="C144" s="184" t="s">
        <v>49</v>
      </c>
      <c r="D144" s="184"/>
      <c r="E144" s="185" t="s">
        <v>506</v>
      </c>
      <c r="F144" s="200" t="s">
        <v>30</v>
      </c>
      <c r="G144" s="5">
        <v>1.0</v>
      </c>
      <c r="H144" s="7" t="s">
        <v>4165</v>
      </c>
      <c r="J144" s="7" t="s">
        <v>6313</v>
      </c>
      <c r="K144" s="297">
        <v>44572.0</v>
      </c>
      <c r="L144" s="298"/>
      <c r="M144" s="298">
        <f>N144/Q144</f>
        <v>0.7272727273</v>
      </c>
      <c r="N144" s="325">
        <f>0.8*O144</f>
        <v>104</v>
      </c>
      <c r="O144" s="299">
        <v>130.0</v>
      </c>
      <c r="P144" s="299">
        <f>O144*G144</f>
        <v>130</v>
      </c>
      <c r="Q144" s="7">
        <v>143.0</v>
      </c>
      <c r="S144" s="6"/>
      <c r="T144" s="6"/>
      <c r="U144" s="6"/>
    </row>
    <row r="146">
      <c r="A146" s="184">
        <v>2020.0</v>
      </c>
      <c r="B146" s="184" t="s">
        <v>6328</v>
      </c>
      <c r="C146" s="184" t="s">
        <v>19</v>
      </c>
      <c r="D146" s="184"/>
      <c r="E146" s="185"/>
      <c r="F146" s="185" t="s">
        <v>25</v>
      </c>
      <c r="G146" s="5">
        <v>2.0</v>
      </c>
      <c r="H146" s="7" t="s">
        <v>4165</v>
      </c>
      <c r="J146" s="7" t="s">
        <v>6313</v>
      </c>
      <c r="K146" s="297">
        <v>44572.0</v>
      </c>
      <c r="L146" s="298"/>
      <c r="M146" s="298">
        <f>N146/Q146</f>
        <v>0.368</v>
      </c>
      <c r="N146" s="325">
        <f>0.8*O146</f>
        <v>18.4</v>
      </c>
      <c r="O146" s="299">
        <v>23.0</v>
      </c>
      <c r="P146" s="299">
        <f>O146*G146</f>
        <v>46</v>
      </c>
      <c r="Q146" s="7">
        <v>50.0</v>
      </c>
      <c r="S146" s="6"/>
      <c r="T146" s="6"/>
      <c r="U146" s="6"/>
    </row>
    <row r="149">
      <c r="A149" s="134">
        <v>2020.0</v>
      </c>
      <c r="B149" s="134" t="s">
        <v>151</v>
      </c>
      <c r="C149" s="134" t="s">
        <v>659</v>
      </c>
      <c r="D149" s="134"/>
      <c r="E149" s="135"/>
      <c r="F149" s="99" t="s">
        <v>30</v>
      </c>
      <c r="G149" s="5">
        <v>1.0</v>
      </c>
      <c r="H149" s="7" t="s">
        <v>4165</v>
      </c>
      <c r="J149" s="7" t="s">
        <v>6313</v>
      </c>
      <c r="K149" s="297">
        <v>44572.0</v>
      </c>
      <c r="L149" s="298"/>
      <c r="M149" s="298">
        <f t="shared" ref="M149:M150" si="33">N149/Q149</f>
        <v>0.6461538462</v>
      </c>
      <c r="N149" s="325">
        <f t="shared" ref="N149:N150" si="34">0.8*O149</f>
        <v>168</v>
      </c>
      <c r="O149" s="299">
        <v>210.0</v>
      </c>
      <c r="P149" s="299">
        <f t="shared" ref="P149:P150" si="35">O149*G149</f>
        <v>210</v>
      </c>
      <c r="Q149" s="7">
        <v>260.0</v>
      </c>
      <c r="S149" s="6"/>
      <c r="T149" s="6"/>
      <c r="U149" s="6"/>
    </row>
    <row r="150">
      <c r="A150" s="134">
        <v>2019.0</v>
      </c>
      <c r="B150" s="134" t="s">
        <v>786</v>
      </c>
      <c r="C150" s="134" t="s">
        <v>6329</v>
      </c>
      <c r="D150" s="134"/>
      <c r="E150" s="135" t="s">
        <v>898</v>
      </c>
      <c r="F150" s="99" t="s">
        <v>30</v>
      </c>
      <c r="G150" s="5">
        <v>1.0</v>
      </c>
      <c r="H150" s="7" t="s">
        <v>4165</v>
      </c>
      <c r="J150" s="7" t="s">
        <v>6313</v>
      </c>
      <c r="K150" s="297">
        <v>44572.0</v>
      </c>
      <c r="L150" s="298"/>
      <c r="M150" s="298">
        <f t="shared" si="33"/>
        <v>0.408</v>
      </c>
      <c r="N150" s="325">
        <f t="shared" si="34"/>
        <v>40.8</v>
      </c>
      <c r="O150" s="299">
        <v>51.0</v>
      </c>
      <c r="P150" s="299">
        <f t="shared" si="35"/>
        <v>51</v>
      </c>
      <c r="Q150" s="7">
        <v>100.0</v>
      </c>
      <c r="S150" s="6"/>
      <c r="T150" s="6"/>
      <c r="U150" s="6"/>
    </row>
    <row r="154">
      <c r="A154" s="134">
        <v>2019.0</v>
      </c>
      <c r="B154" s="134" t="s">
        <v>1852</v>
      </c>
      <c r="C154" s="134" t="s">
        <v>1786</v>
      </c>
      <c r="D154" s="134"/>
      <c r="E154" s="135" t="s">
        <v>898</v>
      </c>
      <c r="F154" s="99" t="s">
        <v>30</v>
      </c>
      <c r="G154" s="5">
        <v>1.0</v>
      </c>
      <c r="H154" s="7" t="s">
        <v>4977</v>
      </c>
      <c r="J154" s="7" t="s">
        <v>6313</v>
      </c>
      <c r="K154" s="297">
        <v>44572.0</v>
      </c>
      <c r="L154" s="298"/>
      <c r="M154" s="298">
        <f t="shared" ref="M154:M157" si="36">N154/Q154</f>
        <v>0.24</v>
      </c>
      <c r="N154" s="325">
        <f t="shared" ref="N154:N157" si="37">0.8*O154</f>
        <v>48</v>
      </c>
      <c r="O154" s="299">
        <v>60.0</v>
      </c>
      <c r="P154" s="299">
        <f t="shared" ref="P154:P157" si="38">O154*G154</f>
        <v>60</v>
      </c>
      <c r="Q154" s="7">
        <v>200.0</v>
      </c>
      <c r="S154" s="6"/>
      <c r="T154" s="6"/>
      <c r="U154" s="6"/>
    </row>
    <row r="155">
      <c r="A155" s="184">
        <v>2019.0</v>
      </c>
      <c r="B155" s="184" t="s">
        <v>1852</v>
      </c>
      <c r="C155" s="184" t="s">
        <v>2722</v>
      </c>
      <c r="D155" s="184"/>
      <c r="E155" s="185" t="s">
        <v>898</v>
      </c>
      <c r="F155" s="185" t="s">
        <v>25</v>
      </c>
      <c r="G155" s="5">
        <v>1.0</v>
      </c>
      <c r="H155" s="7" t="s">
        <v>4977</v>
      </c>
      <c r="J155" s="7" t="s">
        <v>6313</v>
      </c>
      <c r="K155" s="297">
        <v>44572.0</v>
      </c>
      <c r="L155" s="298"/>
      <c r="M155" s="298">
        <f t="shared" si="36"/>
        <v>0.3</v>
      </c>
      <c r="N155" s="325">
        <f t="shared" si="37"/>
        <v>2.4</v>
      </c>
      <c r="O155" s="299">
        <v>3.0</v>
      </c>
      <c r="P155" s="299">
        <f t="shared" si="38"/>
        <v>3</v>
      </c>
      <c r="Q155" s="7">
        <v>8.0</v>
      </c>
      <c r="S155" s="6"/>
      <c r="T155" s="6"/>
      <c r="U155" s="6"/>
    </row>
    <row r="156">
      <c r="A156" s="141">
        <v>2019.0</v>
      </c>
      <c r="B156" s="141" t="s">
        <v>1852</v>
      </c>
      <c r="C156" s="141" t="s">
        <v>2722</v>
      </c>
      <c r="D156" s="141"/>
      <c r="E156" s="142" t="s">
        <v>2257</v>
      </c>
      <c r="F156" s="142" t="s">
        <v>72</v>
      </c>
      <c r="G156" s="5">
        <v>1.0</v>
      </c>
      <c r="H156" s="7" t="s">
        <v>4977</v>
      </c>
      <c r="J156" s="7" t="s">
        <v>6313</v>
      </c>
      <c r="K156" s="297">
        <v>44572.0</v>
      </c>
      <c r="L156" s="298"/>
      <c r="M156" s="298">
        <f t="shared" si="36"/>
        <v>0.8</v>
      </c>
      <c r="N156" s="325">
        <f t="shared" si="37"/>
        <v>4.8</v>
      </c>
      <c r="O156" s="299">
        <v>6.0</v>
      </c>
      <c r="P156" s="299">
        <f t="shared" si="38"/>
        <v>6</v>
      </c>
      <c r="Q156" s="7">
        <v>6.0</v>
      </c>
      <c r="S156" s="6"/>
      <c r="T156" s="6"/>
      <c r="U156" s="6"/>
    </row>
    <row r="157">
      <c r="A157" s="134">
        <v>2019.0</v>
      </c>
      <c r="B157" s="134" t="s">
        <v>1852</v>
      </c>
      <c r="C157" s="134" t="s">
        <v>2247</v>
      </c>
      <c r="D157" s="134"/>
      <c r="E157" s="135" t="s">
        <v>898</v>
      </c>
      <c r="F157" s="135" t="s">
        <v>25</v>
      </c>
      <c r="G157" s="5">
        <v>1.0</v>
      </c>
      <c r="H157" s="7" t="s">
        <v>4977</v>
      </c>
      <c r="J157" s="7" t="s">
        <v>6313</v>
      </c>
      <c r="K157" s="297">
        <v>44572.0</v>
      </c>
      <c r="L157" s="298"/>
      <c r="M157" s="298">
        <f t="shared" si="36"/>
        <v>0.3466666667</v>
      </c>
      <c r="N157" s="325">
        <f t="shared" si="37"/>
        <v>10.4</v>
      </c>
      <c r="O157" s="299">
        <v>13.0</v>
      </c>
      <c r="P157" s="299">
        <f t="shared" si="38"/>
        <v>13</v>
      </c>
      <c r="Q157" s="7">
        <v>30.0</v>
      </c>
      <c r="S157" s="6"/>
      <c r="T157" s="6"/>
      <c r="U157" s="6"/>
    </row>
    <row r="161">
      <c r="A161" s="296"/>
      <c r="B161" s="296"/>
      <c r="C161" s="296"/>
      <c r="D161" s="296"/>
      <c r="E161" s="409"/>
      <c r="F161" s="409"/>
      <c r="G161" s="5"/>
      <c r="H161" s="7"/>
      <c r="J161" s="7"/>
      <c r="K161" s="297"/>
      <c r="L161" s="6"/>
      <c r="M161" s="6"/>
      <c r="N161" s="6"/>
      <c r="O161" s="325"/>
      <c r="P161" s="6"/>
      <c r="Q161" s="6"/>
      <c r="S161" s="6"/>
      <c r="T161" s="6"/>
      <c r="U161" s="6"/>
    </row>
    <row r="162">
      <c r="B162" s="296" t="s">
        <v>6330</v>
      </c>
      <c r="C162" s="296"/>
      <c r="D162" s="296"/>
      <c r="E162" s="409"/>
      <c r="F162" s="409"/>
      <c r="G162" s="5"/>
      <c r="H162" s="7"/>
      <c r="J162" s="7"/>
      <c r="K162" s="297"/>
      <c r="L162" s="6"/>
      <c r="M162" s="6"/>
      <c r="N162" s="6"/>
      <c r="O162" s="325"/>
      <c r="P162" s="410">
        <f>sum(P137:P160)</f>
        <v>519</v>
      </c>
      <c r="Q162" s="6"/>
      <c r="S162" s="6"/>
      <c r="T162" s="6"/>
      <c r="U162" s="6"/>
    </row>
    <row r="163">
      <c r="A163" s="143" t="s">
        <v>3</v>
      </c>
      <c r="B163" s="143" t="s">
        <v>4</v>
      </c>
      <c r="C163" s="143" t="s">
        <v>5</v>
      </c>
      <c r="D163" s="143"/>
      <c r="E163" s="143" t="s">
        <v>7</v>
      </c>
      <c r="F163" s="143" t="s">
        <v>8</v>
      </c>
      <c r="G163" s="143" t="s">
        <v>4927</v>
      </c>
      <c r="H163" s="3" t="s">
        <v>4974</v>
      </c>
      <c r="I163" s="407"/>
      <c r="J163" s="3" t="s">
        <v>6305</v>
      </c>
      <c r="K163" s="3" t="s">
        <v>6306</v>
      </c>
      <c r="L163" s="3" t="s">
        <v>6307</v>
      </c>
      <c r="M163" s="3" t="s">
        <v>6308</v>
      </c>
      <c r="N163" s="3" t="s">
        <v>6309</v>
      </c>
      <c r="O163" s="288" t="s">
        <v>6310</v>
      </c>
      <c r="P163" s="3" t="s">
        <v>6311</v>
      </c>
      <c r="Q163" s="3" t="s">
        <v>6312</v>
      </c>
      <c r="S163" s="6"/>
      <c r="T163" s="6"/>
      <c r="U163" s="6"/>
    </row>
    <row r="164">
      <c r="A164" s="141">
        <v>2019.0</v>
      </c>
      <c r="B164" s="141" t="s">
        <v>1418</v>
      </c>
      <c r="C164" s="141" t="s">
        <v>1419</v>
      </c>
      <c r="D164" s="141"/>
      <c r="E164" s="142" t="s">
        <v>6331</v>
      </c>
      <c r="F164" s="106" t="s">
        <v>30</v>
      </c>
      <c r="G164" s="5">
        <v>1.0</v>
      </c>
      <c r="H164" s="7" t="s">
        <v>4164</v>
      </c>
      <c r="J164" s="7" t="s">
        <v>6213</v>
      </c>
      <c r="K164" s="297">
        <v>44580.0</v>
      </c>
      <c r="L164" s="6"/>
      <c r="M164" s="6"/>
      <c r="N164" s="325">
        <f t="shared" ref="N164:N165" si="39">0.85*O164</f>
        <v>29.75</v>
      </c>
      <c r="O164" s="299">
        <v>35.0</v>
      </c>
      <c r="P164" s="299" t="str">
        <f>O164*'Serial Sheet'!M308</f>
        <v>#VALUE!</v>
      </c>
      <c r="Q164" s="7">
        <v>60.0</v>
      </c>
      <c r="S164" s="6"/>
      <c r="T164" s="6"/>
      <c r="U164" s="6"/>
    </row>
    <row r="165">
      <c r="A165" s="134">
        <v>2017.0</v>
      </c>
      <c r="B165" s="134" t="s">
        <v>119</v>
      </c>
      <c r="C165" s="134" t="s">
        <v>1338</v>
      </c>
      <c r="D165" s="134"/>
      <c r="E165" s="135"/>
      <c r="F165" s="99" t="s">
        <v>30</v>
      </c>
      <c r="G165" s="5">
        <v>1.0</v>
      </c>
      <c r="H165" s="7" t="s">
        <v>4164</v>
      </c>
      <c r="J165" s="7" t="s">
        <v>6213</v>
      </c>
      <c r="K165" s="297">
        <v>44580.0</v>
      </c>
      <c r="L165" s="6"/>
      <c r="M165" s="298">
        <f>N165/Q165</f>
        <v>0.4576923077</v>
      </c>
      <c r="N165" s="325">
        <f t="shared" si="39"/>
        <v>29.75</v>
      </c>
      <c r="O165" s="299">
        <v>35.0</v>
      </c>
      <c r="P165" s="299">
        <f>O165*G167</f>
        <v>35</v>
      </c>
      <c r="Q165" s="7">
        <v>65.0</v>
      </c>
      <c r="S165" s="6"/>
      <c r="T165" s="6"/>
      <c r="U165" s="6"/>
    </row>
    <row r="167">
      <c r="A167" s="184">
        <v>2020.0</v>
      </c>
      <c r="B167" s="184" t="s">
        <v>305</v>
      </c>
      <c r="C167" s="184" t="s">
        <v>880</v>
      </c>
      <c r="D167" s="184"/>
      <c r="E167" s="185" t="s">
        <v>1696</v>
      </c>
      <c r="F167" s="185" t="s">
        <v>244</v>
      </c>
      <c r="G167" s="5">
        <v>1.0</v>
      </c>
      <c r="H167" s="7" t="s">
        <v>4164</v>
      </c>
      <c r="J167" s="7" t="s">
        <v>6213</v>
      </c>
      <c r="K167" s="297">
        <v>44580.0</v>
      </c>
      <c r="L167" s="6"/>
      <c r="M167" s="298">
        <f t="shared" ref="M167:M168" si="40">N167/Q167</f>
        <v>0.6439393939</v>
      </c>
      <c r="N167" s="325">
        <f t="shared" ref="N167:N168" si="41">0.85*O167</f>
        <v>212.5</v>
      </c>
      <c r="O167" s="299">
        <v>250.0</v>
      </c>
      <c r="P167" s="299" t="str">
        <f>O167*#REF!</f>
        <v>#REF!</v>
      </c>
      <c r="Q167" s="7">
        <v>330.0</v>
      </c>
      <c r="S167" s="6"/>
      <c r="T167" s="6"/>
      <c r="U167" s="6"/>
    </row>
    <row r="168">
      <c r="A168" s="184">
        <v>2020.0</v>
      </c>
      <c r="B168" s="184" t="s">
        <v>884</v>
      </c>
      <c r="C168" s="184" t="s">
        <v>927</v>
      </c>
      <c r="D168" s="184"/>
      <c r="E168" s="185" t="s">
        <v>920</v>
      </c>
      <c r="F168" s="200" t="s">
        <v>30</v>
      </c>
      <c r="G168" s="5">
        <v>1.0</v>
      </c>
      <c r="H168" s="7" t="s">
        <v>4164</v>
      </c>
      <c r="J168" s="7" t="s">
        <v>6213</v>
      </c>
      <c r="K168" s="297">
        <v>44580.0</v>
      </c>
      <c r="L168" s="6"/>
      <c r="M168" s="298">
        <f t="shared" si="40"/>
        <v>0.53125</v>
      </c>
      <c r="N168" s="325">
        <f t="shared" si="41"/>
        <v>76.5</v>
      </c>
      <c r="O168" s="299">
        <v>90.0</v>
      </c>
      <c r="P168" s="299">
        <f>O168*G168</f>
        <v>90</v>
      </c>
      <c r="Q168" s="7">
        <v>144.0</v>
      </c>
      <c r="S168" s="6"/>
      <c r="T168" s="6"/>
      <c r="U168" s="6"/>
    </row>
    <row r="174">
      <c r="A174" s="141"/>
      <c r="B174" s="141"/>
      <c r="C174" s="141"/>
      <c r="D174" s="141"/>
      <c r="E174" s="142"/>
      <c r="F174" s="106"/>
      <c r="H174" s="7"/>
      <c r="J174" s="7"/>
      <c r="K174" s="297"/>
      <c r="L174" s="6"/>
      <c r="M174" s="298"/>
      <c r="N174" s="6"/>
      <c r="O174" s="299"/>
      <c r="P174" s="299"/>
      <c r="Q174" s="7"/>
      <c r="S174" s="6"/>
      <c r="T174" s="6"/>
      <c r="U174" s="6"/>
    </row>
    <row r="175">
      <c r="A175" s="134">
        <v>2013.0</v>
      </c>
      <c r="B175" s="134" t="s">
        <v>23</v>
      </c>
      <c r="C175" s="134" t="s">
        <v>6332</v>
      </c>
      <c r="D175" s="134"/>
      <c r="E175" s="135" t="s">
        <v>1653</v>
      </c>
      <c r="F175" s="99" t="s">
        <v>30</v>
      </c>
      <c r="G175" s="5">
        <v>1.0</v>
      </c>
      <c r="H175" s="7" t="s">
        <v>4164</v>
      </c>
      <c r="J175" s="7" t="s">
        <v>6213</v>
      </c>
      <c r="K175" s="297">
        <v>44580.0</v>
      </c>
      <c r="L175" s="6"/>
      <c r="M175" s="298">
        <f>N175/Q175</f>
        <v>0.85</v>
      </c>
      <c r="N175" s="325">
        <f>0.85*O175</f>
        <v>425</v>
      </c>
      <c r="O175" s="299">
        <v>500.0</v>
      </c>
      <c r="P175" s="299">
        <f>O175*G175</f>
        <v>500</v>
      </c>
      <c r="Q175" s="7">
        <v>500.0</v>
      </c>
      <c r="S175" s="6"/>
      <c r="T175" s="6"/>
      <c r="U175" s="6"/>
    </row>
    <row r="178">
      <c r="A178" s="141">
        <v>2017.0</v>
      </c>
      <c r="B178" s="141" t="s">
        <v>954</v>
      </c>
      <c r="C178" s="141" t="s">
        <v>6333</v>
      </c>
      <c r="D178" s="141"/>
      <c r="E178" s="142"/>
      <c r="F178" s="106" t="s">
        <v>30</v>
      </c>
      <c r="G178" s="5">
        <v>1.0</v>
      </c>
      <c r="H178" s="7" t="s">
        <v>4164</v>
      </c>
      <c r="J178" s="7" t="s">
        <v>6213</v>
      </c>
      <c r="K178" s="297">
        <v>44580.0</v>
      </c>
      <c r="L178" s="6"/>
      <c r="M178" s="298">
        <f>N178/Q178</f>
        <v>0.4576923077</v>
      </c>
      <c r="N178" s="325">
        <f>0.85*O178</f>
        <v>29.75</v>
      </c>
      <c r="O178" s="299">
        <v>35.0</v>
      </c>
      <c r="P178" s="299">
        <f>O178*G178</f>
        <v>35</v>
      </c>
      <c r="Q178" s="7">
        <v>65.0</v>
      </c>
      <c r="S178" s="6"/>
      <c r="T178" s="6"/>
      <c r="U178" s="6"/>
    </row>
    <row r="180">
      <c r="A180" s="101"/>
      <c r="B180" s="101"/>
      <c r="C180" s="101"/>
      <c r="D180" s="101"/>
      <c r="E180" s="102"/>
      <c r="F180" s="102"/>
      <c r="G180" s="5"/>
      <c r="H180" s="7"/>
      <c r="J180" s="7"/>
      <c r="K180" s="297"/>
      <c r="L180" s="6"/>
      <c r="M180" s="6"/>
      <c r="N180" s="6"/>
      <c r="O180" s="299"/>
      <c r="P180" s="6"/>
      <c r="Q180" s="6"/>
      <c r="S180" s="6"/>
      <c r="T180" s="6"/>
      <c r="U180" s="6"/>
    </row>
    <row r="181">
      <c r="A181" s="101"/>
      <c r="B181" s="101"/>
      <c r="C181" s="101"/>
      <c r="D181" s="101"/>
      <c r="E181" s="102"/>
      <c r="F181" s="102"/>
      <c r="G181" s="5"/>
      <c r="H181" s="7"/>
      <c r="J181" s="7"/>
      <c r="K181" s="297"/>
      <c r="L181" s="6"/>
      <c r="M181" s="6"/>
      <c r="N181" s="411">
        <v>0.85</v>
      </c>
      <c r="O181" s="299"/>
      <c r="P181" s="38" t="s">
        <v>6334</v>
      </c>
      <c r="Q181" s="38" t="s">
        <v>6335</v>
      </c>
      <c r="S181" s="6"/>
      <c r="T181" s="6"/>
      <c r="U181" s="6"/>
    </row>
    <row r="182">
      <c r="A182" s="101"/>
      <c r="B182" s="101"/>
      <c r="C182" s="101"/>
      <c r="D182" s="101"/>
      <c r="E182" s="102"/>
      <c r="F182" s="102"/>
      <c r="G182" s="5"/>
      <c r="H182" s="7"/>
      <c r="J182" s="7"/>
      <c r="K182" s="297"/>
      <c r="L182" s="6"/>
      <c r="M182" s="6"/>
      <c r="N182" s="325">
        <f>sum(N164:N179)</f>
        <v>803.25</v>
      </c>
      <c r="O182" s="299"/>
      <c r="P182" s="6"/>
      <c r="Q182" s="6"/>
      <c r="S182" s="6"/>
      <c r="T182" s="6"/>
      <c r="U182" s="6"/>
    </row>
    <row r="183">
      <c r="A183" s="101"/>
      <c r="B183" s="101"/>
      <c r="C183" s="101"/>
      <c r="D183" s="101"/>
      <c r="E183" s="102"/>
      <c r="F183" s="102"/>
      <c r="G183" s="5"/>
      <c r="H183" s="7"/>
      <c r="J183" s="7"/>
      <c r="K183" s="297"/>
      <c r="L183" s="6"/>
      <c r="M183" s="6"/>
      <c r="N183" s="7"/>
      <c r="O183" s="299"/>
      <c r="P183" s="39" t="str">
        <f>sum(P164:P179)</f>
        <v>#VALUE!</v>
      </c>
      <c r="Q183" s="6">
        <f>SUM(Q164:Q179)</f>
        <v>1164</v>
      </c>
      <c r="S183" s="6"/>
      <c r="T183" s="6"/>
      <c r="U183" s="6"/>
    </row>
    <row r="184">
      <c r="A184" s="143" t="s">
        <v>3</v>
      </c>
      <c r="B184" s="143" t="s">
        <v>4</v>
      </c>
      <c r="C184" s="143" t="s">
        <v>5</v>
      </c>
      <c r="D184" s="143"/>
      <c r="E184" s="143" t="s">
        <v>7</v>
      </c>
      <c r="F184" s="143" t="s">
        <v>8</v>
      </c>
      <c r="G184" s="143" t="s">
        <v>4927</v>
      </c>
      <c r="H184" s="3" t="s">
        <v>4974</v>
      </c>
      <c r="I184" s="407"/>
      <c r="J184" s="3" t="s">
        <v>6305</v>
      </c>
      <c r="K184" s="3" t="s">
        <v>6306</v>
      </c>
      <c r="L184" s="3" t="s">
        <v>6307</v>
      </c>
      <c r="M184" s="3" t="s">
        <v>6308</v>
      </c>
      <c r="N184" s="3" t="s">
        <v>6309</v>
      </c>
      <c r="O184" s="288" t="s">
        <v>6310</v>
      </c>
      <c r="P184" s="3" t="s">
        <v>6311</v>
      </c>
      <c r="Q184" s="3" t="s">
        <v>6312</v>
      </c>
      <c r="S184" s="6"/>
      <c r="T184" s="6"/>
      <c r="U184" s="6"/>
    </row>
    <row r="188">
      <c r="A188" s="141">
        <v>2018.0</v>
      </c>
      <c r="B188" s="141" t="s">
        <v>469</v>
      </c>
      <c r="C188" s="141" t="s">
        <v>6336</v>
      </c>
      <c r="D188" s="141"/>
      <c r="E188" s="142" t="s">
        <v>154</v>
      </c>
      <c r="F188" s="142" t="s">
        <v>155</v>
      </c>
      <c r="G188" s="5">
        <v>1.0</v>
      </c>
      <c r="H188" s="7" t="s">
        <v>4165</v>
      </c>
      <c r="J188" s="7" t="s">
        <v>6209</v>
      </c>
      <c r="K188" s="297">
        <v>44580.0</v>
      </c>
      <c r="L188" s="6"/>
      <c r="M188" s="298">
        <f>N188/Q188</f>
        <v>0.85</v>
      </c>
      <c r="N188" s="325">
        <f>0.85*O188</f>
        <v>42.5</v>
      </c>
      <c r="O188" s="299">
        <v>50.0</v>
      </c>
      <c r="P188" s="299">
        <f>O188*G188</f>
        <v>50</v>
      </c>
      <c r="Q188" s="7">
        <v>50.0</v>
      </c>
      <c r="S188" s="6"/>
      <c r="T188" s="6"/>
      <c r="U188" s="6"/>
    </row>
    <row r="189">
      <c r="A189" s="296"/>
      <c r="B189" s="296"/>
      <c r="C189" s="296"/>
      <c r="D189" s="296"/>
      <c r="E189" s="409"/>
      <c r="F189" s="409"/>
      <c r="H189" s="6"/>
      <c r="J189" s="6"/>
      <c r="K189" s="46"/>
      <c r="L189" s="299"/>
      <c r="M189" s="6"/>
      <c r="N189" s="6"/>
      <c r="O189" s="325"/>
      <c r="P189" s="325"/>
      <c r="Q189" s="325"/>
      <c r="S189" s="6"/>
      <c r="T189" s="6"/>
      <c r="U189" s="6"/>
    </row>
    <row r="190">
      <c r="A190" s="143" t="s">
        <v>3</v>
      </c>
      <c r="B190" s="143" t="s">
        <v>4</v>
      </c>
      <c r="C190" s="143" t="s">
        <v>5</v>
      </c>
      <c r="D190" s="143"/>
      <c r="E190" s="143" t="s">
        <v>7</v>
      </c>
      <c r="F190" s="143" t="s">
        <v>8</v>
      </c>
      <c r="G190" s="143" t="s">
        <v>4927</v>
      </c>
      <c r="H190" s="3" t="s">
        <v>4974</v>
      </c>
      <c r="I190" s="407"/>
      <c r="J190" s="3" t="s">
        <v>6305</v>
      </c>
      <c r="K190" s="3" t="s">
        <v>6306</v>
      </c>
      <c r="L190" s="3" t="s">
        <v>6307</v>
      </c>
      <c r="M190" s="3" t="s">
        <v>6308</v>
      </c>
      <c r="N190" s="3" t="s">
        <v>6309</v>
      </c>
      <c r="O190" s="288" t="s">
        <v>6310</v>
      </c>
      <c r="P190" s="3" t="s">
        <v>6311</v>
      </c>
      <c r="Q190" s="3" t="s">
        <v>6312</v>
      </c>
      <c r="S190" s="6"/>
      <c r="T190" s="6"/>
      <c r="U190" s="6"/>
    </row>
    <row r="192">
      <c r="A192" s="184">
        <v>2020.0</v>
      </c>
      <c r="B192" s="184" t="s">
        <v>1694</v>
      </c>
      <c r="C192" s="184" t="s">
        <v>880</v>
      </c>
      <c r="D192" s="184"/>
      <c r="E192" s="185"/>
      <c r="F192" s="185" t="s">
        <v>814</v>
      </c>
      <c r="G192" s="5">
        <v>1.0</v>
      </c>
      <c r="H192" s="7" t="s">
        <v>4164</v>
      </c>
      <c r="J192" s="7" t="s">
        <v>6337</v>
      </c>
      <c r="K192" s="46"/>
      <c r="L192" s="299"/>
      <c r="M192" s="298">
        <f>N192/Q192</f>
        <v>0.7727272727</v>
      </c>
      <c r="N192" s="325">
        <f>0.85*O192</f>
        <v>425</v>
      </c>
      <c r="O192" s="299">
        <v>500.0</v>
      </c>
      <c r="P192" s="299">
        <f>O192*G192</f>
        <v>500</v>
      </c>
      <c r="Q192" s="299">
        <v>550.0</v>
      </c>
      <c r="S192" s="6"/>
      <c r="T192" s="6"/>
      <c r="U192" s="6"/>
    </row>
    <row r="194">
      <c r="A194" s="296"/>
      <c r="B194" s="296"/>
      <c r="C194" s="296"/>
      <c r="D194" s="296"/>
      <c r="E194" s="409"/>
      <c r="F194" s="409"/>
      <c r="H194" s="6"/>
      <c r="J194" s="6"/>
      <c r="K194" s="46"/>
      <c r="L194" s="6"/>
      <c r="M194" s="6"/>
      <c r="N194" s="6"/>
      <c r="O194" s="325"/>
      <c r="P194" s="6"/>
      <c r="Q194" s="6"/>
      <c r="S194" s="6"/>
      <c r="T194" s="6"/>
      <c r="U194" s="6"/>
    </row>
    <row r="195">
      <c r="A195" s="143" t="s">
        <v>3</v>
      </c>
      <c r="B195" s="143" t="s">
        <v>4</v>
      </c>
      <c r="C195" s="143" t="s">
        <v>5</v>
      </c>
      <c r="D195" s="143"/>
      <c r="E195" s="143" t="s">
        <v>7</v>
      </c>
      <c r="F195" s="143" t="s">
        <v>8</v>
      </c>
      <c r="G195" s="143" t="s">
        <v>4927</v>
      </c>
      <c r="H195" s="3" t="s">
        <v>4974</v>
      </c>
      <c r="I195" s="407"/>
      <c r="J195" s="3" t="s">
        <v>6305</v>
      </c>
      <c r="K195" s="3" t="s">
        <v>6306</v>
      </c>
      <c r="L195" s="3" t="s">
        <v>6307</v>
      </c>
      <c r="M195" s="3" t="s">
        <v>6308</v>
      </c>
      <c r="N195" s="3" t="s">
        <v>6309</v>
      </c>
      <c r="O195" s="288" t="s">
        <v>6310</v>
      </c>
      <c r="P195" s="3" t="s">
        <v>6311</v>
      </c>
      <c r="Q195" s="3" t="s">
        <v>6312</v>
      </c>
      <c r="S195" s="6"/>
      <c r="T195" s="6"/>
      <c r="U195" s="6"/>
    </row>
    <row r="205">
      <c r="A205" s="99">
        <v>2020.0</v>
      </c>
      <c r="B205" s="99" t="s">
        <v>786</v>
      </c>
      <c r="C205" s="99" t="s">
        <v>927</v>
      </c>
      <c r="D205" s="99"/>
      <c r="E205" s="99" t="s">
        <v>1349</v>
      </c>
      <c r="F205" s="99" t="s">
        <v>30</v>
      </c>
      <c r="G205" s="5">
        <v>1.0</v>
      </c>
      <c r="H205" s="5" t="s">
        <v>4164</v>
      </c>
      <c r="L205" s="5">
        <v>150.0</v>
      </c>
      <c r="M205" s="6"/>
      <c r="N205" s="6"/>
      <c r="O205" s="260">
        <v>200.0</v>
      </c>
      <c r="P205" s="259">
        <f t="shared" ref="P205:P206" si="42">G205*O205</f>
        <v>200</v>
      </c>
      <c r="S205" s="6"/>
      <c r="T205" s="6"/>
      <c r="U205" s="6"/>
    </row>
    <row r="206">
      <c r="A206" s="99">
        <v>2020.0</v>
      </c>
      <c r="B206" s="99" t="s">
        <v>786</v>
      </c>
      <c r="C206" s="99" t="s">
        <v>927</v>
      </c>
      <c r="D206" s="99"/>
      <c r="E206" s="100"/>
      <c r="F206" s="99" t="s">
        <v>30</v>
      </c>
      <c r="G206" s="5">
        <v>1.0</v>
      </c>
      <c r="H206" s="5" t="s">
        <v>4164</v>
      </c>
      <c r="M206" s="6"/>
      <c r="N206" s="6"/>
      <c r="O206" s="260">
        <v>140.0</v>
      </c>
      <c r="P206" s="259">
        <f t="shared" si="42"/>
        <v>140</v>
      </c>
      <c r="S206" s="6"/>
      <c r="T206" s="6"/>
      <c r="U206" s="6"/>
    </row>
    <row r="208">
      <c r="A208" s="99">
        <v>2020.0</v>
      </c>
      <c r="B208" s="99" t="s">
        <v>786</v>
      </c>
      <c r="C208" s="99" t="s">
        <v>1201</v>
      </c>
      <c r="D208" s="99"/>
      <c r="E208" s="99" t="s">
        <v>1349</v>
      </c>
      <c r="F208" s="99" t="s">
        <v>30</v>
      </c>
      <c r="G208" s="5">
        <v>1.0</v>
      </c>
      <c r="H208" s="5" t="s">
        <v>4164</v>
      </c>
      <c r="L208" s="5">
        <v>50.0</v>
      </c>
      <c r="M208" s="6"/>
      <c r="N208" s="6"/>
      <c r="O208" s="260">
        <v>60.0</v>
      </c>
      <c r="P208" s="259">
        <f>G208*O208</f>
        <v>60</v>
      </c>
      <c r="S208" s="6"/>
      <c r="T208" s="6"/>
      <c r="U208" s="6"/>
    </row>
    <row r="216">
      <c r="A216" s="99"/>
      <c r="B216" s="99"/>
      <c r="C216" s="99"/>
      <c r="D216" s="99"/>
      <c r="E216" s="99"/>
      <c r="F216" s="99"/>
      <c r="G216" s="412"/>
      <c r="H216" s="412"/>
      <c r="I216" s="413"/>
      <c r="M216" s="6"/>
      <c r="N216" s="6"/>
      <c r="O216" s="414"/>
      <c r="P216" s="413"/>
      <c r="S216" s="6"/>
      <c r="T216" s="6"/>
      <c r="U216" s="6"/>
    </row>
    <row r="217">
      <c r="A217" s="99">
        <v>2020.0</v>
      </c>
      <c r="B217" s="99" t="s">
        <v>786</v>
      </c>
      <c r="C217" s="99" t="s">
        <v>895</v>
      </c>
      <c r="D217" s="99"/>
      <c r="E217" s="100"/>
      <c r="F217" s="99" t="s">
        <v>30</v>
      </c>
      <c r="G217" s="412">
        <v>1.0</v>
      </c>
      <c r="H217" s="412" t="s">
        <v>4164</v>
      </c>
      <c r="I217" s="413"/>
      <c r="M217" s="6"/>
      <c r="N217" s="6"/>
      <c r="O217" s="414"/>
      <c r="P217" s="415">
        <f>G217*O217</f>
        <v>0</v>
      </c>
      <c r="S217" s="6"/>
      <c r="T217" s="6"/>
      <c r="U217" s="6"/>
    </row>
    <row r="229">
      <c r="A229" s="99">
        <v>2020.0</v>
      </c>
      <c r="B229" s="99" t="s">
        <v>786</v>
      </c>
      <c r="C229" s="99" t="s">
        <v>880</v>
      </c>
      <c r="D229" s="99"/>
      <c r="E229" s="99" t="s">
        <v>1349</v>
      </c>
      <c r="F229" s="99" t="s">
        <v>30</v>
      </c>
      <c r="G229" s="412">
        <v>1.0</v>
      </c>
      <c r="H229" s="412" t="s">
        <v>4164</v>
      </c>
      <c r="I229" s="413"/>
      <c r="L229" s="5">
        <v>500.0</v>
      </c>
      <c r="M229" s="6"/>
      <c r="N229" s="6"/>
      <c r="O229" s="414">
        <v>690.0</v>
      </c>
      <c r="P229" s="415">
        <f t="shared" ref="P229:P234" si="43">G229*O229</f>
        <v>690</v>
      </c>
      <c r="Q229" s="5">
        <v>700.0</v>
      </c>
      <c r="S229" s="6"/>
      <c r="T229" s="6"/>
      <c r="U229" s="7"/>
    </row>
    <row r="230">
      <c r="A230" s="99">
        <v>2020.0</v>
      </c>
      <c r="B230" s="99" t="s">
        <v>786</v>
      </c>
      <c r="C230" s="99" t="s">
        <v>880</v>
      </c>
      <c r="D230" s="99"/>
      <c r="E230" s="100"/>
      <c r="F230" s="99" t="s">
        <v>30</v>
      </c>
      <c r="G230" s="412">
        <v>1.0</v>
      </c>
      <c r="H230" s="412" t="s">
        <v>4164</v>
      </c>
      <c r="I230" s="413"/>
      <c r="M230" s="6"/>
      <c r="N230" s="6"/>
      <c r="O230" s="414">
        <v>350.0</v>
      </c>
      <c r="P230" s="415">
        <f t="shared" si="43"/>
        <v>350</v>
      </c>
      <c r="S230" s="6"/>
      <c r="T230" s="6"/>
      <c r="U230" s="7"/>
    </row>
    <row r="231">
      <c r="A231" s="99">
        <v>2020.0</v>
      </c>
      <c r="B231" s="99" t="s">
        <v>1503</v>
      </c>
      <c r="C231" s="99" t="s">
        <v>880</v>
      </c>
      <c r="D231" s="99"/>
      <c r="E231" s="100"/>
      <c r="F231" s="99" t="s">
        <v>30</v>
      </c>
      <c r="G231" s="5">
        <v>1.0</v>
      </c>
      <c r="H231" s="5" t="s">
        <v>4164</v>
      </c>
      <c r="M231" s="6"/>
      <c r="N231" s="6"/>
      <c r="O231" s="260">
        <v>120.0</v>
      </c>
      <c r="P231" s="259">
        <f t="shared" si="43"/>
        <v>120</v>
      </c>
      <c r="S231" s="6"/>
      <c r="T231" s="6"/>
    </row>
    <row r="232">
      <c r="A232" s="99">
        <v>2020.0</v>
      </c>
      <c r="B232" s="99" t="s">
        <v>1503</v>
      </c>
      <c r="C232" s="99" t="s">
        <v>880</v>
      </c>
      <c r="D232" s="99"/>
      <c r="E232" s="99" t="s">
        <v>932</v>
      </c>
      <c r="F232" s="99" t="s">
        <v>30</v>
      </c>
      <c r="G232" s="5">
        <v>1.0</v>
      </c>
      <c r="H232" s="5" t="s">
        <v>4164</v>
      </c>
      <c r="M232" s="6"/>
      <c r="N232" s="6"/>
      <c r="O232" s="260">
        <v>95.0</v>
      </c>
      <c r="P232" s="259">
        <f t="shared" si="43"/>
        <v>95</v>
      </c>
      <c r="S232" s="6"/>
      <c r="T232" s="6"/>
    </row>
    <row r="233">
      <c r="A233" s="99">
        <v>2020.0</v>
      </c>
      <c r="B233" s="99" t="s">
        <v>1503</v>
      </c>
      <c r="C233" s="99" t="s">
        <v>6338</v>
      </c>
      <c r="D233" s="99"/>
      <c r="E233" s="99" t="s">
        <v>932</v>
      </c>
      <c r="F233" s="99" t="s">
        <v>30</v>
      </c>
      <c r="G233" s="5">
        <v>1.0</v>
      </c>
      <c r="H233" s="5" t="s">
        <v>4164</v>
      </c>
      <c r="M233" s="6"/>
      <c r="N233" s="6"/>
      <c r="O233" s="260">
        <v>115.0</v>
      </c>
      <c r="P233" s="259">
        <f t="shared" si="43"/>
        <v>115</v>
      </c>
      <c r="S233" s="6"/>
      <c r="T233" s="6"/>
    </row>
    <row r="234">
      <c r="A234" s="99">
        <v>2020.0</v>
      </c>
      <c r="B234" s="99" t="s">
        <v>1503</v>
      </c>
      <c r="C234" s="99" t="s">
        <v>6338</v>
      </c>
      <c r="D234" s="99"/>
      <c r="E234" s="100"/>
      <c r="F234" s="99" t="s">
        <v>30</v>
      </c>
      <c r="G234" s="5">
        <v>1.0</v>
      </c>
      <c r="H234" s="5" t="s">
        <v>4164</v>
      </c>
      <c r="M234" s="6"/>
      <c r="N234" s="6"/>
      <c r="O234" s="260">
        <v>220.0</v>
      </c>
      <c r="P234" s="259">
        <f t="shared" si="43"/>
        <v>220</v>
      </c>
      <c r="S234" s="6"/>
      <c r="T234" s="6"/>
    </row>
    <row r="235">
      <c r="H235" s="6"/>
      <c r="J235" s="6"/>
      <c r="K235" s="46"/>
      <c r="L235" s="6"/>
      <c r="M235" s="6"/>
      <c r="N235" s="6"/>
      <c r="O235" s="325"/>
      <c r="P235" s="6"/>
      <c r="Q235" s="6"/>
      <c r="S235" s="6"/>
      <c r="T235" s="6"/>
      <c r="U235" s="6"/>
    </row>
    <row r="236">
      <c r="H236" s="6"/>
      <c r="J236" s="6"/>
      <c r="K236" s="46"/>
      <c r="L236" s="6"/>
      <c r="M236" s="6"/>
      <c r="N236" s="6"/>
      <c r="O236" s="325"/>
      <c r="P236" s="39">
        <f>sum(P195:P234)</f>
        <v>1990</v>
      </c>
      <c r="Q236" s="6"/>
      <c r="S236" s="6"/>
      <c r="T236" s="6"/>
      <c r="U236" s="6"/>
    </row>
    <row r="237">
      <c r="A237" s="143" t="s">
        <v>3</v>
      </c>
      <c r="B237" s="143" t="s">
        <v>4</v>
      </c>
      <c r="C237" s="143" t="s">
        <v>5</v>
      </c>
      <c r="D237" s="143"/>
      <c r="E237" s="143" t="s">
        <v>7</v>
      </c>
      <c r="F237" s="143" t="s">
        <v>8</v>
      </c>
      <c r="G237" s="143" t="s">
        <v>4927</v>
      </c>
      <c r="H237" s="3" t="s">
        <v>4974</v>
      </c>
      <c r="I237" s="407"/>
      <c r="J237" s="3" t="s">
        <v>6305</v>
      </c>
      <c r="K237" s="3" t="s">
        <v>6306</v>
      </c>
      <c r="L237" s="3" t="s">
        <v>6307</v>
      </c>
      <c r="M237" s="3" t="s">
        <v>6308</v>
      </c>
      <c r="N237" s="3" t="s">
        <v>6309</v>
      </c>
      <c r="O237" s="288" t="s">
        <v>6310</v>
      </c>
      <c r="P237" s="3" t="s">
        <v>6311</v>
      </c>
      <c r="Q237" s="3" t="s">
        <v>6312</v>
      </c>
      <c r="S237" s="6"/>
      <c r="T237" s="6"/>
      <c r="U237" s="6"/>
    </row>
    <row r="238">
      <c r="G238" s="234">
        <f>sum(G240:G349)</f>
        <v>69</v>
      </c>
      <c r="H238" s="6"/>
      <c r="J238" s="6"/>
      <c r="K238" s="46"/>
      <c r="L238" s="6"/>
      <c r="M238" s="6"/>
      <c r="N238" s="6"/>
      <c r="O238" s="325"/>
      <c r="P238" s="6"/>
      <c r="Q238" s="6"/>
      <c r="S238" s="6"/>
      <c r="T238" s="6"/>
      <c r="U238" s="6"/>
    </row>
    <row r="239">
      <c r="H239" s="6"/>
      <c r="J239" s="6"/>
      <c r="K239" s="46"/>
      <c r="L239" s="6"/>
      <c r="M239" s="6"/>
      <c r="N239" s="6"/>
      <c r="O239" s="325"/>
      <c r="P239" s="6"/>
      <c r="Q239" s="6"/>
      <c r="S239" s="6"/>
      <c r="T239" s="6"/>
      <c r="U239" s="6"/>
    </row>
    <row r="240">
      <c r="A240" s="99">
        <v>2000.0</v>
      </c>
      <c r="B240" s="99" t="s">
        <v>1713</v>
      </c>
      <c r="C240" s="99" t="s">
        <v>6339</v>
      </c>
      <c r="D240" s="99"/>
      <c r="E240" s="100"/>
      <c r="F240" s="99" t="s">
        <v>467</v>
      </c>
      <c r="G240" s="5">
        <v>1.0</v>
      </c>
      <c r="H240" s="7" t="s">
        <v>4164</v>
      </c>
      <c r="I240" s="306">
        <v>44590.0</v>
      </c>
      <c r="J240" s="7" t="s">
        <v>6340</v>
      </c>
      <c r="K240" s="6"/>
      <c r="L240" s="7">
        <v>1500.0</v>
      </c>
      <c r="M240" s="6"/>
      <c r="N240" s="6"/>
      <c r="O240" s="299">
        <v>1300.0</v>
      </c>
      <c r="P240" s="259">
        <f t="shared" ref="P240:P242" si="44">G240*O240</f>
        <v>1300</v>
      </c>
      <c r="Q240" s="7">
        <v>1500.0</v>
      </c>
      <c r="S240" s="6"/>
      <c r="T240" s="6"/>
      <c r="U240" s="6"/>
    </row>
    <row r="241">
      <c r="A241" s="99">
        <v>2019.0</v>
      </c>
      <c r="B241" s="99" t="s">
        <v>172</v>
      </c>
      <c r="C241" s="99" t="s">
        <v>36</v>
      </c>
      <c r="D241" s="99"/>
      <c r="E241" s="100"/>
      <c r="F241" s="99" t="s">
        <v>178</v>
      </c>
      <c r="G241" s="5">
        <v>5.0</v>
      </c>
      <c r="H241" s="7" t="s">
        <v>4165</v>
      </c>
      <c r="I241" s="306">
        <v>44590.0</v>
      </c>
      <c r="J241" s="7" t="s">
        <v>6340</v>
      </c>
      <c r="K241" s="6"/>
      <c r="L241" s="7">
        <v>300.0</v>
      </c>
      <c r="M241" s="6"/>
      <c r="N241" s="6"/>
      <c r="O241" s="299">
        <v>100.0</v>
      </c>
      <c r="P241" s="259">
        <f t="shared" si="44"/>
        <v>500</v>
      </c>
      <c r="Q241" s="6"/>
      <c r="S241" s="6"/>
      <c r="T241" s="6"/>
      <c r="U241" s="6"/>
    </row>
    <row r="242">
      <c r="A242" s="99">
        <v>1993.0</v>
      </c>
      <c r="B242" s="99" t="s">
        <v>234</v>
      </c>
      <c r="C242" s="99" t="s">
        <v>145</v>
      </c>
      <c r="D242" s="99"/>
      <c r="E242" s="100"/>
      <c r="F242" s="99" t="s">
        <v>796</v>
      </c>
      <c r="G242" s="5">
        <v>1.0</v>
      </c>
      <c r="H242" s="7" t="s">
        <v>4165</v>
      </c>
      <c r="I242" s="306">
        <v>44590.0</v>
      </c>
      <c r="J242" s="7" t="s">
        <v>6340</v>
      </c>
      <c r="K242" s="6"/>
      <c r="L242" s="7">
        <v>450.0</v>
      </c>
      <c r="M242" s="6"/>
      <c r="N242" s="6"/>
      <c r="O242" s="299">
        <v>550.0</v>
      </c>
      <c r="P242" s="259">
        <f t="shared" si="44"/>
        <v>550</v>
      </c>
      <c r="Q242" s="6"/>
      <c r="S242" s="6"/>
      <c r="T242" s="6"/>
      <c r="U242" s="6"/>
    </row>
    <row r="245">
      <c r="A245" s="99">
        <v>2019.0</v>
      </c>
      <c r="B245" s="99" t="s">
        <v>6341</v>
      </c>
      <c r="C245" s="99" t="s">
        <v>70</v>
      </c>
      <c r="D245" s="99"/>
      <c r="E245" s="99" t="s">
        <v>506</v>
      </c>
      <c r="F245" s="99" t="s">
        <v>244</v>
      </c>
      <c r="G245" s="5">
        <v>1.0</v>
      </c>
      <c r="H245" s="7" t="s">
        <v>4165</v>
      </c>
      <c r="I245" s="306">
        <v>44590.0</v>
      </c>
      <c r="J245" s="7" t="s">
        <v>6340</v>
      </c>
      <c r="K245" s="6"/>
      <c r="L245" s="7">
        <v>100.0</v>
      </c>
      <c r="M245" s="6"/>
      <c r="N245" s="6"/>
      <c r="O245" s="299">
        <v>100.0</v>
      </c>
      <c r="P245" s="259">
        <f>G245*O245</f>
        <v>100</v>
      </c>
      <c r="Q245" s="6"/>
      <c r="S245" s="6"/>
      <c r="T245" s="6"/>
      <c r="U245" s="6"/>
    </row>
    <row r="246">
      <c r="H246" s="6"/>
      <c r="J246" s="7" t="s">
        <v>6340</v>
      </c>
      <c r="K246" s="6"/>
      <c r="L246" s="6"/>
      <c r="M246" s="6"/>
      <c r="N246" s="6"/>
      <c r="O246" s="325"/>
      <c r="P246" s="6"/>
      <c r="Q246" s="6"/>
      <c r="S246" s="6"/>
      <c r="T246" s="6"/>
      <c r="U246" s="6"/>
    </row>
    <row r="247">
      <c r="A247" s="99">
        <v>2019.0</v>
      </c>
      <c r="B247" s="99" t="s">
        <v>954</v>
      </c>
      <c r="C247" s="99" t="s">
        <v>1201</v>
      </c>
      <c r="D247" s="99"/>
      <c r="E247" s="99" t="s">
        <v>6342</v>
      </c>
      <c r="F247" s="99" t="s">
        <v>25</v>
      </c>
      <c r="G247" s="5">
        <v>1.0</v>
      </c>
      <c r="H247" s="7" t="s">
        <v>4164</v>
      </c>
      <c r="I247" s="306">
        <v>44590.0</v>
      </c>
      <c r="J247" s="7" t="s">
        <v>6340</v>
      </c>
      <c r="K247" s="6"/>
      <c r="L247" s="7">
        <v>550.0</v>
      </c>
      <c r="M247" s="6"/>
      <c r="N247" s="6"/>
      <c r="O247" s="299">
        <v>650.0</v>
      </c>
      <c r="P247" s="259">
        <f>G247*O247</f>
        <v>650</v>
      </c>
      <c r="Q247" s="6"/>
      <c r="S247" s="6"/>
      <c r="T247" s="6"/>
      <c r="U247" s="6"/>
    </row>
    <row r="248">
      <c r="H248" s="6"/>
      <c r="J248" s="7" t="s">
        <v>6340</v>
      </c>
      <c r="K248" s="6"/>
      <c r="L248" s="6"/>
      <c r="M248" s="6"/>
      <c r="N248" s="6"/>
      <c r="O248" s="325"/>
      <c r="P248" s="6"/>
      <c r="Q248" s="6"/>
      <c r="S248" s="6"/>
      <c r="T248" s="6"/>
      <c r="U248" s="6"/>
    </row>
    <row r="249">
      <c r="H249" s="6"/>
      <c r="J249" s="7" t="s">
        <v>6340</v>
      </c>
      <c r="K249" s="6"/>
      <c r="L249" s="6"/>
      <c r="M249" s="6"/>
      <c r="N249" s="6"/>
      <c r="O249" s="325"/>
      <c r="P249" s="6"/>
      <c r="Q249" s="6"/>
      <c r="S249" s="6"/>
      <c r="T249" s="6"/>
      <c r="U249" s="6"/>
    </row>
    <row r="252">
      <c r="H252" s="6"/>
      <c r="J252" s="7"/>
      <c r="K252" s="6"/>
      <c r="L252" s="6"/>
      <c r="M252" s="6"/>
      <c r="N252" s="6"/>
      <c r="O252" s="325"/>
      <c r="P252" s="6"/>
      <c r="Q252" s="6"/>
      <c r="S252" s="6"/>
      <c r="T252" s="6"/>
      <c r="U252" s="6"/>
    </row>
    <row r="253">
      <c r="H253" s="6"/>
      <c r="J253" s="7"/>
      <c r="K253" s="6"/>
      <c r="L253" s="6"/>
      <c r="M253" s="6"/>
      <c r="N253" s="6"/>
      <c r="O253" s="325"/>
      <c r="P253" s="6"/>
      <c r="Q253" s="6"/>
      <c r="S253" s="6"/>
      <c r="T253" s="6"/>
      <c r="U253" s="6"/>
    </row>
    <row r="254">
      <c r="A254" s="99">
        <v>2018.0</v>
      </c>
      <c r="B254" s="99" t="s">
        <v>75</v>
      </c>
      <c r="C254" s="99" t="s">
        <v>407</v>
      </c>
      <c r="D254" s="99"/>
      <c r="E254" s="100"/>
      <c r="F254" s="99" t="s">
        <v>244</v>
      </c>
      <c r="G254" s="5">
        <v>2.0</v>
      </c>
      <c r="H254" s="6"/>
      <c r="I254" s="306">
        <v>44590.0</v>
      </c>
      <c r="J254" s="7" t="s">
        <v>6340</v>
      </c>
      <c r="K254" s="6"/>
      <c r="L254" s="6"/>
      <c r="M254" s="6"/>
      <c r="N254" s="6"/>
      <c r="O254" s="299">
        <v>60.0</v>
      </c>
      <c r="P254" s="259">
        <f t="shared" ref="P254:P259" si="45">G254*O254</f>
        <v>120</v>
      </c>
      <c r="Q254" s="6"/>
      <c r="S254" s="6"/>
      <c r="T254" s="6"/>
      <c r="U254" s="6"/>
    </row>
    <row r="255">
      <c r="A255" s="99">
        <v>2019.0</v>
      </c>
      <c r="B255" s="99" t="s">
        <v>6343</v>
      </c>
      <c r="C255" s="99" t="s">
        <v>36</v>
      </c>
      <c r="D255" s="99"/>
      <c r="E255" s="100"/>
      <c r="F255" s="99" t="s">
        <v>72</v>
      </c>
      <c r="G255" s="5">
        <v>2.0</v>
      </c>
      <c r="H255" s="6"/>
      <c r="I255" s="306">
        <v>44590.0</v>
      </c>
      <c r="J255" s="7" t="s">
        <v>6340</v>
      </c>
      <c r="K255" s="6"/>
      <c r="L255" s="6"/>
      <c r="M255" s="6"/>
      <c r="N255" s="6"/>
      <c r="O255" s="299">
        <v>20.0</v>
      </c>
      <c r="P255" s="259">
        <f t="shared" si="45"/>
        <v>40</v>
      </c>
      <c r="Q255" s="6"/>
      <c r="S255" s="6"/>
      <c r="T255" s="6"/>
      <c r="U255" s="6"/>
    </row>
    <row r="256">
      <c r="A256" s="106">
        <v>2019.0</v>
      </c>
      <c r="B256" s="106" t="s">
        <v>6146</v>
      </c>
      <c r="C256" s="106" t="s">
        <v>36</v>
      </c>
      <c r="D256" s="106"/>
      <c r="E256" s="106" t="s">
        <v>6344</v>
      </c>
      <c r="F256" s="106" t="s">
        <v>25</v>
      </c>
      <c r="G256" s="5">
        <v>1.0</v>
      </c>
      <c r="H256" s="6"/>
      <c r="I256" s="306">
        <v>44590.0</v>
      </c>
      <c r="J256" s="7" t="s">
        <v>6340</v>
      </c>
      <c r="K256" s="6"/>
      <c r="L256" s="6"/>
      <c r="M256" s="6"/>
      <c r="N256" s="6"/>
      <c r="O256" s="299">
        <v>30.0</v>
      </c>
      <c r="P256" s="259">
        <f t="shared" si="45"/>
        <v>30</v>
      </c>
      <c r="Q256" s="6"/>
      <c r="S256" s="6"/>
      <c r="T256" s="6"/>
      <c r="U256" s="6"/>
    </row>
    <row r="257">
      <c r="A257" s="99">
        <v>2019.0</v>
      </c>
      <c r="B257" s="99" t="s">
        <v>6343</v>
      </c>
      <c r="C257" s="99" t="s">
        <v>36</v>
      </c>
      <c r="D257" s="99"/>
      <c r="E257" s="100"/>
      <c r="F257" s="99" t="s">
        <v>25</v>
      </c>
      <c r="G257" s="5">
        <v>3.0</v>
      </c>
      <c r="H257" s="6"/>
      <c r="I257" s="306">
        <v>44590.0</v>
      </c>
      <c r="J257" s="7" t="s">
        <v>6340</v>
      </c>
      <c r="K257" s="6"/>
      <c r="L257" s="6"/>
      <c r="M257" s="6"/>
      <c r="N257" s="6"/>
      <c r="O257" s="299">
        <v>40.0</v>
      </c>
      <c r="P257" s="259">
        <f t="shared" si="45"/>
        <v>120</v>
      </c>
      <c r="Q257" s="6"/>
      <c r="S257" s="6"/>
      <c r="T257" s="6"/>
      <c r="U257" s="6"/>
    </row>
    <row r="258">
      <c r="A258" s="99">
        <v>2018.0</v>
      </c>
      <c r="B258" s="99" t="s">
        <v>32</v>
      </c>
      <c r="C258" s="99" t="s">
        <v>6345</v>
      </c>
      <c r="D258" s="99"/>
      <c r="E258" s="99" t="s">
        <v>6346</v>
      </c>
      <c r="F258" s="99" t="s">
        <v>30</v>
      </c>
      <c r="G258" s="5">
        <v>1.0</v>
      </c>
      <c r="H258" s="6"/>
      <c r="I258" s="306">
        <v>44590.0</v>
      </c>
      <c r="J258" s="6"/>
      <c r="K258" s="6"/>
      <c r="L258" s="6"/>
      <c r="M258" s="6"/>
      <c r="N258" s="6"/>
      <c r="O258" s="299">
        <v>30.0</v>
      </c>
      <c r="P258" s="259">
        <f t="shared" si="45"/>
        <v>30</v>
      </c>
      <c r="Q258" s="6"/>
      <c r="S258" s="6"/>
      <c r="T258" s="6"/>
      <c r="U258" s="6"/>
    </row>
    <row r="259">
      <c r="A259" s="99">
        <v>2018.0</v>
      </c>
      <c r="B259" s="99" t="s">
        <v>75</v>
      </c>
      <c r="C259" s="99" t="s">
        <v>6345</v>
      </c>
      <c r="D259" s="99"/>
      <c r="E259" s="100"/>
      <c r="F259" s="99" t="s">
        <v>25</v>
      </c>
      <c r="G259" s="5">
        <v>1.0</v>
      </c>
      <c r="H259" s="6"/>
      <c r="I259" s="306">
        <v>44590.0</v>
      </c>
      <c r="J259" s="6"/>
      <c r="K259" s="6"/>
      <c r="L259" s="6"/>
      <c r="M259" s="6"/>
      <c r="N259" s="6"/>
      <c r="O259" s="299">
        <v>40.0</v>
      </c>
      <c r="P259" s="259">
        <f t="shared" si="45"/>
        <v>40</v>
      </c>
      <c r="Q259" s="6"/>
      <c r="S259" s="6"/>
      <c r="T259" s="6"/>
      <c r="U259" s="6"/>
    </row>
    <row r="260">
      <c r="H260" s="6"/>
      <c r="J260" s="6"/>
      <c r="K260" s="6"/>
      <c r="L260" s="7"/>
      <c r="M260" s="6"/>
      <c r="N260" s="6"/>
      <c r="O260" s="325"/>
      <c r="P260" s="6"/>
      <c r="Q260" s="6"/>
      <c r="S260" s="6"/>
      <c r="T260" s="6"/>
      <c r="U260" s="6"/>
    </row>
    <row r="261">
      <c r="H261" s="6"/>
      <c r="J261" s="6"/>
      <c r="K261" s="6"/>
      <c r="L261" s="6"/>
      <c r="M261" s="6"/>
      <c r="N261" s="6"/>
      <c r="O261" s="325"/>
      <c r="P261" s="6"/>
      <c r="Q261" s="6"/>
      <c r="S261" s="6"/>
      <c r="T261" s="6"/>
      <c r="U261" s="6"/>
    </row>
    <row r="263">
      <c r="A263" s="99">
        <v>2011.0</v>
      </c>
      <c r="B263" s="99" t="s">
        <v>62</v>
      </c>
      <c r="C263" s="99" t="s">
        <v>33</v>
      </c>
      <c r="D263" s="99"/>
      <c r="E263" s="99" t="s">
        <v>6347</v>
      </c>
      <c r="F263" s="99" t="s">
        <v>60</v>
      </c>
      <c r="G263" s="5">
        <v>1.0</v>
      </c>
      <c r="H263" s="6"/>
      <c r="I263" s="306">
        <v>44590.0</v>
      </c>
      <c r="J263" s="6"/>
      <c r="K263" s="6"/>
      <c r="L263" s="6"/>
      <c r="M263" s="6"/>
      <c r="N263" s="6"/>
      <c r="O263" s="299">
        <v>10.0</v>
      </c>
      <c r="P263" s="259">
        <f>G263*O263</f>
        <v>10</v>
      </c>
      <c r="Q263" s="6"/>
      <c r="S263" s="6"/>
      <c r="T263" s="6"/>
      <c r="U263" s="6"/>
    </row>
    <row r="265">
      <c r="A265" s="99">
        <v>2018.0</v>
      </c>
      <c r="B265" s="99" t="s">
        <v>954</v>
      </c>
      <c r="C265" s="99" t="s">
        <v>1561</v>
      </c>
      <c r="D265" s="99"/>
      <c r="E265" s="100"/>
      <c r="F265" s="99" t="s">
        <v>30</v>
      </c>
      <c r="G265" s="5">
        <v>1.0</v>
      </c>
      <c r="H265" s="5" t="s">
        <v>4164</v>
      </c>
      <c r="I265" s="306">
        <v>44590.0</v>
      </c>
      <c r="J265" s="6"/>
      <c r="K265" s="6"/>
      <c r="L265" s="6"/>
      <c r="M265" s="6"/>
      <c r="N265" s="6"/>
      <c r="O265" s="299">
        <v>250.0</v>
      </c>
      <c r="P265" s="259">
        <f>G265*O265</f>
        <v>250</v>
      </c>
      <c r="Q265" s="6"/>
      <c r="S265" s="6"/>
      <c r="T265" s="6"/>
      <c r="U265" s="6"/>
    </row>
    <row r="267">
      <c r="A267" s="99">
        <v>2010.0</v>
      </c>
      <c r="B267" s="99" t="s">
        <v>23</v>
      </c>
      <c r="C267" s="99" t="s">
        <v>754</v>
      </c>
      <c r="D267" s="99"/>
      <c r="E267" s="99" t="s">
        <v>506</v>
      </c>
      <c r="F267" s="99" t="s">
        <v>467</v>
      </c>
      <c r="G267" s="5">
        <v>1.0</v>
      </c>
      <c r="H267" s="6"/>
      <c r="I267" s="306">
        <v>44590.0</v>
      </c>
      <c r="J267" s="6"/>
      <c r="K267" s="6"/>
      <c r="L267" s="6"/>
      <c r="M267" s="6"/>
      <c r="N267" s="6"/>
      <c r="O267" s="299">
        <v>150.0</v>
      </c>
      <c r="P267" s="259">
        <f>G267*O267</f>
        <v>150</v>
      </c>
      <c r="Q267" s="6"/>
      <c r="S267" s="6"/>
      <c r="T267" s="6"/>
      <c r="U267" s="6"/>
    </row>
    <row r="268">
      <c r="H268" s="6"/>
      <c r="J268" s="6"/>
      <c r="K268" s="6"/>
      <c r="L268" s="6"/>
      <c r="M268" s="6"/>
      <c r="N268" s="6"/>
      <c r="O268" s="325"/>
      <c r="P268" s="6"/>
      <c r="Q268" s="6"/>
      <c r="S268" s="6"/>
      <c r="T268" s="6"/>
      <c r="U268" s="6"/>
    </row>
    <row r="269">
      <c r="H269" s="6"/>
      <c r="J269" s="6"/>
      <c r="K269" s="6"/>
      <c r="L269" s="6"/>
      <c r="M269" s="6"/>
      <c r="N269" s="6"/>
      <c r="O269" s="325"/>
      <c r="P269" s="6"/>
      <c r="Q269" s="6"/>
      <c r="S269" s="6"/>
      <c r="T269" s="6"/>
      <c r="U269" s="6"/>
    </row>
    <row r="273">
      <c r="A273" s="99">
        <v>2019.0</v>
      </c>
      <c r="B273" s="99" t="s">
        <v>305</v>
      </c>
      <c r="C273" s="99" t="s">
        <v>1848</v>
      </c>
      <c r="D273" s="99"/>
      <c r="E273" s="99" t="s">
        <v>2395</v>
      </c>
      <c r="F273" s="99" t="s">
        <v>30</v>
      </c>
      <c r="G273" s="5">
        <v>1.0</v>
      </c>
      <c r="H273" s="6"/>
      <c r="I273" s="306">
        <v>44590.0</v>
      </c>
      <c r="J273" s="6"/>
      <c r="K273" s="6"/>
      <c r="L273" s="6"/>
      <c r="M273" s="6"/>
      <c r="N273" s="6"/>
      <c r="O273" s="299">
        <v>75.0</v>
      </c>
      <c r="P273" s="259">
        <f t="shared" ref="P273:P274" si="46">G273*O273</f>
        <v>75</v>
      </c>
      <c r="Q273" s="6"/>
      <c r="S273" s="6"/>
      <c r="T273" s="6"/>
      <c r="U273" s="6"/>
    </row>
    <row r="274">
      <c r="A274" s="99">
        <v>2019.0</v>
      </c>
      <c r="B274" s="99" t="s">
        <v>786</v>
      </c>
      <c r="C274" s="99" t="s">
        <v>2722</v>
      </c>
      <c r="D274" s="99"/>
      <c r="E274" s="99" t="s">
        <v>898</v>
      </c>
      <c r="F274" s="99" t="s">
        <v>72</v>
      </c>
      <c r="G274" s="5">
        <v>1.0</v>
      </c>
      <c r="H274" s="6"/>
      <c r="I274" s="306">
        <v>44590.0</v>
      </c>
      <c r="J274" s="6"/>
      <c r="K274" s="6"/>
      <c r="L274" s="6"/>
      <c r="M274" s="6"/>
      <c r="N274" s="6"/>
      <c r="O274" s="299">
        <v>10.0</v>
      </c>
      <c r="P274" s="259">
        <f t="shared" si="46"/>
        <v>10</v>
      </c>
      <c r="Q274" s="6"/>
      <c r="S274" s="6"/>
      <c r="T274" s="6"/>
      <c r="U274" s="6"/>
    </row>
    <row r="276">
      <c r="A276" s="99">
        <v>2019.0</v>
      </c>
      <c r="B276" s="99" t="s">
        <v>884</v>
      </c>
      <c r="C276" s="99" t="s">
        <v>1786</v>
      </c>
      <c r="D276" s="99"/>
      <c r="E276" s="99" t="s">
        <v>932</v>
      </c>
      <c r="F276" s="99" t="s">
        <v>25</v>
      </c>
      <c r="G276" s="5">
        <v>1.0</v>
      </c>
      <c r="H276" s="6"/>
      <c r="I276" s="306">
        <v>44590.0</v>
      </c>
      <c r="J276" s="6"/>
      <c r="K276" s="6"/>
      <c r="L276" s="6"/>
      <c r="M276" s="6"/>
      <c r="N276" s="6"/>
      <c r="O276" s="299">
        <v>35.0</v>
      </c>
      <c r="P276" s="259">
        <f>G276*O276</f>
        <v>35</v>
      </c>
      <c r="Q276" s="6"/>
      <c r="S276" s="6"/>
      <c r="T276" s="6"/>
      <c r="U276" s="6"/>
    </row>
    <row r="278">
      <c r="H278" s="6"/>
      <c r="J278" s="6"/>
      <c r="K278" s="6"/>
      <c r="L278" s="6"/>
      <c r="M278" s="6"/>
      <c r="N278" s="6"/>
      <c r="O278" s="325"/>
      <c r="P278" s="6"/>
      <c r="Q278" s="6"/>
      <c r="S278" s="6"/>
      <c r="T278" s="6"/>
      <c r="U278" s="6"/>
    </row>
    <row r="279">
      <c r="A279" s="99">
        <v>2018.0</v>
      </c>
      <c r="B279" s="99" t="s">
        <v>75</v>
      </c>
      <c r="C279" s="99" t="s">
        <v>58</v>
      </c>
      <c r="D279" s="99"/>
      <c r="E279" s="100"/>
      <c r="F279" s="99" t="s">
        <v>25</v>
      </c>
      <c r="G279" s="5">
        <v>1.0</v>
      </c>
      <c r="H279" s="6"/>
      <c r="I279" s="306">
        <v>44590.0</v>
      </c>
      <c r="J279" s="6"/>
      <c r="K279" s="6"/>
      <c r="L279" s="6"/>
      <c r="M279" s="6"/>
      <c r="N279" s="6"/>
      <c r="O279" s="299">
        <v>50.0</v>
      </c>
      <c r="P279" s="259">
        <f t="shared" ref="P279:P280" si="47">G279*O279</f>
        <v>50</v>
      </c>
      <c r="Q279" s="6"/>
      <c r="S279" s="6"/>
      <c r="T279" s="6"/>
      <c r="U279" s="6"/>
    </row>
    <row r="280">
      <c r="A280" s="99">
        <v>2018.0</v>
      </c>
      <c r="B280" s="99" t="s">
        <v>119</v>
      </c>
      <c r="C280" s="99" t="s">
        <v>1840</v>
      </c>
      <c r="D280" s="99"/>
      <c r="E280" s="100"/>
      <c r="F280" s="99" t="s">
        <v>25</v>
      </c>
      <c r="G280" s="5">
        <v>1.0</v>
      </c>
      <c r="H280" s="6"/>
      <c r="I280" s="306">
        <v>44590.0</v>
      </c>
      <c r="J280" s="6"/>
      <c r="K280" s="6"/>
      <c r="L280" s="6"/>
      <c r="M280" s="6"/>
      <c r="N280" s="6"/>
      <c r="O280" s="299">
        <v>80.0</v>
      </c>
      <c r="P280" s="259">
        <f t="shared" si="47"/>
        <v>80</v>
      </c>
      <c r="Q280" s="6"/>
      <c r="S280" s="6"/>
      <c r="T280" s="6"/>
      <c r="U280" s="6"/>
    </row>
    <row r="285">
      <c r="H285" s="6"/>
      <c r="J285" s="6"/>
      <c r="K285" s="6"/>
      <c r="L285" s="6"/>
      <c r="M285" s="6"/>
      <c r="N285" s="6"/>
      <c r="O285" s="325"/>
      <c r="Q285" s="6"/>
      <c r="S285" s="6"/>
      <c r="T285" s="6"/>
      <c r="U285" s="6"/>
    </row>
    <row r="292">
      <c r="A292" s="106">
        <v>2019.0</v>
      </c>
      <c r="B292" s="106" t="s">
        <v>956</v>
      </c>
      <c r="C292" s="106" t="s">
        <v>6348</v>
      </c>
      <c r="D292" s="106"/>
      <c r="E292" s="108"/>
      <c r="F292" s="106" t="s">
        <v>25</v>
      </c>
      <c r="G292" s="5">
        <v>1.0</v>
      </c>
      <c r="H292" s="6"/>
      <c r="I292" s="306">
        <v>44590.0</v>
      </c>
      <c r="J292" s="6"/>
      <c r="K292" s="6"/>
      <c r="L292" s="6"/>
      <c r="M292" s="6"/>
      <c r="N292" s="6"/>
      <c r="O292" s="299">
        <v>15.0</v>
      </c>
      <c r="P292" s="259">
        <f t="shared" ref="P292:P295" si="48">G292*O292</f>
        <v>15</v>
      </c>
      <c r="Q292" s="6"/>
      <c r="S292" s="6"/>
      <c r="T292" s="6"/>
      <c r="U292" s="6"/>
    </row>
    <row r="293">
      <c r="A293" s="99">
        <v>2017.0</v>
      </c>
      <c r="B293" s="99" t="s">
        <v>119</v>
      </c>
      <c r="C293" s="99" t="s">
        <v>1340</v>
      </c>
      <c r="D293" s="99"/>
      <c r="E293" s="100"/>
      <c r="F293" s="99" t="s">
        <v>72</v>
      </c>
      <c r="G293" s="5">
        <v>1.0</v>
      </c>
      <c r="H293" s="5" t="s">
        <v>4164</v>
      </c>
      <c r="I293" s="306">
        <v>44590.0</v>
      </c>
      <c r="J293" s="6"/>
      <c r="K293" s="6"/>
      <c r="L293" s="6"/>
      <c r="M293" s="6"/>
      <c r="N293" s="6"/>
      <c r="O293" s="299">
        <v>20.0</v>
      </c>
      <c r="P293" s="259">
        <f t="shared" si="48"/>
        <v>20</v>
      </c>
      <c r="Q293" s="6"/>
      <c r="S293" s="6"/>
      <c r="T293" s="6"/>
      <c r="U293" s="6"/>
    </row>
    <row r="294">
      <c r="A294" s="99">
        <v>2019.0</v>
      </c>
      <c r="B294" s="99" t="s">
        <v>884</v>
      </c>
      <c r="C294" s="99" t="s">
        <v>1976</v>
      </c>
      <c r="D294" s="99"/>
      <c r="E294" s="99" t="s">
        <v>920</v>
      </c>
      <c r="F294" s="99" t="s">
        <v>25</v>
      </c>
      <c r="G294" s="5">
        <v>1.0</v>
      </c>
      <c r="H294" s="6"/>
      <c r="I294" s="306">
        <v>44590.0</v>
      </c>
      <c r="J294" s="6"/>
      <c r="K294" s="6"/>
      <c r="L294" s="6"/>
      <c r="M294" s="6"/>
      <c r="N294" s="6"/>
      <c r="O294" s="299">
        <v>15.0</v>
      </c>
      <c r="P294" s="259">
        <f t="shared" si="48"/>
        <v>15</v>
      </c>
      <c r="Q294" s="6"/>
      <c r="S294" s="6"/>
      <c r="T294" s="6"/>
      <c r="U294" s="6"/>
    </row>
    <row r="295">
      <c r="A295" s="106">
        <v>2020.0</v>
      </c>
      <c r="B295" s="106" t="s">
        <v>42</v>
      </c>
      <c r="C295" s="106" t="s">
        <v>6349</v>
      </c>
      <c r="D295" s="106"/>
      <c r="E295" s="106" t="s">
        <v>44</v>
      </c>
      <c r="F295" s="106" t="s">
        <v>25</v>
      </c>
      <c r="G295" s="5">
        <v>1.0</v>
      </c>
      <c r="H295" s="6"/>
      <c r="I295" s="306">
        <v>44590.0</v>
      </c>
      <c r="J295" s="6"/>
      <c r="K295" s="6"/>
      <c r="L295" s="6"/>
      <c r="M295" s="6"/>
      <c r="N295" s="6"/>
      <c r="O295" s="325"/>
      <c r="P295" s="259">
        <f t="shared" si="48"/>
        <v>0</v>
      </c>
      <c r="Q295" s="6"/>
      <c r="S295" s="6"/>
      <c r="T295" s="6"/>
      <c r="U295" s="6"/>
    </row>
    <row r="297">
      <c r="A297" s="99">
        <v>2018.0</v>
      </c>
      <c r="B297" s="99" t="s">
        <v>75</v>
      </c>
      <c r="C297" s="99" t="s">
        <v>407</v>
      </c>
      <c r="D297" s="99"/>
      <c r="E297" s="100"/>
      <c r="F297" s="99" t="s">
        <v>72</v>
      </c>
      <c r="G297" s="5">
        <v>1.0</v>
      </c>
      <c r="H297" s="6"/>
      <c r="I297" s="306">
        <v>44590.0</v>
      </c>
      <c r="J297" s="6"/>
      <c r="K297" s="6"/>
      <c r="L297" s="6"/>
      <c r="M297" s="6"/>
      <c r="N297" s="6"/>
      <c r="O297" s="299">
        <v>40.0</v>
      </c>
      <c r="P297" s="259">
        <f>G297*O297</f>
        <v>40</v>
      </c>
      <c r="Q297" s="6"/>
      <c r="S297" s="6"/>
      <c r="T297" s="6"/>
      <c r="U297" s="6"/>
    </row>
    <row r="300">
      <c r="A300" s="99">
        <v>2019.0</v>
      </c>
      <c r="B300" s="99" t="s">
        <v>884</v>
      </c>
      <c r="C300" s="99" t="s">
        <v>2722</v>
      </c>
      <c r="D300" s="99"/>
      <c r="E300" s="100"/>
      <c r="F300" s="99" t="s">
        <v>30</v>
      </c>
      <c r="G300" s="5">
        <v>1.0</v>
      </c>
      <c r="H300" s="6"/>
      <c r="I300" s="306">
        <v>44590.0</v>
      </c>
      <c r="J300" s="6"/>
      <c r="K300" s="6"/>
      <c r="L300" s="6"/>
      <c r="M300" s="6"/>
      <c r="N300" s="6"/>
      <c r="O300" s="299">
        <v>15.0</v>
      </c>
      <c r="P300" s="259">
        <f t="shared" ref="P300:P303" si="49">G300*O300</f>
        <v>15</v>
      </c>
      <c r="Q300" s="6"/>
      <c r="S300" s="6"/>
      <c r="T300" s="6"/>
      <c r="U300" s="6"/>
    </row>
    <row r="301">
      <c r="A301" s="106">
        <v>2020.0</v>
      </c>
      <c r="B301" s="106" t="s">
        <v>42</v>
      </c>
      <c r="C301" s="106" t="s">
        <v>3497</v>
      </c>
      <c r="D301" s="106"/>
      <c r="E301" s="106" t="s">
        <v>1746</v>
      </c>
      <c r="F301" s="106" t="s">
        <v>25</v>
      </c>
      <c r="G301" s="5">
        <v>1.0</v>
      </c>
      <c r="H301" s="6"/>
      <c r="I301" s="306">
        <v>44590.0</v>
      </c>
      <c r="J301" s="6"/>
      <c r="K301" s="6"/>
      <c r="L301" s="6"/>
      <c r="M301" s="6"/>
      <c r="N301" s="6"/>
      <c r="O301" s="325"/>
      <c r="P301" s="259">
        <f t="shared" si="49"/>
        <v>0</v>
      </c>
      <c r="Q301" s="6"/>
      <c r="S301" s="6"/>
      <c r="T301" s="6"/>
      <c r="U301" s="6"/>
    </row>
    <row r="302">
      <c r="A302" s="99">
        <v>2019.0</v>
      </c>
      <c r="B302" s="99" t="s">
        <v>884</v>
      </c>
      <c r="C302" s="99" t="s">
        <v>2722</v>
      </c>
      <c r="D302" s="99"/>
      <c r="E302" s="100"/>
      <c r="F302" s="99" t="s">
        <v>25</v>
      </c>
      <c r="G302" s="5">
        <v>1.0</v>
      </c>
      <c r="H302" s="6"/>
      <c r="I302" s="306">
        <v>44590.0</v>
      </c>
      <c r="J302" s="6"/>
      <c r="K302" s="6"/>
      <c r="L302" s="6"/>
      <c r="M302" s="6"/>
      <c r="N302" s="6"/>
      <c r="O302" s="299">
        <v>10.0</v>
      </c>
      <c r="P302" s="259">
        <f t="shared" si="49"/>
        <v>10</v>
      </c>
      <c r="Q302" s="6"/>
      <c r="S302" s="6"/>
      <c r="T302" s="6"/>
      <c r="U302" s="6"/>
    </row>
    <row r="303">
      <c r="A303" s="106">
        <v>2019.0</v>
      </c>
      <c r="B303" s="106" t="s">
        <v>151</v>
      </c>
      <c r="C303" s="106" t="s">
        <v>24</v>
      </c>
      <c r="D303" s="106"/>
      <c r="E303" s="108"/>
      <c r="F303" s="106" t="s">
        <v>30</v>
      </c>
      <c r="G303" s="5">
        <v>1.0</v>
      </c>
      <c r="H303" s="6"/>
      <c r="I303" s="306">
        <v>44590.0</v>
      </c>
      <c r="J303" s="6"/>
      <c r="K303" s="6"/>
      <c r="L303" s="6"/>
      <c r="M303" s="6"/>
      <c r="N303" s="6"/>
      <c r="O303" s="299">
        <v>130.0</v>
      </c>
      <c r="P303" s="259">
        <f t="shared" si="49"/>
        <v>130</v>
      </c>
      <c r="Q303" s="6"/>
      <c r="S303" s="6"/>
      <c r="T303" s="6"/>
      <c r="U303" s="6"/>
    </row>
    <row r="304">
      <c r="A304" s="99"/>
      <c r="B304" s="99"/>
      <c r="C304" s="99"/>
      <c r="D304" s="99"/>
      <c r="E304" s="100"/>
      <c r="F304" s="99"/>
      <c r="H304" s="6"/>
      <c r="I304" s="306"/>
      <c r="J304" s="6"/>
      <c r="K304" s="6"/>
      <c r="L304" s="6"/>
      <c r="M304" s="6"/>
      <c r="N304" s="6"/>
      <c r="O304" s="299"/>
      <c r="Q304" s="6"/>
      <c r="S304" s="6"/>
      <c r="T304" s="6"/>
      <c r="U304" s="6"/>
    </row>
    <row r="307">
      <c r="A307" s="99">
        <v>2016.0</v>
      </c>
      <c r="B307" s="99" t="s">
        <v>473</v>
      </c>
      <c r="C307" s="99" t="s">
        <v>6350</v>
      </c>
      <c r="D307" s="99"/>
      <c r="E307" s="100"/>
      <c r="F307" s="99" t="s">
        <v>25</v>
      </c>
      <c r="G307" s="5">
        <v>1.0</v>
      </c>
      <c r="H307" s="6"/>
      <c r="I307" s="306">
        <v>44590.0</v>
      </c>
      <c r="J307" s="6"/>
      <c r="K307" s="6"/>
      <c r="L307" s="6"/>
      <c r="M307" s="6"/>
      <c r="N307" s="6"/>
      <c r="O307" s="299">
        <v>65.0</v>
      </c>
      <c r="P307" s="259">
        <f>G307*O307</f>
        <v>65</v>
      </c>
      <c r="Q307" s="6"/>
      <c r="S307" s="6"/>
      <c r="T307" s="6"/>
      <c r="U307" s="6"/>
    </row>
    <row r="314">
      <c r="A314" s="106">
        <v>2018.0</v>
      </c>
      <c r="B314" s="106" t="s">
        <v>119</v>
      </c>
      <c r="C314" s="106" t="s">
        <v>1087</v>
      </c>
      <c r="D314" s="106"/>
      <c r="E314" s="106" t="s">
        <v>1096</v>
      </c>
      <c r="F314" s="106" t="s">
        <v>25</v>
      </c>
      <c r="G314" s="5">
        <v>1.0</v>
      </c>
      <c r="H314" s="5" t="s">
        <v>4164</v>
      </c>
      <c r="I314" s="306">
        <v>44590.0</v>
      </c>
      <c r="J314" s="6"/>
      <c r="K314" s="6"/>
      <c r="L314" s="6"/>
      <c r="M314" s="6"/>
      <c r="N314" s="6"/>
      <c r="O314" s="299">
        <v>100.0</v>
      </c>
      <c r="P314" s="259">
        <f t="shared" ref="P314:P316" si="50">G314*O314</f>
        <v>100</v>
      </c>
      <c r="Q314" s="6"/>
      <c r="S314" s="6"/>
      <c r="T314" s="6"/>
      <c r="U314" s="6"/>
    </row>
    <row r="315">
      <c r="A315" s="106">
        <v>2012.0</v>
      </c>
      <c r="B315" s="106" t="s">
        <v>1555</v>
      </c>
      <c r="C315" s="106" t="s">
        <v>1081</v>
      </c>
      <c r="D315" s="106"/>
      <c r="E315" s="108"/>
      <c r="F315" s="106" t="s">
        <v>25</v>
      </c>
      <c r="G315" s="5">
        <v>1.0</v>
      </c>
      <c r="H315" s="5" t="s">
        <v>4164</v>
      </c>
      <c r="I315" s="306">
        <v>44590.0</v>
      </c>
      <c r="J315" s="6"/>
      <c r="K315" s="6"/>
      <c r="L315" s="6"/>
      <c r="M315" s="6"/>
      <c r="N315" s="6"/>
      <c r="O315" s="299">
        <v>60.0</v>
      </c>
      <c r="P315" s="259">
        <f t="shared" si="50"/>
        <v>60</v>
      </c>
      <c r="Q315" s="6"/>
      <c r="S315" s="6"/>
      <c r="T315" s="6"/>
      <c r="U315" s="6"/>
    </row>
    <row r="316">
      <c r="A316" s="99">
        <v>2017.0</v>
      </c>
      <c r="B316" s="99" t="s">
        <v>305</v>
      </c>
      <c r="C316" s="99" t="s">
        <v>1340</v>
      </c>
      <c r="D316" s="99"/>
      <c r="E316" s="100"/>
      <c r="F316" s="99" t="s">
        <v>30</v>
      </c>
      <c r="G316" s="5">
        <v>1.0</v>
      </c>
      <c r="H316" s="5" t="s">
        <v>4164</v>
      </c>
      <c r="I316" s="306">
        <v>44590.0</v>
      </c>
      <c r="J316" s="6"/>
      <c r="K316" s="6"/>
      <c r="L316" s="6"/>
      <c r="M316" s="6"/>
      <c r="N316" s="6"/>
      <c r="O316" s="299">
        <v>50.0</v>
      </c>
      <c r="P316" s="259">
        <f t="shared" si="50"/>
        <v>50</v>
      </c>
      <c r="Q316" s="6"/>
      <c r="S316" s="6"/>
      <c r="T316" s="6"/>
      <c r="U316" s="6"/>
    </row>
    <row r="323">
      <c r="A323" s="113"/>
      <c r="B323" s="113"/>
      <c r="C323" s="113"/>
      <c r="D323" s="113"/>
      <c r="E323" s="113"/>
      <c r="F323" s="113"/>
      <c r="H323" s="6"/>
      <c r="J323" s="6"/>
      <c r="K323" s="6"/>
      <c r="L323" s="6"/>
      <c r="M323" s="6"/>
      <c r="N323" s="6"/>
      <c r="O323" s="325"/>
      <c r="P323" s="6"/>
      <c r="Q323" s="6"/>
      <c r="S323" s="6"/>
      <c r="T323" s="6"/>
      <c r="U323" s="6"/>
    </row>
    <row r="324">
      <c r="A324" s="99">
        <v>2020.0</v>
      </c>
      <c r="B324" s="99" t="s">
        <v>1160</v>
      </c>
      <c r="C324" s="99" t="s">
        <v>1319</v>
      </c>
      <c r="D324" s="99"/>
      <c r="E324" s="99" t="s">
        <v>1622</v>
      </c>
      <c r="F324" s="99" t="s">
        <v>30</v>
      </c>
      <c r="G324" s="5">
        <v>11.0</v>
      </c>
      <c r="H324" s="5" t="s">
        <v>4164</v>
      </c>
      <c r="I324" s="306">
        <v>44590.0</v>
      </c>
      <c r="J324" s="6"/>
      <c r="K324" s="6"/>
      <c r="L324" s="6"/>
      <c r="M324" s="6"/>
      <c r="N324" s="6"/>
      <c r="O324" s="299">
        <v>100.0</v>
      </c>
      <c r="P324" s="259">
        <f>G324*O324</f>
        <v>1100</v>
      </c>
      <c r="Q324" s="6"/>
      <c r="S324" s="6"/>
      <c r="T324" s="6"/>
      <c r="U324" s="6"/>
    </row>
    <row r="326">
      <c r="A326" s="99">
        <v>2018.0</v>
      </c>
      <c r="B326" s="99" t="s">
        <v>6341</v>
      </c>
      <c r="C326" s="99" t="s">
        <v>58</v>
      </c>
      <c r="D326" s="99"/>
      <c r="E326" s="99" t="s">
        <v>506</v>
      </c>
      <c r="F326" s="99" t="s">
        <v>68</v>
      </c>
      <c r="G326" s="5">
        <v>1.0</v>
      </c>
      <c r="H326" s="6"/>
      <c r="I326" s="306">
        <v>44590.0</v>
      </c>
      <c r="J326" s="6"/>
      <c r="K326" s="6"/>
      <c r="L326" s="6"/>
      <c r="M326" s="6"/>
      <c r="N326" s="6"/>
      <c r="O326" s="299">
        <v>130.0</v>
      </c>
      <c r="P326" s="259">
        <f t="shared" ref="P326:P331" si="51">G326*O326</f>
        <v>130</v>
      </c>
      <c r="Q326" s="6"/>
      <c r="S326" s="6"/>
      <c r="T326" s="6"/>
      <c r="U326" s="6"/>
    </row>
    <row r="327">
      <c r="A327" s="99">
        <v>2018.0</v>
      </c>
      <c r="B327" s="99" t="s">
        <v>415</v>
      </c>
      <c r="C327" s="99" t="s">
        <v>6351</v>
      </c>
      <c r="D327" s="99"/>
      <c r="E327" s="100"/>
      <c r="F327" s="99" t="s">
        <v>68</v>
      </c>
      <c r="G327" s="5">
        <v>1.0</v>
      </c>
      <c r="H327" s="6"/>
      <c r="I327" s="306">
        <v>44590.0</v>
      </c>
      <c r="J327" s="6"/>
      <c r="K327" s="6"/>
      <c r="L327" s="6"/>
      <c r="M327" s="6"/>
      <c r="N327" s="6"/>
      <c r="O327" s="299">
        <v>110.0</v>
      </c>
      <c r="P327" s="259">
        <f t="shared" si="51"/>
        <v>110</v>
      </c>
      <c r="Q327" s="6"/>
      <c r="S327" s="6"/>
      <c r="T327" s="6"/>
      <c r="U327" s="6"/>
    </row>
    <row r="328">
      <c r="A328" s="99">
        <v>2018.0</v>
      </c>
      <c r="B328" s="99" t="s">
        <v>742</v>
      </c>
      <c r="C328" s="99" t="s">
        <v>6352</v>
      </c>
      <c r="D328" s="99"/>
      <c r="E328" s="99" t="s">
        <v>743</v>
      </c>
      <c r="F328" s="99" t="s">
        <v>68</v>
      </c>
      <c r="G328" s="5">
        <v>1.0</v>
      </c>
      <c r="H328" s="6"/>
      <c r="I328" s="306">
        <v>44590.0</v>
      </c>
      <c r="J328" s="6"/>
      <c r="K328" s="6"/>
      <c r="L328" s="6"/>
      <c r="M328" s="6"/>
      <c r="N328" s="6"/>
      <c r="O328" s="299">
        <v>90.0</v>
      </c>
      <c r="P328" s="259">
        <f t="shared" si="51"/>
        <v>90</v>
      </c>
      <c r="Q328" s="6"/>
      <c r="S328" s="6"/>
      <c r="T328" s="6"/>
      <c r="U328" s="6"/>
    </row>
    <row r="329">
      <c r="A329" s="99">
        <v>2018.0</v>
      </c>
      <c r="B329" s="99" t="s">
        <v>413</v>
      </c>
      <c r="C329" s="99" t="s">
        <v>6353</v>
      </c>
      <c r="D329" s="99"/>
      <c r="E329" s="100"/>
      <c r="F329" s="99" t="s">
        <v>244</v>
      </c>
      <c r="G329" s="5">
        <v>1.0</v>
      </c>
      <c r="H329" s="6"/>
      <c r="I329" s="306">
        <v>44590.0</v>
      </c>
      <c r="J329" s="6"/>
      <c r="K329" s="6"/>
      <c r="L329" s="6"/>
      <c r="M329" s="6"/>
      <c r="N329" s="6"/>
      <c r="O329" s="299">
        <v>80.0</v>
      </c>
      <c r="P329" s="259">
        <f t="shared" si="51"/>
        <v>80</v>
      </c>
      <c r="Q329" s="6"/>
      <c r="S329" s="6"/>
      <c r="T329" s="6"/>
      <c r="U329" s="6"/>
    </row>
    <row r="330">
      <c r="A330" s="99">
        <v>2018.0</v>
      </c>
      <c r="B330" s="99" t="s">
        <v>413</v>
      </c>
      <c r="C330" s="99" t="s">
        <v>6353</v>
      </c>
      <c r="D330" s="99"/>
      <c r="E330" s="100"/>
      <c r="F330" s="99" t="s">
        <v>68</v>
      </c>
      <c r="G330" s="5">
        <v>1.0</v>
      </c>
      <c r="H330" s="6"/>
      <c r="I330" s="306">
        <v>44590.0</v>
      </c>
      <c r="J330" s="6"/>
      <c r="K330" s="6"/>
      <c r="L330" s="6"/>
      <c r="M330" s="6"/>
      <c r="N330" s="6"/>
      <c r="O330" s="299">
        <v>80.0</v>
      </c>
      <c r="P330" s="259">
        <f t="shared" si="51"/>
        <v>80</v>
      </c>
      <c r="Q330" s="6"/>
      <c r="S330" s="6"/>
      <c r="T330" s="6"/>
      <c r="U330" s="6"/>
    </row>
    <row r="331">
      <c r="A331" s="106">
        <v>2013.0</v>
      </c>
      <c r="B331" s="106" t="s">
        <v>954</v>
      </c>
      <c r="C331" s="106" t="s">
        <v>1686</v>
      </c>
      <c r="D331" s="106"/>
      <c r="E331" s="106" t="s">
        <v>6354</v>
      </c>
      <c r="F331" s="106" t="s">
        <v>462</v>
      </c>
      <c r="G331" s="5">
        <v>1.0</v>
      </c>
      <c r="H331" s="5" t="s">
        <v>4164</v>
      </c>
      <c r="I331" s="306">
        <v>44590.0</v>
      </c>
      <c r="J331" s="6"/>
      <c r="K331" s="6"/>
      <c r="L331" s="6"/>
      <c r="M331" s="6"/>
      <c r="N331" s="6"/>
      <c r="O331" s="299">
        <v>200.0</v>
      </c>
      <c r="P331" s="259">
        <f t="shared" si="51"/>
        <v>200</v>
      </c>
      <c r="Q331" s="6"/>
      <c r="S331" s="6"/>
      <c r="T331" s="6"/>
      <c r="U331" s="6"/>
    </row>
    <row r="333">
      <c r="A333" s="99">
        <v>2018.0</v>
      </c>
      <c r="B333" s="99" t="s">
        <v>23</v>
      </c>
      <c r="C333" s="99" t="s">
        <v>6355</v>
      </c>
      <c r="D333" s="99"/>
      <c r="E333" s="100"/>
      <c r="F333" s="99" t="s">
        <v>68</v>
      </c>
      <c r="G333" s="5">
        <v>1.0</v>
      </c>
      <c r="H333" s="6"/>
      <c r="I333" s="306">
        <v>44590.0</v>
      </c>
      <c r="J333" s="6"/>
      <c r="K333" s="6"/>
      <c r="L333" s="6"/>
      <c r="M333" s="6"/>
      <c r="N333" s="6"/>
      <c r="O333" s="299">
        <v>120.0</v>
      </c>
      <c r="P333" s="259">
        <f t="shared" ref="P333:P337" si="52">G333*O333</f>
        <v>120</v>
      </c>
      <c r="Q333" s="6"/>
      <c r="S333" s="6"/>
      <c r="T333" s="6"/>
      <c r="U333" s="6"/>
    </row>
    <row r="334">
      <c r="A334" s="106">
        <v>2020.0</v>
      </c>
      <c r="B334" s="106" t="s">
        <v>1160</v>
      </c>
      <c r="C334" s="106" t="s">
        <v>982</v>
      </c>
      <c r="D334" s="106"/>
      <c r="E334" s="106" t="s">
        <v>1622</v>
      </c>
      <c r="F334" s="106" t="s">
        <v>30</v>
      </c>
      <c r="G334" s="5">
        <v>1.0</v>
      </c>
      <c r="H334" s="5" t="s">
        <v>4164</v>
      </c>
      <c r="I334" s="306">
        <v>44590.0</v>
      </c>
      <c r="J334" s="6"/>
      <c r="K334" s="6"/>
      <c r="L334" s="6"/>
      <c r="M334" s="6"/>
      <c r="N334" s="6"/>
      <c r="O334" s="299">
        <v>55.0</v>
      </c>
      <c r="P334" s="259">
        <f t="shared" si="52"/>
        <v>55</v>
      </c>
      <c r="Q334" s="6"/>
      <c r="S334" s="6"/>
      <c r="T334" s="6"/>
      <c r="U334" s="6"/>
    </row>
    <row r="335">
      <c r="A335" s="106">
        <v>2020.0</v>
      </c>
      <c r="B335" s="106" t="s">
        <v>786</v>
      </c>
      <c r="C335" s="106" t="s">
        <v>1561</v>
      </c>
      <c r="D335" s="106"/>
      <c r="E335" s="106" t="s">
        <v>6356</v>
      </c>
      <c r="F335" s="106" t="s">
        <v>30</v>
      </c>
      <c r="G335" s="5">
        <v>1.0</v>
      </c>
      <c r="H335" s="5" t="s">
        <v>4164</v>
      </c>
      <c r="I335" s="306">
        <v>44590.0</v>
      </c>
      <c r="J335" s="6"/>
      <c r="K335" s="6"/>
      <c r="L335" s="6"/>
      <c r="M335" s="6"/>
      <c r="N335" s="6"/>
      <c r="O335" s="299">
        <v>75.0</v>
      </c>
      <c r="P335" s="259">
        <f t="shared" si="52"/>
        <v>75</v>
      </c>
      <c r="Q335" s="6"/>
      <c r="S335" s="6"/>
      <c r="T335" s="6"/>
      <c r="U335" s="6"/>
    </row>
    <row r="336">
      <c r="A336" s="106">
        <v>2020.0</v>
      </c>
      <c r="B336" s="106" t="s">
        <v>786</v>
      </c>
      <c r="C336" s="106" t="s">
        <v>1561</v>
      </c>
      <c r="D336" s="106"/>
      <c r="E336" s="106" t="s">
        <v>6357</v>
      </c>
      <c r="F336" s="106" t="s">
        <v>30</v>
      </c>
      <c r="G336" s="5">
        <v>1.0</v>
      </c>
      <c r="H336" s="5" t="s">
        <v>4164</v>
      </c>
      <c r="I336" s="306">
        <v>44590.0</v>
      </c>
      <c r="J336" s="6"/>
      <c r="K336" s="6"/>
      <c r="L336" s="6"/>
      <c r="M336" s="6"/>
      <c r="N336" s="6"/>
      <c r="O336" s="299">
        <v>80.0</v>
      </c>
      <c r="P336" s="259">
        <f t="shared" si="52"/>
        <v>80</v>
      </c>
      <c r="Q336" s="6"/>
      <c r="S336" s="6"/>
      <c r="T336" s="6"/>
      <c r="U336" s="6"/>
    </row>
    <row r="337">
      <c r="A337" s="99">
        <v>2019.0</v>
      </c>
      <c r="B337" s="99" t="s">
        <v>956</v>
      </c>
      <c r="C337" s="99" t="s">
        <v>2199</v>
      </c>
      <c r="D337" s="99"/>
      <c r="E337" s="100"/>
      <c r="F337" s="99" t="s">
        <v>30</v>
      </c>
      <c r="G337" s="5">
        <v>3.0</v>
      </c>
      <c r="H337" s="6"/>
      <c r="I337" s="306">
        <v>44590.0</v>
      </c>
      <c r="J337" s="6"/>
      <c r="K337" s="6"/>
      <c r="L337" s="6"/>
      <c r="M337" s="6"/>
      <c r="N337" s="6"/>
      <c r="O337" s="299">
        <v>100.0</v>
      </c>
      <c r="P337" s="259">
        <f t="shared" si="52"/>
        <v>300</v>
      </c>
      <c r="Q337" s="6"/>
      <c r="S337" s="6"/>
      <c r="T337" s="6"/>
      <c r="U337" s="6"/>
    </row>
    <row r="341">
      <c r="A341" s="99">
        <v>2020.0</v>
      </c>
      <c r="B341" s="99" t="s">
        <v>786</v>
      </c>
      <c r="C341" s="99" t="s">
        <v>885</v>
      </c>
      <c r="D341" s="99"/>
      <c r="E341" s="99" t="s">
        <v>1541</v>
      </c>
      <c r="F341" s="99" t="s">
        <v>30</v>
      </c>
      <c r="G341" s="5">
        <v>1.0</v>
      </c>
      <c r="H341" s="5" t="s">
        <v>4164</v>
      </c>
      <c r="I341" s="306">
        <v>44590.0</v>
      </c>
      <c r="J341" s="6"/>
      <c r="K341" s="6"/>
      <c r="L341" s="6"/>
      <c r="M341" s="6"/>
      <c r="N341" s="6"/>
      <c r="O341" s="299">
        <v>100.0</v>
      </c>
      <c r="P341" s="259">
        <f t="shared" ref="P341:P343" si="53">G341*O341</f>
        <v>100</v>
      </c>
      <c r="Q341" s="6"/>
      <c r="S341" s="6"/>
      <c r="T341" s="6"/>
      <c r="U341" s="6"/>
    </row>
    <row r="342">
      <c r="A342" s="99">
        <v>2020.0</v>
      </c>
      <c r="B342" s="99" t="s">
        <v>884</v>
      </c>
      <c r="C342" s="99" t="s">
        <v>885</v>
      </c>
      <c r="D342" s="99"/>
      <c r="E342" s="99" t="s">
        <v>3156</v>
      </c>
      <c r="F342" s="99" t="s">
        <v>887</v>
      </c>
      <c r="G342" s="5">
        <v>1.0</v>
      </c>
      <c r="H342" s="5" t="s">
        <v>4164</v>
      </c>
      <c r="I342" s="306">
        <v>44590.0</v>
      </c>
      <c r="J342" s="6"/>
      <c r="K342" s="6"/>
      <c r="L342" s="6"/>
      <c r="M342" s="6"/>
      <c r="N342" s="6"/>
      <c r="O342" s="299">
        <v>50.0</v>
      </c>
      <c r="P342" s="259">
        <f t="shared" si="53"/>
        <v>50</v>
      </c>
      <c r="Q342" s="6"/>
      <c r="S342" s="6"/>
      <c r="T342" s="6"/>
      <c r="U342" s="6"/>
    </row>
    <row r="343">
      <c r="A343" s="106">
        <v>2020.0</v>
      </c>
      <c r="B343" s="106" t="s">
        <v>1099</v>
      </c>
      <c r="C343" s="106" t="s">
        <v>6358</v>
      </c>
      <c r="D343" s="106"/>
      <c r="E343" s="106" t="s">
        <v>869</v>
      </c>
      <c r="F343" s="106" t="s">
        <v>63</v>
      </c>
      <c r="G343" s="5">
        <v>1.0</v>
      </c>
      <c r="H343" s="5" t="s">
        <v>4164</v>
      </c>
      <c r="I343" s="306">
        <v>44590.0</v>
      </c>
      <c r="J343" s="6"/>
      <c r="K343" s="6"/>
      <c r="L343" s="6"/>
      <c r="M343" s="6"/>
      <c r="N343" s="6"/>
      <c r="O343" s="299">
        <v>5.0</v>
      </c>
      <c r="P343" s="259">
        <f t="shared" si="53"/>
        <v>5</v>
      </c>
      <c r="Q343" s="6"/>
      <c r="S343" s="6"/>
      <c r="T343" s="6"/>
      <c r="U343" s="6"/>
    </row>
    <row r="347">
      <c r="A347" s="106">
        <v>2005.0</v>
      </c>
      <c r="B347" s="106" t="s">
        <v>6341</v>
      </c>
      <c r="C347" s="106" t="s">
        <v>1757</v>
      </c>
      <c r="D347" s="106"/>
      <c r="E347" s="106" t="s">
        <v>851</v>
      </c>
      <c r="F347" s="106" t="s">
        <v>63</v>
      </c>
      <c r="G347" s="5">
        <v>1.0</v>
      </c>
      <c r="H347" s="5" t="s">
        <v>4164</v>
      </c>
      <c r="I347" s="306">
        <v>44590.0</v>
      </c>
      <c r="J347" s="6"/>
      <c r="K347" s="6"/>
      <c r="L347" s="6"/>
      <c r="M347" s="6"/>
      <c r="N347" s="6"/>
      <c r="O347" s="299">
        <v>10.0</v>
      </c>
      <c r="P347" s="259">
        <f t="shared" ref="P347:P348" si="54">G347*O347</f>
        <v>10</v>
      </c>
      <c r="Q347" s="6"/>
      <c r="S347" s="6"/>
      <c r="T347" s="6"/>
      <c r="U347" s="6"/>
    </row>
    <row r="348">
      <c r="A348" s="106">
        <v>2019.0</v>
      </c>
      <c r="B348" s="106" t="s">
        <v>6359</v>
      </c>
      <c r="C348" s="106" t="s">
        <v>3114</v>
      </c>
      <c r="D348" s="106"/>
      <c r="E348" s="106" t="s">
        <v>6360</v>
      </c>
      <c r="F348" s="106" t="s">
        <v>2967</v>
      </c>
      <c r="G348" s="5">
        <v>1.0</v>
      </c>
      <c r="H348" s="5" t="s">
        <v>4164</v>
      </c>
      <c r="I348" s="306">
        <v>44590.0</v>
      </c>
      <c r="J348" s="6"/>
      <c r="K348" s="6"/>
      <c r="L348" s="6"/>
      <c r="M348" s="6"/>
      <c r="N348" s="6"/>
      <c r="O348" s="299">
        <v>20.0</v>
      </c>
      <c r="P348" s="259">
        <f t="shared" si="54"/>
        <v>20</v>
      </c>
      <c r="Q348" s="6"/>
      <c r="S348" s="6"/>
      <c r="T348" s="6"/>
      <c r="U348" s="6"/>
    </row>
    <row r="354">
      <c r="A354" s="99">
        <v>2018.0</v>
      </c>
      <c r="B354" s="99" t="s">
        <v>62</v>
      </c>
      <c r="C354" s="99" t="s">
        <v>6361</v>
      </c>
      <c r="D354" s="99"/>
      <c r="E354" s="99" t="s">
        <v>6362</v>
      </c>
      <c r="F354" s="99" t="s">
        <v>20</v>
      </c>
      <c r="G354" s="5">
        <v>1.0</v>
      </c>
      <c r="H354" s="6"/>
      <c r="I354" s="306">
        <v>44590.0</v>
      </c>
      <c r="J354" s="6"/>
      <c r="K354" s="6"/>
      <c r="L354" s="6"/>
      <c r="M354" s="6"/>
      <c r="N354" s="6"/>
      <c r="O354" s="299">
        <v>80.0</v>
      </c>
      <c r="P354" s="259">
        <f t="shared" ref="P354:P356" si="55">G354*O354</f>
        <v>80</v>
      </c>
      <c r="Q354" s="6"/>
      <c r="S354" s="6"/>
      <c r="T354" s="6"/>
      <c r="U354" s="6"/>
    </row>
    <row r="355">
      <c r="A355" s="99">
        <v>2018.0</v>
      </c>
      <c r="B355" s="99" t="s">
        <v>62</v>
      </c>
      <c r="C355" s="99" t="s">
        <v>6361</v>
      </c>
      <c r="D355" s="99"/>
      <c r="E355" s="99" t="s">
        <v>6362</v>
      </c>
      <c r="F355" s="99" t="s">
        <v>60</v>
      </c>
      <c r="G355" s="5">
        <v>1.0</v>
      </c>
      <c r="H355" s="6"/>
      <c r="I355" s="306">
        <v>44590.0</v>
      </c>
      <c r="J355" s="6"/>
      <c r="K355" s="6"/>
      <c r="L355" s="6"/>
      <c r="M355" s="6"/>
      <c r="N355" s="6"/>
      <c r="O355" s="299">
        <v>15.0</v>
      </c>
      <c r="P355" s="259">
        <f t="shared" si="55"/>
        <v>15</v>
      </c>
      <c r="Q355" s="6"/>
      <c r="S355" s="6"/>
      <c r="T355" s="6"/>
      <c r="U355" s="6"/>
    </row>
    <row r="356">
      <c r="A356" s="99">
        <v>2018.0</v>
      </c>
      <c r="B356" s="99" t="s">
        <v>62</v>
      </c>
      <c r="C356" s="99" t="s">
        <v>6361</v>
      </c>
      <c r="D356" s="99"/>
      <c r="E356" s="100"/>
      <c r="F356" s="99" t="s">
        <v>20</v>
      </c>
      <c r="G356" s="5">
        <v>1.0</v>
      </c>
      <c r="H356" s="6"/>
      <c r="I356" s="306">
        <v>44590.0</v>
      </c>
      <c r="J356" s="6"/>
      <c r="K356" s="6"/>
      <c r="L356" s="6"/>
      <c r="M356" s="6"/>
      <c r="N356" s="6"/>
      <c r="O356" s="299">
        <v>50.0</v>
      </c>
      <c r="P356" s="259">
        <f t="shared" si="55"/>
        <v>50</v>
      </c>
      <c r="Q356" s="6"/>
      <c r="S356" s="6"/>
      <c r="T356" s="6"/>
      <c r="U356" s="6"/>
    </row>
    <row r="361">
      <c r="A361" s="99">
        <v>2020.0</v>
      </c>
      <c r="B361" s="99" t="s">
        <v>75</v>
      </c>
      <c r="C361" s="99" t="s">
        <v>3497</v>
      </c>
      <c r="D361" s="99"/>
      <c r="E361" s="99" t="s">
        <v>59</v>
      </c>
      <c r="F361" s="99" t="s">
        <v>60</v>
      </c>
      <c r="G361" s="5">
        <v>1.0</v>
      </c>
      <c r="H361" s="6"/>
      <c r="I361" s="306">
        <v>44590.0</v>
      </c>
      <c r="J361" s="6"/>
      <c r="K361" s="6"/>
      <c r="L361" s="6"/>
      <c r="M361" s="6"/>
      <c r="N361" s="6"/>
      <c r="O361" s="299">
        <v>5.0</v>
      </c>
      <c r="P361" s="259">
        <f>G361*O361</f>
        <v>5</v>
      </c>
      <c r="Q361" s="6"/>
      <c r="S361" s="6"/>
      <c r="T361" s="6"/>
      <c r="U361" s="6"/>
    </row>
    <row r="365">
      <c r="A365" s="99">
        <v>2021.0</v>
      </c>
      <c r="B365" s="99" t="s">
        <v>90</v>
      </c>
      <c r="C365" s="99" t="s">
        <v>1403</v>
      </c>
      <c r="D365" s="99"/>
      <c r="E365" s="99" t="s">
        <v>6363</v>
      </c>
      <c r="F365" s="99" t="s">
        <v>60</v>
      </c>
      <c r="G365" s="5">
        <v>1.0</v>
      </c>
      <c r="H365" s="5" t="s">
        <v>4164</v>
      </c>
      <c r="I365" s="306">
        <v>44590.0</v>
      </c>
      <c r="J365" s="6"/>
      <c r="K365" s="6"/>
      <c r="L365" s="6"/>
      <c r="M365" s="6"/>
      <c r="N365" s="6"/>
      <c r="O365" s="299">
        <v>10.0</v>
      </c>
      <c r="P365" s="259">
        <f>G365*O365</f>
        <v>10</v>
      </c>
      <c r="Q365" s="6"/>
      <c r="S365" s="6"/>
      <c r="T365" s="6"/>
      <c r="U365" s="6"/>
    </row>
    <row r="367">
      <c r="A367" s="99">
        <v>2019.0</v>
      </c>
      <c r="B367" s="99" t="s">
        <v>6341</v>
      </c>
      <c r="C367" s="99" t="s">
        <v>3656</v>
      </c>
      <c r="D367" s="99"/>
      <c r="E367" s="99" t="s">
        <v>6364</v>
      </c>
      <c r="F367" s="99" t="s">
        <v>60</v>
      </c>
      <c r="G367" s="5">
        <v>1.0</v>
      </c>
      <c r="H367" s="6"/>
      <c r="I367" s="306">
        <v>44590.0</v>
      </c>
      <c r="J367" s="6"/>
      <c r="K367" s="6"/>
      <c r="L367" s="6"/>
      <c r="M367" s="6"/>
      <c r="N367" s="6"/>
      <c r="O367" s="299">
        <v>10.0</v>
      </c>
      <c r="P367" s="259">
        <f t="shared" ref="P367:P370" si="56">G367*O367</f>
        <v>10</v>
      </c>
      <c r="Q367" s="6"/>
      <c r="S367" s="6"/>
      <c r="T367" s="6"/>
      <c r="U367" s="6"/>
    </row>
    <row r="368">
      <c r="A368" s="99">
        <v>2019.0</v>
      </c>
      <c r="B368" s="99" t="s">
        <v>413</v>
      </c>
      <c r="C368" s="99" t="s">
        <v>3656</v>
      </c>
      <c r="D368" s="99"/>
      <c r="E368" s="100"/>
      <c r="F368" s="99" t="s">
        <v>20</v>
      </c>
      <c r="G368" s="5">
        <v>1.0</v>
      </c>
      <c r="H368" s="6"/>
      <c r="I368" s="306">
        <v>44590.0</v>
      </c>
      <c r="J368" s="6"/>
      <c r="K368" s="6"/>
      <c r="L368" s="6"/>
      <c r="M368" s="6"/>
      <c r="N368" s="6"/>
      <c r="O368" s="299">
        <v>40.0</v>
      </c>
      <c r="P368" s="259">
        <f t="shared" si="56"/>
        <v>40</v>
      </c>
      <c r="Q368" s="6"/>
      <c r="S368" s="6"/>
      <c r="T368" s="6"/>
      <c r="U368" s="6"/>
    </row>
    <row r="369">
      <c r="A369" s="99">
        <v>2020.0</v>
      </c>
      <c r="B369" s="99" t="s">
        <v>1365</v>
      </c>
      <c r="C369" s="99" t="s">
        <v>873</v>
      </c>
      <c r="D369" s="99">
        <v>266.0</v>
      </c>
      <c r="E369" s="100"/>
      <c r="F369" s="99" t="s">
        <v>2705</v>
      </c>
      <c r="G369" s="5">
        <v>1.0</v>
      </c>
      <c r="H369" s="5" t="s">
        <v>4164</v>
      </c>
      <c r="I369" s="306">
        <v>44590.0</v>
      </c>
      <c r="J369" s="6"/>
      <c r="K369" s="6"/>
      <c r="L369" s="6"/>
      <c r="M369" s="6"/>
      <c r="N369" s="6"/>
      <c r="O369" s="299">
        <v>10.0</v>
      </c>
      <c r="P369" s="259">
        <f t="shared" si="56"/>
        <v>10</v>
      </c>
      <c r="Q369" s="6"/>
      <c r="S369" s="6"/>
      <c r="T369" s="6"/>
      <c r="U369" s="6"/>
    </row>
    <row r="370">
      <c r="A370" s="99">
        <v>2019.0</v>
      </c>
      <c r="B370" s="99" t="s">
        <v>6341</v>
      </c>
      <c r="C370" s="99" t="s">
        <v>3656</v>
      </c>
      <c r="D370" s="99"/>
      <c r="E370" s="100"/>
      <c r="F370" s="99" t="s">
        <v>63</v>
      </c>
      <c r="G370" s="5">
        <v>1.0</v>
      </c>
      <c r="H370" s="6"/>
      <c r="I370" s="306">
        <v>44590.0</v>
      </c>
      <c r="J370" s="6"/>
      <c r="K370" s="6"/>
      <c r="L370" s="6"/>
      <c r="M370" s="6"/>
      <c r="N370" s="6"/>
      <c r="O370" s="299">
        <v>10.0</v>
      </c>
      <c r="P370" s="259">
        <f t="shared" si="56"/>
        <v>10</v>
      </c>
      <c r="Q370" s="6"/>
      <c r="S370" s="6"/>
      <c r="T370" s="6"/>
      <c r="U370" s="6"/>
    </row>
    <row r="373">
      <c r="A373" s="106">
        <v>2019.0</v>
      </c>
      <c r="B373" s="106" t="s">
        <v>39</v>
      </c>
      <c r="C373" s="106" t="s">
        <v>3656</v>
      </c>
      <c r="D373" s="106"/>
      <c r="E373" s="106" t="s">
        <v>6365</v>
      </c>
      <c r="F373" s="106" t="s">
        <v>20</v>
      </c>
      <c r="G373" s="5">
        <v>1.0</v>
      </c>
      <c r="H373" s="6"/>
      <c r="I373" s="306">
        <v>44590.0</v>
      </c>
      <c r="J373" s="6"/>
      <c r="K373" s="6"/>
      <c r="L373" s="6"/>
      <c r="M373" s="6"/>
      <c r="N373" s="6"/>
      <c r="O373" s="299">
        <v>10.0</v>
      </c>
      <c r="P373" s="259">
        <f>G373*O373</f>
        <v>10</v>
      </c>
      <c r="Q373" s="6"/>
      <c r="S373" s="6"/>
      <c r="T373" s="6"/>
      <c r="U373" s="6"/>
    </row>
    <row r="375">
      <c r="A375" s="99">
        <v>2019.0</v>
      </c>
      <c r="B375" s="99" t="s">
        <v>786</v>
      </c>
      <c r="C375" s="99" t="s">
        <v>3118</v>
      </c>
      <c r="D375" s="99"/>
      <c r="E375" s="100"/>
      <c r="F375" s="99" t="s">
        <v>60</v>
      </c>
      <c r="G375" s="5">
        <v>1.0</v>
      </c>
      <c r="H375" s="5" t="s">
        <v>4164</v>
      </c>
      <c r="I375" s="306">
        <v>44590.0</v>
      </c>
      <c r="J375" s="6"/>
      <c r="K375" s="6"/>
      <c r="L375" s="6"/>
      <c r="M375" s="6"/>
      <c r="N375" s="6"/>
      <c r="O375" s="299">
        <v>10.0</v>
      </c>
      <c r="P375" s="259">
        <f>G375*O375</f>
        <v>10</v>
      </c>
      <c r="Q375" s="6"/>
      <c r="S375" s="6"/>
      <c r="T375" s="6"/>
      <c r="U375" s="6"/>
    </row>
    <row r="377">
      <c r="A377" s="106">
        <v>2020.0</v>
      </c>
      <c r="B377" s="106" t="s">
        <v>3188</v>
      </c>
      <c r="C377" s="106" t="s">
        <v>893</v>
      </c>
      <c r="D377" s="106"/>
      <c r="E377" s="106" t="s">
        <v>1311</v>
      </c>
      <c r="F377" s="106" t="s">
        <v>60</v>
      </c>
      <c r="G377" s="5">
        <v>1.0</v>
      </c>
      <c r="H377" s="5" t="s">
        <v>4164</v>
      </c>
      <c r="I377" s="306">
        <v>44590.0</v>
      </c>
      <c r="J377" s="6"/>
      <c r="K377" s="6"/>
      <c r="L377" s="6"/>
      <c r="M377" s="6"/>
      <c r="N377" s="6"/>
      <c r="O377" s="299">
        <v>15.0</v>
      </c>
      <c r="P377" s="259">
        <f>G377*O377</f>
        <v>15</v>
      </c>
      <c r="Q377" s="6"/>
      <c r="S377" s="6"/>
      <c r="T377" s="6"/>
      <c r="U377" s="6"/>
    </row>
    <row r="379">
      <c r="A379" s="106">
        <v>2020.0</v>
      </c>
      <c r="B379" s="106" t="s">
        <v>954</v>
      </c>
      <c r="C379" s="106" t="s">
        <v>1385</v>
      </c>
      <c r="D379" s="106"/>
      <c r="E379" s="106" t="s">
        <v>1735</v>
      </c>
      <c r="F379" s="106" t="s">
        <v>20</v>
      </c>
      <c r="G379" s="5">
        <v>1.0</v>
      </c>
      <c r="H379" s="5" t="s">
        <v>4164</v>
      </c>
      <c r="I379" s="306">
        <v>44590.0</v>
      </c>
      <c r="J379" s="6"/>
      <c r="K379" s="6"/>
      <c r="L379" s="6"/>
      <c r="M379" s="6"/>
      <c r="N379" s="6"/>
      <c r="O379" s="299">
        <v>15.0</v>
      </c>
      <c r="P379" s="259">
        <f>G379*O379</f>
        <v>15</v>
      </c>
      <c r="Q379" s="6"/>
      <c r="S379" s="6"/>
      <c r="T379" s="6"/>
      <c r="U379" s="6"/>
    </row>
    <row r="383">
      <c r="A383" s="106">
        <v>2020.0</v>
      </c>
      <c r="B383" s="106" t="s">
        <v>119</v>
      </c>
      <c r="C383" s="106" t="s">
        <v>895</v>
      </c>
      <c r="D383" s="106"/>
      <c r="E383" s="106" t="s">
        <v>6366</v>
      </c>
      <c r="F383" s="106" t="s">
        <v>20</v>
      </c>
      <c r="G383" s="5">
        <v>1.0</v>
      </c>
      <c r="H383" s="5" t="s">
        <v>4164</v>
      </c>
      <c r="I383" s="306">
        <v>44590.0</v>
      </c>
      <c r="J383" s="6"/>
      <c r="K383" s="6"/>
      <c r="L383" s="6"/>
      <c r="M383" s="6"/>
      <c r="N383" s="6"/>
      <c r="O383" s="299">
        <v>50.0</v>
      </c>
      <c r="P383" s="259">
        <f t="shared" ref="P383:P385" si="57">G383*O383</f>
        <v>50</v>
      </c>
      <c r="Q383" s="6"/>
      <c r="S383" s="6"/>
      <c r="T383" s="6"/>
      <c r="U383" s="6"/>
    </row>
    <row r="384">
      <c r="A384" s="106">
        <v>2021.0</v>
      </c>
      <c r="B384" s="106" t="s">
        <v>945</v>
      </c>
      <c r="C384" s="106" t="s">
        <v>946</v>
      </c>
      <c r="D384" s="106"/>
      <c r="E384" s="106" t="s">
        <v>6367</v>
      </c>
      <c r="F384" s="106" t="s">
        <v>60</v>
      </c>
      <c r="G384" s="5">
        <v>1.0</v>
      </c>
      <c r="H384" s="5" t="s">
        <v>4164</v>
      </c>
      <c r="I384" s="306">
        <v>44590.0</v>
      </c>
      <c r="J384" s="6"/>
      <c r="K384" s="6"/>
      <c r="L384" s="6"/>
      <c r="M384" s="6"/>
      <c r="N384" s="6"/>
      <c r="O384" s="299">
        <v>10.0</v>
      </c>
      <c r="P384" s="259">
        <f t="shared" si="57"/>
        <v>10</v>
      </c>
      <c r="Q384" s="6"/>
      <c r="S384" s="6"/>
      <c r="T384" s="6"/>
      <c r="U384" s="6"/>
    </row>
    <row r="385">
      <c r="A385" s="106">
        <v>2020.0</v>
      </c>
      <c r="B385" s="106" t="s">
        <v>3188</v>
      </c>
      <c r="C385" s="106" t="s">
        <v>880</v>
      </c>
      <c r="D385" s="106"/>
      <c r="E385" s="106" t="s">
        <v>1155</v>
      </c>
      <c r="F385" s="106" t="s">
        <v>60</v>
      </c>
      <c r="G385" s="5">
        <v>1.0</v>
      </c>
      <c r="H385" s="5" t="s">
        <v>4164</v>
      </c>
      <c r="I385" s="306">
        <v>44590.0</v>
      </c>
      <c r="J385" s="6"/>
      <c r="K385" s="6"/>
      <c r="L385" s="6"/>
      <c r="M385" s="6"/>
      <c r="N385" s="6"/>
      <c r="O385" s="299">
        <v>20.0</v>
      </c>
      <c r="P385" s="259">
        <f t="shared" si="57"/>
        <v>20</v>
      </c>
      <c r="Q385" s="6"/>
      <c r="S385" s="6"/>
      <c r="T385" s="6"/>
      <c r="U385" s="6"/>
    </row>
    <row r="387">
      <c r="A387" s="106">
        <v>2019.0</v>
      </c>
      <c r="B387" s="106" t="s">
        <v>789</v>
      </c>
      <c r="C387" s="106" t="s">
        <v>206</v>
      </c>
      <c r="D387" s="106"/>
      <c r="E387" s="108"/>
      <c r="F387" s="106" t="s">
        <v>60</v>
      </c>
      <c r="G387" s="5">
        <v>1.0</v>
      </c>
      <c r="H387" s="6"/>
      <c r="I387" s="306">
        <v>44590.0</v>
      </c>
      <c r="J387" s="6"/>
      <c r="K387" s="6"/>
      <c r="L387" s="6"/>
      <c r="M387" s="6"/>
      <c r="N387" s="6"/>
      <c r="O387" s="299">
        <v>10.0</v>
      </c>
      <c r="P387" s="259">
        <f t="shared" ref="P387:P389" si="58">G387*O387</f>
        <v>10</v>
      </c>
      <c r="Q387" s="6"/>
      <c r="S387" s="6"/>
      <c r="T387" s="6"/>
      <c r="U387" s="6"/>
    </row>
    <row r="388">
      <c r="A388" s="106">
        <v>2020.0</v>
      </c>
      <c r="B388" s="106" t="s">
        <v>119</v>
      </c>
      <c r="C388" s="106" t="s">
        <v>854</v>
      </c>
      <c r="D388" s="106"/>
      <c r="E388" s="106" t="s">
        <v>3249</v>
      </c>
      <c r="F388" s="106" t="s">
        <v>60</v>
      </c>
      <c r="G388" s="5">
        <v>1.0</v>
      </c>
      <c r="H388" s="5" t="s">
        <v>4164</v>
      </c>
      <c r="I388" s="306">
        <v>44590.0</v>
      </c>
      <c r="J388" s="6"/>
      <c r="K388" s="6"/>
      <c r="L388" s="6"/>
      <c r="M388" s="6"/>
      <c r="N388" s="6"/>
      <c r="O388" s="299">
        <v>10.0</v>
      </c>
      <c r="P388" s="259">
        <f t="shared" si="58"/>
        <v>10</v>
      </c>
      <c r="Q388" s="6"/>
      <c r="S388" s="6"/>
      <c r="T388" s="6"/>
      <c r="U388" s="6"/>
    </row>
    <row r="389">
      <c r="A389" s="99">
        <v>2018.0</v>
      </c>
      <c r="B389" s="99" t="s">
        <v>62</v>
      </c>
      <c r="C389" s="99" t="s">
        <v>6361</v>
      </c>
      <c r="D389" s="99"/>
      <c r="E389" s="100"/>
      <c r="F389" s="99" t="s">
        <v>20</v>
      </c>
      <c r="G389" s="5">
        <v>1.0</v>
      </c>
      <c r="H389" s="6"/>
      <c r="I389" s="306">
        <v>44590.0</v>
      </c>
      <c r="J389" s="6"/>
      <c r="K389" s="6"/>
      <c r="L389" s="6"/>
      <c r="M389" s="6"/>
      <c r="N389" s="6"/>
      <c r="O389" s="299">
        <v>50.0</v>
      </c>
      <c r="P389" s="259">
        <f t="shared" si="58"/>
        <v>50</v>
      </c>
      <c r="Q389" s="6"/>
      <c r="S389" s="6"/>
      <c r="T389" s="6"/>
      <c r="U389" s="6"/>
    </row>
    <row r="392">
      <c r="A392" s="99">
        <v>2020.0</v>
      </c>
      <c r="B392" s="99" t="s">
        <v>956</v>
      </c>
      <c r="C392" s="99" t="s">
        <v>895</v>
      </c>
      <c r="D392" s="99"/>
      <c r="E392" s="100"/>
      <c r="F392" s="99" t="s">
        <v>20</v>
      </c>
      <c r="G392" s="5">
        <v>1.0</v>
      </c>
      <c r="H392" s="5" t="s">
        <v>4164</v>
      </c>
      <c r="I392" s="306">
        <v>44590.0</v>
      </c>
      <c r="J392" s="6"/>
      <c r="K392" s="6"/>
      <c r="L392" s="6"/>
      <c r="M392" s="6"/>
      <c r="N392" s="6"/>
      <c r="O392" s="299">
        <v>35.0</v>
      </c>
      <c r="P392" s="259">
        <f t="shared" ref="P392:P395" si="59">G392*O392</f>
        <v>35</v>
      </c>
      <c r="Q392" s="6"/>
      <c r="S392" s="6"/>
      <c r="T392" s="6"/>
      <c r="U392" s="6"/>
    </row>
    <row r="393">
      <c r="A393" s="99">
        <v>2020.0</v>
      </c>
      <c r="B393" s="99" t="s">
        <v>786</v>
      </c>
      <c r="C393" s="99" t="s">
        <v>2209</v>
      </c>
      <c r="D393" s="99"/>
      <c r="E393" s="99" t="s">
        <v>2614</v>
      </c>
      <c r="F393" s="99" t="s">
        <v>25</v>
      </c>
      <c r="G393" s="5">
        <v>1.0</v>
      </c>
      <c r="H393" s="6"/>
      <c r="I393" s="306">
        <v>44590.0</v>
      </c>
      <c r="J393" s="6"/>
      <c r="K393" s="6"/>
      <c r="L393" s="6"/>
      <c r="M393" s="6"/>
      <c r="N393" s="6"/>
      <c r="O393" s="299">
        <v>250.0</v>
      </c>
      <c r="P393" s="259">
        <f t="shared" si="59"/>
        <v>250</v>
      </c>
      <c r="Q393" s="6"/>
      <c r="S393" s="6"/>
      <c r="T393" s="6"/>
      <c r="U393" s="6"/>
    </row>
    <row r="394">
      <c r="A394" s="99">
        <v>2020.0</v>
      </c>
      <c r="B394" s="99" t="s">
        <v>305</v>
      </c>
      <c r="C394" s="99" t="s">
        <v>2209</v>
      </c>
      <c r="D394" s="99"/>
      <c r="E394" s="99" t="s">
        <v>2610</v>
      </c>
      <c r="F394" s="99" t="s">
        <v>30</v>
      </c>
      <c r="G394" s="5">
        <v>1.0</v>
      </c>
      <c r="H394" s="6"/>
      <c r="I394" s="306">
        <v>44590.0</v>
      </c>
      <c r="J394" s="6"/>
      <c r="K394" s="6"/>
      <c r="L394" s="6"/>
      <c r="M394" s="6"/>
      <c r="N394" s="6"/>
      <c r="O394" s="299">
        <v>400.0</v>
      </c>
      <c r="P394" s="259">
        <f t="shared" si="59"/>
        <v>400</v>
      </c>
      <c r="Q394" s="6"/>
      <c r="S394" s="6"/>
      <c r="T394" s="6"/>
      <c r="U394" s="6"/>
    </row>
    <row r="395">
      <c r="A395" s="99">
        <v>2020.0</v>
      </c>
      <c r="B395" s="99" t="s">
        <v>305</v>
      </c>
      <c r="C395" s="99" t="s">
        <v>2209</v>
      </c>
      <c r="D395" s="99"/>
      <c r="E395" s="99" t="s">
        <v>2204</v>
      </c>
      <c r="F395" s="99" t="s">
        <v>30</v>
      </c>
      <c r="G395" s="5">
        <v>1.0</v>
      </c>
      <c r="H395" s="6"/>
      <c r="I395" s="306">
        <v>44590.0</v>
      </c>
      <c r="J395" s="6"/>
      <c r="K395" s="6"/>
      <c r="L395" s="6"/>
      <c r="M395" s="6"/>
      <c r="N395" s="6"/>
      <c r="O395" s="299">
        <v>350.0</v>
      </c>
      <c r="P395" s="259">
        <f t="shared" si="59"/>
        <v>350</v>
      </c>
      <c r="Q395" s="6"/>
      <c r="S395" s="6"/>
      <c r="T395" s="6"/>
      <c r="U395" s="6"/>
    </row>
    <row r="400">
      <c r="A400" s="99">
        <v>2020.0</v>
      </c>
      <c r="B400" s="99" t="s">
        <v>23</v>
      </c>
      <c r="C400" s="99" t="s">
        <v>6368</v>
      </c>
      <c r="D400" s="99"/>
      <c r="E400" s="100"/>
      <c r="F400" s="99" t="s">
        <v>20</v>
      </c>
      <c r="G400" s="5">
        <v>1.0</v>
      </c>
      <c r="H400" s="6"/>
      <c r="I400" s="306">
        <v>44590.0</v>
      </c>
      <c r="J400" s="6"/>
      <c r="K400" s="6"/>
      <c r="L400" s="6"/>
      <c r="M400" s="6"/>
      <c r="N400" s="6"/>
      <c r="O400" s="299">
        <v>20.0</v>
      </c>
      <c r="P400" s="259">
        <f t="shared" ref="P400:P402" si="60">G400*O400</f>
        <v>20</v>
      </c>
      <c r="Q400" s="6"/>
      <c r="S400" s="6"/>
      <c r="T400" s="6"/>
      <c r="U400" s="6"/>
    </row>
    <row r="401">
      <c r="A401" s="99">
        <v>2020.0</v>
      </c>
      <c r="B401" s="99" t="s">
        <v>23</v>
      </c>
      <c r="C401" s="99" t="s">
        <v>6368</v>
      </c>
      <c r="D401" s="99"/>
      <c r="E401" s="100"/>
      <c r="F401" s="99" t="s">
        <v>63</v>
      </c>
      <c r="G401" s="5">
        <v>1.0</v>
      </c>
      <c r="H401" s="6"/>
      <c r="I401" s="306">
        <v>44590.0</v>
      </c>
      <c r="J401" s="6"/>
      <c r="K401" s="6"/>
      <c r="L401" s="6"/>
      <c r="M401" s="6"/>
      <c r="N401" s="6"/>
      <c r="O401" s="299">
        <v>10.0</v>
      </c>
      <c r="P401" s="259">
        <f t="shared" si="60"/>
        <v>10</v>
      </c>
      <c r="Q401" s="6"/>
      <c r="S401" s="6"/>
      <c r="T401" s="6"/>
      <c r="U401" s="6"/>
    </row>
    <row r="402">
      <c r="A402" s="99">
        <v>2017.0</v>
      </c>
      <c r="B402" s="99" t="s">
        <v>954</v>
      </c>
      <c r="C402" s="99" t="s">
        <v>1340</v>
      </c>
      <c r="D402" s="99"/>
      <c r="E402" s="100"/>
      <c r="F402" s="99" t="s">
        <v>60</v>
      </c>
      <c r="G402" s="5">
        <v>1.0</v>
      </c>
      <c r="H402" s="5" t="s">
        <v>4164</v>
      </c>
      <c r="I402" s="306">
        <v>44590.0</v>
      </c>
      <c r="J402" s="6"/>
      <c r="K402" s="6"/>
      <c r="L402" s="6"/>
      <c r="M402" s="6"/>
      <c r="N402" s="6"/>
      <c r="O402" s="299">
        <v>7.0</v>
      </c>
      <c r="P402" s="259">
        <f t="shared" si="60"/>
        <v>7</v>
      </c>
      <c r="Q402" s="6"/>
      <c r="S402" s="6"/>
      <c r="T402" s="6"/>
      <c r="U402" s="6"/>
    </row>
    <row r="405">
      <c r="A405" s="99">
        <v>2018.0</v>
      </c>
      <c r="B405" s="99" t="s">
        <v>1974</v>
      </c>
      <c r="C405" s="99" t="s">
        <v>6361</v>
      </c>
      <c r="D405" s="99"/>
      <c r="E405" s="100"/>
      <c r="F405" s="99" t="s">
        <v>63</v>
      </c>
      <c r="G405" s="5">
        <v>1.0</v>
      </c>
      <c r="H405" s="6"/>
      <c r="I405" s="306">
        <v>44590.0</v>
      </c>
      <c r="J405" s="6"/>
      <c r="K405" s="6"/>
      <c r="L405" s="6"/>
      <c r="M405" s="6"/>
      <c r="N405" s="6"/>
      <c r="O405" s="299">
        <v>15.0</v>
      </c>
      <c r="P405" s="259">
        <f t="shared" ref="P405:P410" si="61">G405*O405</f>
        <v>15</v>
      </c>
      <c r="Q405" s="6"/>
      <c r="S405" s="6"/>
      <c r="T405" s="6"/>
      <c r="U405" s="6"/>
    </row>
    <row r="406">
      <c r="A406" s="99">
        <v>2020.0</v>
      </c>
      <c r="B406" s="99" t="s">
        <v>18</v>
      </c>
      <c r="C406" s="99" t="s">
        <v>895</v>
      </c>
      <c r="D406" s="99"/>
      <c r="E406" s="100"/>
      <c r="F406" s="99" t="s">
        <v>20</v>
      </c>
      <c r="G406" s="5">
        <v>1.0</v>
      </c>
      <c r="H406" s="6"/>
      <c r="I406" s="306">
        <v>44590.0</v>
      </c>
      <c r="J406" s="6"/>
      <c r="K406" s="6"/>
      <c r="L406" s="6"/>
      <c r="M406" s="6"/>
      <c r="N406" s="6"/>
      <c r="O406" s="299">
        <v>15.0</v>
      </c>
      <c r="P406" s="259">
        <f t="shared" si="61"/>
        <v>15</v>
      </c>
      <c r="Q406" s="6"/>
      <c r="S406" s="6"/>
      <c r="T406" s="6"/>
      <c r="U406" s="6"/>
    </row>
    <row r="407">
      <c r="A407" s="99">
        <v>2020.0</v>
      </c>
      <c r="B407" s="99" t="s">
        <v>3188</v>
      </c>
      <c r="C407" s="99" t="s">
        <v>895</v>
      </c>
      <c r="D407" s="99"/>
      <c r="E407" s="99" t="s">
        <v>6369</v>
      </c>
      <c r="F407" s="99" t="s">
        <v>63</v>
      </c>
      <c r="G407" s="5">
        <v>1.0</v>
      </c>
      <c r="H407" s="6"/>
      <c r="I407" s="306">
        <v>44590.0</v>
      </c>
      <c r="J407" s="6"/>
      <c r="K407" s="6"/>
      <c r="L407" s="6"/>
      <c r="M407" s="6"/>
      <c r="N407" s="6"/>
      <c r="O407" s="299">
        <v>15.0</v>
      </c>
      <c r="P407" s="259">
        <f t="shared" si="61"/>
        <v>15</v>
      </c>
      <c r="Q407" s="6"/>
      <c r="S407" s="6"/>
      <c r="T407" s="6"/>
      <c r="U407" s="6"/>
    </row>
    <row r="408">
      <c r="A408" s="99">
        <v>2020.0</v>
      </c>
      <c r="B408" s="99" t="s">
        <v>6370</v>
      </c>
      <c r="C408" s="99" t="s">
        <v>206</v>
      </c>
      <c r="D408" s="99"/>
      <c r="E408" s="100"/>
      <c r="F408" s="99" t="s">
        <v>20</v>
      </c>
      <c r="G408" s="5">
        <v>1.0</v>
      </c>
      <c r="H408" s="6"/>
      <c r="I408" s="306">
        <v>44590.0</v>
      </c>
      <c r="J408" s="6"/>
      <c r="K408" s="6"/>
      <c r="L408" s="6"/>
      <c r="M408" s="6"/>
      <c r="N408" s="6"/>
      <c r="O408" s="299">
        <v>10.0</v>
      </c>
      <c r="P408" s="259">
        <f t="shared" si="61"/>
        <v>10</v>
      </c>
      <c r="Q408" s="6"/>
      <c r="S408" s="6"/>
      <c r="T408" s="6"/>
      <c r="U408" s="6"/>
    </row>
    <row r="409">
      <c r="A409" s="106">
        <v>2020.0</v>
      </c>
      <c r="B409" s="106" t="s">
        <v>18</v>
      </c>
      <c r="C409" s="106" t="s">
        <v>895</v>
      </c>
      <c r="D409" s="106"/>
      <c r="E409" s="106" t="s">
        <v>3238</v>
      </c>
      <c r="F409" s="106" t="s">
        <v>20</v>
      </c>
      <c r="G409" s="5">
        <v>1.0</v>
      </c>
      <c r="H409" s="6"/>
      <c r="I409" s="306">
        <v>44590.0</v>
      </c>
      <c r="J409" s="6"/>
      <c r="K409" s="6"/>
      <c r="L409" s="6"/>
      <c r="M409" s="6"/>
      <c r="N409" s="6"/>
      <c r="O409" s="299">
        <v>20.0</v>
      </c>
      <c r="P409" s="259">
        <f t="shared" si="61"/>
        <v>20</v>
      </c>
      <c r="Q409" s="6"/>
      <c r="S409" s="6"/>
      <c r="T409" s="6"/>
      <c r="U409" s="6"/>
    </row>
    <row r="410">
      <c r="A410" s="99">
        <v>2018.0</v>
      </c>
      <c r="B410" s="99" t="s">
        <v>57</v>
      </c>
      <c r="C410" s="99" t="s">
        <v>6361</v>
      </c>
      <c r="D410" s="99"/>
      <c r="E410" s="99" t="s">
        <v>59</v>
      </c>
      <c r="F410" s="99" t="s">
        <v>60</v>
      </c>
      <c r="G410" s="5">
        <v>1.0</v>
      </c>
      <c r="H410" s="6"/>
      <c r="I410" s="306">
        <v>44590.0</v>
      </c>
      <c r="J410" s="6"/>
      <c r="K410" s="6"/>
      <c r="L410" s="6"/>
      <c r="M410" s="6"/>
      <c r="N410" s="6"/>
      <c r="O410" s="299">
        <v>15.0</v>
      </c>
      <c r="P410" s="259">
        <f t="shared" si="61"/>
        <v>15</v>
      </c>
      <c r="Q410" s="6"/>
      <c r="S410" s="6"/>
      <c r="T410" s="6"/>
      <c r="U410" s="6"/>
    </row>
    <row r="419">
      <c r="A419" s="99">
        <v>2019.0</v>
      </c>
      <c r="B419" s="99" t="s">
        <v>884</v>
      </c>
      <c r="C419" s="99" t="s">
        <v>2302</v>
      </c>
      <c r="D419" s="99"/>
      <c r="E419" s="99" t="s">
        <v>874</v>
      </c>
      <c r="F419" s="99" t="s">
        <v>60</v>
      </c>
      <c r="G419" s="5">
        <v>1.0</v>
      </c>
      <c r="H419" s="6"/>
      <c r="I419" s="306">
        <v>44590.0</v>
      </c>
      <c r="J419" s="6"/>
      <c r="K419" s="6"/>
      <c r="L419" s="6"/>
      <c r="M419" s="6"/>
      <c r="N419" s="6"/>
      <c r="O419" s="299">
        <v>10.0</v>
      </c>
      <c r="P419" s="259">
        <f>G419*O419</f>
        <v>10</v>
      </c>
      <c r="Q419" s="6"/>
      <c r="S419" s="6"/>
      <c r="T419" s="6"/>
      <c r="U419" s="6"/>
    </row>
    <row r="422">
      <c r="A422" s="99">
        <v>2018.0</v>
      </c>
      <c r="B422" s="99" t="s">
        <v>473</v>
      </c>
      <c r="C422" s="99" t="s">
        <v>3656</v>
      </c>
      <c r="D422" s="99"/>
      <c r="E422" s="100"/>
      <c r="F422" s="99" t="s">
        <v>60</v>
      </c>
      <c r="G422" s="5">
        <v>1.0</v>
      </c>
      <c r="H422" s="6"/>
      <c r="I422" s="306">
        <v>44590.0</v>
      </c>
      <c r="J422" s="6"/>
      <c r="K422" s="6"/>
      <c r="L422" s="6"/>
      <c r="M422" s="6"/>
      <c r="N422" s="6"/>
      <c r="O422" s="299">
        <v>7.0</v>
      </c>
      <c r="P422" s="259">
        <f>G422*O422</f>
        <v>7</v>
      </c>
      <c r="Q422" s="6"/>
      <c r="S422" s="6"/>
      <c r="T422" s="6"/>
      <c r="U422" s="6"/>
    </row>
    <row r="424">
      <c r="A424" s="99">
        <v>2020.0</v>
      </c>
      <c r="B424" s="99" t="s">
        <v>415</v>
      </c>
      <c r="C424" s="99" t="s">
        <v>6371</v>
      </c>
      <c r="D424" s="99"/>
      <c r="E424" s="100"/>
      <c r="F424" s="99" t="s">
        <v>20</v>
      </c>
      <c r="G424" s="5">
        <v>1.0</v>
      </c>
      <c r="H424" s="6"/>
      <c r="I424" s="306">
        <v>44590.0</v>
      </c>
      <c r="J424" s="6"/>
      <c r="K424" s="6"/>
      <c r="L424" s="6"/>
      <c r="M424" s="6"/>
      <c r="N424" s="6"/>
      <c r="O424" s="299">
        <v>15.0</v>
      </c>
      <c r="P424" s="259">
        <f t="shared" ref="P424:P425" si="62">G424*O424</f>
        <v>15</v>
      </c>
      <c r="Q424" s="6"/>
      <c r="S424" s="6"/>
      <c r="T424" s="6"/>
      <c r="U424" s="6"/>
    </row>
    <row r="425">
      <c r="A425" s="106">
        <v>2021.0</v>
      </c>
      <c r="B425" s="106" t="s">
        <v>6372</v>
      </c>
      <c r="C425" s="106" t="s">
        <v>3214</v>
      </c>
      <c r="D425" s="106"/>
      <c r="E425" s="108"/>
      <c r="F425" s="106" t="s">
        <v>20</v>
      </c>
      <c r="G425" s="5">
        <v>1.0</v>
      </c>
      <c r="H425" s="6"/>
      <c r="I425" s="306">
        <v>44590.0</v>
      </c>
      <c r="J425" s="6"/>
      <c r="K425" s="6"/>
      <c r="L425" s="6"/>
      <c r="M425" s="6"/>
      <c r="N425" s="6"/>
      <c r="O425" s="299">
        <v>10.0</v>
      </c>
      <c r="P425" s="259">
        <f t="shared" si="62"/>
        <v>10</v>
      </c>
      <c r="Q425" s="6"/>
      <c r="S425" s="6"/>
      <c r="T425" s="6"/>
      <c r="U425" s="6"/>
    </row>
    <row r="426">
      <c r="H426" s="6"/>
      <c r="J426" s="6"/>
      <c r="K426" s="6"/>
      <c r="L426" s="6"/>
      <c r="M426" s="6"/>
      <c r="N426" s="6"/>
      <c r="O426" s="325"/>
      <c r="P426" s="6"/>
      <c r="Q426" s="6"/>
      <c r="S426" s="6"/>
      <c r="T426" s="6"/>
      <c r="U426" s="6"/>
    </row>
    <row r="427">
      <c r="H427" s="6"/>
      <c r="J427" s="6"/>
      <c r="K427" s="6"/>
      <c r="L427" s="6"/>
      <c r="M427" s="6"/>
      <c r="N427" s="6"/>
      <c r="O427" s="325"/>
      <c r="P427" s="6"/>
      <c r="Q427" s="6"/>
      <c r="S427" s="6"/>
      <c r="T427" s="6"/>
      <c r="U427" s="6"/>
    </row>
    <row r="430">
      <c r="A430" s="99">
        <v>2017.0</v>
      </c>
      <c r="B430" s="99" t="s">
        <v>954</v>
      </c>
      <c r="C430" s="99" t="s">
        <v>1340</v>
      </c>
      <c r="D430" s="99"/>
      <c r="E430" s="100"/>
      <c r="F430" s="99" t="s">
        <v>155</v>
      </c>
      <c r="G430" s="5">
        <v>1.0</v>
      </c>
      <c r="H430" s="6"/>
      <c r="J430" s="7" t="s">
        <v>6373</v>
      </c>
      <c r="K430" s="306">
        <v>44590.0</v>
      </c>
      <c r="L430" s="6"/>
      <c r="M430" s="6"/>
      <c r="N430" s="6"/>
      <c r="O430" s="260">
        <v>40.0</v>
      </c>
      <c r="P430" s="325">
        <f>G430*O430</f>
        <v>40</v>
      </c>
      <c r="Q430" s="6"/>
      <c r="S430" s="6"/>
      <c r="T430" s="6"/>
      <c r="U430" s="6"/>
    </row>
    <row r="444">
      <c r="A444" s="99">
        <v>2018.0</v>
      </c>
      <c r="B444" s="99" t="s">
        <v>119</v>
      </c>
      <c r="C444" s="99" t="s">
        <v>3382</v>
      </c>
      <c r="D444" s="99"/>
      <c r="E444" s="100"/>
      <c r="F444" s="99" t="s">
        <v>244</v>
      </c>
      <c r="G444" s="5">
        <v>1.0</v>
      </c>
      <c r="H444" s="6"/>
      <c r="J444" s="7" t="s">
        <v>6373</v>
      </c>
      <c r="K444" s="306">
        <v>44590.0</v>
      </c>
      <c r="L444" s="6"/>
      <c r="M444" s="6"/>
      <c r="N444" s="6"/>
      <c r="O444" s="260">
        <v>10.0</v>
      </c>
      <c r="P444" s="325">
        <f t="shared" ref="P444:P445" si="63">G444*O444</f>
        <v>10</v>
      </c>
      <c r="Q444" s="6"/>
      <c r="S444" s="6"/>
      <c r="T444" s="6"/>
      <c r="U444" s="6"/>
    </row>
    <row r="445">
      <c r="A445" s="99">
        <v>2019.0</v>
      </c>
      <c r="B445" s="99" t="s">
        <v>786</v>
      </c>
      <c r="C445" s="99" t="s">
        <v>1089</v>
      </c>
      <c r="D445" s="99"/>
      <c r="E445" s="100"/>
      <c r="F445" s="99" t="s">
        <v>30</v>
      </c>
      <c r="G445" s="5">
        <v>1.0</v>
      </c>
      <c r="H445" s="6"/>
      <c r="J445" s="7" t="s">
        <v>6373</v>
      </c>
      <c r="K445" s="306">
        <v>44590.0</v>
      </c>
      <c r="L445" s="6"/>
      <c r="M445" s="6"/>
      <c r="N445" s="6"/>
      <c r="O445" s="260">
        <v>40.0</v>
      </c>
      <c r="P445" s="325">
        <f t="shared" si="63"/>
        <v>40</v>
      </c>
      <c r="Q445" s="6"/>
      <c r="S445" s="6"/>
      <c r="T445" s="6"/>
      <c r="U445" s="6"/>
    </row>
    <row r="447">
      <c r="A447" s="99">
        <v>2019.0</v>
      </c>
      <c r="B447" s="99" t="s">
        <v>119</v>
      </c>
      <c r="C447" s="99" t="s">
        <v>1089</v>
      </c>
      <c r="D447" s="99"/>
      <c r="E447" s="100"/>
      <c r="F447" s="99" t="s">
        <v>25</v>
      </c>
      <c r="G447" s="5">
        <v>1.0</v>
      </c>
      <c r="H447" s="6"/>
      <c r="J447" s="7" t="s">
        <v>6373</v>
      </c>
      <c r="K447" s="306">
        <v>44590.0</v>
      </c>
      <c r="L447" s="6"/>
      <c r="M447" s="6"/>
      <c r="N447" s="6"/>
      <c r="O447" s="260">
        <v>10.0</v>
      </c>
      <c r="P447" s="325">
        <f t="shared" ref="P447:P449" si="64">G447*O447</f>
        <v>10</v>
      </c>
      <c r="Q447" s="6"/>
      <c r="S447" s="6"/>
      <c r="T447" s="6"/>
      <c r="U447" s="6"/>
    </row>
    <row r="448">
      <c r="A448" s="99">
        <v>2019.0</v>
      </c>
      <c r="B448" s="99" t="s">
        <v>786</v>
      </c>
      <c r="C448" s="99" t="s">
        <v>1089</v>
      </c>
      <c r="D448" s="99"/>
      <c r="E448" s="99" t="s">
        <v>1090</v>
      </c>
      <c r="F448" s="99" t="s">
        <v>25</v>
      </c>
      <c r="G448" s="5">
        <v>1.0</v>
      </c>
      <c r="H448" s="6"/>
      <c r="J448" s="7" t="s">
        <v>6373</v>
      </c>
      <c r="K448" s="306">
        <v>44590.0</v>
      </c>
      <c r="L448" s="6"/>
      <c r="M448" s="6"/>
      <c r="N448" s="6"/>
      <c r="O448" s="260">
        <v>30.0</v>
      </c>
      <c r="P448" s="325">
        <f t="shared" si="64"/>
        <v>30</v>
      </c>
      <c r="Q448" s="6"/>
      <c r="S448" s="6"/>
      <c r="T448" s="6"/>
      <c r="U448" s="6"/>
    </row>
    <row r="449">
      <c r="A449" s="99">
        <v>2018.0</v>
      </c>
      <c r="B449" s="99" t="s">
        <v>119</v>
      </c>
      <c r="C449" s="99" t="s">
        <v>6374</v>
      </c>
      <c r="D449" s="99"/>
      <c r="E449" s="100"/>
      <c r="F449" s="99" t="s">
        <v>25</v>
      </c>
      <c r="G449" s="5">
        <v>1.0</v>
      </c>
      <c r="H449" s="6"/>
      <c r="J449" s="7" t="s">
        <v>6373</v>
      </c>
      <c r="K449" s="306">
        <v>44590.0</v>
      </c>
      <c r="L449" s="6"/>
      <c r="M449" s="6"/>
      <c r="N449" s="6"/>
      <c r="O449" s="260">
        <v>30.0</v>
      </c>
      <c r="P449" s="325">
        <f t="shared" si="64"/>
        <v>30</v>
      </c>
      <c r="Q449" s="6"/>
      <c r="S449" s="6"/>
      <c r="T449" s="6"/>
      <c r="U449" s="6"/>
    </row>
    <row r="453">
      <c r="A453" s="99">
        <v>2019.0</v>
      </c>
      <c r="B453" s="99" t="s">
        <v>954</v>
      </c>
      <c r="C453" s="99" t="s">
        <v>2206</v>
      </c>
      <c r="D453" s="99"/>
      <c r="E453" s="99" t="s">
        <v>6375</v>
      </c>
      <c r="F453" s="99" t="s">
        <v>30</v>
      </c>
      <c r="G453" s="5">
        <v>1.0</v>
      </c>
      <c r="H453" s="6"/>
      <c r="J453" s="7" t="s">
        <v>6373</v>
      </c>
      <c r="K453" s="306">
        <v>44590.0</v>
      </c>
      <c r="L453" s="7">
        <v>20.0</v>
      </c>
      <c r="M453" s="6"/>
      <c r="N453" s="6"/>
      <c r="O453" s="260">
        <v>30.0</v>
      </c>
      <c r="P453" s="325">
        <f>G453*O453</f>
        <v>30</v>
      </c>
      <c r="Q453" s="6"/>
      <c r="S453" s="6"/>
      <c r="T453" s="6"/>
      <c r="U453" s="6"/>
    </row>
    <row r="454">
      <c r="H454" s="6"/>
      <c r="J454" s="6"/>
      <c r="K454" s="6"/>
      <c r="L454" s="6"/>
      <c r="M454" s="6"/>
      <c r="N454" s="6"/>
      <c r="O454" s="325"/>
      <c r="P454" s="6"/>
      <c r="Q454" s="6"/>
      <c r="S454" s="6"/>
      <c r="T454" s="6"/>
      <c r="U454" s="6"/>
    </row>
    <row r="455">
      <c r="H455" s="6"/>
      <c r="J455" s="6"/>
      <c r="K455" s="6"/>
      <c r="L455" s="6"/>
      <c r="M455" s="6"/>
      <c r="N455" s="6"/>
      <c r="O455" s="325"/>
      <c r="P455" s="6"/>
      <c r="Q455" s="6"/>
      <c r="S455" s="6"/>
      <c r="T455" s="6"/>
      <c r="U455" s="6"/>
    </row>
    <row r="456">
      <c r="A456" s="99">
        <v>2019.0</v>
      </c>
      <c r="B456" s="99" t="s">
        <v>853</v>
      </c>
      <c r="C456" s="99" t="s">
        <v>6376</v>
      </c>
      <c r="D456" s="99"/>
      <c r="E456" s="99" t="s">
        <v>6377</v>
      </c>
      <c r="F456" s="99" t="s">
        <v>6378</v>
      </c>
      <c r="G456" s="5">
        <v>1.0</v>
      </c>
      <c r="H456" s="6"/>
      <c r="J456" s="6"/>
      <c r="K456" s="6"/>
      <c r="L456" s="6"/>
      <c r="M456" s="7">
        <v>2500.0</v>
      </c>
      <c r="N456" s="6"/>
      <c r="O456" s="299">
        <v>2500.0</v>
      </c>
      <c r="P456" s="7">
        <v>2500.0</v>
      </c>
      <c r="Q456" s="6"/>
      <c r="S456" s="6"/>
      <c r="T456" s="6"/>
      <c r="U456" s="6"/>
    </row>
    <row r="457">
      <c r="A457" s="113"/>
      <c r="B457" s="113"/>
      <c r="C457" s="113"/>
      <c r="D457" s="113"/>
      <c r="E457" s="113"/>
      <c r="F457" s="113"/>
      <c r="H457" s="6"/>
      <c r="J457" s="6"/>
      <c r="K457" s="6"/>
      <c r="L457" s="6"/>
      <c r="M457" s="6"/>
      <c r="N457" s="6"/>
      <c r="O457" s="325"/>
      <c r="P457" s="325">
        <f t="shared" ref="P457:P458" si="65">G457*O457</f>
        <v>0</v>
      </c>
      <c r="Q457" s="6"/>
      <c r="S457" s="6"/>
      <c r="T457" s="6"/>
      <c r="U457" s="6"/>
    </row>
    <row r="458">
      <c r="A458" s="113"/>
      <c r="B458" s="113"/>
      <c r="C458" s="113"/>
      <c r="D458" s="113"/>
      <c r="E458" s="113"/>
      <c r="F458" s="113"/>
      <c r="H458" s="6"/>
      <c r="J458" s="6"/>
      <c r="K458" s="6"/>
      <c r="L458" s="6"/>
      <c r="M458" s="6"/>
      <c r="N458" s="6"/>
      <c r="O458" s="325"/>
      <c r="P458" s="325">
        <f t="shared" si="65"/>
        <v>0</v>
      </c>
      <c r="Q458" s="6"/>
      <c r="S458" s="6"/>
      <c r="T458" s="6"/>
      <c r="U458" s="6"/>
    </row>
    <row r="462">
      <c r="A462" s="99">
        <v>2020.0</v>
      </c>
      <c r="B462" s="99" t="s">
        <v>884</v>
      </c>
      <c r="C462" s="99" t="s">
        <v>1201</v>
      </c>
      <c r="D462" s="99" t="s">
        <v>3391</v>
      </c>
      <c r="E462" s="99" t="s">
        <v>3392</v>
      </c>
      <c r="F462" s="99" t="s">
        <v>25</v>
      </c>
      <c r="G462" s="5">
        <v>1.0</v>
      </c>
      <c r="H462" s="6"/>
      <c r="J462" s="6"/>
      <c r="K462" s="6"/>
      <c r="L462" s="7">
        <v>8.0</v>
      </c>
      <c r="M462" s="6"/>
      <c r="N462" s="6"/>
      <c r="O462" s="299">
        <v>10.0</v>
      </c>
      <c r="P462" s="325">
        <f t="shared" ref="P462:P463" si="66">G462*O462</f>
        <v>10</v>
      </c>
      <c r="Q462" s="6"/>
      <c r="S462" s="6"/>
      <c r="T462" s="6"/>
      <c r="U462" s="6"/>
    </row>
    <row r="463">
      <c r="A463" s="99">
        <v>2020.0</v>
      </c>
      <c r="B463" s="99" t="s">
        <v>884</v>
      </c>
      <c r="C463" s="99" t="s">
        <v>880</v>
      </c>
      <c r="D463" s="99">
        <v>204.0</v>
      </c>
      <c r="E463" s="99" t="s">
        <v>1495</v>
      </c>
      <c r="F463" s="99" t="s">
        <v>467</v>
      </c>
      <c r="G463" s="5">
        <v>1.0</v>
      </c>
      <c r="H463" s="6"/>
      <c r="J463" s="6"/>
      <c r="K463" s="6"/>
      <c r="L463" s="6"/>
      <c r="M463" s="6"/>
      <c r="N463" s="6"/>
      <c r="O463" s="299">
        <v>70.0</v>
      </c>
      <c r="P463" s="325">
        <f t="shared" si="66"/>
        <v>70</v>
      </c>
      <c r="Q463" s="6"/>
      <c r="S463" s="6"/>
      <c r="T463" s="6"/>
      <c r="U463" s="6"/>
    </row>
    <row r="466">
      <c r="A466" s="99">
        <v>2019.0</v>
      </c>
      <c r="B466" s="99" t="s">
        <v>789</v>
      </c>
      <c r="C466" s="99" t="s">
        <v>36</v>
      </c>
      <c r="D466" s="99">
        <v>100.0</v>
      </c>
      <c r="E466" s="99" t="s">
        <v>790</v>
      </c>
      <c r="F466" s="99" t="s">
        <v>30</v>
      </c>
      <c r="G466" s="5">
        <v>4.0</v>
      </c>
      <c r="H466" s="6"/>
      <c r="J466" s="6"/>
      <c r="K466" s="6"/>
      <c r="L466" s="6"/>
      <c r="M466" s="6"/>
      <c r="N466" s="6"/>
      <c r="O466" s="299">
        <v>300.0</v>
      </c>
      <c r="P466" s="325">
        <f>G466*O466</f>
        <v>1200</v>
      </c>
      <c r="Q466" s="6"/>
      <c r="S466" s="6"/>
      <c r="T466" s="6"/>
      <c r="U466" s="6"/>
    </row>
    <row r="468">
      <c r="A468" s="99">
        <v>2017.0</v>
      </c>
      <c r="B468" s="99" t="s">
        <v>786</v>
      </c>
      <c r="C468" s="99" t="s">
        <v>2302</v>
      </c>
      <c r="D468" s="99">
        <v>16.0</v>
      </c>
      <c r="E468" s="100"/>
      <c r="F468" s="99" t="s">
        <v>30</v>
      </c>
      <c r="G468" s="5">
        <v>1.0</v>
      </c>
      <c r="H468" s="6"/>
      <c r="J468" s="6"/>
      <c r="K468" s="6"/>
      <c r="L468" s="6"/>
      <c r="M468" s="6"/>
      <c r="N468" s="6"/>
      <c r="O468" s="299">
        <v>200.0</v>
      </c>
      <c r="P468" s="325">
        <f t="shared" ref="P468:P470" si="67">G468*O468</f>
        <v>200</v>
      </c>
      <c r="Q468" s="6"/>
      <c r="S468" s="6"/>
      <c r="T468" s="6"/>
      <c r="U468" s="6"/>
    </row>
    <row r="469">
      <c r="A469" s="99">
        <v>2020.0</v>
      </c>
      <c r="B469" s="99" t="s">
        <v>23</v>
      </c>
      <c r="C469" s="99" t="s">
        <v>49</v>
      </c>
      <c r="D469" s="99">
        <v>150.0</v>
      </c>
      <c r="E469" s="99" t="s">
        <v>34</v>
      </c>
      <c r="F469" s="99" t="s">
        <v>30</v>
      </c>
      <c r="G469" s="5">
        <v>2.0</v>
      </c>
      <c r="H469" s="6"/>
      <c r="J469" s="6"/>
      <c r="K469" s="6"/>
      <c r="L469" s="6"/>
      <c r="M469" s="6"/>
      <c r="N469" s="6"/>
      <c r="O469" s="299">
        <v>120.0</v>
      </c>
      <c r="P469" s="325">
        <f t="shared" si="67"/>
        <v>240</v>
      </c>
      <c r="Q469" s="6"/>
      <c r="S469" s="6"/>
      <c r="T469" s="6"/>
      <c r="U469" s="6"/>
    </row>
    <row r="470">
      <c r="A470" s="99">
        <v>2020.0</v>
      </c>
      <c r="B470" s="99" t="s">
        <v>954</v>
      </c>
      <c r="C470" s="99" t="s">
        <v>880</v>
      </c>
      <c r="D470" s="99">
        <v>244.0</v>
      </c>
      <c r="E470" s="99" t="s">
        <v>6379</v>
      </c>
      <c r="F470" s="99" t="s">
        <v>68</v>
      </c>
      <c r="G470" s="5">
        <v>1.0</v>
      </c>
      <c r="H470" s="6"/>
      <c r="J470" s="6"/>
      <c r="K470" s="6"/>
      <c r="L470" s="6"/>
      <c r="M470" s="6"/>
      <c r="N470" s="6"/>
      <c r="O470" s="299">
        <v>75.0</v>
      </c>
      <c r="P470" s="325">
        <f t="shared" si="67"/>
        <v>75</v>
      </c>
      <c r="Q470" s="6"/>
      <c r="S470" s="6"/>
      <c r="T470" s="6"/>
      <c r="U470" s="6"/>
    </row>
    <row r="473">
      <c r="A473" s="99">
        <v>2020.0</v>
      </c>
      <c r="B473" s="99" t="s">
        <v>6380</v>
      </c>
      <c r="C473" s="99" t="s">
        <v>6381</v>
      </c>
      <c r="D473" s="99" t="s">
        <v>801</v>
      </c>
      <c r="E473" s="99" t="s">
        <v>6382</v>
      </c>
      <c r="F473" s="99" t="s">
        <v>30</v>
      </c>
      <c r="G473" s="5">
        <v>1.0</v>
      </c>
      <c r="H473" s="6"/>
      <c r="J473" s="6"/>
      <c r="K473" s="6"/>
      <c r="L473" s="7">
        <v>250.0</v>
      </c>
      <c r="M473" s="6"/>
      <c r="N473" s="6"/>
      <c r="O473" s="299">
        <v>500.0</v>
      </c>
      <c r="P473" s="325">
        <f>G473*O473</f>
        <v>500</v>
      </c>
      <c r="Q473" s="6"/>
      <c r="S473" s="6"/>
      <c r="T473" s="6"/>
      <c r="U473" s="6"/>
    </row>
    <row r="480">
      <c r="A480" s="99">
        <v>2020.0</v>
      </c>
      <c r="B480" s="99" t="s">
        <v>786</v>
      </c>
      <c r="C480" s="99" t="s">
        <v>1065</v>
      </c>
      <c r="D480" s="99">
        <v>310.0</v>
      </c>
      <c r="E480" s="100"/>
      <c r="F480" s="99" t="s">
        <v>25</v>
      </c>
      <c r="G480" s="5">
        <v>1.0</v>
      </c>
      <c r="H480" s="6"/>
      <c r="J480" s="6"/>
      <c r="K480" s="6"/>
      <c r="L480" s="6"/>
      <c r="M480" s="6"/>
      <c r="N480" s="6"/>
      <c r="O480" s="299">
        <v>7.0</v>
      </c>
      <c r="P480" s="325">
        <f t="shared" ref="P480:P481" si="68">G480*O480</f>
        <v>7</v>
      </c>
      <c r="Q480" s="6"/>
      <c r="S480" s="6"/>
      <c r="T480" s="6"/>
      <c r="U480" s="6"/>
    </row>
    <row r="481">
      <c r="A481" s="99">
        <v>2019.0</v>
      </c>
      <c r="B481" s="99" t="s">
        <v>1649</v>
      </c>
      <c r="C481" s="99" t="s">
        <v>1786</v>
      </c>
      <c r="D481" s="99">
        <v>1.0</v>
      </c>
      <c r="E481" s="99" t="s">
        <v>6383</v>
      </c>
      <c r="F481" s="99" t="s">
        <v>155</v>
      </c>
      <c r="G481" s="5">
        <v>1.0</v>
      </c>
      <c r="H481" s="6"/>
      <c r="J481" s="6"/>
      <c r="K481" s="6"/>
      <c r="L481" s="6"/>
      <c r="M481" s="6"/>
      <c r="N481" s="6"/>
      <c r="O481" s="299">
        <v>250.0</v>
      </c>
      <c r="P481" s="325">
        <f t="shared" si="68"/>
        <v>250</v>
      </c>
      <c r="Q481" s="6"/>
      <c r="S481" s="6"/>
      <c r="T481" s="6"/>
      <c r="U481" s="6"/>
    </row>
    <row r="483">
      <c r="A483" s="99">
        <v>2020.0</v>
      </c>
      <c r="B483" s="99" t="s">
        <v>884</v>
      </c>
      <c r="C483" s="99" t="s">
        <v>880</v>
      </c>
      <c r="D483" s="99">
        <v>204.0</v>
      </c>
      <c r="E483" s="99" t="s">
        <v>898</v>
      </c>
      <c r="F483" s="99" t="s">
        <v>244</v>
      </c>
      <c r="G483" s="5">
        <v>1.0</v>
      </c>
      <c r="H483" s="6"/>
      <c r="J483" s="6"/>
      <c r="K483" s="6"/>
      <c r="L483" s="6"/>
      <c r="M483" s="6"/>
      <c r="N483" s="6"/>
      <c r="O483" s="299">
        <v>150.0</v>
      </c>
      <c r="P483" s="325">
        <f>G483*O483</f>
        <v>150</v>
      </c>
      <c r="Q483" s="6"/>
      <c r="S483" s="6"/>
      <c r="T483" s="6"/>
      <c r="U483" s="6"/>
    </row>
    <row r="487">
      <c r="A487" s="99">
        <v>2018.0</v>
      </c>
      <c r="B487" s="99" t="s">
        <v>786</v>
      </c>
      <c r="C487" s="99" t="s">
        <v>1840</v>
      </c>
      <c r="D487" s="99">
        <v>280.0</v>
      </c>
      <c r="E487" s="100"/>
      <c r="F487" s="99" t="s">
        <v>30</v>
      </c>
      <c r="G487" s="5">
        <v>1.0</v>
      </c>
      <c r="H487" s="6"/>
      <c r="J487" s="6"/>
      <c r="K487" s="6"/>
      <c r="L487" s="6"/>
      <c r="M487" s="6"/>
      <c r="N487" s="6"/>
      <c r="O487" s="299">
        <v>400.0</v>
      </c>
      <c r="P487" s="325">
        <f>G487*O487</f>
        <v>400</v>
      </c>
      <c r="Q487" s="6"/>
      <c r="S487" s="6"/>
      <c r="T487" s="6"/>
      <c r="U487" s="6"/>
    </row>
    <row r="489">
      <c r="A489" s="99">
        <v>2006.0</v>
      </c>
      <c r="B489" s="99" t="s">
        <v>413</v>
      </c>
      <c r="C489" s="99" t="s">
        <v>1319</v>
      </c>
      <c r="D489" s="99">
        <v>105.0</v>
      </c>
      <c r="E489" s="100"/>
      <c r="F489" s="99" t="s">
        <v>467</v>
      </c>
      <c r="G489" s="5">
        <v>1.0</v>
      </c>
      <c r="H489" s="6"/>
      <c r="J489" s="6"/>
      <c r="K489" s="6"/>
      <c r="L489" s="6"/>
      <c r="M489" s="6"/>
      <c r="N489" s="6"/>
      <c r="O489" s="299">
        <v>50.0</v>
      </c>
      <c r="P489" s="325">
        <f>G489*O489</f>
        <v>50</v>
      </c>
      <c r="Q489" s="6"/>
      <c r="S489" s="6"/>
      <c r="T489" s="6"/>
      <c r="U489" s="6"/>
    </row>
    <row r="500">
      <c r="A500" s="99">
        <v>2018.0</v>
      </c>
      <c r="B500" s="99" t="s">
        <v>415</v>
      </c>
      <c r="C500" s="99" t="s">
        <v>407</v>
      </c>
      <c r="D500" s="99" t="s">
        <v>652</v>
      </c>
      <c r="E500" s="100"/>
      <c r="F500" s="99" t="s">
        <v>68</v>
      </c>
      <c r="G500" s="5">
        <v>1.0</v>
      </c>
      <c r="H500" s="6"/>
      <c r="J500" s="6"/>
      <c r="K500" s="6"/>
      <c r="L500" s="6"/>
      <c r="M500" s="6"/>
      <c r="N500" s="6"/>
      <c r="O500" s="299">
        <v>200.0</v>
      </c>
      <c r="P500" s="325">
        <f>G500*O500</f>
        <v>200</v>
      </c>
      <c r="Q500" s="6"/>
      <c r="S500" s="6"/>
      <c r="T500" s="6"/>
      <c r="U500" s="6"/>
    </row>
    <row r="504">
      <c r="A504" s="99"/>
      <c r="B504" s="99"/>
      <c r="C504" s="99"/>
      <c r="D504" s="99"/>
      <c r="E504" s="100"/>
      <c r="F504" s="99"/>
      <c r="H504" s="6"/>
      <c r="J504" s="6"/>
      <c r="K504" s="6"/>
      <c r="L504" s="6"/>
      <c r="M504" s="6"/>
      <c r="N504" s="6"/>
      <c r="O504" s="299"/>
      <c r="P504" s="6"/>
      <c r="Q504" s="6"/>
      <c r="S504" s="6"/>
      <c r="T504" s="6"/>
      <c r="U504" s="6"/>
    </row>
    <row r="509">
      <c r="A509" s="99">
        <v>2013.0</v>
      </c>
      <c r="B509" s="99" t="s">
        <v>954</v>
      </c>
      <c r="C509" s="99" t="s">
        <v>1078</v>
      </c>
      <c r="D509" s="99">
        <v>64.0</v>
      </c>
      <c r="E509" s="100"/>
      <c r="F509" s="99" t="s">
        <v>68</v>
      </c>
      <c r="G509" s="5">
        <v>2.0</v>
      </c>
      <c r="H509" s="6"/>
      <c r="J509" s="6"/>
      <c r="K509" s="6"/>
      <c r="L509" s="6"/>
      <c r="M509" s="6"/>
      <c r="N509" s="6"/>
      <c r="O509" s="299">
        <v>50.0</v>
      </c>
      <c r="P509" s="325">
        <f>G509*O509</f>
        <v>100</v>
      </c>
      <c r="Q509" s="6"/>
      <c r="S509" s="6"/>
      <c r="T509" s="6"/>
      <c r="U509" s="6"/>
    </row>
    <row r="510">
      <c r="H510" s="6"/>
      <c r="J510" s="6"/>
      <c r="K510" s="6"/>
      <c r="L510" s="6"/>
      <c r="M510" s="6"/>
      <c r="N510" s="6"/>
      <c r="O510" s="325"/>
      <c r="P510" s="6"/>
      <c r="Q510" s="6"/>
      <c r="S510" s="6"/>
      <c r="T510" s="6"/>
      <c r="U510" s="6"/>
    </row>
    <row r="511">
      <c r="H511" s="6"/>
      <c r="J511" s="6"/>
      <c r="K511" s="6"/>
      <c r="L511" s="6"/>
      <c r="M511" s="6"/>
      <c r="N511" s="6"/>
      <c r="O511" s="325"/>
      <c r="P511" s="6"/>
      <c r="Q511" s="6"/>
      <c r="S511" s="6"/>
      <c r="T511" s="6"/>
      <c r="U511" s="6"/>
    </row>
    <row r="522">
      <c r="A522" s="106">
        <v>2019.0</v>
      </c>
      <c r="B522" s="106" t="s">
        <v>956</v>
      </c>
      <c r="C522" s="106" t="s">
        <v>2722</v>
      </c>
      <c r="D522" s="106">
        <v>95.0</v>
      </c>
      <c r="E522" s="106" t="s">
        <v>6384</v>
      </c>
      <c r="F522" s="106" t="s">
        <v>467</v>
      </c>
      <c r="G522" s="5">
        <v>1.0</v>
      </c>
      <c r="H522" s="6"/>
      <c r="J522" s="6"/>
      <c r="K522" s="6"/>
      <c r="L522" s="6"/>
      <c r="M522" s="6"/>
      <c r="N522" s="6"/>
      <c r="O522" s="299">
        <v>10.0</v>
      </c>
      <c r="P522" s="325">
        <f t="shared" ref="P522:P533" si="69">G522*O522</f>
        <v>10</v>
      </c>
      <c r="Q522" s="6"/>
      <c r="S522" s="6"/>
      <c r="T522" s="6"/>
      <c r="U522" s="6"/>
    </row>
    <row r="523">
      <c r="A523" s="99">
        <v>2019.0</v>
      </c>
      <c r="B523" s="99" t="s">
        <v>786</v>
      </c>
      <c r="C523" s="99" t="s">
        <v>2678</v>
      </c>
      <c r="D523" s="99">
        <v>261.0</v>
      </c>
      <c r="E523" s="100"/>
      <c r="F523" s="99" t="s">
        <v>467</v>
      </c>
      <c r="G523" s="5">
        <v>1.0</v>
      </c>
      <c r="H523" s="6"/>
      <c r="J523" s="6"/>
      <c r="K523" s="6"/>
      <c r="L523" s="6"/>
      <c r="M523" s="6"/>
      <c r="N523" s="6"/>
      <c r="O523" s="299">
        <v>3.0</v>
      </c>
      <c r="P523" s="325">
        <f t="shared" si="69"/>
        <v>3</v>
      </c>
      <c r="Q523" s="6"/>
      <c r="S523" s="6"/>
      <c r="T523" s="6"/>
      <c r="U523" s="6"/>
    </row>
    <row r="524">
      <c r="A524" s="99">
        <v>2017.0</v>
      </c>
      <c r="B524" s="99" t="s">
        <v>305</v>
      </c>
      <c r="C524" s="99" t="s">
        <v>2951</v>
      </c>
      <c r="D524" s="99">
        <v>179.0</v>
      </c>
      <c r="E524" s="99" t="s">
        <v>2952</v>
      </c>
      <c r="F524" s="99" t="s">
        <v>467</v>
      </c>
      <c r="G524" s="5">
        <v>1.0</v>
      </c>
      <c r="H524" s="6"/>
      <c r="J524" s="6"/>
      <c r="K524" s="6"/>
      <c r="L524" s="6"/>
      <c r="M524" s="6"/>
      <c r="N524" s="6"/>
      <c r="O524" s="299">
        <v>10.0</v>
      </c>
      <c r="P524" s="325">
        <f t="shared" si="69"/>
        <v>10</v>
      </c>
      <c r="Q524" s="6"/>
      <c r="S524" s="6"/>
      <c r="T524" s="6"/>
      <c r="U524" s="6"/>
    </row>
    <row r="525">
      <c r="A525" s="99">
        <v>2017.0</v>
      </c>
      <c r="B525" s="99" t="s">
        <v>6385</v>
      </c>
      <c r="C525" s="99" t="s">
        <v>6386</v>
      </c>
      <c r="D525" s="99">
        <v>138.0</v>
      </c>
      <c r="E525" s="99" t="s">
        <v>6387</v>
      </c>
      <c r="F525" s="99" t="s">
        <v>155</v>
      </c>
      <c r="G525" s="5">
        <v>1.0</v>
      </c>
      <c r="H525" s="6"/>
      <c r="J525" s="6"/>
      <c r="K525" s="6"/>
      <c r="L525" s="6"/>
      <c r="M525" s="6"/>
      <c r="N525" s="6"/>
      <c r="O525" s="299">
        <v>30.0</v>
      </c>
      <c r="P525" s="325">
        <f t="shared" si="69"/>
        <v>30</v>
      </c>
      <c r="Q525" s="6"/>
      <c r="S525" s="6"/>
      <c r="T525" s="6"/>
      <c r="U525" s="6"/>
    </row>
    <row r="526">
      <c r="A526" s="99">
        <v>2017.0</v>
      </c>
      <c r="B526" s="99" t="s">
        <v>305</v>
      </c>
      <c r="C526" s="99" t="s">
        <v>1810</v>
      </c>
      <c r="D526" s="99">
        <v>199.0</v>
      </c>
      <c r="E526" s="100"/>
      <c r="F526" s="99" t="s">
        <v>462</v>
      </c>
      <c r="G526" s="5">
        <v>1.0</v>
      </c>
      <c r="H526" s="6"/>
      <c r="J526" s="6"/>
      <c r="K526" s="6"/>
      <c r="L526" s="6"/>
      <c r="M526" s="6"/>
      <c r="N526" s="6"/>
      <c r="O526" s="299">
        <v>10.0</v>
      </c>
      <c r="P526" s="325">
        <f t="shared" si="69"/>
        <v>10</v>
      </c>
      <c r="Q526" s="6"/>
      <c r="S526" s="6"/>
      <c r="T526" s="6"/>
      <c r="U526" s="6"/>
    </row>
    <row r="527">
      <c r="A527" s="99">
        <v>2019.0</v>
      </c>
      <c r="B527" s="99" t="s">
        <v>786</v>
      </c>
      <c r="C527" s="99" t="s">
        <v>1823</v>
      </c>
      <c r="D527" s="99">
        <v>2.0</v>
      </c>
      <c r="E527" s="99" t="s">
        <v>2815</v>
      </c>
      <c r="F527" s="99" t="s">
        <v>244</v>
      </c>
      <c r="G527" s="5">
        <v>1.0</v>
      </c>
      <c r="H527" s="6"/>
      <c r="J527" s="6"/>
      <c r="K527" s="6"/>
      <c r="L527" s="6"/>
      <c r="M527" s="6"/>
      <c r="N527" s="6"/>
      <c r="O527" s="299">
        <v>10.0</v>
      </c>
      <c r="P527" s="325">
        <f t="shared" si="69"/>
        <v>10</v>
      </c>
      <c r="Q527" s="6"/>
      <c r="S527" s="6"/>
      <c r="T527" s="6"/>
      <c r="U527" s="6"/>
    </row>
    <row r="528">
      <c r="A528" s="99">
        <v>2019.0</v>
      </c>
      <c r="B528" s="99" t="s">
        <v>786</v>
      </c>
      <c r="C528" s="99" t="s">
        <v>1840</v>
      </c>
      <c r="D528" s="99">
        <v>75.0</v>
      </c>
      <c r="E528" s="100"/>
      <c r="F528" s="99" t="s">
        <v>68</v>
      </c>
      <c r="G528" s="5">
        <v>1.0</v>
      </c>
      <c r="H528" s="6"/>
      <c r="J528" s="6"/>
      <c r="K528" s="6"/>
      <c r="L528" s="6"/>
      <c r="M528" s="6"/>
      <c r="N528" s="6"/>
      <c r="O528" s="299">
        <v>25.0</v>
      </c>
      <c r="P528" s="325">
        <f t="shared" si="69"/>
        <v>25</v>
      </c>
      <c r="Q528" s="6"/>
      <c r="S528" s="6"/>
      <c r="T528" s="6"/>
      <c r="U528" s="6"/>
    </row>
    <row r="529">
      <c r="A529" s="106">
        <v>2017.0</v>
      </c>
      <c r="B529" s="106" t="s">
        <v>305</v>
      </c>
      <c r="C529" s="106" t="s">
        <v>2749</v>
      </c>
      <c r="D529" s="106">
        <v>197.0</v>
      </c>
      <c r="E529" s="106" t="s">
        <v>2750</v>
      </c>
      <c r="F529" s="106" t="s">
        <v>462</v>
      </c>
      <c r="G529" s="5">
        <v>1.0</v>
      </c>
      <c r="H529" s="6"/>
      <c r="J529" s="6"/>
      <c r="K529" s="6"/>
      <c r="L529" s="6"/>
      <c r="M529" s="6"/>
      <c r="N529" s="6"/>
      <c r="O529" s="299">
        <v>15.0</v>
      </c>
      <c r="P529" s="325">
        <f t="shared" si="69"/>
        <v>15</v>
      </c>
      <c r="Q529" s="6"/>
      <c r="S529" s="6"/>
      <c r="T529" s="6"/>
      <c r="U529" s="6"/>
    </row>
    <row r="530">
      <c r="A530" s="106">
        <v>2017.0</v>
      </c>
      <c r="B530" s="106" t="s">
        <v>1365</v>
      </c>
      <c r="C530" s="106" t="s">
        <v>2302</v>
      </c>
      <c r="D530" s="106">
        <v>153.0</v>
      </c>
      <c r="E530" s="108"/>
      <c r="F530" s="106" t="s">
        <v>68</v>
      </c>
      <c r="G530" s="5">
        <v>1.0</v>
      </c>
      <c r="H530" s="6"/>
      <c r="J530" s="6"/>
      <c r="K530" s="6"/>
      <c r="L530" s="6"/>
      <c r="M530" s="6"/>
      <c r="N530" s="6"/>
      <c r="O530" s="299">
        <v>35.0</v>
      </c>
      <c r="P530" s="325">
        <f t="shared" si="69"/>
        <v>35</v>
      </c>
      <c r="Q530" s="6"/>
      <c r="S530" s="6"/>
      <c r="T530" s="6"/>
      <c r="U530" s="6"/>
    </row>
    <row r="531">
      <c r="A531" s="99">
        <v>2020.0</v>
      </c>
      <c r="B531" s="99" t="s">
        <v>786</v>
      </c>
      <c r="C531" s="99" t="s">
        <v>950</v>
      </c>
      <c r="D531" s="99">
        <v>339.0</v>
      </c>
      <c r="E531" s="100"/>
      <c r="F531" s="99" t="s">
        <v>68</v>
      </c>
      <c r="G531" s="5">
        <v>1.0</v>
      </c>
      <c r="H531" s="6"/>
      <c r="J531" s="6"/>
      <c r="K531" s="6"/>
      <c r="L531" s="6"/>
      <c r="M531" s="6"/>
      <c r="N531" s="6"/>
      <c r="O531" s="299">
        <v>40.0</v>
      </c>
      <c r="P531" s="325">
        <f t="shared" si="69"/>
        <v>40</v>
      </c>
      <c r="Q531" s="6"/>
      <c r="S531" s="6"/>
      <c r="T531" s="6"/>
      <c r="U531" s="6"/>
    </row>
    <row r="532">
      <c r="A532" s="106">
        <v>2015.0</v>
      </c>
      <c r="B532" s="106" t="s">
        <v>83</v>
      </c>
      <c r="C532" s="106" t="s">
        <v>3471</v>
      </c>
      <c r="D532" s="106">
        <v>181.0</v>
      </c>
      <c r="E532" s="108"/>
      <c r="F532" s="106" t="s">
        <v>25</v>
      </c>
      <c r="G532" s="5">
        <v>1.0</v>
      </c>
      <c r="H532" s="6"/>
      <c r="J532" s="6"/>
      <c r="K532" s="6"/>
      <c r="L532" s="6"/>
      <c r="M532" s="6"/>
      <c r="N532" s="6"/>
      <c r="O532" s="299">
        <v>5.0</v>
      </c>
      <c r="P532" s="325">
        <f t="shared" si="69"/>
        <v>5</v>
      </c>
      <c r="Q532" s="6"/>
      <c r="S532" s="6"/>
      <c r="T532" s="6"/>
      <c r="U532" s="6"/>
    </row>
    <row r="533">
      <c r="A533" s="106">
        <v>2019.0</v>
      </c>
      <c r="B533" s="106" t="s">
        <v>956</v>
      </c>
      <c r="C533" s="106" t="s">
        <v>1972</v>
      </c>
      <c r="D533" s="106">
        <v>525.0</v>
      </c>
      <c r="E533" s="106" t="s">
        <v>6388</v>
      </c>
      <c r="F533" s="106" t="s">
        <v>467</v>
      </c>
      <c r="G533" s="5">
        <v>1.0</v>
      </c>
      <c r="H533" s="6"/>
      <c r="J533" s="6"/>
      <c r="K533" s="6"/>
      <c r="L533" s="6"/>
      <c r="M533" s="6"/>
      <c r="N533" s="6"/>
      <c r="O533" s="299">
        <v>5.0</v>
      </c>
      <c r="P533" s="325">
        <f t="shared" si="69"/>
        <v>5</v>
      </c>
      <c r="Q533" s="6"/>
      <c r="S533" s="6"/>
      <c r="T533" s="6"/>
      <c r="U533" s="6"/>
    </row>
    <row r="535">
      <c r="H535" s="6"/>
      <c r="J535" s="6"/>
      <c r="K535" s="6"/>
      <c r="L535" s="6"/>
      <c r="M535" s="6"/>
      <c r="N535" s="6"/>
      <c r="O535" s="325"/>
      <c r="P535" s="6"/>
      <c r="Q535" s="6"/>
      <c r="S535" s="6"/>
      <c r="T535" s="6"/>
      <c r="U535" s="6"/>
    </row>
    <row r="536">
      <c r="A536" s="99">
        <v>2019.0</v>
      </c>
      <c r="B536" s="99" t="s">
        <v>884</v>
      </c>
      <c r="C536" s="99" t="s">
        <v>2722</v>
      </c>
      <c r="D536" s="99">
        <v>211.0</v>
      </c>
      <c r="E536" s="99" t="s">
        <v>898</v>
      </c>
      <c r="F536" s="99" t="s">
        <v>25</v>
      </c>
      <c r="G536" s="5">
        <v>1.0</v>
      </c>
      <c r="H536" s="6"/>
      <c r="J536" s="7" t="s">
        <v>6240</v>
      </c>
      <c r="K536" s="6"/>
      <c r="L536" s="6"/>
      <c r="M536" s="6"/>
      <c r="N536" s="6"/>
      <c r="O536" s="299">
        <v>10.0</v>
      </c>
      <c r="P536" s="325">
        <f t="shared" ref="P536:P537" si="70">G536*O536</f>
        <v>10</v>
      </c>
      <c r="Q536" s="6"/>
      <c r="S536" s="6"/>
      <c r="T536" s="6"/>
      <c r="U536" s="6"/>
    </row>
    <row r="537">
      <c r="A537" s="99">
        <v>2019.0</v>
      </c>
      <c r="B537" s="99" t="s">
        <v>786</v>
      </c>
      <c r="C537" s="99" t="s">
        <v>2722</v>
      </c>
      <c r="D537" s="99">
        <v>253.0</v>
      </c>
      <c r="E537" s="100"/>
      <c r="F537" s="99" t="s">
        <v>72</v>
      </c>
      <c r="G537" s="5">
        <v>1.0</v>
      </c>
      <c r="H537" s="6"/>
      <c r="J537" s="7" t="s">
        <v>6240</v>
      </c>
      <c r="K537" s="6"/>
      <c r="L537" s="6"/>
      <c r="M537" s="6"/>
      <c r="N537" s="6"/>
      <c r="O537" s="299">
        <v>5.0</v>
      </c>
      <c r="P537" s="325">
        <f t="shared" si="70"/>
        <v>5</v>
      </c>
      <c r="Q537" s="6"/>
      <c r="S537" s="6"/>
      <c r="T537" s="6"/>
      <c r="U537" s="6"/>
    </row>
    <row r="538">
      <c r="H538" s="6"/>
      <c r="J538" s="6"/>
      <c r="K538" s="6"/>
      <c r="L538" s="6"/>
      <c r="M538" s="6"/>
      <c r="N538" s="6"/>
      <c r="O538" s="325"/>
      <c r="P538" s="6"/>
      <c r="Q538" s="6"/>
      <c r="S538" s="6"/>
      <c r="T538" s="6"/>
      <c r="U538" s="6"/>
    </row>
    <row r="539">
      <c r="H539" s="6"/>
      <c r="J539" s="6"/>
      <c r="K539" s="6"/>
      <c r="L539" s="6"/>
      <c r="M539" s="6"/>
      <c r="N539" s="6"/>
      <c r="O539" s="325"/>
      <c r="P539" s="6"/>
      <c r="Q539" s="6"/>
      <c r="S539" s="6"/>
      <c r="T539" s="6"/>
      <c r="U539" s="6"/>
    </row>
    <row r="540">
      <c r="H540" s="6"/>
      <c r="J540" s="6"/>
      <c r="K540" s="6"/>
      <c r="L540" s="6"/>
      <c r="M540" s="6"/>
      <c r="N540" s="6"/>
      <c r="O540" s="325"/>
      <c r="P540" s="6"/>
      <c r="Q540" s="6"/>
      <c r="S540" s="6"/>
      <c r="T540" s="6"/>
      <c r="U540" s="6"/>
    </row>
    <row r="541">
      <c r="A541" s="99">
        <v>2019.0</v>
      </c>
      <c r="B541" s="99" t="s">
        <v>786</v>
      </c>
      <c r="C541" s="99" t="s">
        <v>1201</v>
      </c>
      <c r="D541" s="99">
        <v>301.0</v>
      </c>
      <c r="E541" s="100"/>
      <c r="F541" s="99" t="s">
        <v>25</v>
      </c>
      <c r="G541" s="5">
        <v>1.0</v>
      </c>
      <c r="H541" s="6"/>
      <c r="J541" s="7" t="s">
        <v>6389</v>
      </c>
      <c r="K541" s="6"/>
      <c r="L541" s="6"/>
      <c r="M541" s="6"/>
      <c r="N541" s="6"/>
      <c r="O541" s="299">
        <v>50.0</v>
      </c>
      <c r="P541" s="325">
        <f>G541*O541</f>
        <v>50</v>
      </c>
      <c r="Q541" s="6"/>
      <c r="S541" s="6"/>
      <c r="T541" s="6"/>
      <c r="U541" s="6"/>
    </row>
    <row r="544">
      <c r="A544" s="99">
        <v>2019.0</v>
      </c>
      <c r="B544" s="99" t="s">
        <v>6390</v>
      </c>
      <c r="C544" s="99" t="s">
        <v>1340</v>
      </c>
      <c r="D544" s="99">
        <v>9.0</v>
      </c>
      <c r="E544" s="99" t="s">
        <v>6391</v>
      </c>
      <c r="F544" s="99" t="s">
        <v>30</v>
      </c>
      <c r="G544" s="5">
        <v>1.0</v>
      </c>
      <c r="H544" s="6"/>
      <c r="J544" s="7" t="s">
        <v>6389</v>
      </c>
      <c r="K544" s="6"/>
      <c r="L544" s="6"/>
      <c r="M544" s="6"/>
      <c r="N544" s="6"/>
      <c r="O544" s="299">
        <v>35.0</v>
      </c>
      <c r="P544" s="325">
        <f t="shared" ref="P544:P546" si="71">G544*O544</f>
        <v>35</v>
      </c>
      <c r="Q544" s="6"/>
      <c r="S544" s="6"/>
      <c r="T544" s="6"/>
      <c r="U544" s="6"/>
    </row>
    <row r="545">
      <c r="A545" s="106">
        <v>2019.0</v>
      </c>
      <c r="B545" s="106" t="s">
        <v>296</v>
      </c>
      <c r="C545" s="106" t="s">
        <v>70</v>
      </c>
      <c r="D545" s="106">
        <v>25.0</v>
      </c>
      <c r="E545" s="108"/>
      <c r="F545" s="106" t="s">
        <v>30</v>
      </c>
      <c r="G545" s="5">
        <v>1.0</v>
      </c>
      <c r="H545" s="6"/>
      <c r="J545" s="7" t="s">
        <v>6389</v>
      </c>
      <c r="K545" s="6"/>
      <c r="L545" s="6"/>
      <c r="M545" s="6"/>
      <c r="N545" s="6"/>
      <c r="O545" s="299">
        <v>35.0</v>
      </c>
      <c r="P545" s="325">
        <f t="shared" si="71"/>
        <v>35</v>
      </c>
      <c r="Q545" s="6"/>
      <c r="S545" s="6"/>
      <c r="T545" s="6"/>
      <c r="U545" s="6"/>
    </row>
    <row r="546">
      <c r="A546" s="99">
        <v>2019.0</v>
      </c>
      <c r="B546" s="99" t="s">
        <v>163</v>
      </c>
      <c r="C546" s="99" t="s">
        <v>70</v>
      </c>
      <c r="D546" s="99">
        <v>23.0</v>
      </c>
      <c r="E546" s="100"/>
      <c r="F546" s="99" t="s">
        <v>25</v>
      </c>
      <c r="G546" s="5">
        <v>1.0</v>
      </c>
      <c r="H546" s="6"/>
      <c r="J546" s="7" t="s">
        <v>6389</v>
      </c>
      <c r="K546" s="6"/>
      <c r="L546" s="6"/>
      <c r="M546" s="6"/>
      <c r="N546" s="6"/>
      <c r="O546" s="299">
        <v>25.0</v>
      </c>
      <c r="P546" s="325">
        <f t="shared" si="71"/>
        <v>25</v>
      </c>
      <c r="Q546" s="6"/>
      <c r="S546" s="6"/>
      <c r="T546" s="6"/>
      <c r="U546" s="6"/>
    </row>
    <row r="549">
      <c r="H549" s="6"/>
      <c r="J549" s="6"/>
      <c r="K549" s="6"/>
      <c r="L549" s="6"/>
      <c r="M549" s="6"/>
      <c r="N549" s="6"/>
      <c r="O549" s="410">
        <f>sum(O512:O548)</f>
        <v>358</v>
      </c>
      <c r="P549" s="6"/>
      <c r="Q549" s="6"/>
      <c r="S549" s="6"/>
      <c r="T549" s="6"/>
      <c r="U549" s="6"/>
    </row>
    <row r="550">
      <c r="A550" s="412">
        <v>2000.0</v>
      </c>
      <c r="B550" s="412" t="s">
        <v>6392</v>
      </c>
      <c r="C550" s="412" t="s">
        <v>1060</v>
      </c>
      <c r="D550" s="412">
        <v>126.0</v>
      </c>
      <c r="E550" s="413"/>
      <c r="F550" s="412" t="s">
        <v>25</v>
      </c>
      <c r="G550" s="412">
        <v>1.0</v>
      </c>
      <c r="H550" s="416"/>
      <c r="I550" s="413"/>
      <c r="J550" s="417" t="s">
        <v>6393</v>
      </c>
      <c r="K550" s="6"/>
      <c r="L550" s="6"/>
      <c r="M550" s="6"/>
      <c r="N550" s="6"/>
      <c r="O550" s="299">
        <v>2000.0</v>
      </c>
      <c r="P550" s="6"/>
      <c r="Q550" s="6"/>
      <c r="S550" s="6"/>
      <c r="T550" s="6"/>
      <c r="U550" s="6"/>
    </row>
    <row r="552">
      <c r="H552" s="6"/>
      <c r="J552" s="6"/>
      <c r="K552" s="6"/>
      <c r="L552" s="6"/>
      <c r="M552" s="6"/>
      <c r="N552" s="6"/>
      <c r="O552" s="325"/>
      <c r="P552" s="6"/>
      <c r="Q552" s="6"/>
      <c r="S552" s="6"/>
      <c r="T552" s="6"/>
      <c r="U552" s="6"/>
    </row>
    <row r="554">
      <c r="H554" s="6"/>
      <c r="J554" s="6"/>
      <c r="K554" s="6"/>
      <c r="L554" s="6"/>
      <c r="M554" s="6"/>
      <c r="N554" s="6"/>
      <c r="O554" s="325"/>
      <c r="P554" s="6"/>
      <c r="Q554" s="6"/>
      <c r="S554" s="6"/>
      <c r="T554" s="6"/>
      <c r="U554" s="6"/>
    </row>
    <row r="571">
      <c r="A571" s="106"/>
      <c r="B571" s="182"/>
      <c r="C571" s="183"/>
      <c r="D571" s="108"/>
      <c r="E571" s="182"/>
      <c r="F571" s="108"/>
      <c r="G571" s="106"/>
      <c r="H571" s="6"/>
      <c r="J571" s="7"/>
      <c r="K571" s="6"/>
      <c r="L571" s="6"/>
      <c r="M571" s="6"/>
      <c r="N571" s="6"/>
      <c r="O571" s="299"/>
      <c r="P571" s="6"/>
      <c r="Q571" s="6"/>
      <c r="S571" s="6"/>
      <c r="T571" s="6"/>
      <c r="U571" s="6"/>
    </row>
    <row r="573">
      <c r="A573" s="106"/>
      <c r="B573" s="182"/>
      <c r="C573" s="183"/>
      <c r="D573" s="108"/>
      <c r="E573" s="182"/>
      <c r="F573" s="108"/>
      <c r="G573" s="106"/>
      <c r="H573" s="6"/>
      <c r="J573" s="7"/>
      <c r="K573" s="6"/>
      <c r="L573" s="6"/>
      <c r="M573" s="6"/>
      <c r="N573" s="6"/>
      <c r="O573" s="299"/>
      <c r="P573" s="6"/>
      <c r="Q573" s="6"/>
      <c r="S573" s="6"/>
      <c r="T573" s="6"/>
      <c r="U573" s="6"/>
    </row>
    <row r="574">
      <c r="A574" s="106"/>
      <c r="B574" s="182"/>
      <c r="C574" s="183"/>
      <c r="D574" s="108"/>
      <c r="E574" s="182"/>
      <c r="F574" s="108"/>
      <c r="G574" s="106"/>
      <c r="H574" s="6"/>
      <c r="J574" s="7"/>
      <c r="K574" s="6"/>
      <c r="L574" s="6"/>
      <c r="M574" s="6"/>
      <c r="N574" s="6"/>
      <c r="O574" s="299"/>
      <c r="P574" s="6"/>
      <c r="Q574" s="6"/>
      <c r="S574" s="6"/>
      <c r="T574" s="6"/>
      <c r="U574" s="6"/>
    </row>
    <row r="575">
      <c r="A575" s="106"/>
      <c r="B575" s="182"/>
      <c r="C575" s="183"/>
      <c r="D575" s="108"/>
      <c r="E575" s="182"/>
      <c r="F575" s="108"/>
      <c r="G575" s="106"/>
      <c r="H575" s="6"/>
      <c r="J575" s="7"/>
      <c r="K575" s="6"/>
      <c r="L575" s="6"/>
      <c r="M575" s="6"/>
      <c r="N575" s="6"/>
      <c r="O575" s="299"/>
      <c r="P575" s="6"/>
      <c r="Q575" s="6"/>
      <c r="S575" s="6"/>
      <c r="T575" s="6"/>
      <c r="U575" s="6"/>
    </row>
    <row r="576">
      <c r="A576" s="106"/>
      <c r="B576" s="182"/>
      <c r="C576" s="183"/>
      <c r="D576" s="108"/>
      <c r="E576" s="182"/>
      <c r="F576" s="108"/>
      <c r="G576" s="106"/>
      <c r="H576" s="6"/>
      <c r="J576" s="7"/>
      <c r="K576" s="6"/>
      <c r="L576" s="6"/>
      <c r="M576" s="6"/>
      <c r="N576" s="6"/>
      <c r="O576" s="299"/>
      <c r="P576" s="6"/>
      <c r="Q576" s="6"/>
      <c r="S576" s="6"/>
      <c r="T576" s="6"/>
      <c r="U576" s="6"/>
    </row>
    <row r="577">
      <c r="A577" s="106"/>
      <c r="B577" s="182"/>
      <c r="C577" s="183"/>
      <c r="D577" s="108"/>
      <c r="E577" s="182"/>
      <c r="F577" s="108"/>
      <c r="G577" s="106"/>
      <c r="H577" s="6"/>
      <c r="J577" s="7"/>
      <c r="K577" s="6"/>
      <c r="L577" s="6"/>
      <c r="M577" s="6"/>
      <c r="N577" s="6"/>
      <c r="O577" s="299"/>
      <c r="P577" s="6"/>
      <c r="Q577" s="6"/>
      <c r="S577" s="6"/>
      <c r="T577" s="6"/>
      <c r="U577" s="6"/>
    </row>
    <row r="580">
      <c r="A580" s="106"/>
      <c r="B580" s="182"/>
      <c r="C580" s="183"/>
      <c r="D580" s="108"/>
      <c r="E580" s="182"/>
      <c r="F580" s="108"/>
      <c r="G580" s="106"/>
      <c r="H580" s="6"/>
      <c r="J580" s="7"/>
      <c r="K580" s="6"/>
      <c r="L580" s="6"/>
      <c r="M580" s="6"/>
      <c r="N580" s="6"/>
      <c r="O580" s="299"/>
      <c r="P580" s="6"/>
      <c r="Q580" s="6"/>
      <c r="S580" s="6"/>
      <c r="T580" s="6"/>
      <c r="U580" s="6"/>
    </row>
    <row r="581">
      <c r="A581" s="106">
        <v>2020.0</v>
      </c>
      <c r="B581" s="182" t="s">
        <v>3088</v>
      </c>
      <c r="C581" s="183" t="s">
        <v>6394</v>
      </c>
      <c r="D581" s="108"/>
      <c r="E581" s="182" t="s">
        <v>72</v>
      </c>
      <c r="F581" s="108"/>
      <c r="G581" s="106">
        <v>1.0</v>
      </c>
      <c r="H581" s="6"/>
      <c r="J581" s="7" t="s">
        <v>6313</v>
      </c>
      <c r="K581" s="6"/>
      <c r="L581" s="6"/>
      <c r="M581" s="6"/>
      <c r="N581" s="6"/>
      <c r="O581" s="299">
        <v>25.0</v>
      </c>
      <c r="P581" s="325">
        <f>O581*G581</f>
        <v>25</v>
      </c>
      <c r="Q581" s="6"/>
      <c r="S581" s="6"/>
      <c r="T581" s="6"/>
      <c r="U581" s="6"/>
    </row>
    <row r="583">
      <c r="A583" s="106">
        <v>2020.0</v>
      </c>
      <c r="B583" s="182" t="s">
        <v>3121</v>
      </c>
      <c r="C583" s="183" t="s">
        <v>6395</v>
      </c>
      <c r="D583" s="108"/>
      <c r="E583" s="182" t="s">
        <v>72</v>
      </c>
      <c r="F583" s="108"/>
      <c r="G583" s="106">
        <v>1.0</v>
      </c>
      <c r="H583" s="6"/>
      <c r="J583" s="7" t="s">
        <v>6313</v>
      </c>
      <c r="K583" s="6"/>
      <c r="L583" s="6"/>
      <c r="M583" s="6"/>
      <c r="N583" s="6"/>
      <c r="O583" s="299">
        <v>15.0</v>
      </c>
      <c r="P583" s="325">
        <f>O583*G583</f>
        <v>15</v>
      </c>
      <c r="Q583" s="6"/>
      <c r="S583" s="6"/>
      <c r="T583" s="6"/>
      <c r="U583" s="6"/>
    </row>
    <row r="586">
      <c r="A586" s="106"/>
      <c r="B586" s="182"/>
      <c r="C586" s="183"/>
      <c r="D586" s="108"/>
      <c r="E586" s="182"/>
      <c r="F586" s="108"/>
      <c r="G586" s="106"/>
      <c r="H586" s="6"/>
      <c r="J586" s="7"/>
      <c r="K586" s="6"/>
      <c r="L586" s="6"/>
      <c r="M586" s="6"/>
      <c r="N586" s="6"/>
      <c r="O586" s="299"/>
      <c r="P586" s="6"/>
      <c r="Q586" s="6"/>
      <c r="S586" s="6"/>
      <c r="T586" s="6"/>
      <c r="U586" s="6"/>
    </row>
    <row r="592">
      <c r="A592" s="106"/>
      <c r="B592" s="182"/>
      <c r="C592" s="183"/>
      <c r="D592" s="108"/>
      <c r="E592" s="182"/>
      <c r="F592" s="108"/>
      <c r="G592" s="106"/>
      <c r="H592" s="6"/>
      <c r="J592" s="7"/>
      <c r="K592" s="6"/>
      <c r="L592" s="6"/>
      <c r="M592" s="6"/>
      <c r="N592" s="6"/>
      <c r="O592" s="299"/>
      <c r="P592" s="6"/>
      <c r="Q592" s="6"/>
      <c r="S592" s="6"/>
      <c r="T592" s="6"/>
      <c r="U592" s="6"/>
    </row>
    <row r="593">
      <c r="A593" s="106"/>
      <c r="B593" s="182"/>
      <c r="C593" s="183"/>
      <c r="D593" s="108"/>
      <c r="E593" s="182"/>
      <c r="F593" s="108"/>
      <c r="G593" s="106"/>
      <c r="H593" s="6"/>
      <c r="J593" s="7"/>
      <c r="K593" s="6"/>
      <c r="L593" s="6"/>
      <c r="M593" s="6"/>
      <c r="N593" s="6"/>
      <c r="O593" s="299"/>
      <c r="P593" s="6"/>
      <c r="Q593" s="6"/>
      <c r="S593" s="6"/>
      <c r="T593" s="6"/>
      <c r="U593" s="6"/>
    </row>
    <row r="618">
      <c r="A618" s="106">
        <v>2020.0</v>
      </c>
      <c r="B618" s="182" t="s">
        <v>876</v>
      </c>
      <c r="C618" s="183" t="s">
        <v>6396</v>
      </c>
      <c r="D618" s="203" t="s">
        <v>898</v>
      </c>
      <c r="E618" s="182" t="s">
        <v>25</v>
      </c>
      <c r="F618" s="108"/>
      <c r="G618" s="106">
        <v>1.0</v>
      </c>
      <c r="H618" s="6"/>
      <c r="J618" s="7" t="s">
        <v>6313</v>
      </c>
      <c r="K618" s="6"/>
      <c r="L618" s="6"/>
      <c r="M618" s="6"/>
      <c r="N618" s="6"/>
      <c r="O618" s="299">
        <v>10.0</v>
      </c>
      <c r="P618" s="325">
        <f t="shared" ref="P618:P620" si="72">O618*G618</f>
        <v>10</v>
      </c>
      <c r="Q618" s="6"/>
      <c r="S618" s="6"/>
      <c r="T618" s="6"/>
      <c r="U618" s="6"/>
    </row>
    <row r="619">
      <c r="A619" s="99">
        <v>2020.0</v>
      </c>
      <c r="B619" s="130" t="s">
        <v>905</v>
      </c>
      <c r="C619" s="418" t="s">
        <v>6397</v>
      </c>
      <c r="D619" s="100"/>
      <c r="E619" s="130" t="s">
        <v>25</v>
      </c>
      <c r="F619" s="100"/>
      <c r="G619" s="99">
        <v>1.0</v>
      </c>
      <c r="H619" s="6"/>
      <c r="J619" s="7" t="s">
        <v>6313</v>
      </c>
      <c r="K619" s="6"/>
      <c r="L619" s="6"/>
      <c r="M619" s="6"/>
      <c r="N619" s="6"/>
      <c r="O619" s="299">
        <v>30.0</v>
      </c>
      <c r="P619" s="325">
        <f t="shared" si="72"/>
        <v>30</v>
      </c>
      <c r="Q619" s="6"/>
      <c r="S619" s="6"/>
      <c r="T619" s="6"/>
      <c r="U619" s="6"/>
    </row>
    <row r="620">
      <c r="A620" s="106">
        <v>2020.0</v>
      </c>
      <c r="B620" s="182" t="s">
        <v>876</v>
      </c>
      <c r="C620" s="183" t="s">
        <v>6397</v>
      </c>
      <c r="D620" s="203" t="s">
        <v>889</v>
      </c>
      <c r="E620" s="182" t="s">
        <v>25</v>
      </c>
      <c r="F620" s="108"/>
      <c r="G620" s="106">
        <v>1.0</v>
      </c>
      <c r="H620" s="6"/>
      <c r="J620" s="7" t="s">
        <v>6313</v>
      </c>
      <c r="K620" s="6"/>
      <c r="L620" s="6"/>
      <c r="M620" s="6"/>
      <c r="N620" s="6"/>
      <c r="O620" s="299">
        <v>100.0</v>
      </c>
      <c r="P620" s="325">
        <f t="shared" si="72"/>
        <v>100</v>
      </c>
      <c r="Q620" s="6"/>
      <c r="S620" s="6"/>
      <c r="T620" s="6"/>
      <c r="U620" s="6"/>
    </row>
    <row r="653">
      <c r="A653" s="99"/>
      <c r="B653" s="130"/>
      <c r="C653" s="418"/>
      <c r="D653" s="100"/>
      <c r="E653" s="130"/>
      <c r="F653" s="100"/>
      <c r="G653" s="99"/>
      <c r="H653" s="6"/>
      <c r="J653" s="7"/>
      <c r="K653" s="6"/>
      <c r="L653" s="6"/>
      <c r="M653" s="6"/>
      <c r="N653" s="6"/>
      <c r="O653" s="299"/>
      <c r="P653" s="6"/>
      <c r="Q653" s="6"/>
      <c r="S653" s="6"/>
      <c r="T653" s="6"/>
      <c r="U653" s="6"/>
    </row>
    <row r="656">
      <c r="A656" s="106"/>
      <c r="B656" s="182"/>
      <c r="C656" s="183"/>
      <c r="D656" s="108"/>
      <c r="E656" s="182"/>
      <c r="F656" s="108"/>
      <c r="G656" s="106"/>
      <c r="H656" s="6"/>
      <c r="J656" s="7"/>
      <c r="K656" s="6"/>
      <c r="L656" s="6"/>
      <c r="M656" s="6"/>
      <c r="N656" s="6"/>
      <c r="O656" s="299"/>
      <c r="P656" s="6"/>
      <c r="Q656" s="6"/>
      <c r="S656" s="6"/>
      <c r="T656" s="6"/>
      <c r="U656" s="6"/>
    </row>
    <row r="659">
      <c r="A659" s="106"/>
      <c r="B659" s="182"/>
      <c r="C659" s="183"/>
      <c r="D659" s="108"/>
      <c r="E659" s="182"/>
      <c r="F659" s="108"/>
      <c r="G659" s="106"/>
      <c r="H659" s="6"/>
      <c r="J659" s="7"/>
      <c r="K659" s="6"/>
      <c r="L659" s="6"/>
      <c r="M659" s="6"/>
      <c r="N659" s="6"/>
      <c r="O659" s="299"/>
      <c r="P659" s="6"/>
      <c r="Q659" s="6"/>
      <c r="S659" s="6"/>
      <c r="T659" s="6"/>
      <c r="U659" s="6"/>
    </row>
    <row r="660">
      <c r="A660" s="106"/>
      <c r="B660" s="182"/>
      <c r="C660" s="183"/>
      <c r="D660" s="108"/>
      <c r="E660" s="182"/>
      <c r="F660" s="108"/>
      <c r="G660" s="106"/>
      <c r="H660" s="6"/>
      <c r="J660" s="7"/>
      <c r="K660" s="6"/>
      <c r="L660" s="6"/>
      <c r="M660" s="6"/>
      <c r="N660" s="6"/>
      <c r="O660" s="299"/>
      <c r="P660" s="6"/>
      <c r="Q660" s="6"/>
      <c r="S660" s="6"/>
      <c r="T660" s="6"/>
      <c r="U660" s="6"/>
    </row>
    <row r="661">
      <c r="A661" s="106"/>
      <c r="B661" s="182"/>
      <c r="C661" s="183"/>
      <c r="D661" s="108"/>
      <c r="E661" s="182"/>
      <c r="F661" s="108"/>
      <c r="G661" s="106"/>
      <c r="H661" s="6"/>
      <c r="J661" s="7"/>
      <c r="K661" s="6"/>
      <c r="L661" s="6"/>
      <c r="M661" s="6"/>
      <c r="N661" s="6"/>
      <c r="O661" s="299"/>
      <c r="P661" s="6"/>
      <c r="Q661" s="6"/>
      <c r="S661" s="6"/>
      <c r="T661" s="6"/>
      <c r="U661" s="6"/>
    </row>
    <row r="665">
      <c r="A665" s="106"/>
      <c r="B665" s="182"/>
      <c r="C665" s="183"/>
      <c r="D665" s="108"/>
      <c r="E665" s="182"/>
      <c r="F665" s="108"/>
      <c r="G665" s="106"/>
      <c r="H665" s="6"/>
      <c r="J665" s="7"/>
      <c r="K665" s="6"/>
      <c r="L665" s="6"/>
      <c r="M665" s="6"/>
      <c r="N665" s="6"/>
      <c r="O665" s="299"/>
      <c r="P665" s="6"/>
      <c r="Q665" s="6"/>
      <c r="S665" s="6"/>
      <c r="T665" s="6"/>
      <c r="U665" s="6"/>
    </row>
    <row r="667">
      <c r="A667" s="106"/>
      <c r="B667" s="182"/>
      <c r="C667" s="183"/>
      <c r="D667" s="108"/>
      <c r="E667" s="182"/>
      <c r="F667" s="108"/>
      <c r="G667" s="106"/>
      <c r="H667" s="6"/>
      <c r="J667" s="7"/>
      <c r="K667" s="6"/>
      <c r="L667" s="6"/>
      <c r="M667" s="6"/>
      <c r="N667" s="6"/>
      <c r="O667" s="299"/>
      <c r="P667" s="6"/>
      <c r="Q667" s="6"/>
      <c r="S667" s="6"/>
      <c r="T667" s="6"/>
      <c r="U667" s="6"/>
    </row>
    <row r="698">
      <c r="A698" s="99">
        <v>1974.0</v>
      </c>
      <c r="B698" s="99" t="s">
        <v>62</v>
      </c>
      <c r="C698" s="120" t="s">
        <v>6398</v>
      </c>
      <c r="D698" s="100"/>
      <c r="E698" s="99" t="s">
        <v>520</v>
      </c>
      <c r="F698" s="100"/>
      <c r="G698" s="99">
        <v>1.0</v>
      </c>
      <c r="H698" s="6"/>
      <c r="J698" s="7" t="s">
        <v>6313</v>
      </c>
      <c r="K698" s="6"/>
      <c r="L698" s="6"/>
      <c r="M698" s="6"/>
      <c r="N698" s="6"/>
      <c r="O698" s="299">
        <v>30.0</v>
      </c>
      <c r="P698" s="325">
        <f>O698*G698</f>
        <v>30</v>
      </c>
      <c r="Q698" s="6"/>
      <c r="S698" s="6"/>
      <c r="T698" s="6"/>
      <c r="U698" s="6"/>
    </row>
    <row r="699">
      <c r="A699" s="106"/>
      <c r="B699" s="106"/>
      <c r="C699" s="107"/>
      <c r="D699" s="106"/>
      <c r="E699" s="106"/>
      <c r="F699" s="108"/>
      <c r="G699" s="106"/>
      <c r="H699" s="6"/>
      <c r="J699" s="7"/>
      <c r="K699" s="6"/>
      <c r="L699" s="6"/>
      <c r="M699" s="6"/>
      <c r="N699" s="6"/>
      <c r="O699" s="299"/>
      <c r="P699" s="6"/>
      <c r="Q699" s="6"/>
      <c r="S699" s="6"/>
      <c r="T699" s="6"/>
      <c r="U699" s="6"/>
    </row>
    <row r="728">
      <c r="H728" s="6"/>
      <c r="J728" s="6"/>
      <c r="K728" s="6"/>
      <c r="L728" s="6"/>
      <c r="M728" s="6"/>
      <c r="N728" s="6"/>
      <c r="O728" s="325"/>
      <c r="P728" s="6"/>
      <c r="Q728" s="6"/>
      <c r="S728" s="6"/>
      <c r="T728" s="6"/>
      <c r="U728" s="6"/>
    </row>
    <row r="729">
      <c r="H729" s="6"/>
      <c r="J729" s="6"/>
      <c r="K729" s="6"/>
      <c r="L729" s="6"/>
      <c r="M729" s="6"/>
      <c r="N729" s="6"/>
      <c r="O729" s="325"/>
      <c r="P729" s="6"/>
      <c r="Q729" s="6"/>
      <c r="S729" s="6"/>
      <c r="T729" s="6"/>
      <c r="U729" s="6"/>
    </row>
    <row r="730">
      <c r="H730" s="6"/>
      <c r="J730" s="6"/>
      <c r="K730" s="6"/>
      <c r="L730" s="6"/>
      <c r="M730" s="6"/>
      <c r="N730" s="6"/>
      <c r="O730" s="325"/>
      <c r="P730" s="6"/>
      <c r="Q730" s="6"/>
      <c r="S730" s="6"/>
      <c r="T730" s="6"/>
      <c r="U730" s="6"/>
    </row>
    <row r="731">
      <c r="H731" s="6"/>
      <c r="J731" s="6"/>
      <c r="K731" s="6"/>
      <c r="L731" s="6"/>
      <c r="M731" s="6"/>
      <c r="N731" s="6"/>
      <c r="O731" s="325"/>
      <c r="P731" s="6"/>
      <c r="Q731" s="6"/>
      <c r="S731" s="6"/>
      <c r="T731" s="6"/>
      <c r="U731" s="6"/>
    </row>
    <row r="732">
      <c r="H732" s="6"/>
      <c r="J732" s="6"/>
      <c r="K732" s="6"/>
      <c r="L732" s="6"/>
      <c r="M732" s="6"/>
      <c r="N732" s="6"/>
      <c r="O732" s="325"/>
      <c r="P732" s="6"/>
      <c r="Q732" s="6"/>
      <c r="S732" s="6"/>
      <c r="T732" s="6"/>
      <c r="U732" s="6"/>
    </row>
    <row r="733">
      <c r="H733" s="6"/>
      <c r="J733" s="6"/>
      <c r="K733" s="6"/>
      <c r="L733" s="6"/>
      <c r="M733" s="6"/>
      <c r="N733" s="6"/>
      <c r="O733" s="325"/>
      <c r="P733" s="6"/>
      <c r="Q733" s="6"/>
      <c r="S733" s="6"/>
      <c r="T733" s="6"/>
      <c r="U733" s="6"/>
    </row>
    <row r="734">
      <c r="H734" s="6"/>
      <c r="J734" s="6"/>
      <c r="K734" s="6"/>
      <c r="L734" s="6"/>
      <c r="M734" s="6"/>
      <c r="N734" s="6"/>
      <c r="O734" s="325"/>
      <c r="P734" s="6"/>
      <c r="Q734" s="6"/>
      <c r="S734" s="6"/>
      <c r="T734" s="6"/>
      <c r="U734" s="6"/>
    </row>
    <row r="735">
      <c r="H735" s="6"/>
      <c r="J735" s="6"/>
      <c r="K735" s="6"/>
      <c r="L735" s="6"/>
      <c r="M735" s="6"/>
      <c r="N735" s="6"/>
      <c r="O735" s="325"/>
      <c r="P735" s="6"/>
      <c r="Q735" s="6"/>
      <c r="S735" s="6"/>
      <c r="T735" s="6"/>
      <c r="U735" s="6"/>
    </row>
    <row r="736">
      <c r="H736" s="6"/>
      <c r="J736" s="6"/>
      <c r="K736" s="6"/>
      <c r="L736" s="6"/>
      <c r="M736" s="6"/>
      <c r="N736" s="6"/>
      <c r="O736" s="325"/>
      <c r="P736" s="6"/>
      <c r="Q736" s="6"/>
      <c r="S736" s="6"/>
      <c r="T736" s="6"/>
      <c r="U736" s="6"/>
    </row>
    <row r="737">
      <c r="H737" s="6"/>
      <c r="J737" s="6"/>
      <c r="K737" s="6"/>
      <c r="L737" s="6"/>
      <c r="M737" s="6"/>
      <c r="N737" s="6"/>
      <c r="O737" s="325"/>
      <c r="P737" s="6"/>
      <c r="Q737" s="6"/>
      <c r="S737" s="6"/>
      <c r="T737" s="6"/>
      <c r="U737" s="6"/>
    </row>
    <row r="738">
      <c r="H738" s="6"/>
      <c r="J738" s="6"/>
      <c r="K738" s="6"/>
      <c r="L738" s="6"/>
      <c r="M738" s="6"/>
      <c r="N738" s="6"/>
      <c r="O738" s="325"/>
      <c r="P738" s="6"/>
      <c r="Q738" s="6"/>
      <c r="S738" s="6"/>
      <c r="T738" s="6"/>
      <c r="U738" s="6"/>
    </row>
    <row r="739">
      <c r="H739" s="6"/>
      <c r="J739" s="6"/>
      <c r="K739" s="6"/>
      <c r="L739" s="6"/>
      <c r="M739" s="6"/>
      <c r="N739" s="6"/>
      <c r="O739" s="325"/>
      <c r="P739" s="6"/>
      <c r="Q739" s="6"/>
      <c r="S739" s="6"/>
      <c r="T739" s="6"/>
      <c r="U739" s="6"/>
    </row>
    <row r="740">
      <c r="H740" s="6"/>
      <c r="J740" s="6"/>
      <c r="K740" s="6"/>
      <c r="L740" s="6"/>
      <c r="M740" s="6"/>
      <c r="N740" s="6"/>
      <c r="O740" s="325"/>
      <c r="P740" s="6"/>
      <c r="Q740" s="6"/>
      <c r="S740" s="6"/>
      <c r="T740" s="6"/>
      <c r="U740" s="6"/>
    </row>
    <row r="741">
      <c r="H741" s="6"/>
      <c r="J741" s="6"/>
      <c r="K741" s="6"/>
      <c r="L741" s="6"/>
      <c r="M741" s="6"/>
      <c r="N741" s="6"/>
      <c r="O741" s="325"/>
      <c r="P741" s="6"/>
      <c r="Q741" s="6"/>
      <c r="S741" s="6"/>
      <c r="T741" s="6"/>
      <c r="U741" s="6"/>
    </row>
    <row r="742">
      <c r="H742" s="6"/>
      <c r="J742" s="6"/>
      <c r="K742" s="6"/>
      <c r="L742" s="6"/>
      <c r="M742" s="6"/>
      <c r="N742" s="6"/>
      <c r="O742" s="325"/>
      <c r="P742" s="6"/>
      <c r="Q742" s="6"/>
      <c r="S742" s="6"/>
      <c r="T742" s="6"/>
      <c r="U742" s="6"/>
    </row>
    <row r="743">
      <c r="H743" s="6"/>
      <c r="J743" s="6"/>
      <c r="K743" s="6"/>
      <c r="L743" s="6"/>
      <c r="M743" s="6"/>
      <c r="N743" s="6"/>
      <c r="O743" s="325"/>
      <c r="P743" s="6"/>
      <c r="Q743" s="6"/>
      <c r="S743" s="6"/>
      <c r="T743" s="6"/>
      <c r="U743" s="6"/>
    </row>
    <row r="744">
      <c r="H744" s="6"/>
      <c r="J744" s="6"/>
      <c r="K744" s="6"/>
      <c r="L744" s="6"/>
      <c r="M744" s="6"/>
      <c r="N744" s="6"/>
      <c r="O744" s="325"/>
      <c r="P744" s="6"/>
      <c r="Q744" s="6"/>
      <c r="S744" s="6"/>
      <c r="T744" s="6"/>
      <c r="U744" s="6"/>
    </row>
    <row r="745">
      <c r="H745" s="6"/>
      <c r="J745" s="6"/>
      <c r="K745" s="6"/>
      <c r="L745" s="6"/>
      <c r="M745" s="6"/>
      <c r="N745" s="6"/>
      <c r="O745" s="325"/>
      <c r="P745" s="6"/>
      <c r="Q745" s="6"/>
      <c r="S745" s="6"/>
      <c r="T745" s="6"/>
      <c r="U745" s="6"/>
    </row>
    <row r="746">
      <c r="H746" s="6"/>
      <c r="J746" s="6"/>
      <c r="K746" s="6"/>
      <c r="L746" s="6"/>
      <c r="M746" s="6"/>
      <c r="N746" s="6"/>
      <c r="O746" s="325"/>
      <c r="P746" s="6"/>
      <c r="Q746" s="6"/>
      <c r="S746" s="6"/>
      <c r="T746" s="6"/>
      <c r="U746" s="6"/>
    </row>
    <row r="747">
      <c r="H747" s="6"/>
      <c r="J747" s="6"/>
      <c r="K747" s="6"/>
      <c r="L747" s="6"/>
      <c r="M747" s="6"/>
      <c r="N747" s="6"/>
      <c r="O747" s="325"/>
      <c r="P747" s="6"/>
      <c r="Q747" s="6"/>
      <c r="S747" s="6"/>
      <c r="T747" s="6"/>
      <c r="U747" s="6"/>
    </row>
    <row r="748">
      <c r="H748" s="6"/>
      <c r="J748" s="6"/>
      <c r="K748" s="6"/>
      <c r="L748" s="6"/>
      <c r="M748" s="6"/>
      <c r="N748" s="6"/>
      <c r="O748" s="325"/>
      <c r="P748" s="6"/>
      <c r="Q748" s="6"/>
      <c r="S748" s="6"/>
      <c r="T748" s="6"/>
      <c r="U748" s="6"/>
    </row>
    <row r="749">
      <c r="H749" s="6"/>
      <c r="J749" s="6"/>
      <c r="K749" s="6"/>
      <c r="L749" s="6"/>
      <c r="M749" s="6"/>
      <c r="N749" s="6"/>
      <c r="O749" s="325"/>
      <c r="P749" s="6"/>
      <c r="Q749" s="6"/>
      <c r="S749" s="6"/>
      <c r="T749" s="6"/>
      <c r="U749" s="6"/>
    </row>
    <row r="750">
      <c r="H750" s="6"/>
      <c r="J750" s="6"/>
      <c r="K750" s="6"/>
      <c r="L750" s="6"/>
      <c r="M750" s="6"/>
      <c r="N750" s="6"/>
      <c r="O750" s="325"/>
      <c r="P750" s="6"/>
      <c r="Q750" s="6"/>
      <c r="S750" s="6"/>
      <c r="T750" s="6"/>
      <c r="U750" s="6"/>
    </row>
    <row r="751">
      <c r="H751" s="6"/>
      <c r="J751" s="6"/>
      <c r="K751" s="6"/>
      <c r="L751" s="6"/>
      <c r="M751" s="6"/>
      <c r="N751" s="6"/>
      <c r="O751" s="325"/>
      <c r="P751" s="6"/>
      <c r="Q751" s="6"/>
      <c r="S751" s="6"/>
      <c r="T751" s="6"/>
      <c r="U751" s="6"/>
    </row>
    <row r="752">
      <c r="H752" s="6"/>
      <c r="J752" s="6"/>
      <c r="K752" s="6"/>
      <c r="L752" s="6"/>
      <c r="M752" s="6"/>
      <c r="N752" s="6"/>
      <c r="O752" s="325"/>
      <c r="P752" s="6"/>
      <c r="Q752" s="6"/>
      <c r="S752" s="6"/>
      <c r="T752" s="6"/>
      <c r="U752" s="6"/>
    </row>
    <row r="753">
      <c r="H753" s="6"/>
      <c r="J753" s="6"/>
      <c r="K753" s="6"/>
      <c r="L753" s="6"/>
      <c r="M753" s="6"/>
      <c r="N753" s="6"/>
      <c r="O753" s="325"/>
      <c r="P753" s="6"/>
      <c r="Q753" s="6"/>
      <c r="S753" s="6"/>
      <c r="T753" s="6"/>
      <c r="U753" s="6"/>
    </row>
    <row r="754">
      <c r="H754" s="6"/>
      <c r="J754" s="6"/>
      <c r="K754" s="6"/>
      <c r="L754" s="6"/>
      <c r="M754" s="6"/>
      <c r="N754" s="6"/>
      <c r="O754" s="325"/>
      <c r="P754" s="6"/>
      <c r="Q754" s="6"/>
      <c r="S754" s="6"/>
      <c r="T754" s="6"/>
      <c r="U754" s="6"/>
    </row>
    <row r="755">
      <c r="H755" s="6"/>
      <c r="J755" s="6"/>
      <c r="K755" s="6"/>
      <c r="L755" s="6"/>
      <c r="M755" s="6"/>
      <c r="N755" s="6"/>
      <c r="O755" s="325"/>
      <c r="P755" s="6"/>
      <c r="Q755" s="6"/>
      <c r="S755" s="6"/>
      <c r="T755" s="6"/>
      <c r="U755" s="6"/>
    </row>
    <row r="756">
      <c r="H756" s="6"/>
      <c r="J756" s="6"/>
      <c r="K756" s="6"/>
      <c r="L756" s="6"/>
      <c r="M756" s="6"/>
      <c r="N756" s="6"/>
      <c r="O756" s="325"/>
      <c r="P756" s="6"/>
      <c r="Q756" s="6"/>
      <c r="S756" s="6"/>
      <c r="T756" s="6"/>
      <c r="U756" s="6"/>
    </row>
    <row r="757">
      <c r="H757" s="6"/>
      <c r="J757" s="6"/>
      <c r="K757" s="6"/>
      <c r="L757" s="6"/>
      <c r="M757" s="6"/>
      <c r="N757" s="6"/>
      <c r="O757" s="325"/>
      <c r="P757" s="6"/>
      <c r="Q757" s="6"/>
      <c r="S757" s="6"/>
      <c r="T757" s="6"/>
      <c r="U757" s="6"/>
    </row>
    <row r="758">
      <c r="H758" s="6"/>
      <c r="J758" s="6"/>
      <c r="K758" s="6"/>
      <c r="L758" s="6"/>
      <c r="M758" s="6"/>
      <c r="N758" s="6"/>
      <c r="O758" s="325"/>
      <c r="P758" s="6"/>
      <c r="Q758" s="6"/>
      <c r="S758" s="6"/>
      <c r="T758" s="6"/>
      <c r="U758" s="6"/>
    </row>
    <row r="759">
      <c r="H759" s="6"/>
      <c r="J759" s="6"/>
      <c r="K759" s="6"/>
      <c r="L759" s="6"/>
      <c r="M759" s="6"/>
      <c r="N759" s="6"/>
      <c r="O759" s="325"/>
      <c r="P759" s="6"/>
      <c r="Q759" s="6"/>
      <c r="S759" s="6"/>
      <c r="T759" s="6"/>
      <c r="U759" s="6"/>
    </row>
    <row r="760">
      <c r="H760" s="6"/>
      <c r="J760" s="6"/>
      <c r="K760" s="6"/>
      <c r="L760" s="6"/>
      <c r="M760" s="6"/>
      <c r="N760" s="6"/>
      <c r="O760" s="325"/>
      <c r="P760" s="6"/>
      <c r="Q760" s="6"/>
      <c r="S760" s="6"/>
      <c r="T760" s="6"/>
      <c r="U760" s="6"/>
    </row>
    <row r="761">
      <c r="H761" s="6"/>
      <c r="J761" s="6"/>
      <c r="K761" s="6"/>
      <c r="L761" s="6"/>
      <c r="M761" s="6"/>
      <c r="N761" s="6"/>
      <c r="O761" s="325"/>
      <c r="P761" s="6"/>
      <c r="Q761" s="6"/>
      <c r="S761" s="6"/>
      <c r="T761" s="6"/>
      <c r="U761" s="6"/>
    </row>
    <row r="762">
      <c r="H762" s="6"/>
      <c r="J762" s="6"/>
      <c r="K762" s="6"/>
      <c r="L762" s="6"/>
      <c r="M762" s="6"/>
      <c r="N762" s="6"/>
      <c r="O762" s="325"/>
      <c r="P762" s="6"/>
      <c r="Q762" s="6"/>
      <c r="S762" s="6"/>
      <c r="T762" s="6"/>
      <c r="U762" s="6"/>
    </row>
    <row r="763">
      <c r="H763" s="6"/>
      <c r="J763" s="6"/>
      <c r="K763" s="6"/>
      <c r="L763" s="6"/>
      <c r="M763" s="6"/>
      <c r="N763" s="6"/>
      <c r="O763" s="325"/>
      <c r="P763" s="6"/>
      <c r="Q763" s="6"/>
      <c r="S763" s="6"/>
      <c r="T763" s="6"/>
      <c r="U763" s="6"/>
    </row>
    <row r="764">
      <c r="H764" s="6"/>
      <c r="J764" s="6"/>
      <c r="K764" s="6"/>
      <c r="L764" s="6"/>
      <c r="M764" s="6"/>
      <c r="N764" s="6"/>
      <c r="O764" s="325"/>
      <c r="P764" s="6"/>
      <c r="Q764" s="6"/>
      <c r="S764" s="6"/>
      <c r="T764" s="6"/>
      <c r="U764" s="6"/>
    </row>
    <row r="765">
      <c r="H765" s="6"/>
      <c r="J765" s="6"/>
      <c r="K765" s="6"/>
      <c r="L765" s="6"/>
      <c r="M765" s="6"/>
      <c r="N765" s="6"/>
      <c r="O765" s="325"/>
      <c r="P765" s="6"/>
      <c r="Q765" s="6"/>
      <c r="S765" s="6"/>
      <c r="T765" s="6"/>
      <c r="U765" s="6"/>
    </row>
    <row r="766">
      <c r="H766" s="6"/>
      <c r="J766" s="6"/>
      <c r="K766" s="6"/>
      <c r="L766" s="6"/>
      <c r="M766" s="6"/>
      <c r="N766" s="6"/>
      <c r="O766" s="325"/>
      <c r="P766" s="6"/>
      <c r="Q766" s="6"/>
      <c r="S766" s="6"/>
      <c r="T766" s="6"/>
      <c r="U766" s="6"/>
    </row>
    <row r="767">
      <c r="H767" s="6"/>
      <c r="J767" s="6"/>
      <c r="K767" s="6"/>
      <c r="L767" s="6"/>
      <c r="M767" s="6"/>
      <c r="N767" s="6"/>
      <c r="O767" s="325"/>
      <c r="P767" s="6"/>
      <c r="Q767" s="6"/>
      <c r="S767" s="6"/>
      <c r="T767" s="6"/>
      <c r="U767" s="6"/>
    </row>
    <row r="768">
      <c r="H768" s="6"/>
      <c r="J768" s="6"/>
      <c r="K768" s="6"/>
      <c r="L768" s="6"/>
      <c r="M768" s="6"/>
      <c r="N768" s="6"/>
      <c r="O768" s="325"/>
      <c r="P768" s="6"/>
      <c r="Q768" s="6"/>
      <c r="S768" s="6"/>
      <c r="T768" s="6"/>
      <c r="U768" s="6"/>
    </row>
    <row r="769">
      <c r="H769" s="6"/>
      <c r="J769" s="6"/>
      <c r="K769" s="6"/>
      <c r="L769" s="6"/>
      <c r="M769" s="6"/>
      <c r="N769" s="6"/>
      <c r="O769" s="325"/>
      <c r="P769" s="6"/>
      <c r="Q769" s="6"/>
      <c r="S769" s="6"/>
      <c r="T769" s="6"/>
      <c r="U769" s="6"/>
    </row>
    <row r="770">
      <c r="H770" s="6"/>
      <c r="J770" s="6"/>
      <c r="K770" s="6"/>
      <c r="L770" s="6"/>
      <c r="M770" s="6"/>
      <c r="N770" s="6"/>
      <c r="O770" s="325"/>
      <c r="P770" s="6"/>
      <c r="Q770" s="6"/>
      <c r="S770" s="6"/>
      <c r="T770" s="6"/>
      <c r="U770" s="6"/>
    </row>
    <row r="771">
      <c r="H771" s="6"/>
      <c r="J771" s="6"/>
      <c r="K771" s="6"/>
      <c r="L771" s="6"/>
      <c r="M771" s="6"/>
      <c r="N771" s="6"/>
      <c r="O771" s="325"/>
      <c r="P771" s="6"/>
      <c r="Q771" s="6"/>
      <c r="S771" s="6"/>
      <c r="T771" s="6"/>
      <c r="U771" s="6"/>
    </row>
    <row r="772">
      <c r="H772" s="6"/>
      <c r="J772" s="6"/>
      <c r="K772" s="6"/>
      <c r="L772" s="6"/>
      <c r="M772" s="6"/>
      <c r="N772" s="6"/>
      <c r="O772" s="325"/>
      <c r="P772" s="6"/>
      <c r="Q772" s="6"/>
      <c r="S772" s="6"/>
      <c r="T772" s="6"/>
      <c r="U772" s="6"/>
    </row>
    <row r="773">
      <c r="H773" s="6"/>
      <c r="J773" s="6"/>
      <c r="K773" s="6"/>
      <c r="L773" s="6"/>
      <c r="M773" s="6"/>
      <c r="N773" s="6"/>
      <c r="O773" s="325"/>
      <c r="P773" s="6"/>
      <c r="Q773" s="6"/>
      <c r="S773" s="6"/>
      <c r="T773" s="6"/>
      <c r="U773" s="6"/>
    </row>
    <row r="774">
      <c r="H774" s="6"/>
      <c r="J774" s="6"/>
      <c r="K774" s="6"/>
      <c r="L774" s="6"/>
      <c r="M774" s="6"/>
      <c r="N774" s="6"/>
      <c r="O774" s="325"/>
      <c r="P774" s="6"/>
      <c r="Q774" s="6"/>
      <c r="S774" s="6"/>
      <c r="T774" s="6"/>
      <c r="U774" s="6"/>
    </row>
    <row r="775">
      <c r="H775" s="6"/>
      <c r="J775" s="6"/>
      <c r="K775" s="6"/>
      <c r="L775" s="6"/>
      <c r="M775" s="6"/>
      <c r="N775" s="6"/>
      <c r="O775" s="325"/>
      <c r="P775" s="6"/>
      <c r="Q775" s="6"/>
      <c r="S775" s="6"/>
      <c r="T775" s="6"/>
      <c r="U775" s="6"/>
    </row>
    <row r="776">
      <c r="H776" s="6"/>
      <c r="J776" s="6"/>
      <c r="K776" s="6"/>
      <c r="L776" s="6"/>
      <c r="M776" s="6"/>
      <c r="N776" s="6"/>
      <c r="O776" s="325"/>
      <c r="P776" s="6"/>
      <c r="Q776" s="6"/>
      <c r="S776" s="6"/>
      <c r="T776" s="6"/>
      <c r="U776" s="6"/>
    </row>
    <row r="777">
      <c r="H777" s="6"/>
      <c r="J777" s="6"/>
      <c r="K777" s="6"/>
      <c r="L777" s="6"/>
      <c r="M777" s="6"/>
      <c r="N777" s="6"/>
      <c r="O777" s="325"/>
      <c r="P777" s="6"/>
      <c r="Q777" s="6"/>
      <c r="S777" s="6"/>
      <c r="T777" s="6"/>
      <c r="U777" s="6"/>
    </row>
    <row r="778">
      <c r="H778" s="6"/>
      <c r="J778" s="6"/>
      <c r="K778" s="6"/>
      <c r="L778" s="6"/>
      <c r="M778" s="6"/>
      <c r="N778" s="6"/>
      <c r="O778" s="325"/>
      <c r="P778" s="6"/>
      <c r="Q778" s="6"/>
      <c r="S778" s="6"/>
      <c r="T778" s="6"/>
      <c r="U778" s="6"/>
    </row>
    <row r="779">
      <c r="H779" s="6"/>
      <c r="J779" s="6"/>
      <c r="K779" s="6"/>
      <c r="L779" s="6"/>
      <c r="M779" s="6"/>
      <c r="N779" s="6"/>
      <c r="O779" s="325"/>
      <c r="P779" s="6"/>
      <c r="Q779" s="6"/>
      <c r="S779" s="6"/>
      <c r="T779" s="6"/>
      <c r="U779" s="6"/>
    </row>
    <row r="780">
      <c r="H780" s="6"/>
      <c r="J780" s="6"/>
      <c r="K780" s="6"/>
      <c r="L780" s="6"/>
      <c r="M780" s="6"/>
      <c r="N780" s="6"/>
      <c r="O780" s="325"/>
      <c r="P780" s="6"/>
      <c r="Q780" s="6"/>
      <c r="S780" s="6"/>
      <c r="T780" s="6"/>
      <c r="U780" s="6"/>
    </row>
    <row r="781">
      <c r="H781" s="6"/>
      <c r="J781" s="6"/>
      <c r="K781" s="6"/>
      <c r="L781" s="6"/>
      <c r="M781" s="6"/>
      <c r="N781" s="6"/>
      <c r="O781" s="325"/>
      <c r="P781" s="6"/>
      <c r="Q781" s="6"/>
      <c r="S781" s="6"/>
      <c r="T781" s="6"/>
      <c r="U781" s="6"/>
    </row>
    <row r="782">
      <c r="H782" s="6"/>
      <c r="J782" s="6"/>
      <c r="K782" s="6"/>
      <c r="L782" s="6"/>
      <c r="M782" s="6"/>
      <c r="N782" s="6"/>
      <c r="O782" s="325"/>
      <c r="P782" s="6"/>
      <c r="Q782" s="6"/>
      <c r="S782" s="6"/>
      <c r="T782" s="6"/>
      <c r="U782" s="6"/>
    </row>
    <row r="783">
      <c r="H783" s="6"/>
      <c r="J783" s="6"/>
      <c r="K783" s="6"/>
      <c r="L783" s="6"/>
      <c r="M783" s="6"/>
      <c r="N783" s="6"/>
      <c r="O783" s="325"/>
      <c r="P783" s="6"/>
      <c r="Q783" s="6"/>
      <c r="S783" s="6"/>
      <c r="T783" s="6"/>
      <c r="U783" s="6"/>
    </row>
    <row r="784">
      <c r="H784" s="6"/>
      <c r="J784" s="6"/>
      <c r="K784" s="6"/>
      <c r="L784" s="6"/>
      <c r="M784" s="6"/>
      <c r="N784" s="6"/>
      <c r="O784" s="325"/>
      <c r="P784" s="6"/>
      <c r="Q784" s="6"/>
      <c r="S784" s="6"/>
      <c r="T784" s="6"/>
      <c r="U784" s="6"/>
    </row>
    <row r="785">
      <c r="H785" s="6"/>
      <c r="J785" s="6"/>
      <c r="K785" s="6"/>
      <c r="L785" s="6"/>
      <c r="M785" s="6"/>
      <c r="N785" s="6"/>
      <c r="O785" s="325"/>
      <c r="P785" s="6"/>
      <c r="Q785" s="6"/>
      <c r="S785" s="6"/>
      <c r="T785" s="6"/>
      <c r="U785" s="6"/>
    </row>
    <row r="786">
      <c r="H786" s="6"/>
      <c r="J786" s="6"/>
      <c r="K786" s="6"/>
      <c r="L786" s="6"/>
      <c r="M786" s="6"/>
      <c r="N786" s="6"/>
      <c r="O786" s="325"/>
      <c r="P786" s="6"/>
      <c r="Q786" s="6"/>
      <c r="S786" s="6"/>
      <c r="T786" s="6"/>
      <c r="U786" s="6"/>
    </row>
    <row r="787">
      <c r="H787" s="6"/>
      <c r="J787" s="6"/>
      <c r="K787" s="6"/>
      <c r="L787" s="6"/>
      <c r="M787" s="6"/>
      <c r="N787" s="6"/>
      <c r="O787" s="325"/>
      <c r="P787" s="6"/>
      <c r="Q787" s="6"/>
      <c r="S787" s="6"/>
      <c r="T787" s="6"/>
      <c r="U787" s="6"/>
    </row>
    <row r="788">
      <c r="H788" s="6"/>
      <c r="J788" s="6"/>
      <c r="K788" s="6"/>
      <c r="L788" s="6"/>
      <c r="M788" s="6"/>
      <c r="N788" s="6"/>
      <c r="O788" s="325"/>
      <c r="P788" s="6"/>
      <c r="Q788" s="6"/>
      <c r="S788" s="6"/>
      <c r="T788" s="6"/>
      <c r="U788" s="6"/>
    </row>
    <row r="789">
      <c r="H789" s="6"/>
      <c r="J789" s="6"/>
      <c r="K789" s="6"/>
      <c r="L789" s="6"/>
      <c r="M789" s="6"/>
      <c r="N789" s="6"/>
      <c r="O789" s="325"/>
      <c r="P789" s="6"/>
      <c r="Q789" s="6"/>
      <c r="S789" s="6"/>
      <c r="T789" s="6"/>
      <c r="U789" s="6"/>
    </row>
    <row r="790">
      <c r="H790" s="6"/>
      <c r="J790" s="6"/>
      <c r="K790" s="6"/>
      <c r="L790" s="6"/>
      <c r="M790" s="6"/>
      <c r="N790" s="6"/>
      <c r="O790" s="325"/>
      <c r="P790" s="6"/>
      <c r="Q790" s="6"/>
      <c r="S790" s="6"/>
      <c r="T790" s="6"/>
      <c r="U790" s="6"/>
    </row>
    <row r="791">
      <c r="H791" s="6"/>
      <c r="J791" s="6"/>
      <c r="K791" s="6"/>
      <c r="L791" s="6"/>
      <c r="M791" s="6"/>
      <c r="N791" s="6"/>
      <c r="O791" s="325"/>
      <c r="P791" s="6"/>
      <c r="Q791" s="6"/>
      <c r="S791" s="6"/>
      <c r="T791" s="6"/>
      <c r="U791" s="6"/>
    </row>
    <row r="792">
      <c r="H792" s="6"/>
      <c r="J792" s="6"/>
      <c r="K792" s="6"/>
      <c r="L792" s="6"/>
      <c r="M792" s="6"/>
      <c r="N792" s="6"/>
      <c r="O792" s="325"/>
      <c r="P792" s="6"/>
      <c r="Q792" s="6"/>
      <c r="S792" s="6"/>
      <c r="T792" s="6"/>
      <c r="U792" s="6"/>
    </row>
    <row r="793">
      <c r="H793" s="6"/>
      <c r="J793" s="6"/>
      <c r="K793" s="6"/>
      <c r="L793" s="6"/>
      <c r="M793" s="6"/>
      <c r="N793" s="6"/>
      <c r="O793" s="325"/>
      <c r="P793" s="6"/>
      <c r="Q793" s="6"/>
      <c r="S793" s="6"/>
      <c r="T793" s="6"/>
      <c r="U793" s="6"/>
    </row>
    <row r="794">
      <c r="H794" s="6"/>
      <c r="J794" s="6"/>
      <c r="K794" s="6"/>
      <c r="L794" s="6"/>
      <c r="M794" s="6"/>
      <c r="N794" s="6"/>
      <c r="O794" s="325"/>
      <c r="P794" s="6"/>
      <c r="Q794" s="6"/>
      <c r="S794" s="6"/>
      <c r="T794" s="6"/>
      <c r="U794" s="6"/>
    </row>
    <row r="795">
      <c r="H795" s="6"/>
      <c r="J795" s="6"/>
      <c r="K795" s="6"/>
      <c r="L795" s="6"/>
      <c r="M795" s="6"/>
      <c r="N795" s="6"/>
      <c r="O795" s="325"/>
      <c r="P795" s="6"/>
      <c r="Q795" s="6"/>
      <c r="S795" s="6"/>
      <c r="T795" s="6"/>
      <c r="U795" s="6"/>
    </row>
    <row r="796">
      <c r="H796" s="6"/>
      <c r="J796" s="6"/>
      <c r="K796" s="6"/>
      <c r="L796" s="6"/>
      <c r="M796" s="6"/>
      <c r="N796" s="6"/>
      <c r="O796" s="325"/>
      <c r="P796" s="6"/>
      <c r="Q796" s="6"/>
      <c r="S796" s="6"/>
      <c r="T796" s="6"/>
      <c r="U796" s="6"/>
    </row>
    <row r="797">
      <c r="H797" s="6"/>
      <c r="J797" s="6"/>
      <c r="K797" s="6"/>
      <c r="L797" s="6"/>
      <c r="M797" s="6"/>
      <c r="N797" s="6"/>
      <c r="O797" s="325"/>
      <c r="P797" s="6"/>
      <c r="Q797" s="6"/>
      <c r="S797" s="6"/>
      <c r="T797" s="6"/>
      <c r="U797" s="6"/>
    </row>
    <row r="798">
      <c r="H798" s="6"/>
      <c r="J798" s="6"/>
      <c r="K798" s="6"/>
      <c r="L798" s="6"/>
      <c r="M798" s="6"/>
      <c r="N798" s="6"/>
      <c r="O798" s="325"/>
      <c r="P798" s="6"/>
      <c r="Q798" s="6"/>
      <c r="S798" s="6"/>
      <c r="T798" s="6"/>
      <c r="U798" s="6"/>
    </row>
    <row r="799">
      <c r="H799" s="6"/>
      <c r="J799" s="6"/>
      <c r="K799" s="6"/>
      <c r="L799" s="6"/>
      <c r="M799" s="6"/>
      <c r="N799" s="6"/>
      <c r="O799" s="325"/>
      <c r="P799" s="6"/>
      <c r="Q799" s="6"/>
      <c r="S799" s="6"/>
      <c r="T799" s="6"/>
      <c r="U799" s="6"/>
    </row>
    <row r="800">
      <c r="H800" s="6"/>
      <c r="J800" s="6"/>
      <c r="K800" s="6"/>
      <c r="L800" s="6"/>
      <c r="M800" s="6"/>
      <c r="N800" s="6"/>
      <c r="O800" s="325"/>
      <c r="P800" s="6"/>
      <c r="Q800" s="6"/>
      <c r="S800" s="6"/>
      <c r="T800" s="6"/>
      <c r="U800" s="6"/>
    </row>
    <row r="801">
      <c r="H801" s="6"/>
      <c r="J801" s="6"/>
      <c r="K801" s="6"/>
      <c r="L801" s="6"/>
      <c r="M801" s="6"/>
      <c r="N801" s="6"/>
      <c r="O801" s="325"/>
      <c r="P801" s="6"/>
      <c r="Q801" s="6"/>
      <c r="S801" s="6"/>
      <c r="T801" s="6"/>
      <c r="U801" s="6"/>
    </row>
    <row r="802">
      <c r="H802" s="6"/>
      <c r="J802" s="6"/>
      <c r="K802" s="6"/>
      <c r="L802" s="6"/>
      <c r="M802" s="6"/>
      <c r="N802" s="6"/>
      <c r="O802" s="325"/>
      <c r="P802" s="6"/>
      <c r="Q802" s="6"/>
      <c r="S802" s="6"/>
      <c r="T802" s="6"/>
      <c r="U802" s="6"/>
    </row>
    <row r="803">
      <c r="H803" s="6"/>
      <c r="J803" s="6"/>
      <c r="K803" s="6"/>
      <c r="L803" s="6"/>
      <c r="M803" s="6"/>
      <c r="N803" s="6"/>
      <c r="O803" s="325"/>
      <c r="P803" s="6"/>
      <c r="Q803" s="6"/>
      <c r="S803" s="6"/>
      <c r="T803" s="6"/>
      <c r="U803" s="6"/>
    </row>
    <row r="804">
      <c r="H804" s="6"/>
      <c r="J804" s="6"/>
      <c r="K804" s="6"/>
      <c r="L804" s="6"/>
      <c r="M804" s="6"/>
      <c r="N804" s="6"/>
      <c r="O804" s="325"/>
      <c r="P804" s="6"/>
      <c r="Q804" s="6"/>
      <c r="S804" s="6"/>
      <c r="T804" s="6"/>
      <c r="U804" s="6"/>
    </row>
    <row r="805">
      <c r="H805" s="6"/>
      <c r="J805" s="6"/>
      <c r="K805" s="6"/>
      <c r="L805" s="6"/>
      <c r="M805" s="6"/>
      <c r="N805" s="6"/>
      <c r="O805" s="325"/>
      <c r="P805" s="6"/>
      <c r="Q805" s="6"/>
      <c r="S805" s="6"/>
      <c r="T805" s="6"/>
      <c r="U805" s="6"/>
    </row>
    <row r="806">
      <c r="H806" s="6"/>
      <c r="J806" s="6"/>
      <c r="K806" s="6"/>
      <c r="L806" s="6"/>
      <c r="M806" s="6"/>
      <c r="N806" s="6"/>
      <c r="O806" s="325"/>
      <c r="P806" s="6"/>
      <c r="Q806" s="6"/>
      <c r="S806" s="6"/>
      <c r="T806" s="6"/>
      <c r="U806" s="6"/>
    </row>
    <row r="807">
      <c r="H807" s="6"/>
      <c r="J807" s="6"/>
      <c r="K807" s="6"/>
      <c r="L807" s="6"/>
      <c r="M807" s="6"/>
      <c r="N807" s="6"/>
      <c r="O807" s="325"/>
      <c r="P807" s="6"/>
      <c r="Q807" s="6"/>
      <c r="S807" s="6"/>
      <c r="T807" s="6"/>
      <c r="U807" s="6"/>
    </row>
    <row r="808">
      <c r="H808" s="6"/>
      <c r="J808" s="6"/>
      <c r="K808" s="6"/>
      <c r="L808" s="6"/>
      <c r="M808" s="6"/>
      <c r="N808" s="6"/>
      <c r="O808" s="325"/>
      <c r="P808" s="6"/>
      <c r="Q808" s="6"/>
      <c r="S808" s="6"/>
      <c r="T808" s="6"/>
      <c r="U808" s="6"/>
    </row>
    <row r="809">
      <c r="H809" s="6"/>
      <c r="J809" s="6"/>
      <c r="K809" s="6"/>
      <c r="L809" s="6"/>
      <c r="M809" s="6"/>
      <c r="N809" s="6"/>
      <c r="O809" s="325"/>
      <c r="P809" s="6"/>
      <c r="Q809" s="6"/>
      <c r="S809" s="6"/>
      <c r="T809" s="6"/>
      <c r="U809" s="6"/>
    </row>
    <row r="810">
      <c r="H810" s="6"/>
      <c r="J810" s="6"/>
      <c r="K810" s="6"/>
      <c r="L810" s="6"/>
      <c r="M810" s="6"/>
      <c r="N810" s="6"/>
      <c r="O810" s="325"/>
      <c r="P810" s="6"/>
      <c r="Q810" s="6"/>
      <c r="S810" s="6"/>
      <c r="T810" s="6"/>
      <c r="U810" s="6"/>
    </row>
    <row r="811">
      <c r="H811" s="6"/>
      <c r="J811" s="6"/>
      <c r="K811" s="6"/>
      <c r="L811" s="6"/>
      <c r="M811" s="6"/>
      <c r="N811" s="6"/>
      <c r="O811" s="325"/>
      <c r="P811" s="6"/>
      <c r="Q811" s="6"/>
      <c r="S811" s="6"/>
      <c r="T811" s="6"/>
      <c r="U811" s="6"/>
    </row>
    <row r="812">
      <c r="H812" s="6"/>
      <c r="J812" s="6"/>
      <c r="K812" s="6"/>
      <c r="L812" s="6"/>
      <c r="M812" s="6"/>
      <c r="N812" s="6"/>
      <c r="O812" s="325"/>
      <c r="P812" s="6"/>
      <c r="Q812" s="6"/>
      <c r="S812" s="6"/>
      <c r="T812" s="6"/>
      <c r="U812" s="6"/>
    </row>
    <row r="813">
      <c r="H813" s="6"/>
      <c r="J813" s="6"/>
      <c r="K813" s="6"/>
      <c r="L813" s="6"/>
      <c r="M813" s="6"/>
      <c r="N813" s="6"/>
      <c r="O813" s="325"/>
      <c r="P813" s="6"/>
      <c r="Q813" s="6"/>
      <c r="S813" s="6"/>
      <c r="T813" s="6"/>
      <c r="U813" s="6"/>
    </row>
    <row r="814">
      <c r="H814" s="6"/>
      <c r="J814" s="6"/>
      <c r="K814" s="6"/>
      <c r="L814" s="6"/>
      <c r="M814" s="6"/>
      <c r="N814" s="6"/>
      <c r="O814" s="325"/>
      <c r="P814" s="6"/>
      <c r="Q814" s="6"/>
      <c r="S814" s="6"/>
      <c r="T814" s="6"/>
      <c r="U814" s="6"/>
    </row>
    <row r="815">
      <c r="H815" s="6"/>
      <c r="J815" s="6"/>
      <c r="K815" s="6"/>
      <c r="L815" s="6"/>
      <c r="M815" s="6"/>
      <c r="N815" s="6"/>
      <c r="O815" s="325"/>
      <c r="P815" s="6"/>
      <c r="Q815" s="6"/>
      <c r="S815" s="6"/>
      <c r="T815" s="6"/>
      <c r="U815" s="6"/>
    </row>
    <row r="816">
      <c r="H816" s="6"/>
      <c r="J816" s="6"/>
      <c r="K816" s="6"/>
      <c r="L816" s="6"/>
      <c r="M816" s="6"/>
      <c r="N816" s="6"/>
      <c r="O816" s="325"/>
      <c r="P816" s="6"/>
      <c r="Q816" s="6"/>
      <c r="S816" s="6"/>
      <c r="T816" s="6"/>
      <c r="U816" s="6"/>
    </row>
    <row r="817">
      <c r="H817" s="6"/>
      <c r="J817" s="6"/>
      <c r="K817" s="6"/>
      <c r="L817" s="6"/>
      <c r="M817" s="6"/>
      <c r="N817" s="6"/>
      <c r="O817" s="325"/>
      <c r="P817" s="6"/>
      <c r="Q817" s="6"/>
      <c r="S817" s="6"/>
      <c r="T817" s="6"/>
      <c r="U817" s="6"/>
    </row>
    <row r="818">
      <c r="H818" s="6"/>
      <c r="J818" s="6"/>
      <c r="K818" s="6"/>
      <c r="L818" s="6"/>
      <c r="M818" s="6"/>
      <c r="N818" s="6"/>
      <c r="O818" s="325"/>
      <c r="P818" s="6"/>
      <c r="Q818" s="6"/>
      <c r="S818" s="6"/>
      <c r="T818" s="6"/>
      <c r="U818" s="6"/>
    </row>
    <row r="819">
      <c r="H819" s="6"/>
      <c r="J819" s="6"/>
      <c r="K819" s="6"/>
      <c r="L819" s="6"/>
      <c r="M819" s="6"/>
      <c r="N819" s="6"/>
      <c r="O819" s="325"/>
      <c r="P819" s="6"/>
      <c r="Q819" s="6"/>
      <c r="S819" s="6"/>
      <c r="T819" s="6"/>
      <c r="U819" s="6"/>
    </row>
    <row r="820">
      <c r="H820" s="6"/>
      <c r="J820" s="6"/>
      <c r="K820" s="6"/>
      <c r="L820" s="6"/>
      <c r="M820" s="6"/>
      <c r="N820" s="6"/>
      <c r="O820" s="325"/>
      <c r="P820" s="6"/>
      <c r="Q820" s="6"/>
      <c r="S820" s="6"/>
      <c r="T820" s="6"/>
      <c r="U820" s="6"/>
    </row>
    <row r="821">
      <c r="H821" s="6"/>
      <c r="J821" s="6"/>
      <c r="K821" s="6"/>
      <c r="L821" s="6"/>
      <c r="M821" s="6"/>
      <c r="N821" s="6"/>
      <c r="O821" s="325"/>
      <c r="P821" s="6"/>
      <c r="Q821" s="6"/>
      <c r="S821" s="6"/>
      <c r="T821" s="6"/>
      <c r="U821" s="6"/>
    </row>
    <row r="822">
      <c r="H822" s="6"/>
      <c r="J822" s="6"/>
      <c r="K822" s="6"/>
      <c r="L822" s="6"/>
      <c r="M822" s="6"/>
      <c r="N822" s="6"/>
      <c r="O822" s="325"/>
      <c r="P822" s="6"/>
      <c r="Q822" s="6"/>
      <c r="S822" s="6"/>
      <c r="T822" s="6"/>
      <c r="U822" s="6"/>
    </row>
    <row r="823">
      <c r="H823" s="6"/>
      <c r="J823" s="6"/>
      <c r="K823" s="6"/>
      <c r="L823" s="6"/>
      <c r="M823" s="6"/>
      <c r="N823" s="6"/>
      <c r="O823" s="325"/>
      <c r="P823" s="6"/>
      <c r="Q823" s="6"/>
      <c r="S823" s="6"/>
      <c r="T823" s="6"/>
      <c r="U823" s="6"/>
    </row>
    <row r="824">
      <c r="H824" s="6"/>
      <c r="J824" s="6"/>
      <c r="K824" s="6"/>
      <c r="L824" s="6"/>
      <c r="M824" s="6"/>
      <c r="N824" s="6"/>
      <c r="O824" s="325"/>
      <c r="P824" s="6"/>
      <c r="Q824" s="6"/>
      <c r="S824" s="6"/>
      <c r="T824" s="6"/>
      <c r="U824" s="6"/>
    </row>
    <row r="825">
      <c r="H825" s="6"/>
      <c r="J825" s="6"/>
      <c r="K825" s="6"/>
      <c r="L825" s="6"/>
      <c r="M825" s="6"/>
      <c r="N825" s="6"/>
      <c r="O825" s="325"/>
      <c r="P825" s="6"/>
      <c r="Q825" s="6"/>
      <c r="S825" s="6"/>
      <c r="T825" s="6"/>
      <c r="U825" s="6"/>
    </row>
    <row r="826">
      <c r="H826" s="6"/>
      <c r="J826" s="6"/>
      <c r="K826" s="6"/>
      <c r="L826" s="6"/>
      <c r="M826" s="6"/>
      <c r="N826" s="6"/>
      <c r="O826" s="325"/>
      <c r="P826" s="6"/>
      <c r="Q826" s="6"/>
      <c r="S826" s="6"/>
      <c r="T826" s="6"/>
      <c r="U826" s="6"/>
    </row>
    <row r="827">
      <c r="H827" s="6"/>
      <c r="J827" s="6"/>
      <c r="K827" s="6"/>
      <c r="L827" s="6"/>
      <c r="M827" s="6"/>
      <c r="N827" s="6"/>
      <c r="O827" s="325"/>
      <c r="P827" s="6"/>
      <c r="Q827" s="6"/>
      <c r="S827" s="6"/>
      <c r="T827" s="6"/>
      <c r="U827" s="6"/>
    </row>
    <row r="828">
      <c r="H828" s="6"/>
      <c r="J828" s="6"/>
      <c r="K828" s="6"/>
      <c r="L828" s="6"/>
      <c r="M828" s="6"/>
      <c r="N828" s="6"/>
      <c r="O828" s="325"/>
      <c r="P828" s="6"/>
      <c r="Q828" s="6"/>
      <c r="S828" s="6"/>
      <c r="T828" s="6"/>
      <c r="U828" s="6"/>
    </row>
    <row r="829">
      <c r="H829" s="6"/>
      <c r="J829" s="6"/>
      <c r="K829" s="6"/>
      <c r="L829" s="6"/>
      <c r="M829" s="6"/>
      <c r="N829" s="6"/>
      <c r="O829" s="325"/>
      <c r="P829" s="6"/>
      <c r="Q829" s="6"/>
      <c r="S829" s="6"/>
      <c r="T829" s="6"/>
      <c r="U829" s="6"/>
    </row>
    <row r="830">
      <c r="H830" s="6"/>
      <c r="J830" s="6"/>
      <c r="K830" s="6"/>
      <c r="L830" s="6"/>
      <c r="M830" s="6"/>
      <c r="N830" s="6"/>
      <c r="O830" s="325"/>
      <c r="P830" s="6"/>
      <c r="Q830" s="6"/>
      <c r="S830" s="6"/>
      <c r="T830" s="6"/>
      <c r="U830" s="6"/>
    </row>
    <row r="831">
      <c r="H831" s="6"/>
      <c r="J831" s="6"/>
      <c r="K831" s="6"/>
      <c r="L831" s="6"/>
      <c r="M831" s="6"/>
      <c r="N831" s="6"/>
      <c r="O831" s="325"/>
      <c r="P831" s="6"/>
      <c r="Q831" s="6"/>
      <c r="S831" s="6"/>
      <c r="T831" s="6"/>
      <c r="U831" s="6"/>
    </row>
    <row r="832">
      <c r="H832" s="6"/>
      <c r="J832" s="6"/>
      <c r="K832" s="6"/>
      <c r="L832" s="6"/>
      <c r="M832" s="6"/>
      <c r="N832" s="6"/>
      <c r="O832" s="325"/>
      <c r="P832" s="6"/>
      <c r="Q832" s="6"/>
      <c r="S832" s="6"/>
      <c r="T832" s="6"/>
      <c r="U832" s="6"/>
    </row>
    <row r="833">
      <c r="H833" s="6"/>
      <c r="J833" s="6"/>
      <c r="K833" s="6"/>
      <c r="L833" s="6"/>
      <c r="M833" s="6"/>
      <c r="N833" s="6"/>
      <c r="O833" s="325"/>
      <c r="P833" s="6"/>
      <c r="Q833" s="6"/>
      <c r="S833" s="6"/>
      <c r="T833" s="6"/>
      <c r="U833" s="6"/>
    </row>
    <row r="834">
      <c r="H834" s="6"/>
      <c r="J834" s="6"/>
      <c r="K834" s="6"/>
      <c r="L834" s="6"/>
      <c r="M834" s="6"/>
      <c r="N834" s="6"/>
      <c r="O834" s="325"/>
      <c r="P834" s="6"/>
      <c r="Q834" s="6"/>
      <c r="S834" s="6"/>
      <c r="T834" s="6"/>
      <c r="U834" s="6"/>
    </row>
    <row r="835">
      <c r="H835" s="6"/>
      <c r="J835" s="6"/>
      <c r="K835" s="6"/>
      <c r="L835" s="6"/>
      <c r="M835" s="6"/>
      <c r="N835" s="6"/>
      <c r="O835" s="325"/>
      <c r="P835" s="6"/>
      <c r="Q835" s="6"/>
      <c r="S835" s="6"/>
      <c r="T835" s="6"/>
      <c r="U835" s="6"/>
    </row>
    <row r="836">
      <c r="H836" s="6"/>
      <c r="J836" s="6"/>
      <c r="K836" s="6"/>
      <c r="L836" s="6"/>
      <c r="M836" s="6"/>
      <c r="N836" s="6"/>
      <c r="O836" s="325"/>
      <c r="P836" s="6"/>
      <c r="Q836" s="6"/>
      <c r="S836" s="6"/>
      <c r="T836" s="6"/>
      <c r="U836" s="6"/>
    </row>
    <row r="837">
      <c r="H837" s="6"/>
      <c r="J837" s="6"/>
      <c r="K837" s="6"/>
      <c r="L837" s="6"/>
      <c r="M837" s="6"/>
      <c r="N837" s="6"/>
      <c r="O837" s="325"/>
      <c r="P837" s="6"/>
      <c r="Q837" s="6"/>
      <c r="S837" s="6"/>
      <c r="T837" s="6"/>
      <c r="U837" s="6"/>
    </row>
    <row r="838">
      <c r="H838" s="6"/>
      <c r="J838" s="6"/>
      <c r="K838" s="6"/>
      <c r="L838" s="6"/>
      <c r="M838" s="6"/>
      <c r="N838" s="6"/>
      <c r="O838" s="325"/>
      <c r="P838" s="6"/>
      <c r="Q838" s="6"/>
      <c r="S838" s="6"/>
      <c r="T838" s="6"/>
      <c r="U838" s="6"/>
    </row>
    <row r="839">
      <c r="H839" s="6"/>
      <c r="J839" s="6"/>
      <c r="K839" s="6"/>
      <c r="L839" s="6"/>
      <c r="M839" s="6"/>
      <c r="N839" s="6"/>
      <c r="O839" s="325"/>
      <c r="P839" s="6"/>
      <c r="Q839" s="6"/>
      <c r="S839" s="6"/>
      <c r="T839" s="6"/>
      <c r="U839" s="6"/>
    </row>
    <row r="840">
      <c r="H840" s="6"/>
      <c r="J840" s="6"/>
      <c r="K840" s="6"/>
      <c r="L840" s="6"/>
      <c r="M840" s="6"/>
      <c r="N840" s="6"/>
      <c r="O840" s="325"/>
      <c r="P840" s="6"/>
      <c r="Q840" s="6"/>
      <c r="S840" s="6"/>
      <c r="T840" s="6"/>
      <c r="U840" s="6"/>
    </row>
    <row r="841">
      <c r="H841" s="6"/>
      <c r="J841" s="6"/>
      <c r="K841" s="6"/>
      <c r="L841" s="6"/>
      <c r="M841" s="6"/>
      <c r="N841" s="6"/>
      <c r="O841" s="325"/>
      <c r="P841" s="6"/>
      <c r="Q841" s="6"/>
      <c r="S841" s="6"/>
      <c r="T841" s="6"/>
      <c r="U841" s="6"/>
    </row>
    <row r="842">
      <c r="H842" s="6"/>
      <c r="J842" s="6"/>
      <c r="K842" s="6"/>
      <c r="L842" s="6"/>
      <c r="M842" s="6"/>
      <c r="N842" s="6"/>
      <c r="O842" s="325"/>
      <c r="P842" s="6"/>
      <c r="Q842" s="6"/>
      <c r="S842" s="6"/>
      <c r="T842" s="6"/>
      <c r="U842" s="6"/>
    </row>
    <row r="843">
      <c r="H843" s="6"/>
      <c r="J843" s="6"/>
      <c r="K843" s="6"/>
      <c r="L843" s="6"/>
      <c r="M843" s="6"/>
      <c r="N843" s="6"/>
      <c r="O843" s="325"/>
      <c r="P843" s="6"/>
      <c r="Q843" s="6"/>
      <c r="S843" s="6"/>
      <c r="T843" s="6"/>
      <c r="U843" s="6"/>
    </row>
    <row r="844">
      <c r="H844" s="6"/>
      <c r="J844" s="6"/>
      <c r="K844" s="6"/>
      <c r="L844" s="6"/>
      <c r="M844" s="6"/>
      <c r="N844" s="6"/>
      <c r="O844" s="325"/>
      <c r="P844" s="6"/>
      <c r="Q844" s="6"/>
      <c r="S844" s="6"/>
      <c r="T844" s="6"/>
      <c r="U844" s="6"/>
    </row>
    <row r="845">
      <c r="H845" s="6"/>
      <c r="J845" s="6"/>
      <c r="K845" s="6"/>
      <c r="L845" s="6"/>
      <c r="M845" s="6"/>
      <c r="N845" s="6"/>
      <c r="O845" s="325"/>
      <c r="P845" s="6"/>
      <c r="Q845" s="6"/>
      <c r="S845" s="6"/>
      <c r="T845" s="6"/>
      <c r="U845" s="6"/>
    </row>
    <row r="846">
      <c r="H846" s="6"/>
      <c r="J846" s="6"/>
      <c r="K846" s="6"/>
      <c r="L846" s="6"/>
      <c r="M846" s="6"/>
      <c r="N846" s="6"/>
      <c r="O846" s="325"/>
      <c r="P846" s="6"/>
      <c r="Q846" s="6"/>
      <c r="S846" s="6"/>
      <c r="T846" s="6"/>
      <c r="U846" s="6"/>
    </row>
    <row r="847">
      <c r="H847" s="6"/>
      <c r="J847" s="6"/>
      <c r="K847" s="6"/>
      <c r="L847" s="6"/>
      <c r="M847" s="6"/>
      <c r="N847" s="6"/>
      <c r="O847" s="325"/>
      <c r="P847" s="6"/>
      <c r="Q847" s="6"/>
      <c r="S847" s="6"/>
      <c r="T847" s="6"/>
      <c r="U847" s="6"/>
    </row>
    <row r="848">
      <c r="H848" s="6"/>
      <c r="J848" s="6"/>
      <c r="K848" s="6"/>
      <c r="L848" s="6"/>
      <c r="M848" s="6"/>
      <c r="N848" s="6"/>
      <c r="O848" s="325"/>
      <c r="P848" s="6"/>
      <c r="Q848" s="6"/>
      <c r="S848" s="6"/>
      <c r="T848" s="6"/>
      <c r="U848" s="6"/>
    </row>
    <row r="849">
      <c r="H849" s="6"/>
      <c r="J849" s="6"/>
      <c r="K849" s="6"/>
      <c r="L849" s="6"/>
      <c r="M849" s="6"/>
      <c r="N849" s="6"/>
      <c r="O849" s="325"/>
      <c r="P849" s="6"/>
      <c r="Q849" s="6"/>
      <c r="S849" s="6"/>
      <c r="T849" s="6"/>
      <c r="U849" s="6"/>
    </row>
    <row r="850">
      <c r="H850" s="6"/>
      <c r="J850" s="6"/>
      <c r="K850" s="6"/>
      <c r="L850" s="6"/>
      <c r="M850" s="6"/>
      <c r="N850" s="6"/>
      <c r="O850" s="325"/>
      <c r="P850" s="6"/>
      <c r="Q850" s="6"/>
      <c r="S850" s="6"/>
      <c r="T850" s="6"/>
      <c r="U850" s="6"/>
    </row>
    <row r="851">
      <c r="H851" s="6"/>
      <c r="J851" s="6"/>
      <c r="K851" s="6"/>
      <c r="L851" s="6"/>
      <c r="M851" s="6"/>
      <c r="N851" s="6"/>
      <c r="O851" s="325"/>
      <c r="P851" s="6"/>
      <c r="Q851" s="6"/>
      <c r="S851" s="6"/>
      <c r="T851" s="6"/>
      <c r="U851" s="6"/>
    </row>
    <row r="852">
      <c r="H852" s="6"/>
      <c r="J852" s="6"/>
      <c r="K852" s="6"/>
      <c r="L852" s="6"/>
      <c r="M852" s="6"/>
      <c r="N852" s="6"/>
      <c r="O852" s="325"/>
      <c r="P852" s="6"/>
      <c r="Q852" s="6"/>
      <c r="S852" s="6"/>
      <c r="T852" s="6"/>
      <c r="U852" s="6"/>
    </row>
    <row r="853">
      <c r="H853" s="6"/>
      <c r="J853" s="6"/>
      <c r="K853" s="6"/>
      <c r="L853" s="6"/>
      <c r="M853" s="6"/>
      <c r="N853" s="6"/>
      <c r="O853" s="325"/>
      <c r="P853" s="6"/>
      <c r="Q853" s="6"/>
      <c r="S853" s="6"/>
      <c r="T853" s="6"/>
      <c r="U853" s="6"/>
    </row>
    <row r="854">
      <c r="H854" s="6"/>
      <c r="J854" s="6"/>
      <c r="K854" s="6"/>
      <c r="L854" s="6"/>
      <c r="M854" s="6"/>
      <c r="N854" s="6"/>
      <c r="O854" s="325"/>
      <c r="P854" s="6"/>
      <c r="Q854" s="6"/>
      <c r="S854" s="6"/>
      <c r="T854" s="6"/>
      <c r="U854" s="6"/>
    </row>
    <row r="855">
      <c r="H855" s="6"/>
      <c r="J855" s="6"/>
      <c r="K855" s="6"/>
      <c r="L855" s="6"/>
      <c r="M855" s="6"/>
      <c r="N855" s="6"/>
      <c r="O855" s="325"/>
      <c r="P855" s="6"/>
      <c r="Q855" s="6"/>
      <c r="S855" s="6"/>
      <c r="T855" s="6"/>
      <c r="U855" s="6"/>
    </row>
    <row r="856">
      <c r="H856" s="6"/>
      <c r="J856" s="6"/>
      <c r="K856" s="6"/>
      <c r="L856" s="6"/>
      <c r="M856" s="6"/>
      <c r="N856" s="6"/>
      <c r="O856" s="325"/>
      <c r="P856" s="6"/>
      <c r="Q856" s="6"/>
      <c r="S856" s="6"/>
      <c r="T856" s="6"/>
      <c r="U856" s="6"/>
    </row>
    <row r="857">
      <c r="H857" s="6"/>
      <c r="J857" s="6"/>
      <c r="K857" s="6"/>
      <c r="L857" s="6"/>
      <c r="M857" s="6"/>
      <c r="N857" s="6"/>
      <c r="O857" s="325"/>
      <c r="P857" s="6"/>
      <c r="Q857" s="6"/>
      <c r="S857" s="6"/>
      <c r="T857" s="6"/>
      <c r="U857" s="6"/>
    </row>
    <row r="858">
      <c r="H858" s="6"/>
      <c r="J858" s="6"/>
      <c r="K858" s="6"/>
      <c r="L858" s="6"/>
      <c r="M858" s="6"/>
      <c r="N858" s="6"/>
      <c r="O858" s="325"/>
      <c r="P858" s="6"/>
      <c r="Q858" s="6"/>
      <c r="S858" s="6"/>
      <c r="T858" s="6"/>
      <c r="U858" s="6"/>
    </row>
    <row r="859">
      <c r="H859" s="6"/>
      <c r="J859" s="6"/>
      <c r="K859" s="6"/>
      <c r="L859" s="6"/>
      <c r="M859" s="6"/>
      <c r="N859" s="6"/>
      <c r="O859" s="325"/>
      <c r="P859" s="6"/>
      <c r="Q859" s="6"/>
      <c r="S859" s="6"/>
      <c r="T859" s="6"/>
      <c r="U859" s="6"/>
    </row>
    <row r="860">
      <c r="H860" s="6"/>
      <c r="J860" s="6"/>
      <c r="K860" s="6"/>
      <c r="L860" s="6"/>
      <c r="M860" s="6"/>
      <c r="N860" s="6"/>
      <c r="O860" s="325"/>
      <c r="P860" s="6"/>
      <c r="Q860" s="6"/>
      <c r="S860" s="6"/>
      <c r="T860" s="6"/>
      <c r="U860" s="6"/>
    </row>
    <row r="861">
      <c r="H861" s="6"/>
      <c r="J861" s="6"/>
      <c r="K861" s="6"/>
      <c r="L861" s="6"/>
      <c r="M861" s="6"/>
      <c r="N861" s="6"/>
      <c r="O861" s="325"/>
      <c r="P861" s="6"/>
      <c r="Q861" s="6"/>
      <c r="S861" s="6"/>
      <c r="T861" s="6"/>
      <c r="U861" s="6"/>
    </row>
    <row r="862">
      <c r="H862" s="6"/>
      <c r="J862" s="6"/>
      <c r="K862" s="6"/>
      <c r="L862" s="6"/>
      <c r="M862" s="6"/>
      <c r="N862" s="6"/>
      <c r="O862" s="325"/>
      <c r="P862" s="6"/>
      <c r="Q862" s="6"/>
      <c r="S862" s="6"/>
      <c r="T862" s="6"/>
      <c r="U862" s="6"/>
    </row>
    <row r="863">
      <c r="H863" s="6"/>
      <c r="J863" s="6"/>
      <c r="K863" s="6"/>
      <c r="L863" s="6"/>
      <c r="M863" s="6"/>
      <c r="N863" s="6"/>
      <c r="O863" s="325"/>
      <c r="P863" s="6"/>
      <c r="Q863" s="6"/>
      <c r="S863" s="6"/>
      <c r="T863" s="6"/>
      <c r="U863" s="6"/>
    </row>
    <row r="864">
      <c r="H864" s="6"/>
      <c r="J864" s="6"/>
      <c r="K864" s="6"/>
      <c r="L864" s="6"/>
      <c r="M864" s="6"/>
      <c r="N864" s="6"/>
      <c r="O864" s="325"/>
      <c r="P864" s="6"/>
      <c r="Q864" s="6"/>
      <c r="S864" s="6"/>
      <c r="T864" s="6"/>
      <c r="U864" s="6"/>
    </row>
    <row r="865">
      <c r="H865" s="6"/>
      <c r="J865" s="6"/>
      <c r="K865" s="6"/>
      <c r="L865" s="6"/>
      <c r="M865" s="6"/>
      <c r="N865" s="6"/>
      <c r="O865" s="325"/>
      <c r="P865" s="6"/>
      <c r="Q865" s="6"/>
      <c r="S865" s="6"/>
      <c r="T865" s="6"/>
      <c r="U865" s="6"/>
    </row>
    <row r="866">
      <c r="H866" s="6"/>
      <c r="J866" s="6"/>
      <c r="K866" s="6"/>
      <c r="L866" s="6"/>
      <c r="M866" s="6"/>
      <c r="N866" s="6"/>
      <c r="O866" s="325"/>
      <c r="P866" s="6"/>
      <c r="Q866" s="6"/>
      <c r="S866" s="6"/>
      <c r="T866" s="6"/>
      <c r="U866" s="6"/>
    </row>
    <row r="867">
      <c r="H867" s="6"/>
      <c r="J867" s="6"/>
      <c r="K867" s="6"/>
      <c r="L867" s="6"/>
      <c r="M867" s="6"/>
      <c r="N867" s="6"/>
      <c r="O867" s="325"/>
      <c r="P867" s="6"/>
      <c r="Q867" s="6"/>
      <c r="S867" s="6"/>
      <c r="T867" s="6"/>
      <c r="U867" s="6"/>
    </row>
    <row r="868">
      <c r="H868" s="6"/>
      <c r="J868" s="6"/>
      <c r="K868" s="6"/>
      <c r="L868" s="6"/>
      <c r="M868" s="6"/>
      <c r="N868" s="6"/>
      <c r="O868" s="325"/>
      <c r="P868" s="6"/>
      <c r="Q868" s="6"/>
      <c r="S868" s="6"/>
      <c r="T868" s="6"/>
      <c r="U868" s="6"/>
    </row>
    <row r="869">
      <c r="H869" s="6"/>
      <c r="J869" s="6"/>
      <c r="K869" s="6"/>
      <c r="L869" s="6"/>
      <c r="M869" s="6"/>
      <c r="N869" s="6"/>
      <c r="O869" s="325"/>
      <c r="P869" s="6"/>
      <c r="Q869" s="6"/>
      <c r="S869" s="6"/>
      <c r="T869" s="6"/>
      <c r="U869" s="6"/>
    </row>
    <row r="870">
      <c r="H870" s="6"/>
      <c r="J870" s="6"/>
      <c r="K870" s="6"/>
      <c r="L870" s="6"/>
      <c r="M870" s="6"/>
      <c r="N870" s="6"/>
      <c r="O870" s="325"/>
      <c r="P870" s="6"/>
      <c r="Q870" s="6"/>
      <c r="S870" s="6"/>
      <c r="T870" s="6"/>
      <c r="U870" s="6"/>
    </row>
    <row r="871">
      <c r="H871" s="6"/>
      <c r="J871" s="6"/>
      <c r="K871" s="6"/>
      <c r="L871" s="6"/>
      <c r="M871" s="6"/>
      <c r="N871" s="6"/>
      <c r="O871" s="325"/>
      <c r="P871" s="6"/>
      <c r="Q871" s="6"/>
      <c r="S871" s="6"/>
      <c r="T871" s="6"/>
      <c r="U871" s="6"/>
    </row>
    <row r="872">
      <c r="H872" s="6"/>
      <c r="J872" s="6"/>
      <c r="K872" s="6"/>
      <c r="L872" s="6"/>
      <c r="M872" s="6"/>
      <c r="N872" s="6"/>
      <c r="O872" s="325"/>
      <c r="P872" s="6"/>
      <c r="Q872" s="6"/>
      <c r="S872" s="6"/>
      <c r="T872" s="6"/>
      <c r="U872" s="6"/>
    </row>
    <row r="873">
      <c r="H873" s="6"/>
      <c r="J873" s="6"/>
      <c r="K873" s="6"/>
      <c r="L873" s="6"/>
      <c r="M873" s="6"/>
      <c r="N873" s="6"/>
      <c r="O873" s="325"/>
      <c r="P873" s="6"/>
      <c r="Q873" s="6"/>
      <c r="S873" s="6"/>
      <c r="T873" s="6"/>
      <c r="U873" s="6"/>
    </row>
    <row r="874">
      <c r="H874" s="6"/>
      <c r="J874" s="6"/>
      <c r="K874" s="6"/>
      <c r="L874" s="6"/>
      <c r="M874" s="6"/>
      <c r="N874" s="6"/>
      <c r="O874" s="325"/>
      <c r="P874" s="6"/>
      <c r="Q874" s="6"/>
      <c r="S874" s="6"/>
      <c r="T874" s="6"/>
      <c r="U874" s="6"/>
    </row>
    <row r="875">
      <c r="H875" s="6"/>
      <c r="J875" s="6"/>
      <c r="K875" s="6"/>
      <c r="L875" s="6"/>
      <c r="M875" s="6"/>
      <c r="N875" s="6"/>
      <c r="O875" s="325"/>
      <c r="P875" s="6"/>
      <c r="Q875" s="6"/>
      <c r="S875" s="6"/>
      <c r="T875" s="6"/>
      <c r="U875" s="6"/>
    </row>
    <row r="876">
      <c r="H876" s="6"/>
      <c r="J876" s="6"/>
      <c r="K876" s="6"/>
      <c r="L876" s="6"/>
      <c r="M876" s="6"/>
      <c r="N876" s="6"/>
      <c r="O876" s="325"/>
      <c r="P876" s="6"/>
      <c r="Q876" s="6"/>
      <c r="S876" s="6"/>
      <c r="T876" s="6"/>
      <c r="U876" s="6"/>
    </row>
    <row r="877">
      <c r="H877" s="6"/>
      <c r="J877" s="6"/>
      <c r="K877" s="6"/>
      <c r="L877" s="6"/>
      <c r="M877" s="6"/>
      <c r="N877" s="6"/>
      <c r="O877" s="325"/>
      <c r="P877" s="6"/>
      <c r="Q877" s="6"/>
      <c r="S877" s="6"/>
      <c r="T877" s="6"/>
      <c r="U877" s="6"/>
    </row>
    <row r="878">
      <c r="H878" s="6"/>
      <c r="J878" s="6"/>
      <c r="K878" s="6"/>
      <c r="L878" s="6"/>
      <c r="M878" s="6"/>
      <c r="N878" s="6"/>
      <c r="O878" s="325"/>
      <c r="P878" s="6"/>
      <c r="Q878" s="6"/>
      <c r="S878" s="6"/>
      <c r="T878" s="6"/>
      <c r="U878" s="6"/>
    </row>
    <row r="879">
      <c r="H879" s="6"/>
      <c r="J879" s="6"/>
      <c r="K879" s="6"/>
      <c r="L879" s="6"/>
      <c r="M879" s="6"/>
      <c r="N879" s="6"/>
      <c r="O879" s="325"/>
      <c r="P879" s="6"/>
      <c r="Q879" s="6"/>
      <c r="S879" s="6"/>
      <c r="T879" s="6"/>
      <c r="U879" s="6"/>
    </row>
    <row r="880">
      <c r="H880" s="6"/>
      <c r="J880" s="6"/>
      <c r="K880" s="6"/>
      <c r="L880" s="6"/>
      <c r="M880" s="6"/>
      <c r="N880" s="6"/>
      <c r="O880" s="325"/>
      <c r="P880" s="6"/>
      <c r="Q880" s="6"/>
      <c r="S880" s="6"/>
      <c r="T880" s="6"/>
      <c r="U880" s="6"/>
    </row>
    <row r="881">
      <c r="H881" s="6"/>
      <c r="J881" s="6"/>
      <c r="K881" s="6"/>
      <c r="L881" s="6"/>
      <c r="M881" s="6"/>
      <c r="N881" s="6"/>
      <c r="O881" s="325"/>
      <c r="P881" s="6"/>
      <c r="Q881" s="6"/>
      <c r="S881" s="6"/>
      <c r="T881" s="6"/>
      <c r="U881" s="6"/>
    </row>
    <row r="882">
      <c r="H882" s="6"/>
      <c r="J882" s="6"/>
      <c r="K882" s="6"/>
      <c r="L882" s="6"/>
      <c r="M882" s="6"/>
      <c r="N882" s="6"/>
      <c r="O882" s="325"/>
      <c r="P882" s="6"/>
      <c r="Q882" s="6"/>
      <c r="S882" s="6"/>
      <c r="T882" s="6"/>
      <c r="U882" s="6"/>
    </row>
    <row r="883">
      <c r="H883" s="6"/>
      <c r="J883" s="6"/>
      <c r="K883" s="6"/>
      <c r="L883" s="6"/>
      <c r="M883" s="6"/>
      <c r="N883" s="6"/>
      <c r="O883" s="325"/>
      <c r="P883" s="6"/>
      <c r="Q883" s="6"/>
      <c r="S883" s="6"/>
      <c r="T883" s="6"/>
      <c r="U883" s="6"/>
    </row>
    <row r="884">
      <c r="H884" s="6"/>
      <c r="J884" s="6"/>
      <c r="K884" s="6"/>
      <c r="L884" s="6"/>
      <c r="M884" s="6"/>
      <c r="N884" s="6"/>
      <c r="O884" s="325"/>
      <c r="P884" s="6"/>
      <c r="Q884" s="6"/>
      <c r="S884" s="6"/>
      <c r="T884" s="6"/>
      <c r="U884" s="6"/>
    </row>
    <row r="885">
      <c r="H885" s="6"/>
      <c r="J885" s="6"/>
      <c r="K885" s="6"/>
      <c r="L885" s="6"/>
      <c r="M885" s="6"/>
      <c r="N885" s="6"/>
      <c r="O885" s="325"/>
      <c r="P885" s="6"/>
      <c r="Q885" s="6"/>
      <c r="S885" s="6"/>
      <c r="T885" s="6"/>
      <c r="U885" s="6"/>
    </row>
    <row r="886">
      <c r="H886" s="6"/>
      <c r="J886" s="6"/>
      <c r="K886" s="6"/>
      <c r="L886" s="6"/>
      <c r="M886" s="6"/>
      <c r="N886" s="6"/>
      <c r="O886" s="325"/>
      <c r="P886" s="6"/>
      <c r="Q886" s="6"/>
      <c r="S886" s="6"/>
      <c r="T886" s="6"/>
      <c r="U886" s="6"/>
    </row>
    <row r="887">
      <c r="H887" s="6"/>
      <c r="J887" s="6"/>
      <c r="K887" s="6"/>
      <c r="L887" s="6"/>
      <c r="M887" s="6"/>
      <c r="N887" s="6"/>
      <c r="O887" s="325"/>
      <c r="P887" s="6"/>
      <c r="Q887" s="6"/>
      <c r="S887" s="6"/>
      <c r="T887" s="6"/>
      <c r="U887" s="6"/>
    </row>
    <row r="888">
      <c r="H888" s="6"/>
      <c r="J888" s="6"/>
      <c r="K888" s="6"/>
      <c r="L888" s="6"/>
      <c r="M888" s="6"/>
      <c r="N888" s="6"/>
      <c r="O888" s="325"/>
      <c r="P888" s="6"/>
      <c r="Q888" s="6"/>
      <c r="S888" s="6"/>
      <c r="T888" s="6"/>
      <c r="U888" s="6"/>
    </row>
    <row r="889">
      <c r="H889" s="6"/>
      <c r="J889" s="6"/>
      <c r="K889" s="6"/>
      <c r="L889" s="6"/>
      <c r="M889" s="6"/>
      <c r="N889" s="6"/>
      <c r="O889" s="325"/>
      <c r="P889" s="6"/>
      <c r="Q889" s="6"/>
      <c r="S889" s="6"/>
      <c r="T889" s="6"/>
      <c r="U889" s="6"/>
    </row>
    <row r="890">
      <c r="H890" s="6"/>
      <c r="J890" s="6"/>
      <c r="K890" s="6"/>
      <c r="L890" s="6"/>
      <c r="M890" s="6"/>
      <c r="N890" s="6"/>
      <c r="O890" s="325"/>
      <c r="P890" s="6"/>
      <c r="Q890" s="6"/>
      <c r="S890" s="6"/>
      <c r="T890" s="6"/>
      <c r="U890" s="6"/>
    </row>
    <row r="891">
      <c r="H891" s="6"/>
      <c r="J891" s="6"/>
      <c r="K891" s="6"/>
      <c r="L891" s="6"/>
      <c r="M891" s="6"/>
      <c r="N891" s="6"/>
      <c r="O891" s="325"/>
      <c r="P891" s="6"/>
      <c r="Q891" s="6"/>
      <c r="S891" s="6"/>
      <c r="T891" s="6"/>
      <c r="U891" s="6"/>
    </row>
    <row r="892">
      <c r="H892" s="6"/>
      <c r="J892" s="6"/>
      <c r="K892" s="6"/>
      <c r="L892" s="6"/>
      <c r="M892" s="6"/>
      <c r="N892" s="6"/>
      <c r="O892" s="325"/>
      <c r="P892" s="6"/>
      <c r="Q892" s="6"/>
      <c r="S892" s="6"/>
      <c r="T892" s="6"/>
      <c r="U892" s="6"/>
    </row>
    <row r="893">
      <c r="H893" s="6"/>
      <c r="J893" s="6"/>
      <c r="K893" s="6"/>
      <c r="L893" s="6"/>
      <c r="M893" s="6"/>
      <c r="N893" s="6"/>
      <c r="O893" s="325"/>
      <c r="P893" s="6"/>
      <c r="Q893" s="6"/>
      <c r="S893" s="6"/>
      <c r="T893" s="6"/>
      <c r="U893" s="6"/>
    </row>
    <row r="894">
      <c r="H894" s="6"/>
      <c r="J894" s="6"/>
      <c r="K894" s="6"/>
      <c r="L894" s="6"/>
      <c r="M894" s="6"/>
      <c r="N894" s="6"/>
      <c r="O894" s="325"/>
      <c r="P894" s="6"/>
      <c r="Q894" s="6"/>
      <c r="S894" s="6"/>
      <c r="T894" s="6"/>
      <c r="U894" s="6"/>
    </row>
    <row r="895">
      <c r="H895" s="6"/>
      <c r="J895" s="6"/>
      <c r="K895" s="6"/>
      <c r="L895" s="6"/>
      <c r="M895" s="6"/>
      <c r="N895" s="6"/>
      <c r="O895" s="325"/>
      <c r="P895" s="6"/>
      <c r="Q895" s="6"/>
      <c r="S895" s="6"/>
      <c r="T895" s="6"/>
      <c r="U895" s="6"/>
    </row>
    <row r="896">
      <c r="H896" s="6"/>
      <c r="J896" s="6"/>
      <c r="K896" s="6"/>
      <c r="L896" s="6"/>
      <c r="M896" s="6"/>
      <c r="N896" s="6"/>
      <c r="O896" s="325"/>
      <c r="P896" s="6"/>
      <c r="Q896" s="6"/>
      <c r="S896" s="6"/>
      <c r="T896" s="6"/>
      <c r="U896" s="6"/>
    </row>
    <row r="897">
      <c r="H897" s="6"/>
      <c r="J897" s="6"/>
      <c r="K897" s="6"/>
      <c r="L897" s="6"/>
      <c r="M897" s="6"/>
      <c r="N897" s="6"/>
      <c r="O897" s="325"/>
      <c r="P897" s="6"/>
      <c r="Q897" s="6"/>
      <c r="S897" s="6"/>
      <c r="T897" s="6"/>
      <c r="U897" s="6"/>
    </row>
    <row r="898">
      <c r="H898" s="6"/>
      <c r="J898" s="6"/>
      <c r="K898" s="6"/>
      <c r="L898" s="6"/>
      <c r="M898" s="6"/>
      <c r="N898" s="6"/>
      <c r="O898" s="325"/>
      <c r="P898" s="6"/>
      <c r="Q898" s="6"/>
      <c r="S898" s="6"/>
      <c r="T898" s="6"/>
      <c r="U898" s="6"/>
    </row>
    <row r="899">
      <c r="H899" s="6"/>
      <c r="J899" s="6"/>
      <c r="K899" s="6"/>
      <c r="L899" s="6"/>
      <c r="M899" s="6"/>
      <c r="N899" s="6"/>
      <c r="O899" s="325"/>
      <c r="P899" s="6"/>
      <c r="Q899" s="6"/>
      <c r="S899" s="6"/>
      <c r="T899" s="6"/>
      <c r="U899" s="6"/>
    </row>
    <row r="900">
      <c r="H900" s="6"/>
      <c r="J900" s="6"/>
      <c r="K900" s="6"/>
      <c r="L900" s="6"/>
      <c r="M900" s="6"/>
      <c r="N900" s="6"/>
      <c r="O900" s="325"/>
      <c r="P900" s="6"/>
      <c r="Q900" s="6"/>
      <c r="S900" s="6"/>
      <c r="T900" s="6"/>
      <c r="U900" s="6"/>
    </row>
    <row r="901">
      <c r="H901" s="6"/>
      <c r="J901" s="6"/>
      <c r="K901" s="6"/>
      <c r="L901" s="6"/>
      <c r="M901" s="6"/>
      <c r="N901" s="6"/>
      <c r="O901" s="325"/>
      <c r="P901" s="6"/>
      <c r="Q901" s="6"/>
      <c r="S901" s="6"/>
      <c r="T901" s="6"/>
      <c r="U901" s="6"/>
    </row>
    <row r="902">
      <c r="H902" s="6"/>
      <c r="J902" s="6"/>
      <c r="K902" s="6"/>
      <c r="L902" s="6"/>
      <c r="M902" s="6"/>
      <c r="N902" s="6"/>
      <c r="O902" s="325"/>
      <c r="P902" s="6"/>
      <c r="Q902" s="6"/>
      <c r="S902" s="6"/>
      <c r="T902" s="6"/>
      <c r="U902" s="6"/>
    </row>
    <row r="903">
      <c r="H903" s="6"/>
      <c r="J903" s="6"/>
      <c r="K903" s="6"/>
      <c r="L903" s="6"/>
      <c r="M903" s="6"/>
      <c r="N903" s="6"/>
      <c r="O903" s="325"/>
      <c r="P903" s="6"/>
      <c r="Q903" s="6"/>
      <c r="S903" s="6"/>
      <c r="T903" s="6"/>
      <c r="U903" s="6"/>
    </row>
    <row r="904">
      <c r="H904" s="6"/>
      <c r="J904" s="6"/>
      <c r="K904" s="6"/>
      <c r="L904" s="6"/>
      <c r="M904" s="6"/>
      <c r="N904" s="6"/>
      <c r="O904" s="325"/>
      <c r="P904" s="6"/>
      <c r="Q904" s="6"/>
      <c r="S904" s="6"/>
      <c r="T904" s="6"/>
      <c r="U904" s="6"/>
    </row>
    <row r="905">
      <c r="H905" s="6"/>
      <c r="J905" s="6"/>
      <c r="K905" s="6"/>
      <c r="L905" s="6"/>
      <c r="M905" s="6"/>
      <c r="N905" s="6"/>
      <c r="O905" s="325"/>
      <c r="P905" s="6"/>
      <c r="Q905" s="6"/>
      <c r="S905" s="6"/>
      <c r="T905" s="6"/>
      <c r="U905" s="6"/>
    </row>
    <row r="906">
      <c r="H906" s="6"/>
      <c r="J906" s="6"/>
      <c r="K906" s="6"/>
      <c r="L906" s="6"/>
      <c r="M906" s="6"/>
      <c r="N906" s="6"/>
      <c r="O906" s="325"/>
      <c r="P906" s="6"/>
      <c r="Q906" s="6"/>
      <c r="S906" s="6"/>
      <c r="T906" s="6"/>
      <c r="U906" s="6"/>
    </row>
    <row r="907">
      <c r="H907" s="6"/>
      <c r="J907" s="6"/>
      <c r="K907" s="6"/>
      <c r="L907" s="6"/>
      <c r="M907" s="6"/>
      <c r="N907" s="6"/>
      <c r="O907" s="325"/>
      <c r="P907" s="6"/>
      <c r="Q907" s="6"/>
      <c r="S907" s="6"/>
      <c r="T907" s="6"/>
      <c r="U907" s="6"/>
    </row>
    <row r="908">
      <c r="H908" s="6"/>
      <c r="J908" s="6"/>
      <c r="K908" s="6"/>
      <c r="L908" s="6"/>
      <c r="M908" s="6"/>
      <c r="N908" s="6"/>
      <c r="O908" s="325"/>
      <c r="P908" s="6"/>
      <c r="Q908" s="6"/>
      <c r="S908" s="6"/>
      <c r="T908" s="6"/>
      <c r="U908" s="6"/>
    </row>
    <row r="909">
      <c r="H909" s="6"/>
      <c r="J909" s="6"/>
      <c r="K909" s="6"/>
      <c r="L909" s="6"/>
      <c r="M909" s="6"/>
      <c r="N909" s="6"/>
      <c r="O909" s="325"/>
      <c r="P909" s="6"/>
      <c r="Q909" s="6"/>
      <c r="S909" s="6"/>
      <c r="T909" s="6"/>
      <c r="U909" s="6"/>
    </row>
    <row r="910">
      <c r="H910" s="6"/>
      <c r="J910" s="6"/>
      <c r="K910" s="6"/>
      <c r="L910" s="6"/>
      <c r="M910" s="6"/>
      <c r="N910" s="6"/>
      <c r="O910" s="325"/>
      <c r="P910" s="6"/>
      <c r="Q910" s="6"/>
      <c r="S910" s="6"/>
      <c r="T910" s="6"/>
      <c r="U910" s="6"/>
    </row>
    <row r="911">
      <c r="H911" s="6"/>
      <c r="J911" s="6"/>
      <c r="K911" s="6"/>
      <c r="L911" s="6"/>
      <c r="M911" s="6"/>
      <c r="N911" s="6"/>
      <c r="O911" s="325"/>
      <c r="P911" s="6"/>
      <c r="Q911" s="6"/>
      <c r="S911" s="6"/>
      <c r="T911" s="6"/>
      <c r="U911" s="6"/>
    </row>
    <row r="912">
      <c r="H912" s="6"/>
      <c r="J912" s="6"/>
      <c r="K912" s="6"/>
      <c r="L912" s="6"/>
      <c r="M912" s="6"/>
      <c r="N912" s="6"/>
      <c r="O912" s="325"/>
      <c r="P912" s="6"/>
      <c r="Q912" s="6"/>
      <c r="S912" s="6"/>
      <c r="T912" s="6"/>
      <c r="U912" s="6"/>
    </row>
    <row r="913">
      <c r="H913" s="6"/>
      <c r="J913" s="6"/>
      <c r="K913" s="6"/>
      <c r="L913" s="6"/>
      <c r="M913" s="6"/>
      <c r="N913" s="6"/>
      <c r="O913" s="325"/>
      <c r="P913" s="6"/>
      <c r="Q913" s="6"/>
      <c r="S913" s="6"/>
      <c r="T913" s="6"/>
      <c r="U913" s="6"/>
    </row>
    <row r="914">
      <c r="H914" s="6"/>
      <c r="J914" s="6"/>
      <c r="K914" s="6"/>
      <c r="L914" s="6"/>
      <c r="M914" s="6"/>
      <c r="N914" s="6"/>
      <c r="O914" s="325"/>
      <c r="P914" s="6"/>
      <c r="Q914" s="6"/>
      <c r="S914" s="6"/>
      <c r="T914" s="6"/>
      <c r="U914" s="6"/>
    </row>
    <row r="915">
      <c r="H915" s="6"/>
      <c r="J915" s="6"/>
      <c r="K915" s="6"/>
      <c r="L915" s="6"/>
      <c r="M915" s="6"/>
      <c r="N915" s="6"/>
      <c r="O915" s="325"/>
      <c r="P915" s="6"/>
      <c r="Q915" s="6"/>
      <c r="S915" s="6"/>
      <c r="T915" s="6"/>
      <c r="U915" s="6"/>
    </row>
    <row r="916">
      <c r="H916" s="6"/>
      <c r="J916" s="6"/>
      <c r="K916" s="6"/>
      <c r="L916" s="6"/>
      <c r="M916" s="6"/>
      <c r="N916" s="6"/>
      <c r="O916" s="325"/>
      <c r="P916" s="6"/>
      <c r="Q916" s="6"/>
      <c r="S916" s="6"/>
      <c r="T916" s="6"/>
      <c r="U916" s="6"/>
    </row>
    <row r="917">
      <c r="H917" s="6"/>
      <c r="J917" s="6"/>
      <c r="K917" s="6"/>
      <c r="L917" s="6"/>
      <c r="M917" s="6"/>
      <c r="N917" s="6"/>
      <c r="O917" s="325"/>
      <c r="P917" s="6"/>
      <c r="Q917" s="6"/>
      <c r="S917" s="6"/>
      <c r="T917" s="6"/>
      <c r="U917" s="6"/>
    </row>
    <row r="918">
      <c r="H918" s="6"/>
      <c r="J918" s="6"/>
      <c r="K918" s="6"/>
      <c r="L918" s="6"/>
      <c r="M918" s="6"/>
      <c r="N918" s="6"/>
      <c r="O918" s="325"/>
      <c r="P918" s="6"/>
      <c r="Q918" s="6"/>
      <c r="S918" s="6"/>
      <c r="T918" s="6"/>
      <c r="U918" s="6"/>
    </row>
    <row r="919">
      <c r="H919" s="6"/>
      <c r="J919" s="6"/>
      <c r="K919" s="6"/>
      <c r="L919" s="6"/>
      <c r="M919" s="6"/>
      <c r="N919" s="6"/>
      <c r="O919" s="325"/>
      <c r="P919" s="6"/>
      <c r="Q919" s="6"/>
      <c r="S919" s="6"/>
      <c r="T919" s="6"/>
      <c r="U919" s="6"/>
    </row>
    <row r="920">
      <c r="H920" s="6"/>
      <c r="J920" s="6"/>
      <c r="K920" s="6"/>
      <c r="L920" s="6"/>
      <c r="M920" s="6"/>
      <c r="N920" s="6"/>
      <c r="O920" s="325"/>
      <c r="P920" s="6"/>
      <c r="Q920" s="6"/>
      <c r="S920" s="6"/>
      <c r="T920" s="6"/>
      <c r="U920" s="6"/>
    </row>
    <row r="921">
      <c r="H921" s="6"/>
      <c r="J921" s="6"/>
      <c r="K921" s="6"/>
      <c r="L921" s="6"/>
      <c r="M921" s="6"/>
      <c r="N921" s="6"/>
      <c r="O921" s="325"/>
      <c r="P921" s="6"/>
      <c r="Q921" s="6"/>
      <c r="S921" s="6"/>
      <c r="T921" s="6"/>
      <c r="U921" s="6"/>
    </row>
    <row r="922">
      <c r="H922" s="6"/>
      <c r="J922" s="6"/>
      <c r="K922" s="6"/>
      <c r="L922" s="6"/>
      <c r="M922" s="6"/>
      <c r="N922" s="6"/>
      <c r="O922" s="325"/>
      <c r="P922" s="6"/>
      <c r="Q922" s="6"/>
      <c r="S922" s="6"/>
      <c r="T922" s="6"/>
      <c r="U922" s="6"/>
    </row>
    <row r="923">
      <c r="H923" s="6"/>
      <c r="J923" s="6"/>
      <c r="K923" s="6"/>
      <c r="L923" s="6"/>
      <c r="M923" s="6"/>
      <c r="N923" s="6"/>
      <c r="O923" s="325"/>
      <c r="P923" s="6"/>
      <c r="Q923" s="6"/>
      <c r="S923" s="6"/>
      <c r="T923" s="6"/>
      <c r="U923" s="6"/>
    </row>
    <row r="924">
      <c r="H924" s="6"/>
      <c r="J924" s="6"/>
      <c r="K924" s="6"/>
      <c r="L924" s="6"/>
      <c r="M924" s="6"/>
      <c r="N924" s="6"/>
      <c r="O924" s="325"/>
      <c r="P924" s="6"/>
      <c r="Q924" s="6"/>
      <c r="S924" s="6"/>
      <c r="T924" s="6"/>
      <c r="U924" s="6"/>
    </row>
    <row r="925">
      <c r="H925" s="6"/>
      <c r="J925" s="6"/>
      <c r="K925" s="6"/>
      <c r="L925" s="6"/>
      <c r="M925" s="6"/>
      <c r="N925" s="6"/>
      <c r="O925" s="325"/>
      <c r="P925" s="6"/>
      <c r="Q925" s="6"/>
      <c r="S925" s="6"/>
      <c r="T925" s="6"/>
      <c r="U925" s="6"/>
    </row>
    <row r="926">
      <c r="H926" s="6"/>
      <c r="J926" s="6"/>
      <c r="K926" s="6"/>
      <c r="L926" s="6"/>
      <c r="M926" s="6"/>
      <c r="N926" s="6"/>
      <c r="O926" s="325"/>
      <c r="P926" s="6"/>
      <c r="Q926" s="6"/>
      <c r="S926" s="6"/>
      <c r="T926" s="6"/>
      <c r="U926" s="6"/>
    </row>
    <row r="927">
      <c r="H927" s="6"/>
      <c r="J927" s="6"/>
      <c r="K927" s="6"/>
      <c r="L927" s="6"/>
      <c r="M927" s="6"/>
      <c r="N927" s="6"/>
      <c r="O927" s="325"/>
      <c r="P927" s="6"/>
      <c r="Q927" s="6"/>
      <c r="S927" s="6"/>
      <c r="T927" s="6"/>
      <c r="U927" s="6"/>
    </row>
    <row r="928">
      <c r="H928" s="6"/>
      <c r="J928" s="6"/>
      <c r="K928" s="6"/>
      <c r="L928" s="6"/>
      <c r="M928" s="6"/>
      <c r="N928" s="6"/>
      <c r="O928" s="325"/>
      <c r="P928" s="6"/>
      <c r="Q928" s="6"/>
      <c r="S928" s="6"/>
      <c r="T928" s="6"/>
      <c r="U928" s="6"/>
    </row>
    <row r="929">
      <c r="H929" s="6"/>
      <c r="J929" s="6"/>
      <c r="K929" s="6"/>
      <c r="L929" s="6"/>
      <c r="M929" s="6"/>
      <c r="N929" s="6"/>
      <c r="O929" s="325"/>
      <c r="P929" s="6"/>
      <c r="Q929" s="6"/>
      <c r="S929" s="6"/>
      <c r="T929" s="6"/>
      <c r="U929" s="6"/>
    </row>
    <row r="930">
      <c r="H930" s="6"/>
      <c r="J930" s="6"/>
      <c r="K930" s="6"/>
      <c r="L930" s="6"/>
      <c r="M930" s="6"/>
      <c r="N930" s="6"/>
      <c r="O930" s="325"/>
      <c r="P930" s="6"/>
      <c r="Q930" s="6"/>
      <c r="S930" s="6"/>
      <c r="T930" s="6"/>
      <c r="U930" s="6"/>
    </row>
    <row r="931">
      <c r="H931" s="6"/>
      <c r="J931" s="6"/>
      <c r="K931" s="6"/>
      <c r="L931" s="6"/>
      <c r="M931" s="6"/>
      <c r="N931" s="6"/>
      <c r="O931" s="325"/>
      <c r="P931" s="6"/>
      <c r="Q931" s="6"/>
      <c r="S931" s="6"/>
      <c r="T931" s="6"/>
      <c r="U931" s="6"/>
    </row>
    <row r="932">
      <c r="H932" s="6"/>
      <c r="J932" s="6"/>
      <c r="K932" s="6"/>
      <c r="L932" s="6"/>
      <c r="M932" s="6"/>
      <c r="N932" s="6"/>
      <c r="O932" s="325"/>
      <c r="P932" s="6"/>
      <c r="Q932" s="6"/>
      <c r="S932" s="6"/>
      <c r="T932" s="6"/>
      <c r="U932" s="6"/>
    </row>
    <row r="933">
      <c r="H933" s="6"/>
      <c r="J933" s="6"/>
      <c r="K933" s="6"/>
      <c r="L933" s="6"/>
      <c r="M933" s="6"/>
      <c r="N933" s="6"/>
      <c r="O933" s="325"/>
      <c r="P933" s="6"/>
      <c r="Q933" s="6"/>
      <c r="S933" s="6"/>
      <c r="T933" s="6"/>
      <c r="U933" s="6"/>
    </row>
    <row r="934">
      <c r="H934" s="6"/>
      <c r="J934" s="6"/>
      <c r="K934" s="6"/>
      <c r="L934" s="6"/>
      <c r="M934" s="6"/>
      <c r="N934" s="6"/>
      <c r="O934" s="325"/>
      <c r="P934" s="6"/>
      <c r="Q934" s="6"/>
      <c r="S934" s="6"/>
      <c r="T934" s="6"/>
      <c r="U934" s="6"/>
    </row>
    <row r="935">
      <c r="H935" s="6"/>
      <c r="J935" s="6"/>
      <c r="K935" s="6"/>
      <c r="L935" s="6"/>
      <c r="M935" s="6"/>
      <c r="N935" s="6"/>
      <c r="O935" s="325"/>
      <c r="P935" s="6"/>
      <c r="Q935" s="6"/>
      <c r="S935" s="6"/>
      <c r="T935" s="6"/>
      <c r="U935" s="6"/>
    </row>
    <row r="936">
      <c r="H936" s="6"/>
      <c r="J936" s="6"/>
      <c r="K936" s="6"/>
      <c r="L936" s="6"/>
      <c r="M936" s="6"/>
      <c r="N936" s="6"/>
      <c r="O936" s="325"/>
      <c r="P936" s="6"/>
      <c r="Q936" s="6"/>
      <c r="S936" s="6"/>
      <c r="T936" s="6"/>
      <c r="U936" s="6"/>
    </row>
    <row r="937">
      <c r="H937" s="6"/>
      <c r="J937" s="6"/>
      <c r="K937" s="6"/>
      <c r="L937" s="6"/>
      <c r="M937" s="6"/>
      <c r="N937" s="6"/>
      <c r="O937" s="325"/>
      <c r="P937" s="6"/>
      <c r="Q937" s="6"/>
      <c r="S937" s="6"/>
      <c r="T937" s="6"/>
      <c r="U937" s="6"/>
    </row>
    <row r="938">
      <c r="H938" s="6"/>
      <c r="J938" s="6"/>
      <c r="K938" s="6"/>
      <c r="L938" s="6"/>
      <c r="M938" s="6"/>
      <c r="N938" s="6"/>
      <c r="O938" s="325"/>
      <c r="P938" s="6"/>
      <c r="Q938" s="6"/>
      <c r="S938" s="6"/>
      <c r="T938" s="6"/>
      <c r="U938" s="6"/>
    </row>
    <row r="939">
      <c r="H939" s="6"/>
      <c r="J939" s="6"/>
      <c r="K939" s="6"/>
      <c r="L939" s="6"/>
      <c r="M939" s="6"/>
      <c r="N939" s="6"/>
      <c r="O939" s="325"/>
      <c r="P939" s="6"/>
      <c r="Q939" s="6"/>
      <c r="S939" s="6"/>
      <c r="T939" s="6"/>
      <c r="U939" s="6"/>
    </row>
    <row r="940">
      <c r="H940" s="6"/>
      <c r="J940" s="6"/>
      <c r="K940" s="6"/>
      <c r="L940" s="6"/>
      <c r="M940" s="6"/>
      <c r="N940" s="6"/>
      <c r="O940" s="325"/>
      <c r="P940" s="6"/>
      <c r="Q940" s="6"/>
      <c r="S940" s="6"/>
      <c r="T940" s="6"/>
      <c r="U940" s="6"/>
    </row>
    <row r="941">
      <c r="H941" s="6"/>
      <c r="J941" s="6"/>
      <c r="K941" s="6"/>
      <c r="L941" s="6"/>
      <c r="M941" s="6"/>
      <c r="N941" s="6"/>
      <c r="O941" s="325"/>
      <c r="P941" s="6"/>
      <c r="Q941" s="6"/>
      <c r="S941" s="6"/>
      <c r="T941" s="6"/>
      <c r="U941" s="6"/>
    </row>
    <row r="942">
      <c r="H942" s="6"/>
      <c r="J942" s="6"/>
      <c r="K942" s="6"/>
      <c r="L942" s="6"/>
      <c r="M942" s="6"/>
      <c r="N942" s="6"/>
      <c r="O942" s="325"/>
      <c r="P942" s="6"/>
      <c r="Q942" s="6"/>
      <c r="S942" s="6"/>
      <c r="T942" s="6"/>
      <c r="U942" s="6"/>
    </row>
    <row r="943">
      <c r="H943" s="6"/>
      <c r="J943" s="6"/>
      <c r="K943" s="6"/>
      <c r="L943" s="6"/>
      <c r="M943" s="6"/>
      <c r="N943" s="6"/>
      <c r="O943" s="325"/>
      <c r="P943" s="6"/>
      <c r="Q943" s="6"/>
      <c r="S943" s="6"/>
      <c r="T943" s="6"/>
      <c r="U943" s="6"/>
    </row>
    <row r="944">
      <c r="H944" s="6"/>
      <c r="J944" s="6"/>
      <c r="K944" s="6"/>
      <c r="L944" s="6"/>
      <c r="M944" s="6"/>
      <c r="N944" s="6"/>
      <c r="O944" s="325"/>
      <c r="P944" s="6"/>
      <c r="Q944" s="6"/>
      <c r="S944" s="6"/>
      <c r="T944" s="6"/>
      <c r="U944" s="6"/>
    </row>
    <row r="945">
      <c r="H945" s="6"/>
      <c r="J945" s="6"/>
      <c r="K945" s="6"/>
      <c r="L945" s="6"/>
      <c r="M945" s="6"/>
      <c r="N945" s="6"/>
      <c r="O945" s="325"/>
      <c r="P945" s="6"/>
      <c r="Q945" s="6"/>
      <c r="S945" s="6"/>
      <c r="T945" s="6"/>
      <c r="U945" s="6"/>
    </row>
    <row r="946">
      <c r="H946" s="6"/>
      <c r="J946" s="6"/>
      <c r="K946" s="6"/>
      <c r="L946" s="6"/>
      <c r="M946" s="6"/>
      <c r="N946" s="6"/>
      <c r="O946" s="325"/>
      <c r="P946" s="6"/>
      <c r="Q946" s="6"/>
      <c r="S946" s="6"/>
      <c r="T946" s="6"/>
      <c r="U946" s="6"/>
    </row>
    <row r="947">
      <c r="H947" s="6"/>
      <c r="J947" s="6"/>
      <c r="K947" s="6"/>
      <c r="L947" s="6"/>
      <c r="M947" s="6"/>
      <c r="N947" s="6"/>
      <c r="O947" s="325"/>
      <c r="P947" s="6"/>
      <c r="Q947" s="6"/>
      <c r="S947" s="6"/>
      <c r="T947" s="6"/>
      <c r="U947" s="6"/>
    </row>
    <row r="948">
      <c r="H948" s="6"/>
      <c r="J948" s="6"/>
      <c r="K948" s="6"/>
      <c r="L948" s="6"/>
      <c r="M948" s="6"/>
      <c r="N948" s="6"/>
      <c r="O948" s="325"/>
      <c r="P948" s="6"/>
      <c r="Q948" s="6"/>
      <c r="S948" s="6"/>
      <c r="T948" s="6"/>
      <c r="U948" s="6"/>
    </row>
    <row r="949">
      <c r="H949" s="6"/>
      <c r="J949" s="6"/>
      <c r="K949" s="6"/>
      <c r="L949" s="6"/>
      <c r="M949" s="6"/>
      <c r="N949" s="6"/>
      <c r="O949" s="325"/>
      <c r="P949" s="6"/>
      <c r="Q949" s="6"/>
      <c r="S949" s="6"/>
      <c r="T949" s="6"/>
      <c r="U949" s="6"/>
    </row>
    <row r="950">
      <c r="H950" s="6"/>
      <c r="J950" s="6"/>
      <c r="K950" s="6"/>
      <c r="L950" s="6"/>
      <c r="M950" s="6"/>
      <c r="N950" s="6"/>
      <c r="O950" s="325"/>
      <c r="P950" s="6"/>
      <c r="Q950" s="6"/>
      <c r="S950" s="6"/>
      <c r="T950" s="6"/>
      <c r="U950" s="6"/>
    </row>
  </sheetData>
  <conditionalFormatting sqref="H21 H29 H41 H43:H44 H47:H50 H54:H65 H68:H70 H72:H73 H77 H80 H82:H84 H89 H92 H95:H99 H102:H103 H109:H111 H115 H117 H120 H126:H127 H144 H146 H149:H150 H154:H157 H161:H165 H167:H168 H174:H175 H178 H180:H184 H188 H192">
    <cfRule type="containsText" dxfId="0" priority="1" operator="containsText" text="football">
      <formula>NOT(ISERROR(SEARCH(("football"),(H21))))</formula>
    </cfRule>
  </conditionalFormatting>
  <conditionalFormatting sqref="H21 H29 H41 H43:H44 H47:H50 H54:H65 H68:H70 H72:H73 H77 H80 H82:H84 H89 H92 H95:H99 H102:H103 H109:H111 H115 H117 H120 H126:H127 H144 H146 H149:H150 H154:H157 H161:H165 H167:H168 H174:H175 H178 H180:H184 H188 H192">
    <cfRule type="containsText" dxfId="9" priority="2" operator="containsText" text="basketball">
      <formula>NOT(ISERROR(SEARCH(("basketball"),(H21))))</formula>
    </cfRule>
  </conditionalFormatting>
  <conditionalFormatting sqref="H21 H29 H41 H43:H44 H47:H50 H54:H65 H68:H70 H72:H73 H77 H80 H82:H84 H89 H92 H95:H99 H102:H103 H109:H111 H115 H117 H120 H126:H127 H144 H146 H149:H150 H154:H157 H161:H165 H167:H168 H174:H175 H178 H180:H184 H188 H192">
    <cfRule type="containsText" dxfId="1" priority="3" operator="containsText" text="baseball">
      <formula>NOT(ISERROR(SEARCH(("baseball"),(H21))))</formula>
    </cfRule>
  </conditionalFormatting>
  <conditionalFormatting sqref="J1:M2 J21:M21 J29:M29 J41:M41 J43:M44 J47:M50 J54:M66 J68:M70 J72:M73 J77:M77 J80:M80 J82:M84 J89:M89 J92:M92 J95:M99 J102:M103 J109:M111 J115:M115 J117:M117 J120:M120 J126:M136 J144:M144 J146:M146 J149:M150 J154:M157 J161:M165 J167:M168 J174:M175 J178:M178 J180:M184 J188:M190 J192:M192 J194:M195 M205:M206 M208 M216:M217 M229:M242 J235:L242 J245:M249 J252:M261 J263:M263 J265:M265 J267:M269 J273:M274 J276:M276 J278:M280 J285:M285 J292:M295 J297:M297 J300:M304 J307:M307 J314:M316 J323:M324 J326:M331 J333:M337 J341:M343 J347:M348 J354:M356 J361:M361 J365:M365 J367:M370 J373:M373 J375:M375 J377:M377 J379:M379 J383:M385 J387:M389 J392:M395 J400:M402 J405:M410 J419:M419 J422:M422 J424:M427 J430 L430:M430 J444:J445 L444:M445 J447:J449 L447:M449 J453:J458 L453:M458 K454:K458 J462:M463 J466:M466 J468:M470 J473:M473 J480:M481 J483:M483 J487:M487 J489:M489 J500:M500 J504:M504 J509:M511 J522:M533 J535:M541 J544:M546 J549:M550 J552:M552 J554:M554 J571:M571 J573:M577 J580:M581 J583:M583 J586:M586 J592:M593 J618:M620 J653:M653 J656:M656 J659:M661 J665:M665 J667:M667 J698:M699 J728:M950">
    <cfRule type="cellIs" dxfId="0" priority="4" operator="lessThanOrEqual">
      <formula>0.6</formula>
    </cfRule>
  </conditionalFormatting>
  <conditionalFormatting sqref="J1:M2 J21:M21 J29:M29 J41:M41 J43:M44 J47:M50 J54:M66 J68:M70 J72:M73 J77:M77 J80:M80 J82:M84 J89:M89 J92:M92 J95:M99 J102:M103 J109:M111 J115:M115 J117:M117 J120:M120 J126:M136 J144:M144 J146:M146 J149:M150 J154:M157 J161:M165 J167:M168 J174:M175 J178:M178 J180:M184 J188:M190 J192:M192 J194:M195 M205:M206 M208 M216:M217 M229:M242 J235:L242 J245:M249 J252:M261 J263:M263 J265:M265 J267:M269 J273:M274 J276:M276 J278:M280 J285:M285 J292:M295 J297:M297 J300:M304 J307:M307 J314:M316 J323:M324 J326:M331 J333:M337 J341:M343 J347:M348 J354:M356 J361:M361 J365:M365 J367:M370 J373:M373 J375:M375 J377:M377 J379:M379 J383:M385 J387:M389 J392:M395 J400:M402 J405:M410 J419:M419 J422:M422 J424:M427 J430 L430:M430 J444:J445 L444:M445 J447:J449 L447:M449 J453:J458 L453:M458 K454:K458 J462:M463 J466:M466 J468:M470 J473:M473 J480:M481 J483:M483 J487:M487 J489:M489 J500:M500 J504:M504 J509:M511 J522:M533 J535:M541 J544:M546 J549:M550 J552:M552 J554:M554 J571:M571 J573:M577 J580:M581 J583:M583 J586:M586 J592:M593 J618:M620 J653:M653 J656:M656 J659:M661 J665:M665 J667:M667 J698:M699 J728:M950">
    <cfRule type="cellIs" dxfId="10" priority="5" operator="between">
      <formula>0.6</formula>
      <formula>0.75</formula>
    </cfRule>
  </conditionalFormatting>
  <conditionalFormatting sqref="J1:M2 J21:M21 J29:M29 J41:M41 J43:M44 J47:M50 J54:M66 J68:M70 J72:M73 J77:M77 J80:M80 J82:M84 J89:M89 J92:M92 J95:M99 J102:M103 J109:M111 J115:M115 J117:M117 J120:M120 J126:M136 J144:M144 J146:M146 J149:M150 J154:M157 J161:M165 J167:M168 J174:M175 J178:M178 J180:M184 J188:M190 J192:M192 J194:M195 M205:M206 M208 M216:M217 M229:M242 J235:L242 J245:M249 J252:M261 J263:M263 J265:M265 J267:M269 J273:M274 J276:M276 J278:M280 J285:M285 J292:M295 J297:M297 J300:M304 J307:M307 J314:M316 J323:M324 J326:M331 J333:M337 J341:M343 J347:M348 J354:M356 J361:M361 J365:M365 J367:M370 J373:M373 J375:M375 J377:M377 J379:M379 J383:M385 J387:M389 J392:M395 J400:M402 J405:M410 J419:M419 J422:M422 J424:M427 J430 L430:M430 J444:J445 L444:M445 J447:J449 L447:M449 J453:J458 L453:M458 K454:K458 J462:M463 J466:M466 J468:M470 J473:M473 J480:M481 J483:M483 J487:M487 J489:M489 J500:M500 J504:M504 J509:M511 J522:M533 J535:M541 J544:M546 J549:M550 J552:M552 J554:M554 J571:M571 J573:M577 J580:M581 J583:M583 J586:M586 J592:M593 J618:M620 J653:M653 J656:M656 J659:M661 J665:M665 J667:M667 J698:M699 J728:M950">
    <cfRule type="cellIs" dxfId="9" priority="6" operator="greaterThan">
      <formula>0.75</formula>
    </cfRule>
  </conditionalFormatting>
  <conditionalFormatting sqref="H205:H206 H208 H216:H217 H229:H234 H265 H293 H314:H316 H324 H331 H334:H336 H341:H343 H347:H348 H365 H369 H375 H377 H379 H383:H385 H388 H392 H402">
    <cfRule type="containsText" dxfId="0" priority="7" operator="containsText" text="football">
      <formula>NOT(ISERROR(SEARCH(("football"),(H205))))</formula>
    </cfRule>
  </conditionalFormatting>
  <conditionalFormatting sqref="H205:H206 H208 H216:H217 H229:H234 H265 H293 H314:H316 H324 H331 H334:H336 H341:H343 H347:H348 H365 H369 H375 H377 H379 H383:H385 H388 H392 H402">
    <cfRule type="containsText" dxfId="2" priority="8" operator="containsText" text="basketball">
      <formula>NOT(ISERROR(SEARCH(("basketball"),(H205))))</formula>
    </cfRule>
  </conditionalFormatting>
  <conditionalFormatting sqref="H205:H206 H208 H216:H217 H229:H234 H265 H293 H314:H316 H324 H331 H334:H336 H341:H343 H347:H348 H365 H369 H375 H377 H379 H383:H385 H388 H392 H402">
    <cfRule type="containsText" dxfId="1" priority="9" operator="containsText" text="Baseball">
      <formula>NOT(ISERROR(SEARCH(("Baseball"),(H205))))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20.0"/>
    <col customWidth="1" min="3" max="3" width="16.63"/>
  </cols>
  <sheetData>
    <row r="1">
      <c r="A1" s="81" t="s">
        <v>6399</v>
      </c>
      <c r="B1" s="81" t="s">
        <v>6400</v>
      </c>
      <c r="C1" s="81" t="s">
        <v>6401</v>
      </c>
      <c r="D1" s="81" t="s">
        <v>6402</v>
      </c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5">
      <c r="A5" s="5" t="s">
        <v>6403</v>
      </c>
      <c r="B5" s="5">
        <v>128.39</v>
      </c>
      <c r="C5" s="5" t="s">
        <v>6404</v>
      </c>
      <c r="D5" s="5" t="s">
        <v>6405</v>
      </c>
    </row>
    <row r="6">
      <c r="A6" s="5" t="s">
        <v>6406</v>
      </c>
      <c r="B6" s="5">
        <v>64.94</v>
      </c>
      <c r="C6" s="5" t="s">
        <v>6404</v>
      </c>
      <c r="D6" s="5" t="s">
        <v>6405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</cols>
  <sheetData>
    <row r="1">
      <c r="A1" s="81" t="s">
        <v>3</v>
      </c>
      <c r="B1" s="81" t="s">
        <v>4</v>
      </c>
      <c r="C1" s="81" t="s">
        <v>5</v>
      </c>
      <c r="D1" s="81" t="s">
        <v>7</v>
      </c>
      <c r="E1" s="81" t="s">
        <v>8</v>
      </c>
      <c r="F1" s="81" t="s">
        <v>4927</v>
      </c>
      <c r="G1" s="81" t="s">
        <v>4974</v>
      </c>
      <c r="H1" s="81" t="s">
        <v>6407</v>
      </c>
      <c r="I1" s="81" t="s">
        <v>6408</v>
      </c>
      <c r="J1" s="81" t="s">
        <v>6409</v>
      </c>
      <c r="K1" s="81" t="s">
        <v>6410</v>
      </c>
      <c r="L1" s="81" t="s">
        <v>6411</v>
      </c>
      <c r="M1" s="81" t="s">
        <v>6281</v>
      </c>
    </row>
    <row r="3">
      <c r="P3" s="419" t="s">
        <v>6412</v>
      </c>
      <c r="Q3" s="420" t="s">
        <v>1780</v>
      </c>
      <c r="R3" s="389" t="s">
        <v>4886</v>
      </c>
    </row>
    <row r="4">
      <c r="A4" s="5">
        <v>2017.0</v>
      </c>
      <c r="B4" s="5" t="s">
        <v>305</v>
      </c>
      <c r="C4" s="5" t="s">
        <v>922</v>
      </c>
      <c r="E4" s="5">
        <v>10.0</v>
      </c>
      <c r="F4" s="5">
        <v>1.0</v>
      </c>
      <c r="G4" s="5" t="s">
        <v>5013</v>
      </c>
      <c r="H4" s="5" t="s">
        <v>6413</v>
      </c>
      <c r="K4" s="5">
        <v>1800.0</v>
      </c>
      <c r="M4" s="259">
        <f>K4*F4</f>
        <v>1800</v>
      </c>
      <c r="P4" s="221"/>
      <c r="Q4" s="421">
        <f>sum(F4:F21)</f>
        <v>2</v>
      </c>
      <c r="R4" s="422">
        <f>sum(M4:M28)</f>
        <v>1800</v>
      </c>
    </row>
    <row r="5">
      <c r="A5" s="5">
        <v>2013.0</v>
      </c>
      <c r="B5" s="5" t="s">
        <v>1706</v>
      </c>
      <c r="C5" s="5" t="s">
        <v>1823</v>
      </c>
      <c r="D5" s="5" t="s">
        <v>1708</v>
      </c>
      <c r="E5" s="5" t="s">
        <v>796</v>
      </c>
      <c r="F5" s="5">
        <v>1.0</v>
      </c>
    </row>
  </sheetData>
  <conditionalFormatting sqref="H1">
    <cfRule type="containsText" dxfId="12" priority="1" operator="containsText" text="YES">
      <formula>NOT(ISERROR(SEARCH(("YES"),(H1))))</formula>
    </cfRule>
  </conditionalFormatting>
  <conditionalFormatting sqref="J1">
    <cfRule type="containsText" dxfId="3" priority="2" operator="containsText" text="#">
      <formula>NOT(ISERROR(SEARCH(("#"),(J1))))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6414</v>
      </c>
      <c r="G1" s="81"/>
      <c r="H1" s="81"/>
      <c r="I1" s="81"/>
      <c r="J1" s="81"/>
      <c r="K1" s="81"/>
    </row>
    <row r="4">
      <c r="A4" s="5" t="s">
        <v>6415</v>
      </c>
      <c r="C4" s="81" t="s">
        <v>1976</v>
      </c>
    </row>
    <row r="6">
      <c r="A6" s="423">
        <v>2018.0</v>
      </c>
      <c r="B6" s="423" t="s">
        <v>786</v>
      </c>
      <c r="C6" s="423" t="s">
        <v>1976</v>
      </c>
      <c r="D6" s="423" t="s">
        <v>243</v>
      </c>
      <c r="E6" s="423" t="s">
        <v>30</v>
      </c>
      <c r="F6" s="423">
        <v>130.0</v>
      </c>
      <c r="I6" s="5">
        <v>2019.0</v>
      </c>
      <c r="J6" s="5" t="s">
        <v>786</v>
      </c>
      <c r="K6" s="5" t="s">
        <v>1848</v>
      </c>
      <c r="L6" s="5" t="s">
        <v>243</v>
      </c>
      <c r="M6" s="423" t="s">
        <v>30</v>
      </c>
      <c r="N6" s="5">
        <v>250.0</v>
      </c>
    </row>
    <row r="7">
      <c r="A7" s="423">
        <v>2018.0</v>
      </c>
      <c r="B7" s="423" t="s">
        <v>786</v>
      </c>
      <c r="C7" s="423" t="s">
        <v>1976</v>
      </c>
      <c r="D7" s="423" t="s">
        <v>243</v>
      </c>
      <c r="E7" s="423" t="s">
        <v>25</v>
      </c>
      <c r="F7" s="423">
        <v>35.0</v>
      </c>
      <c r="I7" s="5">
        <v>2019.0</v>
      </c>
      <c r="J7" s="5" t="s">
        <v>786</v>
      </c>
      <c r="K7" s="5" t="s">
        <v>1848</v>
      </c>
      <c r="L7" s="5" t="s">
        <v>243</v>
      </c>
      <c r="M7" s="423" t="s">
        <v>25</v>
      </c>
      <c r="N7" s="5">
        <v>70.0</v>
      </c>
    </row>
    <row r="8">
      <c r="A8" s="423">
        <v>2018.0</v>
      </c>
      <c r="B8" s="423" t="s">
        <v>786</v>
      </c>
      <c r="C8" s="423" t="s">
        <v>1976</v>
      </c>
      <c r="D8" s="423" t="s">
        <v>243</v>
      </c>
      <c r="E8" s="423" t="s">
        <v>155</v>
      </c>
      <c r="F8" s="423">
        <v>90.0</v>
      </c>
      <c r="I8" s="5">
        <v>2019.0</v>
      </c>
      <c r="J8" s="5" t="s">
        <v>786</v>
      </c>
      <c r="K8" s="5" t="s">
        <v>1848</v>
      </c>
      <c r="L8" s="5" t="s">
        <v>243</v>
      </c>
      <c r="M8" s="423" t="s">
        <v>155</v>
      </c>
      <c r="N8" s="5">
        <v>120.0</v>
      </c>
    </row>
    <row r="9">
      <c r="A9" s="423">
        <v>2018.0</v>
      </c>
      <c r="B9" s="423" t="s">
        <v>786</v>
      </c>
      <c r="C9" s="423" t="s">
        <v>1976</v>
      </c>
      <c r="D9" s="423" t="s">
        <v>243</v>
      </c>
      <c r="E9" s="423" t="s">
        <v>178</v>
      </c>
      <c r="F9" s="423">
        <v>60.0</v>
      </c>
      <c r="I9" s="5">
        <v>2019.0</v>
      </c>
      <c r="J9" s="5" t="s">
        <v>786</v>
      </c>
      <c r="K9" s="5" t="s">
        <v>1848</v>
      </c>
      <c r="L9" s="5" t="s">
        <v>243</v>
      </c>
      <c r="M9" s="423" t="s">
        <v>178</v>
      </c>
      <c r="N9" s="5">
        <v>80.0</v>
      </c>
    </row>
    <row r="10">
      <c r="A10" s="423">
        <v>2018.0</v>
      </c>
      <c r="B10" s="423" t="s">
        <v>786</v>
      </c>
      <c r="C10" s="423" t="s">
        <v>1976</v>
      </c>
      <c r="D10" s="423" t="s">
        <v>243</v>
      </c>
      <c r="E10" s="423" t="s">
        <v>68</v>
      </c>
      <c r="F10" s="423">
        <v>80.0</v>
      </c>
      <c r="I10" s="5">
        <v>2019.0</v>
      </c>
      <c r="J10" s="5" t="s">
        <v>786</v>
      </c>
      <c r="K10" s="5" t="s">
        <v>1848</v>
      </c>
      <c r="L10" s="5" t="s">
        <v>243</v>
      </c>
      <c r="M10" s="423" t="s">
        <v>68</v>
      </c>
      <c r="N10" s="5">
        <v>180.0</v>
      </c>
    </row>
    <row r="11">
      <c r="A11" s="423">
        <v>2018.0</v>
      </c>
      <c r="B11" s="423" t="s">
        <v>786</v>
      </c>
      <c r="C11" s="423" t="s">
        <v>1976</v>
      </c>
      <c r="D11" s="423" t="s">
        <v>243</v>
      </c>
      <c r="E11" s="423" t="s">
        <v>244</v>
      </c>
      <c r="F11" s="423">
        <v>40.0</v>
      </c>
      <c r="I11" s="5">
        <v>2019.0</v>
      </c>
      <c r="J11" s="5" t="s">
        <v>786</v>
      </c>
      <c r="K11" s="5" t="s">
        <v>1848</v>
      </c>
      <c r="L11" s="5" t="s">
        <v>243</v>
      </c>
      <c r="M11" s="423" t="s">
        <v>244</v>
      </c>
      <c r="N11" s="5">
        <v>75.0</v>
      </c>
    </row>
    <row r="12">
      <c r="A12" s="423">
        <v>2018.0</v>
      </c>
      <c r="B12" s="423" t="s">
        <v>786</v>
      </c>
      <c r="C12" s="423" t="s">
        <v>1976</v>
      </c>
      <c r="D12" s="423" t="s">
        <v>243</v>
      </c>
      <c r="E12" s="423" t="s">
        <v>467</v>
      </c>
      <c r="F12" s="423">
        <v>30.0</v>
      </c>
      <c r="I12" s="5">
        <v>2019.0</v>
      </c>
      <c r="J12" s="5" t="s">
        <v>786</v>
      </c>
      <c r="K12" s="5" t="s">
        <v>1848</v>
      </c>
      <c r="L12" s="5" t="s">
        <v>243</v>
      </c>
      <c r="M12" s="423" t="s">
        <v>467</v>
      </c>
      <c r="N12" s="5">
        <v>50.0</v>
      </c>
    </row>
    <row r="14">
      <c r="A14" s="5">
        <v>2018.0</v>
      </c>
      <c r="B14" s="5" t="s">
        <v>954</v>
      </c>
      <c r="C14" s="5" t="s">
        <v>1976</v>
      </c>
    </row>
    <row r="15">
      <c r="B15" s="5" t="s">
        <v>954</v>
      </c>
      <c r="C15" s="5" t="s">
        <v>1976</v>
      </c>
    </row>
    <row r="16">
      <c r="B16" s="5" t="s">
        <v>954</v>
      </c>
      <c r="C16" s="5" t="s">
        <v>1976</v>
      </c>
    </row>
    <row r="17">
      <c r="B17" s="5" t="s">
        <v>954</v>
      </c>
      <c r="C17" s="5" t="s">
        <v>1976</v>
      </c>
    </row>
    <row r="18">
      <c r="B18" s="5" t="s">
        <v>954</v>
      </c>
      <c r="C18" s="5" t="s">
        <v>1976</v>
      </c>
    </row>
    <row r="19">
      <c r="B19" s="5" t="s">
        <v>954</v>
      </c>
      <c r="C19" s="5" t="s">
        <v>1976</v>
      </c>
    </row>
    <row r="20">
      <c r="B20" s="5" t="s">
        <v>954</v>
      </c>
      <c r="C20" s="5" t="s">
        <v>1976</v>
      </c>
    </row>
    <row r="22">
      <c r="C22" s="81" t="s">
        <v>1786</v>
      </c>
    </row>
    <row r="25">
      <c r="A25" s="424">
        <v>2019.0</v>
      </c>
      <c r="B25" s="424" t="s">
        <v>786</v>
      </c>
      <c r="C25" s="424" t="s">
        <v>1786</v>
      </c>
      <c r="D25" s="424" t="s">
        <v>243</v>
      </c>
      <c r="E25" s="424" t="s">
        <v>30</v>
      </c>
      <c r="F25" s="424">
        <v>200.0</v>
      </c>
    </row>
    <row r="26">
      <c r="A26" s="424">
        <v>2019.0</v>
      </c>
      <c r="B26" s="424" t="s">
        <v>786</v>
      </c>
      <c r="C26" s="424" t="s">
        <v>1786</v>
      </c>
      <c r="D26" s="424" t="s">
        <v>243</v>
      </c>
      <c r="E26" s="424" t="s">
        <v>25</v>
      </c>
      <c r="F26" s="424">
        <v>65.0</v>
      </c>
    </row>
    <row r="27">
      <c r="A27" s="424">
        <v>2019.0</v>
      </c>
      <c r="B27" s="424" t="s">
        <v>786</v>
      </c>
      <c r="C27" s="424" t="s">
        <v>1786</v>
      </c>
      <c r="D27" s="424" t="s">
        <v>243</v>
      </c>
      <c r="E27" s="424" t="s">
        <v>155</v>
      </c>
      <c r="F27" s="424">
        <v>120.0</v>
      </c>
    </row>
    <row r="28">
      <c r="A28" s="424">
        <v>2019.0</v>
      </c>
      <c r="B28" s="424" t="s">
        <v>786</v>
      </c>
      <c r="C28" s="424" t="s">
        <v>1786</v>
      </c>
      <c r="D28" s="424" t="s">
        <v>243</v>
      </c>
      <c r="E28" s="424" t="s">
        <v>178</v>
      </c>
      <c r="F28" s="424">
        <v>70.0</v>
      </c>
    </row>
    <row r="29">
      <c r="A29" s="424">
        <v>2019.0</v>
      </c>
      <c r="B29" s="424" t="s">
        <v>786</v>
      </c>
      <c r="C29" s="424" t="s">
        <v>1786</v>
      </c>
      <c r="D29" s="424" t="s">
        <v>243</v>
      </c>
      <c r="E29" s="424" t="s">
        <v>68</v>
      </c>
      <c r="F29" s="424">
        <v>130.0</v>
      </c>
    </row>
    <row r="30">
      <c r="A30" s="424">
        <v>2019.0</v>
      </c>
      <c r="B30" s="424" t="s">
        <v>786</v>
      </c>
      <c r="C30" s="424" t="s">
        <v>1786</v>
      </c>
      <c r="D30" s="424" t="s">
        <v>243</v>
      </c>
      <c r="E30" s="424" t="s">
        <v>244</v>
      </c>
      <c r="F30" s="424">
        <v>95.0</v>
      </c>
    </row>
    <row r="31">
      <c r="A31" s="424">
        <v>2019.0</v>
      </c>
      <c r="B31" s="424" t="s">
        <v>786</v>
      </c>
      <c r="C31" s="424" t="s">
        <v>1786</v>
      </c>
      <c r="D31" s="424" t="s">
        <v>243</v>
      </c>
      <c r="E31" s="424" t="s">
        <v>467</v>
      </c>
      <c r="F31" s="424">
        <v>50.0</v>
      </c>
    </row>
    <row r="32">
      <c r="A32" s="424">
        <v>2019.0</v>
      </c>
      <c r="B32" s="424" t="s">
        <v>884</v>
      </c>
      <c r="C32" s="424" t="s">
        <v>1786</v>
      </c>
      <c r="D32" s="424" t="s">
        <v>243</v>
      </c>
      <c r="E32" s="424" t="s">
        <v>30</v>
      </c>
      <c r="F32" s="424">
        <v>50.0</v>
      </c>
    </row>
    <row r="33">
      <c r="A33" s="424">
        <v>2019.0</v>
      </c>
      <c r="B33" s="424" t="s">
        <v>884</v>
      </c>
      <c r="C33" s="424" t="s">
        <v>1786</v>
      </c>
      <c r="D33" s="424" t="s">
        <v>243</v>
      </c>
      <c r="E33" s="424" t="s">
        <v>25</v>
      </c>
      <c r="F33" s="424">
        <v>30.0</v>
      </c>
    </row>
    <row r="34">
      <c r="A34" s="424">
        <v>2019.0</v>
      </c>
      <c r="B34" s="424" t="s">
        <v>884</v>
      </c>
      <c r="C34" s="424" t="s">
        <v>1786</v>
      </c>
      <c r="D34" s="424" t="s">
        <v>243</v>
      </c>
      <c r="E34" s="424" t="s">
        <v>155</v>
      </c>
      <c r="F34" s="424">
        <v>30.0</v>
      </c>
    </row>
    <row r="35">
      <c r="A35" s="424">
        <v>2019.0</v>
      </c>
      <c r="B35" s="424" t="s">
        <v>884</v>
      </c>
      <c r="C35" s="424" t="s">
        <v>1786</v>
      </c>
      <c r="D35" s="424" t="s">
        <v>243</v>
      </c>
      <c r="E35" s="424" t="s">
        <v>178</v>
      </c>
      <c r="F35" s="424">
        <v>25.0</v>
      </c>
    </row>
    <row r="36">
      <c r="A36" s="424">
        <v>2019.0</v>
      </c>
      <c r="B36" s="424" t="s">
        <v>884</v>
      </c>
      <c r="C36" s="424" t="s">
        <v>1786</v>
      </c>
      <c r="D36" s="424" t="s">
        <v>243</v>
      </c>
      <c r="E36" s="424" t="s">
        <v>68</v>
      </c>
      <c r="F36" s="424">
        <v>50.0</v>
      </c>
    </row>
    <row r="37">
      <c r="A37" s="424">
        <v>2019.0</v>
      </c>
      <c r="B37" s="424" t="s">
        <v>884</v>
      </c>
      <c r="C37" s="424" t="s">
        <v>1786</v>
      </c>
      <c r="D37" s="424" t="s">
        <v>243</v>
      </c>
      <c r="E37" s="424" t="s">
        <v>244</v>
      </c>
      <c r="F37" s="424">
        <v>30.0</v>
      </c>
    </row>
    <row r="38">
      <c r="A38" s="424">
        <v>2019.0</v>
      </c>
      <c r="B38" s="424" t="s">
        <v>884</v>
      </c>
      <c r="C38" s="424" t="s">
        <v>1786</v>
      </c>
      <c r="D38" s="424" t="s">
        <v>243</v>
      </c>
      <c r="E38" s="424" t="s">
        <v>467</v>
      </c>
      <c r="F38" s="424">
        <v>20.0</v>
      </c>
    </row>
    <row r="39">
      <c r="A39" s="5">
        <v>2019.0</v>
      </c>
      <c r="B39" s="5" t="s">
        <v>305</v>
      </c>
      <c r="C39" s="5" t="s">
        <v>6416</v>
      </c>
      <c r="D39" s="5" t="s">
        <v>243</v>
      </c>
      <c r="E39" s="5" t="s">
        <v>30</v>
      </c>
      <c r="F39" s="5">
        <v>60.0</v>
      </c>
    </row>
    <row r="40">
      <c r="A40" s="5">
        <v>2019.0</v>
      </c>
      <c r="B40" s="5" t="s">
        <v>844</v>
      </c>
      <c r="C40" s="5" t="s">
        <v>2259</v>
      </c>
      <c r="D40" s="5" t="s">
        <v>2087</v>
      </c>
      <c r="E40" s="5" t="s">
        <v>30</v>
      </c>
      <c r="F40" s="5">
        <v>27.0</v>
      </c>
    </row>
    <row r="41">
      <c r="A41" s="5">
        <v>2019.0</v>
      </c>
      <c r="B41" s="5" t="s">
        <v>305</v>
      </c>
      <c r="C41" s="5" t="s">
        <v>6417</v>
      </c>
      <c r="D41" s="5" t="s">
        <v>243</v>
      </c>
      <c r="E41" s="5" t="s">
        <v>25</v>
      </c>
      <c r="F41" s="5">
        <v>15.0</v>
      </c>
    </row>
    <row r="42">
      <c r="A42" s="5">
        <v>2019.0</v>
      </c>
      <c r="B42" s="5" t="s">
        <v>305</v>
      </c>
      <c r="C42" s="5" t="s">
        <v>6417</v>
      </c>
      <c r="D42" s="5" t="s">
        <v>243</v>
      </c>
      <c r="E42" s="5" t="s">
        <v>155</v>
      </c>
      <c r="F42" s="5">
        <v>35.0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customWidth="1" min="8" max="9" width="19.25"/>
  </cols>
  <sheetData>
    <row r="1">
      <c r="A1" s="81" t="s">
        <v>3</v>
      </c>
      <c r="B1" s="81" t="s">
        <v>4</v>
      </c>
      <c r="C1" s="81" t="s">
        <v>5</v>
      </c>
      <c r="D1" s="81" t="s">
        <v>7</v>
      </c>
      <c r="E1" s="81" t="s">
        <v>8</v>
      </c>
      <c r="F1" s="81" t="s">
        <v>4927</v>
      </c>
      <c r="G1" s="81" t="s">
        <v>4974</v>
      </c>
      <c r="H1" s="425">
        <v>0.8</v>
      </c>
      <c r="I1" s="81" t="s">
        <v>6164</v>
      </c>
      <c r="J1" s="81" t="s">
        <v>6418</v>
      </c>
      <c r="K1" s="81" t="s">
        <v>6419</v>
      </c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</row>
    <row r="3">
      <c r="A3" s="99">
        <v>2019.0</v>
      </c>
      <c r="B3" s="99" t="s">
        <v>786</v>
      </c>
      <c r="C3" s="99" t="s">
        <v>2259</v>
      </c>
      <c r="D3" s="99" t="s">
        <v>2087</v>
      </c>
      <c r="E3" s="99">
        <v>10.0</v>
      </c>
      <c r="F3" s="5">
        <v>1.0</v>
      </c>
      <c r="G3" s="5" t="s">
        <v>4977</v>
      </c>
      <c r="H3" s="5">
        <f t="shared" ref="H3:H21" si="1">I3*0.8</f>
        <v>20.8</v>
      </c>
      <c r="I3" s="5">
        <v>26.0</v>
      </c>
      <c r="J3" s="8">
        <f t="shared" ref="J3:J22" si="2">H3*F3</f>
        <v>20.8</v>
      </c>
      <c r="K3" s="5">
        <v>36.0</v>
      </c>
      <c r="M3" s="78" t="s">
        <v>1781</v>
      </c>
      <c r="N3" s="426"/>
      <c r="O3" s="80" t="s">
        <v>1780</v>
      </c>
    </row>
    <row r="4">
      <c r="A4" s="99">
        <v>2019.0</v>
      </c>
      <c r="B4" s="99" t="s">
        <v>786</v>
      </c>
      <c r="C4" s="99" t="s">
        <v>1449</v>
      </c>
      <c r="D4" s="100"/>
      <c r="E4" s="99">
        <v>10.0</v>
      </c>
      <c r="F4" s="5">
        <v>1.0</v>
      </c>
      <c r="G4" s="5" t="s">
        <v>4977</v>
      </c>
      <c r="H4" s="5">
        <f t="shared" si="1"/>
        <v>28.8</v>
      </c>
      <c r="I4" s="5">
        <v>36.0</v>
      </c>
      <c r="J4" s="8">
        <f t="shared" si="2"/>
        <v>28.8</v>
      </c>
      <c r="K4" s="5">
        <v>53.0</v>
      </c>
      <c r="M4" s="385"/>
      <c r="N4" s="394"/>
      <c r="O4" s="250"/>
    </row>
    <row r="5">
      <c r="A5" s="106">
        <v>2019.0</v>
      </c>
      <c r="B5" s="106" t="s">
        <v>884</v>
      </c>
      <c r="C5" s="106" t="s">
        <v>1449</v>
      </c>
      <c r="D5" s="106" t="s">
        <v>6420</v>
      </c>
      <c r="E5" s="106">
        <v>10.0</v>
      </c>
      <c r="F5" s="5">
        <v>1.0</v>
      </c>
      <c r="G5" s="5" t="s">
        <v>4977</v>
      </c>
      <c r="H5" s="5">
        <f t="shared" si="1"/>
        <v>28</v>
      </c>
      <c r="I5" s="5">
        <v>35.0</v>
      </c>
      <c r="J5" s="8">
        <f t="shared" si="2"/>
        <v>28</v>
      </c>
      <c r="K5" s="5">
        <v>65.0</v>
      </c>
      <c r="M5" s="427">
        <f>sum(J3:J94,J165:J169)</f>
        <v>13297.2</v>
      </c>
      <c r="N5" s="396"/>
      <c r="O5" s="428">
        <f>sum(F3:F168)</f>
        <v>186</v>
      </c>
    </row>
    <row r="6">
      <c r="A6" s="106">
        <v>2019.0</v>
      </c>
      <c r="B6" s="106" t="s">
        <v>884</v>
      </c>
      <c r="C6" s="106" t="s">
        <v>1449</v>
      </c>
      <c r="D6" s="108"/>
      <c r="E6" s="106">
        <v>10.0</v>
      </c>
      <c r="F6" s="5">
        <v>2.0</v>
      </c>
      <c r="G6" s="5" t="s">
        <v>4977</v>
      </c>
      <c r="H6" s="5">
        <f t="shared" si="1"/>
        <v>12.8</v>
      </c>
      <c r="I6" s="5">
        <v>16.0</v>
      </c>
      <c r="J6" s="8">
        <f t="shared" si="2"/>
        <v>25.6</v>
      </c>
      <c r="K6" s="5">
        <v>22.0</v>
      </c>
    </row>
    <row r="7">
      <c r="A7" s="106">
        <v>2019.0</v>
      </c>
      <c r="B7" s="106" t="s">
        <v>786</v>
      </c>
      <c r="C7" s="106" t="s">
        <v>1449</v>
      </c>
      <c r="D7" s="106" t="s">
        <v>2614</v>
      </c>
      <c r="E7" s="106">
        <v>10.0</v>
      </c>
      <c r="F7" s="5">
        <v>1.0</v>
      </c>
      <c r="G7" s="5" t="s">
        <v>4977</v>
      </c>
      <c r="H7" s="5">
        <f t="shared" si="1"/>
        <v>128</v>
      </c>
      <c r="I7" s="5">
        <v>160.0</v>
      </c>
      <c r="J7" s="8">
        <f t="shared" si="2"/>
        <v>128</v>
      </c>
      <c r="K7" s="5">
        <v>200.0</v>
      </c>
    </row>
    <row r="8">
      <c r="A8" s="106">
        <v>2017.0</v>
      </c>
      <c r="B8" s="106" t="s">
        <v>1995</v>
      </c>
      <c r="C8" s="106" t="s">
        <v>1823</v>
      </c>
      <c r="D8" s="108"/>
      <c r="E8" s="106">
        <v>9.0</v>
      </c>
      <c r="F8" s="5">
        <v>1.0</v>
      </c>
      <c r="G8" s="5" t="s">
        <v>4977</v>
      </c>
      <c r="H8" s="5">
        <f t="shared" si="1"/>
        <v>10.4</v>
      </c>
      <c r="I8" s="5">
        <v>13.0</v>
      </c>
      <c r="J8" s="8">
        <f t="shared" si="2"/>
        <v>10.4</v>
      </c>
      <c r="K8" s="5">
        <v>16.0</v>
      </c>
    </row>
    <row r="9">
      <c r="A9" s="106">
        <v>2019.0</v>
      </c>
      <c r="B9" s="106" t="s">
        <v>884</v>
      </c>
      <c r="C9" s="106" t="s">
        <v>1823</v>
      </c>
      <c r="D9" s="106" t="s">
        <v>6421</v>
      </c>
      <c r="E9" s="106">
        <v>9.0</v>
      </c>
      <c r="F9" s="5">
        <v>1.0</v>
      </c>
      <c r="G9" s="5" t="s">
        <v>4977</v>
      </c>
      <c r="H9" s="5">
        <f t="shared" si="1"/>
        <v>8</v>
      </c>
      <c r="I9" s="5">
        <v>10.0</v>
      </c>
      <c r="J9" s="8">
        <f t="shared" si="2"/>
        <v>8</v>
      </c>
      <c r="K9" s="5">
        <v>10.0</v>
      </c>
    </row>
    <row r="10">
      <c r="A10" s="99">
        <v>2019.0</v>
      </c>
      <c r="B10" s="99" t="s">
        <v>958</v>
      </c>
      <c r="C10" s="99" t="s">
        <v>1823</v>
      </c>
      <c r="D10" s="100"/>
      <c r="E10" s="99">
        <v>9.0</v>
      </c>
      <c r="F10" s="5">
        <v>1.0</v>
      </c>
      <c r="G10" s="5" t="s">
        <v>4977</v>
      </c>
      <c r="H10" s="5">
        <f t="shared" si="1"/>
        <v>14.4</v>
      </c>
      <c r="I10" s="5">
        <v>18.0</v>
      </c>
      <c r="J10" s="8">
        <f t="shared" si="2"/>
        <v>14.4</v>
      </c>
      <c r="K10" s="5">
        <v>18.0</v>
      </c>
    </row>
    <row r="11">
      <c r="A11" s="99">
        <v>2019.0</v>
      </c>
      <c r="B11" s="99" t="s">
        <v>305</v>
      </c>
      <c r="C11" s="99" t="s">
        <v>1823</v>
      </c>
      <c r="D11" s="99" t="s">
        <v>2395</v>
      </c>
      <c r="E11" s="99">
        <v>10.0</v>
      </c>
      <c r="F11" s="5">
        <v>1.0</v>
      </c>
      <c r="G11" s="5" t="s">
        <v>4977</v>
      </c>
      <c r="H11" s="5">
        <f t="shared" si="1"/>
        <v>25.6</v>
      </c>
      <c r="I11" s="5">
        <v>32.0</v>
      </c>
      <c r="J11" s="8">
        <f t="shared" si="2"/>
        <v>25.6</v>
      </c>
      <c r="K11" s="5">
        <v>46.0</v>
      </c>
    </row>
    <row r="12">
      <c r="A12" s="106">
        <v>2019.0</v>
      </c>
      <c r="B12" s="106" t="s">
        <v>305</v>
      </c>
      <c r="C12" s="106" t="s">
        <v>1823</v>
      </c>
      <c r="D12" s="106" t="s">
        <v>6422</v>
      </c>
      <c r="E12" s="106">
        <v>10.0</v>
      </c>
      <c r="F12" s="5">
        <v>1.0</v>
      </c>
      <c r="G12" s="5" t="s">
        <v>4977</v>
      </c>
      <c r="H12" s="5">
        <f t="shared" si="1"/>
        <v>21.6</v>
      </c>
      <c r="I12" s="5">
        <v>27.0</v>
      </c>
      <c r="J12" s="8">
        <f t="shared" si="2"/>
        <v>21.6</v>
      </c>
      <c r="K12" s="5">
        <v>46.0</v>
      </c>
    </row>
    <row r="13">
      <c r="A13" s="99">
        <v>2019.0</v>
      </c>
      <c r="B13" s="99" t="s">
        <v>884</v>
      </c>
      <c r="C13" s="99" t="s">
        <v>1823</v>
      </c>
      <c r="D13" s="100"/>
      <c r="E13" s="99">
        <v>10.0</v>
      </c>
      <c r="F13" s="5">
        <v>2.0</v>
      </c>
      <c r="G13" s="5" t="s">
        <v>4977</v>
      </c>
      <c r="H13" s="5">
        <f t="shared" si="1"/>
        <v>16</v>
      </c>
      <c r="I13" s="5">
        <v>20.0</v>
      </c>
      <c r="J13" s="8">
        <f t="shared" si="2"/>
        <v>32</v>
      </c>
      <c r="K13" s="5">
        <v>23.0</v>
      </c>
    </row>
    <row r="14">
      <c r="A14" s="99">
        <v>2018.0</v>
      </c>
      <c r="B14" s="99" t="s">
        <v>6423</v>
      </c>
      <c r="C14" s="429" t="s">
        <v>2272</v>
      </c>
      <c r="D14" s="100"/>
      <c r="E14" s="99">
        <v>10.0</v>
      </c>
      <c r="F14" s="5">
        <v>3.0</v>
      </c>
      <c r="G14" s="5" t="s">
        <v>4977</v>
      </c>
      <c r="H14" s="5">
        <f t="shared" si="1"/>
        <v>28</v>
      </c>
      <c r="I14" s="5">
        <v>35.0</v>
      </c>
      <c r="J14" s="8">
        <f t="shared" si="2"/>
        <v>84</v>
      </c>
      <c r="K14" s="5">
        <v>44.0</v>
      </c>
    </row>
    <row r="15">
      <c r="A15" s="106">
        <v>2019.0</v>
      </c>
      <c r="B15" s="106" t="s">
        <v>954</v>
      </c>
      <c r="C15" s="106" t="s">
        <v>2272</v>
      </c>
      <c r="D15" s="108"/>
      <c r="E15" s="106">
        <v>10.0</v>
      </c>
      <c r="F15" s="5">
        <v>6.0</v>
      </c>
      <c r="G15" s="5" t="s">
        <v>4977</v>
      </c>
      <c r="H15" s="5">
        <f t="shared" si="1"/>
        <v>20</v>
      </c>
      <c r="I15" s="5">
        <v>25.0</v>
      </c>
      <c r="J15" s="8">
        <f t="shared" si="2"/>
        <v>120</v>
      </c>
      <c r="K15" s="5">
        <v>35.0</v>
      </c>
    </row>
    <row r="16">
      <c r="A16" s="99">
        <v>2019.0</v>
      </c>
      <c r="B16" s="99" t="s">
        <v>6424</v>
      </c>
      <c r="C16" s="99" t="s">
        <v>982</v>
      </c>
      <c r="D16" s="99" t="s">
        <v>786</v>
      </c>
      <c r="E16" s="99">
        <v>10.0</v>
      </c>
      <c r="F16" s="5">
        <v>2.0</v>
      </c>
      <c r="G16" s="5" t="s">
        <v>6289</v>
      </c>
      <c r="H16" s="5">
        <f t="shared" si="1"/>
        <v>80</v>
      </c>
      <c r="I16" s="5">
        <v>100.0</v>
      </c>
      <c r="J16" s="8">
        <f t="shared" si="2"/>
        <v>160</v>
      </c>
      <c r="K16" s="5">
        <v>150.0</v>
      </c>
    </row>
    <row r="17">
      <c r="A17" s="99">
        <v>2011.0</v>
      </c>
      <c r="B17" s="99" t="s">
        <v>62</v>
      </c>
      <c r="C17" s="99" t="s">
        <v>6425</v>
      </c>
      <c r="D17" s="99"/>
      <c r="E17" s="99">
        <v>9.0</v>
      </c>
      <c r="F17" s="5">
        <v>2.0</v>
      </c>
      <c r="G17" s="5" t="s">
        <v>6289</v>
      </c>
      <c r="H17" s="5">
        <f t="shared" si="1"/>
        <v>16</v>
      </c>
      <c r="I17" s="5">
        <v>20.0</v>
      </c>
      <c r="J17" s="8">
        <f t="shared" si="2"/>
        <v>32</v>
      </c>
      <c r="K17" s="5">
        <v>25.0</v>
      </c>
    </row>
    <row r="18">
      <c r="A18" s="99">
        <v>2018.0</v>
      </c>
      <c r="B18" s="99" t="s">
        <v>6426</v>
      </c>
      <c r="C18" s="99" t="s">
        <v>6427</v>
      </c>
      <c r="D18" s="100"/>
      <c r="E18" s="99">
        <v>9.0</v>
      </c>
      <c r="F18" s="5">
        <v>1.0</v>
      </c>
      <c r="G18" s="5" t="s">
        <v>6289</v>
      </c>
      <c r="H18" s="5">
        <f t="shared" si="1"/>
        <v>48</v>
      </c>
      <c r="I18" s="5">
        <v>60.0</v>
      </c>
      <c r="J18" s="8">
        <f t="shared" si="2"/>
        <v>48</v>
      </c>
      <c r="K18" s="5">
        <v>60.0</v>
      </c>
    </row>
    <row r="19">
      <c r="A19" s="5">
        <v>2020.0</v>
      </c>
      <c r="B19" s="5" t="s">
        <v>6428</v>
      </c>
      <c r="C19" s="5" t="s">
        <v>1100</v>
      </c>
      <c r="D19" s="5" t="s">
        <v>6429</v>
      </c>
      <c r="E19" s="5">
        <v>9.0</v>
      </c>
      <c r="F19" s="5">
        <v>1.0</v>
      </c>
      <c r="G19" s="5" t="s">
        <v>6289</v>
      </c>
      <c r="H19" s="5">
        <f t="shared" si="1"/>
        <v>720</v>
      </c>
      <c r="I19" s="5">
        <v>900.0</v>
      </c>
      <c r="J19" s="8">
        <f t="shared" si="2"/>
        <v>720</v>
      </c>
      <c r="K19" s="5">
        <v>900.0</v>
      </c>
    </row>
    <row r="20">
      <c r="A20" s="5">
        <v>2020.0</v>
      </c>
      <c r="B20" s="5" t="s">
        <v>6430</v>
      </c>
      <c r="C20" s="5" t="s">
        <v>6431</v>
      </c>
      <c r="D20" s="5" t="s">
        <v>6432</v>
      </c>
      <c r="E20" s="5">
        <v>10.0</v>
      </c>
      <c r="F20" s="5">
        <v>1.0</v>
      </c>
      <c r="G20" s="5" t="s">
        <v>6289</v>
      </c>
      <c r="H20" s="5">
        <f t="shared" si="1"/>
        <v>960</v>
      </c>
      <c r="I20" s="5">
        <v>1200.0</v>
      </c>
      <c r="J20" s="8">
        <f t="shared" si="2"/>
        <v>960</v>
      </c>
      <c r="K20" s="5">
        <v>1200.0</v>
      </c>
    </row>
    <row r="21">
      <c r="A21" s="106">
        <v>2017.0</v>
      </c>
      <c r="B21" s="106" t="s">
        <v>6048</v>
      </c>
      <c r="C21" s="106" t="s">
        <v>6433</v>
      </c>
      <c r="D21" s="106" t="s">
        <v>6434</v>
      </c>
      <c r="E21" s="106">
        <v>10.0</v>
      </c>
      <c r="F21" s="5">
        <v>1.0</v>
      </c>
      <c r="G21" s="5" t="s">
        <v>4912</v>
      </c>
      <c r="H21" s="5">
        <f t="shared" si="1"/>
        <v>32</v>
      </c>
      <c r="I21" s="5">
        <v>40.0</v>
      </c>
      <c r="J21" s="8">
        <f t="shared" si="2"/>
        <v>32</v>
      </c>
      <c r="K21" s="5">
        <v>50.0</v>
      </c>
    </row>
    <row r="22">
      <c r="A22" s="106">
        <v>1999.0</v>
      </c>
      <c r="B22" s="106" t="s">
        <v>6435</v>
      </c>
      <c r="C22" s="106" t="s">
        <v>6436</v>
      </c>
      <c r="D22" s="106" t="s">
        <v>6437</v>
      </c>
      <c r="E22" s="106">
        <v>8.0</v>
      </c>
      <c r="F22" s="5">
        <v>1.0</v>
      </c>
      <c r="G22" s="5" t="s">
        <v>6435</v>
      </c>
      <c r="H22" s="5">
        <v>20.0</v>
      </c>
      <c r="J22" s="8">
        <f t="shared" si="2"/>
        <v>20</v>
      </c>
    </row>
    <row r="23">
      <c r="A23" s="106">
        <v>1999.0</v>
      </c>
      <c r="B23" s="106" t="s">
        <v>3765</v>
      </c>
      <c r="C23" s="106" t="s">
        <v>5710</v>
      </c>
      <c r="D23" s="106" t="s">
        <v>3825</v>
      </c>
      <c r="E23" s="106">
        <v>6.0</v>
      </c>
      <c r="F23" s="5">
        <v>1.0</v>
      </c>
      <c r="G23" s="5" t="s">
        <v>6435</v>
      </c>
      <c r="H23" s="5">
        <v>75.0</v>
      </c>
      <c r="J23" s="5">
        <v>110.0</v>
      </c>
    </row>
    <row r="24">
      <c r="A24" s="106">
        <v>2020.0</v>
      </c>
      <c r="B24" s="106" t="s">
        <v>6438</v>
      </c>
      <c r="C24" s="106" t="s">
        <v>6439</v>
      </c>
      <c r="D24" s="106" t="s">
        <v>6440</v>
      </c>
      <c r="E24" s="106">
        <v>9.0</v>
      </c>
      <c r="F24" s="5">
        <v>1.0</v>
      </c>
      <c r="G24" s="5" t="s">
        <v>6435</v>
      </c>
      <c r="H24" s="5">
        <v>220.0</v>
      </c>
      <c r="J24" s="8">
        <f>H24*F24</f>
        <v>220</v>
      </c>
    </row>
    <row r="25">
      <c r="A25" s="106">
        <v>2020.0</v>
      </c>
      <c r="B25" s="106" t="s">
        <v>6438</v>
      </c>
      <c r="C25" s="106" t="s">
        <v>6441</v>
      </c>
      <c r="D25" s="106" t="s">
        <v>6442</v>
      </c>
      <c r="E25" s="106">
        <v>10.0</v>
      </c>
      <c r="F25" s="5">
        <v>1.0</v>
      </c>
      <c r="G25" s="5" t="s">
        <v>6435</v>
      </c>
      <c r="H25" s="5">
        <v>350.0</v>
      </c>
    </row>
    <row r="26">
      <c r="A26" s="106">
        <v>1999.0</v>
      </c>
      <c r="B26" s="106" t="s">
        <v>6438</v>
      </c>
      <c r="C26" s="106" t="s">
        <v>6441</v>
      </c>
      <c r="D26" s="106" t="s">
        <v>6443</v>
      </c>
      <c r="E26" s="106">
        <v>9.0</v>
      </c>
      <c r="F26" s="5">
        <v>1.0</v>
      </c>
      <c r="G26" s="5" t="s">
        <v>6435</v>
      </c>
      <c r="H26" s="5">
        <v>800.0</v>
      </c>
    </row>
    <row r="27">
      <c r="A27" s="106">
        <v>2007.0</v>
      </c>
      <c r="B27" s="106" t="s">
        <v>6438</v>
      </c>
      <c r="C27" s="106" t="s">
        <v>6444</v>
      </c>
      <c r="D27" s="106" t="s">
        <v>6445</v>
      </c>
      <c r="E27" s="106">
        <v>10.0</v>
      </c>
      <c r="F27" s="5">
        <v>1.0</v>
      </c>
      <c r="G27" s="5" t="s">
        <v>6435</v>
      </c>
      <c r="H27" s="5">
        <v>420.0</v>
      </c>
    </row>
    <row r="28">
      <c r="A28" s="106">
        <v>1999.0</v>
      </c>
      <c r="B28" s="106" t="s">
        <v>6446</v>
      </c>
      <c r="C28" s="106" t="s">
        <v>6447</v>
      </c>
      <c r="D28" s="106" t="s">
        <v>6448</v>
      </c>
      <c r="E28" s="106">
        <v>6.0</v>
      </c>
      <c r="F28" s="5">
        <v>1.0</v>
      </c>
      <c r="G28" s="5" t="s">
        <v>6435</v>
      </c>
    </row>
    <row r="29">
      <c r="A29" s="106">
        <v>1999.0</v>
      </c>
      <c r="B29" s="106" t="s">
        <v>6446</v>
      </c>
      <c r="C29" s="106" t="s">
        <v>6447</v>
      </c>
      <c r="D29" s="106" t="s">
        <v>6448</v>
      </c>
      <c r="E29" s="106">
        <v>5.0</v>
      </c>
      <c r="F29" s="5">
        <v>1.0</v>
      </c>
      <c r="G29" s="5" t="s">
        <v>6435</v>
      </c>
    </row>
    <row r="30">
      <c r="A30" s="106">
        <v>1999.0</v>
      </c>
      <c r="B30" s="106" t="s">
        <v>6446</v>
      </c>
      <c r="C30" s="106" t="s">
        <v>6449</v>
      </c>
      <c r="D30" s="106" t="s">
        <v>6448</v>
      </c>
      <c r="E30" s="106">
        <v>4.0</v>
      </c>
      <c r="F30" s="5">
        <v>1.0</v>
      </c>
      <c r="G30" s="5" t="s">
        <v>6435</v>
      </c>
    </row>
    <row r="31">
      <c r="A31" s="106">
        <v>2016.0</v>
      </c>
      <c r="B31" s="106" t="s">
        <v>3993</v>
      </c>
      <c r="C31" s="106" t="s">
        <v>4348</v>
      </c>
      <c r="D31" s="106"/>
      <c r="E31" s="106" t="s">
        <v>808</v>
      </c>
      <c r="F31" s="5">
        <v>1.0</v>
      </c>
      <c r="G31" s="5" t="s">
        <v>6435</v>
      </c>
    </row>
    <row r="32">
      <c r="A32" s="106">
        <v>2016.0</v>
      </c>
      <c r="B32" s="106" t="s">
        <v>3993</v>
      </c>
      <c r="C32" s="106" t="s">
        <v>4348</v>
      </c>
      <c r="D32" s="106"/>
      <c r="E32" s="106" t="s">
        <v>984</v>
      </c>
      <c r="F32" s="5">
        <v>2.0</v>
      </c>
      <c r="G32" s="5" t="s">
        <v>6435</v>
      </c>
    </row>
    <row r="33">
      <c r="A33" s="106">
        <v>2016.0</v>
      </c>
      <c r="B33" s="106" t="s">
        <v>3993</v>
      </c>
      <c r="C33" s="106" t="s">
        <v>4348</v>
      </c>
      <c r="D33" s="106"/>
      <c r="E33" s="106">
        <v>7.0</v>
      </c>
      <c r="F33" s="5">
        <v>1.0</v>
      </c>
      <c r="G33" s="5" t="s">
        <v>6435</v>
      </c>
    </row>
    <row r="34">
      <c r="A34" s="106">
        <v>1999.0</v>
      </c>
      <c r="B34" s="106" t="s">
        <v>3765</v>
      </c>
      <c r="C34" s="106" t="s">
        <v>4348</v>
      </c>
      <c r="D34" s="106"/>
      <c r="E34" s="106">
        <v>6.0</v>
      </c>
      <c r="F34" s="5">
        <v>1.0</v>
      </c>
      <c r="G34" s="5" t="s">
        <v>6435</v>
      </c>
    </row>
    <row r="35">
      <c r="A35" s="106">
        <v>2016.0</v>
      </c>
      <c r="B35" s="106" t="s">
        <v>3993</v>
      </c>
      <c r="C35" s="106" t="s">
        <v>4348</v>
      </c>
      <c r="D35" s="106"/>
      <c r="E35" s="106" t="s">
        <v>6450</v>
      </c>
      <c r="F35" s="5">
        <v>1.0</v>
      </c>
      <c r="G35" s="5" t="s">
        <v>6435</v>
      </c>
    </row>
    <row r="36">
      <c r="A36" s="106">
        <v>1999.0</v>
      </c>
      <c r="B36" s="106" t="s">
        <v>3783</v>
      </c>
      <c r="C36" s="106" t="s">
        <v>6436</v>
      </c>
      <c r="D36" s="106" t="s">
        <v>6451</v>
      </c>
      <c r="E36" s="106">
        <v>5.0</v>
      </c>
      <c r="F36" s="5">
        <v>1.0</v>
      </c>
      <c r="G36" s="5" t="s">
        <v>6435</v>
      </c>
    </row>
    <row r="37">
      <c r="A37" s="106">
        <v>1999.0</v>
      </c>
      <c r="B37" s="106" t="s">
        <v>6446</v>
      </c>
      <c r="C37" s="106" t="s">
        <v>6449</v>
      </c>
      <c r="D37" s="106" t="s">
        <v>6448</v>
      </c>
      <c r="E37" s="106">
        <v>3.0</v>
      </c>
      <c r="F37" s="5">
        <v>1.0</v>
      </c>
      <c r="G37" s="5" t="s">
        <v>6435</v>
      </c>
    </row>
    <row r="38">
      <c r="A38" s="106">
        <v>1999.0</v>
      </c>
      <c r="B38" s="106" t="s">
        <v>6446</v>
      </c>
      <c r="C38" s="106" t="s">
        <v>6452</v>
      </c>
      <c r="D38" s="106" t="s">
        <v>6448</v>
      </c>
      <c r="E38" s="106">
        <v>4.0</v>
      </c>
      <c r="F38" s="5">
        <v>1.0</v>
      </c>
      <c r="G38" s="5" t="s">
        <v>6435</v>
      </c>
    </row>
    <row r="39">
      <c r="A39" s="106">
        <v>1999.0</v>
      </c>
      <c r="B39" s="106" t="s">
        <v>6446</v>
      </c>
      <c r="C39" s="106" t="s">
        <v>6453</v>
      </c>
      <c r="D39" s="106" t="s">
        <v>6448</v>
      </c>
      <c r="E39" s="106">
        <v>5.0</v>
      </c>
      <c r="F39" s="5">
        <v>1.0</v>
      </c>
      <c r="G39" s="5" t="s">
        <v>6435</v>
      </c>
    </row>
    <row r="40">
      <c r="A40" s="106">
        <v>1999.0</v>
      </c>
      <c r="B40" s="106" t="s">
        <v>6446</v>
      </c>
      <c r="C40" s="106" t="s">
        <v>3994</v>
      </c>
      <c r="D40" s="106" t="s">
        <v>3825</v>
      </c>
      <c r="E40" s="106">
        <v>5.0</v>
      </c>
      <c r="F40" s="5">
        <v>2.0</v>
      </c>
      <c r="G40" s="5" t="s">
        <v>6435</v>
      </c>
    </row>
    <row r="41">
      <c r="A41" s="106">
        <v>1999.0</v>
      </c>
      <c r="B41" s="106" t="s">
        <v>6446</v>
      </c>
      <c r="C41" s="106" t="s">
        <v>6454</v>
      </c>
      <c r="D41" s="106" t="s">
        <v>3825</v>
      </c>
      <c r="E41" s="106">
        <v>5.0</v>
      </c>
      <c r="F41" s="5">
        <v>2.0</v>
      </c>
      <c r="G41" s="5" t="s">
        <v>6435</v>
      </c>
    </row>
    <row r="42">
      <c r="A42" s="106">
        <v>1999.0</v>
      </c>
      <c r="B42" s="106" t="s">
        <v>6446</v>
      </c>
      <c r="C42" s="106" t="s">
        <v>5806</v>
      </c>
      <c r="D42" s="106" t="s">
        <v>6448</v>
      </c>
      <c r="E42" s="106">
        <v>6.0</v>
      </c>
      <c r="F42" s="5">
        <v>1.0</v>
      </c>
      <c r="G42" s="5" t="s">
        <v>6435</v>
      </c>
    </row>
    <row r="43">
      <c r="A43" s="106">
        <v>1999.0</v>
      </c>
      <c r="B43" s="106" t="s">
        <v>6446</v>
      </c>
      <c r="C43" s="106" t="s">
        <v>6455</v>
      </c>
      <c r="D43" s="106" t="s">
        <v>6456</v>
      </c>
      <c r="E43" s="106">
        <v>6.0</v>
      </c>
      <c r="F43" s="5">
        <v>2.0</v>
      </c>
      <c r="G43" s="5" t="s">
        <v>6435</v>
      </c>
    </row>
    <row r="44">
      <c r="A44" s="106">
        <v>1999.0</v>
      </c>
      <c r="B44" s="106" t="s">
        <v>6446</v>
      </c>
      <c r="C44" s="106" t="s">
        <v>5666</v>
      </c>
      <c r="D44" s="106" t="s">
        <v>3825</v>
      </c>
      <c r="E44" s="106">
        <v>5.0</v>
      </c>
      <c r="F44" s="5">
        <v>1.0</v>
      </c>
      <c r="G44" s="5" t="s">
        <v>6435</v>
      </c>
    </row>
    <row r="45">
      <c r="A45" s="106">
        <v>2017.0</v>
      </c>
      <c r="B45" s="106" t="s">
        <v>1995</v>
      </c>
      <c r="C45" s="106" t="s">
        <v>6457</v>
      </c>
      <c r="D45" s="108"/>
      <c r="E45" s="106">
        <v>10.0</v>
      </c>
      <c r="F45" s="5">
        <v>2.0</v>
      </c>
      <c r="G45" s="5" t="s">
        <v>4977</v>
      </c>
      <c r="H45" s="5">
        <v>20.0</v>
      </c>
      <c r="J45" s="5">
        <v>20.0</v>
      </c>
    </row>
    <row r="46">
      <c r="A46" s="106">
        <v>2017.0</v>
      </c>
      <c r="B46" s="106" t="s">
        <v>6458</v>
      </c>
      <c r="C46" s="106" t="s">
        <v>2490</v>
      </c>
      <c r="D46" s="108"/>
      <c r="E46" s="106">
        <v>10.0</v>
      </c>
      <c r="F46" s="5">
        <v>1.0</v>
      </c>
      <c r="G46" s="5" t="s">
        <v>4977</v>
      </c>
      <c r="H46" s="5">
        <v>35.0</v>
      </c>
      <c r="J46" s="5">
        <v>35.0</v>
      </c>
    </row>
    <row r="47">
      <c r="A47" s="5">
        <v>2018.0</v>
      </c>
      <c r="B47" s="5" t="s">
        <v>786</v>
      </c>
      <c r="C47" s="5" t="s">
        <v>2490</v>
      </c>
      <c r="D47" s="5" t="s">
        <v>6459</v>
      </c>
      <c r="E47" s="5">
        <v>9.0</v>
      </c>
      <c r="F47" s="5">
        <v>1.0</v>
      </c>
      <c r="G47" s="5" t="s">
        <v>4977</v>
      </c>
      <c r="H47" s="5">
        <v>15.0</v>
      </c>
      <c r="J47" s="5">
        <v>15.0</v>
      </c>
    </row>
    <row r="48">
      <c r="A48" s="5">
        <v>2019.0</v>
      </c>
      <c r="B48" s="5" t="s">
        <v>1995</v>
      </c>
      <c r="C48" s="5" t="s">
        <v>2490</v>
      </c>
      <c r="E48" s="5">
        <v>10.0</v>
      </c>
      <c r="F48" s="5">
        <v>1.0</v>
      </c>
      <c r="G48" s="5" t="s">
        <v>4977</v>
      </c>
      <c r="H48" s="5">
        <v>40.0</v>
      </c>
      <c r="J48" s="5">
        <v>40.0</v>
      </c>
    </row>
    <row r="49">
      <c r="A49" s="5">
        <v>2018.0</v>
      </c>
      <c r="B49" s="5" t="s">
        <v>305</v>
      </c>
      <c r="C49" s="5" t="s">
        <v>6457</v>
      </c>
      <c r="D49" s="5" t="s">
        <v>6460</v>
      </c>
      <c r="E49" s="5">
        <v>9.0</v>
      </c>
      <c r="F49" s="5">
        <v>1.0</v>
      </c>
      <c r="G49" s="5" t="s">
        <v>4977</v>
      </c>
      <c r="H49" s="5">
        <v>15.0</v>
      </c>
      <c r="J49" s="5">
        <v>15.0</v>
      </c>
    </row>
    <row r="50">
      <c r="A50" s="5">
        <v>2018.0</v>
      </c>
      <c r="B50" s="5" t="s">
        <v>305</v>
      </c>
      <c r="C50" s="5" t="s">
        <v>2490</v>
      </c>
      <c r="D50" s="5" t="s">
        <v>6461</v>
      </c>
      <c r="E50" s="5">
        <v>9.0</v>
      </c>
      <c r="F50" s="5">
        <v>1.0</v>
      </c>
      <c r="G50" s="5" t="s">
        <v>4977</v>
      </c>
      <c r="H50" s="5">
        <v>25.0</v>
      </c>
      <c r="J50" s="5">
        <v>25.0</v>
      </c>
    </row>
    <row r="51">
      <c r="A51" s="5">
        <v>2018.0</v>
      </c>
      <c r="B51" s="5" t="s">
        <v>305</v>
      </c>
      <c r="C51" s="5" t="s">
        <v>2490</v>
      </c>
      <c r="D51" s="5" t="s">
        <v>6462</v>
      </c>
      <c r="E51" s="5">
        <v>9.0</v>
      </c>
      <c r="F51" s="5">
        <v>2.0</v>
      </c>
      <c r="G51" s="5" t="s">
        <v>4977</v>
      </c>
      <c r="H51" s="5">
        <v>18.0</v>
      </c>
      <c r="J51" s="5">
        <v>18.0</v>
      </c>
    </row>
    <row r="52">
      <c r="A52" s="5">
        <v>2017.0</v>
      </c>
      <c r="B52" s="5" t="s">
        <v>119</v>
      </c>
      <c r="C52" s="5" t="s">
        <v>2490</v>
      </c>
      <c r="E52" s="5">
        <v>10.0</v>
      </c>
      <c r="F52" s="5">
        <v>2.0</v>
      </c>
      <c r="G52" s="5" t="s">
        <v>4977</v>
      </c>
      <c r="H52" s="5">
        <v>25.0</v>
      </c>
      <c r="J52" s="5">
        <v>25.0</v>
      </c>
    </row>
    <row r="53">
      <c r="A53" s="99">
        <v>2018.0</v>
      </c>
      <c r="B53" s="99" t="s">
        <v>786</v>
      </c>
      <c r="C53" s="99" t="s">
        <v>6463</v>
      </c>
      <c r="D53" s="100"/>
      <c r="E53" s="99">
        <v>10.0</v>
      </c>
      <c r="F53" s="5">
        <v>3.0</v>
      </c>
      <c r="G53" s="5" t="s">
        <v>4977</v>
      </c>
      <c r="H53" s="5">
        <v>500.0</v>
      </c>
      <c r="J53" s="5">
        <v>500.0</v>
      </c>
    </row>
    <row r="54">
      <c r="A54" s="106">
        <v>2001.0</v>
      </c>
      <c r="B54" s="106" t="s">
        <v>5036</v>
      </c>
      <c r="C54" s="106" t="s">
        <v>6464</v>
      </c>
      <c r="D54" s="108"/>
      <c r="E54" s="106">
        <v>10.0</v>
      </c>
      <c r="F54" s="5">
        <v>1.0</v>
      </c>
      <c r="H54" s="5">
        <v>425.0</v>
      </c>
      <c r="J54" s="5">
        <v>425.0</v>
      </c>
    </row>
    <row r="55">
      <c r="A55" s="99">
        <v>2018.0</v>
      </c>
      <c r="B55" s="99" t="s">
        <v>6465</v>
      </c>
      <c r="C55" s="99" t="s">
        <v>6466</v>
      </c>
      <c r="D55" s="100"/>
      <c r="E55" s="99">
        <v>10.0</v>
      </c>
      <c r="F55" s="5">
        <v>1.0</v>
      </c>
      <c r="G55" s="5" t="s">
        <v>4912</v>
      </c>
      <c r="H55" s="5">
        <v>175.0</v>
      </c>
      <c r="J55" s="5">
        <v>175.0</v>
      </c>
    </row>
    <row r="56">
      <c r="A56" s="5">
        <v>2020.0</v>
      </c>
      <c r="B56" s="5" t="s">
        <v>6467</v>
      </c>
      <c r="C56" s="5" t="s">
        <v>6468</v>
      </c>
      <c r="E56" s="5">
        <v>9.5</v>
      </c>
      <c r="F56" s="5">
        <v>1.0</v>
      </c>
      <c r="G56" s="5" t="s">
        <v>4912</v>
      </c>
      <c r="H56" s="5">
        <v>150.0</v>
      </c>
      <c r="J56" s="5">
        <v>150.0</v>
      </c>
    </row>
    <row r="57">
      <c r="A57" s="99">
        <v>2020.0</v>
      </c>
      <c r="B57" s="99" t="s">
        <v>786</v>
      </c>
      <c r="C57" s="99" t="s">
        <v>2526</v>
      </c>
      <c r="D57" s="99" t="s">
        <v>2556</v>
      </c>
      <c r="E57" s="99">
        <v>10.0</v>
      </c>
      <c r="F57" s="5">
        <v>1.0</v>
      </c>
      <c r="G57" s="5" t="s">
        <v>4977</v>
      </c>
      <c r="H57" s="5">
        <v>1100.0</v>
      </c>
      <c r="J57" s="5">
        <v>1100.0</v>
      </c>
    </row>
    <row r="58">
      <c r="A58" s="5">
        <v>2019.0</v>
      </c>
      <c r="B58" s="5" t="s">
        <v>6469</v>
      </c>
      <c r="C58" s="5" t="s">
        <v>6470</v>
      </c>
      <c r="D58" s="5" t="s">
        <v>6471</v>
      </c>
      <c r="E58" s="5">
        <v>10.0</v>
      </c>
      <c r="F58" s="5">
        <v>1.0</v>
      </c>
      <c r="G58" s="5" t="s">
        <v>4977</v>
      </c>
      <c r="H58" s="5">
        <v>375.0</v>
      </c>
      <c r="J58" s="5">
        <v>375.0</v>
      </c>
    </row>
    <row r="59">
      <c r="A59" s="5">
        <v>2019.0</v>
      </c>
      <c r="B59" s="5" t="s">
        <v>844</v>
      </c>
      <c r="C59" s="5" t="s">
        <v>6376</v>
      </c>
      <c r="D59" s="5" t="s">
        <v>6472</v>
      </c>
      <c r="E59" s="5">
        <v>9.5</v>
      </c>
      <c r="F59" s="5">
        <v>1.0</v>
      </c>
      <c r="G59" s="5" t="s">
        <v>4977</v>
      </c>
      <c r="H59" s="5">
        <v>275.0</v>
      </c>
      <c r="J59" s="5">
        <v>465.0</v>
      </c>
    </row>
    <row r="60">
      <c r="A60" s="99">
        <v>2018.0</v>
      </c>
      <c r="B60" s="99" t="s">
        <v>844</v>
      </c>
      <c r="C60" s="99" t="s">
        <v>6463</v>
      </c>
      <c r="D60" s="99" t="s">
        <v>6473</v>
      </c>
      <c r="E60" s="99">
        <v>10.0</v>
      </c>
      <c r="F60" s="5">
        <v>1.0</v>
      </c>
      <c r="G60" s="5" t="s">
        <v>4977</v>
      </c>
      <c r="H60" s="5">
        <v>2000.0</v>
      </c>
      <c r="J60" s="5">
        <v>2500.0</v>
      </c>
    </row>
    <row r="61">
      <c r="A61" s="106">
        <v>2018.0</v>
      </c>
      <c r="B61" s="106" t="s">
        <v>844</v>
      </c>
      <c r="C61" s="106" t="s">
        <v>6474</v>
      </c>
      <c r="D61" s="108"/>
      <c r="E61" s="106">
        <v>10.0</v>
      </c>
      <c r="F61" s="5">
        <v>1.0</v>
      </c>
      <c r="G61" s="5" t="s">
        <v>4977</v>
      </c>
      <c r="H61" s="5">
        <v>150.0</v>
      </c>
      <c r="J61" s="5">
        <v>175.0</v>
      </c>
    </row>
    <row r="62">
      <c r="A62" s="99">
        <v>2017.0</v>
      </c>
      <c r="B62" s="99" t="s">
        <v>2344</v>
      </c>
      <c r="C62" s="99" t="s">
        <v>1409</v>
      </c>
      <c r="D62" s="100"/>
      <c r="E62" s="99">
        <v>10.0</v>
      </c>
      <c r="F62" s="5">
        <v>1.0</v>
      </c>
      <c r="G62" s="5" t="s">
        <v>6289</v>
      </c>
      <c r="H62" s="5">
        <v>1250.0</v>
      </c>
      <c r="J62" s="5">
        <v>1500.0</v>
      </c>
    </row>
    <row r="63">
      <c r="A63" s="99">
        <v>2020.0</v>
      </c>
      <c r="B63" s="99" t="s">
        <v>1224</v>
      </c>
      <c r="C63" s="99" t="s">
        <v>1409</v>
      </c>
      <c r="D63" s="99" t="s">
        <v>1708</v>
      </c>
      <c r="E63" s="99">
        <v>9.0</v>
      </c>
      <c r="F63" s="5">
        <v>1.0</v>
      </c>
      <c r="G63" s="5" t="s">
        <v>6289</v>
      </c>
      <c r="H63" s="5">
        <v>1800.0</v>
      </c>
      <c r="J63" s="5">
        <v>1800.0</v>
      </c>
    </row>
    <row r="64">
      <c r="A64" s="5">
        <v>2019.0</v>
      </c>
      <c r="B64" s="5" t="s">
        <v>2344</v>
      </c>
      <c r="C64" s="5" t="s">
        <v>6475</v>
      </c>
      <c r="D64" s="5" t="s">
        <v>6476</v>
      </c>
      <c r="E64" s="5">
        <v>9.0</v>
      </c>
      <c r="F64" s="5">
        <v>1.0</v>
      </c>
      <c r="G64" s="5" t="s">
        <v>4977</v>
      </c>
      <c r="H64" s="5">
        <v>120.0</v>
      </c>
      <c r="J64" s="5">
        <v>120.0</v>
      </c>
    </row>
    <row r="65">
      <c r="A65" s="5">
        <v>2019.0</v>
      </c>
      <c r="B65" s="5" t="s">
        <v>786</v>
      </c>
      <c r="C65" s="5" t="s">
        <v>6475</v>
      </c>
      <c r="D65" s="5" t="s">
        <v>6477</v>
      </c>
      <c r="E65" s="5">
        <v>10.0</v>
      </c>
      <c r="F65" s="5">
        <v>1.0</v>
      </c>
      <c r="G65" s="5" t="s">
        <v>4977</v>
      </c>
      <c r="H65" s="5">
        <v>15.0</v>
      </c>
      <c r="J65" s="5">
        <v>15.0</v>
      </c>
    </row>
    <row r="66">
      <c r="A66" s="5">
        <v>2019.0</v>
      </c>
      <c r="B66" s="5" t="s">
        <v>2344</v>
      </c>
      <c r="C66" s="5" t="s">
        <v>6475</v>
      </c>
      <c r="D66" s="5" t="s">
        <v>6478</v>
      </c>
      <c r="E66" s="5">
        <v>10.0</v>
      </c>
      <c r="F66" s="5">
        <v>1.0</v>
      </c>
      <c r="G66" s="5" t="s">
        <v>4977</v>
      </c>
      <c r="H66" s="5">
        <v>20.0</v>
      </c>
      <c r="J66" s="5">
        <v>20.0</v>
      </c>
    </row>
    <row r="67">
      <c r="A67" s="5">
        <v>2019.0</v>
      </c>
      <c r="B67" s="5" t="s">
        <v>5982</v>
      </c>
      <c r="C67" s="5" t="s">
        <v>6475</v>
      </c>
      <c r="D67" s="5" t="s">
        <v>6479</v>
      </c>
      <c r="E67" s="5">
        <v>10.0</v>
      </c>
      <c r="F67" s="5">
        <v>2.0</v>
      </c>
      <c r="G67" s="5" t="s">
        <v>4977</v>
      </c>
      <c r="H67" s="5">
        <v>10.0</v>
      </c>
      <c r="J67" s="5">
        <v>10.0</v>
      </c>
    </row>
    <row r="68">
      <c r="A68" s="99">
        <v>2019.0</v>
      </c>
      <c r="B68" s="99" t="s">
        <v>2523</v>
      </c>
      <c r="C68" s="99" t="s">
        <v>6475</v>
      </c>
      <c r="D68" s="99"/>
      <c r="E68" s="99">
        <v>10.0</v>
      </c>
      <c r="F68" s="5">
        <v>2.0</v>
      </c>
      <c r="G68" s="5" t="s">
        <v>4977</v>
      </c>
      <c r="H68" s="5">
        <v>15.0</v>
      </c>
      <c r="J68" s="5">
        <v>15.0</v>
      </c>
    </row>
    <row r="69">
      <c r="A69" s="99">
        <v>2019.0</v>
      </c>
      <c r="B69" s="99" t="s">
        <v>6480</v>
      </c>
      <c r="C69" s="99" t="s">
        <v>6481</v>
      </c>
      <c r="D69" s="100"/>
      <c r="E69" s="99">
        <v>9.0</v>
      </c>
      <c r="F69" s="5">
        <v>1.0</v>
      </c>
      <c r="G69" s="5" t="s">
        <v>4977</v>
      </c>
      <c r="H69" s="5">
        <v>10.0</v>
      </c>
      <c r="J69" s="5">
        <v>10.0</v>
      </c>
    </row>
    <row r="70">
      <c r="A70" s="5">
        <v>2018.0</v>
      </c>
      <c r="B70" s="5" t="s">
        <v>6426</v>
      </c>
      <c r="C70" s="5" t="s">
        <v>6482</v>
      </c>
      <c r="D70" s="5" t="s">
        <v>6483</v>
      </c>
      <c r="E70" s="5">
        <v>9.0</v>
      </c>
      <c r="F70" s="5">
        <v>1.0</v>
      </c>
      <c r="G70" s="5" t="s">
        <v>4977</v>
      </c>
      <c r="H70" s="5">
        <v>40.0</v>
      </c>
      <c r="J70" s="5">
        <v>40.0</v>
      </c>
    </row>
    <row r="71">
      <c r="A71" s="99">
        <v>2019.0</v>
      </c>
      <c r="B71" s="99" t="s">
        <v>1995</v>
      </c>
      <c r="C71" s="99" t="s">
        <v>6481</v>
      </c>
      <c r="D71" s="100"/>
      <c r="E71" s="99">
        <v>9.0</v>
      </c>
      <c r="F71" s="5">
        <v>2.0</v>
      </c>
      <c r="G71" s="5" t="s">
        <v>4977</v>
      </c>
      <c r="H71" s="5">
        <v>10.0</v>
      </c>
      <c r="J71" s="5">
        <v>10.0</v>
      </c>
    </row>
    <row r="72">
      <c r="A72" s="5">
        <v>2019.0</v>
      </c>
      <c r="B72" s="5" t="s">
        <v>786</v>
      </c>
      <c r="C72" s="5" t="s">
        <v>6481</v>
      </c>
      <c r="D72" s="5" t="s">
        <v>6484</v>
      </c>
      <c r="E72" s="5">
        <v>10.0</v>
      </c>
      <c r="F72" s="5">
        <v>1.0</v>
      </c>
      <c r="G72" s="5" t="s">
        <v>4977</v>
      </c>
      <c r="H72" s="5">
        <v>20.0</v>
      </c>
      <c r="J72" s="5">
        <v>20.0</v>
      </c>
    </row>
    <row r="73">
      <c r="A73" s="5">
        <v>2017.0</v>
      </c>
      <c r="B73" s="5" t="s">
        <v>6485</v>
      </c>
      <c r="C73" s="5" t="s">
        <v>6486</v>
      </c>
      <c r="D73" s="5" t="s">
        <v>6487</v>
      </c>
      <c r="E73" s="5">
        <v>10.0</v>
      </c>
      <c r="F73" s="5">
        <v>1.0</v>
      </c>
      <c r="G73" s="5" t="s">
        <v>4912</v>
      </c>
      <c r="H73" s="5">
        <v>100.0</v>
      </c>
      <c r="J73" s="5">
        <v>125.0</v>
      </c>
    </row>
    <row r="74">
      <c r="A74" s="106">
        <v>2018.0</v>
      </c>
      <c r="B74" s="106" t="s">
        <v>6488</v>
      </c>
      <c r="C74" s="106" t="s">
        <v>6489</v>
      </c>
      <c r="D74" s="106" t="s">
        <v>6490</v>
      </c>
      <c r="E74" s="106">
        <v>10.0</v>
      </c>
      <c r="F74" s="5">
        <v>1.0</v>
      </c>
      <c r="G74" s="5" t="s">
        <v>4912</v>
      </c>
      <c r="H74" s="5">
        <v>50.0</v>
      </c>
      <c r="J74" s="5">
        <v>50.0</v>
      </c>
    </row>
    <row r="75">
      <c r="A75" s="5">
        <v>2016.0</v>
      </c>
      <c r="B75" s="5" t="s">
        <v>6491</v>
      </c>
      <c r="C75" s="5" t="s">
        <v>6492</v>
      </c>
      <c r="E75" s="5">
        <v>10.0</v>
      </c>
      <c r="F75" s="5">
        <v>1.0</v>
      </c>
      <c r="G75" s="5" t="s">
        <v>4912</v>
      </c>
      <c r="H75" s="5">
        <v>15.0</v>
      </c>
      <c r="J75" s="5">
        <v>15.0</v>
      </c>
    </row>
    <row r="76">
      <c r="A76" s="99">
        <v>2018.0</v>
      </c>
      <c r="B76" s="99" t="s">
        <v>5981</v>
      </c>
      <c r="C76" s="99" t="s">
        <v>6493</v>
      </c>
      <c r="D76" s="100"/>
      <c r="E76" s="99">
        <v>10.0</v>
      </c>
      <c r="F76" s="5">
        <v>1.0</v>
      </c>
      <c r="G76" s="5" t="s">
        <v>4912</v>
      </c>
      <c r="H76" s="5">
        <v>40.0</v>
      </c>
      <c r="J76" s="5">
        <v>40.0</v>
      </c>
    </row>
    <row r="77">
      <c r="A77" s="5">
        <v>1993.0</v>
      </c>
      <c r="B77" s="5" t="s">
        <v>6494</v>
      </c>
      <c r="C77" s="5" t="s">
        <v>6495</v>
      </c>
      <c r="E77" s="5">
        <v>6.0</v>
      </c>
      <c r="F77" s="5">
        <v>1.0</v>
      </c>
      <c r="G77" s="5" t="s">
        <v>4912</v>
      </c>
      <c r="H77" s="5">
        <v>10.0</v>
      </c>
      <c r="J77" s="5">
        <v>10.0</v>
      </c>
    </row>
    <row r="78">
      <c r="A78" s="5">
        <v>1995.0</v>
      </c>
      <c r="B78" s="5" t="s">
        <v>5990</v>
      </c>
      <c r="C78" s="5" t="s">
        <v>6496</v>
      </c>
      <c r="E78" s="5">
        <v>7.0</v>
      </c>
      <c r="F78" s="5">
        <v>1.0</v>
      </c>
      <c r="G78" s="5" t="s">
        <v>4912</v>
      </c>
      <c r="H78" s="5">
        <v>10.0</v>
      </c>
      <c r="J78" s="5">
        <v>10.0</v>
      </c>
    </row>
    <row r="79">
      <c r="A79" s="99">
        <v>1991.0</v>
      </c>
      <c r="B79" s="99" t="s">
        <v>5990</v>
      </c>
      <c r="C79" s="99" t="s">
        <v>5999</v>
      </c>
      <c r="D79" s="100"/>
      <c r="E79" s="99">
        <v>7.0</v>
      </c>
      <c r="F79" s="5">
        <v>1.0</v>
      </c>
      <c r="G79" s="5" t="s">
        <v>4912</v>
      </c>
      <c r="H79" s="5">
        <v>5.0</v>
      </c>
      <c r="J79" s="5">
        <v>5.0</v>
      </c>
    </row>
    <row r="80">
      <c r="A80" s="106">
        <v>1990.0</v>
      </c>
      <c r="B80" s="106" t="s">
        <v>6497</v>
      </c>
      <c r="C80" s="106" t="s">
        <v>6498</v>
      </c>
      <c r="D80" s="108"/>
      <c r="E80" s="106">
        <v>6.0</v>
      </c>
      <c r="F80" s="5">
        <v>1.0</v>
      </c>
      <c r="G80" s="5" t="s">
        <v>4912</v>
      </c>
      <c r="H80" s="5">
        <v>5.0</v>
      </c>
      <c r="J80" s="5">
        <v>5.0</v>
      </c>
    </row>
    <row r="81">
      <c r="A81" s="5">
        <v>2018.0</v>
      </c>
      <c r="B81" s="5" t="s">
        <v>6499</v>
      </c>
      <c r="C81" s="5" t="s">
        <v>6500</v>
      </c>
      <c r="D81" s="5" t="s">
        <v>6501</v>
      </c>
      <c r="E81" s="5">
        <v>10.0</v>
      </c>
      <c r="F81" s="5">
        <v>1.0</v>
      </c>
      <c r="G81" s="5" t="s">
        <v>4912</v>
      </c>
      <c r="H81" s="5">
        <v>40.0</v>
      </c>
      <c r="J81" s="5">
        <v>40.0</v>
      </c>
    </row>
    <row r="82">
      <c r="A82" s="5">
        <v>2019.0</v>
      </c>
      <c r="B82" s="5" t="s">
        <v>6093</v>
      </c>
      <c r="C82" s="5" t="s">
        <v>6486</v>
      </c>
      <c r="E82" s="5">
        <v>9.0</v>
      </c>
      <c r="F82" s="5">
        <v>1.0</v>
      </c>
      <c r="G82" s="5" t="s">
        <v>4912</v>
      </c>
      <c r="H82" s="5">
        <v>20.0</v>
      </c>
      <c r="J82" s="5">
        <v>20.0</v>
      </c>
    </row>
    <row r="83">
      <c r="A83" s="5">
        <v>2020.0</v>
      </c>
      <c r="B83" s="5" t="s">
        <v>6502</v>
      </c>
      <c r="C83" s="5" t="s">
        <v>6503</v>
      </c>
      <c r="D83" s="5" t="s">
        <v>6504</v>
      </c>
      <c r="E83" s="5">
        <v>10.0</v>
      </c>
      <c r="F83" s="5">
        <v>1.0</v>
      </c>
      <c r="G83" s="5" t="s">
        <v>4912</v>
      </c>
      <c r="H83" s="5">
        <v>125.0</v>
      </c>
      <c r="J83" s="5">
        <v>125.0</v>
      </c>
    </row>
    <row r="84">
      <c r="A84" s="5">
        <v>2020.0</v>
      </c>
      <c r="B84" s="5" t="s">
        <v>6505</v>
      </c>
      <c r="C84" s="5" t="s">
        <v>6506</v>
      </c>
      <c r="E84" s="5">
        <v>10.0</v>
      </c>
      <c r="F84" s="5">
        <v>1.0</v>
      </c>
      <c r="G84" s="5" t="s">
        <v>4912</v>
      </c>
      <c r="H84" s="5">
        <v>20.0</v>
      </c>
      <c r="J84" s="5">
        <v>20.0</v>
      </c>
    </row>
    <row r="85">
      <c r="A85" s="5">
        <v>2018.0</v>
      </c>
      <c r="B85" s="5" t="s">
        <v>39</v>
      </c>
      <c r="C85" s="5" t="s">
        <v>6507</v>
      </c>
      <c r="E85" s="5">
        <v>9.0</v>
      </c>
      <c r="F85" s="5">
        <v>1.0</v>
      </c>
      <c r="G85" s="5" t="s">
        <v>4912</v>
      </c>
      <c r="H85" s="5">
        <v>10.0</v>
      </c>
      <c r="J85" s="5">
        <v>10.0</v>
      </c>
    </row>
    <row r="86">
      <c r="A86" s="5">
        <v>2020.0</v>
      </c>
      <c r="B86" s="5" t="s">
        <v>2344</v>
      </c>
      <c r="C86" s="5" t="s">
        <v>6508</v>
      </c>
      <c r="D86" s="5" t="s">
        <v>6509</v>
      </c>
      <c r="E86" s="5" t="s">
        <v>2962</v>
      </c>
      <c r="F86" s="5">
        <v>1.0</v>
      </c>
      <c r="G86" s="5" t="s">
        <v>4912</v>
      </c>
      <c r="H86" s="5">
        <v>125.0</v>
      </c>
      <c r="J86" s="5">
        <v>125.0</v>
      </c>
    </row>
    <row r="87">
      <c r="A87" s="5">
        <v>2019.0</v>
      </c>
      <c r="B87" s="5" t="s">
        <v>6510</v>
      </c>
      <c r="C87" s="5" t="s">
        <v>6511</v>
      </c>
      <c r="F87" s="5">
        <v>1.0</v>
      </c>
      <c r="G87" s="5" t="s">
        <v>4912</v>
      </c>
      <c r="H87" s="5">
        <v>60.0</v>
      </c>
      <c r="J87" s="5">
        <v>60.0</v>
      </c>
    </row>
    <row r="88">
      <c r="A88" s="106">
        <v>2019.0</v>
      </c>
      <c r="B88" s="106" t="s">
        <v>6093</v>
      </c>
      <c r="C88" s="106" t="s">
        <v>6466</v>
      </c>
      <c r="D88" s="106" t="s">
        <v>506</v>
      </c>
      <c r="E88" s="106">
        <v>9.0</v>
      </c>
      <c r="F88" s="5">
        <v>1.0</v>
      </c>
      <c r="G88" s="5" t="s">
        <v>4912</v>
      </c>
      <c r="H88" s="5">
        <v>125.0</v>
      </c>
      <c r="J88" s="5">
        <v>125.0</v>
      </c>
    </row>
    <row r="89">
      <c r="A89" s="99">
        <v>2019.0</v>
      </c>
      <c r="B89" s="99" t="s">
        <v>6512</v>
      </c>
      <c r="C89" s="99" t="s">
        <v>6513</v>
      </c>
      <c r="D89" s="100"/>
      <c r="E89" s="99">
        <v>10.0</v>
      </c>
      <c r="F89" s="5">
        <v>1.0</v>
      </c>
      <c r="G89" s="5" t="s">
        <v>4912</v>
      </c>
      <c r="H89" s="5">
        <v>20.0</v>
      </c>
      <c r="J89" s="5">
        <v>20.0</v>
      </c>
    </row>
    <row r="90">
      <c r="A90" s="5">
        <v>2020.0</v>
      </c>
      <c r="B90" s="5" t="s">
        <v>6150</v>
      </c>
      <c r="C90" s="5" t="s">
        <v>6514</v>
      </c>
      <c r="E90" s="5">
        <v>10.0</v>
      </c>
      <c r="F90" s="5">
        <v>2.0</v>
      </c>
      <c r="G90" s="5" t="s">
        <v>4912</v>
      </c>
      <c r="H90" s="5">
        <v>25.0</v>
      </c>
      <c r="J90" s="5">
        <v>25.0</v>
      </c>
    </row>
    <row r="91">
      <c r="A91" s="5">
        <v>2019.0</v>
      </c>
      <c r="B91" s="5" t="s">
        <v>62</v>
      </c>
      <c r="C91" s="5" t="s">
        <v>81</v>
      </c>
      <c r="E91" s="5">
        <v>9.5</v>
      </c>
      <c r="F91" s="5">
        <v>1.0</v>
      </c>
      <c r="G91" s="5" t="s">
        <v>4912</v>
      </c>
      <c r="H91" s="5">
        <v>15.0</v>
      </c>
    </row>
    <row r="92">
      <c r="A92" s="106">
        <v>2019.0</v>
      </c>
      <c r="B92" s="106" t="s">
        <v>6515</v>
      </c>
      <c r="C92" s="106" t="s">
        <v>6516</v>
      </c>
      <c r="D92" s="108"/>
      <c r="E92" s="106">
        <v>10.0</v>
      </c>
      <c r="F92" s="5">
        <v>1.0</v>
      </c>
      <c r="G92" s="5" t="s">
        <v>4912</v>
      </c>
    </row>
    <row r="93">
      <c r="A93" s="5">
        <v>2019.0</v>
      </c>
      <c r="B93" s="5" t="s">
        <v>6517</v>
      </c>
      <c r="C93" s="5" t="s">
        <v>6513</v>
      </c>
      <c r="E93" s="5">
        <v>8.0</v>
      </c>
      <c r="F93" s="5">
        <v>2.0</v>
      </c>
      <c r="G93" s="5" t="s">
        <v>4912</v>
      </c>
    </row>
    <row r="94">
      <c r="A94" s="5">
        <v>2017.0</v>
      </c>
      <c r="B94" s="5" t="s">
        <v>62</v>
      </c>
      <c r="C94" s="5" t="s">
        <v>6489</v>
      </c>
      <c r="E94" s="5">
        <v>10.0</v>
      </c>
      <c r="F94" s="5">
        <v>1.0</v>
      </c>
      <c r="G94" s="5" t="s">
        <v>4912</v>
      </c>
    </row>
    <row r="95">
      <c r="A95" s="5">
        <v>2020.0</v>
      </c>
      <c r="B95" s="5" t="s">
        <v>119</v>
      </c>
      <c r="C95" s="5" t="s">
        <v>927</v>
      </c>
      <c r="E95" s="5" t="s">
        <v>467</v>
      </c>
      <c r="F95" s="5">
        <v>1.0</v>
      </c>
      <c r="G95" s="5">
        <v>4113785.0</v>
      </c>
    </row>
    <row r="96">
      <c r="A96" s="5">
        <v>2020.0</v>
      </c>
      <c r="B96" s="5" t="s">
        <v>119</v>
      </c>
      <c r="C96" s="5" t="s">
        <v>927</v>
      </c>
      <c r="E96" s="5" t="s">
        <v>961</v>
      </c>
      <c r="F96" s="5">
        <v>1.0</v>
      </c>
      <c r="G96" s="5">
        <v>7035334.0</v>
      </c>
    </row>
    <row r="97">
      <c r="A97" s="5">
        <v>2020.0</v>
      </c>
      <c r="B97" s="5" t="s">
        <v>119</v>
      </c>
      <c r="C97" s="5" t="s">
        <v>927</v>
      </c>
      <c r="E97" s="5" t="s">
        <v>961</v>
      </c>
      <c r="F97" s="5">
        <v>1.0</v>
      </c>
      <c r="G97" s="5">
        <v>1102118.0</v>
      </c>
    </row>
    <row r="98">
      <c r="A98" s="5">
        <v>2020.0</v>
      </c>
      <c r="B98" s="5" t="s">
        <v>119</v>
      </c>
      <c r="C98" s="5" t="s">
        <v>927</v>
      </c>
      <c r="D98" s="5" t="s">
        <v>953</v>
      </c>
      <c r="E98" s="5" t="s">
        <v>961</v>
      </c>
      <c r="F98" s="5">
        <v>1.0</v>
      </c>
      <c r="G98" s="5">
        <v>3067481.0</v>
      </c>
    </row>
    <row r="99">
      <c r="A99" s="5">
        <v>2020.0</v>
      </c>
      <c r="B99" s="5" t="s">
        <v>786</v>
      </c>
      <c r="C99" s="5" t="s">
        <v>1795</v>
      </c>
      <c r="D99" s="5" t="s">
        <v>889</v>
      </c>
      <c r="E99" s="5" t="s">
        <v>467</v>
      </c>
      <c r="F99" s="5">
        <v>1.0</v>
      </c>
      <c r="G99" s="5">
        <v>2727328.0</v>
      </c>
      <c r="I99" s="5"/>
      <c r="J99" s="5"/>
    </row>
    <row r="100">
      <c r="A100" s="5">
        <v>2020.0</v>
      </c>
      <c r="B100" s="5" t="s">
        <v>786</v>
      </c>
      <c r="C100" s="5" t="s">
        <v>2259</v>
      </c>
      <c r="D100" s="5" t="s">
        <v>2260</v>
      </c>
      <c r="E100" s="5" t="s">
        <v>467</v>
      </c>
      <c r="F100" s="5">
        <v>1.0</v>
      </c>
      <c r="G100" s="5">
        <v>4644226.0</v>
      </c>
      <c r="I100" s="5"/>
      <c r="J100" s="5"/>
    </row>
    <row r="101">
      <c r="A101" s="5">
        <v>2020.0</v>
      </c>
      <c r="B101" s="5" t="s">
        <v>786</v>
      </c>
      <c r="C101" s="5" t="s">
        <v>2752</v>
      </c>
      <c r="E101" s="5" t="s">
        <v>467</v>
      </c>
      <c r="F101" s="5">
        <v>1.0</v>
      </c>
      <c r="G101" s="5">
        <v>1627568.0</v>
      </c>
      <c r="I101" s="5"/>
      <c r="J101" s="5"/>
    </row>
    <row r="102">
      <c r="A102" s="5">
        <v>2020.0</v>
      </c>
      <c r="B102" s="5" t="s">
        <v>119</v>
      </c>
      <c r="C102" s="5" t="s">
        <v>927</v>
      </c>
      <c r="E102" s="5" t="s">
        <v>467</v>
      </c>
      <c r="F102" s="5">
        <v>1.0</v>
      </c>
      <c r="G102" s="5">
        <v>3176700.0</v>
      </c>
      <c r="H102" s="8">
        <f>0.8*I102</f>
        <v>96</v>
      </c>
      <c r="I102" s="5">
        <v>120.0</v>
      </c>
      <c r="J102" s="5">
        <f>I102*'MM Slabs'!F49</f>
        <v>240</v>
      </c>
    </row>
    <row r="103">
      <c r="A103" s="5">
        <v>2020.0</v>
      </c>
      <c r="B103" s="5" t="s">
        <v>954</v>
      </c>
      <c r="C103" s="5" t="s">
        <v>895</v>
      </c>
      <c r="D103" s="5" t="s">
        <v>1433</v>
      </c>
      <c r="E103" s="5" t="s">
        <v>961</v>
      </c>
      <c r="F103" s="5">
        <v>1.0</v>
      </c>
      <c r="G103" s="5">
        <v>1554233.0</v>
      </c>
      <c r="I103" s="5"/>
      <c r="J103" s="5"/>
    </row>
    <row r="104">
      <c r="A104" s="5">
        <v>2020.0</v>
      </c>
      <c r="B104" s="5" t="s">
        <v>119</v>
      </c>
      <c r="C104" s="5" t="s">
        <v>927</v>
      </c>
      <c r="E104" s="5" t="s">
        <v>68</v>
      </c>
      <c r="F104" s="5">
        <v>1.0</v>
      </c>
      <c r="G104" s="5">
        <v>4853033.0</v>
      </c>
      <c r="I104" s="5"/>
      <c r="J104" s="5"/>
    </row>
    <row r="105">
      <c r="A105" s="5">
        <v>2020.0</v>
      </c>
      <c r="B105" s="5" t="s">
        <v>786</v>
      </c>
      <c r="C105" s="5" t="s">
        <v>1817</v>
      </c>
      <c r="E105" s="5" t="s">
        <v>68</v>
      </c>
      <c r="F105" s="5">
        <v>1.0</v>
      </c>
      <c r="G105" s="5">
        <v>6081851.0</v>
      </c>
      <c r="I105" s="5"/>
      <c r="J105" s="5"/>
    </row>
    <row r="106">
      <c r="A106" s="5">
        <v>2020.0</v>
      </c>
      <c r="B106" s="5" t="s">
        <v>786</v>
      </c>
      <c r="C106" s="5" t="s">
        <v>2259</v>
      </c>
      <c r="D106" s="5" t="s">
        <v>2260</v>
      </c>
      <c r="E106" s="5" t="s">
        <v>68</v>
      </c>
      <c r="F106" s="5">
        <v>1.0</v>
      </c>
      <c r="G106" s="5">
        <v>6163036.0</v>
      </c>
      <c r="I106" s="5"/>
      <c r="J106" s="5"/>
    </row>
    <row r="107">
      <c r="A107" s="5">
        <v>2020.0</v>
      </c>
      <c r="B107" s="5" t="s">
        <v>786</v>
      </c>
      <c r="C107" s="5" t="s">
        <v>2259</v>
      </c>
      <c r="D107" s="5" t="s">
        <v>2260</v>
      </c>
      <c r="E107" s="5" t="s">
        <v>68</v>
      </c>
      <c r="F107" s="5">
        <v>1.0</v>
      </c>
      <c r="G107" s="5">
        <v>2030574.0</v>
      </c>
      <c r="I107" s="5"/>
      <c r="J107" s="5"/>
    </row>
    <row r="108">
      <c r="A108" s="5">
        <v>2020.0</v>
      </c>
      <c r="B108" s="5" t="s">
        <v>119</v>
      </c>
      <c r="C108" s="5" t="s">
        <v>927</v>
      </c>
      <c r="E108" s="5" t="s">
        <v>961</v>
      </c>
      <c r="F108" s="5">
        <v>1.0</v>
      </c>
      <c r="G108" s="5">
        <v>1753153.0</v>
      </c>
      <c r="I108" s="5"/>
      <c r="J108" s="5"/>
    </row>
    <row r="109">
      <c r="A109" s="5">
        <v>2020.0</v>
      </c>
      <c r="B109" s="5" t="s">
        <v>119</v>
      </c>
      <c r="C109" s="5" t="s">
        <v>927</v>
      </c>
      <c r="E109" s="5" t="s">
        <v>462</v>
      </c>
      <c r="F109" s="5">
        <v>1.0</v>
      </c>
      <c r="G109" s="5">
        <v>3178186.0</v>
      </c>
      <c r="I109" s="5"/>
      <c r="J109" s="5"/>
    </row>
    <row r="110">
      <c r="A110" s="5">
        <v>2020.0</v>
      </c>
      <c r="B110" s="5" t="s">
        <v>119</v>
      </c>
      <c r="C110" s="5" t="s">
        <v>927</v>
      </c>
      <c r="E110" s="5" t="s">
        <v>984</v>
      </c>
      <c r="F110" s="5">
        <v>1.0</v>
      </c>
      <c r="G110" s="5">
        <v>3238557.0</v>
      </c>
      <c r="I110" s="5"/>
      <c r="J110" s="5"/>
    </row>
    <row r="111">
      <c r="A111" s="5">
        <v>2020.0</v>
      </c>
      <c r="B111" s="5" t="s">
        <v>23</v>
      </c>
      <c r="C111" s="5" t="s">
        <v>67</v>
      </c>
      <c r="E111" s="5" t="s">
        <v>467</v>
      </c>
      <c r="F111" s="5">
        <v>1.0</v>
      </c>
      <c r="G111" s="5">
        <v>2862361.0</v>
      </c>
      <c r="I111" s="5"/>
      <c r="J111" s="5"/>
    </row>
    <row r="112">
      <c r="A112" s="5">
        <v>2016.0</v>
      </c>
      <c r="B112" s="5" t="s">
        <v>3993</v>
      </c>
      <c r="C112" s="5" t="s">
        <v>4348</v>
      </c>
      <c r="E112" s="5" t="s">
        <v>467</v>
      </c>
      <c r="F112" s="5">
        <v>1.0</v>
      </c>
      <c r="G112" s="5">
        <v>5847147.0</v>
      </c>
      <c r="I112" s="5"/>
      <c r="J112" s="5"/>
    </row>
    <row r="113">
      <c r="A113" s="5">
        <v>2020.0</v>
      </c>
      <c r="B113" s="5" t="s">
        <v>1224</v>
      </c>
      <c r="C113" s="5" t="s">
        <v>895</v>
      </c>
      <c r="E113" s="5" t="s">
        <v>961</v>
      </c>
      <c r="F113" s="5">
        <v>1.0</v>
      </c>
      <c r="G113" s="5">
        <v>3025370.0</v>
      </c>
      <c r="I113" s="5"/>
      <c r="J113" s="5"/>
    </row>
    <row r="114">
      <c r="A114" s="5">
        <v>2021.0</v>
      </c>
      <c r="B114" s="5" t="s">
        <v>1847</v>
      </c>
      <c r="C114" s="5" t="s">
        <v>1400</v>
      </c>
      <c r="E114" s="5" t="s">
        <v>68</v>
      </c>
      <c r="F114" s="5">
        <v>1.0</v>
      </c>
      <c r="G114" s="5">
        <v>1812715.0</v>
      </c>
      <c r="I114" s="5"/>
      <c r="J114" s="5"/>
    </row>
    <row r="115">
      <c r="A115" s="5">
        <v>2020.0</v>
      </c>
      <c r="B115" s="5" t="s">
        <v>23</v>
      </c>
      <c r="C115" s="5" t="s">
        <v>67</v>
      </c>
      <c r="E115" s="5" t="s">
        <v>68</v>
      </c>
      <c r="F115" s="5">
        <v>1.0</v>
      </c>
      <c r="G115" s="5">
        <v>6236866.0</v>
      </c>
      <c r="I115" s="5"/>
      <c r="J115" s="5"/>
    </row>
    <row r="116">
      <c r="A116" s="5">
        <v>2020.0</v>
      </c>
      <c r="B116" s="5" t="s">
        <v>786</v>
      </c>
      <c r="C116" s="5" t="s">
        <v>1182</v>
      </c>
      <c r="D116" s="5" t="s">
        <v>1351</v>
      </c>
      <c r="E116" s="5" t="s">
        <v>467</v>
      </c>
      <c r="F116" s="5">
        <v>1.0</v>
      </c>
      <c r="G116" s="5">
        <v>3787486.0</v>
      </c>
      <c r="I116" s="5"/>
      <c r="J116" s="5"/>
    </row>
    <row r="117">
      <c r="A117" s="5">
        <v>2020.0</v>
      </c>
      <c r="B117" s="5" t="s">
        <v>1099</v>
      </c>
      <c r="C117" s="5" t="s">
        <v>1062</v>
      </c>
      <c r="D117" s="5" t="s">
        <v>1225</v>
      </c>
      <c r="E117" s="5" t="s">
        <v>68</v>
      </c>
      <c r="F117" s="5">
        <v>1.0</v>
      </c>
      <c r="G117" s="5">
        <v>2800785.0</v>
      </c>
      <c r="I117" s="5"/>
      <c r="J117" s="5"/>
    </row>
    <row r="118">
      <c r="A118" s="5">
        <v>2020.0</v>
      </c>
      <c r="B118" s="5" t="s">
        <v>954</v>
      </c>
      <c r="C118" s="5" t="s">
        <v>854</v>
      </c>
      <c r="D118" s="5" t="s">
        <v>955</v>
      </c>
      <c r="E118" s="5" t="s">
        <v>467</v>
      </c>
      <c r="F118" s="5">
        <v>1.0</v>
      </c>
      <c r="G118" s="5">
        <v>6835843.0</v>
      </c>
      <c r="I118" s="5"/>
      <c r="J118" s="5"/>
    </row>
    <row r="119">
      <c r="A119" s="5">
        <v>2020.0</v>
      </c>
      <c r="B119" s="5" t="s">
        <v>956</v>
      </c>
      <c r="C119" s="5" t="s">
        <v>1182</v>
      </c>
      <c r="D119" s="5" t="s">
        <v>1183</v>
      </c>
      <c r="E119" s="5" t="s">
        <v>68</v>
      </c>
      <c r="F119" s="5">
        <v>1.0</v>
      </c>
      <c r="G119" s="90" t="s">
        <v>1181</v>
      </c>
      <c r="I119" s="5"/>
      <c r="J119" s="5"/>
    </row>
    <row r="120">
      <c r="A120" s="5">
        <v>2020.0</v>
      </c>
      <c r="B120" s="5" t="s">
        <v>956</v>
      </c>
      <c r="C120" s="5" t="s">
        <v>880</v>
      </c>
      <c r="D120" s="5" t="s">
        <v>957</v>
      </c>
      <c r="E120" s="5" t="s">
        <v>467</v>
      </c>
      <c r="F120" s="5">
        <v>1.0</v>
      </c>
      <c r="G120" s="5">
        <v>2642318.0</v>
      </c>
    </row>
    <row r="121">
      <c r="A121" s="5">
        <v>2020.0</v>
      </c>
      <c r="B121" s="5" t="s">
        <v>956</v>
      </c>
      <c r="C121" s="5" t="s">
        <v>964</v>
      </c>
      <c r="D121" s="5" t="s">
        <v>1183</v>
      </c>
      <c r="E121" s="5" t="s">
        <v>467</v>
      </c>
      <c r="F121" s="5">
        <v>1.0</v>
      </c>
      <c r="G121" s="5">
        <v>6723351.0</v>
      </c>
      <c r="I121" s="5"/>
      <c r="J121" s="5"/>
    </row>
    <row r="122">
      <c r="A122" s="5">
        <v>2020.0</v>
      </c>
      <c r="B122" s="5" t="s">
        <v>954</v>
      </c>
      <c r="C122" s="5" t="s">
        <v>895</v>
      </c>
      <c r="E122" s="5" t="s">
        <v>68</v>
      </c>
      <c r="F122" s="5">
        <v>1.0</v>
      </c>
      <c r="G122" s="5">
        <v>1364528.0</v>
      </c>
      <c r="I122" s="5"/>
      <c r="J122" s="5"/>
    </row>
    <row r="123">
      <c r="A123" s="5">
        <v>2020.0</v>
      </c>
      <c r="B123" s="5" t="s">
        <v>956</v>
      </c>
      <c r="C123" s="5" t="s">
        <v>895</v>
      </c>
      <c r="D123" s="5" t="s">
        <v>1098</v>
      </c>
      <c r="E123" s="5" t="s">
        <v>462</v>
      </c>
      <c r="F123" s="5">
        <v>1.0</v>
      </c>
      <c r="G123" s="90" t="s">
        <v>1097</v>
      </c>
      <c r="I123" s="5"/>
      <c r="J123" s="5"/>
    </row>
    <row r="124">
      <c r="A124" s="5">
        <v>2020.0</v>
      </c>
      <c r="B124" s="5" t="s">
        <v>956</v>
      </c>
      <c r="C124" s="5" t="s">
        <v>880</v>
      </c>
      <c r="D124" s="5" t="s">
        <v>1098</v>
      </c>
      <c r="E124" s="5" t="s">
        <v>467</v>
      </c>
      <c r="F124" s="5">
        <v>1.0</v>
      </c>
      <c r="G124" s="5">
        <v>3752423.0</v>
      </c>
      <c r="I124" s="5"/>
      <c r="J124" s="5"/>
    </row>
    <row r="125">
      <c r="A125" s="5">
        <v>2020.0</v>
      </c>
      <c r="B125" s="5" t="s">
        <v>954</v>
      </c>
      <c r="C125" s="5" t="s">
        <v>880</v>
      </c>
      <c r="E125" s="5" t="s">
        <v>68</v>
      </c>
      <c r="F125" s="5">
        <v>1.0</v>
      </c>
      <c r="G125" s="5">
        <v>6873658.0</v>
      </c>
      <c r="I125" s="5"/>
      <c r="J125" s="5"/>
    </row>
    <row r="126">
      <c r="A126" s="5">
        <v>2020.0</v>
      </c>
      <c r="B126" s="5" t="s">
        <v>119</v>
      </c>
      <c r="C126" s="5" t="s">
        <v>895</v>
      </c>
      <c r="E126" s="5" t="s">
        <v>808</v>
      </c>
      <c r="F126" s="5">
        <v>1.0</v>
      </c>
      <c r="G126" s="5">
        <v>7822840.0</v>
      </c>
      <c r="I126" s="5"/>
      <c r="J126" s="5"/>
    </row>
    <row r="127">
      <c r="A127" s="5">
        <v>2020.0</v>
      </c>
      <c r="B127" s="5" t="s">
        <v>119</v>
      </c>
      <c r="C127" s="5" t="s">
        <v>895</v>
      </c>
      <c r="E127" s="5" t="s">
        <v>467</v>
      </c>
      <c r="F127" s="5">
        <v>1.0</v>
      </c>
      <c r="G127" s="5">
        <v>3421348.0</v>
      </c>
      <c r="I127" s="5"/>
      <c r="J127" s="5"/>
    </row>
    <row r="128">
      <c r="A128" s="5">
        <v>2020.0</v>
      </c>
      <c r="B128" s="5" t="s">
        <v>954</v>
      </c>
      <c r="C128" s="5" t="s">
        <v>1060</v>
      </c>
      <c r="D128" s="5" t="s">
        <v>955</v>
      </c>
      <c r="E128" s="5" t="s">
        <v>467</v>
      </c>
      <c r="F128" s="5">
        <v>1.0</v>
      </c>
      <c r="G128" s="5">
        <v>6183454.0</v>
      </c>
      <c r="I128" s="5"/>
      <c r="J128" s="5"/>
    </row>
    <row r="129">
      <c r="A129" s="5">
        <v>2020.0</v>
      </c>
      <c r="B129" s="5" t="s">
        <v>954</v>
      </c>
      <c r="C129" s="5" t="s">
        <v>880</v>
      </c>
      <c r="D129" s="5" t="s">
        <v>1434</v>
      </c>
      <c r="E129" s="5" t="s">
        <v>467</v>
      </c>
      <c r="F129" s="5">
        <v>1.0</v>
      </c>
      <c r="G129" s="5">
        <v>1604736.0</v>
      </c>
      <c r="I129" s="5"/>
      <c r="J129" s="5"/>
    </row>
    <row r="130">
      <c r="A130" s="5">
        <v>2020.0</v>
      </c>
      <c r="B130" s="5" t="s">
        <v>954</v>
      </c>
      <c r="C130" s="5" t="s">
        <v>880</v>
      </c>
      <c r="D130" s="5" t="s">
        <v>898</v>
      </c>
      <c r="E130" s="5" t="s">
        <v>467</v>
      </c>
      <c r="F130" s="5">
        <v>1.0</v>
      </c>
      <c r="G130" s="5">
        <v>2788441.0</v>
      </c>
      <c r="I130" s="5"/>
      <c r="J130" s="5"/>
    </row>
    <row r="131">
      <c r="A131" s="5">
        <v>2020.0</v>
      </c>
      <c r="B131" s="5" t="s">
        <v>956</v>
      </c>
      <c r="C131" s="5" t="s">
        <v>880</v>
      </c>
      <c r="D131" s="5" t="s">
        <v>1365</v>
      </c>
      <c r="E131" s="5" t="s">
        <v>961</v>
      </c>
      <c r="F131" s="5">
        <v>1.0</v>
      </c>
      <c r="G131" s="5">
        <v>8581208.0</v>
      </c>
      <c r="I131" s="5"/>
      <c r="J131" s="5"/>
    </row>
    <row r="132">
      <c r="A132" s="5">
        <v>2020.0</v>
      </c>
      <c r="B132" s="5" t="s">
        <v>1099</v>
      </c>
      <c r="C132" s="5" t="s">
        <v>1100</v>
      </c>
      <c r="D132" s="5" t="s">
        <v>1101</v>
      </c>
      <c r="E132" s="5" t="s">
        <v>68</v>
      </c>
      <c r="F132" s="5">
        <v>1.0</v>
      </c>
      <c r="G132" s="5">
        <v>8860160.0</v>
      </c>
      <c r="I132" s="5"/>
      <c r="J132" s="5"/>
    </row>
    <row r="133">
      <c r="A133" s="137">
        <v>2020.0</v>
      </c>
      <c r="B133" s="5" t="s">
        <v>1099</v>
      </c>
      <c r="C133" s="5" t="s">
        <v>895</v>
      </c>
      <c r="E133" s="5" t="s">
        <v>68</v>
      </c>
      <c r="F133" s="5">
        <v>1.0</v>
      </c>
      <c r="G133" s="5">
        <v>4778300.0</v>
      </c>
      <c r="I133" s="5"/>
      <c r="J133" s="5"/>
    </row>
    <row r="134">
      <c r="A134" s="5">
        <v>2020.0</v>
      </c>
      <c r="B134" s="5" t="s">
        <v>954</v>
      </c>
      <c r="C134" s="5" t="s">
        <v>845</v>
      </c>
      <c r="E134" s="5" t="s">
        <v>961</v>
      </c>
      <c r="F134" s="5">
        <v>1.0</v>
      </c>
      <c r="G134" s="5">
        <v>2358667.0</v>
      </c>
      <c r="I134" s="5"/>
      <c r="J134" s="5"/>
    </row>
    <row r="135">
      <c r="A135" s="5">
        <v>2020.0</v>
      </c>
      <c r="B135" s="5" t="s">
        <v>954</v>
      </c>
      <c r="C135" s="5" t="s">
        <v>880</v>
      </c>
      <c r="D135" s="5" t="s">
        <v>955</v>
      </c>
      <c r="E135" s="5" t="s">
        <v>467</v>
      </c>
      <c r="F135" s="5">
        <v>1.0</v>
      </c>
      <c r="G135" s="5">
        <v>1442604.0</v>
      </c>
      <c r="I135" s="5"/>
      <c r="J135" s="5"/>
    </row>
    <row r="136">
      <c r="A136" s="5">
        <v>2020.0</v>
      </c>
      <c r="B136" s="5" t="s">
        <v>954</v>
      </c>
      <c r="C136" s="5" t="s">
        <v>1060</v>
      </c>
      <c r="D136" s="5" t="s">
        <v>1435</v>
      </c>
      <c r="E136" s="5" t="s">
        <v>467</v>
      </c>
      <c r="F136" s="5">
        <v>1.0</v>
      </c>
      <c r="G136" s="5">
        <v>8706313.0</v>
      </c>
      <c r="I136" s="5"/>
      <c r="J136" s="5"/>
    </row>
    <row r="137">
      <c r="A137" s="5">
        <v>2020.0</v>
      </c>
      <c r="B137" s="5" t="s">
        <v>1436</v>
      </c>
      <c r="C137" s="5" t="s">
        <v>1100</v>
      </c>
      <c r="D137" s="5" t="s">
        <v>1437</v>
      </c>
      <c r="E137" s="5" t="s">
        <v>467</v>
      </c>
      <c r="F137" s="5">
        <v>1.0</v>
      </c>
      <c r="G137" s="5">
        <v>7204357.0</v>
      </c>
      <c r="I137" s="5"/>
      <c r="J137" s="5"/>
    </row>
    <row r="138">
      <c r="A138" s="5">
        <v>2020.0</v>
      </c>
      <c r="B138" s="5" t="s">
        <v>786</v>
      </c>
      <c r="C138" s="5" t="s">
        <v>927</v>
      </c>
      <c r="D138" s="5" t="s">
        <v>901</v>
      </c>
      <c r="E138" s="5" t="s">
        <v>68</v>
      </c>
      <c r="F138" s="5">
        <v>1.0</v>
      </c>
      <c r="G138" s="5">
        <v>7324124.0</v>
      </c>
      <c r="I138" s="5"/>
      <c r="J138" s="5"/>
    </row>
    <row r="139">
      <c r="A139" s="5">
        <v>2020.0</v>
      </c>
      <c r="B139" s="5" t="s">
        <v>1224</v>
      </c>
      <c r="C139" s="5" t="s">
        <v>854</v>
      </c>
      <c r="D139" s="5" t="s">
        <v>869</v>
      </c>
      <c r="E139" s="5" t="s">
        <v>467</v>
      </c>
      <c r="F139" s="5">
        <v>1.0</v>
      </c>
      <c r="G139" s="5">
        <v>4612102.0</v>
      </c>
      <c r="I139" s="5"/>
      <c r="J139" s="5"/>
    </row>
    <row r="140">
      <c r="A140" s="5">
        <v>2020.0</v>
      </c>
      <c r="B140" s="5" t="s">
        <v>954</v>
      </c>
      <c r="C140" s="5" t="s">
        <v>854</v>
      </c>
      <c r="E140" s="5" t="s">
        <v>467</v>
      </c>
      <c r="F140" s="5">
        <v>1.0</v>
      </c>
      <c r="G140" s="5">
        <v>6802143.0</v>
      </c>
      <c r="I140" s="5"/>
      <c r="J140" s="5"/>
    </row>
    <row r="141">
      <c r="A141" s="5">
        <v>2020.0</v>
      </c>
      <c r="B141" s="5" t="s">
        <v>786</v>
      </c>
      <c r="C141" s="5" t="s">
        <v>2455</v>
      </c>
      <c r="D141" s="5" t="s">
        <v>2456</v>
      </c>
      <c r="E141" s="5" t="s">
        <v>68</v>
      </c>
      <c r="F141" s="5">
        <v>1.0</v>
      </c>
      <c r="G141" s="5">
        <v>4574480.0</v>
      </c>
      <c r="I141" s="5"/>
      <c r="J141" s="5"/>
    </row>
    <row r="142">
      <c r="A142" s="5">
        <v>2020.0</v>
      </c>
      <c r="B142" s="5" t="s">
        <v>786</v>
      </c>
      <c r="C142" s="5" t="s">
        <v>1844</v>
      </c>
      <c r="D142" s="5" t="s">
        <v>1845</v>
      </c>
      <c r="E142" s="5" t="s">
        <v>68</v>
      </c>
      <c r="F142" s="5">
        <v>1.0</v>
      </c>
      <c r="G142" s="5">
        <v>2768316.0</v>
      </c>
      <c r="I142" s="5"/>
      <c r="J142" s="5"/>
    </row>
    <row r="143">
      <c r="A143" s="5">
        <v>2020.0</v>
      </c>
      <c r="B143" s="5" t="s">
        <v>786</v>
      </c>
      <c r="C143" s="5" t="s">
        <v>2209</v>
      </c>
      <c r="D143" s="5" t="s">
        <v>901</v>
      </c>
      <c r="E143" s="5" t="s">
        <v>68</v>
      </c>
      <c r="F143" s="5">
        <v>1.0</v>
      </c>
      <c r="G143" s="5">
        <v>7880445.0</v>
      </c>
      <c r="I143" s="5"/>
      <c r="J143" s="5"/>
    </row>
    <row r="144">
      <c r="A144" s="5">
        <v>2020.0</v>
      </c>
      <c r="B144" s="5" t="s">
        <v>954</v>
      </c>
      <c r="C144" s="5" t="s">
        <v>880</v>
      </c>
      <c r="E144" s="5" t="s">
        <v>68</v>
      </c>
      <c r="F144" s="5">
        <v>1.0</v>
      </c>
      <c r="G144" s="5">
        <v>6111814.0</v>
      </c>
      <c r="I144" s="5"/>
      <c r="J144" s="5"/>
    </row>
    <row r="145">
      <c r="A145" s="5">
        <v>2020.0</v>
      </c>
      <c r="B145" s="5" t="s">
        <v>884</v>
      </c>
      <c r="C145" s="5" t="s">
        <v>927</v>
      </c>
      <c r="E145" s="5" t="s">
        <v>467</v>
      </c>
      <c r="F145" s="5">
        <v>1.0</v>
      </c>
      <c r="G145" s="5">
        <v>5625713.0</v>
      </c>
      <c r="I145" s="5"/>
      <c r="J145" s="5"/>
    </row>
    <row r="146">
      <c r="A146" s="5">
        <v>2020.0</v>
      </c>
      <c r="B146" s="5" t="s">
        <v>954</v>
      </c>
      <c r="C146" s="5" t="s">
        <v>880</v>
      </c>
      <c r="E146" s="5" t="s">
        <v>467</v>
      </c>
      <c r="F146" s="5">
        <v>1.0</v>
      </c>
      <c r="G146" s="90" t="s">
        <v>1102</v>
      </c>
      <c r="I146" s="5"/>
      <c r="J146" s="5"/>
    </row>
    <row r="147">
      <c r="A147" s="5">
        <v>2020.0</v>
      </c>
      <c r="B147" s="5" t="s">
        <v>954</v>
      </c>
      <c r="C147" s="5" t="s">
        <v>880</v>
      </c>
      <c r="E147" s="5" t="s">
        <v>961</v>
      </c>
      <c r="F147" s="5">
        <v>1.0</v>
      </c>
      <c r="G147" s="5">
        <v>7884516.0</v>
      </c>
      <c r="I147" s="5"/>
      <c r="J147" s="5"/>
    </row>
    <row r="148">
      <c r="A148" s="5">
        <v>2020.0</v>
      </c>
      <c r="B148" s="5" t="s">
        <v>954</v>
      </c>
      <c r="C148" s="5" t="s">
        <v>847</v>
      </c>
      <c r="D148" s="5" t="s">
        <v>955</v>
      </c>
      <c r="E148" s="5" t="s">
        <v>961</v>
      </c>
      <c r="F148" s="5">
        <v>1.0</v>
      </c>
      <c r="G148" s="5">
        <v>4256037.0</v>
      </c>
      <c r="I148" s="5"/>
      <c r="J148" s="5"/>
    </row>
    <row r="149">
      <c r="A149" s="5">
        <v>2011.0</v>
      </c>
      <c r="B149" s="5" t="s">
        <v>3765</v>
      </c>
      <c r="C149" s="5" t="s">
        <v>4349</v>
      </c>
      <c r="D149" s="5" t="s">
        <v>4350</v>
      </c>
      <c r="E149" s="5" t="s">
        <v>4351</v>
      </c>
      <c r="F149" s="5">
        <v>1.0</v>
      </c>
      <c r="G149" s="5">
        <v>2135284.0</v>
      </c>
      <c r="I149" s="5"/>
      <c r="J149" s="5"/>
    </row>
    <row r="150">
      <c r="A150" s="5">
        <v>2020.0</v>
      </c>
      <c r="B150" s="5" t="s">
        <v>786</v>
      </c>
      <c r="C150" s="5" t="s">
        <v>2752</v>
      </c>
      <c r="D150" s="5" t="s">
        <v>2087</v>
      </c>
      <c r="E150" s="5" t="s">
        <v>68</v>
      </c>
      <c r="F150" s="5">
        <v>1.0</v>
      </c>
      <c r="G150" s="5">
        <v>3702730.0</v>
      </c>
      <c r="I150" s="5"/>
      <c r="J150" s="5"/>
    </row>
    <row r="151">
      <c r="A151" s="5">
        <v>2020.0</v>
      </c>
      <c r="B151" s="5" t="s">
        <v>958</v>
      </c>
      <c r="C151" s="5" t="s">
        <v>959</v>
      </c>
      <c r="D151" s="5" t="s">
        <v>960</v>
      </c>
      <c r="E151" s="5" t="s">
        <v>961</v>
      </c>
      <c r="F151" s="5">
        <v>1.0</v>
      </c>
      <c r="G151" s="5">
        <v>7588020.0</v>
      </c>
      <c r="I151" s="5"/>
      <c r="J151" s="5"/>
    </row>
    <row r="152">
      <c r="A152" s="5">
        <v>2020.0</v>
      </c>
      <c r="B152" s="5" t="s">
        <v>956</v>
      </c>
      <c r="C152" s="5" t="s">
        <v>880</v>
      </c>
      <c r="D152" s="5" t="s">
        <v>898</v>
      </c>
      <c r="E152" s="5" t="s">
        <v>68</v>
      </c>
      <c r="F152" s="5">
        <v>1.0</v>
      </c>
      <c r="G152" s="5">
        <v>1326603.0</v>
      </c>
      <c r="I152" s="5"/>
      <c r="J152" s="5"/>
    </row>
    <row r="153">
      <c r="A153" s="5">
        <v>2020.0</v>
      </c>
      <c r="B153" s="5" t="s">
        <v>786</v>
      </c>
      <c r="C153" s="5" t="s">
        <v>2487</v>
      </c>
      <c r="D153" s="5" t="s">
        <v>889</v>
      </c>
      <c r="E153" s="5" t="s">
        <v>462</v>
      </c>
      <c r="F153" s="5">
        <v>1.0</v>
      </c>
      <c r="G153" s="5">
        <v>5730365.0</v>
      </c>
      <c r="I153" s="5"/>
      <c r="J153" s="5"/>
    </row>
    <row r="154">
      <c r="A154" s="5">
        <v>2020.0</v>
      </c>
      <c r="B154" s="5" t="s">
        <v>954</v>
      </c>
      <c r="C154" s="5" t="s">
        <v>847</v>
      </c>
      <c r="D154" s="5" t="s">
        <v>955</v>
      </c>
      <c r="E154" s="5" t="s">
        <v>68</v>
      </c>
      <c r="F154" s="5">
        <v>1.0</v>
      </c>
      <c r="G154" s="5">
        <v>7386806.0</v>
      </c>
      <c r="I154" s="5"/>
      <c r="J154" s="5"/>
    </row>
    <row r="155">
      <c r="A155" s="5">
        <v>2020.0</v>
      </c>
      <c r="B155" s="5" t="s">
        <v>954</v>
      </c>
      <c r="C155" s="5" t="s">
        <v>880</v>
      </c>
      <c r="E155" s="5" t="s">
        <v>68</v>
      </c>
      <c r="F155" s="5">
        <v>1.0</v>
      </c>
      <c r="G155" s="90" t="s">
        <v>1352</v>
      </c>
    </row>
    <row r="156">
      <c r="A156" s="5">
        <v>2020.0</v>
      </c>
      <c r="B156" s="5" t="s">
        <v>954</v>
      </c>
      <c r="C156" s="5" t="s">
        <v>854</v>
      </c>
      <c r="D156" s="5" t="s">
        <v>1435</v>
      </c>
      <c r="E156" s="5" t="s">
        <v>467</v>
      </c>
      <c r="F156" s="5">
        <v>1.0</v>
      </c>
      <c r="G156" s="5">
        <v>3488376.0</v>
      </c>
      <c r="I156" s="5"/>
      <c r="J156" s="5"/>
    </row>
    <row r="157">
      <c r="A157" s="5">
        <v>2020.0</v>
      </c>
      <c r="B157" s="5" t="s">
        <v>1187</v>
      </c>
      <c r="C157" s="5" t="s">
        <v>1438</v>
      </c>
      <c r="D157" s="5" t="s">
        <v>1439</v>
      </c>
      <c r="E157" s="5" t="s">
        <v>961</v>
      </c>
      <c r="F157" s="5">
        <v>1.0</v>
      </c>
      <c r="G157" s="5">
        <v>1487601.0</v>
      </c>
      <c r="I157" s="5"/>
      <c r="J157" s="5"/>
    </row>
    <row r="158">
      <c r="A158" s="5">
        <v>2019.0</v>
      </c>
      <c r="B158" s="5" t="s">
        <v>786</v>
      </c>
      <c r="C158" s="5" t="s">
        <v>70</v>
      </c>
      <c r="D158" s="5" t="s">
        <v>787</v>
      </c>
      <c r="E158" s="5" t="s">
        <v>467</v>
      </c>
      <c r="F158" s="5">
        <v>1.0</v>
      </c>
      <c r="G158" s="5">
        <v>8262732.0</v>
      </c>
      <c r="I158" s="5"/>
      <c r="J158" s="5"/>
    </row>
    <row r="159">
      <c r="A159" s="5">
        <v>2020.0</v>
      </c>
      <c r="B159" s="5" t="s">
        <v>954</v>
      </c>
      <c r="C159" s="5" t="s">
        <v>895</v>
      </c>
      <c r="D159" s="5" t="s">
        <v>1433</v>
      </c>
      <c r="E159" s="5" t="s">
        <v>961</v>
      </c>
      <c r="F159" s="5">
        <v>1.0</v>
      </c>
      <c r="G159" s="5">
        <v>7407521.0</v>
      </c>
      <c r="I159" s="5"/>
      <c r="J159" s="5"/>
    </row>
    <row r="160">
      <c r="A160" s="5">
        <v>2010.0</v>
      </c>
      <c r="B160" s="5" t="s">
        <v>3765</v>
      </c>
      <c r="C160" s="5" t="s">
        <v>4352</v>
      </c>
      <c r="E160" s="5" t="s">
        <v>4353</v>
      </c>
      <c r="F160" s="5">
        <v>1.0</v>
      </c>
      <c r="G160" s="5">
        <v>6724406.0</v>
      </c>
      <c r="I160" s="5"/>
      <c r="J160" s="5"/>
    </row>
    <row r="161">
      <c r="A161" s="5">
        <v>2020.0</v>
      </c>
      <c r="B161" s="5" t="s">
        <v>954</v>
      </c>
      <c r="C161" s="5" t="s">
        <v>880</v>
      </c>
      <c r="D161" s="5" t="s">
        <v>955</v>
      </c>
      <c r="E161" s="5" t="s">
        <v>68</v>
      </c>
      <c r="F161" s="5">
        <v>1.0</v>
      </c>
      <c r="G161" s="5">
        <v>5544810.0</v>
      </c>
      <c r="I161" s="5"/>
      <c r="J161" s="5"/>
    </row>
    <row r="162">
      <c r="A162" s="99">
        <v>2019.0</v>
      </c>
      <c r="B162" s="99" t="s">
        <v>786</v>
      </c>
      <c r="C162" s="99" t="s">
        <v>1175</v>
      </c>
      <c r="D162" s="100"/>
      <c r="E162" s="99">
        <v>10.0</v>
      </c>
      <c r="F162" s="5">
        <v>1.0</v>
      </c>
      <c r="G162" s="5">
        <v>5.0</v>
      </c>
      <c r="H162" s="8">
        <f>0.8*I162</f>
        <v>28</v>
      </c>
      <c r="I162" s="5">
        <v>35.0</v>
      </c>
      <c r="J162" s="5">
        <f>I162*G162</f>
        <v>175</v>
      </c>
    </row>
    <row r="163">
      <c r="A163" s="412">
        <v>2020.0</v>
      </c>
      <c r="B163" s="412" t="s">
        <v>884</v>
      </c>
      <c r="C163" s="412" t="s">
        <v>880</v>
      </c>
      <c r="D163" s="412" t="s">
        <v>851</v>
      </c>
      <c r="E163" s="412">
        <v>10.0</v>
      </c>
      <c r="F163" s="5">
        <v>1.0</v>
      </c>
      <c r="G163" s="412">
        <v>1.0</v>
      </c>
      <c r="H163" s="5">
        <v>50.0</v>
      </c>
    </row>
    <row r="165">
      <c r="I165" s="260"/>
    </row>
    <row r="167">
      <c r="I167" s="260"/>
    </row>
    <row r="169">
      <c r="D169" s="81"/>
    </row>
    <row r="170">
      <c r="D170" s="81"/>
      <c r="E170" s="234"/>
      <c r="F170" s="234"/>
    </row>
    <row r="171">
      <c r="D171" s="81" t="s">
        <v>1784</v>
      </c>
      <c r="E171" s="234"/>
      <c r="F171" s="234"/>
    </row>
    <row r="172">
      <c r="D172" s="234"/>
      <c r="E172" s="81" t="s">
        <v>4885</v>
      </c>
      <c r="F172" s="81" t="s">
        <v>4886</v>
      </c>
    </row>
    <row r="173">
      <c r="D173" s="234"/>
      <c r="E173" s="234"/>
      <c r="F173" s="234"/>
    </row>
    <row r="174">
      <c r="D174" s="234"/>
      <c r="E174" s="234">
        <f>sum(F3:F169)</f>
        <v>186</v>
      </c>
      <c r="F174" s="234">
        <f>sum(J3:J169)</f>
        <v>13712.2</v>
      </c>
    </row>
  </sheetData>
  <conditionalFormatting sqref="G3:G94 G164:G168">
    <cfRule type="containsText" dxfId="2" priority="1" operator="containsText" text="Basketball ">
      <formula>NOT(ISERROR(SEARCH(("Basketball "),(G3))))</formula>
    </cfRule>
  </conditionalFormatting>
  <conditionalFormatting sqref="G3:G94 G167:G168">
    <cfRule type="containsText" dxfId="1" priority="2" operator="containsText" text="Baseball ">
      <formula>NOT(ISERROR(SEARCH(("Baseball "),(G3))))</formula>
    </cfRule>
  </conditionalFormatting>
  <conditionalFormatting sqref="G3:G94 G165 G167:G168">
    <cfRule type="containsText" dxfId="0" priority="3" operator="containsText" text="football">
      <formula>NOT(ISERROR(SEARCH(("football"),(G3))))</formula>
    </cfRule>
  </conditionalFormatting>
  <conditionalFormatting sqref="G3:G94 G164:G169">
    <cfRule type="containsText" dxfId="11" priority="4" operator="containsText" text="pokemon">
      <formula>NOT(ISERROR(SEARCH(("pokemon"),(G3))))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</row>
    <row r="3">
      <c r="A3" s="91">
        <v>1988.0</v>
      </c>
      <c r="B3" s="91" t="s">
        <v>102</v>
      </c>
      <c r="C3" s="91" t="s">
        <v>2645</v>
      </c>
      <c r="D3" s="91" t="s">
        <v>2646</v>
      </c>
      <c r="E3" s="91">
        <v>9.0</v>
      </c>
      <c r="F3" s="91">
        <v>1.0</v>
      </c>
      <c r="G3" s="92"/>
      <c r="H3" s="92"/>
      <c r="I3" s="92"/>
      <c r="J3" s="92"/>
      <c r="K3" s="92"/>
      <c r="L3" s="338"/>
      <c r="M3" s="430" t="s">
        <v>1780</v>
      </c>
      <c r="N3" s="431" t="s">
        <v>6311</v>
      </c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>
      <c r="A4" s="91">
        <v>1993.0</v>
      </c>
      <c r="B4" s="91" t="s">
        <v>2964</v>
      </c>
      <c r="C4" s="91" t="s">
        <v>2969</v>
      </c>
      <c r="D4" s="92"/>
      <c r="E4" s="91" t="s">
        <v>60</v>
      </c>
      <c r="F4" s="91">
        <v>1.0</v>
      </c>
      <c r="G4" s="92"/>
      <c r="H4" s="92"/>
      <c r="I4" s="92"/>
      <c r="J4" s="92"/>
      <c r="K4" s="92"/>
      <c r="L4" s="432"/>
      <c r="M4" s="433">
        <f>sum(F3:F88)</f>
        <v>83</v>
      </c>
      <c r="N4" s="434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>
      <c r="A5" s="91">
        <v>1993.0</v>
      </c>
      <c r="B5" s="91" t="s">
        <v>2964</v>
      </c>
      <c r="C5" s="91" t="s">
        <v>2969</v>
      </c>
      <c r="D5" s="92"/>
      <c r="E5" s="91" t="s">
        <v>60</v>
      </c>
      <c r="F5" s="91">
        <v>1.0</v>
      </c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>
      <c r="A6" s="91">
        <v>1993.0</v>
      </c>
      <c r="B6" s="91" t="s">
        <v>2964</v>
      </c>
      <c r="C6" s="91" t="s">
        <v>2965</v>
      </c>
      <c r="D6" s="92"/>
      <c r="E6" s="91" t="s">
        <v>2967</v>
      </c>
      <c r="F6" s="91">
        <v>1.0</v>
      </c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>
      <c r="A7" s="91">
        <v>1973.0</v>
      </c>
      <c r="B7" s="91" t="s">
        <v>1974</v>
      </c>
      <c r="C7" s="91" t="s">
        <v>6518</v>
      </c>
      <c r="D7" s="92"/>
      <c r="E7" s="91" t="s">
        <v>6519</v>
      </c>
      <c r="F7" s="91">
        <v>1.0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>
      <c r="A8" s="91">
        <v>1975.0</v>
      </c>
      <c r="B8" s="91" t="s">
        <v>6520</v>
      </c>
      <c r="C8" s="91" t="s">
        <v>6518</v>
      </c>
      <c r="D8" s="92"/>
      <c r="E8" s="91" t="s">
        <v>6521</v>
      </c>
      <c r="F8" s="91">
        <v>1.0</v>
      </c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>
      <c r="A9" s="91">
        <v>1966.0</v>
      </c>
      <c r="B9" s="91" t="s">
        <v>1974</v>
      </c>
      <c r="C9" s="91" t="s">
        <v>6518</v>
      </c>
      <c r="D9" s="92"/>
      <c r="E9" s="91" t="s">
        <v>6522</v>
      </c>
      <c r="F9" s="91">
        <v>1.0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>
      <c r="A10" s="91">
        <v>2012.0</v>
      </c>
      <c r="B10" s="91" t="s">
        <v>844</v>
      </c>
      <c r="C10" s="91" t="s">
        <v>2961</v>
      </c>
      <c r="D10" s="92"/>
      <c r="E10" s="91" t="s">
        <v>2962</v>
      </c>
      <c r="F10" s="91">
        <v>1.0</v>
      </c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>
      <c r="A11" s="91">
        <v>2017.0</v>
      </c>
      <c r="B11" s="91" t="s">
        <v>2344</v>
      </c>
      <c r="C11" s="91" t="s">
        <v>2345</v>
      </c>
      <c r="D11" s="92"/>
      <c r="E11" s="91">
        <v>10.0</v>
      </c>
      <c r="F11" s="91">
        <v>1.0</v>
      </c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>
      <c r="A12" s="91">
        <v>2019.0</v>
      </c>
      <c r="B12" s="91" t="s">
        <v>786</v>
      </c>
      <c r="C12" s="91" t="s">
        <v>1409</v>
      </c>
      <c r="D12" s="92"/>
      <c r="E12" s="91">
        <v>9.0</v>
      </c>
      <c r="F12" s="91">
        <v>1.0</v>
      </c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>
      <c r="A13" s="91">
        <v>2020.0</v>
      </c>
      <c r="B13" s="91" t="s">
        <v>786</v>
      </c>
      <c r="C13" s="91" t="s">
        <v>2526</v>
      </c>
      <c r="D13" s="91" t="s">
        <v>1837</v>
      </c>
      <c r="E13" s="91">
        <v>9.0</v>
      </c>
      <c r="F13" s="91">
        <v>1.0</v>
      </c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>
      <c r="A14" s="91">
        <v>2020.0</v>
      </c>
      <c r="B14" s="91" t="s">
        <v>786</v>
      </c>
      <c r="C14" s="91" t="s">
        <v>2526</v>
      </c>
      <c r="D14" s="91" t="s">
        <v>2563</v>
      </c>
      <c r="E14" s="91">
        <v>9.0</v>
      </c>
      <c r="F14" s="91">
        <v>1.0</v>
      </c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>
      <c r="A15" s="91">
        <v>2020.0</v>
      </c>
      <c r="B15" s="91" t="s">
        <v>786</v>
      </c>
      <c r="C15" s="91" t="s">
        <v>2526</v>
      </c>
      <c r="D15" s="91" t="s">
        <v>1837</v>
      </c>
      <c r="E15" s="91">
        <v>9.0</v>
      </c>
      <c r="F15" s="91">
        <v>1.0</v>
      </c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>
      <c r="A16" s="91">
        <v>2020.0</v>
      </c>
      <c r="B16" s="91" t="s">
        <v>786</v>
      </c>
      <c r="C16" s="91" t="s">
        <v>2526</v>
      </c>
      <c r="D16" s="91" t="s">
        <v>2556</v>
      </c>
      <c r="E16" s="91">
        <v>9.0</v>
      </c>
      <c r="F16" s="91">
        <v>1.0</v>
      </c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>
      <c r="A17" s="91">
        <v>2020.0</v>
      </c>
      <c r="B17" s="91" t="s">
        <v>786</v>
      </c>
      <c r="C17" s="91" t="s">
        <v>2526</v>
      </c>
      <c r="D17" s="91" t="s">
        <v>2556</v>
      </c>
      <c r="E17" s="91">
        <v>9.0</v>
      </c>
      <c r="F17" s="91">
        <v>1.0</v>
      </c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>
      <c r="A18" s="91">
        <v>2020.0</v>
      </c>
      <c r="B18" s="91" t="s">
        <v>786</v>
      </c>
      <c r="C18" s="91" t="s">
        <v>2526</v>
      </c>
      <c r="D18" s="91" t="s">
        <v>2556</v>
      </c>
      <c r="E18" s="91">
        <v>9.0</v>
      </c>
      <c r="F18" s="91">
        <v>1.0</v>
      </c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>
      <c r="A19" s="91">
        <v>2020.0</v>
      </c>
      <c r="B19" s="91" t="s">
        <v>786</v>
      </c>
      <c r="C19" s="91" t="s">
        <v>2526</v>
      </c>
      <c r="D19" s="91" t="s">
        <v>2556</v>
      </c>
      <c r="E19" s="91">
        <v>9.0</v>
      </c>
      <c r="F19" s="91">
        <v>1.0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>
      <c r="A20" s="91">
        <v>2012.0</v>
      </c>
      <c r="B20" s="91" t="s">
        <v>786</v>
      </c>
      <c r="C20" s="91" t="s">
        <v>6523</v>
      </c>
      <c r="D20" s="91" t="s">
        <v>1837</v>
      </c>
      <c r="E20" s="91" t="s">
        <v>6524</v>
      </c>
      <c r="F20" s="91">
        <v>1.0</v>
      </c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>
      <c r="A21" s="91">
        <v>2020.0</v>
      </c>
      <c r="B21" s="91" t="s">
        <v>786</v>
      </c>
      <c r="C21" s="91" t="s">
        <v>2526</v>
      </c>
      <c r="D21" s="91" t="s">
        <v>2563</v>
      </c>
      <c r="E21" s="91">
        <v>8.0</v>
      </c>
      <c r="F21" s="91">
        <v>1.0</v>
      </c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>
      <c r="A22" s="91">
        <v>2020.0</v>
      </c>
      <c r="B22" s="91" t="s">
        <v>786</v>
      </c>
      <c r="C22" s="91" t="s">
        <v>2526</v>
      </c>
      <c r="D22" s="91" t="s">
        <v>2556</v>
      </c>
      <c r="E22" s="91">
        <v>9.0</v>
      </c>
      <c r="F22" s="91">
        <v>1.0</v>
      </c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>
      <c r="A23" s="91">
        <v>2020.0</v>
      </c>
      <c r="B23" s="91" t="s">
        <v>786</v>
      </c>
      <c r="C23" s="91" t="s">
        <v>2526</v>
      </c>
      <c r="D23" s="91" t="s">
        <v>1837</v>
      </c>
      <c r="E23" s="91">
        <v>8.0</v>
      </c>
      <c r="F23" s="91">
        <v>1.0</v>
      </c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>
      <c r="A24" s="91">
        <v>2020.0</v>
      </c>
      <c r="B24" s="91" t="s">
        <v>786</v>
      </c>
      <c r="C24" s="91" t="s">
        <v>2526</v>
      </c>
      <c r="D24" s="91" t="s">
        <v>2556</v>
      </c>
      <c r="E24" s="91">
        <v>8.0</v>
      </c>
      <c r="F24" s="91">
        <v>1.0</v>
      </c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>
      <c r="A25" s="91">
        <v>2020.0</v>
      </c>
      <c r="B25" s="91" t="s">
        <v>786</v>
      </c>
      <c r="C25" s="91" t="s">
        <v>2526</v>
      </c>
      <c r="D25" s="91" t="s">
        <v>2556</v>
      </c>
      <c r="E25" s="91">
        <v>8.0</v>
      </c>
      <c r="F25" s="91">
        <v>1.0</v>
      </c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>
      <c r="A26" s="91">
        <v>2020.0</v>
      </c>
      <c r="B26" s="91" t="s">
        <v>786</v>
      </c>
      <c r="C26" s="91" t="s">
        <v>2526</v>
      </c>
      <c r="D26" s="91" t="s">
        <v>2556</v>
      </c>
      <c r="E26" s="91">
        <v>8.0</v>
      </c>
      <c r="F26" s="91">
        <v>1.0</v>
      </c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>
      <c r="A27" s="91">
        <v>2020.0</v>
      </c>
      <c r="B27" s="91" t="s">
        <v>786</v>
      </c>
      <c r="C27" s="91" t="s">
        <v>2526</v>
      </c>
      <c r="D27" s="91" t="s">
        <v>2556</v>
      </c>
      <c r="E27" s="91">
        <v>8.0</v>
      </c>
      <c r="F27" s="91">
        <v>1.0</v>
      </c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>
      <c r="A28" s="91">
        <v>2020.0</v>
      </c>
      <c r="B28" s="91" t="s">
        <v>786</v>
      </c>
      <c r="C28" s="91" t="s">
        <v>2526</v>
      </c>
      <c r="D28" s="91" t="s">
        <v>2556</v>
      </c>
      <c r="E28" s="91">
        <v>8.0</v>
      </c>
      <c r="F28" s="91">
        <v>1.0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>
      <c r="A29" s="91">
        <v>2020.0</v>
      </c>
      <c r="B29" s="91" t="s">
        <v>786</v>
      </c>
      <c r="C29" s="91" t="s">
        <v>2526</v>
      </c>
      <c r="D29" s="91" t="s">
        <v>2556</v>
      </c>
      <c r="E29" s="91">
        <v>8.0</v>
      </c>
      <c r="F29" s="91">
        <v>1.0</v>
      </c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>
      <c r="A32" s="91">
        <v>1999.0</v>
      </c>
      <c r="B32" s="91" t="s">
        <v>4466</v>
      </c>
      <c r="C32" s="91" t="s">
        <v>4467</v>
      </c>
      <c r="D32" s="91" t="s">
        <v>3862</v>
      </c>
      <c r="E32" s="91">
        <v>5.0</v>
      </c>
      <c r="F32" s="91">
        <v>1.0</v>
      </c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>
      <c r="A33" s="91">
        <v>1999.0</v>
      </c>
      <c r="B33" s="91" t="s">
        <v>4456</v>
      </c>
      <c r="C33" s="91" t="s">
        <v>4111</v>
      </c>
      <c r="D33" s="91" t="s">
        <v>4457</v>
      </c>
      <c r="E33" s="91">
        <v>7.0</v>
      </c>
      <c r="F33" s="91">
        <v>1.0</v>
      </c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>
      <c r="A34" s="91">
        <v>1999.0</v>
      </c>
      <c r="B34" s="91" t="s">
        <v>5634</v>
      </c>
      <c r="C34" s="92"/>
      <c r="D34" s="91" t="s">
        <v>1770</v>
      </c>
      <c r="E34" s="91">
        <v>8.0</v>
      </c>
      <c r="F34" s="91">
        <v>1.0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>
      <c r="A35" s="91">
        <v>2000.0</v>
      </c>
      <c r="B35" s="91" t="s">
        <v>4431</v>
      </c>
      <c r="C35" s="91" t="s">
        <v>4464</v>
      </c>
      <c r="D35" s="91" t="s">
        <v>1770</v>
      </c>
      <c r="E35" s="91">
        <v>8.0</v>
      </c>
      <c r="F35" s="91">
        <v>1.0</v>
      </c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>
      <c r="A36" s="91">
        <v>2000.0</v>
      </c>
      <c r="B36" s="91" t="s">
        <v>4431</v>
      </c>
      <c r="C36" s="91" t="s">
        <v>4432</v>
      </c>
      <c r="D36" s="91" t="s">
        <v>4433</v>
      </c>
      <c r="E36" s="91">
        <v>7.0</v>
      </c>
      <c r="F36" s="91">
        <v>1.0</v>
      </c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>
      <c r="A37" s="91">
        <v>1999.0</v>
      </c>
      <c r="B37" s="91" t="s">
        <v>4444</v>
      </c>
      <c r="C37" s="91" t="s">
        <v>4445</v>
      </c>
      <c r="D37" s="91" t="s">
        <v>4446</v>
      </c>
      <c r="E37" s="91">
        <v>8.0</v>
      </c>
      <c r="F37" s="91">
        <v>1.0</v>
      </c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>
      <c r="A38" s="91">
        <v>1999.0</v>
      </c>
      <c r="B38" s="92"/>
      <c r="C38" s="91" t="s">
        <v>3870</v>
      </c>
      <c r="D38" s="91" t="s">
        <v>6525</v>
      </c>
      <c r="E38" s="91">
        <v>7.0</v>
      </c>
      <c r="F38" s="91">
        <v>1.0</v>
      </c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>
      <c r="A39" s="92"/>
      <c r="B39" s="92"/>
      <c r="C39" s="91" t="s">
        <v>6526</v>
      </c>
      <c r="D39" s="92"/>
      <c r="E39" s="91">
        <v>6.0</v>
      </c>
      <c r="F39" s="91">
        <v>1.0</v>
      </c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>
      <c r="A40" s="91">
        <v>2000.0</v>
      </c>
      <c r="B40" s="91" t="s">
        <v>3765</v>
      </c>
      <c r="C40" s="91" t="s">
        <v>4419</v>
      </c>
      <c r="D40" s="91" t="s">
        <v>3862</v>
      </c>
      <c r="E40" s="91">
        <v>8.0</v>
      </c>
      <c r="F40" s="91">
        <v>1.0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>
      <c r="A41" s="91">
        <v>2000.0</v>
      </c>
      <c r="B41" s="91" t="s">
        <v>3765</v>
      </c>
      <c r="C41" s="91" t="s">
        <v>4408</v>
      </c>
      <c r="D41" s="91" t="s">
        <v>4409</v>
      </c>
      <c r="E41" s="91">
        <v>7.0</v>
      </c>
      <c r="F41" s="91">
        <v>1.0</v>
      </c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>
      <c r="A42" s="91">
        <v>1999.0</v>
      </c>
      <c r="B42" s="91" t="s">
        <v>3765</v>
      </c>
      <c r="C42" s="91" t="s">
        <v>4376</v>
      </c>
      <c r="D42" s="92"/>
      <c r="E42" s="91">
        <v>7.0</v>
      </c>
      <c r="F42" s="91">
        <v>1.0</v>
      </c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>
      <c r="A43" s="91">
        <v>1999.0</v>
      </c>
      <c r="B43" s="91" t="s">
        <v>3765</v>
      </c>
      <c r="C43" s="91" t="s">
        <v>4427</v>
      </c>
      <c r="D43" s="92"/>
      <c r="E43" s="91">
        <v>7.0</v>
      </c>
      <c r="F43" s="91">
        <v>1.0</v>
      </c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>
      <c r="A44" s="91">
        <v>1998.0</v>
      </c>
      <c r="B44" s="91" t="s">
        <v>4375</v>
      </c>
      <c r="C44" s="91" t="s">
        <v>4427</v>
      </c>
      <c r="D44" s="91" t="s">
        <v>4377</v>
      </c>
      <c r="E44" s="91">
        <v>10.0</v>
      </c>
      <c r="F44" s="91">
        <v>1.0</v>
      </c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>
      <c r="A45" s="91">
        <v>1998.0</v>
      </c>
      <c r="B45" s="91" t="s">
        <v>4375</v>
      </c>
      <c r="C45" s="91" t="s">
        <v>6527</v>
      </c>
      <c r="D45" s="91" t="s">
        <v>4377</v>
      </c>
      <c r="E45" s="91">
        <v>10.0</v>
      </c>
      <c r="F45" s="91">
        <v>1.0</v>
      </c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>
      <c r="A46" s="91">
        <v>1998.0</v>
      </c>
      <c r="B46" s="91" t="s">
        <v>4375</v>
      </c>
      <c r="C46" s="91" t="s">
        <v>4376</v>
      </c>
      <c r="D46" s="91" t="s">
        <v>4377</v>
      </c>
      <c r="E46" s="91">
        <v>10.0</v>
      </c>
      <c r="F46" s="91">
        <v>1.0</v>
      </c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>
      <c r="A47" s="91">
        <v>1998.0</v>
      </c>
      <c r="B47" s="91" t="s">
        <v>4375</v>
      </c>
      <c r="C47" s="91" t="s">
        <v>4383</v>
      </c>
      <c r="D47" s="91" t="s">
        <v>4377</v>
      </c>
      <c r="E47" s="91">
        <v>9.0</v>
      </c>
      <c r="F47" s="91">
        <v>1.0</v>
      </c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>
      <c r="A48" s="91">
        <v>1999.0</v>
      </c>
      <c r="B48" s="91" t="s">
        <v>3765</v>
      </c>
      <c r="C48" s="91" t="s">
        <v>4450</v>
      </c>
      <c r="D48" s="91" t="s">
        <v>6528</v>
      </c>
      <c r="E48" s="91">
        <v>6.0</v>
      </c>
      <c r="F48" s="91">
        <v>1.0</v>
      </c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>
      <c r="A49" s="91">
        <v>1999.0</v>
      </c>
      <c r="B49" s="91" t="s">
        <v>4385</v>
      </c>
      <c r="C49" s="91" t="s">
        <v>4386</v>
      </c>
      <c r="D49" s="91" t="s">
        <v>6528</v>
      </c>
      <c r="E49" s="91">
        <v>7.0</v>
      </c>
      <c r="F49" s="91">
        <v>1.0</v>
      </c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>
      <c r="A50" s="91">
        <v>1999.0</v>
      </c>
      <c r="B50" s="91" t="s">
        <v>3777</v>
      </c>
      <c r="C50" s="91" t="s">
        <v>4454</v>
      </c>
      <c r="D50" s="91" t="s">
        <v>3862</v>
      </c>
      <c r="E50" s="91">
        <v>9.0</v>
      </c>
      <c r="F50" s="91">
        <v>1.0</v>
      </c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>
      <c r="A51" s="91">
        <v>1999.0</v>
      </c>
      <c r="B51" s="91" t="s">
        <v>3777</v>
      </c>
      <c r="C51" s="91" t="s">
        <v>4393</v>
      </c>
      <c r="D51" s="91" t="s">
        <v>3862</v>
      </c>
      <c r="E51" s="91">
        <v>9.0</v>
      </c>
      <c r="F51" s="91">
        <v>1.0</v>
      </c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>
      <c r="A52" s="91">
        <v>1999.0</v>
      </c>
      <c r="B52" s="91" t="s">
        <v>3777</v>
      </c>
      <c r="C52" s="91" t="s">
        <v>3999</v>
      </c>
      <c r="D52" s="91" t="s">
        <v>3862</v>
      </c>
      <c r="E52" s="91">
        <v>9.0</v>
      </c>
      <c r="F52" s="91">
        <v>1.0</v>
      </c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>
      <c r="A54" s="91">
        <v>1999.0</v>
      </c>
      <c r="B54" s="91" t="s">
        <v>4375</v>
      </c>
      <c r="C54" s="91" t="s">
        <v>4441</v>
      </c>
      <c r="D54" s="92"/>
      <c r="E54" s="91">
        <v>8.0</v>
      </c>
      <c r="F54" s="91">
        <v>1.0</v>
      </c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>
      <c r="A55" s="91">
        <v>2000.0</v>
      </c>
      <c r="B55" s="91" t="s">
        <v>4404</v>
      </c>
      <c r="C55" s="91" t="s">
        <v>4405</v>
      </c>
      <c r="D55" s="91" t="s">
        <v>4406</v>
      </c>
      <c r="E55" s="91">
        <v>6.0</v>
      </c>
      <c r="F55" s="91">
        <v>1.0</v>
      </c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>
      <c r="A56" s="91">
        <v>1999.0</v>
      </c>
      <c r="B56" s="91" t="s">
        <v>3777</v>
      </c>
      <c r="C56" s="91" t="s">
        <v>4462</v>
      </c>
      <c r="D56" s="92"/>
      <c r="E56" s="91">
        <v>7.0</v>
      </c>
      <c r="F56" s="91">
        <v>1.0</v>
      </c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>
      <c r="A57" s="91">
        <v>1999.0</v>
      </c>
      <c r="B57" s="91" t="s">
        <v>4368</v>
      </c>
      <c r="C57" s="91" t="s">
        <v>4425</v>
      </c>
      <c r="D57" s="92"/>
      <c r="E57" s="91">
        <v>6.0</v>
      </c>
      <c r="F57" s="91">
        <v>1.0</v>
      </c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>
      <c r="A58" s="91">
        <v>1999.0</v>
      </c>
      <c r="B58" s="91" t="s">
        <v>3783</v>
      </c>
      <c r="C58" s="91" t="s">
        <v>4435</v>
      </c>
      <c r="D58" s="91" t="s">
        <v>3862</v>
      </c>
      <c r="E58" s="91">
        <v>7.0</v>
      </c>
      <c r="F58" s="91">
        <v>1.0</v>
      </c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>
      <c r="A59" s="91">
        <v>1998.0</v>
      </c>
      <c r="B59" s="91" t="s">
        <v>4413</v>
      </c>
      <c r="C59" s="91" t="s">
        <v>4414</v>
      </c>
      <c r="D59" s="91" t="s">
        <v>4415</v>
      </c>
      <c r="E59" s="91">
        <v>9.0</v>
      </c>
      <c r="F59" s="91">
        <v>1.0</v>
      </c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>
      <c r="A60" s="91">
        <v>1998.0</v>
      </c>
      <c r="B60" s="91" t="s">
        <v>4413</v>
      </c>
      <c r="C60" s="91" t="s">
        <v>4414</v>
      </c>
      <c r="D60" s="91" t="s">
        <v>4415</v>
      </c>
      <c r="E60" s="91">
        <v>10.0</v>
      </c>
      <c r="F60" s="91">
        <v>1.0</v>
      </c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>
      <c r="A61" s="91">
        <v>2000.0</v>
      </c>
      <c r="B61" s="91" t="s">
        <v>3768</v>
      </c>
      <c r="C61" s="91" t="s">
        <v>4439</v>
      </c>
      <c r="D61" s="92"/>
      <c r="E61" s="91">
        <v>5.0</v>
      </c>
      <c r="F61" s="91">
        <v>1.0</v>
      </c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>
      <c r="A62" s="91">
        <v>1998.0</v>
      </c>
      <c r="B62" s="91" t="s">
        <v>4413</v>
      </c>
      <c r="C62" s="91" t="s">
        <v>4348</v>
      </c>
      <c r="D62" s="91" t="s">
        <v>4377</v>
      </c>
      <c r="E62" s="91">
        <v>9.0</v>
      </c>
      <c r="F62" s="91">
        <v>1.0</v>
      </c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>
      <c r="A63" s="91">
        <v>1998.0</v>
      </c>
      <c r="B63" s="91" t="s">
        <v>4375</v>
      </c>
      <c r="C63" s="91" t="s">
        <v>4376</v>
      </c>
      <c r="D63" s="91" t="s">
        <v>4377</v>
      </c>
      <c r="E63" s="91">
        <v>10.0</v>
      </c>
      <c r="F63" s="91">
        <v>1.0</v>
      </c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>
      <c r="A64" s="91">
        <v>1999.0</v>
      </c>
      <c r="B64" s="91" t="s">
        <v>3765</v>
      </c>
      <c r="C64" s="91" t="s">
        <v>4402</v>
      </c>
      <c r="D64" s="91" t="s">
        <v>3862</v>
      </c>
      <c r="E64" s="91">
        <v>7.0</v>
      </c>
      <c r="F64" s="91">
        <v>1.0</v>
      </c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>
      <c r="A65" s="91">
        <v>1999.0</v>
      </c>
      <c r="B65" s="91" t="s">
        <v>3777</v>
      </c>
      <c r="C65" s="91" t="s">
        <v>4452</v>
      </c>
      <c r="D65" s="92"/>
      <c r="E65" s="91">
        <v>8.0</v>
      </c>
      <c r="F65" s="91">
        <v>1.0</v>
      </c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>
      <c r="A66" s="91">
        <v>1999.0</v>
      </c>
      <c r="B66" s="91" t="s">
        <v>3783</v>
      </c>
      <c r="C66" s="91" t="s">
        <v>4390</v>
      </c>
      <c r="D66" s="91" t="s">
        <v>6528</v>
      </c>
      <c r="E66" s="91">
        <v>8.0</v>
      </c>
      <c r="F66" s="91">
        <v>1.0</v>
      </c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>
      <c r="A67" s="91">
        <v>1999.0</v>
      </c>
      <c r="B67" s="91" t="s">
        <v>3783</v>
      </c>
      <c r="C67" s="91" t="s">
        <v>4395</v>
      </c>
      <c r="D67" s="91" t="s">
        <v>3862</v>
      </c>
      <c r="E67" s="91">
        <v>8.0</v>
      </c>
      <c r="F67" s="91">
        <v>1.0</v>
      </c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>
      <c r="A68" s="91">
        <v>1999.0</v>
      </c>
      <c r="B68" s="91" t="s">
        <v>3765</v>
      </c>
      <c r="C68" s="91" t="s">
        <v>4397</v>
      </c>
      <c r="D68" s="92"/>
      <c r="E68" s="91">
        <v>8.0</v>
      </c>
      <c r="F68" s="91">
        <v>1.0</v>
      </c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>
      <c r="A69" s="91">
        <v>1999.0</v>
      </c>
      <c r="B69" s="91" t="s">
        <v>3777</v>
      </c>
      <c r="C69" s="91" t="s">
        <v>4380</v>
      </c>
      <c r="D69" s="91" t="s">
        <v>3862</v>
      </c>
      <c r="E69" s="91">
        <v>7.0</v>
      </c>
      <c r="F69" s="91">
        <v>1.0</v>
      </c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>
      <c r="A70" s="91">
        <v>1999.0</v>
      </c>
      <c r="B70" s="91" t="s">
        <v>3777</v>
      </c>
      <c r="C70" s="91" t="s">
        <v>3837</v>
      </c>
      <c r="D70" s="92"/>
      <c r="E70" s="91">
        <v>7.0</v>
      </c>
      <c r="F70" s="91">
        <v>1.0</v>
      </c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>
      <c r="A71" s="91">
        <v>1998.0</v>
      </c>
      <c r="B71" s="91" t="s">
        <v>4375</v>
      </c>
      <c r="C71" s="91" t="s">
        <v>6527</v>
      </c>
      <c r="D71" s="91" t="s">
        <v>4377</v>
      </c>
      <c r="E71" s="91">
        <v>10.0</v>
      </c>
      <c r="F71" s="91">
        <v>1.0</v>
      </c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>
      <c r="A72" s="91">
        <v>1999.0</v>
      </c>
      <c r="B72" s="91" t="s">
        <v>3777</v>
      </c>
      <c r="C72" s="91" t="s">
        <v>4380</v>
      </c>
      <c r="D72" s="91" t="s">
        <v>3862</v>
      </c>
      <c r="E72" s="91">
        <v>7.0</v>
      </c>
      <c r="F72" s="91">
        <v>1.0</v>
      </c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>
      <c r="A73" s="91">
        <v>1999.0</v>
      </c>
      <c r="B73" s="91" t="s">
        <v>3765</v>
      </c>
      <c r="C73" s="91" t="s">
        <v>4474</v>
      </c>
      <c r="D73" s="92"/>
      <c r="E73" s="91">
        <v>7.0</v>
      </c>
      <c r="F73" s="91">
        <v>1.0</v>
      </c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>
      <c r="A74" s="91">
        <v>2000.0</v>
      </c>
      <c r="B74" s="91" t="s">
        <v>3768</v>
      </c>
      <c r="C74" s="91" t="s">
        <v>4419</v>
      </c>
      <c r="D74" s="91" t="s">
        <v>6529</v>
      </c>
      <c r="E74" s="91">
        <v>7.0</v>
      </c>
      <c r="F74" s="91">
        <v>1.0</v>
      </c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>
      <c r="A75" s="91">
        <v>1999.0</v>
      </c>
      <c r="B75" s="91" t="s">
        <v>3777</v>
      </c>
      <c r="C75" s="91" t="s">
        <v>6530</v>
      </c>
      <c r="D75" s="92"/>
      <c r="E75" s="91">
        <v>8.0</v>
      </c>
      <c r="F75" s="91">
        <v>1.0</v>
      </c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>
      <c r="A76" s="91">
        <v>1999.0</v>
      </c>
      <c r="B76" s="91" t="s">
        <v>3777</v>
      </c>
      <c r="C76" s="91" t="s">
        <v>3999</v>
      </c>
      <c r="D76" s="91" t="s">
        <v>6528</v>
      </c>
      <c r="E76" s="91">
        <v>7.0</v>
      </c>
      <c r="F76" s="91">
        <v>1.0</v>
      </c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>
      <c r="A77" s="91">
        <v>2000.0</v>
      </c>
      <c r="B77" s="91" t="s">
        <v>3765</v>
      </c>
      <c r="C77" s="91" t="s">
        <v>4470</v>
      </c>
      <c r="D77" s="91" t="s">
        <v>4409</v>
      </c>
      <c r="E77" s="91">
        <v>9.0</v>
      </c>
      <c r="F77" s="91">
        <v>1.0</v>
      </c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>
      <c r="A78" s="91">
        <v>1999.0</v>
      </c>
      <c r="B78" s="91" t="s">
        <v>3783</v>
      </c>
      <c r="C78" s="91" t="s">
        <v>4421</v>
      </c>
      <c r="D78" s="91" t="s">
        <v>3862</v>
      </c>
      <c r="E78" s="91">
        <v>7.0</v>
      </c>
      <c r="F78" s="91">
        <v>1.0</v>
      </c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>
      <c r="A79" s="91">
        <v>1999.0</v>
      </c>
      <c r="B79" s="91" t="s">
        <v>3765</v>
      </c>
      <c r="C79" s="91" t="s">
        <v>6531</v>
      </c>
      <c r="D79" s="91" t="s">
        <v>3825</v>
      </c>
      <c r="E79" s="91">
        <v>7.0</v>
      </c>
      <c r="F79" s="91">
        <v>1.0</v>
      </c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>
      <c r="A80" s="91">
        <v>1999.0</v>
      </c>
      <c r="B80" s="91" t="s">
        <v>3783</v>
      </c>
      <c r="C80" s="91" t="s">
        <v>4459</v>
      </c>
      <c r="D80" s="92"/>
      <c r="E80" s="91">
        <v>8.0</v>
      </c>
      <c r="F80" s="91">
        <v>1.0</v>
      </c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>
      <c r="A81" s="91">
        <v>1999.0</v>
      </c>
      <c r="B81" s="91" t="s">
        <v>3777</v>
      </c>
      <c r="C81" s="91" t="s">
        <v>4002</v>
      </c>
      <c r="D81" s="91" t="s">
        <v>3862</v>
      </c>
      <c r="E81" s="91">
        <v>8.0</v>
      </c>
      <c r="F81" s="91">
        <v>1.0</v>
      </c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>
      <c r="A82" s="91">
        <v>2000.0</v>
      </c>
      <c r="B82" s="91" t="s">
        <v>3765</v>
      </c>
      <c r="C82" s="91" t="s">
        <v>4400</v>
      </c>
      <c r="D82" s="91" t="s">
        <v>4429</v>
      </c>
      <c r="E82" s="91">
        <v>8.0</v>
      </c>
      <c r="F82" s="91">
        <v>1.0</v>
      </c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>
      <c r="A83" s="91">
        <v>2000.0</v>
      </c>
      <c r="B83" s="91" t="s">
        <v>3768</v>
      </c>
      <c r="C83" s="91" t="s">
        <v>4448</v>
      </c>
      <c r="D83" s="92"/>
      <c r="E83" s="91">
        <v>8.0</v>
      </c>
      <c r="F83" s="91">
        <v>1.0</v>
      </c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>
      <c r="A84" s="91">
        <v>2016.0</v>
      </c>
      <c r="B84" s="91" t="s">
        <v>3998</v>
      </c>
      <c r="C84" s="91" t="s">
        <v>3999</v>
      </c>
      <c r="D84" s="91" t="s">
        <v>4000</v>
      </c>
      <c r="E84" s="91">
        <v>9.0</v>
      </c>
      <c r="F84" s="91">
        <v>1.0</v>
      </c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>
      <c r="A85" s="91">
        <v>1999.0</v>
      </c>
      <c r="B85" s="91" t="s">
        <v>5967</v>
      </c>
      <c r="C85" s="91" t="s">
        <v>6532</v>
      </c>
      <c r="D85" s="91" t="s">
        <v>4744</v>
      </c>
      <c r="E85" s="91">
        <v>10.0</v>
      </c>
      <c r="F85" s="91">
        <v>1.0</v>
      </c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>
      <c r="A86" s="91">
        <v>1999.0</v>
      </c>
      <c r="B86" s="91" t="s">
        <v>5967</v>
      </c>
      <c r="C86" s="91" t="s">
        <v>6532</v>
      </c>
      <c r="D86" s="91" t="s">
        <v>5662</v>
      </c>
      <c r="E86" s="91">
        <v>10.0</v>
      </c>
      <c r="F86" s="91">
        <v>1.0</v>
      </c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>
      <c r="A87" s="91">
        <v>1999.0</v>
      </c>
      <c r="B87" s="91" t="s">
        <v>5967</v>
      </c>
      <c r="C87" s="91" t="s">
        <v>6533</v>
      </c>
      <c r="D87" s="91" t="s">
        <v>5973</v>
      </c>
      <c r="E87" s="91">
        <v>9.0</v>
      </c>
      <c r="F87" s="91">
        <v>1.0</v>
      </c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>
      <c r="A88" s="91">
        <v>1999.0</v>
      </c>
      <c r="B88" s="91" t="s">
        <v>5967</v>
      </c>
      <c r="C88" s="91" t="s">
        <v>6532</v>
      </c>
      <c r="D88" s="91" t="s">
        <v>5596</v>
      </c>
      <c r="E88" s="91">
        <v>9.0</v>
      </c>
      <c r="F88" s="91">
        <v>1.0</v>
      </c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>
    <row r="1">
      <c r="A1" s="143" t="s">
        <v>3</v>
      </c>
      <c r="B1" s="143" t="s">
        <v>4</v>
      </c>
      <c r="C1" s="143" t="s">
        <v>5</v>
      </c>
      <c r="D1" s="143" t="s">
        <v>6</v>
      </c>
      <c r="E1" s="143" t="s">
        <v>7</v>
      </c>
      <c r="F1" s="143" t="s">
        <v>8</v>
      </c>
      <c r="G1" s="143" t="s">
        <v>4927</v>
      </c>
      <c r="H1" s="3" t="s">
        <v>830</v>
      </c>
      <c r="I1" s="407"/>
      <c r="K1" s="3"/>
      <c r="L1" s="3"/>
      <c r="M1" s="3" t="s">
        <v>6534</v>
      </c>
      <c r="N1" s="3" t="s">
        <v>6535</v>
      </c>
      <c r="O1" s="3"/>
      <c r="P1" s="3"/>
      <c r="Q1" s="3"/>
      <c r="R1" s="289"/>
      <c r="S1" s="290"/>
      <c r="T1" s="290"/>
      <c r="U1" s="290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</row>
    <row r="2">
      <c r="K2" s="78" t="s">
        <v>1780</v>
      </c>
      <c r="L2" s="80" t="s">
        <v>1781</v>
      </c>
    </row>
    <row r="3">
      <c r="K3" s="233">
        <f>G239</f>
        <v>219</v>
      </c>
      <c r="L3" s="435">
        <f>sum(I4:I236)</f>
        <v>7252</v>
      </c>
      <c r="M3" s="283">
        <f>sum(I7:I12,I4:I5,I19:I23,I26:I36,I38:I43,I53:I63,I65:I69,I71:I73,I77:I84,I87:I93,I104:I112,I96:I102,I114,I116:I118,I120,I123:I131,I133:I139,I141,I144:I149,I152,I154:I156,I158:I162,I164:I172,I175:I182,I184:I192,I204:I212,I214:I215,I218:I226,I228:I236)</f>
        <v>6633</v>
      </c>
      <c r="N3" s="234">
        <f>sum(G4:G5,G7:G12,G19:G23,G26:G36,G38:G43,G53:G63,G65:G69,G71:G73,G77:G84,G87:G93,G96:G102,G104:G112,G114,G116:G118,G120,G123:G131,G133:G139,G141,G144:G149,G152,G154:G156,G158:G162,G164:G172,G175:G182,G184:G192,G204:G212,G214:G215,G218:G226,G228:G236)</f>
        <v>184</v>
      </c>
    </row>
    <row r="4">
      <c r="A4" s="436">
        <v>2014.0</v>
      </c>
      <c r="B4" s="436" t="s">
        <v>23</v>
      </c>
      <c r="C4" s="436" t="s">
        <v>6536</v>
      </c>
      <c r="D4" s="436">
        <v>117.0</v>
      </c>
      <c r="E4" s="436" t="s">
        <v>5583</v>
      </c>
      <c r="F4" s="436" t="s">
        <v>25</v>
      </c>
      <c r="G4" s="5">
        <v>1.0</v>
      </c>
      <c r="H4" s="5">
        <v>25.0</v>
      </c>
      <c r="I4" s="8">
        <f t="shared" ref="I4:I172" si="1">G4*H4</f>
        <v>25</v>
      </c>
      <c r="J4" s="8">
        <f t="shared" ref="J4:J5" si="2">0.85*I4</f>
        <v>21.25</v>
      </c>
      <c r="M4" s="259">
        <f>0.85*M3</f>
        <v>5638.05</v>
      </c>
    </row>
    <row r="5">
      <c r="A5" s="436">
        <v>2020.0</v>
      </c>
      <c r="B5" s="436" t="s">
        <v>1847</v>
      </c>
      <c r="C5" s="436" t="s">
        <v>880</v>
      </c>
      <c r="D5" s="436">
        <v>102.0</v>
      </c>
      <c r="E5" s="437"/>
      <c r="F5" s="436" t="s">
        <v>30</v>
      </c>
      <c r="G5" s="5">
        <v>1.0</v>
      </c>
      <c r="H5" s="5">
        <v>50.0</v>
      </c>
      <c r="I5" s="8">
        <f t="shared" si="1"/>
        <v>50</v>
      </c>
      <c r="J5" s="8">
        <f t="shared" si="2"/>
        <v>42.5</v>
      </c>
    </row>
    <row r="6">
      <c r="A6" s="5">
        <v>2014.0</v>
      </c>
      <c r="B6" s="5" t="s">
        <v>6537</v>
      </c>
      <c r="C6" s="5" t="s">
        <v>6538</v>
      </c>
      <c r="D6" s="5" t="s">
        <v>6539</v>
      </c>
      <c r="E6" s="5" t="s">
        <v>6540</v>
      </c>
      <c r="F6" s="5" t="s">
        <v>25</v>
      </c>
      <c r="G6" s="5">
        <v>1.0</v>
      </c>
      <c r="H6" s="5">
        <v>15.0</v>
      </c>
      <c r="I6" s="8">
        <f t="shared" si="1"/>
        <v>15</v>
      </c>
    </row>
    <row r="7">
      <c r="A7" s="436">
        <v>2018.0</v>
      </c>
      <c r="B7" s="436" t="s">
        <v>6541</v>
      </c>
      <c r="C7" s="436" t="s">
        <v>3382</v>
      </c>
      <c r="D7" s="436">
        <v>152.0</v>
      </c>
      <c r="E7" s="436" t="s">
        <v>6542</v>
      </c>
      <c r="F7" s="436" t="s">
        <v>244</v>
      </c>
      <c r="G7" s="5">
        <v>1.0</v>
      </c>
      <c r="H7" s="5">
        <v>50.0</v>
      </c>
      <c r="I7" s="8">
        <f t="shared" si="1"/>
        <v>50</v>
      </c>
      <c r="J7" s="8">
        <f t="shared" ref="J7:J9" si="3">0.85*I7</f>
        <v>42.5</v>
      </c>
    </row>
    <row r="8">
      <c r="A8" s="436">
        <v>2018.0</v>
      </c>
      <c r="B8" s="436" t="s">
        <v>786</v>
      </c>
      <c r="C8" s="436" t="s">
        <v>3382</v>
      </c>
      <c r="D8" s="436">
        <v>213.0</v>
      </c>
      <c r="E8" s="436" t="s">
        <v>1090</v>
      </c>
      <c r="F8" s="436" t="s">
        <v>244</v>
      </c>
      <c r="G8" s="5">
        <v>1.0</v>
      </c>
      <c r="H8" s="5">
        <v>40.0</v>
      </c>
      <c r="I8" s="8">
        <f t="shared" si="1"/>
        <v>40</v>
      </c>
      <c r="J8" s="8">
        <f t="shared" si="3"/>
        <v>34</v>
      </c>
    </row>
    <row r="9">
      <c r="A9" s="436">
        <v>2018.0</v>
      </c>
      <c r="B9" s="436" t="s">
        <v>305</v>
      </c>
      <c r="C9" s="436" t="s">
        <v>3382</v>
      </c>
      <c r="D9" s="436">
        <v>158.0</v>
      </c>
      <c r="E9" s="436" t="s">
        <v>6543</v>
      </c>
      <c r="F9" s="436" t="s">
        <v>244</v>
      </c>
      <c r="G9" s="5">
        <v>1.0</v>
      </c>
      <c r="H9" s="5">
        <v>50.0</v>
      </c>
      <c r="I9" s="8">
        <f t="shared" si="1"/>
        <v>50</v>
      </c>
      <c r="J9" s="8">
        <f t="shared" si="3"/>
        <v>42.5</v>
      </c>
    </row>
    <row r="10">
      <c r="A10" s="436">
        <v>2019.0</v>
      </c>
      <c r="B10" s="436" t="s">
        <v>786</v>
      </c>
      <c r="C10" s="436" t="s">
        <v>1089</v>
      </c>
      <c r="D10" s="436">
        <v>353.0</v>
      </c>
      <c r="E10" s="436" t="s">
        <v>889</v>
      </c>
      <c r="F10" s="436" t="s">
        <v>30</v>
      </c>
      <c r="G10" s="5">
        <v>1.0</v>
      </c>
      <c r="H10" s="5">
        <v>120.0</v>
      </c>
      <c r="I10" s="8">
        <f t="shared" si="1"/>
        <v>120</v>
      </c>
    </row>
    <row r="11">
      <c r="A11" s="436">
        <v>2018.0</v>
      </c>
      <c r="B11" s="436" t="s">
        <v>305</v>
      </c>
      <c r="C11" s="436" t="s">
        <v>3382</v>
      </c>
      <c r="D11" s="436">
        <v>158.0</v>
      </c>
      <c r="E11" s="436" t="s">
        <v>6544</v>
      </c>
      <c r="F11" s="436" t="s">
        <v>25</v>
      </c>
      <c r="G11" s="5">
        <v>1.0</v>
      </c>
      <c r="H11" s="5">
        <v>30.0</v>
      </c>
      <c r="I11" s="8">
        <f t="shared" si="1"/>
        <v>30</v>
      </c>
      <c r="J11" s="8">
        <f>0.85*I11</f>
        <v>25.5</v>
      </c>
    </row>
    <row r="12">
      <c r="A12" s="436">
        <v>2018.0</v>
      </c>
      <c r="B12" s="436" t="s">
        <v>786</v>
      </c>
      <c r="C12" s="436" t="s">
        <v>922</v>
      </c>
      <c r="D12" s="436">
        <v>102.0</v>
      </c>
      <c r="E12" s="436" t="s">
        <v>1090</v>
      </c>
      <c r="F12" s="436" t="s">
        <v>25</v>
      </c>
      <c r="G12" s="5">
        <v>1.0</v>
      </c>
      <c r="H12" s="5">
        <v>150.0</v>
      </c>
      <c r="I12" s="8">
        <f t="shared" si="1"/>
        <v>150</v>
      </c>
      <c r="J12" s="5">
        <v>120.0</v>
      </c>
    </row>
    <row r="13">
      <c r="A13" s="5">
        <v>2019.0</v>
      </c>
      <c r="B13" s="5" t="s">
        <v>786</v>
      </c>
      <c r="C13" s="5" t="s">
        <v>5373</v>
      </c>
      <c r="D13" s="5">
        <v>322.0</v>
      </c>
      <c r="E13" s="5" t="s">
        <v>889</v>
      </c>
      <c r="F13" s="5" t="s">
        <v>30</v>
      </c>
      <c r="G13" s="5">
        <v>1.0</v>
      </c>
      <c r="H13" s="5">
        <v>75.0</v>
      </c>
      <c r="I13" s="8">
        <f t="shared" si="1"/>
        <v>75</v>
      </c>
    </row>
    <row r="14">
      <c r="A14" s="5">
        <v>2018.0</v>
      </c>
      <c r="B14" s="5" t="s">
        <v>1706</v>
      </c>
      <c r="C14" s="5" t="s">
        <v>1087</v>
      </c>
      <c r="D14" s="5" t="s">
        <v>6545</v>
      </c>
      <c r="E14" s="5" t="s">
        <v>6546</v>
      </c>
      <c r="F14" s="5" t="s">
        <v>72</v>
      </c>
      <c r="G14" s="5">
        <v>1.0</v>
      </c>
      <c r="I14" s="8">
        <f t="shared" si="1"/>
        <v>0</v>
      </c>
    </row>
    <row r="15">
      <c r="A15" s="5">
        <v>2020.0</v>
      </c>
      <c r="B15" s="5" t="s">
        <v>1591</v>
      </c>
      <c r="C15" s="5" t="s">
        <v>1087</v>
      </c>
      <c r="D15" s="5">
        <v>12.0</v>
      </c>
      <c r="E15" s="5" t="s">
        <v>6547</v>
      </c>
      <c r="F15" s="5" t="s">
        <v>30</v>
      </c>
      <c r="G15" s="5">
        <v>1.0</v>
      </c>
      <c r="I15" s="8">
        <f t="shared" si="1"/>
        <v>0</v>
      </c>
    </row>
    <row r="16">
      <c r="A16" s="5">
        <v>2020.0</v>
      </c>
      <c r="B16" s="5" t="s">
        <v>6548</v>
      </c>
      <c r="C16" s="5" t="s">
        <v>854</v>
      </c>
      <c r="E16" s="5" t="s">
        <v>4989</v>
      </c>
      <c r="F16" s="5" t="s">
        <v>6549</v>
      </c>
      <c r="G16" s="5">
        <v>1.0</v>
      </c>
      <c r="H16" s="5">
        <v>150.0</v>
      </c>
      <c r="I16" s="8">
        <f t="shared" si="1"/>
        <v>150</v>
      </c>
      <c r="J16" s="8">
        <f>0.85*I16</f>
        <v>127.5</v>
      </c>
    </row>
    <row r="17">
      <c r="A17" s="5">
        <v>2020.0</v>
      </c>
      <c r="B17" s="5" t="s">
        <v>6550</v>
      </c>
      <c r="C17" s="5" t="s">
        <v>6551</v>
      </c>
      <c r="E17" s="295">
        <v>44562.0</v>
      </c>
      <c r="F17" s="5" t="s">
        <v>6549</v>
      </c>
      <c r="G17" s="5">
        <v>1.0</v>
      </c>
      <c r="I17" s="8">
        <f t="shared" si="1"/>
        <v>0</v>
      </c>
    </row>
    <row r="18">
      <c r="I18" s="8">
        <f t="shared" si="1"/>
        <v>0</v>
      </c>
    </row>
    <row r="19">
      <c r="A19" s="436">
        <v>2019.0</v>
      </c>
      <c r="B19" s="436" t="s">
        <v>6541</v>
      </c>
      <c r="C19" s="436" t="s">
        <v>1092</v>
      </c>
      <c r="D19" s="436">
        <v>182.0</v>
      </c>
      <c r="E19" s="437"/>
      <c r="F19" s="436" t="s">
        <v>25</v>
      </c>
      <c r="G19" s="5">
        <v>1.0</v>
      </c>
      <c r="H19" s="5">
        <v>20.0</v>
      </c>
      <c r="I19" s="8">
        <f t="shared" si="1"/>
        <v>20</v>
      </c>
    </row>
    <row r="20">
      <c r="A20" s="436">
        <v>2012.0</v>
      </c>
      <c r="B20" s="436" t="s">
        <v>23</v>
      </c>
      <c r="C20" s="436" t="s">
        <v>906</v>
      </c>
      <c r="D20" s="436">
        <v>109.0</v>
      </c>
      <c r="E20" s="437"/>
      <c r="F20" s="436" t="s">
        <v>30</v>
      </c>
      <c r="G20" s="5">
        <v>1.0</v>
      </c>
      <c r="H20" s="5">
        <v>40.0</v>
      </c>
      <c r="I20" s="8">
        <f t="shared" si="1"/>
        <v>40</v>
      </c>
      <c r="J20" s="8">
        <f>0.85*I20</f>
        <v>34</v>
      </c>
    </row>
    <row r="21">
      <c r="A21" s="436">
        <v>2019.0</v>
      </c>
      <c r="B21" s="436" t="s">
        <v>305</v>
      </c>
      <c r="C21" s="436" t="s">
        <v>1092</v>
      </c>
      <c r="D21" s="436">
        <v>163.0</v>
      </c>
      <c r="E21" s="436" t="s">
        <v>6552</v>
      </c>
      <c r="F21" s="436" t="s">
        <v>25</v>
      </c>
      <c r="G21" s="5">
        <v>1.0</v>
      </c>
      <c r="H21" s="5">
        <v>30.0</v>
      </c>
      <c r="I21" s="8">
        <f t="shared" si="1"/>
        <v>30</v>
      </c>
    </row>
    <row r="22">
      <c r="A22" s="436">
        <v>2020.0</v>
      </c>
      <c r="B22" s="436" t="s">
        <v>1377</v>
      </c>
      <c r="C22" s="436" t="s">
        <v>880</v>
      </c>
      <c r="D22" s="436">
        <v>362.0</v>
      </c>
      <c r="E22" s="437"/>
      <c r="F22" s="436" t="s">
        <v>25</v>
      </c>
      <c r="G22" s="5">
        <v>1.0</v>
      </c>
      <c r="H22" s="5">
        <v>20.0</v>
      </c>
      <c r="I22" s="8">
        <f t="shared" si="1"/>
        <v>20</v>
      </c>
    </row>
    <row r="23">
      <c r="A23" s="436">
        <v>2020.0</v>
      </c>
      <c r="B23" s="436" t="s">
        <v>1591</v>
      </c>
      <c r="C23" s="436" t="s">
        <v>1087</v>
      </c>
      <c r="D23" s="436">
        <v>12.0</v>
      </c>
      <c r="E23" s="436" t="s">
        <v>6547</v>
      </c>
      <c r="F23" s="436" t="s">
        <v>30</v>
      </c>
      <c r="G23" s="5">
        <v>1.0</v>
      </c>
      <c r="H23" s="5">
        <v>10.0</v>
      </c>
      <c r="I23" s="8">
        <f t="shared" si="1"/>
        <v>10</v>
      </c>
    </row>
    <row r="24">
      <c r="A24" s="5">
        <v>2018.0</v>
      </c>
      <c r="B24" s="5" t="s">
        <v>1706</v>
      </c>
      <c r="C24" s="5" t="s">
        <v>1087</v>
      </c>
      <c r="D24" s="5" t="s">
        <v>6545</v>
      </c>
      <c r="E24" s="5" t="s">
        <v>6553</v>
      </c>
      <c r="F24" s="5" t="s">
        <v>72</v>
      </c>
      <c r="G24" s="5">
        <v>1.0</v>
      </c>
      <c r="H24" s="5">
        <v>20.0</v>
      </c>
      <c r="I24" s="8">
        <f t="shared" si="1"/>
        <v>20</v>
      </c>
    </row>
    <row r="25">
      <c r="I25" s="8">
        <f t="shared" si="1"/>
        <v>0</v>
      </c>
    </row>
    <row r="26">
      <c r="A26" s="436">
        <v>2019.0</v>
      </c>
      <c r="B26" s="436" t="s">
        <v>786</v>
      </c>
      <c r="C26" s="436" t="s">
        <v>1823</v>
      </c>
      <c r="D26" s="436">
        <v>2.0</v>
      </c>
      <c r="E26" s="436" t="s">
        <v>6554</v>
      </c>
      <c r="F26" s="436" t="s">
        <v>25</v>
      </c>
      <c r="G26" s="5">
        <v>1.0</v>
      </c>
      <c r="H26" s="5">
        <v>40.0</v>
      </c>
      <c r="I26" s="8">
        <f t="shared" si="1"/>
        <v>40</v>
      </c>
      <c r="J26" s="8">
        <f>0.85*I26</f>
        <v>34</v>
      </c>
    </row>
    <row r="27">
      <c r="A27" s="436">
        <v>2015.0</v>
      </c>
      <c r="B27" s="436" t="s">
        <v>954</v>
      </c>
      <c r="C27" s="436" t="s">
        <v>6555</v>
      </c>
      <c r="D27" s="436">
        <v>47.0</v>
      </c>
      <c r="E27" s="437"/>
      <c r="F27" s="436" t="s">
        <v>25</v>
      </c>
      <c r="G27" s="5">
        <v>1.0</v>
      </c>
      <c r="H27" s="5">
        <v>20.0</v>
      </c>
      <c r="I27" s="8">
        <f t="shared" si="1"/>
        <v>20</v>
      </c>
    </row>
    <row r="28">
      <c r="A28" s="436">
        <v>2012.0</v>
      </c>
      <c r="B28" s="436" t="s">
        <v>6556</v>
      </c>
      <c r="C28" s="436" t="s">
        <v>1823</v>
      </c>
      <c r="D28" s="436">
        <v>1.0</v>
      </c>
      <c r="E28" s="436" t="s">
        <v>6557</v>
      </c>
      <c r="F28" s="436" t="s">
        <v>25</v>
      </c>
      <c r="G28" s="5">
        <v>1.0</v>
      </c>
      <c r="H28" s="5">
        <v>40.0</v>
      </c>
      <c r="I28" s="8">
        <f t="shared" si="1"/>
        <v>40</v>
      </c>
    </row>
    <row r="29">
      <c r="A29" s="436">
        <v>2019.0</v>
      </c>
      <c r="B29" s="436" t="s">
        <v>884</v>
      </c>
      <c r="C29" s="436" t="s">
        <v>1823</v>
      </c>
      <c r="D29" s="436">
        <v>298.0</v>
      </c>
      <c r="E29" s="436" t="s">
        <v>920</v>
      </c>
      <c r="F29" s="436" t="s">
        <v>30</v>
      </c>
      <c r="G29" s="5">
        <v>1.0</v>
      </c>
      <c r="H29" s="5">
        <v>45.0</v>
      </c>
      <c r="I29" s="8">
        <f t="shared" si="1"/>
        <v>45</v>
      </c>
      <c r="J29" s="8">
        <f>0.85*I29</f>
        <v>38.25</v>
      </c>
    </row>
    <row r="30">
      <c r="A30" s="436">
        <v>2019.0</v>
      </c>
      <c r="B30" s="436" t="s">
        <v>786</v>
      </c>
      <c r="C30" s="436" t="s">
        <v>1823</v>
      </c>
      <c r="D30" s="436">
        <v>129.0</v>
      </c>
      <c r="E30" s="436" t="s">
        <v>2260</v>
      </c>
      <c r="F30" s="436" t="s">
        <v>25</v>
      </c>
      <c r="G30" s="5">
        <v>1.0</v>
      </c>
      <c r="H30" s="5">
        <v>55.0</v>
      </c>
      <c r="I30" s="8">
        <f t="shared" si="1"/>
        <v>55</v>
      </c>
    </row>
    <row r="31">
      <c r="A31" s="436">
        <v>2019.0</v>
      </c>
      <c r="B31" s="436" t="s">
        <v>305</v>
      </c>
      <c r="C31" s="436" t="s">
        <v>1823</v>
      </c>
      <c r="D31" s="436">
        <v>60.0</v>
      </c>
      <c r="E31" s="436" t="s">
        <v>2478</v>
      </c>
      <c r="F31" s="436" t="s">
        <v>25</v>
      </c>
      <c r="G31" s="5">
        <v>1.0</v>
      </c>
      <c r="H31" s="5">
        <v>20.0</v>
      </c>
      <c r="I31" s="8">
        <f t="shared" si="1"/>
        <v>20</v>
      </c>
      <c r="J31" s="8">
        <f>0.85*I31</f>
        <v>17</v>
      </c>
    </row>
    <row r="32">
      <c r="A32" s="436">
        <v>2015.0</v>
      </c>
      <c r="B32" s="436" t="s">
        <v>1995</v>
      </c>
      <c r="C32" s="436" t="s">
        <v>1823</v>
      </c>
      <c r="D32" s="436">
        <v>14.0</v>
      </c>
      <c r="E32" s="437"/>
      <c r="F32" s="436" t="s">
        <v>30</v>
      </c>
      <c r="G32" s="5">
        <v>3.0</v>
      </c>
      <c r="H32" s="5">
        <v>100.0</v>
      </c>
      <c r="I32" s="8">
        <f t="shared" si="1"/>
        <v>300</v>
      </c>
      <c r="J32" s="5">
        <v>240.0</v>
      </c>
    </row>
    <row r="33">
      <c r="A33" s="436">
        <v>2013.0</v>
      </c>
      <c r="B33" s="436" t="s">
        <v>1995</v>
      </c>
      <c r="C33" s="436" t="s">
        <v>1823</v>
      </c>
      <c r="D33" s="436">
        <v>20.0</v>
      </c>
      <c r="E33" s="436" t="s">
        <v>6558</v>
      </c>
      <c r="F33" s="436" t="s">
        <v>25</v>
      </c>
      <c r="G33" s="5">
        <v>1.0</v>
      </c>
      <c r="H33" s="5">
        <v>20.0</v>
      </c>
      <c r="I33" s="8">
        <f t="shared" si="1"/>
        <v>20</v>
      </c>
      <c r="J33" s="8">
        <f>0.85*I33</f>
        <v>17</v>
      </c>
    </row>
    <row r="34">
      <c r="A34" s="436">
        <v>2012.0</v>
      </c>
      <c r="B34" s="436" t="s">
        <v>6559</v>
      </c>
      <c r="C34" s="436" t="s">
        <v>1823</v>
      </c>
      <c r="D34" s="436">
        <v>116.0</v>
      </c>
      <c r="E34" s="437"/>
      <c r="F34" s="436" t="s">
        <v>25</v>
      </c>
      <c r="G34" s="5">
        <v>1.0</v>
      </c>
      <c r="H34" s="5">
        <v>20.0</v>
      </c>
      <c r="I34" s="8">
        <f t="shared" si="1"/>
        <v>20</v>
      </c>
    </row>
    <row r="35">
      <c r="A35" s="436">
        <v>2016.0</v>
      </c>
      <c r="B35" s="436" t="s">
        <v>6560</v>
      </c>
      <c r="C35" s="436" t="s">
        <v>1823</v>
      </c>
      <c r="D35" s="436">
        <v>31.0</v>
      </c>
      <c r="E35" s="437"/>
      <c r="F35" s="436" t="s">
        <v>25</v>
      </c>
      <c r="G35" s="5">
        <v>1.0</v>
      </c>
      <c r="H35" s="5">
        <v>15.0</v>
      </c>
      <c r="I35" s="8">
        <f t="shared" si="1"/>
        <v>15</v>
      </c>
    </row>
    <row r="36">
      <c r="A36" s="436">
        <v>2010.0</v>
      </c>
      <c r="B36" s="436" t="s">
        <v>6561</v>
      </c>
      <c r="C36" s="436" t="s">
        <v>1823</v>
      </c>
      <c r="D36" s="436">
        <v>17.0</v>
      </c>
      <c r="E36" s="436" t="s">
        <v>6562</v>
      </c>
      <c r="F36" s="436" t="s">
        <v>25</v>
      </c>
      <c r="G36" s="5">
        <v>1.0</v>
      </c>
      <c r="H36" s="5">
        <v>20.0</v>
      </c>
      <c r="I36" s="8">
        <f t="shared" si="1"/>
        <v>20</v>
      </c>
    </row>
    <row r="37">
      <c r="A37" s="139">
        <v>2016.0</v>
      </c>
      <c r="B37" s="139" t="s">
        <v>6384</v>
      </c>
      <c r="C37" s="139" t="s">
        <v>1823</v>
      </c>
      <c r="D37" s="139">
        <v>64.0</v>
      </c>
      <c r="E37" s="188"/>
      <c r="F37" s="139" t="s">
        <v>25</v>
      </c>
      <c r="G37" s="5">
        <v>1.0</v>
      </c>
      <c r="H37" s="5">
        <v>15.0</v>
      </c>
      <c r="I37" s="8">
        <f t="shared" si="1"/>
        <v>15</v>
      </c>
    </row>
    <row r="38">
      <c r="A38" s="436">
        <v>2003.0</v>
      </c>
      <c r="B38" s="436" t="s">
        <v>1802</v>
      </c>
      <c r="C38" s="436" t="s">
        <v>1823</v>
      </c>
      <c r="D38" s="437"/>
      <c r="E38" s="436" t="s">
        <v>6563</v>
      </c>
      <c r="F38" s="436" t="s">
        <v>25</v>
      </c>
      <c r="G38" s="5">
        <v>1.0</v>
      </c>
      <c r="H38" s="5">
        <v>25.0</v>
      </c>
      <c r="I38" s="8">
        <f t="shared" si="1"/>
        <v>25</v>
      </c>
      <c r="J38" s="8">
        <f>0.85*I38</f>
        <v>21.25</v>
      </c>
    </row>
    <row r="39">
      <c r="A39" s="436">
        <v>2003.0</v>
      </c>
      <c r="B39" s="436" t="s">
        <v>1802</v>
      </c>
      <c r="C39" s="436" t="s">
        <v>1823</v>
      </c>
      <c r="D39" s="436" t="s">
        <v>6564</v>
      </c>
      <c r="E39" s="436" t="s">
        <v>6563</v>
      </c>
      <c r="F39" s="436" t="s">
        <v>25</v>
      </c>
      <c r="G39" s="5">
        <v>2.0</v>
      </c>
      <c r="H39" s="5">
        <v>20.0</v>
      </c>
      <c r="I39" s="8">
        <f t="shared" si="1"/>
        <v>40</v>
      </c>
      <c r="J39" s="5">
        <v>30.0</v>
      </c>
    </row>
    <row r="40">
      <c r="A40" s="436">
        <v>2003.0</v>
      </c>
      <c r="B40" s="436" t="s">
        <v>1802</v>
      </c>
      <c r="C40" s="436" t="s">
        <v>1823</v>
      </c>
      <c r="D40" s="436">
        <v>28.0</v>
      </c>
      <c r="E40" s="437"/>
      <c r="F40" s="436" t="s">
        <v>25</v>
      </c>
      <c r="G40" s="5">
        <v>1.0</v>
      </c>
      <c r="H40" s="5">
        <v>40.0</v>
      </c>
      <c r="I40" s="8">
        <f t="shared" si="1"/>
        <v>40</v>
      </c>
      <c r="J40" s="5">
        <v>30.0</v>
      </c>
    </row>
    <row r="41">
      <c r="A41" s="436">
        <v>2013.0</v>
      </c>
      <c r="B41" s="436" t="s">
        <v>2660</v>
      </c>
      <c r="C41" s="436" t="s">
        <v>1823</v>
      </c>
      <c r="D41" s="436">
        <v>39.0</v>
      </c>
      <c r="E41" s="437"/>
      <c r="F41" s="436" t="s">
        <v>25</v>
      </c>
      <c r="G41" s="5">
        <v>1.0</v>
      </c>
      <c r="H41" s="5">
        <v>20.0</v>
      </c>
      <c r="I41" s="8">
        <f t="shared" si="1"/>
        <v>20</v>
      </c>
      <c r="J41" s="8">
        <f t="shared" ref="J41:J43" si="4">0.85*I41</f>
        <v>17</v>
      </c>
    </row>
    <row r="42">
      <c r="A42" s="436">
        <v>2004.0</v>
      </c>
      <c r="B42" s="436" t="s">
        <v>2125</v>
      </c>
      <c r="C42" s="436" t="s">
        <v>1823</v>
      </c>
      <c r="D42" s="436" t="s">
        <v>6565</v>
      </c>
      <c r="E42" s="436" t="s">
        <v>6566</v>
      </c>
      <c r="F42" s="436" t="s">
        <v>25</v>
      </c>
      <c r="G42" s="5">
        <v>1.0</v>
      </c>
      <c r="H42" s="5">
        <v>40.0</v>
      </c>
      <c r="I42" s="8">
        <f t="shared" si="1"/>
        <v>40</v>
      </c>
      <c r="J42" s="8">
        <f t="shared" si="4"/>
        <v>34</v>
      </c>
    </row>
    <row r="43">
      <c r="A43" s="436">
        <v>2015.0</v>
      </c>
      <c r="B43" s="436" t="s">
        <v>119</v>
      </c>
      <c r="C43" s="436" t="s">
        <v>1823</v>
      </c>
      <c r="D43" s="436">
        <v>12.0</v>
      </c>
      <c r="E43" s="436" t="s">
        <v>5510</v>
      </c>
      <c r="F43" s="436" t="s">
        <v>25</v>
      </c>
      <c r="G43" s="5">
        <v>1.0</v>
      </c>
      <c r="H43" s="5">
        <v>20.0</v>
      </c>
      <c r="I43" s="8">
        <f t="shared" si="1"/>
        <v>20</v>
      </c>
      <c r="J43" s="8">
        <f t="shared" si="4"/>
        <v>17</v>
      </c>
    </row>
    <row r="44">
      <c r="I44" s="8">
        <f t="shared" si="1"/>
        <v>0</v>
      </c>
    </row>
    <row r="45">
      <c r="A45" s="5">
        <v>1998.0</v>
      </c>
      <c r="B45" s="5" t="s">
        <v>6567</v>
      </c>
      <c r="C45" s="5" t="s">
        <v>2430</v>
      </c>
      <c r="D45" s="5">
        <v>56.0</v>
      </c>
      <c r="F45" s="5" t="s">
        <v>72</v>
      </c>
      <c r="G45" s="5">
        <v>1.0</v>
      </c>
      <c r="H45" s="5">
        <v>15.0</v>
      </c>
      <c r="I45" s="8">
        <f t="shared" si="1"/>
        <v>15</v>
      </c>
    </row>
    <row r="46">
      <c r="A46" s="5">
        <v>1998.0</v>
      </c>
      <c r="B46" s="5" t="s">
        <v>6567</v>
      </c>
      <c r="C46" s="5" t="s">
        <v>2430</v>
      </c>
      <c r="D46" s="5">
        <v>9.0</v>
      </c>
      <c r="F46" s="5" t="s">
        <v>25</v>
      </c>
      <c r="G46" s="5">
        <v>1.0</v>
      </c>
      <c r="H46" s="5">
        <v>25.0</v>
      </c>
      <c r="I46" s="8">
        <f t="shared" si="1"/>
        <v>25</v>
      </c>
    </row>
    <row r="47">
      <c r="A47" s="5">
        <v>1998.0</v>
      </c>
      <c r="B47" s="5" t="s">
        <v>6567</v>
      </c>
      <c r="C47" s="5" t="s">
        <v>2430</v>
      </c>
      <c r="D47" s="5">
        <v>81.0</v>
      </c>
      <c r="F47" s="5" t="s">
        <v>72</v>
      </c>
      <c r="G47" s="5">
        <v>1.0</v>
      </c>
      <c r="H47" s="5">
        <v>15.0</v>
      </c>
      <c r="I47" s="8">
        <f t="shared" si="1"/>
        <v>15</v>
      </c>
    </row>
    <row r="48">
      <c r="A48" s="5">
        <v>2008.0</v>
      </c>
      <c r="B48" s="5" t="s">
        <v>6568</v>
      </c>
      <c r="C48" s="5" t="s">
        <v>2430</v>
      </c>
      <c r="D48" s="5">
        <v>51.0</v>
      </c>
      <c r="E48" s="5" t="s">
        <v>6569</v>
      </c>
      <c r="F48" s="5" t="s">
        <v>1138</v>
      </c>
      <c r="G48" s="5">
        <v>1.0</v>
      </c>
      <c r="I48" s="8">
        <f t="shared" si="1"/>
        <v>0</v>
      </c>
    </row>
    <row r="49">
      <c r="A49" s="5">
        <v>1998.0</v>
      </c>
      <c r="B49" s="5" t="s">
        <v>6570</v>
      </c>
      <c r="C49" s="5" t="s">
        <v>2430</v>
      </c>
      <c r="D49" s="5">
        <v>1.0</v>
      </c>
      <c r="F49" s="5" t="s">
        <v>1138</v>
      </c>
      <c r="G49" s="5">
        <v>1.0</v>
      </c>
      <c r="I49" s="8">
        <f t="shared" si="1"/>
        <v>0</v>
      </c>
    </row>
    <row r="50">
      <c r="A50" s="5">
        <v>2003.0</v>
      </c>
      <c r="B50" s="5" t="s">
        <v>6571</v>
      </c>
      <c r="C50" s="5" t="s">
        <v>2430</v>
      </c>
      <c r="D50" s="5" t="s">
        <v>6572</v>
      </c>
      <c r="E50" s="5" t="s">
        <v>6573</v>
      </c>
      <c r="F50" s="5" t="s">
        <v>25</v>
      </c>
      <c r="G50" s="5">
        <v>1.0</v>
      </c>
      <c r="I50" s="8">
        <f t="shared" si="1"/>
        <v>0</v>
      </c>
    </row>
    <row r="51">
      <c r="A51" s="5">
        <v>1998.0</v>
      </c>
      <c r="B51" s="5" t="s">
        <v>6574</v>
      </c>
      <c r="C51" s="5" t="s">
        <v>2430</v>
      </c>
      <c r="D51" s="5">
        <v>175.0</v>
      </c>
      <c r="E51" s="5" t="s">
        <v>6575</v>
      </c>
      <c r="F51" s="5" t="s">
        <v>666</v>
      </c>
      <c r="G51" s="5">
        <v>1.0</v>
      </c>
      <c r="H51" s="5">
        <v>10.0</v>
      </c>
      <c r="I51" s="8">
        <f t="shared" si="1"/>
        <v>10</v>
      </c>
    </row>
    <row r="52">
      <c r="I52" s="8">
        <f t="shared" si="1"/>
        <v>0</v>
      </c>
    </row>
    <row r="53">
      <c r="A53" s="436">
        <v>2018.0</v>
      </c>
      <c r="B53" s="436" t="s">
        <v>2683</v>
      </c>
      <c r="C53" s="436" t="s">
        <v>2688</v>
      </c>
      <c r="D53" s="436">
        <v>108.0</v>
      </c>
      <c r="E53" s="437"/>
      <c r="F53" s="436" t="s">
        <v>25</v>
      </c>
      <c r="G53" s="5">
        <v>2.0</v>
      </c>
      <c r="H53" s="5">
        <v>10.0</v>
      </c>
      <c r="I53" s="8">
        <f t="shared" si="1"/>
        <v>20</v>
      </c>
      <c r="J53" s="8">
        <f>0.85*I53</f>
        <v>17</v>
      </c>
    </row>
    <row r="54">
      <c r="A54" s="436">
        <v>2018.0</v>
      </c>
      <c r="B54" s="436" t="s">
        <v>2683</v>
      </c>
      <c r="C54" s="436" t="s">
        <v>2688</v>
      </c>
      <c r="D54" s="436">
        <v>108.0</v>
      </c>
      <c r="E54" s="437"/>
      <c r="F54" s="436" t="s">
        <v>72</v>
      </c>
      <c r="G54" s="5">
        <v>1.0</v>
      </c>
      <c r="H54" s="5">
        <v>5.0</v>
      </c>
      <c r="I54" s="8">
        <f t="shared" si="1"/>
        <v>5</v>
      </c>
    </row>
    <row r="55">
      <c r="A55" s="438">
        <v>2018.0</v>
      </c>
      <c r="B55" s="439" t="s">
        <v>2683</v>
      </c>
      <c r="C55" s="439" t="s">
        <v>2688</v>
      </c>
      <c r="D55" s="438">
        <v>108.0</v>
      </c>
      <c r="E55" s="440" t="s">
        <v>6576</v>
      </c>
      <c r="F55" s="439" t="s">
        <v>25</v>
      </c>
      <c r="G55" s="217">
        <v>1.0</v>
      </c>
      <c r="H55" s="118">
        <v>20.0</v>
      </c>
      <c r="I55" s="8">
        <f t="shared" si="1"/>
        <v>20</v>
      </c>
      <c r="J55" s="8">
        <f>0.85*I55</f>
        <v>17</v>
      </c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</row>
    <row r="56">
      <c r="A56" s="436">
        <v>2018.0</v>
      </c>
      <c r="B56" s="436" t="s">
        <v>954</v>
      </c>
      <c r="C56" s="439" t="s">
        <v>2688</v>
      </c>
      <c r="D56" s="436">
        <v>2.0</v>
      </c>
      <c r="E56" s="437"/>
      <c r="F56" s="436" t="s">
        <v>25</v>
      </c>
      <c r="G56" s="5">
        <v>1.0</v>
      </c>
      <c r="H56" s="5">
        <v>12.0</v>
      </c>
      <c r="I56" s="8">
        <f t="shared" si="1"/>
        <v>12</v>
      </c>
    </row>
    <row r="57">
      <c r="A57" s="436">
        <v>2018.0</v>
      </c>
      <c r="B57" s="436" t="s">
        <v>786</v>
      </c>
      <c r="C57" s="436" t="s">
        <v>6577</v>
      </c>
      <c r="D57" s="436">
        <v>289.0</v>
      </c>
      <c r="E57" s="437"/>
      <c r="F57" s="436" t="s">
        <v>25</v>
      </c>
      <c r="G57" s="5">
        <v>4.0</v>
      </c>
      <c r="H57" s="5">
        <v>12.0</v>
      </c>
      <c r="I57" s="8">
        <f t="shared" si="1"/>
        <v>48</v>
      </c>
    </row>
    <row r="58">
      <c r="A58" s="436">
        <v>2018.0</v>
      </c>
      <c r="B58" s="436" t="s">
        <v>786</v>
      </c>
      <c r="C58" s="436" t="s">
        <v>2688</v>
      </c>
      <c r="D58" s="436">
        <v>279.0</v>
      </c>
      <c r="E58" s="436" t="s">
        <v>2260</v>
      </c>
      <c r="F58" s="436" t="s">
        <v>25</v>
      </c>
      <c r="G58" s="5">
        <v>1.0</v>
      </c>
      <c r="H58" s="5">
        <v>35.0</v>
      </c>
      <c r="I58" s="8">
        <f t="shared" si="1"/>
        <v>35</v>
      </c>
    </row>
    <row r="59">
      <c r="A59" s="436">
        <v>2018.0</v>
      </c>
      <c r="B59" s="436" t="s">
        <v>786</v>
      </c>
      <c r="C59" s="436" t="s">
        <v>2688</v>
      </c>
      <c r="D59" s="436">
        <v>279.0</v>
      </c>
      <c r="E59" s="436" t="s">
        <v>1499</v>
      </c>
      <c r="F59" s="436" t="s">
        <v>25</v>
      </c>
      <c r="G59" s="5">
        <v>1.0</v>
      </c>
      <c r="H59" s="5">
        <v>80.0</v>
      </c>
      <c r="I59" s="8">
        <f t="shared" si="1"/>
        <v>80</v>
      </c>
    </row>
    <row r="60">
      <c r="A60" s="436">
        <v>2018.0</v>
      </c>
      <c r="B60" s="436" t="s">
        <v>786</v>
      </c>
      <c r="C60" s="436" t="s">
        <v>2688</v>
      </c>
      <c r="D60" s="436">
        <v>279.0</v>
      </c>
      <c r="E60" s="437"/>
      <c r="F60" s="436" t="s">
        <v>25</v>
      </c>
      <c r="G60" s="5">
        <v>1.0</v>
      </c>
      <c r="H60" s="5">
        <v>10.0</v>
      </c>
      <c r="I60" s="8">
        <f t="shared" si="1"/>
        <v>10</v>
      </c>
    </row>
    <row r="61">
      <c r="A61" s="436">
        <v>2018.0</v>
      </c>
      <c r="B61" s="436" t="s">
        <v>305</v>
      </c>
      <c r="C61" s="436" t="s">
        <v>2688</v>
      </c>
      <c r="D61" s="436">
        <v>157.0</v>
      </c>
      <c r="E61" s="436" t="s">
        <v>1811</v>
      </c>
      <c r="F61" s="436" t="s">
        <v>25</v>
      </c>
      <c r="G61" s="5">
        <v>1.0</v>
      </c>
      <c r="H61" s="5">
        <v>17.0</v>
      </c>
      <c r="I61" s="8">
        <f t="shared" si="1"/>
        <v>17</v>
      </c>
      <c r="J61" s="8">
        <f t="shared" ref="J61:J63" si="5">0.85*I61</f>
        <v>14.45</v>
      </c>
    </row>
    <row r="62">
      <c r="A62" s="436">
        <v>2018.0</v>
      </c>
      <c r="B62" s="436" t="s">
        <v>305</v>
      </c>
      <c r="C62" s="436" t="s">
        <v>2688</v>
      </c>
      <c r="D62" s="436">
        <v>157.0</v>
      </c>
      <c r="E62" s="436" t="s">
        <v>6578</v>
      </c>
      <c r="F62" s="436" t="s">
        <v>72</v>
      </c>
      <c r="G62" s="5">
        <v>1.0</v>
      </c>
      <c r="H62" s="5">
        <v>20.0</v>
      </c>
      <c r="I62" s="8">
        <f t="shared" si="1"/>
        <v>20</v>
      </c>
      <c r="J62" s="8">
        <f t="shared" si="5"/>
        <v>17</v>
      </c>
    </row>
    <row r="63">
      <c r="A63" s="436">
        <v>2018.0</v>
      </c>
      <c r="B63" s="436" t="s">
        <v>305</v>
      </c>
      <c r="C63" s="436" t="s">
        <v>2688</v>
      </c>
      <c r="D63" s="436">
        <v>157.0</v>
      </c>
      <c r="E63" s="436" t="s">
        <v>6579</v>
      </c>
      <c r="F63" s="436" t="s">
        <v>30</v>
      </c>
      <c r="G63" s="5">
        <v>1.0</v>
      </c>
      <c r="H63" s="5">
        <v>65.0</v>
      </c>
      <c r="I63" s="8">
        <f t="shared" si="1"/>
        <v>65</v>
      </c>
      <c r="J63" s="8">
        <f t="shared" si="5"/>
        <v>55.25</v>
      </c>
    </row>
    <row r="64">
      <c r="I64" s="8">
        <f t="shared" si="1"/>
        <v>0</v>
      </c>
    </row>
    <row r="65">
      <c r="A65" s="436">
        <v>2018.0</v>
      </c>
      <c r="B65" s="436" t="s">
        <v>305</v>
      </c>
      <c r="C65" s="436" t="s">
        <v>2728</v>
      </c>
      <c r="D65" s="437"/>
      <c r="E65" s="436" t="s">
        <v>2653</v>
      </c>
      <c r="F65" s="436" t="s">
        <v>25</v>
      </c>
      <c r="G65" s="5">
        <v>1.0</v>
      </c>
      <c r="I65" s="8">
        <f t="shared" si="1"/>
        <v>0</v>
      </c>
    </row>
    <row r="66">
      <c r="A66" s="436">
        <v>2019.0</v>
      </c>
      <c r="B66" s="436" t="s">
        <v>884</v>
      </c>
      <c r="C66" s="436" t="s">
        <v>1795</v>
      </c>
      <c r="D66" s="436">
        <v>1.0</v>
      </c>
      <c r="E66" s="436" t="s">
        <v>920</v>
      </c>
      <c r="F66" s="436" t="s">
        <v>25</v>
      </c>
      <c r="G66" s="5">
        <v>1.0</v>
      </c>
      <c r="H66" s="5">
        <v>10.0</v>
      </c>
      <c r="I66" s="8">
        <f t="shared" si="1"/>
        <v>10</v>
      </c>
      <c r="J66" s="8">
        <f t="shared" ref="J66:J69" si="6">0.85*I66</f>
        <v>8.5</v>
      </c>
    </row>
    <row r="67">
      <c r="A67" s="436">
        <v>2010.0</v>
      </c>
      <c r="B67" s="436" t="s">
        <v>1706</v>
      </c>
      <c r="C67" s="436" t="s">
        <v>2430</v>
      </c>
      <c r="D67" s="437"/>
      <c r="E67" s="437"/>
      <c r="F67" s="436" t="s">
        <v>25</v>
      </c>
      <c r="G67" s="5">
        <v>1.0</v>
      </c>
      <c r="H67" s="5">
        <v>40.0</v>
      </c>
      <c r="I67" s="8">
        <f t="shared" si="1"/>
        <v>40</v>
      </c>
      <c r="J67" s="8">
        <f t="shared" si="6"/>
        <v>34</v>
      </c>
    </row>
    <row r="68">
      <c r="A68" s="436">
        <v>2019.0</v>
      </c>
      <c r="B68" s="436" t="s">
        <v>884</v>
      </c>
      <c r="C68" s="436" t="s">
        <v>1840</v>
      </c>
      <c r="D68" s="436">
        <v>13.0</v>
      </c>
      <c r="E68" s="436" t="s">
        <v>6580</v>
      </c>
      <c r="F68" s="436" t="s">
        <v>30</v>
      </c>
      <c r="G68" s="5">
        <v>1.0</v>
      </c>
      <c r="H68" s="5">
        <v>30.0</v>
      </c>
      <c r="I68" s="8">
        <f t="shared" si="1"/>
        <v>30</v>
      </c>
      <c r="J68" s="8">
        <f t="shared" si="6"/>
        <v>25.5</v>
      </c>
    </row>
    <row r="69">
      <c r="A69" s="436">
        <v>2019.0</v>
      </c>
      <c r="B69" s="436" t="s">
        <v>884</v>
      </c>
      <c r="C69" s="436" t="s">
        <v>1840</v>
      </c>
      <c r="D69" s="436">
        <v>14.0</v>
      </c>
      <c r="E69" s="436" t="s">
        <v>6581</v>
      </c>
      <c r="F69" s="436" t="s">
        <v>30</v>
      </c>
      <c r="G69" s="5">
        <v>1.0</v>
      </c>
      <c r="H69" s="5">
        <v>60.0</v>
      </c>
      <c r="I69" s="8">
        <f t="shared" si="1"/>
        <v>60</v>
      </c>
      <c r="J69" s="8">
        <f t="shared" si="6"/>
        <v>51</v>
      </c>
    </row>
    <row r="70">
      <c r="A70" s="139">
        <v>2019.0</v>
      </c>
      <c r="B70" s="139" t="s">
        <v>305</v>
      </c>
      <c r="C70" s="139" t="s">
        <v>6582</v>
      </c>
      <c r="D70" s="139">
        <v>154.0</v>
      </c>
      <c r="E70" s="139" t="s">
        <v>6583</v>
      </c>
      <c r="F70" s="139" t="s">
        <v>72</v>
      </c>
      <c r="G70" s="5">
        <v>1.0</v>
      </c>
      <c r="H70" s="5">
        <v>20.0</v>
      </c>
      <c r="I70" s="8">
        <f t="shared" si="1"/>
        <v>20</v>
      </c>
    </row>
    <row r="71">
      <c r="A71" s="436">
        <v>2019.0</v>
      </c>
      <c r="B71" s="436" t="s">
        <v>1847</v>
      </c>
      <c r="C71" s="436" t="s">
        <v>1848</v>
      </c>
      <c r="D71" s="436">
        <v>44.0</v>
      </c>
      <c r="E71" s="437"/>
      <c r="F71" s="436" t="s">
        <v>25</v>
      </c>
      <c r="G71" s="5">
        <v>1.0</v>
      </c>
      <c r="H71" s="5">
        <v>15.0</v>
      </c>
      <c r="I71" s="8">
        <f t="shared" si="1"/>
        <v>15</v>
      </c>
      <c r="J71" s="8">
        <f t="shared" ref="J71:J73" si="7">0.85*I71</f>
        <v>12.75</v>
      </c>
    </row>
    <row r="72">
      <c r="A72" s="436">
        <v>2019.0</v>
      </c>
      <c r="B72" s="436" t="s">
        <v>956</v>
      </c>
      <c r="C72" s="436" t="s">
        <v>1990</v>
      </c>
      <c r="D72" s="436">
        <v>243.0</v>
      </c>
      <c r="E72" s="436" t="s">
        <v>2720</v>
      </c>
      <c r="F72" s="436" t="s">
        <v>30</v>
      </c>
      <c r="G72" s="5">
        <v>1.0</v>
      </c>
      <c r="H72" s="5">
        <v>10.0</v>
      </c>
      <c r="I72" s="8">
        <f t="shared" si="1"/>
        <v>10</v>
      </c>
      <c r="J72" s="8">
        <f t="shared" si="7"/>
        <v>8.5</v>
      </c>
    </row>
    <row r="73">
      <c r="A73" s="436">
        <v>2019.0</v>
      </c>
      <c r="B73" s="436" t="s">
        <v>844</v>
      </c>
      <c r="C73" s="436" t="s">
        <v>6584</v>
      </c>
      <c r="D73" s="436">
        <v>282.0</v>
      </c>
      <c r="E73" s="436" t="s">
        <v>898</v>
      </c>
      <c r="F73" s="436" t="s">
        <v>30</v>
      </c>
      <c r="G73" s="5">
        <v>1.0</v>
      </c>
      <c r="H73" s="5">
        <v>65.0</v>
      </c>
      <c r="I73" s="8">
        <f t="shared" si="1"/>
        <v>65</v>
      </c>
      <c r="J73" s="8">
        <f t="shared" si="7"/>
        <v>55.25</v>
      </c>
    </row>
    <row r="74">
      <c r="I74" s="8">
        <f t="shared" si="1"/>
        <v>0</v>
      </c>
    </row>
    <row r="75">
      <c r="A75" s="5">
        <v>2019.0</v>
      </c>
      <c r="B75" s="5" t="s">
        <v>786</v>
      </c>
      <c r="C75" s="5" t="s">
        <v>6585</v>
      </c>
      <c r="D75" s="5">
        <v>262.0</v>
      </c>
      <c r="F75" s="5" t="s">
        <v>30</v>
      </c>
      <c r="G75" s="5">
        <v>1.0</v>
      </c>
      <c r="H75" s="5">
        <v>5.0</v>
      </c>
      <c r="I75" s="8">
        <f t="shared" si="1"/>
        <v>5</v>
      </c>
    </row>
    <row r="76">
      <c r="I76" s="8">
        <f t="shared" si="1"/>
        <v>0</v>
      </c>
    </row>
    <row r="77">
      <c r="A77" s="436">
        <v>2019.0</v>
      </c>
      <c r="B77" s="436" t="s">
        <v>786</v>
      </c>
      <c r="C77" s="436" t="s">
        <v>6586</v>
      </c>
      <c r="D77" s="436">
        <v>274.0</v>
      </c>
      <c r="E77" s="437"/>
      <c r="F77" s="436" t="s">
        <v>30</v>
      </c>
      <c r="G77" s="5">
        <v>1.0</v>
      </c>
      <c r="H77" s="5">
        <v>20.0</v>
      </c>
      <c r="I77" s="8">
        <f t="shared" si="1"/>
        <v>20</v>
      </c>
    </row>
    <row r="78">
      <c r="A78" s="436">
        <v>2019.0</v>
      </c>
      <c r="B78" s="436" t="s">
        <v>786</v>
      </c>
      <c r="C78" s="436" t="s">
        <v>6586</v>
      </c>
      <c r="D78" s="436">
        <v>274.0</v>
      </c>
      <c r="E78" s="437"/>
      <c r="F78" s="436" t="s">
        <v>25</v>
      </c>
      <c r="G78" s="5">
        <v>2.0</v>
      </c>
      <c r="H78" s="5">
        <v>10.0</v>
      </c>
      <c r="I78" s="8">
        <f t="shared" si="1"/>
        <v>20</v>
      </c>
    </row>
    <row r="79">
      <c r="A79" s="436">
        <v>2019.0</v>
      </c>
      <c r="B79" s="436" t="s">
        <v>305</v>
      </c>
      <c r="C79" s="436" t="s">
        <v>2686</v>
      </c>
      <c r="D79" s="436">
        <v>194.0</v>
      </c>
      <c r="E79" s="437"/>
      <c r="F79" s="436" t="s">
        <v>30</v>
      </c>
      <c r="G79" s="5">
        <v>1.0</v>
      </c>
      <c r="H79" s="5">
        <v>10.0</v>
      </c>
      <c r="I79" s="8">
        <f t="shared" si="1"/>
        <v>10</v>
      </c>
    </row>
    <row r="80">
      <c r="A80" s="436">
        <v>2019.0</v>
      </c>
      <c r="B80" s="436" t="s">
        <v>1847</v>
      </c>
      <c r="C80" s="436" t="s">
        <v>6587</v>
      </c>
      <c r="D80" s="436">
        <v>7.0</v>
      </c>
      <c r="E80" s="436" t="s">
        <v>173</v>
      </c>
      <c r="F80" s="436" t="s">
        <v>25</v>
      </c>
      <c r="G80" s="5">
        <v>1.0</v>
      </c>
      <c r="H80" s="5">
        <v>20.0</v>
      </c>
      <c r="I80" s="8">
        <f t="shared" si="1"/>
        <v>20</v>
      </c>
    </row>
    <row r="81">
      <c r="A81" s="436">
        <v>2018.0</v>
      </c>
      <c r="B81" s="436" t="s">
        <v>6384</v>
      </c>
      <c r="C81" s="436" t="s">
        <v>6588</v>
      </c>
      <c r="D81" s="436">
        <v>151.0</v>
      </c>
      <c r="E81" s="437"/>
      <c r="F81" s="436" t="s">
        <v>25</v>
      </c>
      <c r="G81" s="5">
        <v>1.0</v>
      </c>
      <c r="H81" s="5">
        <v>10.0</v>
      </c>
      <c r="I81" s="8">
        <f t="shared" si="1"/>
        <v>10</v>
      </c>
    </row>
    <row r="82">
      <c r="A82" s="436">
        <v>2018.0</v>
      </c>
      <c r="B82" s="436" t="s">
        <v>954</v>
      </c>
      <c r="C82" s="436" t="s">
        <v>6589</v>
      </c>
      <c r="D82" s="436">
        <v>263.0</v>
      </c>
      <c r="E82" s="437"/>
      <c r="F82" s="436" t="s">
        <v>25</v>
      </c>
      <c r="G82" s="5">
        <v>1.0</v>
      </c>
      <c r="H82" s="5">
        <v>20.0</v>
      </c>
      <c r="I82" s="8">
        <f t="shared" si="1"/>
        <v>20</v>
      </c>
    </row>
    <row r="83">
      <c r="A83" s="436">
        <v>2018.0</v>
      </c>
      <c r="B83" s="436" t="s">
        <v>954</v>
      </c>
      <c r="C83" s="436" t="s">
        <v>6590</v>
      </c>
      <c r="D83" s="436">
        <v>47.0</v>
      </c>
      <c r="E83" s="436" t="s">
        <v>6591</v>
      </c>
      <c r="F83" s="436" t="s">
        <v>25</v>
      </c>
      <c r="G83" s="5">
        <v>1.0</v>
      </c>
      <c r="H83" s="5">
        <v>5.0</v>
      </c>
      <c r="I83" s="8">
        <f t="shared" si="1"/>
        <v>5</v>
      </c>
    </row>
    <row r="84">
      <c r="A84" s="436">
        <v>2017.0</v>
      </c>
      <c r="B84" s="436" t="s">
        <v>954</v>
      </c>
      <c r="C84" s="436" t="s">
        <v>2302</v>
      </c>
      <c r="D84" s="436">
        <v>93.0</v>
      </c>
      <c r="E84" s="437"/>
      <c r="F84" s="436" t="s">
        <v>25</v>
      </c>
      <c r="G84" s="5">
        <v>1.0</v>
      </c>
      <c r="H84" s="5">
        <v>30.0</v>
      </c>
      <c r="I84" s="8">
        <f t="shared" si="1"/>
        <v>30</v>
      </c>
      <c r="J84" s="8">
        <f>0.85*I84</f>
        <v>25.5</v>
      </c>
    </row>
    <row r="85">
      <c r="I85" s="8">
        <f t="shared" si="1"/>
        <v>0</v>
      </c>
    </row>
    <row r="86">
      <c r="A86" s="5">
        <v>2019.0</v>
      </c>
      <c r="B86" s="5" t="s">
        <v>1847</v>
      </c>
      <c r="C86" s="5" t="s">
        <v>2206</v>
      </c>
      <c r="D86" s="5">
        <v>20.0</v>
      </c>
      <c r="E86" s="5" t="s">
        <v>6592</v>
      </c>
      <c r="F86" s="5" t="s">
        <v>72</v>
      </c>
      <c r="G86" s="5">
        <v>1.0</v>
      </c>
      <c r="H86" s="5">
        <v>35.0</v>
      </c>
      <c r="I86" s="8">
        <f t="shared" si="1"/>
        <v>35</v>
      </c>
    </row>
    <row r="87">
      <c r="A87" s="436">
        <v>2019.0</v>
      </c>
      <c r="B87" s="436" t="s">
        <v>305</v>
      </c>
      <c r="C87" s="436" t="s">
        <v>6316</v>
      </c>
      <c r="D87" s="437"/>
      <c r="E87" s="436" t="s">
        <v>1770</v>
      </c>
      <c r="F87" s="436" t="s">
        <v>25</v>
      </c>
      <c r="G87" s="5">
        <v>1.0</v>
      </c>
      <c r="H87" s="5">
        <v>10.0</v>
      </c>
      <c r="I87" s="8">
        <f t="shared" si="1"/>
        <v>10</v>
      </c>
    </row>
    <row r="88">
      <c r="A88" s="436">
        <v>2019.0</v>
      </c>
      <c r="B88" s="436" t="s">
        <v>844</v>
      </c>
      <c r="C88" s="436" t="s">
        <v>6316</v>
      </c>
      <c r="D88" s="437"/>
      <c r="E88" s="436" t="s">
        <v>898</v>
      </c>
      <c r="F88" s="436" t="s">
        <v>25</v>
      </c>
      <c r="G88" s="5">
        <v>1.0</v>
      </c>
      <c r="H88" s="5">
        <v>15.0</v>
      </c>
      <c r="I88" s="8">
        <f t="shared" si="1"/>
        <v>15</v>
      </c>
    </row>
    <row r="89">
      <c r="A89" s="436">
        <v>2019.0</v>
      </c>
      <c r="B89" s="436" t="s">
        <v>954</v>
      </c>
      <c r="C89" s="436" t="s">
        <v>1848</v>
      </c>
      <c r="D89" s="436">
        <v>72.0</v>
      </c>
      <c r="E89" s="436" t="s">
        <v>6593</v>
      </c>
      <c r="F89" s="436" t="s">
        <v>30</v>
      </c>
      <c r="G89" s="5">
        <v>1.0</v>
      </c>
      <c r="H89" s="5">
        <v>450.0</v>
      </c>
      <c r="I89" s="8">
        <f t="shared" si="1"/>
        <v>450</v>
      </c>
      <c r="J89" s="8">
        <f>0.85*I89</f>
        <v>382.5</v>
      </c>
    </row>
    <row r="90">
      <c r="A90" s="436">
        <v>2019.0</v>
      </c>
      <c r="B90" s="436" t="s">
        <v>305</v>
      </c>
      <c r="C90" s="436" t="s">
        <v>2686</v>
      </c>
      <c r="D90" s="437"/>
      <c r="E90" s="436" t="s">
        <v>6594</v>
      </c>
      <c r="F90" s="436" t="s">
        <v>30</v>
      </c>
      <c r="G90" s="5">
        <v>1.0</v>
      </c>
      <c r="H90" s="5">
        <v>30.0</v>
      </c>
      <c r="I90" s="8">
        <f t="shared" si="1"/>
        <v>30</v>
      </c>
    </row>
    <row r="91">
      <c r="A91" s="436">
        <v>2018.0</v>
      </c>
      <c r="B91" s="436" t="s">
        <v>786</v>
      </c>
      <c r="C91" s="436" t="s">
        <v>6595</v>
      </c>
      <c r="D91" s="436">
        <v>11.0</v>
      </c>
      <c r="E91" s="436" t="s">
        <v>2260</v>
      </c>
      <c r="F91" s="436" t="s">
        <v>25</v>
      </c>
      <c r="G91" s="5">
        <v>1.0</v>
      </c>
      <c r="H91" s="5">
        <v>60.0</v>
      </c>
      <c r="I91" s="8">
        <f t="shared" si="1"/>
        <v>60</v>
      </c>
    </row>
    <row r="92">
      <c r="A92" s="436">
        <v>2019.0</v>
      </c>
      <c r="B92" s="436" t="s">
        <v>119</v>
      </c>
      <c r="C92" s="436" t="s">
        <v>1976</v>
      </c>
      <c r="D92" s="436">
        <v>16.0</v>
      </c>
      <c r="E92" s="436" t="s">
        <v>6596</v>
      </c>
      <c r="F92" s="436" t="s">
        <v>72</v>
      </c>
      <c r="G92" s="5">
        <v>1.0</v>
      </c>
      <c r="H92" s="5">
        <v>25.0</v>
      </c>
      <c r="I92" s="8">
        <f t="shared" si="1"/>
        <v>25</v>
      </c>
    </row>
    <row r="93">
      <c r="A93" s="436">
        <v>2018.0</v>
      </c>
      <c r="B93" s="436" t="s">
        <v>786</v>
      </c>
      <c r="C93" s="436" t="s">
        <v>6597</v>
      </c>
      <c r="D93" s="436">
        <v>184.0</v>
      </c>
      <c r="E93" s="436" t="s">
        <v>898</v>
      </c>
      <c r="F93" s="436" t="s">
        <v>25</v>
      </c>
      <c r="G93" s="5">
        <v>1.0</v>
      </c>
      <c r="H93" s="5">
        <v>70.0</v>
      </c>
      <c r="I93" s="8">
        <f t="shared" si="1"/>
        <v>70</v>
      </c>
    </row>
    <row r="94">
      <c r="A94" s="5">
        <v>2003.0</v>
      </c>
      <c r="B94" s="5" t="s">
        <v>6598</v>
      </c>
      <c r="C94" s="5" t="s">
        <v>6599</v>
      </c>
      <c r="F94" s="5" t="s">
        <v>25</v>
      </c>
      <c r="G94" s="5">
        <v>1.0</v>
      </c>
      <c r="I94" s="8">
        <f t="shared" si="1"/>
        <v>0</v>
      </c>
    </row>
    <row r="95">
      <c r="I95" s="8">
        <f t="shared" si="1"/>
        <v>0</v>
      </c>
    </row>
    <row r="96">
      <c r="A96" s="436">
        <v>2019.0</v>
      </c>
      <c r="B96" s="436" t="s">
        <v>305</v>
      </c>
      <c r="C96" s="436" t="s">
        <v>1840</v>
      </c>
      <c r="D96" s="436">
        <v>16.0</v>
      </c>
      <c r="E96" s="437"/>
      <c r="F96" s="436" t="s">
        <v>30</v>
      </c>
      <c r="G96" s="5">
        <v>3.0</v>
      </c>
      <c r="H96" s="5">
        <v>20.0</v>
      </c>
      <c r="I96" s="8">
        <f t="shared" si="1"/>
        <v>60</v>
      </c>
    </row>
    <row r="97">
      <c r="A97" s="436">
        <v>2018.0</v>
      </c>
      <c r="B97" s="436" t="s">
        <v>786</v>
      </c>
      <c r="C97" s="436" t="s">
        <v>2077</v>
      </c>
      <c r="D97" s="436">
        <v>143.0</v>
      </c>
      <c r="E97" s="436" t="s">
        <v>4274</v>
      </c>
      <c r="F97" s="436" t="s">
        <v>72</v>
      </c>
      <c r="G97" s="5">
        <v>1.0</v>
      </c>
      <c r="H97" s="5">
        <v>5.0</v>
      </c>
      <c r="I97" s="8">
        <f t="shared" si="1"/>
        <v>5</v>
      </c>
    </row>
    <row r="98">
      <c r="A98" s="436">
        <v>2019.0</v>
      </c>
      <c r="B98" s="436" t="s">
        <v>954</v>
      </c>
      <c r="C98" s="436" t="s">
        <v>6600</v>
      </c>
      <c r="D98" s="437"/>
      <c r="E98" s="436" t="s">
        <v>6601</v>
      </c>
      <c r="F98" s="436" t="s">
        <v>30</v>
      </c>
      <c r="G98" s="5">
        <v>1.0</v>
      </c>
      <c r="I98" s="8">
        <f t="shared" si="1"/>
        <v>0</v>
      </c>
    </row>
    <row r="99">
      <c r="A99" s="436">
        <v>2018.0</v>
      </c>
      <c r="B99" s="436" t="s">
        <v>786</v>
      </c>
      <c r="C99" s="436" t="s">
        <v>1804</v>
      </c>
      <c r="D99" s="436">
        <v>34.0</v>
      </c>
      <c r="E99" s="436" t="s">
        <v>2260</v>
      </c>
      <c r="F99" s="436" t="s">
        <v>25</v>
      </c>
      <c r="G99" s="5">
        <v>1.0</v>
      </c>
      <c r="H99" s="5">
        <v>15.0</v>
      </c>
      <c r="I99" s="8">
        <f t="shared" si="1"/>
        <v>15</v>
      </c>
    </row>
    <row r="100">
      <c r="A100" s="436">
        <v>2018.0</v>
      </c>
      <c r="B100" s="436" t="s">
        <v>786</v>
      </c>
      <c r="C100" s="436" t="s">
        <v>6602</v>
      </c>
      <c r="D100" s="436">
        <v>66.0</v>
      </c>
      <c r="E100" s="437"/>
      <c r="F100" s="436" t="s">
        <v>25</v>
      </c>
      <c r="G100" s="5">
        <v>1.0</v>
      </c>
      <c r="H100" s="5">
        <v>10.0</v>
      </c>
      <c r="I100" s="8">
        <f t="shared" si="1"/>
        <v>10</v>
      </c>
    </row>
    <row r="101">
      <c r="A101" s="436">
        <v>2019.0</v>
      </c>
      <c r="B101" s="436" t="s">
        <v>305</v>
      </c>
      <c r="C101" s="436" t="s">
        <v>1449</v>
      </c>
      <c r="D101" s="436">
        <v>172.0</v>
      </c>
      <c r="E101" s="437"/>
      <c r="F101" s="436" t="s">
        <v>25</v>
      </c>
      <c r="G101" s="5">
        <v>1.0</v>
      </c>
      <c r="H101" s="5">
        <v>10.0</v>
      </c>
      <c r="I101" s="8">
        <f t="shared" si="1"/>
        <v>10</v>
      </c>
    </row>
    <row r="102">
      <c r="A102" s="436">
        <v>2019.0</v>
      </c>
      <c r="B102" s="436" t="s">
        <v>305</v>
      </c>
      <c r="C102" s="436" t="s">
        <v>6603</v>
      </c>
      <c r="D102" s="436">
        <v>198.0</v>
      </c>
      <c r="E102" s="437"/>
      <c r="F102" s="436" t="s">
        <v>30</v>
      </c>
      <c r="G102" s="5">
        <v>1.0</v>
      </c>
      <c r="H102" s="5">
        <v>12.0</v>
      </c>
      <c r="I102" s="8">
        <f t="shared" si="1"/>
        <v>12</v>
      </c>
    </row>
    <row r="103">
      <c r="I103" s="8">
        <f t="shared" si="1"/>
        <v>0</v>
      </c>
    </row>
    <row r="104">
      <c r="A104" s="436">
        <v>2019.0</v>
      </c>
      <c r="B104" s="436" t="s">
        <v>305</v>
      </c>
      <c r="C104" s="436" t="s">
        <v>1092</v>
      </c>
      <c r="D104" s="436">
        <v>163.0</v>
      </c>
      <c r="E104" s="436" t="s">
        <v>6552</v>
      </c>
      <c r="F104" s="436" t="s">
        <v>25</v>
      </c>
      <c r="G104" s="5">
        <v>1.0</v>
      </c>
      <c r="H104" s="5">
        <v>30.0</v>
      </c>
      <c r="I104" s="8">
        <f t="shared" si="1"/>
        <v>30</v>
      </c>
    </row>
    <row r="105">
      <c r="A105" s="436">
        <v>2019.0</v>
      </c>
      <c r="B105" s="436" t="s">
        <v>954</v>
      </c>
      <c r="C105" s="436" t="s">
        <v>1092</v>
      </c>
      <c r="D105" s="436">
        <v>182.0</v>
      </c>
      <c r="E105" s="437"/>
      <c r="F105" s="436" t="s">
        <v>25</v>
      </c>
      <c r="G105" s="5">
        <v>1.0</v>
      </c>
      <c r="H105" s="5">
        <v>15.0</v>
      </c>
      <c r="I105" s="8">
        <f t="shared" si="1"/>
        <v>15</v>
      </c>
    </row>
    <row r="106">
      <c r="A106" s="436">
        <v>2019.0</v>
      </c>
      <c r="B106" s="436" t="s">
        <v>305</v>
      </c>
      <c r="C106" s="436" t="s">
        <v>1092</v>
      </c>
      <c r="D106" s="436">
        <v>163.0</v>
      </c>
      <c r="E106" s="437"/>
      <c r="F106" s="436" t="s">
        <v>25</v>
      </c>
      <c r="G106" s="5">
        <v>1.0</v>
      </c>
      <c r="H106" s="5">
        <v>25.0</v>
      </c>
      <c r="I106" s="8">
        <f t="shared" si="1"/>
        <v>25</v>
      </c>
    </row>
    <row r="107">
      <c r="A107" s="436">
        <v>2019.0</v>
      </c>
      <c r="B107" s="436" t="s">
        <v>786</v>
      </c>
      <c r="C107" s="436" t="s">
        <v>1092</v>
      </c>
      <c r="D107" s="436">
        <v>343.0</v>
      </c>
      <c r="E107" s="436" t="s">
        <v>2262</v>
      </c>
      <c r="F107" s="436" t="s">
        <v>30</v>
      </c>
      <c r="G107" s="5">
        <v>1.0</v>
      </c>
      <c r="H107" s="5">
        <v>80.0</v>
      </c>
      <c r="I107" s="8">
        <f t="shared" si="1"/>
        <v>80</v>
      </c>
      <c r="J107" s="8">
        <f t="shared" ref="J107:J109" si="8">0.85*I107</f>
        <v>68</v>
      </c>
    </row>
    <row r="108">
      <c r="A108" s="436">
        <v>2019.0</v>
      </c>
      <c r="B108" s="436" t="s">
        <v>954</v>
      </c>
      <c r="C108" s="436" t="s">
        <v>1092</v>
      </c>
      <c r="D108" s="436">
        <v>207.0</v>
      </c>
      <c r="E108" s="437"/>
      <c r="F108" s="436" t="s">
        <v>30</v>
      </c>
      <c r="G108" s="5">
        <v>1.0</v>
      </c>
      <c r="H108" s="5">
        <v>60.0</v>
      </c>
      <c r="I108" s="8">
        <f t="shared" si="1"/>
        <v>60</v>
      </c>
      <c r="J108" s="8">
        <f t="shared" si="8"/>
        <v>51</v>
      </c>
    </row>
    <row r="109">
      <c r="A109" s="436">
        <v>2020.0</v>
      </c>
      <c r="B109" s="436" t="s">
        <v>884</v>
      </c>
      <c r="C109" s="436" t="s">
        <v>1092</v>
      </c>
      <c r="D109" s="436">
        <v>184.0</v>
      </c>
      <c r="E109" s="436" t="s">
        <v>884</v>
      </c>
      <c r="F109" s="436" t="s">
        <v>30</v>
      </c>
      <c r="G109" s="5">
        <v>1.0</v>
      </c>
      <c r="H109" s="5">
        <v>25.0</v>
      </c>
      <c r="I109" s="8">
        <f t="shared" si="1"/>
        <v>25</v>
      </c>
      <c r="J109" s="8">
        <f t="shared" si="8"/>
        <v>21.25</v>
      </c>
    </row>
    <row r="110">
      <c r="A110" s="436">
        <v>2019.0</v>
      </c>
      <c r="B110" s="436" t="s">
        <v>786</v>
      </c>
      <c r="C110" s="436" t="s">
        <v>1092</v>
      </c>
      <c r="D110" s="436">
        <v>343.0</v>
      </c>
      <c r="E110" s="437"/>
      <c r="F110" s="436" t="s">
        <v>25</v>
      </c>
      <c r="G110" s="5">
        <v>1.0</v>
      </c>
      <c r="H110" s="5">
        <v>25.0</v>
      </c>
      <c r="I110" s="8">
        <f t="shared" si="1"/>
        <v>25</v>
      </c>
    </row>
    <row r="111">
      <c r="A111" s="436">
        <v>2019.0</v>
      </c>
      <c r="B111" s="436" t="s">
        <v>786</v>
      </c>
      <c r="C111" s="436" t="s">
        <v>1092</v>
      </c>
      <c r="D111" s="436">
        <v>343.0</v>
      </c>
      <c r="E111" s="436" t="s">
        <v>6318</v>
      </c>
      <c r="F111" s="436" t="s">
        <v>30</v>
      </c>
      <c r="G111" s="5">
        <v>1.0</v>
      </c>
      <c r="H111" s="5">
        <v>75.0</v>
      </c>
      <c r="I111" s="8">
        <f t="shared" si="1"/>
        <v>75</v>
      </c>
      <c r="J111" s="8">
        <f t="shared" ref="J111:J112" si="9">0.85*I111</f>
        <v>63.75</v>
      </c>
    </row>
    <row r="112">
      <c r="A112" s="436">
        <v>2019.0</v>
      </c>
      <c r="B112" s="436" t="s">
        <v>786</v>
      </c>
      <c r="C112" s="436" t="s">
        <v>1092</v>
      </c>
      <c r="D112" s="436">
        <v>343.0</v>
      </c>
      <c r="E112" s="437"/>
      <c r="F112" s="436" t="s">
        <v>30</v>
      </c>
      <c r="G112" s="5">
        <v>1.0</v>
      </c>
      <c r="H112" s="5">
        <v>60.0</v>
      </c>
      <c r="I112" s="8">
        <f t="shared" si="1"/>
        <v>60</v>
      </c>
      <c r="J112" s="8">
        <f t="shared" si="9"/>
        <v>51</v>
      </c>
    </row>
    <row r="113">
      <c r="I113" s="8">
        <f t="shared" si="1"/>
        <v>0</v>
      </c>
    </row>
    <row r="114">
      <c r="A114" s="436">
        <v>2019.0</v>
      </c>
      <c r="B114" s="436" t="s">
        <v>884</v>
      </c>
      <c r="C114" s="436" t="s">
        <v>6316</v>
      </c>
      <c r="D114" s="436">
        <v>213.0</v>
      </c>
      <c r="E114" s="436" t="s">
        <v>932</v>
      </c>
      <c r="F114" s="436" t="s">
        <v>25</v>
      </c>
      <c r="G114" s="5">
        <v>1.0</v>
      </c>
      <c r="H114" s="5">
        <v>10.0</v>
      </c>
      <c r="I114" s="8">
        <f t="shared" si="1"/>
        <v>10</v>
      </c>
    </row>
    <row r="115">
      <c r="A115" s="5">
        <v>2003.0</v>
      </c>
      <c r="B115" s="5" t="s">
        <v>6598</v>
      </c>
      <c r="C115" s="5" t="s">
        <v>6599</v>
      </c>
      <c r="F115" s="5" t="s">
        <v>763</v>
      </c>
      <c r="G115" s="5">
        <v>1.0</v>
      </c>
      <c r="H115" s="5">
        <v>5.0</v>
      </c>
      <c r="I115" s="8">
        <f t="shared" si="1"/>
        <v>5</v>
      </c>
    </row>
    <row r="116">
      <c r="A116" s="436">
        <v>2019.0</v>
      </c>
      <c r="B116" s="436" t="s">
        <v>954</v>
      </c>
      <c r="C116" s="436" t="s">
        <v>6595</v>
      </c>
      <c r="D116" s="437"/>
      <c r="E116" s="436" t="s">
        <v>6593</v>
      </c>
      <c r="F116" s="436" t="s">
        <v>25</v>
      </c>
      <c r="G116" s="5">
        <v>1.0</v>
      </c>
      <c r="H116" s="5">
        <v>30.0</v>
      </c>
      <c r="I116" s="8">
        <f t="shared" si="1"/>
        <v>30</v>
      </c>
    </row>
    <row r="117">
      <c r="A117" s="436">
        <v>2019.0</v>
      </c>
      <c r="B117" s="436" t="s">
        <v>305</v>
      </c>
      <c r="C117" s="436" t="s">
        <v>6586</v>
      </c>
      <c r="D117" s="436">
        <v>179.0</v>
      </c>
      <c r="E117" s="437"/>
      <c r="F117" s="436" t="s">
        <v>30</v>
      </c>
      <c r="G117" s="5">
        <v>2.0</v>
      </c>
      <c r="H117" s="5">
        <v>15.0</v>
      </c>
      <c r="I117" s="8">
        <f t="shared" si="1"/>
        <v>30</v>
      </c>
    </row>
    <row r="118">
      <c r="A118" s="436">
        <v>2017.0</v>
      </c>
      <c r="B118" s="436" t="s">
        <v>119</v>
      </c>
      <c r="C118" s="436" t="s">
        <v>6604</v>
      </c>
      <c r="D118" s="436">
        <v>196.0</v>
      </c>
      <c r="E118" s="437"/>
      <c r="F118" s="436" t="s">
        <v>25</v>
      </c>
      <c r="G118" s="5">
        <v>1.0</v>
      </c>
      <c r="H118" s="5">
        <v>8.0</v>
      </c>
      <c r="I118" s="8">
        <f t="shared" si="1"/>
        <v>8</v>
      </c>
    </row>
    <row r="119">
      <c r="A119" s="5">
        <v>2018.0</v>
      </c>
      <c r="B119" s="5" t="s">
        <v>786</v>
      </c>
      <c r="C119" s="5" t="s">
        <v>6605</v>
      </c>
      <c r="D119" s="5">
        <v>61.0</v>
      </c>
      <c r="E119" s="5" t="s">
        <v>4274</v>
      </c>
      <c r="F119" s="5" t="s">
        <v>72</v>
      </c>
      <c r="G119" s="5">
        <v>1.0</v>
      </c>
      <c r="H119" s="5">
        <v>20.0</v>
      </c>
      <c r="I119" s="8">
        <f t="shared" si="1"/>
        <v>20</v>
      </c>
    </row>
    <row r="120">
      <c r="A120" s="436">
        <v>2015.0</v>
      </c>
      <c r="B120" s="436" t="s">
        <v>786</v>
      </c>
      <c r="C120" s="436" t="s">
        <v>1823</v>
      </c>
      <c r="D120" s="436">
        <v>125.0</v>
      </c>
      <c r="E120" s="437"/>
      <c r="F120" s="436" t="s">
        <v>30</v>
      </c>
      <c r="G120" s="5">
        <v>1.0</v>
      </c>
      <c r="H120" s="5">
        <v>60.0</v>
      </c>
      <c r="I120" s="8">
        <f t="shared" si="1"/>
        <v>60</v>
      </c>
    </row>
    <row r="121">
      <c r="A121" s="5">
        <v>1990.0</v>
      </c>
      <c r="B121" s="5" t="s">
        <v>1995</v>
      </c>
      <c r="C121" s="5" t="s">
        <v>6606</v>
      </c>
      <c r="D121" s="5">
        <v>279.0</v>
      </c>
      <c r="F121" s="5" t="s">
        <v>763</v>
      </c>
      <c r="I121" s="8">
        <f t="shared" si="1"/>
        <v>0</v>
      </c>
    </row>
    <row r="122">
      <c r="I122" s="8">
        <f t="shared" si="1"/>
        <v>0</v>
      </c>
    </row>
    <row r="123">
      <c r="A123" s="436">
        <v>2018.0</v>
      </c>
      <c r="B123" s="436" t="s">
        <v>786</v>
      </c>
      <c r="C123" s="436" t="s">
        <v>1795</v>
      </c>
      <c r="D123" s="436">
        <v>252.0</v>
      </c>
      <c r="E123" s="436" t="s">
        <v>4274</v>
      </c>
      <c r="F123" s="436" t="s">
        <v>25</v>
      </c>
      <c r="G123" s="5">
        <v>1.0</v>
      </c>
      <c r="H123" s="5">
        <v>25.0</v>
      </c>
      <c r="I123" s="8">
        <f t="shared" si="1"/>
        <v>25</v>
      </c>
    </row>
    <row r="124">
      <c r="A124" s="436">
        <v>2018.0</v>
      </c>
      <c r="B124" s="436" t="s">
        <v>786</v>
      </c>
      <c r="C124" s="436" t="s">
        <v>1795</v>
      </c>
      <c r="D124" s="436">
        <v>252.0</v>
      </c>
      <c r="E124" s="436" t="s">
        <v>2260</v>
      </c>
      <c r="F124" s="436" t="s">
        <v>25</v>
      </c>
      <c r="G124" s="5">
        <v>1.0</v>
      </c>
      <c r="H124" s="5">
        <v>35.0</v>
      </c>
      <c r="I124" s="8">
        <f t="shared" si="1"/>
        <v>35</v>
      </c>
    </row>
    <row r="125">
      <c r="A125" s="436">
        <v>2019.0</v>
      </c>
      <c r="B125" s="436" t="s">
        <v>305</v>
      </c>
      <c r="C125" s="436" t="s">
        <v>1449</v>
      </c>
      <c r="D125" s="436">
        <v>172.0</v>
      </c>
      <c r="E125" s="437"/>
      <c r="F125" s="436" t="s">
        <v>25</v>
      </c>
      <c r="G125" s="5">
        <v>1.0</v>
      </c>
      <c r="H125" s="5">
        <v>15.0</v>
      </c>
      <c r="I125" s="8">
        <f t="shared" si="1"/>
        <v>15</v>
      </c>
    </row>
    <row r="126">
      <c r="A126" s="436">
        <v>2018.0</v>
      </c>
      <c r="B126" s="436" t="s">
        <v>786</v>
      </c>
      <c r="C126" s="436" t="s">
        <v>6607</v>
      </c>
      <c r="D126" s="436">
        <v>199.0</v>
      </c>
      <c r="E126" s="436" t="s">
        <v>6608</v>
      </c>
      <c r="F126" s="436" t="s">
        <v>30</v>
      </c>
      <c r="G126" s="5">
        <v>1.0</v>
      </c>
      <c r="H126" s="5">
        <v>25.0</v>
      </c>
      <c r="I126" s="8">
        <f t="shared" si="1"/>
        <v>25</v>
      </c>
    </row>
    <row r="127">
      <c r="A127" s="436">
        <v>2018.0</v>
      </c>
      <c r="B127" s="436" t="s">
        <v>786</v>
      </c>
      <c r="C127" s="436" t="s">
        <v>6609</v>
      </c>
      <c r="D127" s="436">
        <v>259.0</v>
      </c>
      <c r="E127" s="436" t="s">
        <v>6610</v>
      </c>
      <c r="F127" s="436" t="s">
        <v>25</v>
      </c>
      <c r="G127" s="5">
        <v>1.0</v>
      </c>
      <c r="H127" s="5">
        <v>30.0</v>
      </c>
      <c r="I127" s="8">
        <f t="shared" si="1"/>
        <v>30</v>
      </c>
    </row>
    <row r="128">
      <c r="A128" s="436">
        <v>2019.0</v>
      </c>
      <c r="B128" s="436" t="s">
        <v>956</v>
      </c>
      <c r="C128" s="436" t="s">
        <v>1848</v>
      </c>
      <c r="D128" s="436">
        <v>84.0</v>
      </c>
      <c r="E128" s="437"/>
      <c r="F128" s="436" t="s">
        <v>25</v>
      </c>
      <c r="G128" s="5">
        <v>1.0</v>
      </c>
      <c r="H128" s="5">
        <v>20.0</v>
      </c>
      <c r="I128" s="8">
        <f t="shared" si="1"/>
        <v>20</v>
      </c>
    </row>
    <row r="129">
      <c r="A129" s="436">
        <v>2019.0</v>
      </c>
      <c r="B129" s="436" t="s">
        <v>305</v>
      </c>
      <c r="C129" s="436" t="s">
        <v>1823</v>
      </c>
      <c r="D129" s="436">
        <v>60.0</v>
      </c>
      <c r="E129" s="436" t="s">
        <v>1770</v>
      </c>
      <c r="F129" s="436" t="s">
        <v>30</v>
      </c>
      <c r="G129" s="5">
        <v>1.0</v>
      </c>
      <c r="H129" s="5">
        <v>115.0</v>
      </c>
      <c r="I129" s="8">
        <f t="shared" si="1"/>
        <v>115</v>
      </c>
      <c r="J129" s="8">
        <f>0.85*I129</f>
        <v>97.75</v>
      </c>
    </row>
    <row r="130">
      <c r="A130" s="436">
        <v>2018.0</v>
      </c>
      <c r="B130" s="436" t="s">
        <v>786</v>
      </c>
      <c r="C130" s="436" t="s">
        <v>6611</v>
      </c>
      <c r="D130" s="436">
        <v>66.0</v>
      </c>
      <c r="E130" s="436" t="s">
        <v>898</v>
      </c>
      <c r="F130" s="436" t="s">
        <v>25</v>
      </c>
      <c r="G130" s="5">
        <v>1.0</v>
      </c>
      <c r="H130" s="5">
        <v>50.0</v>
      </c>
      <c r="I130" s="8">
        <f t="shared" si="1"/>
        <v>50</v>
      </c>
    </row>
    <row r="131">
      <c r="A131" s="436">
        <v>2018.0</v>
      </c>
      <c r="B131" s="436" t="s">
        <v>786</v>
      </c>
      <c r="C131" s="436" t="s">
        <v>1817</v>
      </c>
      <c r="D131" s="436">
        <v>222.0</v>
      </c>
      <c r="E131" s="436" t="s">
        <v>898</v>
      </c>
      <c r="F131" s="436" t="s">
        <v>25</v>
      </c>
      <c r="G131" s="5">
        <v>1.0</v>
      </c>
      <c r="H131" s="5">
        <v>30.0</v>
      </c>
      <c r="I131" s="8">
        <f t="shared" si="1"/>
        <v>30</v>
      </c>
      <c r="J131" s="8">
        <f>0.85*I131</f>
        <v>25.5</v>
      </c>
    </row>
    <row r="132">
      <c r="I132" s="8">
        <f t="shared" si="1"/>
        <v>0</v>
      </c>
    </row>
    <row r="133">
      <c r="A133" s="436">
        <v>2019.0</v>
      </c>
      <c r="B133" s="436" t="s">
        <v>954</v>
      </c>
      <c r="C133" s="436" t="s">
        <v>1449</v>
      </c>
      <c r="D133" s="437"/>
      <c r="E133" s="436" t="s">
        <v>898</v>
      </c>
      <c r="F133" s="436" t="s">
        <v>25</v>
      </c>
      <c r="G133" s="5">
        <v>1.0</v>
      </c>
      <c r="H133" s="5">
        <v>10.0</v>
      </c>
      <c r="I133" s="8">
        <f t="shared" si="1"/>
        <v>10</v>
      </c>
    </row>
    <row r="134">
      <c r="A134" s="436">
        <v>2019.0</v>
      </c>
      <c r="B134" s="436" t="s">
        <v>786</v>
      </c>
      <c r="C134" s="436" t="s">
        <v>1449</v>
      </c>
      <c r="D134" s="437"/>
      <c r="E134" s="436" t="s">
        <v>898</v>
      </c>
      <c r="F134" s="436" t="s">
        <v>25</v>
      </c>
      <c r="G134" s="5">
        <v>1.0</v>
      </c>
      <c r="H134" s="5">
        <v>20.0</v>
      </c>
      <c r="I134" s="8">
        <f t="shared" si="1"/>
        <v>20</v>
      </c>
    </row>
    <row r="135">
      <c r="A135" s="436">
        <v>2019.0</v>
      </c>
      <c r="B135" s="436" t="s">
        <v>786</v>
      </c>
      <c r="C135" s="436" t="s">
        <v>1449</v>
      </c>
      <c r="D135" s="437"/>
      <c r="E135" s="437"/>
      <c r="F135" s="436" t="s">
        <v>30</v>
      </c>
      <c r="G135" s="5">
        <v>1.0</v>
      </c>
      <c r="H135" s="5">
        <v>50.0</v>
      </c>
      <c r="I135" s="8">
        <f t="shared" si="1"/>
        <v>50</v>
      </c>
    </row>
    <row r="136">
      <c r="A136" s="436">
        <v>2003.0</v>
      </c>
      <c r="B136" s="436" t="s">
        <v>1802</v>
      </c>
      <c r="C136" s="436" t="s">
        <v>1823</v>
      </c>
      <c r="D136" s="436">
        <v>16.0</v>
      </c>
      <c r="E136" s="436" t="s">
        <v>6612</v>
      </c>
      <c r="F136" s="436" t="s">
        <v>25</v>
      </c>
      <c r="G136" s="5">
        <v>1.0</v>
      </c>
      <c r="H136" s="5">
        <v>60.0</v>
      </c>
      <c r="I136" s="8">
        <f t="shared" si="1"/>
        <v>60</v>
      </c>
      <c r="J136" s="8">
        <f t="shared" ref="J136:J139" si="10">0.85*I136</f>
        <v>51</v>
      </c>
    </row>
    <row r="137">
      <c r="A137" s="436">
        <v>2003.0</v>
      </c>
      <c r="B137" s="436" t="s">
        <v>5036</v>
      </c>
      <c r="C137" s="436" t="s">
        <v>1823</v>
      </c>
      <c r="D137" s="436">
        <v>13.0</v>
      </c>
      <c r="E137" s="436" t="s">
        <v>6612</v>
      </c>
      <c r="F137" s="436" t="s">
        <v>25</v>
      </c>
      <c r="G137" s="5">
        <v>1.0</v>
      </c>
      <c r="H137" s="5">
        <v>70.0</v>
      </c>
      <c r="I137" s="8">
        <f t="shared" si="1"/>
        <v>70</v>
      </c>
      <c r="J137" s="8">
        <f t="shared" si="10"/>
        <v>59.5</v>
      </c>
    </row>
    <row r="138">
      <c r="A138" s="436">
        <v>2003.0</v>
      </c>
      <c r="B138" s="436" t="s">
        <v>5036</v>
      </c>
      <c r="C138" s="436" t="s">
        <v>1823</v>
      </c>
      <c r="D138" s="436">
        <v>4.0</v>
      </c>
      <c r="E138" s="436" t="s">
        <v>6612</v>
      </c>
      <c r="F138" s="436" t="s">
        <v>25</v>
      </c>
      <c r="G138" s="5">
        <v>1.0</v>
      </c>
      <c r="H138" s="5">
        <v>80.0</v>
      </c>
      <c r="I138" s="8">
        <f t="shared" si="1"/>
        <v>80</v>
      </c>
      <c r="J138" s="8">
        <f t="shared" si="10"/>
        <v>68</v>
      </c>
    </row>
    <row r="139">
      <c r="A139" s="436">
        <v>2019.0</v>
      </c>
      <c r="B139" s="436" t="s">
        <v>305</v>
      </c>
      <c r="C139" s="436" t="s">
        <v>6586</v>
      </c>
      <c r="D139" s="436">
        <v>179.0</v>
      </c>
      <c r="E139" s="436" t="s">
        <v>2610</v>
      </c>
      <c r="F139" s="436" t="s">
        <v>30</v>
      </c>
      <c r="G139" s="5">
        <v>1.0</v>
      </c>
      <c r="H139" s="5">
        <v>50.0</v>
      </c>
      <c r="I139" s="8">
        <f t="shared" si="1"/>
        <v>50</v>
      </c>
      <c r="J139" s="8">
        <f t="shared" si="10"/>
        <v>42.5</v>
      </c>
    </row>
    <row r="140">
      <c r="A140" s="5">
        <v>2012.0</v>
      </c>
      <c r="B140" s="5" t="s">
        <v>6613</v>
      </c>
      <c r="C140" s="5" t="s">
        <v>6614</v>
      </c>
      <c r="D140" s="5">
        <v>24.0</v>
      </c>
      <c r="E140" s="5" t="s">
        <v>6615</v>
      </c>
      <c r="F140" s="5" t="s">
        <v>72</v>
      </c>
      <c r="G140" s="5">
        <v>1.0</v>
      </c>
      <c r="H140" s="5">
        <v>10.0</v>
      </c>
      <c r="I140" s="8">
        <f t="shared" si="1"/>
        <v>10</v>
      </c>
    </row>
    <row r="141">
      <c r="A141" s="436">
        <v>2019.0</v>
      </c>
      <c r="B141" s="436" t="s">
        <v>305</v>
      </c>
      <c r="C141" s="436" t="s">
        <v>6586</v>
      </c>
      <c r="D141" s="436">
        <v>179.0</v>
      </c>
      <c r="E141" s="436" t="s">
        <v>6616</v>
      </c>
      <c r="F141" s="436" t="s">
        <v>25</v>
      </c>
      <c r="G141" s="5">
        <v>1.0</v>
      </c>
      <c r="H141" s="5">
        <v>20.0</v>
      </c>
      <c r="I141" s="8">
        <f t="shared" si="1"/>
        <v>20</v>
      </c>
      <c r="J141" s="8">
        <f>0.85*I141</f>
        <v>17</v>
      </c>
    </row>
    <row r="142">
      <c r="I142" s="8">
        <f t="shared" si="1"/>
        <v>0</v>
      </c>
    </row>
    <row r="143">
      <c r="I143" s="8">
        <f t="shared" si="1"/>
        <v>0</v>
      </c>
    </row>
    <row r="144">
      <c r="A144" s="436">
        <v>2020.0</v>
      </c>
      <c r="B144" s="436" t="s">
        <v>1365</v>
      </c>
      <c r="C144" s="436" t="s">
        <v>895</v>
      </c>
      <c r="D144" s="436">
        <v>258.0</v>
      </c>
      <c r="E144" s="437"/>
      <c r="F144" s="436" t="s">
        <v>30</v>
      </c>
      <c r="G144" s="5">
        <v>1.0</v>
      </c>
      <c r="H144" s="5">
        <v>90.0</v>
      </c>
      <c r="I144" s="8">
        <f t="shared" si="1"/>
        <v>90</v>
      </c>
      <c r="J144" s="8">
        <f t="shared" ref="J144:J149" si="11">0.85*I144</f>
        <v>76.5</v>
      </c>
    </row>
    <row r="145">
      <c r="A145" s="436">
        <v>2020.0</v>
      </c>
      <c r="B145" s="436" t="s">
        <v>884</v>
      </c>
      <c r="C145" s="436" t="s">
        <v>895</v>
      </c>
      <c r="D145" s="436">
        <v>201.0</v>
      </c>
      <c r="E145" s="437"/>
      <c r="F145" s="436" t="s">
        <v>25</v>
      </c>
      <c r="G145" s="5">
        <v>1.0</v>
      </c>
      <c r="H145" s="5">
        <v>50.0</v>
      </c>
      <c r="I145" s="8">
        <f t="shared" si="1"/>
        <v>50</v>
      </c>
      <c r="J145" s="8">
        <f t="shared" si="11"/>
        <v>42.5</v>
      </c>
    </row>
    <row r="146">
      <c r="A146" s="436">
        <v>2020.0</v>
      </c>
      <c r="B146" s="436" t="s">
        <v>945</v>
      </c>
      <c r="C146" s="436" t="s">
        <v>895</v>
      </c>
      <c r="D146" s="437"/>
      <c r="E146" s="437"/>
      <c r="F146" s="436" t="s">
        <v>30</v>
      </c>
      <c r="G146" s="5">
        <v>1.0</v>
      </c>
      <c r="H146" s="5">
        <v>100.0</v>
      </c>
      <c r="I146" s="8">
        <f t="shared" si="1"/>
        <v>100</v>
      </c>
      <c r="J146" s="8">
        <f t="shared" si="11"/>
        <v>85</v>
      </c>
    </row>
    <row r="147">
      <c r="A147" s="436">
        <v>2014.0</v>
      </c>
      <c r="B147" s="436" t="s">
        <v>23</v>
      </c>
      <c r="C147" s="436" t="s">
        <v>6617</v>
      </c>
      <c r="D147" s="436">
        <v>185.0</v>
      </c>
      <c r="E147" s="436" t="s">
        <v>506</v>
      </c>
      <c r="F147" s="436" t="s">
        <v>25</v>
      </c>
      <c r="G147" s="5">
        <v>1.0</v>
      </c>
      <c r="H147" s="5">
        <v>36.0</v>
      </c>
      <c r="I147" s="8">
        <f t="shared" si="1"/>
        <v>36</v>
      </c>
      <c r="J147" s="8">
        <f t="shared" si="11"/>
        <v>30.6</v>
      </c>
    </row>
    <row r="148">
      <c r="A148" s="436">
        <v>2014.0</v>
      </c>
      <c r="B148" s="436" t="s">
        <v>23</v>
      </c>
      <c r="C148" s="436" t="s">
        <v>6617</v>
      </c>
      <c r="D148" s="436">
        <v>185.0</v>
      </c>
      <c r="E148" s="436" t="s">
        <v>6618</v>
      </c>
      <c r="F148" s="436" t="s">
        <v>30</v>
      </c>
      <c r="G148" s="5">
        <v>1.0</v>
      </c>
      <c r="H148" s="5">
        <v>130.0</v>
      </c>
      <c r="I148" s="8">
        <f t="shared" si="1"/>
        <v>130</v>
      </c>
      <c r="J148" s="8">
        <f t="shared" si="11"/>
        <v>110.5</v>
      </c>
    </row>
    <row r="149">
      <c r="A149" s="436">
        <v>2014.0</v>
      </c>
      <c r="B149" s="436" t="s">
        <v>23</v>
      </c>
      <c r="C149" s="436" t="s">
        <v>6617</v>
      </c>
      <c r="D149" s="436">
        <v>185.0</v>
      </c>
      <c r="E149" s="436" t="s">
        <v>6618</v>
      </c>
      <c r="F149" s="436" t="s">
        <v>25</v>
      </c>
      <c r="G149" s="5">
        <v>1.0</v>
      </c>
      <c r="H149" s="5">
        <v>34.0</v>
      </c>
      <c r="I149" s="8">
        <f t="shared" si="1"/>
        <v>34</v>
      </c>
      <c r="J149" s="8">
        <f t="shared" si="11"/>
        <v>28.9</v>
      </c>
    </row>
    <row r="150">
      <c r="A150" s="5">
        <v>2014.0</v>
      </c>
      <c r="B150" s="5" t="s">
        <v>958</v>
      </c>
      <c r="C150" s="5" t="s">
        <v>6619</v>
      </c>
      <c r="D150" s="5">
        <v>3.0</v>
      </c>
      <c r="E150" s="5" t="s">
        <v>960</v>
      </c>
      <c r="F150" s="5" t="s">
        <v>666</v>
      </c>
      <c r="G150" s="5">
        <v>1.0</v>
      </c>
      <c r="H150" s="5">
        <v>10.0</v>
      </c>
      <c r="I150" s="8">
        <f t="shared" si="1"/>
        <v>10</v>
      </c>
    </row>
    <row r="151">
      <c r="A151" s="5">
        <v>2011.0</v>
      </c>
      <c r="B151" s="5" t="s">
        <v>1802</v>
      </c>
      <c r="C151" s="5" t="s">
        <v>6620</v>
      </c>
      <c r="D151" s="5" t="s">
        <v>6621</v>
      </c>
      <c r="E151" s="5" t="s">
        <v>6622</v>
      </c>
      <c r="F151" s="5" t="s">
        <v>72</v>
      </c>
      <c r="G151" s="5">
        <v>1.0</v>
      </c>
      <c r="H151" s="5">
        <v>10.0</v>
      </c>
      <c r="I151" s="8">
        <f t="shared" si="1"/>
        <v>10</v>
      </c>
    </row>
    <row r="152">
      <c r="A152" s="436">
        <v>2020.0</v>
      </c>
      <c r="B152" s="436" t="s">
        <v>945</v>
      </c>
      <c r="C152" s="436" t="s">
        <v>950</v>
      </c>
      <c r="D152" s="436">
        <v>3.0</v>
      </c>
      <c r="E152" s="436" t="s">
        <v>6623</v>
      </c>
      <c r="F152" s="436" t="s">
        <v>25</v>
      </c>
      <c r="G152" s="5">
        <v>1.0</v>
      </c>
      <c r="H152" s="5">
        <v>20.0</v>
      </c>
      <c r="I152" s="8">
        <f t="shared" si="1"/>
        <v>20</v>
      </c>
    </row>
    <row r="153">
      <c r="I153" s="8">
        <f t="shared" si="1"/>
        <v>0</v>
      </c>
    </row>
    <row r="154">
      <c r="A154" s="436">
        <v>2013.0</v>
      </c>
      <c r="B154" s="436" t="s">
        <v>62</v>
      </c>
      <c r="C154" s="436" t="s">
        <v>6332</v>
      </c>
      <c r="D154" s="437"/>
      <c r="E154" s="437"/>
      <c r="F154" s="436" t="s">
        <v>25</v>
      </c>
      <c r="G154" s="5">
        <v>1.0</v>
      </c>
      <c r="H154" s="5">
        <v>15.0</v>
      </c>
      <c r="I154" s="8">
        <f t="shared" si="1"/>
        <v>15</v>
      </c>
      <c r="J154" s="8">
        <f t="shared" ref="J154:J155" si="12">0.85*I154</f>
        <v>12.75</v>
      </c>
    </row>
    <row r="155">
      <c r="A155" s="436">
        <v>2020.0</v>
      </c>
      <c r="B155" s="436" t="s">
        <v>90</v>
      </c>
      <c r="C155" s="436" t="s">
        <v>880</v>
      </c>
      <c r="D155" s="436">
        <v>362.0</v>
      </c>
      <c r="E155" s="437"/>
      <c r="F155" s="436" t="s">
        <v>25</v>
      </c>
      <c r="G155" s="5">
        <v>1.0</v>
      </c>
      <c r="H155" s="5">
        <v>22.0</v>
      </c>
      <c r="I155" s="8">
        <f t="shared" si="1"/>
        <v>22</v>
      </c>
      <c r="J155" s="8">
        <f t="shared" si="12"/>
        <v>18.7</v>
      </c>
    </row>
    <row r="156">
      <c r="A156" s="436">
        <v>2019.0</v>
      </c>
      <c r="B156" s="436" t="s">
        <v>786</v>
      </c>
      <c r="C156" s="436" t="s">
        <v>6624</v>
      </c>
      <c r="D156" s="437"/>
      <c r="E156" s="436" t="s">
        <v>6625</v>
      </c>
      <c r="F156" s="436" t="s">
        <v>25</v>
      </c>
      <c r="G156" s="5">
        <v>1.0</v>
      </c>
      <c r="H156" s="5">
        <v>15.0</v>
      </c>
      <c r="I156" s="8">
        <f t="shared" si="1"/>
        <v>15</v>
      </c>
    </row>
    <row r="157">
      <c r="A157" s="5">
        <v>2007.0</v>
      </c>
      <c r="B157" s="5" t="s">
        <v>62</v>
      </c>
      <c r="C157" s="5" t="s">
        <v>6626</v>
      </c>
      <c r="F157" s="5" t="s">
        <v>666</v>
      </c>
      <c r="G157" s="5">
        <v>1.0</v>
      </c>
      <c r="H157" s="5">
        <v>2.0</v>
      </c>
      <c r="I157" s="8">
        <f t="shared" si="1"/>
        <v>2</v>
      </c>
    </row>
    <row r="158">
      <c r="A158" s="436">
        <v>2019.0</v>
      </c>
      <c r="B158" s="436" t="s">
        <v>954</v>
      </c>
      <c r="C158" s="436" t="s">
        <v>6627</v>
      </c>
      <c r="D158" s="436">
        <v>279.0</v>
      </c>
      <c r="E158" s="436" t="s">
        <v>898</v>
      </c>
      <c r="F158" s="436" t="s">
        <v>25</v>
      </c>
      <c r="G158" s="5">
        <v>1.0</v>
      </c>
      <c r="H158" s="5">
        <v>20.0</v>
      </c>
      <c r="I158" s="8">
        <f t="shared" si="1"/>
        <v>20</v>
      </c>
    </row>
    <row r="159">
      <c r="A159" s="436">
        <v>2019.0</v>
      </c>
      <c r="B159" s="436" t="s">
        <v>958</v>
      </c>
      <c r="C159" s="436" t="s">
        <v>6627</v>
      </c>
      <c r="D159" s="436">
        <v>137.0</v>
      </c>
      <c r="E159" s="436" t="s">
        <v>173</v>
      </c>
      <c r="F159" s="436" t="s">
        <v>25</v>
      </c>
      <c r="G159" s="5">
        <v>1.0</v>
      </c>
      <c r="H159" s="5">
        <v>25.0</v>
      </c>
      <c r="I159" s="8">
        <f t="shared" si="1"/>
        <v>25</v>
      </c>
    </row>
    <row r="160">
      <c r="A160" s="436">
        <v>2019.0</v>
      </c>
      <c r="B160" s="436" t="s">
        <v>305</v>
      </c>
      <c r="C160" s="436" t="s">
        <v>1561</v>
      </c>
      <c r="D160" s="436">
        <v>12.0</v>
      </c>
      <c r="E160" s="437"/>
      <c r="F160" s="436" t="s">
        <v>25</v>
      </c>
      <c r="G160" s="5">
        <v>1.0</v>
      </c>
      <c r="H160" s="5">
        <v>20.0</v>
      </c>
      <c r="I160" s="8">
        <f t="shared" si="1"/>
        <v>20</v>
      </c>
      <c r="J160" s="8">
        <f t="shared" ref="J160:J162" si="13">0.85*I160</f>
        <v>17</v>
      </c>
    </row>
    <row r="161">
      <c r="A161" s="436">
        <v>2018.0</v>
      </c>
      <c r="B161" s="436" t="s">
        <v>6628</v>
      </c>
      <c r="C161" s="436" t="s">
        <v>1561</v>
      </c>
      <c r="D161" s="436">
        <v>207.0</v>
      </c>
      <c r="E161" s="437"/>
      <c r="F161" s="436" t="s">
        <v>25</v>
      </c>
      <c r="G161" s="5">
        <v>1.0</v>
      </c>
      <c r="H161" s="5">
        <v>60.0</v>
      </c>
      <c r="I161" s="8">
        <f t="shared" si="1"/>
        <v>60</v>
      </c>
      <c r="J161" s="8">
        <f t="shared" si="13"/>
        <v>51</v>
      </c>
    </row>
    <row r="162">
      <c r="A162" s="436">
        <v>2019.0</v>
      </c>
      <c r="B162" s="436" t="s">
        <v>786</v>
      </c>
      <c r="C162" s="436" t="s">
        <v>6627</v>
      </c>
      <c r="D162" s="436">
        <v>335.0</v>
      </c>
      <c r="E162" s="437"/>
      <c r="F162" s="436" t="s">
        <v>30</v>
      </c>
      <c r="G162" s="5">
        <v>1.0</v>
      </c>
      <c r="H162" s="5">
        <v>30.0</v>
      </c>
      <c r="I162" s="8">
        <f t="shared" si="1"/>
        <v>30</v>
      </c>
      <c r="J162" s="8">
        <f t="shared" si="13"/>
        <v>25.5</v>
      </c>
    </row>
    <row r="163">
      <c r="I163" s="8">
        <f t="shared" si="1"/>
        <v>0</v>
      </c>
    </row>
    <row r="164">
      <c r="A164" s="436">
        <v>2019.0</v>
      </c>
      <c r="B164" s="436" t="s">
        <v>954</v>
      </c>
      <c r="C164" s="436" t="s">
        <v>5373</v>
      </c>
      <c r="D164" s="436">
        <v>178.0</v>
      </c>
      <c r="E164" s="436" t="s">
        <v>898</v>
      </c>
      <c r="F164" s="436" t="s">
        <v>25</v>
      </c>
      <c r="G164" s="5">
        <v>1.0</v>
      </c>
      <c r="H164" s="5">
        <v>15.0</v>
      </c>
      <c r="I164" s="8">
        <f t="shared" si="1"/>
        <v>15</v>
      </c>
    </row>
    <row r="165">
      <c r="A165" s="436">
        <v>2019.0</v>
      </c>
      <c r="B165" s="436" t="s">
        <v>954</v>
      </c>
      <c r="C165" s="436" t="s">
        <v>5373</v>
      </c>
      <c r="D165" s="436">
        <v>178.0</v>
      </c>
      <c r="E165" s="436" t="s">
        <v>1499</v>
      </c>
      <c r="F165" s="436" t="s">
        <v>25</v>
      </c>
      <c r="G165" s="5">
        <v>1.0</v>
      </c>
      <c r="H165" s="5">
        <v>10.0</v>
      </c>
      <c r="I165" s="8">
        <f t="shared" si="1"/>
        <v>10</v>
      </c>
    </row>
    <row r="166">
      <c r="A166" s="436">
        <v>2012.0</v>
      </c>
      <c r="B166" s="436" t="s">
        <v>23</v>
      </c>
      <c r="C166" s="436" t="s">
        <v>906</v>
      </c>
      <c r="D166" s="437"/>
      <c r="E166" s="437"/>
      <c r="F166" s="436" t="s">
        <v>25</v>
      </c>
      <c r="G166" s="5">
        <v>1.0</v>
      </c>
      <c r="H166" s="5">
        <v>5.0</v>
      </c>
      <c r="I166" s="8">
        <f t="shared" si="1"/>
        <v>5</v>
      </c>
    </row>
    <row r="167">
      <c r="A167" s="436">
        <v>2019.0</v>
      </c>
      <c r="B167" s="436" t="s">
        <v>305</v>
      </c>
      <c r="C167" s="436" t="s">
        <v>5373</v>
      </c>
      <c r="D167" s="436">
        <v>142.0</v>
      </c>
      <c r="E167" s="436" t="s">
        <v>1770</v>
      </c>
      <c r="F167" s="436" t="s">
        <v>25</v>
      </c>
      <c r="G167" s="5">
        <v>1.0</v>
      </c>
      <c r="H167" s="5">
        <v>20.0</v>
      </c>
      <c r="I167" s="8">
        <f t="shared" si="1"/>
        <v>20</v>
      </c>
    </row>
    <row r="168">
      <c r="A168" s="436">
        <v>2018.0</v>
      </c>
      <c r="B168" s="436" t="s">
        <v>954</v>
      </c>
      <c r="C168" s="436" t="s">
        <v>6629</v>
      </c>
      <c r="D168" s="436">
        <v>52.0</v>
      </c>
      <c r="E168" s="436" t="s">
        <v>6593</v>
      </c>
      <c r="F168" s="436" t="s">
        <v>25</v>
      </c>
      <c r="G168" s="5">
        <v>1.0</v>
      </c>
      <c r="H168" s="5">
        <v>10.0</v>
      </c>
      <c r="I168" s="8">
        <f t="shared" si="1"/>
        <v>10</v>
      </c>
    </row>
    <row r="169">
      <c r="A169" s="436">
        <v>2018.0</v>
      </c>
      <c r="B169" s="436" t="s">
        <v>954</v>
      </c>
      <c r="C169" s="436" t="s">
        <v>6630</v>
      </c>
      <c r="D169" s="436">
        <v>71.0</v>
      </c>
      <c r="E169" s="437"/>
      <c r="F169" s="436" t="s">
        <v>30</v>
      </c>
      <c r="G169" s="5">
        <v>1.0</v>
      </c>
      <c r="H169" s="5">
        <v>40.0</v>
      </c>
      <c r="I169" s="8">
        <f t="shared" si="1"/>
        <v>40</v>
      </c>
      <c r="J169" s="5">
        <v>25.0</v>
      </c>
    </row>
    <row r="170">
      <c r="A170" s="436">
        <v>2014.0</v>
      </c>
      <c r="B170" s="436" t="s">
        <v>1974</v>
      </c>
      <c r="C170" s="436" t="s">
        <v>1060</v>
      </c>
      <c r="D170" s="437"/>
      <c r="E170" s="436" t="s">
        <v>6631</v>
      </c>
      <c r="F170" s="436" t="s">
        <v>25</v>
      </c>
      <c r="G170" s="5">
        <v>1.0</v>
      </c>
      <c r="H170" s="5">
        <v>30.0</v>
      </c>
      <c r="I170" s="8">
        <f t="shared" si="1"/>
        <v>30</v>
      </c>
      <c r="J170" s="8">
        <f>0.85*I170</f>
        <v>25.5</v>
      </c>
    </row>
    <row r="171">
      <c r="A171" s="436">
        <v>2015.0</v>
      </c>
      <c r="B171" s="436" t="s">
        <v>786</v>
      </c>
      <c r="C171" s="436" t="s">
        <v>6632</v>
      </c>
      <c r="D171" s="437"/>
      <c r="E171" s="436" t="s">
        <v>786</v>
      </c>
      <c r="F171" s="436" t="s">
        <v>72</v>
      </c>
      <c r="G171" s="5">
        <v>1.0</v>
      </c>
      <c r="H171" s="5">
        <v>13.0</v>
      </c>
      <c r="I171" s="8">
        <f t="shared" si="1"/>
        <v>13</v>
      </c>
    </row>
    <row r="172">
      <c r="A172" s="436">
        <v>2016.0</v>
      </c>
      <c r="B172" s="436" t="s">
        <v>954</v>
      </c>
      <c r="C172" s="436" t="s">
        <v>6633</v>
      </c>
      <c r="D172" s="437"/>
      <c r="E172" s="437"/>
      <c r="F172" s="436" t="s">
        <v>25</v>
      </c>
      <c r="G172" s="5">
        <v>1.0</v>
      </c>
      <c r="H172" s="5">
        <v>50.0</v>
      </c>
      <c r="I172" s="8">
        <f t="shared" si="1"/>
        <v>50</v>
      </c>
    </row>
    <row r="174">
      <c r="A174" s="5">
        <v>2020.0</v>
      </c>
      <c r="B174" s="5" t="s">
        <v>90</v>
      </c>
      <c r="C174" s="5" t="s">
        <v>3204</v>
      </c>
      <c r="D174" s="5">
        <v>122.0</v>
      </c>
      <c r="E174" s="5" t="s">
        <v>173</v>
      </c>
      <c r="F174" s="5" t="s">
        <v>72</v>
      </c>
      <c r="G174" s="5">
        <v>1.0</v>
      </c>
      <c r="H174" s="5">
        <v>10.0</v>
      </c>
      <c r="I174" s="8">
        <f t="shared" ref="I174:I236" si="14">G174*H174</f>
        <v>10</v>
      </c>
    </row>
    <row r="175">
      <c r="A175" s="436">
        <v>2019.0</v>
      </c>
      <c r="B175" s="436" t="s">
        <v>305</v>
      </c>
      <c r="C175" s="436" t="s">
        <v>1089</v>
      </c>
      <c r="D175" s="436">
        <v>179.0</v>
      </c>
      <c r="E175" s="436" t="s">
        <v>6552</v>
      </c>
      <c r="F175" s="436" t="s">
        <v>25</v>
      </c>
      <c r="G175" s="5">
        <v>1.0</v>
      </c>
      <c r="H175" s="5">
        <v>20.0</v>
      </c>
      <c r="I175" s="8">
        <f t="shared" si="14"/>
        <v>20</v>
      </c>
      <c r="J175" s="8">
        <f t="shared" ref="J175:J177" si="15">0.85*I175</f>
        <v>17</v>
      </c>
    </row>
    <row r="176">
      <c r="A176" s="436">
        <v>2019.0</v>
      </c>
      <c r="B176" s="436" t="s">
        <v>305</v>
      </c>
      <c r="C176" s="436" t="s">
        <v>1089</v>
      </c>
      <c r="D176" s="436">
        <v>179.0</v>
      </c>
      <c r="E176" s="436" t="s">
        <v>947</v>
      </c>
      <c r="F176" s="436" t="s">
        <v>25</v>
      </c>
      <c r="G176" s="5">
        <v>1.0</v>
      </c>
      <c r="H176" s="5">
        <v>20.0</v>
      </c>
      <c r="I176" s="8">
        <f t="shared" si="14"/>
        <v>20</v>
      </c>
      <c r="J176" s="8">
        <f t="shared" si="15"/>
        <v>17</v>
      </c>
    </row>
    <row r="177">
      <c r="A177" s="436">
        <v>2017.0</v>
      </c>
      <c r="B177" s="436" t="s">
        <v>786</v>
      </c>
      <c r="C177" s="436" t="s">
        <v>1338</v>
      </c>
      <c r="D177" s="436">
        <v>231.0</v>
      </c>
      <c r="E177" s="436" t="s">
        <v>786</v>
      </c>
      <c r="F177" s="436" t="s">
        <v>25</v>
      </c>
      <c r="G177" s="5">
        <v>1.0</v>
      </c>
      <c r="H177" s="5">
        <v>35.0</v>
      </c>
      <c r="I177" s="8">
        <f t="shared" si="14"/>
        <v>35</v>
      </c>
      <c r="J177" s="8">
        <f t="shared" si="15"/>
        <v>29.75</v>
      </c>
    </row>
    <row r="178">
      <c r="A178" s="436">
        <v>2017.0</v>
      </c>
      <c r="B178" s="436" t="s">
        <v>954</v>
      </c>
      <c r="C178" s="436" t="s">
        <v>1338</v>
      </c>
      <c r="D178" s="436">
        <v>51.0</v>
      </c>
      <c r="E178" s="437"/>
      <c r="F178" s="436" t="s">
        <v>25</v>
      </c>
      <c r="G178" s="5">
        <v>1.0</v>
      </c>
      <c r="H178" s="5">
        <v>10.0</v>
      </c>
      <c r="I178" s="8">
        <f t="shared" si="14"/>
        <v>10</v>
      </c>
    </row>
    <row r="179">
      <c r="A179" s="436">
        <v>2017.0</v>
      </c>
      <c r="B179" s="436" t="s">
        <v>305</v>
      </c>
      <c r="C179" s="436" t="s">
        <v>3193</v>
      </c>
      <c r="D179" s="436">
        <v>199.0</v>
      </c>
      <c r="E179" s="437"/>
      <c r="F179" s="436" t="s">
        <v>25</v>
      </c>
      <c r="G179" s="5">
        <v>1.0</v>
      </c>
      <c r="H179" s="5">
        <v>20.0</v>
      </c>
      <c r="I179" s="8">
        <f t="shared" si="14"/>
        <v>20</v>
      </c>
    </row>
    <row r="180">
      <c r="A180" s="436">
        <v>2012.0</v>
      </c>
      <c r="B180" s="436" t="s">
        <v>23</v>
      </c>
      <c r="C180" s="436" t="s">
        <v>906</v>
      </c>
      <c r="D180" s="436">
        <v>109.0</v>
      </c>
      <c r="E180" s="437"/>
      <c r="F180" s="436" t="s">
        <v>30</v>
      </c>
      <c r="G180" s="5">
        <v>1.0</v>
      </c>
      <c r="H180" s="5">
        <v>65.0</v>
      </c>
      <c r="I180" s="8">
        <f t="shared" si="14"/>
        <v>65</v>
      </c>
      <c r="J180" s="5">
        <v>45.0</v>
      </c>
    </row>
    <row r="181">
      <c r="A181" s="436">
        <v>2019.0</v>
      </c>
      <c r="B181" s="436" t="s">
        <v>954</v>
      </c>
      <c r="C181" s="436" t="s">
        <v>6634</v>
      </c>
      <c r="D181" s="436">
        <v>206.0</v>
      </c>
      <c r="E181" s="436" t="s">
        <v>6593</v>
      </c>
      <c r="F181" s="436" t="s">
        <v>25</v>
      </c>
      <c r="G181" s="5">
        <v>1.0</v>
      </c>
      <c r="H181" s="5">
        <v>80.0</v>
      </c>
      <c r="I181" s="8">
        <f t="shared" si="14"/>
        <v>80</v>
      </c>
    </row>
    <row r="182">
      <c r="A182" s="436">
        <v>2013.0</v>
      </c>
      <c r="B182" s="436" t="s">
        <v>954</v>
      </c>
      <c r="C182" s="436" t="s">
        <v>6634</v>
      </c>
      <c r="D182" s="436">
        <v>206.0</v>
      </c>
      <c r="E182" s="436">
        <v>64.0</v>
      </c>
      <c r="F182" s="436" t="s">
        <v>25</v>
      </c>
      <c r="G182" s="5">
        <v>1.0</v>
      </c>
      <c r="H182" s="5">
        <v>25.0</v>
      </c>
      <c r="I182" s="8">
        <f t="shared" si="14"/>
        <v>25</v>
      </c>
    </row>
    <row r="183">
      <c r="I183" s="8">
        <f t="shared" si="14"/>
        <v>0</v>
      </c>
    </row>
    <row r="184">
      <c r="A184" s="436">
        <v>2018.0</v>
      </c>
      <c r="B184" s="436" t="s">
        <v>954</v>
      </c>
      <c r="C184" s="436" t="s">
        <v>6635</v>
      </c>
      <c r="D184" s="436">
        <v>137.0</v>
      </c>
      <c r="E184" s="437"/>
      <c r="F184" s="436" t="s">
        <v>30</v>
      </c>
      <c r="G184" s="5">
        <v>1.0</v>
      </c>
      <c r="H184" s="5">
        <v>15.0</v>
      </c>
      <c r="I184" s="8">
        <f t="shared" si="14"/>
        <v>15</v>
      </c>
    </row>
    <row r="185">
      <c r="A185" s="436">
        <v>2018.0</v>
      </c>
      <c r="B185" s="436" t="s">
        <v>119</v>
      </c>
      <c r="C185" s="436" t="s">
        <v>6636</v>
      </c>
      <c r="D185" s="437"/>
      <c r="E185" s="437"/>
      <c r="F185" s="436" t="s">
        <v>25</v>
      </c>
      <c r="G185" s="5">
        <v>1.0</v>
      </c>
      <c r="H185" s="5">
        <v>5.0</v>
      </c>
      <c r="I185" s="8">
        <f t="shared" si="14"/>
        <v>5</v>
      </c>
    </row>
    <row r="186">
      <c r="A186" s="436">
        <v>2019.0</v>
      </c>
      <c r="B186" s="436" t="s">
        <v>786</v>
      </c>
      <c r="C186" s="436" t="s">
        <v>6624</v>
      </c>
      <c r="D186" s="437"/>
      <c r="E186" s="436" t="s">
        <v>1072</v>
      </c>
      <c r="F186" s="436" t="s">
        <v>25</v>
      </c>
      <c r="G186" s="5">
        <v>1.0</v>
      </c>
      <c r="H186" s="5">
        <v>10.0</v>
      </c>
      <c r="I186" s="8">
        <f t="shared" si="14"/>
        <v>10</v>
      </c>
    </row>
    <row r="187">
      <c r="A187" s="436">
        <v>2019.0</v>
      </c>
      <c r="B187" s="436" t="s">
        <v>1847</v>
      </c>
      <c r="C187" s="436" t="s">
        <v>1201</v>
      </c>
      <c r="D187" s="436">
        <v>101.0</v>
      </c>
      <c r="E187" s="436" t="s">
        <v>898</v>
      </c>
      <c r="F187" s="436" t="s">
        <v>72</v>
      </c>
      <c r="G187" s="5">
        <v>1.0</v>
      </c>
      <c r="H187" s="5">
        <v>8.0</v>
      </c>
      <c r="I187" s="8">
        <f t="shared" si="14"/>
        <v>8</v>
      </c>
      <c r="J187" s="8">
        <f t="shared" ref="J187:J188" si="16">0.85*I187</f>
        <v>6.8</v>
      </c>
    </row>
    <row r="188">
      <c r="A188" s="436">
        <v>2019.0</v>
      </c>
      <c r="B188" s="436" t="s">
        <v>305</v>
      </c>
      <c r="C188" s="436" t="s">
        <v>1087</v>
      </c>
      <c r="D188" s="436">
        <v>9.0</v>
      </c>
      <c r="E188" s="436" t="s">
        <v>1770</v>
      </c>
      <c r="F188" s="436" t="s">
        <v>30</v>
      </c>
      <c r="G188" s="5">
        <v>1.0</v>
      </c>
      <c r="H188" s="5">
        <v>30.0</v>
      </c>
      <c r="I188" s="8">
        <f t="shared" si="14"/>
        <v>30</v>
      </c>
      <c r="J188" s="8">
        <f t="shared" si="16"/>
        <v>25.5</v>
      </c>
    </row>
    <row r="189">
      <c r="A189" s="436">
        <v>2019.0</v>
      </c>
      <c r="B189" s="436" t="s">
        <v>954</v>
      </c>
      <c r="C189" s="436" t="s">
        <v>1087</v>
      </c>
      <c r="D189" s="436">
        <v>214.0</v>
      </c>
      <c r="E189" s="436" t="s">
        <v>898</v>
      </c>
      <c r="F189" s="436" t="s">
        <v>25</v>
      </c>
      <c r="G189" s="5">
        <v>1.0</v>
      </c>
      <c r="H189" s="5">
        <v>10.0</v>
      </c>
      <c r="I189" s="8">
        <f t="shared" si="14"/>
        <v>10</v>
      </c>
    </row>
    <row r="190">
      <c r="A190" s="436">
        <v>2018.0</v>
      </c>
      <c r="B190" s="436" t="s">
        <v>6628</v>
      </c>
      <c r="C190" s="436" t="s">
        <v>1087</v>
      </c>
      <c r="D190" s="436">
        <v>209.0</v>
      </c>
      <c r="E190" s="437"/>
      <c r="F190" s="436" t="s">
        <v>30</v>
      </c>
      <c r="G190" s="5">
        <v>1.0</v>
      </c>
      <c r="H190" s="5">
        <v>55.0</v>
      </c>
      <c r="I190" s="8">
        <f t="shared" si="14"/>
        <v>55</v>
      </c>
      <c r="J190" s="8">
        <f t="shared" ref="J190:J191" si="17">0.85*I190</f>
        <v>46.75</v>
      </c>
    </row>
    <row r="191">
      <c r="A191" s="436">
        <v>2018.0</v>
      </c>
      <c r="B191" s="436" t="s">
        <v>119</v>
      </c>
      <c r="C191" s="436" t="s">
        <v>1087</v>
      </c>
      <c r="D191" s="436">
        <v>317.0</v>
      </c>
      <c r="E191" s="437"/>
      <c r="F191" s="436" t="s">
        <v>25</v>
      </c>
      <c r="G191" s="5">
        <v>1.0</v>
      </c>
      <c r="H191" s="5">
        <v>40.0</v>
      </c>
      <c r="I191" s="8">
        <f t="shared" si="14"/>
        <v>40</v>
      </c>
      <c r="J191" s="8">
        <f t="shared" si="17"/>
        <v>34</v>
      </c>
    </row>
    <row r="192">
      <c r="A192" s="436">
        <v>2020.0</v>
      </c>
      <c r="B192" s="436" t="s">
        <v>6637</v>
      </c>
      <c r="C192" s="436" t="s">
        <v>1087</v>
      </c>
      <c r="D192" s="436" t="s">
        <v>6638</v>
      </c>
      <c r="E192" s="436" t="s">
        <v>6639</v>
      </c>
      <c r="F192" s="436" t="s">
        <v>30</v>
      </c>
      <c r="G192" s="5">
        <v>1.0</v>
      </c>
      <c r="H192" s="5">
        <v>30.0</v>
      </c>
      <c r="I192" s="8">
        <f t="shared" si="14"/>
        <v>30</v>
      </c>
    </row>
    <row r="193">
      <c r="I193" s="8">
        <f t="shared" si="14"/>
        <v>0</v>
      </c>
    </row>
    <row r="194">
      <c r="A194" s="5">
        <v>2019.0</v>
      </c>
      <c r="B194" s="5" t="s">
        <v>119</v>
      </c>
      <c r="C194" s="5" t="s">
        <v>1087</v>
      </c>
      <c r="D194" s="5">
        <v>25.0</v>
      </c>
      <c r="E194" s="5" t="s">
        <v>6640</v>
      </c>
      <c r="F194" s="5" t="s">
        <v>72</v>
      </c>
      <c r="G194" s="5">
        <v>1.0</v>
      </c>
      <c r="H194" s="5">
        <v>30.0</v>
      </c>
      <c r="I194" s="8">
        <f t="shared" si="14"/>
        <v>30</v>
      </c>
      <c r="J194" s="8">
        <f t="shared" ref="J194:J195" si="18">0.85*I194</f>
        <v>25.5</v>
      </c>
    </row>
    <row r="195">
      <c r="A195" s="5">
        <v>2018.0</v>
      </c>
      <c r="B195" s="5" t="s">
        <v>786</v>
      </c>
      <c r="C195" s="5" t="s">
        <v>888</v>
      </c>
      <c r="D195" s="5">
        <v>129.0</v>
      </c>
      <c r="E195" s="5" t="s">
        <v>1072</v>
      </c>
      <c r="F195" s="5" t="s">
        <v>72</v>
      </c>
      <c r="G195" s="5">
        <v>1.0</v>
      </c>
      <c r="H195" s="5">
        <v>20.0</v>
      </c>
      <c r="I195" s="8">
        <f t="shared" si="14"/>
        <v>20</v>
      </c>
      <c r="J195" s="8">
        <f t="shared" si="18"/>
        <v>17</v>
      </c>
    </row>
    <row r="196">
      <c r="A196" s="5">
        <v>2019.0</v>
      </c>
      <c r="B196" s="5" t="s">
        <v>954</v>
      </c>
      <c r="C196" s="5" t="s">
        <v>1736</v>
      </c>
      <c r="D196" s="5">
        <v>271.0</v>
      </c>
      <c r="F196" s="5" t="s">
        <v>25</v>
      </c>
      <c r="G196" s="5">
        <v>1.0</v>
      </c>
      <c r="H196" s="5">
        <v>10.0</v>
      </c>
      <c r="I196" s="8">
        <f t="shared" si="14"/>
        <v>10</v>
      </c>
    </row>
    <row r="197">
      <c r="A197" s="5">
        <v>2018.0</v>
      </c>
      <c r="B197" s="5" t="s">
        <v>954</v>
      </c>
      <c r="C197" s="5" t="s">
        <v>6641</v>
      </c>
      <c r="D197" s="5">
        <v>178.0</v>
      </c>
      <c r="E197" s="5" t="s">
        <v>898</v>
      </c>
      <c r="F197" s="5" t="s">
        <v>30</v>
      </c>
      <c r="G197" s="5">
        <v>1.0</v>
      </c>
      <c r="H197" s="5">
        <v>20.0</v>
      </c>
      <c r="I197" s="8">
        <f t="shared" si="14"/>
        <v>20</v>
      </c>
      <c r="J197" s="8">
        <f>0.85*I197</f>
        <v>17</v>
      </c>
    </row>
    <row r="198">
      <c r="A198" s="5">
        <v>2018.0</v>
      </c>
      <c r="B198" s="5" t="s">
        <v>786</v>
      </c>
      <c r="C198" s="5" t="s">
        <v>4255</v>
      </c>
      <c r="D198" s="5">
        <v>45.0</v>
      </c>
      <c r="E198" s="5" t="s">
        <v>6642</v>
      </c>
      <c r="F198" s="5" t="s">
        <v>30</v>
      </c>
      <c r="G198" s="5">
        <v>1.0</v>
      </c>
      <c r="H198" s="5">
        <v>40.0</v>
      </c>
      <c r="I198" s="8">
        <f t="shared" si="14"/>
        <v>40</v>
      </c>
      <c r="J198" s="5">
        <v>30.0</v>
      </c>
    </row>
    <row r="199">
      <c r="A199" s="5">
        <v>2014.0</v>
      </c>
      <c r="B199" s="5" t="s">
        <v>6643</v>
      </c>
      <c r="C199" s="5" t="s">
        <v>6644</v>
      </c>
      <c r="D199" s="5">
        <v>3.0</v>
      </c>
      <c r="F199" s="5" t="s">
        <v>25</v>
      </c>
      <c r="G199" s="5">
        <v>1.0</v>
      </c>
      <c r="H199" s="5">
        <v>10.0</v>
      </c>
      <c r="I199" s="8">
        <f t="shared" si="14"/>
        <v>10</v>
      </c>
    </row>
    <row r="200">
      <c r="A200" s="5">
        <v>2019.0</v>
      </c>
      <c r="B200" s="5" t="s">
        <v>786</v>
      </c>
      <c r="C200" s="5" t="s">
        <v>6645</v>
      </c>
      <c r="D200" s="5">
        <v>331.0</v>
      </c>
      <c r="E200" s="5" t="s">
        <v>6646</v>
      </c>
      <c r="F200" s="5" t="s">
        <v>25</v>
      </c>
      <c r="G200" s="5">
        <v>1.0</v>
      </c>
      <c r="I200" s="8">
        <f t="shared" si="14"/>
        <v>0</v>
      </c>
    </row>
    <row r="201">
      <c r="A201" s="5">
        <v>2019.0</v>
      </c>
      <c r="B201" s="5" t="s">
        <v>786</v>
      </c>
      <c r="C201" s="5" t="s">
        <v>6647</v>
      </c>
      <c r="D201" s="5">
        <v>323.0</v>
      </c>
      <c r="F201" s="5" t="s">
        <v>25</v>
      </c>
      <c r="G201" s="5">
        <v>1.0</v>
      </c>
      <c r="H201" s="5">
        <v>12.0</v>
      </c>
      <c r="I201" s="8">
        <f t="shared" si="14"/>
        <v>12</v>
      </c>
    </row>
    <row r="202">
      <c r="A202" s="5">
        <v>2017.0</v>
      </c>
      <c r="B202" s="5" t="s">
        <v>954</v>
      </c>
      <c r="C202" s="5" t="s">
        <v>1338</v>
      </c>
      <c r="D202" s="5">
        <v>51.0</v>
      </c>
      <c r="F202" s="5" t="s">
        <v>25</v>
      </c>
      <c r="G202" s="5">
        <v>1.0</v>
      </c>
      <c r="H202" s="5">
        <v>10.0</v>
      </c>
      <c r="I202" s="8">
        <f t="shared" si="14"/>
        <v>10</v>
      </c>
    </row>
    <row r="203">
      <c r="I203" s="8">
        <f t="shared" si="14"/>
        <v>0</v>
      </c>
    </row>
    <row r="204">
      <c r="A204" s="436">
        <v>2018.0</v>
      </c>
      <c r="B204" s="436" t="s">
        <v>954</v>
      </c>
      <c r="C204" s="436" t="s">
        <v>6648</v>
      </c>
      <c r="D204" s="436">
        <v>2.0</v>
      </c>
      <c r="E204" s="437"/>
      <c r="F204" s="436" t="s">
        <v>30</v>
      </c>
      <c r="G204" s="5">
        <v>1.0</v>
      </c>
      <c r="H204" s="5">
        <v>10.0</v>
      </c>
      <c r="I204" s="8">
        <f t="shared" si="14"/>
        <v>10</v>
      </c>
    </row>
    <row r="205">
      <c r="A205" s="436">
        <v>2019.0</v>
      </c>
      <c r="B205" s="436" t="s">
        <v>954</v>
      </c>
      <c r="C205" s="436" t="s">
        <v>1089</v>
      </c>
      <c r="D205" s="436">
        <v>152.0</v>
      </c>
      <c r="E205" s="437"/>
      <c r="F205" s="436" t="s">
        <v>30</v>
      </c>
      <c r="G205" s="5">
        <v>1.0</v>
      </c>
      <c r="H205" s="5">
        <v>30.0</v>
      </c>
      <c r="I205" s="8">
        <f t="shared" si="14"/>
        <v>30</v>
      </c>
    </row>
    <row r="206">
      <c r="A206" s="436">
        <v>2019.0</v>
      </c>
      <c r="B206" s="436" t="s">
        <v>954</v>
      </c>
      <c r="C206" s="436" t="s">
        <v>6649</v>
      </c>
      <c r="D206" s="436">
        <v>102.0</v>
      </c>
      <c r="E206" s="437"/>
      <c r="F206" s="436" t="s">
        <v>25</v>
      </c>
      <c r="G206" s="5">
        <v>1.0</v>
      </c>
      <c r="H206" s="5">
        <v>5.0</v>
      </c>
      <c r="I206" s="8">
        <f t="shared" si="14"/>
        <v>5</v>
      </c>
    </row>
    <row r="207">
      <c r="A207" s="436">
        <v>2019.0</v>
      </c>
      <c r="B207" s="436" t="s">
        <v>786</v>
      </c>
      <c r="C207" s="436" t="s">
        <v>6650</v>
      </c>
      <c r="D207" s="436">
        <v>311.0</v>
      </c>
      <c r="E207" s="437"/>
      <c r="F207" s="436" t="s">
        <v>498</v>
      </c>
      <c r="G207" s="5">
        <v>1.0</v>
      </c>
      <c r="H207" s="5">
        <v>10.0</v>
      </c>
      <c r="I207" s="8">
        <f t="shared" si="14"/>
        <v>10</v>
      </c>
    </row>
    <row r="208">
      <c r="A208" s="436">
        <v>2017.0</v>
      </c>
      <c r="B208" s="436" t="s">
        <v>305</v>
      </c>
      <c r="C208" s="436" t="s">
        <v>6651</v>
      </c>
      <c r="D208" s="436">
        <v>176.0</v>
      </c>
      <c r="E208" s="436" t="s">
        <v>1770</v>
      </c>
      <c r="F208" s="436" t="s">
        <v>25</v>
      </c>
      <c r="G208" s="5">
        <v>1.0</v>
      </c>
      <c r="H208" s="5">
        <v>15.0</v>
      </c>
      <c r="I208" s="8">
        <f t="shared" si="14"/>
        <v>15</v>
      </c>
    </row>
    <row r="209">
      <c r="A209" s="436">
        <v>2018.0</v>
      </c>
      <c r="B209" s="436" t="s">
        <v>786</v>
      </c>
      <c r="C209" s="436" t="s">
        <v>6633</v>
      </c>
      <c r="D209" s="436">
        <v>103.0</v>
      </c>
      <c r="E209" s="436" t="s">
        <v>6652</v>
      </c>
      <c r="F209" s="436" t="s">
        <v>498</v>
      </c>
      <c r="G209" s="5">
        <v>1.0</v>
      </c>
      <c r="H209" s="5">
        <v>15.0</v>
      </c>
      <c r="I209" s="8">
        <f t="shared" si="14"/>
        <v>15</v>
      </c>
    </row>
    <row r="210">
      <c r="A210" s="436">
        <v>2014.0</v>
      </c>
      <c r="B210" s="436" t="s">
        <v>786</v>
      </c>
      <c r="C210" s="436" t="s">
        <v>6617</v>
      </c>
      <c r="D210" s="436">
        <v>216.0</v>
      </c>
      <c r="E210" s="437"/>
      <c r="F210" s="436" t="s">
        <v>25</v>
      </c>
      <c r="G210" s="5">
        <v>1.0</v>
      </c>
      <c r="H210" s="5">
        <v>35.0</v>
      </c>
      <c r="I210" s="8">
        <f t="shared" si="14"/>
        <v>35</v>
      </c>
    </row>
    <row r="211">
      <c r="A211" s="436">
        <v>2017.0</v>
      </c>
      <c r="B211" s="436" t="s">
        <v>954</v>
      </c>
      <c r="C211" s="436" t="s">
        <v>1340</v>
      </c>
      <c r="D211" s="436">
        <v>74.0</v>
      </c>
      <c r="E211" s="437"/>
      <c r="F211" s="436" t="s">
        <v>25</v>
      </c>
      <c r="G211" s="5">
        <v>1.0</v>
      </c>
      <c r="H211" s="5">
        <v>25.0</v>
      </c>
      <c r="I211" s="8">
        <f t="shared" si="14"/>
        <v>25</v>
      </c>
    </row>
    <row r="212">
      <c r="A212" s="436">
        <v>2018.0</v>
      </c>
      <c r="B212" s="436" t="s">
        <v>786</v>
      </c>
      <c r="C212" s="436" t="s">
        <v>1340</v>
      </c>
      <c r="D212" s="436">
        <v>172.0</v>
      </c>
      <c r="E212" s="436" t="s">
        <v>1072</v>
      </c>
      <c r="F212" s="436" t="s">
        <v>72</v>
      </c>
      <c r="G212" s="5">
        <v>1.0</v>
      </c>
      <c r="H212" s="5">
        <v>10.0</v>
      </c>
      <c r="I212" s="8">
        <f t="shared" si="14"/>
        <v>10</v>
      </c>
    </row>
    <row r="213">
      <c r="I213" s="8">
        <f t="shared" si="14"/>
        <v>0</v>
      </c>
    </row>
    <row r="214">
      <c r="A214" s="436">
        <v>2018.0</v>
      </c>
      <c r="B214" s="436" t="s">
        <v>75</v>
      </c>
      <c r="C214" s="436" t="s">
        <v>681</v>
      </c>
      <c r="D214" s="436" t="s">
        <v>476</v>
      </c>
      <c r="E214" s="437"/>
      <c r="F214" s="436" t="s">
        <v>25</v>
      </c>
      <c r="G214" s="5">
        <v>2.0</v>
      </c>
      <c r="H214" s="5">
        <v>40.0</v>
      </c>
      <c r="I214" s="8">
        <f t="shared" si="14"/>
        <v>80</v>
      </c>
      <c r="J214" s="5">
        <v>65.0</v>
      </c>
    </row>
    <row r="215">
      <c r="A215" s="436">
        <v>2018.0</v>
      </c>
      <c r="B215" s="436" t="s">
        <v>151</v>
      </c>
      <c r="C215" s="436" t="s">
        <v>323</v>
      </c>
      <c r="D215" s="436">
        <v>25.0</v>
      </c>
      <c r="E215" s="437"/>
      <c r="F215" s="436" t="s">
        <v>30</v>
      </c>
      <c r="G215" s="5">
        <v>1.0</v>
      </c>
      <c r="H215" s="5">
        <v>18.0</v>
      </c>
      <c r="I215" s="8">
        <f t="shared" si="14"/>
        <v>18</v>
      </c>
    </row>
    <row r="216">
      <c r="A216" s="5" t="s">
        <v>6653</v>
      </c>
      <c r="I216" s="8">
        <f t="shared" si="14"/>
        <v>0</v>
      </c>
    </row>
    <row r="217">
      <c r="I217" s="8">
        <f t="shared" si="14"/>
        <v>0</v>
      </c>
    </row>
    <row r="218">
      <c r="A218" s="436">
        <v>2010.0</v>
      </c>
      <c r="B218" s="436" t="s">
        <v>23</v>
      </c>
      <c r="C218" s="436" t="s">
        <v>6654</v>
      </c>
      <c r="D218" s="436">
        <v>190.0</v>
      </c>
      <c r="E218" s="436" t="s">
        <v>506</v>
      </c>
      <c r="F218" s="436" t="s">
        <v>25</v>
      </c>
      <c r="G218" s="5">
        <v>1.0</v>
      </c>
      <c r="H218" s="5">
        <v>30.0</v>
      </c>
      <c r="I218" s="8">
        <f t="shared" si="14"/>
        <v>30</v>
      </c>
    </row>
    <row r="219">
      <c r="A219" s="436">
        <v>1992.0</v>
      </c>
      <c r="B219" s="436" t="s">
        <v>2031</v>
      </c>
      <c r="C219" s="436" t="s">
        <v>193</v>
      </c>
      <c r="D219" s="436">
        <v>123.0</v>
      </c>
      <c r="E219" s="437"/>
      <c r="F219" s="436" t="s">
        <v>25</v>
      </c>
      <c r="G219" s="5">
        <v>1.0</v>
      </c>
      <c r="H219" s="5">
        <v>5.0</v>
      </c>
      <c r="I219" s="8">
        <f t="shared" si="14"/>
        <v>5</v>
      </c>
    </row>
    <row r="220">
      <c r="A220" s="436">
        <v>1989.0</v>
      </c>
      <c r="B220" s="436" t="s">
        <v>1802</v>
      </c>
      <c r="C220" s="436" t="s">
        <v>193</v>
      </c>
      <c r="D220" s="436">
        <v>1.0</v>
      </c>
      <c r="E220" s="436" t="s">
        <v>125</v>
      </c>
      <c r="F220" s="436" t="s">
        <v>763</v>
      </c>
      <c r="G220" s="5">
        <v>1.0</v>
      </c>
      <c r="H220" s="5">
        <v>60.0</v>
      </c>
      <c r="I220" s="8">
        <f t="shared" si="14"/>
        <v>60</v>
      </c>
      <c r="J220" s="8">
        <f t="shared" ref="J220:J223" si="19">0.85*I220</f>
        <v>51</v>
      </c>
    </row>
    <row r="221">
      <c r="A221" s="436">
        <v>2020.0</v>
      </c>
      <c r="B221" s="436" t="s">
        <v>954</v>
      </c>
      <c r="C221" s="436" t="s">
        <v>213</v>
      </c>
      <c r="D221" s="436">
        <v>126.0</v>
      </c>
      <c r="E221" s="436" t="s">
        <v>4177</v>
      </c>
      <c r="F221" s="436" t="s">
        <v>25</v>
      </c>
      <c r="G221" s="5">
        <v>1.0</v>
      </c>
      <c r="H221" s="5">
        <v>20.0</v>
      </c>
      <c r="I221" s="8">
        <f t="shared" si="14"/>
        <v>20</v>
      </c>
      <c r="J221" s="8">
        <f t="shared" si="19"/>
        <v>17</v>
      </c>
    </row>
    <row r="222">
      <c r="A222" s="436">
        <v>2018.0</v>
      </c>
      <c r="B222" s="436" t="s">
        <v>954</v>
      </c>
      <c r="C222" s="436" t="s">
        <v>58</v>
      </c>
      <c r="D222" s="437"/>
      <c r="E222" s="436" t="s">
        <v>898</v>
      </c>
      <c r="F222" s="436" t="s">
        <v>462</v>
      </c>
      <c r="G222" s="5">
        <v>1.0</v>
      </c>
      <c r="H222" s="5">
        <v>40.0</v>
      </c>
      <c r="I222" s="8">
        <f t="shared" si="14"/>
        <v>40</v>
      </c>
      <c r="J222" s="8">
        <f t="shared" si="19"/>
        <v>34</v>
      </c>
    </row>
    <row r="223">
      <c r="A223" s="436">
        <v>2018.0</v>
      </c>
      <c r="B223" s="436" t="s">
        <v>23</v>
      </c>
      <c r="C223" s="436" t="s">
        <v>58</v>
      </c>
      <c r="D223" s="437"/>
      <c r="E223" s="436" t="s">
        <v>200</v>
      </c>
      <c r="F223" s="436" t="s">
        <v>68</v>
      </c>
      <c r="G223" s="5">
        <v>1.0</v>
      </c>
      <c r="H223" s="5">
        <v>75.0</v>
      </c>
      <c r="I223" s="8">
        <f t="shared" si="14"/>
        <v>75</v>
      </c>
      <c r="J223" s="8">
        <f t="shared" si="19"/>
        <v>63.75</v>
      </c>
    </row>
    <row r="224">
      <c r="A224" s="436">
        <v>1980.0</v>
      </c>
      <c r="B224" s="436" t="s">
        <v>6655</v>
      </c>
      <c r="C224" s="436" t="s">
        <v>6656</v>
      </c>
      <c r="D224" s="437"/>
      <c r="E224" s="437"/>
      <c r="F224" s="436" t="s">
        <v>2670</v>
      </c>
      <c r="G224" s="5">
        <v>1.0</v>
      </c>
      <c r="H224" s="5">
        <v>80.0</v>
      </c>
      <c r="I224" s="8">
        <f t="shared" si="14"/>
        <v>80</v>
      </c>
      <c r="J224" s="5">
        <v>60.0</v>
      </c>
    </row>
    <row r="225">
      <c r="A225" s="436">
        <v>2014.0</v>
      </c>
      <c r="B225" s="436" t="s">
        <v>75</v>
      </c>
      <c r="C225" s="436" t="s">
        <v>6657</v>
      </c>
      <c r="D225" s="437"/>
      <c r="E225" s="436" t="s">
        <v>6658</v>
      </c>
      <c r="F225" s="436" t="s">
        <v>244</v>
      </c>
      <c r="G225" s="5">
        <v>1.0</v>
      </c>
      <c r="H225" s="5">
        <v>60.0</v>
      </c>
      <c r="I225" s="8">
        <f t="shared" si="14"/>
        <v>60</v>
      </c>
      <c r="J225" s="5">
        <v>45.0</v>
      </c>
    </row>
    <row r="226">
      <c r="A226" s="436">
        <v>2019.0</v>
      </c>
      <c r="B226" s="436" t="s">
        <v>23</v>
      </c>
      <c r="C226" s="436" t="s">
        <v>6314</v>
      </c>
      <c r="D226" s="437"/>
      <c r="E226" s="436" t="s">
        <v>6659</v>
      </c>
      <c r="F226" s="436" t="s">
        <v>467</v>
      </c>
      <c r="G226" s="5">
        <v>1.0</v>
      </c>
      <c r="H226" s="5">
        <v>100.0</v>
      </c>
      <c r="I226" s="8">
        <f t="shared" si="14"/>
        <v>100</v>
      </c>
      <c r="J226" s="8">
        <f>0.85*I226</f>
        <v>85</v>
      </c>
    </row>
    <row r="227">
      <c r="I227" s="8">
        <f t="shared" si="14"/>
        <v>0</v>
      </c>
    </row>
    <row r="228">
      <c r="A228" s="436">
        <v>2020.0</v>
      </c>
      <c r="B228" s="436" t="s">
        <v>786</v>
      </c>
      <c r="C228" s="436" t="s">
        <v>922</v>
      </c>
      <c r="D228" s="437"/>
      <c r="E228" s="436" t="s">
        <v>6660</v>
      </c>
      <c r="F228" s="436" t="s">
        <v>467</v>
      </c>
      <c r="G228" s="5">
        <v>1.0</v>
      </c>
      <c r="H228" s="5">
        <v>25.0</v>
      </c>
      <c r="I228" s="8">
        <f t="shared" si="14"/>
        <v>25</v>
      </c>
      <c r="J228" s="5">
        <v>20.0</v>
      </c>
    </row>
    <row r="229">
      <c r="A229" s="436">
        <v>2019.0</v>
      </c>
      <c r="B229" s="436" t="s">
        <v>954</v>
      </c>
      <c r="C229" s="436" t="s">
        <v>1092</v>
      </c>
      <c r="D229" s="437"/>
      <c r="E229" s="437"/>
      <c r="F229" s="436" t="s">
        <v>68</v>
      </c>
      <c r="G229" s="5">
        <v>1.0</v>
      </c>
      <c r="H229" s="5">
        <v>20.0</v>
      </c>
      <c r="I229" s="8">
        <f t="shared" si="14"/>
        <v>20</v>
      </c>
    </row>
    <row r="230">
      <c r="A230" s="436">
        <v>2015.0</v>
      </c>
      <c r="B230" s="436" t="s">
        <v>954</v>
      </c>
      <c r="C230" s="436" t="s">
        <v>1823</v>
      </c>
      <c r="D230" s="437"/>
      <c r="E230" s="437"/>
      <c r="F230" s="436" t="s">
        <v>244</v>
      </c>
      <c r="G230" s="5">
        <v>1.0</v>
      </c>
      <c r="H230" s="5">
        <v>20.0</v>
      </c>
      <c r="I230" s="8">
        <f t="shared" si="14"/>
        <v>20</v>
      </c>
    </row>
    <row r="231">
      <c r="A231" s="436">
        <v>2018.0</v>
      </c>
      <c r="B231" s="436" t="s">
        <v>3188</v>
      </c>
      <c r="C231" s="436" t="s">
        <v>3382</v>
      </c>
      <c r="D231" s="437"/>
      <c r="E231" s="436" t="s">
        <v>6661</v>
      </c>
      <c r="F231" s="436" t="s">
        <v>68</v>
      </c>
      <c r="G231" s="5">
        <v>1.0</v>
      </c>
      <c r="H231" s="5">
        <v>130.0</v>
      </c>
      <c r="I231" s="8">
        <f t="shared" si="14"/>
        <v>130</v>
      </c>
    </row>
    <row r="232">
      <c r="A232" s="436">
        <v>2018.0</v>
      </c>
      <c r="B232" s="436" t="s">
        <v>786</v>
      </c>
      <c r="C232" s="436" t="s">
        <v>3382</v>
      </c>
      <c r="D232" s="437"/>
      <c r="E232" s="436" t="s">
        <v>6662</v>
      </c>
      <c r="F232" s="436" t="s">
        <v>68</v>
      </c>
      <c r="G232" s="5">
        <v>1.0</v>
      </c>
      <c r="H232" s="5">
        <v>60.0</v>
      </c>
      <c r="I232" s="8">
        <f t="shared" si="14"/>
        <v>60</v>
      </c>
    </row>
    <row r="233">
      <c r="A233" s="436">
        <v>2018.0</v>
      </c>
      <c r="B233" s="436" t="s">
        <v>305</v>
      </c>
      <c r="C233" s="436" t="s">
        <v>1823</v>
      </c>
      <c r="D233" s="437"/>
      <c r="E233" s="436" t="s">
        <v>6663</v>
      </c>
      <c r="F233" s="436" t="s">
        <v>244</v>
      </c>
      <c r="G233" s="5">
        <v>1.0</v>
      </c>
      <c r="H233" s="5">
        <v>20.0</v>
      </c>
      <c r="I233" s="8">
        <f t="shared" si="14"/>
        <v>20</v>
      </c>
    </row>
    <row r="234">
      <c r="A234" s="436">
        <v>2020.0</v>
      </c>
      <c r="B234" s="436" t="s">
        <v>954</v>
      </c>
      <c r="C234" s="436" t="s">
        <v>880</v>
      </c>
      <c r="D234" s="437"/>
      <c r="E234" s="436" t="s">
        <v>898</v>
      </c>
      <c r="F234" s="436" t="s">
        <v>244</v>
      </c>
      <c r="G234" s="5">
        <v>1.0</v>
      </c>
      <c r="H234" s="5">
        <v>65.0</v>
      </c>
      <c r="I234" s="8">
        <f t="shared" si="14"/>
        <v>65</v>
      </c>
      <c r="J234" s="5">
        <v>50.0</v>
      </c>
    </row>
    <row r="235">
      <c r="A235" s="436">
        <v>2018.0</v>
      </c>
      <c r="B235" s="436" t="s">
        <v>786</v>
      </c>
      <c r="C235" s="436" t="s">
        <v>3382</v>
      </c>
      <c r="D235" s="437"/>
      <c r="E235" s="436" t="s">
        <v>6664</v>
      </c>
      <c r="F235" s="436" t="s">
        <v>68</v>
      </c>
      <c r="G235" s="5">
        <v>1.0</v>
      </c>
      <c r="H235" s="5">
        <v>65.0</v>
      </c>
      <c r="I235" s="8">
        <f t="shared" si="14"/>
        <v>65</v>
      </c>
    </row>
    <row r="236">
      <c r="A236" s="436">
        <v>2020.0</v>
      </c>
      <c r="B236" s="436" t="s">
        <v>786</v>
      </c>
      <c r="C236" s="436" t="s">
        <v>922</v>
      </c>
      <c r="D236" s="437"/>
      <c r="E236" s="436" t="s">
        <v>898</v>
      </c>
      <c r="F236" s="436" t="s">
        <v>244</v>
      </c>
      <c r="G236" s="5">
        <v>1.0</v>
      </c>
      <c r="H236" s="5">
        <v>45.0</v>
      </c>
      <c r="I236" s="8">
        <f t="shared" si="14"/>
        <v>45</v>
      </c>
      <c r="J236" s="5">
        <v>35.0</v>
      </c>
    </row>
    <row r="239">
      <c r="F239" s="5" t="s">
        <v>6665</v>
      </c>
      <c r="G239" s="8">
        <f>sum(G4:G236)</f>
        <v>219</v>
      </c>
    </row>
  </sheetData>
  <conditionalFormatting sqref="J1:M1">
    <cfRule type="cellIs" dxfId="0" priority="1" operator="lessThanOrEqual">
      <formula>0.6</formula>
    </cfRule>
  </conditionalFormatting>
  <conditionalFormatting sqref="J1:M1">
    <cfRule type="cellIs" dxfId="10" priority="2" operator="between">
      <formula>0.6</formula>
      <formula>0.75</formula>
    </cfRule>
  </conditionalFormatting>
  <conditionalFormatting sqref="J1:M1">
    <cfRule type="cellIs" dxfId="9" priority="3" operator="greaterThan">
      <formula>0.75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8.63"/>
  </cols>
  <sheetData>
    <row r="1">
      <c r="A1" s="81" t="s">
        <v>5976</v>
      </c>
      <c r="B1" s="81" t="s">
        <v>4</v>
      </c>
      <c r="C1" s="81" t="s">
        <v>5</v>
      </c>
      <c r="D1" s="81" t="s">
        <v>7</v>
      </c>
      <c r="E1" s="81" t="s">
        <v>8</v>
      </c>
      <c r="F1" s="81" t="s">
        <v>4927</v>
      </c>
      <c r="G1" s="81" t="s">
        <v>4974</v>
      </c>
      <c r="H1" s="81" t="s">
        <v>6407</v>
      </c>
      <c r="I1" s="81" t="s">
        <v>6666</v>
      </c>
      <c r="J1" s="286" t="s">
        <v>6667</v>
      </c>
      <c r="K1" s="286" t="s">
        <v>6668</v>
      </c>
      <c r="L1" s="286" t="s">
        <v>6669</v>
      </c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</row>
    <row r="2">
      <c r="J2" s="92"/>
      <c r="K2" s="92"/>
      <c r="L2" s="92"/>
      <c r="M2" s="78" t="s">
        <v>1784</v>
      </c>
      <c r="N2" s="79" t="s">
        <v>5977</v>
      </c>
      <c r="O2" s="80" t="s">
        <v>6670</v>
      </c>
    </row>
    <row r="3">
      <c r="A3" s="5">
        <v>1989.0</v>
      </c>
      <c r="B3" s="5" t="s">
        <v>102</v>
      </c>
      <c r="C3" s="5" t="s">
        <v>5978</v>
      </c>
      <c r="E3" s="5">
        <v>8.0</v>
      </c>
      <c r="F3" s="5">
        <v>1.0</v>
      </c>
      <c r="I3" s="5">
        <v>10.0</v>
      </c>
      <c r="J3" s="92">
        <f t="shared" ref="J3:J506" si="1">I3*F3</f>
        <v>10</v>
      </c>
      <c r="K3" s="92">
        <f t="shared" ref="K3:K97" si="2">L3/F3</f>
        <v>20</v>
      </c>
      <c r="L3" s="91">
        <v>20.0</v>
      </c>
      <c r="M3" s="385"/>
      <c r="N3" s="394"/>
      <c r="O3" s="250"/>
    </row>
    <row r="4">
      <c r="A4" s="5">
        <v>1987.0</v>
      </c>
      <c r="B4" s="5" t="s">
        <v>2244</v>
      </c>
      <c r="C4" s="5" t="s">
        <v>5979</v>
      </c>
      <c r="E4" s="5">
        <v>8.0</v>
      </c>
      <c r="F4" s="5">
        <v>2.0</v>
      </c>
      <c r="I4" s="5">
        <v>25.0</v>
      </c>
      <c r="J4" s="92">
        <f t="shared" si="1"/>
        <v>50</v>
      </c>
      <c r="K4" s="92">
        <f t="shared" si="2"/>
        <v>30</v>
      </c>
      <c r="L4" s="91">
        <v>60.0</v>
      </c>
      <c r="M4" s="233"/>
      <c r="N4" s="396">
        <f>sum(F3:F709)</f>
        <v>1452</v>
      </c>
      <c r="O4" s="435">
        <f>J513</f>
        <v>59975</v>
      </c>
    </row>
    <row r="5">
      <c r="A5" s="5">
        <v>1987.0</v>
      </c>
      <c r="B5" s="5" t="s">
        <v>2244</v>
      </c>
      <c r="C5" s="5" t="s">
        <v>5979</v>
      </c>
      <c r="E5" s="5">
        <v>7.0</v>
      </c>
      <c r="F5" s="5">
        <v>1.0</v>
      </c>
      <c r="I5" s="5">
        <v>25.0</v>
      </c>
      <c r="J5" s="92">
        <f t="shared" si="1"/>
        <v>25</v>
      </c>
      <c r="K5" s="92">
        <f t="shared" si="2"/>
        <v>15</v>
      </c>
      <c r="L5" s="91">
        <v>15.0</v>
      </c>
      <c r="N5" s="8">
        <f>sum(F3:F506)</f>
        <v>1452</v>
      </c>
      <c r="O5" s="259">
        <f>O4/N5</f>
        <v>41.30509642</v>
      </c>
      <c r="P5" s="5" t="s">
        <v>6671</v>
      </c>
    </row>
    <row r="6">
      <c r="A6" s="5">
        <v>1988.0</v>
      </c>
      <c r="B6" s="5" t="s">
        <v>102</v>
      </c>
      <c r="C6" s="5" t="s">
        <v>5979</v>
      </c>
      <c r="E6" s="5">
        <v>8.0</v>
      </c>
      <c r="F6" s="5">
        <v>6.0</v>
      </c>
      <c r="I6" s="5">
        <v>12.5</v>
      </c>
      <c r="J6" s="92">
        <f t="shared" si="1"/>
        <v>75</v>
      </c>
      <c r="K6" s="92">
        <f t="shared" si="2"/>
        <v>12.5</v>
      </c>
      <c r="L6" s="91">
        <v>75.0</v>
      </c>
      <c r="N6" s="5" t="s">
        <v>5980</v>
      </c>
    </row>
    <row r="7">
      <c r="A7" s="5">
        <v>1987.0</v>
      </c>
      <c r="B7" s="5" t="s">
        <v>102</v>
      </c>
      <c r="C7" s="5" t="s">
        <v>5979</v>
      </c>
      <c r="E7" s="5">
        <v>8.0</v>
      </c>
      <c r="F7" s="5">
        <v>1.0</v>
      </c>
      <c r="I7" s="5">
        <v>25.0</v>
      </c>
      <c r="J7" s="92">
        <f t="shared" si="1"/>
        <v>25</v>
      </c>
      <c r="K7" s="92">
        <f t="shared" si="2"/>
        <v>30</v>
      </c>
      <c r="L7" s="91">
        <v>30.0</v>
      </c>
    </row>
    <row r="8">
      <c r="A8" s="5">
        <v>1987.0</v>
      </c>
      <c r="B8" s="5" t="s">
        <v>2244</v>
      </c>
      <c r="C8" s="5" t="s">
        <v>5979</v>
      </c>
      <c r="D8" s="5" t="s">
        <v>2072</v>
      </c>
      <c r="E8" s="5">
        <v>6.0</v>
      </c>
      <c r="F8" s="5">
        <v>1.0</v>
      </c>
      <c r="I8" s="5">
        <v>15.0</v>
      </c>
      <c r="J8" s="92">
        <f t="shared" si="1"/>
        <v>15</v>
      </c>
      <c r="K8" s="92">
        <f t="shared" si="2"/>
        <v>10</v>
      </c>
      <c r="L8" s="91">
        <v>10.0</v>
      </c>
    </row>
    <row r="9">
      <c r="A9" s="5">
        <v>1987.0</v>
      </c>
      <c r="B9" s="5" t="s">
        <v>102</v>
      </c>
      <c r="C9" s="5" t="s">
        <v>5979</v>
      </c>
      <c r="E9" s="5">
        <v>8.0</v>
      </c>
      <c r="F9" s="5">
        <v>4.0</v>
      </c>
      <c r="I9" s="5">
        <v>25.0</v>
      </c>
      <c r="J9" s="92">
        <f t="shared" si="1"/>
        <v>100</v>
      </c>
      <c r="K9" s="92">
        <f t="shared" si="2"/>
        <v>30</v>
      </c>
      <c r="L9" s="91">
        <v>120.0</v>
      </c>
    </row>
    <row r="10">
      <c r="A10" s="5">
        <v>1987.0</v>
      </c>
      <c r="B10" s="5" t="s">
        <v>102</v>
      </c>
      <c r="C10" s="5" t="s">
        <v>5979</v>
      </c>
      <c r="E10" s="5">
        <v>6.0</v>
      </c>
      <c r="F10" s="5">
        <v>2.0</v>
      </c>
      <c r="I10" s="5">
        <v>10.0</v>
      </c>
      <c r="J10" s="92">
        <f t="shared" si="1"/>
        <v>20</v>
      </c>
      <c r="K10" s="92">
        <f t="shared" si="2"/>
        <v>5</v>
      </c>
      <c r="L10" s="91">
        <v>10.0</v>
      </c>
    </row>
    <row r="11">
      <c r="A11" s="5">
        <v>1987.0</v>
      </c>
      <c r="B11" s="5" t="s">
        <v>102</v>
      </c>
      <c r="C11" s="5" t="s">
        <v>5979</v>
      </c>
      <c r="D11" s="5" t="s">
        <v>1567</v>
      </c>
      <c r="E11" s="5">
        <v>8.0</v>
      </c>
      <c r="F11" s="5">
        <v>4.0</v>
      </c>
      <c r="I11" s="5">
        <v>40.0</v>
      </c>
      <c r="J11" s="92">
        <f t="shared" si="1"/>
        <v>160</v>
      </c>
      <c r="K11" s="92">
        <f t="shared" si="2"/>
        <v>30</v>
      </c>
      <c r="L11" s="91">
        <v>120.0</v>
      </c>
    </row>
    <row r="12">
      <c r="A12" s="5">
        <v>1987.0</v>
      </c>
      <c r="B12" s="5" t="s">
        <v>102</v>
      </c>
      <c r="C12" s="5" t="s">
        <v>5979</v>
      </c>
      <c r="D12" s="5" t="s">
        <v>1567</v>
      </c>
      <c r="E12" s="5">
        <v>7.0</v>
      </c>
      <c r="F12" s="5">
        <v>1.0</v>
      </c>
      <c r="I12" s="5">
        <v>15.0</v>
      </c>
      <c r="J12" s="92">
        <f t="shared" si="1"/>
        <v>15</v>
      </c>
      <c r="K12" s="92">
        <f t="shared" si="2"/>
        <v>20</v>
      </c>
      <c r="L12" s="91">
        <v>20.0</v>
      </c>
    </row>
    <row r="13">
      <c r="A13" s="5">
        <v>1987.0</v>
      </c>
      <c r="B13" s="5" t="s">
        <v>102</v>
      </c>
      <c r="C13" s="5" t="s">
        <v>5979</v>
      </c>
      <c r="D13" s="5" t="s">
        <v>1567</v>
      </c>
      <c r="E13" s="5">
        <v>6.0</v>
      </c>
      <c r="F13" s="5">
        <v>1.0</v>
      </c>
      <c r="I13" s="5">
        <v>10.0</v>
      </c>
      <c r="J13" s="92">
        <f t="shared" si="1"/>
        <v>10</v>
      </c>
      <c r="K13" s="92">
        <f t="shared" si="2"/>
        <v>10</v>
      </c>
      <c r="L13" s="91">
        <v>10.0</v>
      </c>
    </row>
    <row r="14">
      <c r="A14" s="5">
        <v>1987.0</v>
      </c>
      <c r="B14" s="5" t="s">
        <v>2244</v>
      </c>
      <c r="C14" s="5" t="s">
        <v>5979</v>
      </c>
      <c r="E14" s="5">
        <v>8.0</v>
      </c>
      <c r="F14" s="5">
        <v>1.0</v>
      </c>
      <c r="I14" s="5">
        <v>40.0</v>
      </c>
      <c r="J14" s="92">
        <f t="shared" si="1"/>
        <v>40</v>
      </c>
      <c r="K14" s="92">
        <f t="shared" si="2"/>
        <v>30</v>
      </c>
      <c r="L14" s="91">
        <v>30.0</v>
      </c>
    </row>
    <row r="15">
      <c r="A15" s="5">
        <v>1987.0</v>
      </c>
      <c r="B15" s="5" t="s">
        <v>2244</v>
      </c>
      <c r="C15" s="5" t="s">
        <v>2377</v>
      </c>
      <c r="D15" s="5" t="s">
        <v>2072</v>
      </c>
      <c r="E15" s="5">
        <v>8.0</v>
      </c>
      <c r="F15" s="5">
        <v>1.0</v>
      </c>
      <c r="I15" s="5">
        <v>50.0</v>
      </c>
      <c r="J15" s="92">
        <f t="shared" si="1"/>
        <v>50</v>
      </c>
      <c r="K15" s="92">
        <f t="shared" si="2"/>
        <v>20</v>
      </c>
      <c r="L15" s="91">
        <v>20.0</v>
      </c>
    </row>
    <row r="16">
      <c r="A16" s="5">
        <v>1978.0</v>
      </c>
      <c r="B16" s="5" t="s">
        <v>5981</v>
      </c>
      <c r="C16" s="5" t="s">
        <v>495</v>
      </c>
      <c r="E16" s="5">
        <v>8.0</v>
      </c>
      <c r="F16" s="5">
        <v>2.0</v>
      </c>
      <c r="I16" s="5">
        <v>40.0</v>
      </c>
      <c r="J16" s="92">
        <f t="shared" si="1"/>
        <v>80</v>
      </c>
      <c r="K16" s="92">
        <f t="shared" si="2"/>
        <v>35</v>
      </c>
      <c r="L16" s="91">
        <v>70.0</v>
      </c>
    </row>
    <row r="17">
      <c r="A17" s="5">
        <v>2018.0</v>
      </c>
      <c r="B17" s="5" t="s">
        <v>119</v>
      </c>
      <c r="C17" s="5" t="s">
        <v>1528</v>
      </c>
      <c r="E17" s="5">
        <v>10.0</v>
      </c>
      <c r="F17" s="5">
        <v>3.0</v>
      </c>
      <c r="H17" s="5" t="s">
        <v>6672</v>
      </c>
      <c r="I17" s="5">
        <v>60.0</v>
      </c>
      <c r="J17" s="92">
        <f t="shared" si="1"/>
        <v>180</v>
      </c>
      <c r="K17" s="92">
        <f t="shared" si="2"/>
        <v>40</v>
      </c>
      <c r="L17" s="91">
        <v>120.0</v>
      </c>
    </row>
    <row r="18">
      <c r="A18" s="5">
        <v>1987.0</v>
      </c>
      <c r="B18" s="5" t="s">
        <v>119</v>
      </c>
      <c r="C18" s="5" t="s">
        <v>120</v>
      </c>
      <c r="E18" s="5">
        <v>9.0</v>
      </c>
      <c r="F18" s="5">
        <v>1.0</v>
      </c>
      <c r="I18" s="5">
        <v>20.0</v>
      </c>
      <c r="J18" s="92">
        <f t="shared" si="1"/>
        <v>20</v>
      </c>
      <c r="K18" s="92">
        <f t="shared" si="2"/>
        <v>15</v>
      </c>
      <c r="L18" s="91">
        <v>15.0</v>
      </c>
    </row>
    <row r="19">
      <c r="A19" s="5">
        <v>1987.0</v>
      </c>
      <c r="B19" s="5" t="s">
        <v>62</v>
      </c>
      <c r="C19" s="5" t="s">
        <v>120</v>
      </c>
      <c r="E19" s="5">
        <v>9.0</v>
      </c>
      <c r="F19" s="5">
        <v>1.0</v>
      </c>
      <c r="I19" s="5">
        <v>25.0</v>
      </c>
      <c r="J19" s="92">
        <f t="shared" si="1"/>
        <v>25</v>
      </c>
      <c r="K19" s="92">
        <f t="shared" si="2"/>
        <v>25</v>
      </c>
      <c r="L19" s="91">
        <v>25.0</v>
      </c>
    </row>
    <row r="20">
      <c r="A20" s="5">
        <v>1987.0</v>
      </c>
      <c r="B20" s="5" t="s">
        <v>5982</v>
      </c>
      <c r="C20" s="5" t="s">
        <v>5983</v>
      </c>
      <c r="E20" s="5">
        <v>9.0</v>
      </c>
      <c r="F20" s="5">
        <v>2.0</v>
      </c>
      <c r="I20" s="5">
        <v>20.0</v>
      </c>
      <c r="J20" s="92">
        <f t="shared" si="1"/>
        <v>40</v>
      </c>
      <c r="K20" s="92">
        <f t="shared" si="2"/>
        <v>15</v>
      </c>
      <c r="L20" s="91">
        <v>30.0</v>
      </c>
    </row>
    <row r="21">
      <c r="A21" s="5">
        <v>1987.0</v>
      </c>
      <c r="B21" s="5" t="s">
        <v>62</v>
      </c>
      <c r="C21" s="5" t="s">
        <v>5983</v>
      </c>
      <c r="E21" s="5">
        <v>9.0</v>
      </c>
      <c r="F21" s="5">
        <v>1.0</v>
      </c>
      <c r="I21" s="5">
        <v>25.0</v>
      </c>
      <c r="J21" s="92">
        <f t="shared" si="1"/>
        <v>25</v>
      </c>
      <c r="K21" s="92">
        <f t="shared" si="2"/>
        <v>25</v>
      </c>
      <c r="L21" s="91">
        <v>25.0</v>
      </c>
    </row>
    <row r="22">
      <c r="A22" s="5">
        <v>1987.0</v>
      </c>
      <c r="B22" s="5" t="s">
        <v>2835</v>
      </c>
      <c r="C22" s="5" t="s">
        <v>5984</v>
      </c>
      <c r="E22" s="5">
        <v>9.0</v>
      </c>
      <c r="F22" s="5">
        <v>1.0</v>
      </c>
      <c r="I22" s="5">
        <v>15.0</v>
      </c>
      <c r="J22" s="92">
        <f t="shared" si="1"/>
        <v>15</v>
      </c>
      <c r="K22" s="92">
        <f t="shared" si="2"/>
        <v>15</v>
      </c>
      <c r="L22" s="91">
        <v>15.0</v>
      </c>
    </row>
    <row r="23">
      <c r="A23" s="5">
        <v>1987.0</v>
      </c>
      <c r="B23" s="5" t="s">
        <v>2835</v>
      </c>
      <c r="C23" s="5" t="s">
        <v>5984</v>
      </c>
      <c r="E23" s="5">
        <v>8.0</v>
      </c>
      <c r="F23" s="5">
        <v>6.0</v>
      </c>
      <c r="I23" s="5">
        <v>10.0</v>
      </c>
      <c r="J23" s="92">
        <f t="shared" si="1"/>
        <v>60</v>
      </c>
      <c r="K23" s="92">
        <f t="shared" si="2"/>
        <v>10</v>
      </c>
      <c r="L23" s="91">
        <v>60.0</v>
      </c>
    </row>
    <row r="24">
      <c r="A24" s="5">
        <v>1989.0</v>
      </c>
      <c r="B24" s="5" t="s">
        <v>5985</v>
      </c>
      <c r="C24" s="5" t="s">
        <v>1268</v>
      </c>
      <c r="E24" s="5" t="s">
        <v>808</v>
      </c>
      <c r="F24" s="5">
        <v>1.0</v>
      </c>
      <c r="I24" s="5">
        <v>50.0</v>
      </c>
      <c r="J24" s="92">
        <f t="shared" si="1"/>
        <v>50</v>
      </c>
      <c r="K24" s="92">
        <f t="shared" si="2"/>
        <v>50</v>
      </c>
      <c r="L24" s="91">
        <v>50.0</v>
      </c>
    </row>
    <row r="25">
      <c r="A25" s="5">
        <v>1989.0</v>
      </c>
      <c r="B25" s="5" t="s">
        <v>330</v>
      </c>
      <c r="C25" s="5" t="s">
        <v>1268</v>
      </c>
      <c r="F25" s="5">
        <v>56.0</v>
      </c>
      <c r="I25" s="5">
        <v>35.0</v>
      </c>
      <c r="J25" s="92">
        <f t="shared" si="1"/>
        <v>1960</v>
      </c>
      <c r="K25" s="92">
        <f t="shared" si="2"/>
        <v>40</v>
      </c>
      <c r="L25" s="91">
        <v>2240.0</v>
      </c>
    </row>
    <row r="26">
      <c r="A26" s="5">
        <v>1980.0</v>
      </c>
      <c r="B26" s="5" t="s">
        <v>62</v>
      </c>
      <c r="C26" s="5" t="s">
        <v>5986</v>
      </c>
      <c r="E26" s="5">
        <v>7.0</v>
      </c>
      <c r="F26" s="5">
        <v>2.0</v>
      </c>
      <c r="I26" s="5">
        <v>60.0</v>
      </c>
      <c r="J26" s="92">
        <f t="shared" si="1"/>
        <v>120</v>
      </c>
      <c r="K26" s="92">
        <f t="shared" si="2"/>
        <v>50</v>
      </c>
      <c r="L26" s="91">
        <v>100.0</v>
      </c>
    </row>
    <row r="27">
      <c r="A27" s="99">
        <v>2020.0</v>
      </c>
      <c r="B27" s="99" t="s">
        <v>5981</v>
      </c>
      <c r="C27" s="99" t="s">
        <v>5987</v>
      </c>
      <c r="D27" s="100"/>
      <c r="E27" s="99">
        <v>9.0</v>
      </c>
      <c r="F27" s="99">
        <v>7.0</v>
      </c>
      <c r="G27" s="100"/>
      <c r="H27" s="99" t="s">
        <v>6413</v>
      </c>
      <c r="I27" s="99">
        <v>10.0</v>
      </c>
      <c r="J27" s="92">
        <f t="shared" si="1"/>
        <v>70</v>
      </c>
      <c r="K27" s="100">
        <f t="shared" si="2"/>
        <v>15</v>
      </c>
      <c r="L27" s="99">
        <v>105.0</v>
      </c>
      <c r="M27" s="100">
        <f t="shared" ref="M27:M28" si="3">F27*5</f>
        <v>35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</row>
    <row r="28">
      <c r="A28" s="99">
        <v>2020.0</v>
      </c>
      <c r="B28" s="99" t="s">
        <v>23</v>
      </c>
      <c r="C28" s="99" t="s">
        <v>5987</v>
      </c>
      <c r="D28" s="100"/>
      <c r="E28" s="99" t="s">
        <v>68</v>
      </c>
      <c r="F28" s="99">
        <v>3.0</v>
      </c>
      <c r="G28" s="100"/>
      <c r="H28" s="99" t="s">
        <v>6672</v>
      </c>
      <c r="I28" s="99">
        <v>35.0</v>
      </c>
      <c r="J28" s="92">
        <f t="shared" si="1"/>
        <v>105</v>
      </c>
      <c r="K28" s="100">
        <f t="shared" si="2"/>
        <v>40</v>
      </c>
      <c r="L28" s="99">
        <v>120.0</v>
      </c>
      <c r="M28" s="100">
        <f t="shared" si="3"/>
        <v>15</v>
      </c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</row>
    <row r="29">
      <c r="A29" s="99">
        <v>2020.0</v>
      </c>
      <c r="B29" s="99" t="s">
        <v>1974</v>
      </c>
      <c r="C29" s="99" t="s">
        <v>5987</v>
      </c>
      <c r="D29" s="100"/>
      <c r="E29" s="99">
        <v>10.0</v>
      </c>
      <c r="F29" s="99">
        <v>1.0</v>
      </c>
      <c r="G29" s="99"/>
      <c r="H29" s="99" t="s">
        <v>6413</v>
      </c>
      <c r="I29" s="99">
        <v>25.0</v>
      </c>
      <c r="J29" s="92">
        <f t="shared" si="1"/>
        <v>25</v>
      </c>
      <c r="K29" s="100">
        <f t="shared" si="2"/>
        <v>25</v>
      </c>
      <c r="L29" s="99">
        <v>25.0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</row>
    <row r="30">
      <c r="A30" s="99">
        <v>2020.0</v>
      </c>
      <c r="B30" s="99" t="s">
        <v>57</v>
      </c>
      <c r="C30" s="99" t="s">
        <v>5987</v>
      </c>
      <c r="D30" s="100"/>
      <c r="E30" s="99">
        <v>10.0</v>
      </c>
      <c r="F30" s="99">
        <v>1.0</v>
      </c>
      <c r="G30" s="100"/>
      <c r="H30" s="99" t="s">
        <v>6413</v>
      </c>
      <c r="I30" s="99">
        <v>20.0</v>
      </c>
      <c r="J30" s="92">
        <f t="shared" si="1"/>
        <v>20</v>
      </c>
      <c r="K30" s="100">
        <f t="shared" si="2"/>
        <v>25</v>
      </c>
      <c r="L30" s="99">
        <v>25.0</v>
      </c>
      <c r="M30" s="99">
        <v>5.0</v>
      </c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</row>
    <row r="31">
      <c r="A31" s="5">
        <v>1989.0</v>
      </c>
      <c r="B31" s="5" t="s">
        <v>5985</v>
      </c>
      <c r="C31" s="5" t="s">
        <v>5988</v>
      </c>
      <c r="E31" s="5">
        <v>9.0</v>
      </c>
      <c r="F31" s="5">
        <v>2.0</v>
      </c>
      <c r="I31" s="5">
        <v>45.0</v>
      </c>
      <c r="J31" s="92">
        <f t="shared" si="1"/>
        <v>90</v>
      </c>
      <c r="K31" s="92">
        <f t="shared" si="2"/>
        <v>40</v>
      </c>
      <c r="L31" s="91">
        <v>80.0</v>
      </c>
    </row>
    <row r="32">
      <c r="A32" s="5">
        <v>1987.0</v>
      </c>
      <c r="B32" s="5" t="s">
        <v>62</v>
      </c>
      <c r="C32" s="5" t="s">
        <v>5988</v>
      </c>
      <c r="E32" s="5">
        <v>9.0</v>
      </c>
      <c r="F32" s="5">
        <v>1.0</v>
      </c>
      <c r="I32" s="5">
        <v>30.0</v>
      </c>
      <c r="J32" s="92">
        <f t="shared" si="1"/>
        <v>30</v>
      </c>
      <c r="K32" s="92">
        <f t="shared" si="2"/>
        <v>30</v>
      </c>
      <c r="L32" s="91">
        <v>30.0</v>
      </c>
    </row>
    <row r="33">
      <c r="A33" s="5">
        <v>1987.0</v>
      </c>
      <c r="B33" s="5" t="s">
        <v>62</v>
      </c>
      <c r="C33" s="5" t="s">
        <v>5988</v>
      </c>
      <c r="E33" s="5">
        <v>8.0</v>
      </c>
      <c r="F33" s="5">
        <v>1.0</v>
      </c>
      <c r="I33" s="5">
        <v>15.0</v>
      </c>
      <c r="J33" s="92">
        <f t="shared" si="1"/>
        <v>15</v>
      </c>
      <c r="K33" s="92">
        <f t="shared" si="2"/>
        <v>20</v>
      </c>
      <c r="L33" s="91">
        <v>20.0</v>
      </c>
    </row>
    <row r="34">
      <c r="A34" s="5">
        <v>1988.0</v>
      </c>
      <c r="B34" s="5" t="s">
        <v>62</v>
      </c>
      <c r="C34" s="5" t="s">
        <v>5988</v>
      </c>
      <c r="E34" s="5">
        <v>9.0</v>
      </c>
      <c r="F34" s="5">
        <v>1.0</v>
      </c>
      <c r="I34" s="5">
        <v>100.0</v>
      </c>
      <c r="J34" s="92">
        <f t="shared" si="1"/>
        <v>100</v>
      </c>
      <c r="K34" s="92">
        <f t="shared" si="2"/>
        <v>70</v>
      </c>
      <c r="L34" s="91">
        <v>70.0</v>
      </c>
    </row>
    <row r="35">
      <c r="A35" s="5">
        <v>1988.0</v>
      </c>
      <c r="B35" s="5" t="s">
        <v>62</v>
      </c>
      <c r="C35" s="5" t="s">
        <v>5988</v>
      </c>
      <c r="E35" s="5" t="s">
        <v>467</v>
      </c>
      <c r="F35" s="5">
        <v>1.0</v>
      </c>
      <c r="I35" s="5">
        <v>60.0</v>
      </c>
      <c r="J35" s="92">
        <f t="shared" si="1"/>
        <v>60</v>
      </c>
      <c r="K35" s="92">
        <f t="shared" si="2"/>
        <v>60</v>
      </c>
      <c r="L35" s="91">
        <v>60.0</v>
      </c>
    </row>
    <row r="36">
      <c r="A36" s="5">
        <v>1988.0</v>
      </c>
      <c r="B36" s="5" t="s">
        <v>62</v>
      </c>
      <c r="C36" s="5" t="s">
        <v>5988</v>
      </c>
      <c r="D36" s="5" t="s">
        <v>5989</v>
      </c>
      <c r="E36" s="5">
        <v>9.0</v>
      </c>
      <c r="F36" s="5">
        <v>2.0</v>
      </c>
      <c r="I36" s="5">
        <v>25.0</v>
      </c>
      <c r="J36" s="92">
        <f t="shared" si="1"/>
        <v>50</v>
      </c>
      <c r="K36" s="92">
        <f t="shared" si="2"/>
        <v>20</v>
      </c>
      <c r="L36" s="91">
        <v>40.0</v>
      </c>
    </row>
    <row r="37">
      <c r="A37" s="5">
        <v>1988.0</v>
      </c>
      <c r="B37" s="5" t="s">
        <v>62</v>
      </c>
      <c r="C37" s="5" t="s">
        <v>5988</v>
      </c>
      <c r="D37" s="5" t="s">
        <v>5989</v>
      </c>
      <c r="E37" s="5">
        <v>8.0</v>
      </c>
      <c r="F37" s="5">
        <v>4.0</v>
      </c>
      <c r="I37" s="5">
        <v>10.0</v>
      </c>
      <c r="J37" s="92">
        <f t="shared" si="1"/>
        <v>40</v>
      </c>
      <c r="K37" s="92">
        <f t="shared" si="2"/>
        <v>10</v>
      </c>
      <c r="L37" s="91">
        <v>40.0</v>
      </c>
    </row>
    <row r="38">
      <c r="A38" s="5">
        <v>1987.0</v>
      </c>
      <c r="B38" s="5" t="s">
        <v>119</v>
      </c>
      <c r="C38" s="5" t="s">
        <v>5988</v>
      </c>
      <c r="E38" s="5">
        <v>9.0</v>
      </c>
      <c r="F38" s="5">
        <v>20.0</v>
      </c>
      <c r="H38" s="5" t="s">
        <v>6673</v>
      </c>
      <c r="I38" s="5">
        <v>35.0</v>
      </c>
      <c r="J38" s="92">
        <f t="shared" si="1"/>
        <v>700</v>
      </c>
      <c r="K38" s="92">
        <f t="shared" si="2"/>
        <v>40</v>
      </c>
      <c r="L38" s="91">
        <v>800.0</v>
      </c>
    </row>
    <row r="39">
      <c r="A39" s="5">
        <v>1987.0</v>
      </c>
      <c r="B39" s="5" t="s">
        <v>582</v>
      </c>
      <c r="C39" s="5" t="s">
        <v>5988</v>
      </c>
      <c r="E39" s="5">
        <v>9.0</v>
      </c>
      <c r="F39" s="5">
        <v>4.0</v>
      </c>
      <c r="H39" s="5" t="s">
        <v>6673</v>
      </c>
      <c r="I39" s="5">
        <v>50.0</v>
      </c>
      <c r="J39" s="92">
        <f t="shared" si="1"/>
        <v>200</v>
      </c>
      <c r="K39" s="92">
        <f t="shared" si="2"/>
        <v>20</v>
      </c>
      <c r="L39" s="91">
        <v>80.0</v>
      </c>
    </row>
    <row r="40">
      <c r="A40" s="5">
        <v>1987.0</v>
      </c>
      <c r="B40" s="5" t="s">
        <v>582</v>
      </c>
      <c r="C40" s="5" t="s">
        <v>5988</v>
      </c>
      <c r="E40" s="5">
        <v>8.0</v>
      </c>
      <c r="F40" s="5">
        <v>3.0</v>
      </c>
      <c r="H40" s="5" t="s">
        <v>6673</v>
      </c>
      <c r="I40" s="5">
        <v>15.0</v>
      </c>
      <c r="J40" s="92">
        <f t="shared" si="1"/>
        <v>45</v>
      </c>
      <c r="K40" s="92">
        <f t="shared" si="2"/>
        <v>10</v>
      </c>
      <c r="L40" s="91">
        <v>30.0</v>
      </c>
    </row>
    <row r="41">
      <c r="A41" s="5">
        <v>1989.0</v>
      </c>
      <c r="B41" s="5" t="s">
        <v>90</v>
      </c>
      <c r="C41" s="5" t="s">
        <v>5988</v>
      </c>
      <c r="D41" s="5" t="s">
        <v>2653</v>
      </c>
      <c r="E41" s="5">
        <v>9.0</v>
      </c>
      <c r="F41" s="5">
        <v>1.0</v>
      </c>
      <c r="I41" s="5">
        <v>50.0</v>
      </c>
      <c r="J41" s="92">
        <f t="shared" si="1"/>
        <v>50</v>
      </c>
      <c r="K41" s="92">
        <f t="shared" si="2"/>
        <v>40</v>
      </c>
      <c r="L41" s="91">
        <v>40.0</v>
      </c>
    </row>
    <row r="42">
      <c r="A42" s="5">
        <v>1990.0</v>
      </c>
      <c r="B42" s="5" t="s">
        <v>5990</v>
      </c>
      <c r="C42" s="5" t="s">
        <v>5988</v>
      </c>
      <c r="E42" s="5">
        <v>9.0</v>
      </c>
      <c r="F42" s="5">
        <v>28.0</v>
      </c>
      <c r="I42" s="5">
        <v>50.0</v>
      </c>
      <c r="J42" s="92">
        <f t="shared" si="1"/>
        <v>1400</v>
      </c>
      <c r="K42" s="92">
        <f t="shared" si="2"/>
        <v>50</v>
      </c>
      <c r="L42" s="91">
        <v>1400.0</v>
      </c>
    </row>
    <row r="43">
      <c r="A43" s="5">
        <v>1987.0</v>
      </c>
      <c r="B43" s="5" t="s">
        <v>62</v>
      </c>
      <c r="C43" s="5" t="s">
        <v>5988</v>
      </c>
      <c r="E43" s="5">
        <v>9.0</v>
      </c>
      <c r="F43" s="5">
        <v>2.0</v>
      </c>
      <c r="I43" s="5">
        <v>30.0</v>
      </c>
      <c r="J43" s="92">
        <f t="shared" si="1"/>
        <v>60</v>
      </c>
      <c r="K43" s="92">
        <f t="shared" si="2"/>
        <v>30</v>
      </c>
      <c r="L43" s="91">
        <v>60.0</v>
      </c>
    </row>
    <row r="44">
      <c r="A44" s="5">
        <v>2012.0</v>
      </c>
      <c r="B44" s="5" t="s">
        <v>5981</v>
      </c>
      <c r="C44" s="5" t="s">
        <v>5991</v>
      </c>
      <c r="E44" s="5">
        <v>10.0</v>
      </c>
      <c r="F44" s="5">
        <v>1.0</v>
      </c>
      <c r="I44" s="5">
        <v>10.0</v>
      </c>
      <c r="J44" s="92">
        <f t="shared" si="1"/>
        <v>10</v>
      </c>
      <c r="K44" s="92">
        <f t="shared" si="2"/>
        <v>10</v>
      </c>
      <c r="L44" s="91">
        <v>10.0</v>
      </c>
    </row>
    <row r="45">
      <c r="A45" s="5">
        <v>1991.0</v>
      </c>
      <c r="B45" s="5" t="s">
        <v>1038</v>
      </c>
      <c r="C45" s="5" t="s">
        <v>1736</v>
      </c>
      <c r="E45" s="5">
        <v>8.0</v>
      </c>
      <c r="F45" s="5">
        <v>2.0</v>
      </c>
      <c r="I45" s="5">
        <v>10.0</v>
      </c>
      <c r="J45" s="92">
        <f t="shared" si="1"/>
        <v>20</v>
      </c>
      <c r="K45" s="92">
        <f t="shared" si="2"/>
        <v>10</v>
      </c>
      <c r="L45" s="91">
        <v>20.0</v>
      </c>
    </row>
    <row r="46">
      <c r="A46" s="5">
        <v>1992.0</v>
      </c>
      <c r="B46" s="5" t="s">
        <v>62</v>
      </c>
      <c r="C46" s="5" t="s">
        <v>1736</v>
      </c>
      <c r="E46" s="5">
        <v>7.0</v>
      </c>
      <c r="F46" s="5">
        <v>1.0</v>
      </c>
      <c r="I46" s="5">
        <v>15.0</v>
      </c>
      <c r="J46" s="92">
        <f t="shared" si="1"/>
        <v>15</v>
      </c>
      <c r="K46" s="92">
        <f t="shared" si="2"/>
        <v>10</v>
      </c>
      <c r="L46" s="91">
        <v>10.0</v>
      </c>
    </row>
    <row r="47">
      <c r="A47" s="5">
        <v>1988.0</v>
      </c>
      <c r="B47" s="5" t="s">
        <v>1974</v>
      </c>
      <c r="C47" s="5" t="s">
        <v>4758</v>
      </c>
      <c r="E47" s="5">
        <v>8.0</v>
      </c>
      <c r="F47" s="5">
        <v>3.0</v>
      </c>
      <c r="I47" s="5">
        <v>40.0</v>
      </c>
      <c r="J47" s="92">
        <f t="shared" si="1"/>
        <v>120</v>
      </c>
      <c r="K47" s="92">
        <f t="shared" si="2"/>
        <v>30</v>
      </c>
      <c r="L47" s="91">
        <v>90.0</v>
      </c>
    </row>
    <row r="48">
      <c r="A48" s="5">
        <v>1990.0</v>
      </c>
      <c r="B48" s="5" t="s">
        <v>5992</v>
      </c>
      <c r="C48" s="5" t="s">
        <v>4758</v>
      </c>
      <c r="E48" s="5">
        <v>9.0</v>
      </c>
      <c r="F48" s="5">
        <v>1.0</v>
      </c>
      <c r="I48" s="5">
        <v>20.0</v>
      </c>
      <c r="J48" s="92">
        <f t="shared" si="1"/>
        <v>20</v>
      </c>
      <c r="K48" s="92">
        <f t="shared" si="2"/>
        <v>20</v>
      </c>
      <c r="L48" s="91">
        <v>20.0</v>
      </c>
    </row>
    <row r="49">
      <c r="A49" s="5">
        <v>2011.0</v>
      </c>
      <c r="B49" s="5" t="s">
        <v>3649</v>
      </c>
      <c r="C49" s="5" t="s">
        <v>387</v>
      </c>
      <c r="E49" s="5">
        <v>9.0</v>
      </c>
      <c r="F49" s="5">
        <v>1.0</v>
      </c>
      <c r="H49" s="5" t="s">
        <v>6413</v>
      </c>
      <c r="I49" s="5">
        <v>30.0</v>
      </c>
      <c r="J49" s="92">
        <f t="shared" si="1"/>
        <v>30</v>
      </c>
      <c r="K49" s="92">
        <f t="shared" si="2"/>
        <v>30</v>
      </c>
      <c r="L49" s="91">
        <v>30.0</v>
      </c>
    </row>
    <row r="50">
      <c r="A50" s="5">
        <v>1991.0</v>
      </c>
      <c r="B50" s="5" t="s">
        <v>2125</v>
      </c>
      <c r="C50" s="5" t="s">
        <v>5993</v>
      </c>
      <c r="D50" s="5">
        <v>337.0</v>
      </c>
      <c r="E50" s="5">
        <v>10.0</v>
      </c>
      <c r="F50" s="5">
        <v>1.0</v>
      </c>
      <c r="I50" s="5">
        <v>70.0</v>
      </c>
      <c r="J50" s="92">
        <f t="shared" si="1"/>
        <v>70</v>
      </c>
      <c r="K50" s="92">
        <f t="shared" si="2"/>
        <v>50</v>
      </c>
      <c r="L50" s="91">
        <v>50.0</v>
      </c>
    </row>
    <row r="51">
      <c r="A51" s="5">
        <v>2015.0</v>
      </c>
      <c r="B51" s="5" t="s">
        <v>5994</v>
      </c>
      <c r="C51" s="5" t="s">
        <v>5995</v>
      </c>
      <c r="D51" s="5" t="s">
        <v>3585</v>
      </c>
      <c r="E51" s="5">
        <v>9.0</v>
      </c>
      <c r="F51" s="5">
        <v>1.0</v>
      </c>
      <c r="I51" s="5">
        <v>10.0</v>
      </c>
      <c r="J51" s="92">
        <f t="shared" si="1"/>
        <v>10</v>
      </c>
      <c r="K51" s="92">
        <f t="shared" si="2"/>
        <v>10</v>
      </c>
      <c r="L51" s="91">
        <v>10.0</v>
      </c>
    </row>
    <row r="52">
      <c r="A52" s="5">
        <v>1988.0</v>
      </c>
      <c r="B52" s="5" t="s">
        <v>102</v>
      </c>
      <c r="C52" s="5" t="s">
        <v>1864</v>
      </c>
      <c r="E52" s="5">
        <v>8.0</v>
      </c>
      <c r="F52" s="5">
        <v>4.0</v>
      </c>
      <c r="I52" s="5">
        <v>20.0</v>
      </c>
      <c r="J52" s="92">
        <f t="shared" si="1"/>
        <v>80</v>
      </c>
      <c r="K52" s="92">
        <f t="shared" si="2"/>
        <v>20</v>
      </c>
      <c r="L52" s="91">
        <v>80.0</v>
      </c>
    </row>
    <row r="53">
      <c r="A53" s="5">
        <v>1988.0</v>
      </c>
      <c r="B53" s="5" t="s">
        <v>102</v>
      </c>
      <c r="C53" s="5" t="s">
        <v>1864</v>
      </c>
      <c r="D53" s="5" t="s">
        <v>1927</v>
      </c>
      <c r="E53" s="5">
        <v>8.0</v>
      </c>
      <c r="F53" s="5">
        <v>3.0</v>
      </c>
      <c r="I53" s="5">
        <v>15.0</v>
      </c>
      <c r="J53" s="92">
        <f t="shared" si="1"/>
        <v>45</v>
      </c>
      <c r="K53" s="92">
        <f t="shared" si="2"/>
        <v>25</v>
      </c>
      <c r="L53" s="91">
        <v>75.0</v>
      </c>
    </row>
    <row r="54">
      <c r="A54" s="5">
        <v>1988.0</v>
      </c>
      <c r="B54" s="5" t="s">
        <v>102</v>
      </c>
      <c r="C54" s="5" t="s">
        <v>1864</v>
      </c>
      <c r="D54" s="5" t="s">
        <v>1927</v>
      </c>
      <c r="E54" s="5" t="s">
        <v>462</v>
      </c>
      <c r="F54" s="5">
        <v>1.0</v>
      </c>
      <c r="I54" s="5">
        <v>15.0</v>
      </c>
      <c r="J54" s="92">
        <f t="shared" si="1"/>
        <v>15</v>
      </c>
      <c r="K54" s="92">
        <f t="shared" si="2"/>
        <v>25</v>
      </c>
      <c r="L54" s="91">
        <v>25.0</v>
      </c>
    </row>
    <row r="55">
      <c r="A55" s="5">
        <v>1987.0</v>
      </c>
      <c r="B55" s="5" t="s">
        <v>102</v>
      </c>
      <c r="C55" s="5" t="s">
        <v>1864</v>
      </c>
      <c r="E55" s="5">
        <v>7.0</v>
      </c>
      <c r="F55" s="5">
        <v>1.0</v>
      </c>
      <c r="I55" s="5">
        <v>15.0</v>
      </c>
      <c r="J55" s="92">
        <f t="shared" si="1"/>
        <v>15</v>
      </c>
      <c r="K55" s="92">
        <f t="shared" si="2"/>
        <v>20</v>
      </c>
      <c r="L55" s="91">
        <v>20.0</v>
      </c>
    </row>
    <row r="56">
      <c r="A56" s="5">
        <v>1988.0</v>
      </c>
      <c r="B56" s="5" t="s">
        <v>2244</v>
      </c>
      <c r="C56" s="5" t="s">
        <v>1864</v>
      </c>
      <c r="D56" s="5" t="s">
        <v>1927</v>
      </c>
      <c r="E56" s="5">
        <v>9.0</v>
      </c>
      <c r="F56" s="5">
        <v>2.0</v>
      </c>
      <c r="I56" s="5">
        <v>30.0</v>
      </c>
      <c r="J56" s="92">
        <f t="shared" si="1"/>
        <v>60</v>
      </c>
      <c r="K56" s="92">
        <f t="shared" si="2"/>
        <v>30</v>
      </c>
      <c r="L56" s="91">
        <v>60.0</v>
      </c>
    </row>
    <row r="57">
      <c r="A57" s="5">
        <v>1987.0</v>
      </c>
      <c r="B57" s="5" t="s">
        <v>2244</v>
      </c>
      <c r="C57" s="5" t="s">
        <v>1864</v>
      </c>
      <c r="D57" s="5" t="s">
        <v>2072</v>
      </c>
      <c r="E57" s="5">
        <v>8.0</v>
      </c>
      <c r="F57" s="5">
        <v>6.0</v>
      </c>
      <c r="I57" s="5">
        <v>30.0</v>
      </c>
      <c r="J57" s="92">
        <f t="shared" si="1"/>
        <v>180</v>
      </c>
      <c r="K57" s="92">
        <f t="shared" si="2"/>
        <v>35</v>
      </c>
      <c r="L57" s="91">
        <v>210.0</v>
      </c>
    </row>
    <row r="58">
      <c r="A58" s="5">
        <v>1987.0</v>
      </c>
      <c r="B58" s="5" t="s">
        <v>2244</v>
      </c>
      <c r="C58" s="5" t="s">
        <v>1864</v>
      </c>
      <c r="E58" s="5">
        <v>8.0</v>
      </c>
      <c r="F58" s="5">
        <v>1.0</v>
      </c>
      <c r="I58" s="5">
        <v>40.0</v>
      </c>
      <c r="J58" s="92">
        <f t="shared" si="1"/>
        <v>40</v>
      </c>
      <c r="K58" s="92">
        <f t="shared" si="2"/>
        <v>30</v>
      </c>
      <c r="L58" s="91">
        <v>30.0</v>
      </c>
    </row>
    <row r="59">
      <c r="A59" s="5">
        <v>1987.0</v>
      </c>
      <c r="B59" s="5" t="s">
        <v>102</v>
      </c>
      <c r="C59" s="5" t="s">
        <v>1864</v>
      </c>
      <c r="E59" s="5" t="s">
        <v>1919</v>
      </c>
      <c r="F59" s="5">
        <v>1.0</v>
      </c>
      <c r="I59" s="5">
        <v>20.0</v>
      </c>
      <c r="J59" s="92">
        <f t="shared" si="1"/>
        <v>20</v>
      </c>
      <c r="K59" s="92">
        <f t="shared" si="2"/>
        <v>25</v>
      </c>
      <c r="L59" s="91">
        <v>25.0</v>
      </c>
    </row>
    <row r="60">
      <c r="A60" s="5">
        <v>1988.0</v>
      </c>
      <c r="B60" s="5" t="s">
        <v>102</v>
      </c>
      <c r="C60" s="5" t="s">
        <v>5996</v>
      </c>
      <c r="E60" s="5">
        <v>8.0</v>
      </c>
      <c r="F60" s="5">
        <v>1.0</v>
      </c>
      <c r="I60" s="5">
        <v>20.0</v>
      </c>
      <c r="J60" s="92">
        <f t="shared" si="1"/>
        <v>20</v>
      </c>
      <c r="K60" s="92">
        <f t="shared" si="2"/>
        <v>20</v>
      </c>
      <c r="L60" s="91">
        <v>20.0</v>
      </c>
    </row>
    <row r="61">
      <c r="A61" s="5">
        <v>1990.0</v>
      </c>
      <c r="B61" s="5" t="s">
        <v>102</v>
      </c>
      <c r="C61" s="5" t="s">
        <v>5996</v>
      </c>
      <c r="E61" s="5">
        <v>8.0</v>
      </c>
      <c r="F61" s="5">
        <v>2.0</v>
      </c>
      <c r="I61" s="5">
        <v>10.0</v>
      </c>
      <c r="J61" s="92">
        <f t="shared" si="1"/>
        <v>20</v>
      </c>
      <c r="K61" s="92">
        <f t="shared" si="2"/>
        <v>15</v>
      </c>
      <c r="L61" s="91">
        <v>30.0</v>
      </c>
    </row>
    <row r="62">
      <c r="A62" s="5">
        <v>1988.0</v>
      </c>
      <c r="B62" s="5" t="s">
        <v>102</v>
      </c>
      <c r="C62" s="5" t="s">
        <v>5997</v>
      </c>
      <c r="E62" s="5">
        <v>7.0</v>
      </c>
      <c r="F62" s="5">
        <v>1.0</v>
      </c>
      <c r="I62" s="5">
        <v>15.0</v>
      </c>
      <c r="J62" s="92">
        <f t="shared" si="1"/>
        <v>15</v>
      </c>
      <c r="K62" s="92">
        <f t="shared" si="2"/>
        <v>15</v>
      </c>
      <c r="L62" s="91">
        <v>15.0</v>
      </c>
    </row>
    <row r="63">
      <c r="A63" s="5">
        <v>1992.0</v>
      </c>
      <c r="B63" s="5" t="s">
        <v>5998</v>
      </c>
      <c r="C63" s="5" t="s">
        <v>5999</v>
      </c>
      <c r="E63" s="5">
        <v>10.0</v>
      </c>
      <c r="F63" s="5">
        <v>3.0</v>
      </c>
      <c r="I63" s="5">
        <v>50.0</v>
      </c>
      <c r="J63" s="92">
        <f t="shared" si="1"/>
        <v>150</v>
      </c>
      <c r="K63" s="92">
        <f t="shared" si="2"/>
        <v>50</v>
      </c>
      <c r="L63" s="91">
        <v>150.0</v>
      </c>
    </row>
    <row r="64">
      <c r="A64" s="5">
        <v>2011.0</v>
      </c>
      <c r="B64" s="5" t="s">
        <v>5994</v>
      </c>
      <c r="C64" s="5" t="s">
        <v>392</v>
      </c>
      <c r="D64" s="5" t="s">
        <v>6000</v>
      </c>
      <c r="E64" s="5">
        <v>9.0</v>
      </c>
      <c r="F64" s="5">
        <v>1.0</v>
      </c>
      <c r="I64" s="5">
        <v>30.0</v>
      </c>
      <c r="J64" s="92">
        <f t="shared" si="1"/>
        <v>30</v>
      </c>
      <c r="K64" s="92">
        <f t="shared" si="2"/>
        <v>30</v>
      </c>
      <c r="L64" s="91">
        <v>30.0</v>
      </c>
    </row>
    <row r="65">
      <c r="A65" s="5">
        <v>2010.0</v>
      </c>
      <c r="B65" s="5" t="s">
        <v>6001</v>
      </c>
      <c r="C65" s="5" t="s">
        <v>392</v>
      </c>
      <c r="D65" s="5" t="s">
        <v>6002</v>
      </c>
      <c r="E65" s="5">
        <v>9.0</v>
      </c>
      <c r="F65" s="5">
        <v>1.0</v>
      </c>
      <c r="I65" s="5">
        <v>30.0</v>
      </c>
      <c r="J65" s="92">
        <f t="shared" si="1"/>
        <v>30</v>
      </c>
      <c r="K65" s="92">
        <f t="shared" si="2"/>
        <v>30</v>
      </c>
      <c r="L65" s="91">
        <v>30.0</v>
      </c>
    </row>
    <row r="66">
      <c r="A66" s="5">
        <v>1988.0</v>
      </c>
      <c r="B66" s="5" t="s">
        <v>2244</v>
      </c>
      <c r="C66" s="5" t="s">
        <v>6003</v>
      </c>
      <c r="E66" s="5">
        <v>8.0</v>
      </c>
      <c r="F66" s="5">
        <v>1.0</v>
      </c>
      <c r="I66" s="5">
        <v>10.0</v>
      </c>
      <c r="J66" s="92">
        <f t="shared" si="1"/>
        <v>10</v>
      </c>
      <c r="K66" s="92">
        <f t="shared" si="2"/>
        <v>10</v>
      </c>
      <c r="L66" s="91">
        <v>10.0</v>
      </c>
    </row>
    <row r="67">
      <c r="A67" s="5">
        <v>1988.0</v>
      </c>
      <c r="B67" s="5" t="s">
        <v>102</v>
      </c>
      <c r="C67" s="5" t="s">
        <v>6003</v>
      </c>
      <c r="E67" s="5">
        <v>8.0</v>
      </c>
      <c r="F67" s="5">
        <v>2.0</v>
      </c>
      <c r="I67" s="5">
        <v>10.0</v>
      </c>
      <c r="J67" s="92">
        <f t="shared" si="1"/>
        <v>20</v>
      </c>
      <c r="K67" s="92">
        <f t="shared" si="2"/>
        <v>10</v>
      </c>
      <c r="L67" s="91">
        <v>20.0</v>
      </c>
    </row>
    <row r="68">
      <c r="A68" s="5">
        <v>1987.0</v>
      </c>
      <c r="B68" s="5" t="s">
        <v>2244</v>
      </c>
      <c r="C68" s="5" t="s">
        <v>2186</v>
      </c>
      <c r="D68" s="5" t="s">
        <v>2072</v>
      </c>
      <c r="E68" s="5">
        <v>8.0</v>
      </c>
      <c r="F68" s="5">
        <v>1.0</v>
      </c>
      <c r="I68" s="5">
        <v>25.0</v>
      </c>
      <c r="J68" s="92">
        <f t="shared" si="1"/>
        <v>25</v>
      </c>
      <c r="K68" s="92">
        <f t="shared" si="2"/>
        <v>20</v>
      </c>
      <c r="L68" s="91">
        <v>20.0</v>
      </c>
    </row>
    <row r="69">
      <c r="A69" s="5">
        <v>1987.0</v>
      </c>
      <c r="B69" s="5" t="s">
        <v>2244</v>
      </c>
      <c r="C69" s="5" t="s">
        <v>2186</v>
      </c>
      <c r="D69" s="5" t="s">
        <v>2072</v>
      </c>
      <c r="E69" s="5">
        <v>7.0</v>
      </c>
      <c r="F69" s="5">
        <v>1.0</v>
      </c>
      <c r="I69" s="5">
        <v>10.0</v>
      </c>
      <c r="J69" s="92">
        <f t="shared" si="1"/>
        <v>10</v>
      </c>
      <c r="K69" s="92">
        <f t="shared" si="2"/>
        <v>10</v>
      </c>
      <c r="L69" s="91">
        <v>10.0</v>
      </c>
    </row>
    <row r="70">
      <c r="A70" s="5">
        <v>1988.0</v>
      </c>
      <c r="B70" s="5" t="s">
        <v>102</v>
      </c>
      <c r="C70" s="5" t="s">
        <v>1882</v>
      </c>
      <c r="E70" s="5">
        <v>8.0</v>
      </c>
      <c r="F70" s="5">
        <v>3.0</v>
      </c>
      <c r="I70" s="5">
        <v>10.0</v>
      </c>
      <c r="J70" s="92">
        <f t="shared" si="1"/>
        <v>30</v>
      </c>
      <c r="K70" s="92">
        <f t="shared" si="2"/>
        <v>10</v>
      </c>
      <c r="L70" s="91">
        <v>30.0</v>
      </c>
    </row>
    <row r="71">
      <c r="A71" s="5">
        <v>1987.0</v>
      </c>
      <c r="B71" s="5" t="s">
        <v>2244</v>
      </c>
      <c r="C71" s="5" t="s">
        <v>1882</v>
      </c>
      <c r="E71" s="5">
        <v>8.0</v>
      </c>
      <c r="F71" s="5">
        <v>1.0</v>
      </c>
      <c r="I71" s="5">
        <v>20.0</v>
      </c>
      <c r="J71" s="92">
        <f t="shared" si="1"/>
        <v>20</v>
      </c>
      <c r="K71" s="92">
        <f t="shared" si="2"/>
        <v>20</v>
      </c>
      <c r="L71" s="91">
        <v>20.0</v>
      </c>
    </row>
    <row r="72">
      <c r="A72" s="5">
        <v>1988.0</v>
      </c>
      <c r="B72" s="5" t="s">
        <v>2244</v>
      </c>
      <c r="C72" s="5" t="s">
        <v>1882</v>
      </c>
      <c r="D72" s="5" t="s">
        <v>1567</v>
      </c>
      <c r="E72" s="5">
        <v>8.0</v>
      </c>
      <c r="F72" s="5">
        <v>2.0</v>
      </c>
      <c r="I72" s="5">
        <v>50.0</v>
      </c>
      <c r="J72" s="92">
        <f t="shared" si="1"/>
        <v>100</v>
      </c>
      <c r="K72" s="92">
        <f t="shared" si="2"/>
        <v>20</v>
      </c>
      <c r="L72" s="91">
        <v>40.0</v>
      </c>
    </row>
    <row r="73">
      <c r="A73" s="5">
        <v>1987.0</v>
      </c>
      <c r="B73" s="5" t="s">
        <v>2244</v>
      </c>
      <c r="C73" s="5" t="s">
        <v>1882</v>
      </c>
      <c r="E73" s="5">
        <v>8.0</v>
      </c>
      <c r="F73" s="5">
        <v>2.0</v>
      </c>
      <c r="I73" s="5">
        <v>20.0</v>
      </c>
      <c r="J73" s="92">
        <f t="shared" si="1"/>
        <v>40</v>
      </c>
      <c r="K73" s="92">
        <f t="shared" si="2"/>
        <v>20</v>
      </c>
      <c r="L73" s="91">
        <v>40.0</v>
      </c>
    </row>
    <row r="74">
      <c r="A74" s="5">
        <v>2015.0</v>
      </c>
      <c r="B74" s="5" t="s">
        <v>6004</v>
      </c>
      <c r="C74" s="5" t="s">
        <v>4817</v>
      </c>
      <c r="E74" s="5">
        <v>9.0</v>
      </c>
      <c r="F74" s="5">
        <v>17.0</v>
      </c>
      <c r="I74" s="5">
        <v>115.0</v>
      </c>
      <c r="J74" s="92">
        <f t="shared" si="1"/>
        <v>1955</v>
      </c>
      <c r="K74" s="92">
        <f t="shared" si="2"/>
        <v>80</v>
      </c>
      <c r="L74" s="91">
        <v>1360.0</v>
      </c>
    </row>
    <row r="75">
      <c r="A75" s="5">
        <v>1990.0</v>
      </c>
      <c r="B75" s="5" t="s">
        <v>6005</v>
      </c>
      <c r="C75" s="5" t="s">
        <v>6006</v>
      </c>
      <c r="E75" s="5">
        <v>8.0</v>
      </c>
      <c r="F75" s="5">
        <v>3.0</v>
      </c>
      <c r="H75" s="5" t="s">
        <v>6673</v>
      </c>
      <c r="I75" s="5">
        <v>15.0</v>
      </c>
      <c r="J75" s="92">
        <f t="shared" si="1"/>
        <v>45</v>
      </c>
      <c r="K75" s="92">
        <f t="shared" si="2"/>
        <v>15</v>
      </c>
      <c r="L75" s="91">
        <v>45.0</v>
      </c>
    </row>
    <row r="76">
      <c r="A76" s="5">
        <v>1990.0</v>
      </c>
      <c r="B76" s="5" t="s">
        <v>6005</v>
      </c>
      <c r="C76" s="5" t="s">
        <v>6006</v>
      </c>
      <c r="E76" s="5">
        <v>7.0</v>
      </c>
      <c r="F76" s="5">
        <v>1.0</v>
      </c>
      <c r="H76" s="5" t="s">
        <v>6673</v>
      </c>
      <c r="I76" s="5">
        <v>10.0</v>
      </c>
      <c r="J76" s="92">
        <f t="shared" si="1"/>
        <v>10</v>
      </c>
      <c r="K76" s="92">
        <f t="shared" si="2"/>
        <v>10</v>
      </c>
      <c r="L76" s="91">
        <v>10.0</v>
      </c>
    </row>
    <row r="77">
      <c r="A77" s="5">
        <v>1982.0</v>
      </c>
      <c r="B77" s="5" t="s">
        <v>62</v>
      </c>
      <c r="C77" s="5" t="s">
        <v>5176</v>
      </c>
      <c r="E77" s="5">
        <v>9.0</v>
      </c>
      <c r="F77" s="5">
        <v>1.0</v>
      </c>
      <c r="I77" s="5">
        <v>10.0</v>
      </c>
      <c r="J77" s="92">
        <f t="shared" si="1"/>
        <v>10</v>
      </c>
      <c r="K77" s="92">
        <f t="shared" si="2"/>
        <v>20</v>
      </c>
      <c r="L77" s="91">
        <v>20.0</v>
      </c>
    </row>
    <row r="78">
      <c r="A78" s="5">
        <v>1982.0</v>
      </c>
      <c r="B78" s="5" t="s">
        <v>62</v>
      </c>
      <c r="C78" s="5" t="s">
        <v>3255</v>
      </c>
      <c r="E78" s="5">
        <v>8.0</v>
      </c>
      <c r="F78" s="5">
        <v>4.0</v>
      </c>
      <c r="I78" s="5">
        <v>10.0</v>
      </c>
      <c r="J78" s="92">
        <f t="shared" si="1"/>
        <v>40</v>
      </c>
      <c r="K78" s="92">
        <f t="shared" si="2"/>
        <v>7.5</v>
      </c>
      <c r="L78" s="91">
        <v>30.0</v>
      </c>
    </row>
    <row r="79">
      <c r="A79" s="5">
        <v>1984.0</v>
      </c>
      <c r="B79" s="5" t="s">
        <v>62</v>
      </c>
      <c r="C79" s="5" t="s">
        <v>989</v>
      </c>
      <c r="D79" s="5" t="s">
        <v>6007</v>
      </c>
      <c r="E79" s="5">
        <v>7.0</v>
      </c>
      <c r="F79" s="5">
        <v>1.0</v>
      </c>
      <c r="G79" s="5" t="s">
        <v>6674</v>
      </c>
      <c r="I79" s="5">
        <v>10.0</v>
      </c>
      <c r="J79" s="92">
        <f t="shared" si="1"/>
        <v>10</v>
      </c>
      <c r="K79" s="92">
        <f t="shared" si="2"/>
        <v>10</v>
      </c>
      <c r="L79" s="91">
        <v>10.0</v>
      </c>
    </row>
    <row r="80">
      <c r="A80" s="5">
        <v>1988.0</v>
      </c>
      <c r="B80" s="5" t="s">
        <v>1974</v>
      </c>
      <c r="C80" s="5" t="s">
        <v>989</v>
      </c>
      <c r="E80" s="5">
        <v>10.0</v>
      </c>
      <c r="F80" s="5">
        <v>4.0</v>
      </c>
      <c r="I80" s="5">
        <v>45.0</v>
      </c>
      <c r="J80" s="92">
        <f t="shared" si="1"/>
        <v>180</v>
      </c>
      <c r="K80" s="92">
        <f t="shared" si="2"/>
        <v>80</v>
      </c>
      <c r="L80" s="91">
        <v>320.0</v>
      </c>
    </row>
    <row r="81">
      <c r="A81" s="5">
        <v>1985.0</v>
      </c>
      <c r="B81" s="5" t="s">
        <v>62</v>
      </c>
      <c r="C81" s="5" t="s">
        <v>989</v>
      </c>
      <c r="E81" s="5">
        <v>8.0</v>
      </c>
      <c r="F81" s="5">
        <v>2.0</v>
      </c>
      <c r="I81" s="5">
        <v>25.0</v>
      </c>
      <c r="J81" s="92">
        <f t="shared" si="1"/>
        <v>50</v>
      </c>
      <c r="K81" s="92">
        <f t="shared" si="2"/>
        <v>25</v>
      </c>
      <c r="L81" s="91">
        <v>50.0</v>
      </c>
    </row>
    <row r="82">
      <c r="A82" s="5">
        <v>1984.0</v>
      </c>
      <c r="B82" s="5" t="s">
        <v>1974</v>
      </c>
      <c r="C82" s="5" t="s">
        <v>989</v>
      </c>
      <c r="E82" s="5">
        <v>8.0</v>
      </c>
      <c r="F82" s="5">
        <v>6.0</v>
      </c>
      <c r="H82" s="5" t="s">
        <v>6672</v>
      </c>
      <c r="I82" s="5">
        <v>125.0</v>
      </c>
      <c r="J82" s="92">
        <f t="shared" si="1"/>
        <v>750</v>
      </c>
      <c r="K82" s="92">
        <f t="shared" si="2"/>
        <v>120</v>
      </c>
      <c r="L82" s="91">
        <v>720.0</v>
      </c>
    </row>
    <row r="83">
      <c r="A83" s="5">
        <v>1988.0</v>
      </c>
      <c r="B83" s="5" t="s">
        <v>62</v>
      </c>
      <c r="C83" s="5" t="s">
        <v>989</v>
      </c>
      <c r="E83" s="5">
        <v>9.0</v>
      </c>
      <c r="F83" s="5">
        <v>12.0</v>
      </c>
      <c r="I83" s="5">
        <v>20.0</v>
      </c>
      <c r="J83" s="92">
        <f t="shared" si="1"/>
        <v>240</v>
      </c>
      <c r="K83" s="92">
        <f t="shared" si="2"/>
        <v>20</v>
      </c>
      <c r="L83" s="91">
        <v>240.0</v>
      </c>
    </row>
    <row r="84">
      <c r="A84" s="5">
        <v>1988.0</v>
      </c>
      <c r="B84" s="5" t="s">
        <v>62</v>
      </c>
      <c r="C84" s="5" t="s">
        <v>989</v>
      </c>
      <c r="E84" s="5">
        <v>8.0</v>
      </c>
      <c r="F84" s="5">
        <v>6.0</v>
      </c>
      <c r="I84" s="5">
        <v>15.0</v>
      </c>
      <c r="J84" s="92">
        <f t="shared" si="1"/>
        <v>90</v>
      </c>
      <c r="K84" s="92">
        <f t="shared" si="2"/>
        <v>10</v>
      </c>
      <c r="L84" s="91">
        <v>60.0</v>
      </c>
    </row>
    <row r="85">
      <c r="A85" s="5">
        <v>1984.0</v>
      </c>
      <c r="B85" s="5" t="s">
        <v>1974</v>
      </c>
      <c r="C85" s="5" t="s">
        <v>419</v>
      </c>
      <c r="E85" s="5">
        <v>9.0</v>
      </c>
      <c r="F85" s="5">
        <v>1.0</v>
      </c>
      <c r="H85" s="5" t="s">
        <v>6413</v>
      </c>
      <c r="I85" s="5">
        <v>35.0</v>
      </c>
      <c r="J85" s="92">
        <f t="shared" si="1"/>
        <v>35</v>
      </c>
      <c r="K85" s="92">
        <f t="shared" si="2"/>
        <v>35</v>
      </c>
      <c r="L85" s="91">
        <v>35.0</v>
      </c>
    </row>
    <row r="86">
      <c r="A86" s="5">
        <v>1978.0</v>
      </c>
      <c r="B86" s="5" t="s">
        <v>5981</v>
      </c>
      <c r="C86" s="5" t="s">
        <v>6008</v>
      </c>
      <c r="E86" s="5">
        <v>7.0</v>
      </c>
      <c r="F86" s="5">
        <v>1.0</v>
      </c>
      <c r="I86" s="5">
        <v>10.0</v>
      </c>
      <c r="J86" s="92">
        <f t="shared" si="1"/>
        <v>10</v>
      </c>
      <c r="K86" s="92">
        <f t="shared" si="2"/>
        <v>10</v>
      </c>
      <c r="L86" s="91">
        <v>10.0</v>
      </c>
    </row>
    <row r="87">
      <c r="A87" s="5">
        <v>1987.0</v>
      </c>
      <c r="B87" s="5" t="s">
        <v>119</v>
      </c>
      <c r="C87" s="5" t="s">
        <v>542</v>
      </c>
      <c r="E87" s="5">
        <v>10.0</v>
      </c>
      <c r="F87" s="5">
        <v>5.0</v>
      </c>
      <c r="I87" s="5">
        <v>45.0</v>
      </c>
      <c r="J87" s="92">
        <f t="shared" si="1"/>
        <v>225</v>
      </c>
      <c r="K87" s="92">
        <f t="shared" si="2"/>
        <v>40</v>
      </c>
      <c r="L87" s="91">
        <v>200.0</v>
      </c>
    </row>
    <row r="88">
      <c r="A88" s="124">
        <v>1989.0</v>
      </c>
      <c r="B88" s="118" t="s">
        <v>1995</v>
      </c>
      <c r="C88" s="118" t="s">
        <v>1996</v>
      </c>
      <c r="D88" s="118">
        <v>310.0</v>
      </c>
      <c r="E88" s="124">
        <v>10.0</v>
      </c>
      <c r="F88" s="124">
        <v>1.0</v>
      </c>
      <c r="G88" s="218"/>
      <c r="H88" s="218"/>
      <c r="I88" s="5">
        <v>60.0</v>
      </c>
      <c r="J88" s="92">
        <f t="shared" si="1"/>
        <v>60</v>
      </c>
      <c r="K88" s="92">
        <f t="shared" si="2"/>
        <v>70</v>
      </c>
      <c r="L88" s="91">
        <v>70.0</v>
      </c>
    </row>
    <row r="89">
      <c r="A89" s="124">
        <v>1989.0</v>
      </c>
      <c r="B89" s="118" t="s">
        <v>1995</v>
      </c>
      <c r="C89" s="118" t="s">
        <v>1996</v>
      </c>
      <c r="D89" s="118">
        <v>310.0</v>
      </c>
      <c r="E89" s="124">
        <v>9.0</v>
      </c>
      <c r="F89" s="124">
        <v>1.0</v>
      </c>
      <c r="G89" s="218"/>
      <c r="H89" s="218"/>
      <c r="I89" s="5">
        <v>20.0</v>
      </c>
      <c r="J89" s="92">
        <f t="shared" si="1"/>
        <v>20</v>
      </c>
      <c r="K89" s="92">
        <f t="shared" si="2"/>
        <v>25</v>
      </c>
      <c r="L89" s="91">
        <v>25.0</v>
      </c>
    </row>
    <row r="90">
      <c r="A90" s="5">
        <v>1989.0</v>
      </c>
      <c r="B90" s="5" t="s">
        <v>1995</v>
      </c>
      <c r="C90" s="118" t="s">
        <v>1996</v>
      </c>
      <c r="D90" s="5">
        <v>138.0</v>
      </c>
      <c r="E90" s="5">
        <v>9.0</v>
      </c>
      <c r="F90" s="5">
        <v>2.0</v>
      </c>
      <c r="I90" s="5">
        <v>50.0</v>
      </c>
      <c r="J90" s="92">
        <f t="shared" si="1"/>
        <v>100</v>
      </c>
      <c r="K90" s="92">
        <f t="shared" si="2"/>
        <v>35</v>
      </c>
      <c r="L90" s="91">
        <v>70.0</v>
      </c>
    </row>
    <row r="91">
      <c r="A91" s="5">
        <v>1989.0</v>
      </c>
      <c r="B91" s="5" t="s">
        <v>1995</v>
      </c>
      <c r="C91" s="5" t="s">
        <v>6009</v>
      </c>
      <c r="E91" s="5">
        <v>9.0</v>
      </c>
      <c r="F91" s="5">
        <v>1.0</v>
      </c>
      <c r="I91" s="5">
        <v>20.0</v>
      </c>
      <c r="J91" s="92">
        <f t="shared" si="1"/>
        <v>20</v>
      </c>
      <c r="K91" s="92">
        <f t="shared" si="2"/>
        <v>35</v>
      </c>
      <c r="L91" s="91">
        <v>35.0</v>
      </c>
    </row>
    <row r="92">
      <c r="A92" s="5">
        <v>1990.0</v>
      </c>
      <c r="B92" s="5" t="s">
        <v>2244</v>
      </c>
      <c r="C92" s="5" t="s">
        <v>6009</v>
      </c>
      <c r="D92" s="5" t="s">
        <v>6010</v>
      </c>
      <c r="E92" s="5">
        <v>8.0</v>
      </c>
      <c r="F92" s="5">
        <v>1.0</v>
      </c>
      <c r="I92" s="5">
        <v>10.0</v>
      </c>
      <c r="J92" s="92">
        <f t="shared" si="1"/>
        <v>10</v>
      </c>
      <c r="K92" s="92">
        <f t="shared" si="2"/>
        <v>20</v>
      </c>
      <c r="L92" s="91">
        <v>20.0</v>
      </c>
    </row>
    <row r="93">
      <c r="A93" s="5">
        <v>1989.0</v>
      </c>
      <c r="B93" s="5" t="s">
        <v>1995</v>
      </c>
      <c r="C93" s="5" t="s">
        <v>6011</v>
      </c>
      <c r="E93" s="5">
        <v>8.0</v>
      </c>
      <c r="F93" s="5">
        <v>1.0</v>
      </c>
      <c r="I93" s="5">
        <v>15.0</v>
      </c>
      <c r="J93" s="92">
        <f t="shared" si="1"/>
        <v>15</v>
      </c>
      <c r="K93" s="92">
        <f t="shared" si="2"/>
        <v>20</v>
      </c>
      <c r="L93" s="91">
        <v>20.0</v>
      </c>
    </row>
    <row r="94">
      <c r="A94" s="5">
        <v>1989.0</v>
      </c>
      <c r="B94" s="5" t="s">
        <v>996</v>
      </c>
      <c r="C94" s="5" t="s">
        <v>997</v>
      </c>
      <c r="E94" s="5">
        <v>10.0</v>
      </c>
      <c r="F94" s="5">
        <v>9.0</v>
      </c>
      <c r="I94" s="5">
        <v>100.0</v>
      </c>
      <c r="J94" s="92">
        <f t="shared" si="1"/>
        <v>900</v>
      </c>
      <c r="K94" s="92">
        <f t="shared" si="2"/>
        <v>75</v>
      </c>
      <c r="L94" s="91">
        <v>675.0</v>
      </c>
    </row>
    <row r="95">
      <c r="A95" s="5">
        <v>1989.0</v>
      </c>
      <c r="B95" s="5" t="s">
        <v>6012</v>
      </c>
      <c r="C95" s="5" t="s">
        <v>6013</v>
      </c>
      <c r="E95" s="5">
        <v>9.0</v>
      </c>
      <c r="F95" s="5">
        <v>14.0</v>
      </c>
      <c r="I95" s="5">
        <v>20.0</v>
      </c>
      <c r="J95" s="92">
        <f t="shared" si="1"/>
        <v>280</v>
      </c>
      <c r="K95" s="92">
        <f t="shared" si="2"/>
        <v>20</v>
      </c>
      <c r="L95" s="91">
        <v>280.0</v>
      </c>
    </row>
    <row r="96">
      <c r="A96" s="5">
        <v>1989.0</v>
      </c>
      <c r="B96" s="5" t="s">
        <v>62</v>
      </c>
      <c r="C96" s="5" t="s">
        <v>6013</v>
      </c>
      <c r="E96" s="5">
        <v>9.0</v>
      </c>
      <c r="F96" s="5">
        <v>16.0</v>
      </c>
      <c r="I96" s="5">
        <v>35.0</v>
      </c>
      <c r="J96" s="92">
        <f t="shared" si="1"/>
        <v>560</v>
      </c>
      <c r="K96" s="92">
        <f t="shared" si="2"/>
        <v>35</v>
      </c>
      <c r="L96" s="91">
        <v>560.0</v>
      </c>
    </row>
    <row r="97">
      <c r="A97" s="5">
        <v>1989.0</v>
      </c>
      <c r="B97" s="5" t="s">
        <v>1974</v>
      </c>
      <c r="C97" s="5" t="s">
        <v>6013</v>
      </c>
      <c r="E97" s="5">
        <v>8.0</v>
      </c>
      <c r="F97" s="5">
        <v>10.0</v>
      </c>
      <c r="I97" s="5">
        <v>15.0</v>
      </c>
      <c r="J97" s="92">
        <f t="shared" si="1"/>
        <v>150</v>
      </c>
      <c r="K97" s="92">
        <f t="shared" si="2"/>
        <v>15</v>
      </c>
      <c r="L97" s="91">
        <v>150.0</v>
      </c>
    </row>
    <row r="98">
      <c r="A98" s="5">
        <v>1988.0</v>
      </c>
      <c r="B98" s="5" t="s">
        <v>102</v>
      </c>
      <c r="C98" s="5" t="s">
        <v>2235</v>
      </c>
      <c r="E98" s="5">
        <v>9.0</v>
      </c>
      <c r="F98" s="5">
        <v>4.0</v>
      </c>
      <c r="I98" s="5">
        <v>170.0</v>
      </c>
      <c r="J98" s="92">
        <f t="shared" si="1"/>
        <v>680</v>
      </c>
      <c r="K98" s="92"/>
      <c r="L98" s="91"/>
    </row>
    <row r="99">
      <c r="A99" s="5">
        <v>1988.0</v>
      </c>
      <c r="B99" s="5" t="s">
        <v>102</v>
      </c>
      <c r="C99" s="5" t="s">
        <v>2235</v>
      </c>
      <c r="E99" s="5">
        <v>8.0</v>
      </c>
      <c r="F99" s="5">
        <v>1.0</v>
      </c>
      <c r="I99" s="5">
        <v>60.0</v>
      </c>
      <c r="J99" s="92">
        <f t="shared" si="1"/>
        <v>60</v>
      </c>
      <c r="K99" s="92">
        <f t="shared" ref="K99:K304" si="4">L99/F99</f>
        <v>10</v>
      </c>
      <c r="L99" s="91">
        <v>10.0</v>
      </c>
    </row>
    <row r="100">
      <c r="A100" s="5">
        <v>1988.0</v>
      </c>
      <c r="B100" s="5" t="s">
        <v>102</v>
      </c>
      <c r="C100" s="5" t="s">
        <v>2235</v>
      </c>
      <c r="E100" s="5">
        <v>8.0</v>
      </c>
      <c r="F100" s="5">
        <v>6.0</v>
      </c>
      <c r="I100" s="5">
        <v>60.0</v>
      </c>
      <c r="J100" s="92">
        <f t="shared" si="1"/>
        <v>360</v>
      </c>
      <c r="K100" s="92">
        <f t="shared" si="4"/>
        <v>58.33333333</v>
      </c>
      <c r="L100" s="91">
        <v>350.0</v>
      </c>
    </row>
    <row r="101">
      <c r="A101" s="5">
        <v>1988.0</v>
      </c>
      <c r="B101" s="5" t="s">
        <v>102</v>
      </c>
      <c r="C101" s="5" t="s">
        <v>2235</v>
      </c>
      <c r="E101" s="5">
        <v>7.0</v>
      </c>
      <c r="F101" s="5">
        <v>2.0</v>
      </c>
      <c r="I101" s="5">
        <v>35.0</v>
      </c>
      <c r="J101" s="92">
        <f t="shared" si="1"/>
        <v>70</v>
      </c>
      <c r="K101" s="92">
        <f t="shared" si="4"/>
        <v>40</v>
      </c>
      <c r="L101" s="91">
        <v>80.0</v>
      </c>
    </row>
    <row r="102">
      <c r="A102" s="5">
        <v>1993.0</v>
      </c>
      <c r="B102" s="5" t="s">
        <v>62</v>
      </c>
      <c r="C102" s="5" t="s">
        <v>6014</v>
      </c>
      <c r="E102" s="5" t="s">
        <v>6015</v>
      </c>
      <c r="F102" s="5">
        <v>1.0</v>
      </c>
      <c r="I102" s="5">
        <v>150.0</v>
      </c>
      <c r="J102" s="92">
        <f t="shared" si="1"/>
        <v>150</v>
      </c>
      <c r="K102" s="92">
        <f t="shared" si="4"/>
        <v>150</v>
      </c>
      <c r="L102" s="91">
        <v>150.0</v>
      </c>
    </row>
    <row r="103">
      <c r="A103" s="5">
        <v>1993.0</v>
      </c>
      <c r="B103" s="5" t="s">
        <v>5981</v>
      </c>
      <c r="C103" s="5" t="s">
        <v>6014</v>
      </c>
      <c r="E103" s="5">
        <v>8.5</v>
      </c>
      <c r="F103" s="5">
        <v>1.0</v>
      </c>
      <c r="I103" s="5">
        <v>50.0</v>
      </c>
      <c r="J103" s="92">
        <f t="shared" si="1"/>
        <v>50</v>
      </c>
      <c r="K103" s="92">
        <f t="shared" si="4"/>
        <v>60</v>
      </c>
      <c r="L103" s="91">
        <v>60.0</v>
      </c>
    </row>
    <row r="104">
      <c r="A104" s="5">
        <v>1993.0</v>
      </c>
      <c r="B104" s="5" t="s">
        <v>5981</v>
      </c>
      <c r="C104" s="5" t="s">
        <v>145</v>
      </c>
      <c r="E104" s="5">
        <v>9.0</v>
      </c>
      <c r="F104" s="5">
        <v>13.0</v>
      </c>
      <c r="I104" s="5">
        <v>60.0</v>
      </c>
      <c r="J104" s="92">
        <f t="shared" si="1"/>
        <v>780</v>
      </c>
      <c r="K104" s="92">
        <f t="shared" si="4"/>
        <v>75</v>
      </c>
      <c r="L104" s="91">
        <v>975.0</v>
      </c>
    </row>
    <row r="105">
      <c r="A105" s="5">
        <v>1993.0</v>
      </c>
      <c r="B105" s="5" t="s">
        <v>5981</v>
      </c>
      <c r="C105" s="5" t="s">
        <v>145</v>
      </c>
      <c r="E105" s="5">
        <v>8.0</v>
      </c>
      <c r="F105" s="5">
        <v>7.0</v>
      </c>
      <c r="I105" s="5">
        <v>30.0</v>
      </c>
      <c r="J105" s="92">
        <f t="shared" si="1"/>
        <v>210</v>
      </c>
      <c r="K105" s="92">
        <f t="shared" si="4"/>
        <v>35</v>
      </c>
      <c r="L105" s="91">
        <v>245.0</v>
      </c>
    </row>
    <row r="106">
      <c r="A106" s="5">
        <v>1994.0</v>
      </c>
      <c r="B106" s="5" t="s">
        <v>6016</v>
      </c>
      <c r="C106" s="5" t="s">
        <v>145</v>
      </c>
      <c r="E106" s="5">
        <v>10.0</v>
      </c>
      <c r="F106" s="5">
        <v>5.0</v>
      </c>
      <c r="I106" s="5">
        <v>50.0</v>
      </c>
      <c r="J106" s="92">
        <f t="shared" si="1"/>
        <v>250</v>
      </c>
      <c r="K106" s="92">
        <f t="shared" si="4"/>
        <v>100</v>
      </c>
      <c r="L106" s="91">
        <v>500.0</v>
      </c>
    </row>
    <row r="107">
      <c r="A107" s="5">
        <v>1994.0</v>
      </c>
      <c r="B107" s="5" t="s">
        <v>6016</v>
      </c>
      <c r="C107" s="5" t="s">
        <v>145</v>
      </c>
      <c r="E107" s="5">
        <v>9.0</v>
      </c>
      <c r="F107" s="5">
        <v>11.0</v>
      </c>
      <c r="I107" s="5">
        <v>20.0</v>
      </c>
      <c r="J107" s="92">
        <f t="shared" si="1"/>
        <v>220</v>
      </c>
      <c r="K107" s="92">
        <f t="shared" si="4"/>
        <v>20</v>
      </c>
      <c r="L107" s="91">
        <v>220.0</v>
      </c>
    </row>
    <row r="108">
      <c r="A108" s="5">
        <v>1994.0</v>
      </c>
      <c r="B108" s="5" t="s">
        <v>6016</v>
      </c>
      <c r="C108" s="5" t="s">
        <v>145</v>
      </c>
      <c r="E108" s="5">
        <v>8.0</v>
      </c>
      <c r="F108" s="5">
        <v>1.0</v>
      </c>
      <c r="I108" s="5">
        <v>10.0</v>
      </c>
      <c r="J108" s="92">
        <f t="shared" si="1"/>
        <v>10</v>
      </c>
      <c r="K108" s="92">
        <f t="shared" si="4"/>
        <v>10</v>
      </c>
      <c r="L108" s="91">
        <v>10.0</v>
      </c>
    </row>
    <row r="109">
      <c r="A109" s="5">
        <v>1989.0</v>
      </c>
      <c r="B109" s="5" t="s">
        <v>1974</v>
      </c>
      <c r="C109" s="5" t="s">
        <v>6017</v>
      </c>
      <c r="E109" s="5">
        <v>9.0</v>
      </c>
      <c r="F109" s="5">
        <v>1.0</v>
      </c>
      <c r="I109" s="5">
        <v>10.0</v>
      </c>
      <c r="J109" s="92">
        <f t="shared" si="1"/>
        <v>10</v>
      </c>
      <c r="K109" s="92">
        <f t="shared" si="4"/>
        <v>15</v>
      </c>
      <c r="L109" s="91">
        <v>15.0</v>
      </c>
    </row>
    <row r="110">
      <c r="A110" s="5">
        <v>2019.0</v>
      </c>
      <c r="B110" s="5" t="s">
        <v>305</v>
      </c>
      <c r="C110" s="5" t="s">
        <v>1092</v>
      </c>
      <c r="D110" s="5" t="s">
        <v>1613</v>
      </c>
      <c r="E110" s="5">
        <v>9.0</v>
      </c>
      <c r="F110" s="5">
        <v>1.0</v>
      </c>
      <c r="H110" s="5" t="s">
        <v>6672</v>
      </c>
      <c r="I110" s="5">
        <v>100.0</v>
      </c>
      <c r="J110" s="92">
        <f t="shared" si="1"/>
        <v>100</v>
      </c>
      <c r="K110" s="92">
        <f t="shared" si="4"/>
        <v>200</v>
      </c>
      <c r="L110" s="91">
        <v>200.0</v>
      </c>
    </row>
    <row r="111">
      <c r="A111" s="5">
        <v>1988.0</v>
      </c>
      <c r="B111" s="5" t="s">
        <v>102</v>
      </c>
      <c r="C111" s="5" t="s">
        <v>1961</v>
      </c>
      <c r="D111" s="5" t="s">
        <v>1567</v>
      </c>
      <c r="E111" s="5">
        <v>7.0</v>
      </c>
      <c r="F111" s="5">
        <v>1.0</v>
      </c>
      <c r="I111" s="5">
        <v>10.0</v>
      </c>
      <c r="J111" s="92">
        <f t="shared" si="1"/>
        <v>10</v>
      </c>
      <c r="K111" s="92">
        <f t="shared" si="4"/>
        <v>10</v>
      </c>
      <c r="L111" s="91">
        <v>10.0</v>
      </c>
    </row>
    <row r="112">
      <c r="A112" s="5">
        <v>1987.0</v>
      </c>
      <c r="B112" s="5" t="s">
        <v>102</v>
      </c>
      <c r="C112" s="5" t="s">
        <v>1961</v>
      </c>
      <c r="E112" s="5">
        <v>9.0</v>
      </c>
      <c r="F112" s="5">
        <v>1.0</v>
      </c>
      <c r="I112" s="5">
        <v>50.0</v>
      </c>
      <c r="J112" s="92">
        <f t="shared" si="1"/>
        <v>50</v>
      </c>
      <c r="K112" s="92">
        <f t="shared" si="4"/>
        <v>40</v>
      </c>
      <c r="L112" s="91">
        <v>40.0</v>
      </c>
    </row>
    <row r="113">
      <c r="A113" s="5">
        <v>1987.0</v>
      </c>
      <c r="B113" s="5" t="s">
        <v>2244</v>
      </c>
      <c r="C113" s="5" t="s">
        <v>1961</v>
      </c>
      <c r="D113" s="5" t="s">
        <v>2072</v>
      </c>
      <c r="E113" s="5">
        <v>8.0</v>
      </c>
      <c r="F113" s="5">
        <v>6.0</v>
      </c>
      <c r="I113" s="5">
        <v>20.0</v>
      </c>
      <c r="J113" s="92">
        <f t="shared" si="1"/>
        <v>120</v>
      </c>
      <c r="K113" s="92">
        <f t="shared" si="4"/>
        <v>20</v>
      </c>
      <c r="L113" s="91">
        <v>120.0</v>
      </c>
    </row>
    <row r="114">
      <c r="A114" s="5">
        <v>1987.0</v>
      </c>
      <c r="B114" s="5" t="s">
        <v>2244</v>
      </c>
      <c r="C114" s="5" t="s">
        <v>1961</v>
      </c>
      <c r="E114" s="5">
        <v>8.0</v>
      </c>
      <c r="F114" s="5">
        <v>2.0</v>
      </c>
      <c r="I114" s="5">
        <v>20.0</v>
      </c>
      <c r="J114" s="92">
        <f t="shared" si="1"/>
        <v>40</v>
      </c>
      <c r="K114" s="92">
        <f t="shared" si="4"/>
        <v>20</v>
      </c>
      <c r="L114" s="91">
        <v>40.0</v>
      </c>
    </row>
    <row r="115">
      <c r="A115" s="5">
        <v>1988.0</v>
      </c>
      <c r="B115" s="5" t="s">
        <v>102</v>
      </c>
      <c r="C115" s="5" t="s">
        <v>6018</v>
      </c>
      <c r="E115" s="5">
        <v>8.0</v>
      </c>
      <c r="F115" s="5">
        <v>3.0</v>
      </c>
      <c r="I115" s="5">
        <v>10.0</v>
      </c>
      <c r="J115" s="92">
        <f t="shared" si="1"/>
        <v>30</v>
      </c>
      <c r="K115" s="92">
        <f t="shared" si="4"/>
        <v>10</v>
      </c>
      <c r="L115" s="91">
        <v>30.0</v>
      </c>
    </row>
    <row r="116">
      <c r="A116" s="5">
        <v>1990.0</v>
      </c>
      <c r="B116" s="5" t="s">
        <v>62</v>
      </c>
      <c r="C116" s="5" t="s">
        <v>6019</v>
      </c>
      <c r="E116" s="5">
        <v>9.0</v>
      </c>
      <c r="F116" s="5">
        <v>3.0</v>
      </c>
      <c r="I116" s="5">
        <v>30.0</v>
      </c>
      <c r="J116" s="92">
        <f t="shared" si="1"/>
        <v>90</v>
      </c>
      <c r="K116" s="92">
        <f t="shared" si="4"/>
        <v>40</v>
      </c>
      <c r="L116" s="91">
        <v>120.0</v>
      </c>
    </row>
    <row r="117">
      <c r="A117" s="5">
        <v>1990.0</v>
      </c>
      <c r="B117" s="5" t="s">
        <v>2103</v>
      </c>
      <c r="C117" s="5" t="s">
        <v>6020</v>
      </c>
      <c r="E117" s="5">
        <v>10.0</v>
      </c>
      <c r="F117" s="5">
        <v>1.0</v>
      </c>
      <c r="I117" s="5">
        <v>125.0</v>
      </c>
      <c r="J117" s="92">
        <f t="shared" si="1"/>
        <v>125</v>
      </c>
      <c r="K117" s="92">
        <f t="shared" si="4"/>
        <v>150</v>
      </c>
      <c r="L117" s="91">
        <v>150.0</v>
      </c>
    </row>
    <row r="118">
      <c r="A118" s="5">
        <v>1990.0</v>
      </c>
      <c r="B118" s="5" t="s">
        <v>5990</v>
      </c>
      <c r="C118" s="5" t="s">
        <v>4763</v>
      </c>
      <c r="E118" s="5">
        <v>9.0</v>
      </c>
      <c r="F118" s="5">
        <v>1.0</v>
      </c>
      <c r="I118" s="5">
        <v>20.0</v>
      </c>
      <c r="J118" s="92">
        <f t="shared" si="1"/>
        <v>20</v>
      </c>
      <c r="K118" s="92">
        <f t="shared" si="4"/>
        <v>15</v>
      </c>
      <c r="L118" s="91">
        <v>15.0</v>
      </c>
    </row>
    <row r="119">
      <c r="A119" s="5">
        <v>2008.0</v>
      </c>
      <c r="B119" s="5" t="s">
        <v>6021</v>
      </c>
      <c r="C119" s="5" t="s">
        <v>6022</v>
      </c>
      <c r="D119" s="5" t="s">
        <v>3585</v>
      </c>
      <c r="E119" s="5">
        <v>8.0</v>
      </c>
      <c r="F119" s="5">
        <v>1.0</v>
      </c>
      <c r="I119" s="5">
        <v>20.0</v>
      </c>
      <c r="J119" s="92">
        <f t="shared" si="1"/>
        <v>20</v>
      </c>
      <c r="K119" s="92">
        <f t="shared" si="4"/>
        <v>20</v>
      </c>
      <c r="L119" s="91">
        <v>20.0</v>
      </c>
    </row>
    <row r="120">
      <c r="A120" s="5">
        <v>2006.0</v>
      </c>
      <c r="B120" s="5" t="s">
        <v>5994</v>
      </c>
      <c r="C120" s="5" t="s">
        <v>6023</v>
      </c>
      <c r="D120" s="5" t="s">
        <v>6024</v>
      </c>
      <c r="E120" s="5">
        <v>8.0</v>
      </c>
      <c r="F120" s="5">
        <v>1.0</v>
      </c>
      <c r="I120" s="5">
        <v>25.0</v>
      </c>
      <c r="J120" s="92">
        <f t="shared" si="1"/>
        <v>25</v>
      </c>
      <c r="K120" s="92">
        <f t="shared" si="4"/>
        <v>25</v>
      </c>
      <c r="L120" s="91">
        <v>25.0</v>
      </c>
    </row>
    <row r="121">
      <c r="A121" s="5">
        <v>2019.0</v>
      </c>
      <c r="B121" s="5" t="s">
        <v>32</v>
      </c>
      <c r="C121" s="5" t="s">
        <v>70</v>
      </c>
      <c r="E121" s="5">
        <v>9.0</v>
      </c>
      <c r="F121" s="5">
        <v>1.0</v>
      </c>
      <c r="H121" s="5" t="s">
        <v>6672</v>
      </c>
      <c r="I121" s="5">
        <v>40.0</v>
      </c>
      <c r="J121" s="92">
        <f t="shared" si="1"/>
        <v>40</v>
      </c>
      <c r="K121" s="92">
        <f t="shared" si="4"/>
        <v>65</v>
      </c>
      <c r="L121" s="91">
        <v>65.0</v>
      </c>
    </row>
    <row r="122">
      <c r="A122" s="5">
        <v>2019.0</v>
      </c>
      <c r="B122" s="5" t="s">
        <v>3649</v>
      </c>
      <c r="C122" s="5" t="s">
        <v>70</v>
      </c>
      <c r="D122" s="5" t="s">
        <v>506</v>
      </c>
      <c r="E122" s="5" t="s">
        <v>244</v>
      </c>
      <c r="F122" s="5">
        <v>1.0</v>
      </c>
      <c r="H122" s="5" t="s">
        <v>6672</v>
      </c>
      <c r="I122" s="5">
        <v>150.0</v>
      </c>
      <c r="J122" s="92">
        <f t="shared" si="1"/>
        <v>150</v>
      </c>
      <c r="K122" s="92">
        <f t="shared" si="4"/>
        <v>100</v>
      </c>
      <c r="L122" s="91">
        <v>100.0</v>
      </c>
    </row>
    <row r="123">
      <c r="A123" s="5">
        <v>2019.0</v>
      </c>
      <c r="B123" s="5" t="s">
        <v>240</v>
      </c>
      <c r="C123" s="5" t="s">
        <v>70</v>
      </c>
      <c r="E123" s="5" t="s">
        <v>244</v>
      </c>
      <c r="F123" s="5">
        <v>1.0</v>
      </c>
      <c r="H123" s="5" t="s">
        <v>6672</v>
      </c>
      <c r="I123" s="5">
        <v>25.0</v>
      </c>
      <c r="J123" s="92">
        <f t="shared" si="1"/>
        <v>25</v>
      </c>
      <c r="K123" s="92">
        <f t="shared" si="4"/>
        <v>30</v>
      </c>
      <c r="L123" s="91">
        <v>30.0</v>
      </c>
    </row>
    <row r="124">
      <c r="A124" s="5">
        <v>1982.0</v>
      </c>
      <c r="B124" s="5" t="s">
        <v>62</v>
      </c>
      <c r="C124" s="5" t="s">
        <v>1266</v>
      </c>
      <c r="E124" s="5">
        <v>9.0</v>
      </c>
      <c r="F124" s="5">
        <v>1.0</v>
      </c>
      <c r="I124" s="5">
        <v>35.0</v>
      </c>
      <c r="J124" s="92">
        <f t="shared" si="1"/>
        <v>35</v>
      </c>
      <c r="K124" s="92">
        <f t="shared" si="4"/>
        <v>30</v>
      </c>
      <c r="L124" s="91">
        <v>30.0</v>
      </c>
    </row>
    <row r="125">
      <c r="A125" s="5">
        <v>1982.0</v>
      </c>
      <c r="B125" s="5" t="s">
        <v>1974</v>
      </c>
      <c r="C125" s="5" t="s">
        <v>1266</v>
      </c>
      <c r="E125" s="5">
        <v>9.0</v>
      </c>
      <c r="F125" s="5">
        <v>1.0</v>
      </c>
      <c r="I125" s="5">
        <v>35.0</v>
      </c>
      <c r="J125" s="92">
        <f t="shared" si="1"/>
        <v>35</v>
      </c>
      <c r="K125" s="92">
        <f t="shared" si="4"/>
        <v>30</v>
      </c>
      <c r="L125" s="91">
        <v>30.0</v>
      </c>
    </row>
    <row r="126">
      <c r="A126" s="5">
        <v>1990.0</v>
      </c>
      <c r="B126" s="5" t="s">
        <v>62</v>
      </c>
      <c r="C126" s="5" t="s">
        <v>6025</v>
      </c>
      <c r="E126" s="5">
        <v>9.0</v>
      </c>
      <c r="F126" s="5">
        <v>19.0</v>
      </c>
      <c r="I126" s="5">
        <v>20.0</v>
      </c>
      <c r="J126" s="92">
        <f t="shared" si="1"/>
        <v>380</v>
      </c>
      <c r="K126" s="92">
        <f t="shared" si="4"/>
        <v>20</v>
      </c>
      <c r="L126" s="91">
        <v>380.0</v>
      </c>
    </row>
    <row r="127">
      <c r="A127" s="5">
        <v>1990.0</v>
      </c>
      <c r="B127" s="5" t="s">
        <v>62</v>
      </c>
      <c r="C127" s="5" t="s">
        <v>6025</v>
      </c>
      <c r="E127" s="5">
        <v>8.0</v>
      </c>
      <c r="F127" s="5">
        <v>2.0</v>
      </c>
      <c r="I127" s="5">
        <v>10.0</v>
      </c>
      <c r="J127" s="92">
        <f t="shared" si="1"/>
        <v>20</v>
      </c>
      <c r="K127" s="92">
        <f t="shared" si="4"/>
        <v>10</v>
      </c>
      <c r="L127" s="91">
        <v>20.0</v>
      </c>
    </row>
    <row r="128">
      <c r="A128" s="5">
        <v>1990.0</v>
      </c>
      <c r="B128" s="5" t="s">
        <v>5985</v>
      </c>
      <c r="C128" s="5" t="s">
        <v>6025</v>
      </c>
      <c r="E128" s="5">
        <v>9.0</v>
      </c>
      <c r="F128" s="5">
        <v>3.0</v>
      </c>
      <c r="I128" s="5">
        <v>15.0</v>
      </c>
      <c r="J128" s="92">
        <f t="shared" si="1"/>
        <v>45</v>
      </c>
      <c r="K128" s="92">
        <f t="shared" si="4"/>
        <v>15</v>
      </c>
      <c r="L128" s="91">
        <v>45.0</v>
      </c>
    </row>
    <row r="129">
      <c r="A129" s="5">
        <v>1990.0</v>
      </c>
      <c r="B129" s="5" t="s">
        <v>5990</v>
      </c>
      <c r="C129" s="5" t="s">
        <v>6025</v>
      </c>
      <c r="E129" s="5">
        <v>10.0</v>
      </c>
      <c r="F129" s="5">
        <v>1.0</v>
      </c>
      <c r="I129" s="5">
        <v>50.0</v>
      </c>
      <c r="J129" s="92">
        <f t="shared" si="1"/>
        <v>50</v>
      </c>
      <c r="K129" s="92">
        <f t="shared" si="4"/>
        <v>75</v>
      </c>
      <c r="L129" s="91">
        <v>75.0</v>
      </c>
    </row>
    <row r="130">
      <c r="A130" s="5">
        <v>1990.0</v>
      </c>
      <c r="B130" s="5" t="s">
        <v>5990</v>
      </c>
      <c r="C130" s="5" t="s">
        <v>6025</v>
      </c>
      <c r="E130" s="5">
        <v>9.0</v>
      </c>
      <c r="F130" s="5">
        <v>10.0</v>
      </c>
      <c r="I130" s="5">
        <v>15.0</v>
      </c>
      <c r="J130" s="92">
        <f t="shared" si="1"/>
        <v>150</v>
      </c>
      <c r="K130" s="92">
        <f t="shared" si="4"/>
        <v>15</v>
      </c>
      <c r="L130" s="91">
        <v>150.0</v>
      </c>
    </row>
    <row r="131">
      <c r="A131" s="5">
        <v>1990.0</v>
      </c>
      <c r="B131" s="5" t="s">
        <v>5990</v>
      </c>
      <c r="C131" s="5" t="s">
        <v>6025</v>
      </c>
      <c r="E131" s="5">
        <v>8.0</v>
      </c>
      <c r="F131" s="5">
        <v>2.0</v>
      </c>
      <c r="I131" s="5">
        <v>10.0</v>
      </c>
      <c r="J131" s="92">
        <f t="shared" si="1"/>
        <v>20</v>
      </c>
      <c r="K131" s="92">
        <f t="shared" si="4"/>
        <v>10</v>
      </c>
      <c r="L131" s="91">
        <v>20.0</v>
      </c>
    </row>
    <row r="132">
      <c r="A132" s="5">
        <v>1990.0</v>
      </c>
      <c r="B132" s="5" t="s">
        <v>5990</v>
      </c>
      <c r="C132" s="5" t="s">
        <v>6025</v>
      </c>
      <c r="E132" s="5">
        <v>7.0</v>
      </c>
      <c r="F132" s="5">
        <v>1.0</v>
      </c>
      <c r="I132" s="5">
        <v>5.0</v>
      </c>
      <c r="J132" s="92">
        <f t="shared" si="1"/>
        <v>5</v>
      </c>
      <c r="K132" s="92">
        <f t="shared" si="4"/>
        <v>5</v>
      </c>
      <c r="L132" s="91">
        <v>5.0</v>
      </c>
    </row>
    <row r="133">
      <c r="A133" s="5">
        <v>1984.0</v>
      </c>
      <c r="B133" s="5" t="s">
        <v>62</v>
      </c>
      <c r="C133" s="5" t="s">
        <v>3274</v>
      </c>
      <c r="E133" s="5">
        <v>9.0</v>
      </c>
      <c r="F133" s="5">
        <v>1.0</v>
      </c>
      <c r="I133" s="5">
        <v>10.0</v>
      </c>
      <c r="J133" s="92">
        <f t="shared" si="1"/>
        <v>10</v>
      </c>
      <c r="K133" s="92">
        <f t="shared" si="4"/>
        <v>10</v>
      </c>
      <c r="L133" s="91">
        <v>10.0</v>
      </c>
    </row>
    <row r="134">
      <c r="A134" s="5">
        <v>1990.0</v>
      </c>
      <c r="B134" s="5" t="s">
        <v>102</v>
      </c>
      <c r="C134" s="5" t="s">
        <v>2104</v>
      </c>
      <c r="E134" s="5">
        <v>9.0</v>
      </c>
      <c r="F134" s="5">
        <v>1.0</v>
      </c>
      <c r="H134" s="5" t="s">
        <v>6413</v>
      </c>
      <c r="I134" s="5">
        <v>25.0</v>
      </c>
      <c r="J134" s="92">
        <f t="shared" si="1"/>
        <v>25</v>
      </c>
      <c r="K134" s="92">
        <f t="shared" si="4"/>
        <v>25</v>
      </c>
      <c r="L134" s="91">
        <v>25.0</v>
      </c>
    </row>
    <row r="135">
      <c r="A135" s="5">
        <v>1990.0</v>
      </c>
      <c r="B135" s="5" t="s">
        <v>2125</v>
      </c>
      <c r="C135" s="5" t="s">
        <v>2104</v>
      </c>
      <c r="D135" s="5" t="s">
        <v>6026</v>
      </c>
      <c r="E135" s="106">
        <v>9.0</v>
      </c>
      <c r="F135" s="106">
        <v>1.0</v>
      </c>
      <c r="I135" s="5">
        <v>10.0</v>
      </c>
      <c r="J135" s="92">
        <f t="shared" si="1"/>
        <v>10</v>
      </c>
      <c r="K135" s="92">
        <f t="shared" si="4"/>
        <v>10</v>
      </c>
      <c r="L135" s="91">
        <v>10.0</v>
      </c>
    </row>
    <row r="136">
      <c r="A136" s="5">
        <v>1990.0</v>
      </c>
      <c r="B136" s="5" t="s">
        <v>6027</v>
      </c>
      <c r="C136" s="5" t="s">
        <v>6028</v>
      </c>
      <c r="E136" s="106">
        <v>9.0</v>
      </c>
      <c r="F136" s="106">
        <v>3.0</v>
      </c>
      <c r="I136" s="5">
        <v>10.0</v>
      </c>
      <c r="J136" s="92">
        <f t="shared" si="1"/>
        <v>30</v>
      </c>
      <c r="K136" s="92">
        <f t="shared" si="4"/>
        <v>15</v>
      </c>
      <c r="L136" s="91">
        <v>45.0</v>
      </c>
    </row>
    <row r="137">
      <c r="A137" s="99">
        <v>2020.0</v>
      </c>
      <c r="B137" s="99" t="s">
        <v>119</v>
      </c>
      <c r="C137" s="99" t="s">
        <v>28</v>
      </c>
      <c r="D137" s="99" t="s">
        <v>2653</v>
      </c>
      <c r="E137" s="99" t="s">
        <v>68</v>
      </c>
      <c r="F137" s="99">
        <v>1.0</v>
      </c>
      <c r="G137" s="100"/>
      <c r="H137" s="99" t="s">
        <v>6413</v>
      </c>
      <c r="I137" s="99">
        <v>20.0</v>
      </c>
      <c r="J137" s="92">
        <f t="shared" si="1"/>
        <v>20</v>
      </c>
      <c r="K137" s="100">
        <f t="shared" si="4"/>
        <v>15</v>
      </c>
      <c r="L137" s="99">
        <v>15.0</v>
      </c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</row>
    <row r="138">
      <c r="A138" s="99">
        <v>2020.0</v>
      </c>
      <c r="B138" s="99" t="s">
        <v>62</v>
      </c>
      <c r="C138" s="99" t="s">
        <v>28</v>
      </c>
      <c r="D138" s="100"/>
      <c r="E138" s="99" t="s">
        <v>68</v>
      </c>
      <c r="F138" s="99">
        <v>2.0</v>
      </c>
      <c r="G138" s="100"/>
      <c r="H138" s="99" t="s">
        <v>6413</v>
      </c>
      <c r="I138" s="99">
        <v>10.0</v>
      </c>
      <c r="J138" s="92">
        <f t="shared" si="1"/>
        <v>20</v>
      </c>
      <c r="K138" s="100">
        <f t="shared" si="4"/>
        <v>20</v>
      </c>
      <c r="L138" s="99">
        <v>40.0</v>
      </c>
      <c r="M138" s="99">
        <v>20.0</v>
      </c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</row>
    <row r="139">
      <c r="A139" s="99">
        <v>2020.0</v>
      </c>
      <c r="B139" s="99" t="s">
        <v>1974</v>
      </c>
      <c r="C139" s="99" t="s">
        <v>28</v>
      </c>
      <c r="D139" s="100"/>
      <c r="E139" s="99">
        <v>10.0</v>
      </c>
      <c r="F139" s="99">
        <v>1.0</v>
      </c>
      <c r="G139" s="100"/>
      <c r="H139" s="99" t="s">
        <v>6413</v>
      </c>
      <c r="I139" s="99">
        <v>10.0</v>
      </c>
      <c r="J139" s="92">
        <f t="shared" si="1"/>
        <v>10</v>
      </c>
      <c r="K139" s="100">
        <f t="shared" si="4"/>
        <v>30</v>
      </c>
      <c r="L139" s="99">
        <v>30.0</v>
      </c>
      <c r="M139" s="99">
        <v>20.0</v>
      </c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</row>
    <row r="140">
      <c r="A140" s="5">
        <v>1985.0</v>
      </c>
      <c r="B140" s="5" t="s">
        <v>1615</v>
      </c>
      <c r="C140" s="5" t="s">
        <v>6029</v>
      </c>
      <c r="E140" s="5">
        <v>9.0</v>
      </c>
      <c r="F140" s="5">
        <v>1.0</v>
      </c>
      <c r="I140" s="5">
        <v>100.0</v>
      </c>
      <c r="J140" s="92">
        <f t="shared" si="1"/>
        <v>100</v>
      </c>
      <c r="K140" s="92">
        <f t="shared" si="4"/>
        <v>100</v>
      </c>
      <c r="L140" s="91">
        <v>100.0</v>
      </c>
    </row>
    <row r="141">
      <c r="A141" s="5">
        <v>1988.0</v>
      </c>
      <c r="B141" s="5" t="s">
        <v>102</v>
      </c>
      <c r="C141" s="5" t="s">
        <v>2114</v>
      </c>
      <c r="E141" s="5">
        <v>9.0</v>
      </c>
      <c r="F141" s="5">
        <v>5.0</v>
      </c>
      <c r="I141" s="5">
        <v>35.0</v>
      </c>
      <c r="J141" s="92">
        <f t="shared" si="1"/>
        <v>175</v>
      </c>
      <c r="K141" s="92">
        <f t="shared" si="4"/>
        <v>30</v>
      </c>
      <c r="L141" s="91">
        <v>150.0</v>
      </c>
    </row>
    <row r="142">
      <c r="A142" s="5">
        <v>1988.0</v>
      </c>
      <c r="B142" s="5" t="s">
        <v>2244</v>
      </c>
      <c r="C142" s="5" t="s">
        <v>6030</v>
      </c>
      <c r="E142" s="5">
        <v>9.0</v>
      </c>
      <c r="F142" s="5">
        <v>6.0</v>
      </c>
      <c r="I142" s="5">
        <v>35.0</v>
      </c>
      <c r="J142" s="92">
        <f t="shared" si="1"/>
        <v>210</v>
      </c>
      <c r="K142" s="92">
        <f t="shared" si="4"/>
        <v>30</v>
      </c>
      <c r="L142" s="91">
        <v>180.0</v>
      </c>
    </row>
    <row r="143">
      <c r="A143" s="5">
        <v>1988.0</v>
      </c>
      <c r="B143" s="5" t="s">
        <v>2244</v>
      </c>
      <c r="C143" s="5" t="s">
        <v>6030</v>
      </c>
      <c r="E143" s="5">
        <v>8.0</v>
      </c>
      <c r="F143" s="5">
        <v>8.0</v>
      </c>
      <c r="I143" s="5">
        <v>15.0</v>
      </c>
      <c r="J143" s="92">
        <f t="shared" si="1"/>
        <v>120</v>
      </c>
      <c r="K143" s="92">
        <f t="shared" si="4"/>
        <v>20</v>
      </c>
      <c r="L143" s="91">
        <v>160.0</v>
      </c>
    </row>
    <row r="144">
      <c r="A144" s="5">
        <v>1988.0</v>
      </c>
      <c r="B144" s="5" t="s">
        <v>2244</v>
      </c>
      <c r="C144" s="5" t="s">
        <v>6030</v>
      </c>
      <c r="E144" s="5">
        <v>7.0</v>
      </c>
      <c r="F144" s="5">
        <v>1.0</v>
      </c>
      <c r="I144" s="5">
        <v>10.0</v>
      </c>
      <c r="J144" s="92">
        <f t="shared" si="1"/>
        <v>10</v>
      </c>
      <c r="K144" s="92">
        <f t="shared" si="4"/>
        <v>10</v>
      </c>
      <c r="L144" s="91">
        <v>10.0</v>
      </c>
    </row>
    <row r="145">
      <c r="A145" s="5">
        <v>1988.0</v>
      </c>
      <c r="B145" s="5" t="s">
        <v>102</v>
      </c>
      <c r="C145" s="5" t="s">
        <v>6030</v>
      </c>
      <c r="E145" s="5">
        <v>7.0</v>
      </c>
      <c r="F145" s="5">
        <v>2.0</v>
      </c>
      <c r="I145" s="5">
        <v>10.0</v>
      </c>
      <c r="J145" s="92">
        <f t="shared" si="1"/>
        <v>20</v>
      </c>
      <c r="K145" s="92">
        <f t="shared" si="4"/>
        <v>10</v>
      </c>
      <c r="L145" s="91">
        <v>20.0</v>
      </c>
    </row>
    <row r="146">
      <c r="A146" s="5">
        <v>2001.0</v>
      </c>
      <c r="B146" s="5" t="s">
        <v>6031</v>
      </c>
      <c r="C146" s="5" t="s">
        <v>6032</v>
      </c>
      <c r="E146" s="5" t="s">
        <v>6015</v>
      </c>
      <c r="F146" s="5">
        <v>7.0</v>
      </c>
      <c r="I146" s="5">
        <v>50.0</v>
      </c>
      <c r="J146" s="92">
        <f t="shared" si="1"/>
        <v>350</v>
      </c>
      <c r="K146" s="92">
        <f t="shared" si="4"/>
        <v>50</v>
      </c>
      <c r="L146" s="91">
        <v>350.0</v>
      </c>
    </row>
    <row r="147">
      <c r="A147" s="5">
        <v>1987.0</v>
      </c>
      <c r="B147" s="5" t="s">
        <v>2244</v>
      </c>
      <c r="C147" s="5" t="s">
        <v>2887</v>
      </c>
      <c r="E147" s="5">
        <v>9.0</v>
      </c>
      <c r="F147" s="5">
        <v>1.0</v>
      </c>
      <c r="I147" s="5">
        <v>40.0</v>
      </c>
      <c r="J147" s="92">
        <f t="shared" si="1"/>
        <v>40</v>
      </c>
      <c r="K147" s="92">
        <f t="shared" si="4"/>
        <v>40</v>
      </c>
      <c r="L147" s="91">
        <v>40.0</v>
      </c>
    </row>
    <row r="148">
      <c r="A148" s="5">
        <v>1987.0</v>
      </c>
      <c r="B148" s="5" t="s">
        <v>2244</v>
      </c>
      <c r="C148" s="5" t="s">
        <v>2887</v>
      </c>
      <c r="E148" s="5">
        <v>8.0</v>
      </c>
      <c r="F148" s="5">
        <v>1.0</v>
      </c>
      <c r="I148" s="5">
        <v>20.0</v>
      </c>
      <c r="J148" s="92">
        <f t="shared" si="1"/>
        <v>20</v>
      </c>
      <c r="K148" s="92">
        <f t="shared" si="4"/>
        <v>25</v>
      </c>
      <c r="L148" s="91">
        <v>25.0</v>
      </c>
    </row>
    <row r="149">
      <c r="A149" s="5">
        <v>1987.0</v>
      </c>
      <c r="B149" s="5" t="s">
        <v>2244</v>
      </c>
      <c r="C149" s="5" t="s">
        <v>2887</v>
      </c>
      <c r="E149" s="5">
        <v>7.0</v>
      </c>
      <c r="F149" s="5">
        <v>1.0</v>
      </c>
      <c r="I149" s="5">
        <v>10.0</v>
      </c>
      <c r="J149" s="92">
        <f t="shared" si="1"/>
        <v>10</v>
      </c>
      <c r="K149" s="92">
        <f t="shared" si="4"/>
        <v>15</v>
      </c>
      <c r="L149" s="91">
        <v>15.0</v>
      </c>
    </row>
    <row r="150">
      <c r="A150" s="5">
        <v>1988.0</v>
      </c>
      <c r="B150" s="5" t="s">
        <v>2244</v>
      </c>
      <c r="C150" s="5" t="s">
        <v>6033</v>
      </c>
      <c r="E150" s="5">
        <v>8.0</v>
      </c>
      <c r="F150" s="5">
        <v>1.0</v>
      </c>
      <c r="I150" s="5">
        <v>15.0</v>
      </c>
      <c r="J150" s="92">
        <f t="shared" si="1"/>
        <v>15</v>
      </c>
      <c r="K150" s="92">
        <f t="shared" si="4"/>
        <v>15</v>
      </c>
      <c r="L150" s="91">
        <v>15.0</v>
      </c>
    </row>
    <row r="151">
      <c r="A151" s="5">
        <v>1988.0</v>
      </c>
      <c r="B151" s="5" t="s">
        <v>2244</v>
      </c>
      <c r="C151" s="5" t="s">
        <v>6033</v>
      </c>
      <c r="D151" s="5" t="s">
        <v>1567</v>
      </c>
      <c r="E151" s="5">
        <v>7.0</v>
      </c>
      <c r="F151" s="5">
        <v>1.0</v>
      </c>
      <c r="I151" s="5">
        <v>10.0</v>
      </c>
      <c r="J151" s="92">
        <f t="shared" si="1"/>
        <v>10</v>
      </c>
      <c r="K151" s="92">
        <f t="shared" si="4"/>
        <v>10</v>
      </c>
      <c r="L151" s="91">
        <v>10.0</v>
      </c>
    </row>
    <row r="152">
      <c r="A152" s="5">
        <v>1987.0</v>
      </c>
      <c r="B152" s="5" t="s">
        <v>2244</v>
      </c>
      <c r="C152" s="5" t="s">
        <v>6034</v>
      </c>
      <c r="E152" s="5">
        <v>7.0</v>
      </c>
      <c r="F152" s="5">
        <v>1.0</v>
      </c>
      <c r="I152" s="5">
        <v>15.0</v>
      </c>
      <c r="J152" s="92">
        <f t="shared" si="1"/>
        <v>15</v>
      </c>
      <c r="K152" s="92">
        <f t="shared" si="4"/>
        <v>15</v>
      </c>
      <c r="L152" s="91">
        <v>15.0</v>
      </c>
    </row>
    <row r="153">
      <c r="A153" s="5">
        <v>1982.0</v>
      </c>
      <c r="B153" s="5" t="s">
        <v>62</v>
      </c>
      <c r="C153" s="5" t="s">
        <v>974</v>
      </c>
      <c r="E153" s="5">
        <v>8.0</v>
      </c>
      <c r="F153" s="5">
        <v>2.0</v>
      </c>
      <c r="I153" s="5">
        <v>20.0</v>
      </c>
      <c r="J153" s="92">
        <f t="shared" si="1"/>
        <v>40</v>
      </c>
      <c r="K153" s="92">
        <f t="shared" si="4"/>
        <v>10</v>
      </c>
      <c r="L153" s="91">
        <v>20.0</v>
      </c>
    </row>
    <row r="154">
      <c r="A154" s="5">
        <v>1982.0</v>
      </c>
      <c r="B154" s="5" t="s">
        <v>62</v>
      </c>
      <c r="C154" s="5" t="s">
        <v>974</v>
      </c>
      <c r="E154" s="5">
        <v>9.0</v>
      </c>
      <c r="F154" s="5">
        <v>1.0</v>
      </c>
      <c r="I154" s="5">
        <v>25.0</v>
      </c>
      <c r="J154" s="92">
        <f t="shared" si="1"/>
        <v>25</v>
      </c>
      <c r="K154" s="92">
        <f t="shared" si="4"/>
        <v>20</v>
      </c>
      <c r="L154" s="91">
        <v>20.0</v>
      </c>
    </row>
    <row r="155">
      <c r="A155" s="5">
        <v>1982.0</v>
      </c>
      <c r="B155" s="5" t="s">
        <v>62</v>
      </c>
      <c r="C155" s="5" t="s">
        <v>3260</v>
      </c>
      <c r="E155" s="5">
        <v>7.0</v>
      </c>
      <c r="F155" s="5">
        <v>1.0</v>
      </c>
      <c r="I155" s="5">
        <v>10.0</v>
      </c>
      <c r="J155" s="92">
        <f t="shared" si="1"/>
        <v>10</v>
      </c>
      <c r="K155" s="92">
        <f t="shared" si="4"/>
        <v>10</v>
      </c>
      <c r="L155" s="91">
        <v>10.0</v>
      </c>
    </row>
    <row r="156">
      <c r="A156" s="5">
        <v>1990.0</v>
      </c>
      <c r="B156" s="5" t="s">
        <v>6035</v>
      </c>
      <c r="C156" s="5" t="s">
        <v>4184</v>
      </c>
      <c r="E156" s="5" t="s">
        <v>178</v>
      </c>
      <c r="F156" s="5">
        <v>1.0</v>
      </c>
      <c r="I156" s="5">
        <v>50.0</v>
      </c>
      <c r="J156" s="92">
        <f t="shared" si="1"/>
        <v>50</v>
      </c>
      <c r="K156" s="92">
        <f t="shared" si="4"/>
        <v>60</v>
      </c>
      <c r="L156" s="91">
        <v>60.0</v>
      </c>
    </row>
    <row r="157">
      <c r="A157" s="5">
        <v>1990.0</v>
      </c>
      <c r="B157" s="5" t="s">
        <v>90</v>
      </c>
      <c r="C157" s="5" t="s">
        <v>4184</v>
      </c>
      <c r="E157" s="5">
        <v>10.0</v>
      </c>
      <c r="F157" s="5">
        <v>7.0</v>
      </c>
      <c r="I157" s="5">
        <v>90.0</v>
      </c>
      <c r="J157" s="92">
        <f t="shared" si="1"/>
        <v>630</v>
      </c>
      <c r="K157" s="92">
        <f t="shared" si="4"/>
        <v>75</v>
      </c>
      <c r="L157" s="91">
        <v>525.0</v>
      </c>
    </row>
    <row r="158">
      <c r="A158" s="5">
        <v>1990.0</v>
      </c>
      <c r="B158" s="5" t="s">
        <v>90</v>
      </c>
      <c r="C158" s="5" t="s">
        <v>6036</v>
      </c>
      <c r="E158" s="5">
        <v>9.0</v>
      </c>
      <c r="F158" s="5">
        <v>2.0</v>
      </c>
      <c r="I158" s="5">
        <v>20.0</v>
      </c>
      <c r="J158" s="92">
        <f t="shared" si="1"/>
        <v>40</v>
      </c>
      <c r="K158" s="92">
        <f t="shared" si="4"/>
        <v>25</v>
      </c>
      <c r="L158" s="91">
        <v>50.0</v>
      </c>
    </row>
    <row r="159">
      <c r="A159" s="5">
        <v>1990.0</v>
      </c>
      <c r="B159" s="5" t="s">
        <v>5466</v>
      </c>
      <c r="C159" s="5" t="s">
        <v>6036</v>
      </c>
      <c r="E159" s="5">
        <v>9.0</v>
      </c>
      <c r="F159" s="5">
        <v>1.0</v>
      </c>
      <c r="I159" s="5">
        <v>25.0</v>
      </c>
      <c r="J159" s="92">
        <f t="shared" si="1"/>
        <v>25</v>
      </c>
      <c r="K159" s="92">
        <f t="shared" si="4"/>
        <v>30</v>
      </c>
      <c r="L159" s="91">
        <v>30.0</v>
      </c>
    </row>
    <row r="160">
      <c r="A160" s="5">
        <v>2010.0</v>
      </c>
      <c r="B160" s="5" t="s">
        <v>6001</v>
      </c>
      <c r="C160" s="5" t="s">
        <v>6037</v>
      </c>
      <c r="D160" s="5" t="s">
        <v>6002</v>
      </c>
      <c r="E160" s="5">
        <v>10.0</v>
      </c>
      <c r="F160" s="5">
        <v>1.0</v>
      </c>
      <c r="I160" s="5">
        <v>20.0</v>
      </c>
      <c r="J160" s="92">
        <f t="shared" si="1"/>
        <v>20</v>
      </c>
      <c r="K160" s="92">
        <f t="shared" si="4"/>
        <v>20</v>
      </c>
      <c r="L160" s="91">
        <v>20.0</v>
      </c>
    </row>
    <row r="161">
      <c r="A161" s="5">
        <v>2013.0</v>
      </c>
      <c r="B161" s="5" t="s">
        <v>5994</v>
      </c>
      <c r="C161" s="5" t="s">
        <v>152</v>
      </c>
      <c r="D161" s="5" t="s">
        <v>6002</v>
      </c>
      <c r="E161" s="5" t="s">
        <v>6015</v>
      </c>
      <c r="F161" s="5">
        <v>1.0</v>
      </c>
      <c r="I161" s="5">
        <v>20.0</v>
      </c>
      <c r="J161" s="92">
        <f t="shared" si="1"/>
        <v>20</v>
      </c>
      <c r="K161" s="92">
        <f t="shared" si="4"/>
        <v>20</v>
      </c>
      <c r="L161" s="91">
        <v>20.0</v>
      </c>
    </row>
    <row r="162">
      <c r="A162" s="5">
        <v>1990.0</v>
      </c>
      <c r="B162" s="5" t="s">
        <v>6038</v>
      </c>
      <c r="C162" s="5" t="s">
        <v>4123</v>
      </c>
      <c r="E162" s="5">
        <v>8.0</v>
      </c>
      <c r="F162" s="5">
        <v>1.0</v>
      </c>
      <c r="I162" s="5">
        <v>20.0</v>
      </c>
      <c r="J162" s="92">
        <f t="shared" si="1"/>
        <v>20</v>
      </c>
      <c r="K162" s="92">
        <f t="shared" si="4"/>
        <v>25</v>
      </c>
      <c r="L162" s="91">
        <v>25.0</v>
      </c>
    </row>
    <row r="163">
      <c r="A163" s="5">
        <v>1990.0</v>
      </c>
      <c r="B163" s="5" t="s">
        <v>5036</v>
      </c>
      <c r="C163" s="5" t="s">
        <v>4123</v>
      </c>
      <c r="E163" s="5">
        <v>8.0</v>
      </c>
      <c r="F163" s="5">
        <v>5.0</v>
      </c>
      <c r="I163" s="5">
        <v>20.0</v>
      </c>
      <c r="J163" s="92">
        <f t="shared" si="1"/>
        <v>100</v>
      </c>
      <c r="K163" s="92">
        <f t="shared" si="4"/>
        <v>20</v>
      </c>
      <c r="L163" s="91">
        <v>100.0</v>
      </c>
    </row>
    <row r="164">
      <c r="A164" s="5">
        <v>1990.0</v>
      </c>
      <c r="B164" s="5" t="s">
        <v>5036</v>
      </c>
      <c r="C164" s="5" t="s">
        <v>4123</v>
      </c>
      <c r="E164" s="5">
        <v>7.0</v>
      </c>
      <c r="F164" s="5">
        <v>3.0</v>
      </c>
      <c r="I164" s="5">
        <v>10.0</v>
      </c>
      <c r="J164" s="92">
        <f t="shared" si="1"/>
        <v>30</v>
      </c>
      <c r="K164" s="92">
        <f t="shared" si="4"/>
        <v>10</v>
      </c>
      <c r="L164" s="91">
        <v>30.0</v>
      </c>
    </row>
    <row r="165">
      <c r="A165" s="5">
        <v>1990.0</v>
      </c>
      <c r="B165" s="5" t="s">
        <v>90</v>
      </c>
      <c r="C165" s="5" t="s">
        <v>4123</v>
      </c>
      <c r="E165" s="5">
        <v>8.0</v>
      </c>
      <c r="F165" s="5">
        <v>2.0</v>
      </c>
      <c r="I165" s="5">
        <v>10.0</v>
      </c>
      <c r="J165" s="92">
        <f t="shared" si="1"/>
        <v>20</v>
      </c>
      <c r="K165" s="92">
        <f t="shared" si="4"/>
        <v>10</v>
      </c>
      <c r="L165" s="91">
        <v>20.0</v>
      </c>
    </row>
    <row r="166">
      <c r="A166" s="5">
        <v>1990.0</v>
      </c>
      <c r="B166" s="5" t="s">
        <v>6039</v>
      </c>
      <c r="C166" s="5" t="s">
        <v>4123</v>
      </c>
      <c r="E166" s="5">
        <v>9.0</v>
      </c>
      <c r="F166" s="5">
        <v>1.0</v>
      </c>
      <c r="H166" s="5" t="s">
        <v>6413</v>
      </c>
      <c r="I166" s="5">
        <v>60.0</v>
      </c>
      <c r="J166" s="92">
        <f t="shared" si="1"/>
        <v>60</v>
      </c>
      <c r="K166" s="92">
        <f t="shared" si="4"/>
        <v>70</v>
      </c>
      <c r="L166" s="91">
        <v>70.0</v>
      </c>
    </row>
    <row r="167">
      <c r="A167" s="5">
        <v>1990.0</v>
      </c>
      <c r="B167" s="5" t="s">
        <v>6040</v>
      </c>
      <c r="C167" s="5" t="s">
        <v>6041</v>
      </c>
      <c r="E167" s="5">
        <v>9.0</v>
      </c>
      <c r="F167" s="5">
        <v>1.0</v>
      </c>
      <c r="I167" s="5">
        <v>20.0</v>
      </c>
      <c r="J167" s="92">
        <f t="shared" si="1"/>
        <v>20</v>
      </c>
      <c r="K167" s="92">
        <f t="shared" si="4"/>
        <v>20</v>
      </c>
      <c r="L167" s="91">
        <v>20.0</v>
      </c>
    </row>
    <row r="168">
      <c r="A168" s="5">
        <v>1990.0</v>
      </c>
      <c r="B168" s="5" t="s">
        <v>5990</v>
      </c>
      <c r="C168" s="5" t="s">
        <v>6042</v>
      </c>
      <c r="D168" s="5" t="s">
        <v>6043</v>
      </c>
      <c r="E168" s="5">
        <v>9.0</v>
      </c>
      <c r="F168" s="5">
        <v>4.0</v>
      </c>
      <c r="I168" s="5">
        <v>25.0</v>
      </c>
      <c r="J168" s="92">
        <f t="shared" si="1"/>
        <v>100</v>
      </c>
      <c r="K168" s="92">
        <f t="shared" si="4"/>
        <v>25</v>
      </c>
      <c r="L168" s="91">
        <v>100.0</v>
      </c>
    </row>
    <row r="169">
      <c r="A169" s="5">
        <v>2011.0</v>
      </c>
      <c r="B169" s="5" t="s">
        <v>5994</v>
      </c>
      <c r="C169" s="5" t="s">
        <v>275</v>
      </c>
      <c r="D169" s="5" t="s">
        <v>3585</v>
      </c>
      <c r="E169" s="5">
        <v>10.0</v>
      </c>
      <c r="F169" s="5">
        <v>2.0</v>
      </c>
      <c r="I169" s="5">
        <v>25.0</v>
      </c>
      <c r="J169" s="92">
        <f t="shared" si="1"/>
        <v>50</v>
      </c>
      <c r="K169" s="92">
        <f t="shared" si="4"/>
        <v>25</v>
      </c>
      <c r="L169" s="91">
        <v>50.0</v>
      </c>
    </row>
    <row r="170">
      <c r="A170" s="5">
        <v>2009.0</v>
      </c>
      <c r="B170" s="5" t="s">
        <v>6044</v>
      </c>
      <c r="C170" s="5" t="s">
        <v>275</v>
      </c>
      <c r="D170" s="5" t="s">
        <v>3585</v>
      </c>
      <c r="E170" s="5" t="s">
        <v>6045</v>
      </c>
      <c r="F170" s="5">
        <v>1.0</v>
      </c>
      <c r="I170" s="5">
        <v>10.0</v>
      </c>
      <c r="J170" s="92">
        <f t="shared" si="1"/>
        <v>10</v>
      </c>
      <c r="K170" s="92">
        <f t="shared" si="4"/>
        <v>10</v>
      </c>
      <c r="L170" s="91">
        <v>10.0</v>
      </c>
    </row>
    <row r="171">
      <c r="A171" s="5">
        <v>2011.0</v>
      </c>
      <c r="B171" s="5" t="s">
        <v>5994</v>
      </c>
      <c r="C171" s="5" t="s">
        <v>275</v>
      </c>
      <c r="D171" s="5" t="s">
        <v>6002</v>
      </c>
      <c r="E171" s="5">
        <v>10.0</v>
      </c>
      <c r="F171" s="5">
        <v>1.0</v>
      </c>
      <c r="I171" s="5">
        <v>25.0</v>
      </c>
      <c r="J171" s="92">
        <f t="shared" si="1"/>
        <v>25</v>
      </c>
      <c r="K171" s="92">
        <f t="shared" si="4"/>
        <v>25</v>
      </c>
      <c r="L171" s="91">
        <v>25.0</v>
      </c>
    </row>
    <row r="172">
      <c r="A172" s="5">
        <v>1990.0</v>
      </c>
      <c r="B172" s="5" t="s">
        <v>6046</v>
      </c>
      <c r="C172" s="5" t="s">
        <v>4756</v>
      </c>
      <c r="E172" s="5">
        <v>9.0</v>
      </c>
      <c r="F172" s="5">
        <v>1.0</v>
      </c>
      <c r="I172" s="5">
        <v>20.0</v>
      </c>
      <c r="J172" s="92">
        <f t="shared" si="1"/>
        <v>20</v>
      </c>
      <c r="K172" s="92">
        <f t="shared" si="4"/>
        <v>10</v>
      </c>
      <c r="L172" s="91">
        <v>10.0</v>
      </c>
    </row>
    <row r="173">
      <c r="A173" s="5">
        <v>1990.0</v>
      </c>
      <c r="B173" s="5" t="s">
        <v>6047</v>
      </c>
      <c r="C173" s="5" t="s">
        <v>4756</v>
      </c>
      <c r="E173" s="5">
        <v>9.0</v>
      </c>
      <c r="F173" s="5">
        <v>1.0</v>
      </c>
      <c r="I173" s="5">
        <v>20.0</v>
      </c>
      <c r="J173" s="92">
        <f t="shared" si="1"/>
        <v>20</v>
      </c>
      <c r="K173" s="92">
        <f t="shared" si="4"/>
        <v>10</v>
      </c>
      <c r="L173" s="91">
        <v>10.0</v>
      </c>
    </row>
    <row r="174">
      <c r="A174" s="5">
        <v>1988.0</v>
      </c>
      <c r="B174" s="5" t="s">
        <v>62</v>
      </c>
      <c r="C174" s="5" t="s">
        <v>1019</v>
      </c>
      <c r="E174" s="5">
        <v>9.0</v>
      </c>
      <c r="F174" s="5">
        <v>18.0</v>
      </c>
      <c r="I174" s="5">
        <v>20.0</v>
      </c>
      <c r="J174" s="92">
        <f t="shared" si="1"/>
        <v>360</v>
      </c>
      <c r="K174" s="92">
        <f t="shared" si="4"/>
        <v>20</v>
      </c>
      <c r="L174" s="91">
        <v>360.0</v>
      </c>
    </row>
    <row r="175">
      <c r="A175" s="5">
        <v>2007.0</v>
      </c>
      <c r="B175" s="5" t="s">
        <v>6048</v>
      </c>
      <c r="C175" s="5" t="s">
        <v>6049</v>
      </c>
      <c r="E175" s="5">
        <v>9.0</v>
      </c>
      <c r="F175" s="5">
        <v>6.0</v>
      </c>
      <c r="I175" s="5">
        <v>75.0</v>
      </c>
      <c r="J175" s="92">
        <f t="shared" si="1"/>
        <v>450</v>
      </c>
      <c r="K175" s="92">
        <f t="shared" si="4"/>
        <v>75</v>
      </c>
      <c r="L175" s="91">
        <v>450.0</v>
      </c>
    </row>
    <row r="176">
      <c r="A176" s="5">
        <v>2007.0</v>
      </c>
      <c r="B176" s="5" t="s">
        <v>5981</v>
      </c>
      <c r="C176" s="5" t="s">
        <v>6049</v>
      </c>
      <c r="E176" s="5">
        <v>8.0</v>
      </c>
      <c r="F176" s="5">
        <v>3.0</v>
      </c>
      <c r="I176" s="5">
        <v>40.0</v>
      </c>
      <c r="J176" s="92">
        <f t="shared" si="1"/>
        <v>120</v>
      </c>
      <c r="K176" s="92">
        <f t="shared" si="4"/>
        <v>40</v>
      </c>
      <c r="L176" s="91">
        <v>120.0</v>
      </c>
    </row>
    <row r="177">
      <c r="A177" s="5">
        <v>1978.0</v>
      </c>
      <c r="B177" s="5" t="s">
        <v>5981</v>
      </c>
      <c r="C177" s="5" t="s">
        <v>3746</v>
      </c>
      <c r="E177" s="5">
        <v>8.0</v>
      </c>
      <c r="F177" s="5">
        <v>1.0</v>
      </c>
      <c r="I177" s="5">
        <v>15.0</v>
      </c>
      <c r="J177" s="92">
        <f t="shared" si="1"/>
        <v>15</v>
      </c>
      <c r="K177" s="92">
        <f t="shared" si="4"/>
        <v>25</v>
      </c>
      <c r="L177" s="91">
        <v>25.0</v>
      </c>
    </row>
    <row r="178">
      <c r="A178" s="5">
        <v>1987.0</v>
      </c>
      <c r="B178" s="5" t="s">
        <v>62</v>
      </c>
      <c r="C178" s="5" t="s">
        <v>1517</v>
      </c>
      <c r="E178" s="5">
        <v>9.0</v>
      </c>
      <c r="F178" s="5">
        <v>11.0</v>
      </c>
      <c r="I178" s="5">
        <v>70.0</v>
      </c>
      <c r="J178" s="92">
        <f t="shared" si="1"/>
        <v>770</v>
      </c>
      <c r="K178" s="92">
        <f t="shared" si="4"/>
        <v>75</v>
      </c>
      <c r="L178" s="91">
        <v>825.0</v>
      </c>
    </row>
    <row r="179">
      <c r="A179" s="5">
        <v>1978.0</v>
      </c>
      <c r="B179" s="5" t="s">
        <v>5981</v>
      </c>
      <c r="C179" s="5" t="s">
        <v>6050</v>
      </c>
      <c r="E179" s="5">
        <v>8.0</v>
      </c>
      <c r="F179" s="5">
        <v>1.0</v>
      </c>
      <c r="I179" s="5">
        <v>30.0</v>
      </c>
      <c r="J179" s="92">
        <f t="shared" si="1"/>
        <v>30</v>
      </c>
      <c r="K179" s="92">
        <f t="shared" si="4"/>
        <v>25</v>
      </c>
      <c r="L179" s="91">
        <v>25.0</v>
      </c>
    </row>
    <row r="180">
      <c r="A180" s="5">
        <v>1982.0</v>
      </c>
      <c r="B180" s="5" t="s">
        <v>62</v>
      </c>
      <c r="C180" s="5" t="s">
        <v>5171</v>
      </c>
      <c r="E180" s="5">
        <v>8.0</v>
      </c>
      <c r="F180" s="5">
        <v>1.0</v>
      </c>
      <c r="I180" s="5">
        <v>15.0</v>
      </c>
      <c r="J180" s="92">
        <f t="shared" si="1"/>
        <v>15</v>
      </c>
      <c r="K180" s="92">
        <f t="shared" si="4"/>
        <v>15</v>
      </c>
      <c r="L180" s="91">
        <v>15.0</v>
      </c>
    </row>
    <row r="181">
      <c r="A181" s="5">
        <v>1988.0</v>
      </c>
      <c r="B181" s="5" t="s">
        <v>2244</v>
      </c>
      <c r="C181" s="5" t="s">
        <v>6051</v>
      </c>
      <c r="E181" s="5">
        <v>8.0</v>
      </c>
      <c r="F181" s="5">
        <v>1.0</v>
      </c>
      <c r="I181" s="5">
        <v>15.0</v>
      </c>
      <c r="J181" s="92">
        <f t="shared" si="1"/>
        <v>15</v>
      </c>
      <c r="K181" s="92">
        <f t="shared" si="4"/>
        <v>0</v>
      </c>
      <c r="L181" s="91">
        <v>0.0</v>
      </c>
    </row>
    <row r="182">
      <c r="A182" s="5">
        <v>1982.0</v>
      </c>
      <c r="B182" s="5" t="s">
        <v>62</v>
      </c>
      <c r="C182" s="5" t="s">
        <v>6052</v>
      </c>
      <c r="E182" s="5">
        <v>8.0</v>
      </c>
      <c r="F182" s="5">
        <v>1.0</v>
      </c>
      <c r="I182" s="5">
        <v>50.0</v>
      </c>
      <c r="J182" s="92">
        <f t="shared" si="1"/>
        <v>50</v>
      </c>
      <c r="K182" s="92">
        <f t="shared" si="4"/>
        <v>40</v>
      </c>
      <c r="L182" s="91">
        <v>40.0</v>
      </c>
    </row>
    <row r="183">
      <c r="A183" s="5">
        <v>1982.0</v>
      </c>
      <c r="B183" s="5" t="s">
        <v>5981</v>
      </c>
      <c r="C183" s="5" t="s">
        <v>6052</v>
      </c>
      <c r="D183" s="5" t="s">
        <v>6053</v>
      </c>
      <c r="E183" s="5">
        <v>8.0</v>
      </c>
      <c r="F183" s="5">
        <v>1.0</v>
      </c>
      <c r="I183" s="5">
        <v>25.0</v>
      </c>
      <c r="J183" s="92">
        <f t="shared" si="1"/>
        <v>25</v>
      </c>
      <c r="K183" s="92">
        <f t="shared" si="4"/>
        <v>25</v>
      </c>
      <c r="L183" s="91">
        <v>25.0</v>
      </c>
    </row>
    <row r="184">
      <c r="A184" s="5">
        <v>1984.0</v>
      </c>
      <c r="B184" s="5" t="s">
        <v>62</v>
      </c>
      <c r="C184" s="5" t="s">
        <v>6052</v>
      </c>
      <c r="E184" s="5">
        <v>8.0</v>
      </c>
      <c r="F184" s="5">
        <v>1.0</v>
      </c>
      <c r="I184" s="5">
        <v>20.0</v>
      </c>
      <c r="J184" s="92">
        <f t="shared" si="1"/>
        <v>20</v>
      </c>
      <c r="K184" s="92">
        <f t="shared" si="4"/>
        <v>20</v>
      </c>
      <c r="L184" s="91">
        <v>20.0</v>
      </c>
    </row>
    <row r="185">
      <c r="A185" s="5">
        <v>1989.0</v>
      </c>
      <c r="B185" s="5" t="s">
        <v>6046</v>
      </c>
      <c r="C185" s="5" t="s">
        <v>6054</v>
      </c>
      <c r="E185" s="5" t="s">
        <v>6055</v>
      </c>
      <c r="F185" s="5">
        <v>1.0</v>
      </c>
      <c r="I185" s="5">
        <v>10.0</v>
      </c>
      <c r="J185" s="92">
        <f t="shared" si="1"/>
        <v>10</v>
      </c>
      <c r="K185" s="92">
        <f t="shared" si="4"/>
        <v>10</v>
      </c>
      <c r="L185" s="91">
        <v>10.0</v>
      </c>
    </row>
    <row r="186">
      <c r="A186" s="5">
        <v>1982.0</v>
      </c>
      <c r="B186" s="5" t="s">
        <v>62</v>
      </c>
      <c r="C186" s="5" t="s">
        <v>5169</v>
      </c>
      <c r="E186" s="5">
        <v>9.0</v>
      </c>
      <c r="F186" s="5">
        <v>1.0</v>
      </c>
      <c r="I186" s="5">
        <v>30.0</v>
      </c>
      <c r="J186" s="92">
        <f t="shared" si="1"/>
        <v>30</v>
      </c>
      <c r="K186" s="92">
        <f t="shared" si="4"/>
        <v>20</v>
      </c>
      <c r="L186" s="91">
        <v>20.0</v>
      </c>
    </row>
    <row r="187">
      <c r="A187" s="5">
        <v>1988.0</v>
      </c>
      <c r="B187" s="5" t="s">
        <v>62</v>
      </c>
      <c r="C187" s="5" t="s">
        <v>986</v>
      </c>
      <c r="E187" s="5">
        <v>10.0</v>
      </c>
      <c r="F187" s="5">
        <v>1.0</v>
      </c>
      <c r="I187" s="5">
        <v>90.0</v>
      </c>
      <c r="J187" s="92">
        <f t="shared" si="1"/>
        <v>90</v>
      </c>
      <c r="K187" s="92">
        <f t="shared" si="4"/>
        <v>75</v>
      </c>
      <c r="L187" s="91">
        <v>75.0</v>
      </c>
    </row>
    <row r="188">
      <c r="A188" s="5">
        <v>1987.0</v>
      </c>
      <c r="B188" s="5" t="s">
        <v>62</v>
      </c>
      <c r="C188" s="5" t="s">
        <v>986</v>
      </c>
      <c r="E188" s="5">
        <v>9.0</v>
      </c>
      <c r="F188" s="5">
        <v>3.0</v>
      </c>
      <c r="I188" s="5">
        <v>35.0</v>
      </c>
      <c r="J188" s="92">
        <f t="shared" si="1"/>
        <v>105</v>
      </c>
      <c r="K188" s="92">
        <f t="shared" si="4"/>
        <v>30</v>
      </c>
      <c r="L188" s="91">
        <v>90.0</v>
      </c>
    </row>
    <row r="189">
      <c r="A189" s="5">
        <v>1988.0</v>
      </c>
      <c r="B189" s="5" t="s">
        <v>62</v>
      </c>
      <c r="C189" s="5" t="s">
        <v>986</v>
      </c>
      <c r="E189" s="5">
        <v>8.0</v>
      </c>
      <c r="F189" s="5">
        <v>3.0</v>
      </c>
      <c r="I189" s="5">
        <v>25.0</v>
      </c>
      <c r="J189" s="92">
        <f t="shared" si="1"/>
        <v>75</v>
      </c>
      <c r="K189" s="92">
        <f t="shared" si="4"/>
        <v>15</v>
      </c>
      <c r="L189" s="91">
        <v>45.0</v>
      </c>
    </row>
    <row r="190">
      <c r="A190" s="5">
        <v>1987.0</v>
      </c>
      <c r="B190" s="5" t="s">
        <v>62</v>
      </c>
      <c r="C190" s="5" t="s">
        <v>986</v>
      </c>
      <c r="E190" s="5">
        <v>8.0</v>
      </c>
      <c r="F190" s="5">
        <v>1.0</v>
      </c>
      <c r="I190" s="5">
        <v>20.0</v>
      </c>
      <c r="J190" s="92">
        <f t="shared" si="1"/>
        <v>20</v>
      </c>
      <c r="K190" s="92">
        <f t="shared" si="4"/>
        <v>15</v>
      </c>
      <c r="L190" s="91">
        <v>15.0</v>
      </c>
    </row>
    <row r="191">
      <c r="A191" s="5">
        <v>1984.0</v>
      </c>
      <c r="B191" s="5" t="s">
        <v>62</v>
      </c>
      <c r="C191" s="5" t="s">
        <v>986</v>
      </c>
      <c r="E191" s="5">
        <v>8.0</v>
      </c>
      <c r="F191" s="5">
        <v>3.0</v>
      </c>
      <c r="I191" s="5">
        <v>120.0</v>
      </c>
      <c r="J191" s="92">
        <f t="shared" si="1"/>
        <v>360</v>
      </c>
      <c r="K191" s="92">
        <f t="shared" si="4"/>
        <v>125</v>
      </c>
      <c r="L191" s="91">
        <v>375.0</v>
      </c>
    </row>
    <row r="192">
      <c r="A192" s="5">
        <v>1988.0</v>
      </c>
      <c r="B192" s="5" t="s">
        <v>102</v>
      </c>
      <c r="C192" s="5" t="s">
        <v>1868</v>
      </c>
      <c r="E192" s="5">
        <v>8.0</v>
      </c>
      <c r="F192" s="5">
        <v>7.0</v>
      </c>
      <c r="H192" s="5" t="s">
        <v>6413</v>
      </c>
      <c r="I192" s="5">
        <v>35.0</v>
      </c>
      <c r="J192" s="92">
        <f t="shared" si="1"/>
        <v>245</v>
      </c>
      <c r="K192" s="92">
        <f t="shared" si="4"/>
        <v>35</v>
      </c>
      <c r="L192" s="91">
        <v>245.0</v>
      </c>
    </row>
    <row r="193">
      <c r="A193" s="5">
        <v>1989.0</v>
      </c>
      <c r="B193" s="5" t="s">
        <v>2244</v>
      </c>
      <c r="C193" s="5" t="s">
        <v>1868</v>
      </c>
      <c r="E193" s="5">
        <v>9.0</v>
      </c>
      <c r="F193" s="5">
        <v>1.0</v>
      </c>
      <c r="I193" s="5">
        <v>25.0</v>
      </c>
      <c r="J193" s="92">
        <f t="shared" si="1"/>
        <v>25</v>
      </c>
      <c r="K193" s="92">
        <f t="shared" si="4"/>
        <v>15</v>
      </c>
      <c r="L193" s="91">
        <v>15.0</v>
      </c>
    </row>
    <row r="194">
      <c r="A194" s="5">
        <v>1988.0</v>
      </c>
      <c r="B194" s="5" t="s">
        <v>102</v>
      </c>
      <c r="C194" s="5" t="s">
        <v>1868</v>
      </c>
      <c r="D194" s="5" t="s">
        <v>1927</v>
      </c>
      <c r="E194" s="5">
        <v>9.0</v>
      </c>
      <c r="F194" s="5">
        <v>5.0</v>
      </c>
      <c r="H194" s="5" t="s">
        <v>6673</v>
      </c>
      <c r="I194" s="5">
        <v>60.0</v>
      </c>
      <c r="J194" s="92">
        <f t="shared" si="1"/>
        <v>300</v>
      </c>
      <c r="K194" s="92">
        <f t="shared" si="4"/>
        <v>60</v>
      </c>
      <c r="L194" s="91">
        <v>300.0</v>
      </c>
    </row>
    <row r="195">
      <c r="A195" s="5">
        <v>1988.0</v>
      </c>
      <c r="B195" s="5" t="s">
        <v>102</v>
      </c>
      <c r="C195" s="5" t="s">
        <v>1868</v>
      </c>
      <c r="D195" s="5" t="s">
        <v>1927</v>
      </c>
      <c r="E195" s="5">
        <v>8.0</v>
      </c>
      <c r="F195" s="5">
        <v>13.0</v>
      </c>
      <c r="H195" s="5" t="s">
        <v>6673</v>
      </c>
      <c r="I195" s="5">
        <v>15.0</v>
      </c>
      <c r="J195" s="92">
        <f t="shared" si="1"/>
        <v>195</v>
      </c>
      <c r="K195" s="92">
        <f t="shared" si="4"/>
        <v>20</v>
      </c>
      <c r="L195" s="91">
        <v>260.0</v>
      </c>
    </row>
    <row r="196">
      <c r="A196" s="5">
        <v>1988.0</v>
      </c>
      <c r="B196" s="5" t="s">
        <v>102</v>
      </c>
      <c r="C196" s="5" t="s">
        <v>1868</v>
      </c>
      <c r="D196" s="5" t="s">
        <v>1927</v>
      </c>
      <c r="E196" s="5" t="s">
        <v>6056</v>
      </c>
      <c r="F196" s="5">
        <v>1.0</v>
      </c>
      <c r="H196" s="5" t="s">
        <v>6673</v>
      </c>
      <c r="I196" s="5">
        <v>20.0</v>
      </c>
      <c r="J196" s="92">
        <f t="shared" si="1"/>
        <v>20</v>
      </c>
      <c r="K196" s="92">
        <f t="shared" si="4"/>
        <v>15</v>
      </c>
      <c r="L196" s="91">
        <v>15.0</v>
      </c>
    </row>
    <row r="197">
      <c r="A197" s="5">
        <v>1988.0</v>
      </c>
      <c r="B197" s="5" t="s">
        <v>102</v>
      </c>
      <c r="C197" s="5" t="s">
        <v>1868</v>
      </c>
      <c r="D197" s="5" t="s">
        <v>1927</v>
      </c>
      <c r="E197" s="5">
        <v>7.0</v>
      </c>
      <c r="F197" s="5">
        <v>1.0</v>
      </c>
      <c r="H197" s="5" t="s">
        <v>6673</v>
      </c>
      <c r="I197" s="5">
        <v>10.0</v>
      </c>
      <c r="J197" s="92">
        <f t="shared" si="1"/>
        <v>10</v>
      </c>
      <c r="K197" s="92">
        <f t="shared" si="4"/>
        <v>10</v>
      </c>
      <c r="L197" s="91">
        <v>10.0</v>
      </c>
    </row>
    <row r="198">
      <c r="A198" s="217">
        <v>1988.0</v>
      </c>
      <c r="B198" s="218" t="s">
        <v>102</v>
      </c>
      <c r="C198" s="218" t="s">
        <v>1868</v>
      </c>
      <c r="D198" s="218" t="s">
        <v>1927</v>
      </c>
      <c r="E198" s="124" t="s">
        <v>887</v>
      </c>
      <c r="F198" s="217">
        <v>5.0</v>
      </c>
      <c r="G198" s="218"/>
      <c r="H198" s="118" t="s">
        <v>6673</v>
      </c>
      <c r="I198" s="5">
        <v>30.0</v>
      </c>
      <c r="J198" s="92">
        <f t="shared" si="1"/>
        <v>150</v>
      </c>
      <c r="K198" s="92">
        <f t="shared" si="4"/>
        <v>20</v>
      </c>
      <c r="L198" s="91">
        <v>100.0</v>
      </c>
    </row>
    <row r="199">
      <c r="A199" s="217">
        <v>1988.0</v>
      </c>
      <c r="B199" s="218" t="s">
        <v>102</v>
      </c>
      <c r="C199" s="218" t="s">
        <v>1868</v>
      </c>
      <c r="D199" s="218" t="s">
        <v>1927</v>
      </c>
      <c r="E199" s="124" t="s">
        <v>462</v>
      </c>
      <c r="F199" s="124">
        <v>1.0</v>
      </c>
      <c r="G199" s="218"/>
      <c r="H199" s="118" t="s">
        <v>6673</v>
      </c>
      <c r="I199" s="5">
        <v>25.0</v>
      </c>
      <c r="J199" s="92">
        <f t="shared" si="1"/>
        <v>25</v>
      </c>
      <c r="K199" s="92">
        <f t="shared" si="4"/>
        <v>15</v>
      </c>
      <c r="L199" s="91">
        <v>15.0</v>
      </c>
    </row>
    <row r="200">
      <c r="A200" s="5">
        <v>1988.0</v>
      </c>
      <c r="B200" s="5" t="s">
        <v>102</v>
      </c>
      <c r="C200" s="5" t="s">
        <v>6057</v>
      </c>
      <c r="E200" s="5">
        <v>8.0</v>
      </c>
      <c r="F200" s="5">
        <v>1.0</v>
      </c>
      <c r="I200" s="5">
        <v>35.0</v>
      </c>
      <c r="J200" s="92">
        <f t="shared" si="1"/>
        <v>35</v>
      </c>
      <c r="K200" s="92">
        <f t="shared" si="4"/>
        <v>20</v>
      </c>
      <c r="L200" s="91">
        <v>20.0</v>
      </c>
    </row>
    <row r="201">
      <c r="A201" s="5">
        <v>1988.0</v>
      </c>
      <c r="B201" s="5" t="s">
        <v>102</v>
      </c>
      <c r="C201" s="5" t="s">
        <v>6057</v>
      </c>
      <c r="D201" s="5" t="s">
        <v>6058</v>
      </c>
      <c r="E201" s="5">
        <v>9.0</v>
      </c>
      <c r="F201" s="5">
        <v>1.0</v>
      </c>
      <c r="I201" s="5">
        <v>60.0</v>
      </c>
      <c r="J201" s="92">
        <f t="shared" si="1"/>
        <v>60</v>
      </c>
      <c r="K201" s="92">
        <f t="shared" si="4"/>
        <v>60</v>
      </c>
      <c r="L201" s="91">
        <v>60.0</v>
      </c>
    </row>
    <row r="202">
      <c r="A202" s="5">
        <v>1988.0</v>
      </c>
      <c r="B202" s="5" t="s">
        <v>2244</v>
      </c>
      <c r="C202" s="5" t="s">
        <v>6059</v>
      </c>
      <c r="E202" s="5">
        <v>8.0</v>
      </c>
      <c r="F202" s="5">
        <v>3.0</v>
      </c>
      <c r="I202" s="5">
        <v>15.0</v>
      </c>
      <c r="J202" s="92">
        <f t="shared" si="1"/>
        <v>45</v>
      </c>
      <c r="K202" s="92">
        <f t="shared" si="4"/>
        <v>20</v>
      </c>
      <c r="L202" s="91">
        <v>60.0</v>
      </c>
    </row>
    <row r="203">
      <c r="A203" s="5">
        <v>1988.0</v>
      </c>
      <c r="B203" s="5" t="s">
        <v>2244</v>
      </c>
      <c r="C203" s="5" t="s">
        <v>6060</v>
      </c>
      <c r="E203" s="5">
        <v>6.0</v>
      </c>
      <c r="F203" s="5">
        <v>1.0</v>
      </c>
      <c r="I203" s="5">
        <v>50.0</v>
      </c>
      <c r="J203" s="92">
        <f t="shared" si="1"/>
        <v>50</v>
      </c>
      <c r="K203" s="92">
        <f t="shared" si="4"/>
        <v>75</v>
      </c>
      <c r="L203" s="91">
        <v>75.0</v>
      </c>
    </row>
    <row r="204">
      <c r="A204" s="99">
        <v>2018.0</v>
      </c>
      <c r="B204" s="99" t="s">
        <v>6061</v>
      </c>
      <c r="C204" s="99" t="s">
        <v>6062</v>
      </c>
      <c r="D204" s="100"/>
      <c r="E204" s="99">
        <v>10.0</v>
      </c>
      <c r="F204" s="99">
        <v>1.0</v>
      </c>
      <c r="G204" s="100"/>
      <c r="H204" s="99" t="s">
        <v>6413</v>
      </c>
      <c r="I204" s="99">
        <v>85.0</v>
      </c>
      <c r="J204" s="92">
        <f t="shared" si="1"/>
        <v>85</v>
      </c>
      <c r="K204" s="100">
        <f t="shared" si="4"/>
        <v>100</v>
      </c>
      <c r="L204" s="99">
        <v>100.0</v>
      </c>
      <c r="M204" s="99">
        <v>15.0</v>
      </c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</row>
    <row r="205">
      <c r="A205" s="99">
        <v>2018.0</v>
      </c>
      <c r="B205" s="99" t="s">
        <v>6061</v>
      </c>
      <c r="C205" s="99" t="s">
        <v>6062</v>
      </c>
      <c r="D205" s="100"/>
      <c r="E205" s="99" t="s">
        <v>6063</v>
      </c>
      <c r="F205" s="99">
        <v>1.0</v>
      </c>
      <c r="G205" s="100"/>
      <c r="H205" s="99" t="s">
        <v>6413</v>
      </c>
      <c r="I205" s="99">
        <v>30.0</v>
      </c>
      <c r="J205" s="92">
        <f t="shared" si="1"/>
        <v>30</v>
      </c>
      <c r="K205" s="100">
        <f t="shared" si="4"/>
        <v>25</v>
      </c>
      <c r="L205" s="99">
        <v>25.0</v>
      </c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</row>
    <row r="206">
      <c r="A206" s="99">
        <v>2018.0</v>
      </c>
      <c r="B206" s="99" t="s">
        <v>6064</v>
      </c>
      <c r="C206" s="99" t="s">
        <v>6062</v>
      </c>
      <c r="D206" s="100"/>
      <c r="E206" s="99" t="s">
        <v>6065</v>
      </c>
      <c r="F206" s="99">
        <v>3.0</v>
      </c>
      <c r="G206" s="100"/>
      <c r="H206" s="99" t="s">
        <v>6413</v>
      </c>
      <c r="I206" s="99">
        <v>80.0</v>
      </c>
      <c r="J206" s="92">
        <f t="shared" si="1"/>
        <v>240</v>
      </c>
      <c r="K206" s="100">
        <f t="shared" si="4"/>
        <v>35</v>
      </c>
      <c r="L206" s="99">
        <v>105.0</v>
      </c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</row>
    <row r="207">
      <c r="A207" s="99">
        <v>2018.0</v>
      </c>
      <c r="B207" s="99" t="s">
        <v>6064</v>
      </c>
      <c r="C207" s="99" t="s">
        <v>6062</v>
      </c>
      <c r="D207" s="100"/>
      <c r="E207" s="99" t="s">
        <v>6066</v>
      </c>
      <c r="F207" s="99">
        <v>1.0</v>
      </c>
      <c r="G207" s="100"/>
      <c r="H207" s="99" t="s">
        <v>6413</v>
      </c>
      <c r="I207" s="99">
        <v>45.0</v>
      </c>
      <c r="J207" s="92">
        <f t="shared" si="1"/>
        <v>45</v>
      </c>
      <c r="K207" s="100">
        <f t="shared" si="4"/>
        <v>150</v>
      </c>
      <c r="L207" s="99">
        <v>150.0</v>
      </c>
      <c r="M207" s="99">
        <v>95.0</v>
      </c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</row>
    <row r="208">
      <c r="A208" s="99">
        <v>2018.0</v>
      </c>
      <c r="B208" s="99" t="s">
        <v>6067</v>
      </c>
      <c r="C208" s="99" t="s">
        <v>6062</v>
      </c>
      <c r="D208" s="99" t="s">
        <v>6068</v>
      </c>
      <c r="E208" s="99" t="s">
        <v>6065</v>
      </c>
      <c r="F208" s="99">
        <v>2.0</v>
      </c>
      <c r="G208" s="100"/>
      <c r="H208" s="99" t="s">
        <v>6413</v>
      </c>
      <c r="I208" s="99">
        <v>200.0</v>
      </c>
      <c r="J208" s="92">
        <f t="shared" si="1"/>
        <v>400</v>
      </c>
      <c r="K208" s="100">
        <f t="shared" si="4"/>
        <v>150</v>
      </c>
      <c r="L208" s="99">
        <v>300.0</v>
      </c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</row>
    <row r="209">
      <c r="A209" s="5">
        <v>1981.0</v>
      </c>
      <c r="B209" s="5" t="s">
        <v>62</v>
      </c>
      <c r="C209" s="5" t="s">
        <v>2326</v>
      </c>
      <c r="E209" s="5">
        <v>8.0</v>
      </c>
      <c r="F209" s="5">
        <v>2.0</v>
      </c>
      <c r="I209" s="5">
        <v>40.0</v>
      </c>
      <c r="J209" s="92">
        <f t="shared" si="1"/>
        <v>80</v>
      </c>
      <c r="K209" s="92">
        <f t="shared" si="4"/>
        <v>40</v>
      </c>
      <c r="L209" s="91">
        <v>80.0</v>
      </c>
    </row>
    <row r="210">
      <c r="A210" s="5">
        <v>1987.0</v>
      </c>
      <c r="B210" s="5" t="s">
        <v>102</v>
      </c>
      <c r="C210" s="5" t="s">
        <v>2326</v>
      </c>
      <c r="E210" s="5">
        <v>9.0</v>
      </c>
      <c r="F210" s="5">
        <v>1.0</v>
      </c>
      <c r="I210" s="5">
        <v>85.0</v>
      </c>
      <c r="J210" s="92">
        <f t="shared" si="1"/>
        <v>85</v>
      </c>
      <c r="K210" s="92">
        <f t="shared" si="4"/>
        <v>105</v>
      </c>
      <c r="L210" s="91">
        <v>105.0</v>
      </c>
    </row>
    <row r="211">
      <c r="A211" s="5">
        <v>1987.0</v>
      </c>
      <c r="B211" s="5" t="s">
        <v>2244</v>
      </c>
      <c r="C211" s="5" t="s">
        <v>2326</v>
      </c>
      <c r="E211" s="5">
        <v>8.0</v>
      </c>
      <c r="F211" s="5">
        <v>3.0</v>
      </c>
      <c r="I211" s="5">
        <v>35.0</v>
      </c>
      <c r="J211" s="92">
        <f t="shared" si="1"/>
        <v>105</v>
      </c>
      <c r="K211" s="92">
        <f t="shared" si="4"/>
        <v>20</v>
      </c>
      <c r="L211" s="91">
        <v>60.0</v>
      </c>
    </row>
    <row r="212">
      <c r="A212" s="5">
        <v>1987.0</v>
      </c>
      <c r="B212" s="5" t="s">
        <v>2244</v>
      </c>
      <c r="C212" s="5" t="s">
        <v>2326</v>
      </c>
      <c r="E212" s="5">
        <v>7.0</v>
      </c>
      <c r="F212" s="5">
        <v>1.0</v>
      </c>
      <c r="I212" s="5">
        <v>20.0</v>
      </c>
      <c r="J212" s="92">
        <f t="shared" si="1"/>
        <v>20</v>
      </c>
      <c r="K212" s="92">
        <f t="shared" si="4"/>
        <v>20</v>
      </c>
      <c r="L212" s="91">
        <v>20.0</v>
      </c>
    </row>
    <row r="213">
      <c r="A213" s="5">
        <v>1990.0</v>
      </c>
      <c r="B213" s="5" t="s">
        <v>6005</v>
      </c>
      <c r="C213" s="5" t="s">
        <v>5346</v>
      </c>
      <c r="E213" s="5">
        <v>8.0</v>
      </c>
      <c r="F213" s="5">
        <v>1.0</v>
      </c>
      <c r="I213" s="5">
        <v>10.0</v>
      </c>
      <c r="J213" s="92">
        <f t="shared" si="1"/>
        <v>10</v>
      </c>
      <c r="K213" s="92">
        <f t="shared" si="4"/>
        <v>10</v>
      </c>
      <c r="L213" s="91">
        <v>10.0</v>
      </c>
    </row>
    <row r="214">
      <c r="A214" s="5">
        <v>1988.0</v>
      </c>
      <c r="B214" s="5" t="s">
        <v>102</v>
      </c>
      <c r="C214" s="5" t="s">
        <v>6069</v>
      </c>
      <c r="E214" s="5">
        <v>8.0</v>
      </c>
      <c r="F214" s="5">
        <v>1.0</v>
      </c>
      <c r="I214" s="5">
        <v>30.0</v>
      </c>
      <c r="J214" s="92">
        <f t="shared" si="1"/>
        <v>30</v>
      </c>
      <c r="K214" s="92">
        <f t="shared" si="4"/>
        <v>15</v>
      </c>
      <c r="L214" s="91">
        <v>15.0</v>
      </c>
    </row>
    <row r="215">
      <c r="A215" s="5">
        <v>1987.0</v>
      </c>
      <c r="B215" s="5" t="s">
        <v>102</v>
      </c>
      <c r="C215" s="5" t="s">
        <v>6070</v>
      </c>
      <c r="E215" s="5">
        <v>8.0</v>
      </c>
      <c r="F215" s="5">
        <v>8.0</v>
      </c>
      <c r="I215" s="5">
        <v>30.0</v>
      </c>
      <c r="J215" s="92">
        <f t="shared" si="1"/>
        <v>240</v>
      </c>
      <c r="K215" s="92">
        <f t="shared" si="4"/>
        <v>40</v>
      </c>
      <c r="L215" s="91">
        <v>320.0</v>
      </c>
    </row>
    <row r="216">
      <c r="A216" s="5">
        <v>1981.0</v>
      </c>
      <c r="B216" s="5" t="s">
        <v>62</v>
      </c>
      <c r="C216" s="5" t="s">
        <v>6070</v>
      </c>
      <c r="E216" s="5">
        <v>8.0</v>
      </c>
      <c r="F216" s="5">
        <v>1.0</v>
      </c>
      <c r="I216" s="5">
        <v>45.0</v>
      </c>
      <c r="J216" s="92">
        <f t="shared" si="1"/>
        <v>45</v>
      </c>
      <c r="K216" s="92">
        <f t="shared" si="4"/>
        <v>50</v>
      </c>
      <c r="L216" s="91">
        <v>50.0</v>
      </c>
    </row>
    <row r="217">
      <c r="A217" s="5">
        <v>1987.0</v>
      </c>
      <c r="B217" s="5" t="s">
        <v>102</v>
      </c>
      <c r="C217" s="5" t="s">
        <v>6070</v>
      </c>
      <c r="D217" s="5" t="s">
        <v>1567</v>
      </c>
      <c r="E217" s="5">
        <v>8.0</v>
      </c>
      <c r="F217" s="5">
        <v>1.0</v>
      </c>
      <c r="I217" s="5">
        <v>30.0</v>
      </c>
      <c r="J217" s="92">
        <f t="shared" si="1"/>
        <v>30</v>
      </c>
      <c r="K217" s="92">
        <f t="shared" si="4"/>
        <v>40</v>
      </c>
      <c r="L217" s="91">
        <v>40.0</v>
      </c>
    </row>
    <row r="218">
      <c r="A218" s="5">
        <v>1987.0</v>
      </c>
      <c r="B218" s="5" t="s">
        <v>102</v>
      </c>
      <c r="C218" s="5" t="s">
        <v>6070</v>
      </c>
      <c r="D218" s="5" t="s">
        <v>1567</v>
      </c>
      <c r="E218" s="5">
        <v>8.0</v>
      </c>
      <c r="F218" s="5">
        <v>2.0</v>
      </c>
      <c r="I218" s="5">
        <v>30.0</v>
      </c>
      <c r="J218" s="92">
        <f t="shared" si="1"/>
        <v>60</v>
      </c>
      <c r="K218" s="92">
        <f t="shared" si="4"/>
        <v>40</v>
      </c>
      <c r="L218" s="91">
        <v>80.0</v>
      </c>
    </row>
    <row r="219">
      <c r="A219" s="5">
        <v>1987.0</v>
      </c>
      <c r="B219" s="5" t="s">
        <v>102</v>
      </c>
      <c r="C219" s="5" t="s">
        <v>6070</v>
      </c>
      <c r="D219" s="5" t="s">
        <v>1567</v>
      </c>
      <c r="E219" s="5">
        <v>7.0</v>
      </c>
      <c r="F219" s="5">
        <v>1.0</v>
      </c>
      <c r="I219" s="5">
        <v>20.0</v>
      </c>
      <c r="J219" s="92">
        <f t="shared" si="1"/>
        <v>20</v>
      </c>
      <c r="K219" s="92">
        <f t="shared" si="4"/>
        <v>20</v>
      </c>
      <c r="L219" s="91">
        <v>20.0</v>
      </c>
    </row>
    <row r="220">
      <c r="A220" s="5">
        <v>1987.0</v>
      </c>
      <c r="B220" s="5" t="s">
        <v>102</v>
      </c>
      <c r="C220" s="5" t="s">
        <v>6070</v>
      </c>
      <c r="E220" s="5">
        <v>7.0</v>
      </c>
      <c r="F220" s="5">
        <v>2.0</v>
      </c>
      <c r="I220" s="5">
        <v>15.0</v>
      </c>
      <c r="J220" s="92">
        <f t="shared" si="1"/>
        <v>30</v>
      </c>
      <c r="K220" s="92">
        <f t="shared" si="4"/>
        <v>20</v>
      </c>
      <c r="L220" s="91">
        <v>40.0</v>
      </c>
    </row>
    <row r="221">
      <c r="A221" s="5">
        <v>1987.0</v>
      </c>
      <c r="B221" s="5" t="s">
        <v>102</v>
      </c>
      <c r="C221" s="5" t="s">
        <v>6071</v>
      </c>
      <c r="E221" s="5">
        <v>7.0</v>
      </c>
      <c r="F221" s="5">
        <v>1.0</v>
      </c>
      <c r="I221" s="5">
        <v>20.0</v>
      </c>
      <c r="J221" s="92">
        <f t="shared" si="1"/>
        <v>20</v>
      </c>
      <c r="K221" s="92">
        <f t="shared" si="4"/>
        <v>20</v>
      </c>
      <c r="L221" s="91">
        <v>20.0</v>
      </c>
    </row>
    <row r="222">
      <c r="A222" s="5">
        <v>1987.0</v>
      </c>
      <c r="B222" s="5" t="s">
        <v>2244</v>
      </c>
      <c r="C222" s="5" t="s">
        <v>2906</v>
      </c>
      <c r="E222" s="5">
        <v>8.0</v>
      </c>
      <c r="F222" s="5">
        <v>2.0</v>
      </c>
      <c r="I222" s="5">
        <v>20.0</v>
      </c>
      <c r="J222" s="92">
        <f t="shared" si="1"/>
        <v>40</v>
      </c>
      <c r="K222" s="92">
        <f t="shared" si="4"/>
        <v>20</v>
      </c>
      <c r="L222" s="91">
        <v>40.0</v>
      </c>
    </row>
    <row r="223">
      <c r="A223" s="5">
        <v>1987.0</v>
      </c>
      <c r="B223" s="5" t="s">
        <v>2244</v>
      </c>
      <c r="C223" s="5" t="s">
        <v>6072</v>
      </c>
      <c r="E223" s="5">
        <v>8.0</v>
      </c>
      <c r="F223" s="5">
        <v>1.0</v>
      </c>
      <c r="I223" s="5">
        <v>20.0</v>
      </c>
      <c r="J223" s="92">
        <f t="shared" si="1"/>
        <v>20</v>
      </c>
      <c r="K223" s="92">
        <f t="shared" si="4"/>
        <v>20</v>
      </c>
      <c r="L223" s="91">
        <v>20.0</v>
      </c>
    </row>
    <row r="224">
      <c r="A224" s="5">
        <v>1988.0</v>
      </c>
      <c r="B224" s="5" t="s">
        <v>102</v>
      </c>
      <c r="C224" s="5" t="s">
        <v>6072</v>
      </c>
      <c r="E224" s="5">
        <v>8.0</v>
      </c>
      <c r="F224" s="5">
        <v>4.0</v>
      </c>
      <c r="I224" s="5">
        <v>10.0</v>
      </c>
      <c r="J224" s="92">
        <f t="shared" si="1"/>
        <v>40</v>
      </c>
      <c r="K224" s="92">
        <f t="shared" si="4"/>
        <v>10</v>
      </c>
      <c r="L224" s="91">
        <v>40.0</v>
      </c>
    </row>
    <row r="225">
      <c r="A225" s="5">
        <v>1988.0</v>
      </c>
      <c r="B225" s="5" t="s">
        <v>102</v>
      </c>
      <c r="C225" s="5" t="s">
        <v>6072</v>
      </c>
      <c r="D225" s="5" t="s">
        <v>1567</v>
      </c>
      <c r="E225" s="5">
        <v>7.5</v>
      </c>
      <c r="F225" s="5">
        <v>1.0</v>
      </c>
      <c r="I225" s="5">
        <v>10.0</v>
      </c>
      <c r="J225" s="92">
        <f t="shared" si="1"/>
        <v>10</v>
      </c>
      <c r="K225" s="92">
        <f t="shared" si="4"/>
        <v>10</v>
      </c>
      <c r="L225" s="91">
        <v>10.0</v>
      </c>
    </row>
    <row r="226">
      <c r="A226" s="5">
        <v>1981.0</v>
      </c>
      <c r="B226" s="5" t="s">
        <v>62</v>
      </c>
      <c r="C226" s="5" t="s">
        <v>979</v>
      </c>
      <c r="E226" s="5">
        <v>8.0</v>
      </c>
      <c r="F226" s="5">
        <v>2.0</v>
      </c>
      <c r="I226" s="5">
        <v>20.0</v>
      </c>
      <c r="J226" s="92">
        <f t="shared" si="1"/>
        <v>40</v>
      </c>
      <c r="K226" s="92">
        <f t="shared" si="4"/>
        <v>10</v>
      </c>
      <c r="L226" s="91">
        <v>20.0</v>
      </c>
    </row>
    <row r="227">
      <c r="A227" s="5">
        <v>1982.0</v>
      </c>
      <c r="B227" s="5" t="s">
        <v>62</v>
      </c>
      <c r="C227" s="5" t="s">
        <v>979</v>
      </c>
      <c r="E227" s="5">
        <v>9.0</v>
      </c>
      <c r="F227" s="5">
        <v>1.0</v>
      </c>
      <c r="I227" s="5">
        <v>20.0</v>
      </c>
      <c r="J227" s="92">
        <f t="shared" si="1"/>
        <v>20</v>
      </c>
      <c r="K227" s="92">
        <f t="shared" si="4"/>
        <v>20</v>
      </c>
      <c r="L227" s="91">
        <v>20.0</v>
      </c>
    </row>
    <row r="228">
      <c r="A228" s="5">
        <v>1993.0</v>
      </c>
      <c r="B228" s="5" t="s">
        <v>6073</v>
      </c>
      <c r="C228" s="5" t="s">
        <v>6074</v>
      </c>
      <c r="E228" s="5">
        <v>9.0</v>
      </c>
      <c r="F228" s="5">
        <v>1.0</v>
      </c>
      <c r="I228" s="5">
        <v>15.0</v>
      </c>
      <c r="J228" s="92">
        <f t="shared" si="1"/>
        <v>15</v>
      </c>
      <c r="K228" s="92">
        <f t="shared" si="4"/>
        <v>15</v>
      </c>
      <c r="L228" s="91">
        <v>15.0</v>
      </c>
    </row>
    <row r="229">
      <c r="A229" s="5">
        <v>1993.0</v>
      </c>
      <c r="B229" s="5" t="s">
        <v>6073</v>
      </c>
      <c r="C229" s="5" t="s">
        <v>6074</v>
      </c>
      <c r="E229" s="5">
        <v>8.0</v>
      </c>
      <c r="F229" s="5">
        <v>1.0</v>
      </c>
      <c r="I229" s="5">
        <v>10.0</v>
      </c>
      <c r="J229" s="92">
        <f t="shared" si="1"/>
        <v>10</v>
      </c>
      <c r="K229" s="92">
        <f t="shared" si="4"/>
        <v>10</v>
      </c>
      <c r="L229" s="91">
        <v>10.0</v>
      </c>
    </row>
    <row r="230">
      <c r="A230" s="5">
        <v>1989.0</v>
      </c>
      <c r="B230" s="5" t="s">
        <v>90</v>
      </c>
      <c r="C230" s="5" t="s">
        <v>6074</v>
      </c>
      <c r="E230" s="5">
        <v>9.0</v>
      </c>
      <c r="F230" s="5">
        <v>3.0</v>
      </c>
      <c r="I230" s="5">
        <v>25.0</v>
      </c>
      <c r="J230" s="92">
        <f t="shared" si="1"/>
        <v>75</v>
      </c>
      <c r="K230" s="92">
        <f t="shared" si="4"/>
        <v>25</v>
      </c>
      <c r="L230" s="91">
        <v>75.0</v>
      </c>
    </row>
    <row r="231">
      <c r="A231" s="5">
        <v>1989.0</v>
      </c>
      <c r="B231" s="5" t="s">
        <v>119</v>
      </c>
      <c r="C231" s="5" t="s">
        <v>6074</v>
      </c>
      <c r="E231" s="5">
        <v>9.0</v>
      </c>
      <c r="F231" s="5">
        <v>1.0</v>
      </c>
      <c r="I231" s="5">
        <v>30.0</v>
      </c>
      <c r="J231" s="92">
        <f t="shared" si="1"/>
        <v>30</v>
      </c>
      <c r="K231" s="92">
        <f t="shared" si="4"/>
        <v>40</v>
      </c>
      <c r="L231" s="91">
        <v>40.0</v>
      </c>
    </row>
    <row r="232">
      <c r="A232" s="5">
        <v>1989.0</v>
      </c>
      <c r="B232" s="5" t="s">
        <v>2835</v>
      </c>
      <c r="C232" s="5" t="s">
        <v>6074</v>
      </c>
      <c r="E232" s="5">
        <v>9.0</v>
      </c>
      <c r="F232" s="5">
        <v>3.0</v>
      </c>
      <c r="I232" s="5">
        <v>25.0</v>
      </c>
      <c r="J232" s="92">
        <f t="shared" si="1"/>
        <v>75</v>
      </c>
      <c r="K232" s="92">
        <f t="shared" si="4"/>
        <v>25</v>
      </c>
      <c r="L232" s="91">
        <v>75.0</v>
      </c>
    </row>
    <row r="233">
      <c r="A233" s="5">
        <v>1989.0</v>
      </c>
      <c r="B233" s="5" t="s">
        <v>2835</v>
      </c>
      <c r="C233" s="5" t="s">
        <v>6074</v>
      </c>
      <c r="E233" s="5">
        <v>8.0</v>
      </c>
      <c r="F233" s="5">
        <v>1.0</v>
      </c>
      <c r="I233" s="5">
        <v>15.0</v>
      </c>
      <c r="J233" s="92">
        <f t="shared" si="1"/>
        <v>15</v>
      </c>
      <c r="K233" s="92">
        <f t="shared" si="4"/>
        <v>15</v>
      </c>
      <c r="L233" s="91">
        <v>15.0</v>
      </c>
    </row>
    <row r="234">
      <c r="A234" s="5">
        <v>1989.0</v>
      </c>
      <c r="B234" s="5" t="s">
        <v>5981</v>
      </c>
      <c r="C234" s="5" t="s">
        <v>6074</v>
      </c>
      <c r="E234" s="5">
        <v>9.0</v>
      </c>
      <c r="F234" s="5">
        <v>1.0</v>
      </c>
      <c r="I234" s="5">
        <v>30.0</v>
      </c>
      <c r="J234" s="92">
        <f t="shared" si="1"/>
        <v>30</v>
      </c>
      <c r="K234" s="92">
        <f t="shared" si="4"/>
        <v>30</v>
      </c>
      <c r="L234" s="91">
        <v>30.0</v>
      </c>
    </row>
    <row r="235">
      <c r="A235" s="5">
        <v>1989.0</v>
      </c>
      <c r="B235" s="5" t="s">
        <v>102</v>
      </c>
      <c r="C235" s="5" t="s">
        <v>6074</v>
      </c>
      <c r="E235" s="5">
        <v>9.0</v>
      </c>
      <c r="F235" s="5">
        <v>53.0</v>
      </c>
      <c r="I235" s="5">
        <v>25.0</v>
      </c>
      <c r="J235" s="92">
        <f t="shared" si="1"/>
        <v>1325</v>
      </c>
      <c r="K235" s="92">
        <f t="shared" si="4"/>
        <v>25</v>
      </c>
      <c r="L235" s="91">
        <v>1325.0</v>
      </c>
    </row>
    <row r="236">
      <c r="A236" s="5">
        <v>2007.0</v>
      </c>
      <c r="B236" s="5" t="s">
        <v>62</v>
      </c>
      <c r="C236" s="5" t="s">
        <v>1795</v>
      </c>
      <c r="D236" s="5" t="s">
        <v>2504</v>
      </c>
      <c r="E236" s="5">
        <v>9.0</v>
      </c>
      <c r="F236" s="5">
        <v>1.0</v>
      </c>
      <c r="I236" s="5">
        <v>100.0</v>
      </c>
      <c r="J236" s="92">
        <f t="shared" si="1"/>
        <v>100</v>
      </c>
      <c r="K236" s="92">
        <f t="shared" si="4"/>
        <v>125</v>
      </c>
      <c r="L236" s="91">
        <v>125.0</v>
      </c>
    </row>
    <row r="237">
      <c r="A237" s="5">
        <v>2007.0</v>
      </c>
      <c r="B237" s="5" t="s">
        <v>62</v>
      </c>
      <c r="C237" s="5" t="s">
        <v>1795</v>
      </c>
      <c r="D237" s="5" t="s">
        <v>2504</v>
      </c>
      <c r="E237" s="5">
        <v>8.5</v>
      </c>
      <c r="F237" s="5">
        <v>3.0</v>
      </c>
      <c r="I237" s="5">
        <v>50.0</v>
      </c>
      <c r="J237" s="92">
        <f t="shared" si="1"/>
        <v>150</v>
      </c>
      <c r="K237" s="92">
        <f t="shared" si="4"/>
        <v>80</v>
      </c>
      <c r="L237" s="91">
        <v>240.0</v>
      </c>
    </row>
    <row r="238">
      <c r="A238" s="5">
        <v>2007.0</v>
      </c>
      <c r="B238" s="5" t="s">
        <v>62</v>
      </c>
      <c r="C238" s="5" t="s">
        <v>1795</v>
      </c>
      <c r="D238" s="5" t="s">
        <v>2504</v>
      </c>
      <c r="E238" s="5">
        <v>8.0</v>
      </c>
      <c r="F238" s="5">
        <v>3.0</v>
      </c>
      <c r="I238" s="5">
        <v>50.0</v>
      </c>
      <c r="J238" s="92">
        <f t="shared" si="1"/>
        <v>150</v>
      </c>
      <c r="K238" s="92">
        <f t="shared" si="4"/>
        <v>50</v>
      </c>
      <c r="L238" s="91">
        <v>150.0</v>
      </c>
    </row>
    <row r="239">
      <c r="A239" s="5">
        <v>2007.0</v>
      </c>
      <c r="B239" s="5" t="s">
        <v>62</v>
      </c>
      <c r="C239" s="5" t="s">
        <v>1795</v>
      </c>
      <c r="D239" s="5" t="s">
        <v>2504</v>
      </c>
      <c r="E239" s="5">
        <v>7.0</v>
      </c>
      <c r="F239" s="5">
        <v>1.0</v>
      </c>
      <c r="I239" s="5">
        <v>35.0</v>
      </c>
      <c r="J239" s="92">
        <f t="shared" si="1"/>
        <v>35</v>
      </c>
      <c r="K239" s="92">
        <f t="shared" si="4"/>
        <v>50</v>
      </c>
      <c r="L239" s="91">
        <v>50.0</v>
      </c>
    </row>
    <row r="240">
      <c r="A240" s="5">
        <v>2007.0</v>
      </c>
      <c r="B240" s="5" t="s">
        <v>62</v>
      </c>
      <c r="C240" s="5" t="s">
        <v>1795</v>
      </c>
      <c r="D240" s="5" t="s">
        <v>1796</v>
      </c>
      <c r="E240" s="5" t="s">
        <v>462</v>
      </c>
      <c r="F240" s="5">
        <v>1.0</v>
      </c>
      <c r="I240" s="5">
        <v>75.0</v>
      </c>
      <c r="J240" s="92">
        <f t="shared" si="1"/>
        <v>75</v>
      </c>
      <c r="K240" s="92">
        <f t="shared" si="4"/>
        <v>125</v>
      </c>
      <c r="L240" s="91">
        <v>125.0</v>
      </c>
    </row>
    <row r="241">
      <c r="A241" s="5">
        <v>2007.0</v>
      </c>
      <c r="B241" s="5" t="s">
        <v>1974</v>
      </c>
      <c r="C241" s="5" t="s">
        <v>1795</v>
      </c>
      <c r="D241" s="5" t="s">
        <v>2398</v>
      </c>
      <c r="E241" s="5">
        <v>9.0</v>
      </c>
      <c r="F241" s="5">
        <v>1.0</v>
      </c>
      <c r="H241" s="5" t="s">
        <v>6413</v>
      </c>
      <c r="I241" s="5">
        <v>75.0</v>
      </c>
      <c r="J241" s="92">
        <f t="shared" si="1"/>
        <v>75</v>
      </c>
      <c r="K241" s="92">
        <f t="shared" si="4"/>
        <v>100</v>
      </c>
      <c r="L241" s="91">
        <v>100.0</v>
      </c>
    </row>
    <row r="242">
      <c r="A242" s="5">
        <v>2007.0</v>
      </c>
      <c r="B242" s="5" t="s">
        <v>62</v>
      </c>
      <c r="C242" s="5" t="s">
        <v>1795</v>
      </c>
      <c r="D242" s="5" t="s">
        <v>1796</v>
      </c>
      <c r="E242" s="5">
        <v>8.5</v>
      </c>
      <c r="F242" s="5">
        <v>1.0</v>
      </c>
      <c r="H242" s="5" t="s">
        <v>6413</v>
      </c>
      <c r="I242" s="5">
        <v>80.0</v>
      </c>
      <c r="J242" s="92">
        <f t="shared" si="1"/>
        <v>80</v>
      </c>
      <c r="K242" s="92">
        <f t="shared" si="4"/>
        <v>150</v>
      </c>
      <c r="L242" s="91">
        <v>150.0</v>
      </c>
    </row>
    <row r="243">
      <c r="A243" s="5">
        <v>1981.0</v>
      </c>
      <c r="B243" s="5" t="s">
        <v>5981</v>
      </c>
      <c r="C243" s="5" t="s">
        <v>6075</v>
      </c>
      <c r="E243" s="5">
        <v>6.0</v>
      </c>
      <c r="F243" s="5">
        <v>1.0</v>
      </c>
      <c r="I243" s="5">
        <v>20.0</v>
      </c>
      <c r="J243" s="92">
        <f t="shared" si="1"/>
        <v>20</v>
      </c>
      <c r="K243" s="92">
        <f t="shared" si="4"/>
        <v>10</v>
      </c>
      <c r="L243" s="91">
        <v>10.0</v>
      </c>
    </row>
    <row r="244">
      <c r="A244" s="5">
        <v>1988.0</v>
      </c>
      <c r="B244" s="5" t="s">
        <v>102</v>
      </c>
      <c r="C244" s="5" t="s">
        <v>1952</v>
      </c>
      <c r="D244" s="5" t="s">
        <v>1567</v>
      </c>
      <c r="E244" s="5">
        <v>7.0</v>
      </c>
      <c r="F244" s="5">
        <v>1.0</v>
      </c>
      <c r="I244" s="5">
        <v>10.0</v>
      </c>
      <c r="J244" s="92">
        <f t="shared" si="1"/>
        <v>10</v>
      </c>
      <c r="K244" s="92">
        <f t="shared" si="4"/>
        <v>10</v>
      </c>
      <c r="L244" s="91">
        <v>10.0</v>
      </c>
    </row>
    <row r="245">
      <c r="A245" s="5">
        <v>1981.0</v>
      </c>
      <c r="B245" s="5" t="s">
        <v>62</v>
      </c>
      <c r="C245" s="5" t="s">
        <v>1952</v>
      </c>
      <c r="D245" s="5" t="s">
        <v>1953</v>
      </c>
      <c r="E245" s="5">
        <v>8.0</v>
      </c>
      <c r="F245" s="5">
        <v>15.0</v>
      </c>
      <c r="H245" s="5" t="s">
        <v>6413</v>
      </c>
      <c r="I245" s="5">
        <v>40.0</v>
      </c>
      <c r="J245" s="92">
        <f t="shared" si="1"/>
        <v>600</v>
      </c>
      <c r="K245" s="92">
        <f t="shared" si="4"/>
        <v>40</v>
      </c>
      <c r="L245" s="91">
        <v>600.0</v>
      </c>
    </row>
    <row r="246">
      <c r="A246" s="116">
        <v>1981.0</v>
      </c>
      <c r="B246" s="117" t="s">
        <v>62</v>
      </c>
      <c r="C246" s="117" t="s">
        <v>1952</v>
      </c>
      <c r="D246" s="117" t="s">
        <v>1953</v>
      </c>
      <c r="E246" s="124">
        <v>7.0</v>
      </c>
      <c r="F246" s="124">
        <v>1.0</v>
      </c>
      <c r="G246" s="218"/>
      <c r="H246" s="441" t="s">
        <v>6413</v>
      </c>
      <c r="I246" s="5">
        <v>20.0</v>
      </c>
      <c r="J246" s="92">
        <f t="shared" si="1"/>
        <v>20</v>
      </c>
      <c r="K246" s="92">
        <f t="shared" si="4"/>
        <v>20</v>
      </c>
      <c r="L246" s="103">
        <v>20.0</v>
      </c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  <c r="AB246" s="218"/>
      <c r="AC246" s="218"/>
    </row>
    <row r="247">
      <c r="A247" s="5">
        <v>1988.0</v>
      </c>
      <c r="B247" s="5" t="s">
        <v>2244</v>
      </c>
      <c r="C247" s="5" t="s">
        <v>1952</v>
      </c>
      <c r="D247" s="5" t="s">
        <v>1567</v>
      </c>
      <c r="E247" s="5">
        <v>8.0</v>
      </c>
      <c r="F247" s="5">
        <v>1.0</v>
      </c>
      <c r="I247" s="5">
        <v>75.0</v>
      </c>
      <c r="J247" s="92">
        <f t="shared" si="1"/>
        <v>75</v>
      </c>
      <c r="K247" s="92">
        <f t="shared" si="4"/>
        <v>20</v>
      </c>
      <c r="L247" s="91">
        <v>20.0</v>
      </c>
    </row>
    <row r="248">
      <c r="A248" s="5">
        <v>1996.0</v>
      </c>
      <c r="B248" s="5" t="s">
        <v>2031</v>
      </c>
      <c r="C248" s="5" t="s">
        <v>2430</v>
      </c>
      <c r="E248" s="5">
        <v>8.0</v>
      </c>
      <c r="F248" s="5">
        <v>1.0</v>
      </c>
      <c r="H248" s="5" t="s">
        <v>6413</v>
      </c>
      <c r="I248" s="5">
        <v>50.0</v>
      </c>
      <c r="J248" s="92">
        <f t="shared" si="1"/>
        <v>50</v>
      </c>
      <c r="K248" s="92">
        <f t="shared" si="4"/>
        <v>75</v>
      </c>
      <c r="L248" s="91">
        <v>75.0</v>
      </c>
    </row>
    <row r="249">
      <c r="A249" s="5">
        <v>1999.0</v>
      </c>
      <c r="B249" s="5" t="s">
        <v>1038</v>
      </c>
      <c r="C249" s="5" t="s">
        <v>6076</v>
      </c>
      <c r="E249" s="5">
        <v>8.0</v>
      </c>
      <c r="F249" s="5">
        <v>2.0</v>
      </c>
      <c r="H249" s="5" t="s">
        <v>6413</v>
      </c>
      <c r="I249" s="5">
        <v>20.0</v>
      </c>
      <c r="J249" s="92">
        <f t="shared" si="1"/>
        <v>40</v>
      </c>
      <c r="K249" s="92">
        <f t="shared" si="4"/>
        <v>25</v>
      </c>
      <c r="L249" s="91">
        <v>50.0</v>
      </c>
    </row>
    <row r="250">
      <c r="A250" s="5">
        <v>1999.0</v>
      </c>
      <c r="B250" s="5" t="s">
        <v>1038</v>
      </c>
      <c r="C250" s="5" t="s">
        <v>6076</v>
      </c>
      <c r="E250" s="5">
        <v>7.0</v>
      </c>
      <c r="F250" s="5">
        <v>5.0</v>
      </c>
      <c r="H250" s="5" t="s">
        <v>6413</v>
      </c>
      <c r="I250" s="5">
        <v>15.0</v>
      </c>
      <c r="J250" s="92">
        <f t="shared" si="1"/>
        <v>75</v>
      </c>
      <c r="K250" s="92">
        <f t="shared" si="4"/>
        <v>15</v>
      </c>
      <c r="L250" s="91">
        <v>75.0</v>
      </c>
    </row>
    <row r="251">
      <c r="A251" s="5">
        <v>2019.0</v>
      </c>
      <c r="B251" s="5" t="s">
        <v>119</v>
      </c>
      <c r="C251" s="5" t="s">
        <v>1201</v>
      </c>
      <c r="E251" s="5" t="s">
        <v>244</v>
      </c>
      <c r="F251" s="5">
        <v>10.0</v>
      </c>
      <c r="H251" s="5" t="s">
        <v>6672</v>
      </c>
      <c r="I251" s="5">
        <v>30.0</v>
      </c>
      <c r="J251" s="92">
        <f t="shared" si="1"/>
        <v>300</v>
      </c>
      <c r="K251" s="92">
        <f t="shared" si="4"/>
        <v>40</v>
      </c>
      <c r="L251" s="91">
        <v>400.0</v>
      </c>
    </row>
    <row r="252">
      <c r="A252" s="5">
        <v>1981.0</v>
      </c>
      <c r="B252" s="5" t="s">
        <v>5981</v>
      </c>
      <c r="C252" s="5" t="s">
        <v>6077</v>
      </c>
      <c r="D252" s="5" t="s">
        <v>6078</v>
      </c>
      <c r="E252" s="5">
        <v>6.0</v>
      </c>
      <c r="F252" s="5">
        <v>12.0</v>
      </c>
      <c r="I252" s="5">
        <v>30.0</v>
      </c>
      <c r="J252" s="92">
        <f t="shared" si="1"/>
        <v>360</v>
      </c>
      <c r="K252" s="92">
        <f t="shared" si="4"/>
        <v>20</v>
      </c>
      <c r="L252" s="91">
        <v>240.0</v>
      </c>
    </row>
    <row r="253">
      <c r="A253" s="5">
        <v>1981.0</v>
      </c>
      <c r="B253" s="5" t="s">
        <v>5981</v>
      </c>
      <c r="C253" s="5" t="s">
        <v>6077</v>
      </c>
      <c r="D253" s="5" t="s">
        <v>6078</v>
      </c>
      <c r="E253" s="5">
        <v>7.0</v>
      </c>
      <c r="F253" s="5">
        <v>1.0</v>
      </c>
      <c r="I253" s="5">
        <v>30.0</v>
      </c>
      <c r="J253" s="92">
        <f t="shared" si="1"/>
        <v>30</v>
      </c>
      <c r="K253" s="92">
        <f t="shared" si="4"/>
        <v>40</v>
      </c>
      <c r="L253" s="91">
        <v>40.0</v>
      </c>
    </row>
    <row r="254">
      <c r="A254" s="5">
        <v>1988.0</v>
      </c>
      <c r="B254" s="5" t="s">
        <v>102</v>
      </c>
      <c r="C254" s="5" t="s">
        <v>1933</v>
      </c>
      <c r="D254" s="5" t="s">
        <v>1567</v>
      </c>
      <c r="E254" s="5">
        <v>7.0</v>
      </c>
      <c r="F254" s="5">
        <v>1.0</v>
      </c>
      <c r="I254" s="5">
        <v>10.0</v>
      </c>
      <c r="J254" s="92">
        <f t="shared" si="1"/>
        <v>10</v>
      </c>
      <c r="K254" s="92">
        <f t="shared" si="4"/>
        <v>10</v>
      </c>
      <c r="L254" s="91">
        <v>10.0</v>
      </c>
    </row>
    <row r="255">
      <c r="A255" s="5">
        <v>1988.0</v>
      </c>
      <c r="B255" s="5" t="s">
        <v>102</v>
      </c>
      <c r="C255" s="5" t="s">
        <v>1933</v>
      </c>
      <c r="E255" s="5">
        <v>8.0</v>
      </c>
      <c r="F255" s="5">
        <v>2.0</v>
      </c>
      <c r="I255" s="5">
        <v>20.0</v>
      </c>
      <c r="J255" s="92">
        <f t="shared" si="1"/>
        <v>40</v>
      </c>
      <c r="K255" s="92">
        <f t="shared" si="4"/>
        <v>20</v>
      </c>
      <c r="L255" s="91">
        <v>40.0</v>
      </c>
    </row>
    <row r="256">
      <c r="A256" s="5">
        <v>1988.0</v>
      </c>
      <c r="B256" s="5" t="s">
        <v>102</v>
      </c>
      <c r="C256" s="5" t="s">
        <v>1933</v>
      </c>
      <c r="D256" s="5" t="s">
        <v>1927</v>
      </c>
      <c r="E256" s="5">
        <v>8.0</v>
      </c>
      <c r="F256" s="5">
        <v>2.0</v>
      </c>
      <c r="I256" s="5">
        <v>15.0</v>
      </c>
      <c r="J256" s="92">
        <f t="shared" si="1"/>
        <v>30</v>
      </c>
      <c r="K256" s="92">
        <f t="shared" si="4"/>
        <v>15</v>
      </c>
      <c r="L256" s="91">
        <v>30.0</v>
      </c>
    </row>
    <row r="257">
      <c r="A257" s="5">
        <v>1988.0</v>
      </c>
      <c r="B257" s="5" t="s">
        <v>102</v>
      </c>
      <c r="C257" s="5" t="s">
        <v>1933</v>
      </c>
      <c r="E257" s="5">
        <v>9.0</v>
      </c>
      <c r="F257" s="5">
        <v>1.0</v>
      </c>
      <c r="I257" s="5">
        <v>50.0</v>
      </c>
      <c r="J257" s="92">
        <f t="shared" si="1"/>
        <v>50</v>
      </c>
      <c r="K257" s="92">
        <f t="shared" si="4"/>
        <v>60</v>
      </c>
      <c r="L257" s="91">
        <v>60.0</v>
      </c>
    </row>
    <row r="258">
      <c r="A258" s="5">
        <v>1981.0</v>
      </c>
      <c r="B258" s="5" t="s">
        <v>1974</v>
      </c>
      <c r="C258" s="5" t="s">
        <v>1933</v>
      </c>
      <c r="D258" s="5" t="s">
        <v>1953</v>
      </c>
      <c r="E258" s="5">
        <v>7.0</v>
      </c>
      <c r="F258" s="5">
        <v>10.0</v>
      </c>
      <c r="I258" s="5">
        <v>30.0</v>
      </c>
      <c r="J258" s="92">
        <f t="shared" si="1"/>
        <v>300</v>
      </c>
      <c r="K258" s="92">
        <f t="shared" si="4"/>
        <v>30</v>
      </c>
      <c r="L258" s="91">
        <v>300.0</v>
      </c>
    </row>
    <row r="259">
      <c r="A259" s="5">
        <v>1981.0</v>
      </c>
      <c r="B259" s="5" t="s">
        <v>1974</v>
      </c>
      <c r="C259" s="5" t="s">
        <v>1933</v>
      </c>
      <c r="D259" s="5" t="s">
        <v>1953</v>
      </c>
      <c r="E259" s="5">
        <v>8.0</v>
      </c>
      <c r="F259" s="5">
        <v>6.0</v>
      </c>
      <c r="I259" s="5">
        <v>80.0</v>
      </c>
      <c r="J259" s="92">
        <f t="shared" si="1"/>
        <v>480</v>
      </c>
      <c r="K259" s="92">
        <f t="shared" si="4"/>
        <v>60</v>
      </c>
      <c r="L259" s="91">
        <v>360.0</v>
      </c>
    </row>
    <row r="260">
      <c r="A260" s="5">
        <v>1989.0</v>
      </c>
      <c r="B260" s="5" t="s">
        <v>102</v>
      </c>
      <c r="C260" s="5" t="s">
        <v>1933</v>
      </c>
      <c r="E260" s="5">
        <v>9.0</v>
      </c>
      <c r="F260" s="5">
        <v>3.0</v>
      </c>
      <c r="I260" s="5">
        <v>30.0</v>
      </c>
      <c r="J260" s="92">
        <f t="shared" si="1"/>
        <v>90</v>
      </c>
      <c r="K260" s="92">
        <f t="shared" si="4"/>
        <v>30</v>
      </c>
      <c r="L260" s="91">
        <v>90.0</v>
      </c>
    </row>
    <row r="261">
      <c r="A261" s="5">
        <v>1990.0</v>
      </c>
      <c r="B261" s="5" t="s">
        <v>102</v>
      </c>
      <c r="C261" s="5" t="s">
        <v>1933</v>
      </c>
      <c r="D261" s="5" t="s">
        <v>2072</v>
      </c>
      <c r="E261" s="5">
        <v>9.0</v>
      </c>
      <c r="F261" s="5">
        <v>1.0</v>
      </c>
      <c r="I261" s="5">
        <v>20.0</v>
      </c>
      <c r="J261" s="92">
        <f t="shared" si="1"/>
        <v>20</v>
      </c>
      <c r="K261" s="92">
        <f t="shared" si="4"/>
        <v>20</v>
      </c>
      <c r="L261" s="91">
        <v>20.0</v>
      </c>
    </row>
    <row r="262">
      <c r="A262" s="5">
        <v>1988.0</v>
      </c>
      <c r="B262" s="5" t="s">
        <v>102</v>
      </c>
      <c r="C262" s="5" t="s">
        <v>1933</v>
      </c>
      <c r="D262" s="5" t="s">
        <v>1927</v>
      </c>
      <c r="E262" s="5">
        <v>8.0</v>
      </c>
      <c r="F262" s="5">
        <v>1.0</v>
      </c>
      <c r="I262" s="5">
        <v>20.0</v>
      </c>
      <c r="J262" s="92">
        <f t="shared" si="1"/>
        <v>20</v>
      </c>
      <c r="K262" s="92">
        <f t="shared" si="4"/>
        <v>20</v>
      </c>
      <c r="L262" s="91">
        <v>20.0</v>
      </c>
    </row>
    <row r="263">
      <c r="A263" s="5">
        <v>1988.0</v>
      </c>
      <c r="B263" s="5" t="s">
        <v>2244</v>
      </c>
      <c r="C263" s="5" t="s">
        <v>1933</v>
      </c>
      <c r="D263" s="5" t="s">
        <v>1567</v>
      </c>
      <c r="E263" s="5">
        <v>8.0</v>
      </c>
      <c r="F263" s="5">
        <v>1.0</v>
      </c>
      <c r="I263" s="5">
        <v>45.0</v>
      </c>
      <c r="J263" s="92">
        <f t="shared" si="1"/>
        <v>45</v>
      </c>
      <c r="K263" s="92">
        <f t="shared" si="4"/>
        <v>20</v>
      </c>
      <c r="L263" s="91">
        <v>20.0</v>
      </c>
    </row>
    <row r="264">
      <c r="A264" s="5">
        <v>1987.0</v>
      </c>
      <c r="B264" s="5" t="s">
        <v>102</v>
      </c>
      <c r="C264" s="5" t="s">
        <v>1933</v>
      </c>
      <c r="D264" s="5" t="s">
        <v>1567</v>
      </c>
      <c r="E264" s="5">
        <v>8.5</v>
      </c>
      <c r="F264" s="5">
        <v>1.0</v>
      </c>
      <c r="I264" s="5">
        <v>75.0</v>
      </c>
      <c r="J264" s="92">
        <f t="shared" si="1"/>
        <v>75</v>
      </c>
      <c r="K264" s="92">
        <f t="shared" si="4"/>
        <v>60</v>
      </c>
      <c r="L264" s="91">
        <v>60.0</v>
      </c>
    </row>
    <row r="265">
      <c r="A265" s="5">
        <v>1987.0</v>
      </c>
      <c r="B265" s="5" t="s">
        <v>102</v>
      </c>
      <c r="C265" s="5" t="s">
        <v>1933</v>
      </c>
      <c r="D265" s="5" t="s">
        <v>1567</v>
      </c>
      <c r="E265" s="5">
        <v>8.0</v>
      </c>
      <c r="F265" s="5">
        <v>3.0</v>
      </c>
      <c r="I265" s="5">
        <v>50.0</v>
      </c>
      <c r="J265" s="92">
        <f t="shared" si="1"/>
        <v>150</v>
      </c>
      <c r="K265" s="92">
        <f t="shared" si="4"/>
        <v>50</v>
      </c>
      <c r="L265" s="91">
        <v>150.0</v>
      </c>
    </row>
    <row r="266">
      <c r="A266" s="5">
        <v>1987.0</v>
      </c>
      <c r="B266" s="5" t="s">
        <v>102</v>
      </c>
      <c r="C266" s="5" t="s">
        <v>1933</v>
      </c>
      <c r="D266" s="5" t="s">
        <v>1567</v>
      </c>
      <c r="E266" s="5">
        <v>6.0</v>
      </c>
      <c r="F266" s="5">
        <v>2.0</v>
      </c>
      <c r="I266" s="5">
        <v>15.0</v>
      </c>
      <c r="J266" s="92">
        <f t="shared" si="1"/>
        <v>30</v>
      </c>
      <c r="K266" s="92">
        <f t="shared" si="4"/>
        <v>20</v>
      </c>
      <c r="L266" s="91">
        <v>40.0</v>
      </c>
    </row>
    <row r="267">
      <c r="A267" s="5">
        <v>1990.0</v>
      </c>
      <c r="B267" s="5" t="s">
        <v>102</v>
      </c>
      <c r="C267" s="5" t="s">
        <v>1933</v>
      </c>
      <c r="D267" s="5" t="s">
        <v>2072</v>
      </c>
      <c r="E267" s="5">
        <v>8.0</v>
      </c>
      <c r="F267" s="5">
        <v>2.0</v>
      </c>
      <c r="I267" s="5">
        <v>10.0</v>
      </c>
      <c r="J267" s="92">
        <f t="shared" si="1"/>
        <v>20</v>
      </c>
      <c r="K267" s="92">
        <f t="shared" si="4"/>
        <v>15</v>
      </c>
      <c r="L267" s="91">
        <v>30.0</v>
      </c>
    </row>
    <row r="268">
      <c r="A268" s="5">
        <v>1989.0</v>
      </c>
      <c r="B268" s="5" t="s">
        <v>102</v>
      </c>
      <c r="C268" s="5" t="s">
        <v>1933</v>
      </c>
      <c r="E268" s="5">
        <v>9.0</v>
      </c>
      <c r="F268" s="5">
        <v>3.0</v>
      </c>
      <c r="H268" s="5" t="s">
        <v>6413</v>
      </c>
      <c r="I268" s="5">
        <v>30.0</v>
      </c>
      <c r="J268" s="92">
        <f t="shared" si="1"/>
        <v>90</v>
      </c>
      <c r="K268" s="92">
        <f t="shared" si="4"/>
        <v>30</v>
      </c>
      <c r="L268" s="91">
        <v>90.0</v>
      </c>
    </row>
    <row r="269">
      <c r="A269" s="5">
        <v>1989.0</v>
      </c>
      <c r="B269" s="5" t="s">
        <v>102</v>
      </c>
      <c r="C269" s="5" t="s">
        <v>6079</v>
      </c>
      <c r="E269" s="5">
        <v>9.0</v>
      </c>
      <c r="F269" s="5">
        <v>5.0</v>
      </c>
      <c r="I269" s="5">
        <v>30.0</v>
      </c>
      <c r="J269" s="92">
        <f t="shared" si="1"/>
        <v>150</v>
      </c>
      <c r="K269" s="92">
        <f t="shared" si="4"/>
        <v>30</v>
      </c>
      <c r="L269" s="91">
        <v>150.0</v>
      </c>
    </row>
    <row r="270">
      <c r="A270" s="5">
        <v>1989.0</v>
      </c>
      <c r="B270" s="5" t="s">
        <v>102</v>
      </c>
      <c r="C270" s="5" t="s">
        <v>6079</v>
      </c>
      <c r="E270" s="5">
        <v>8.0</v>
      </c>
      <c r="F270" s="5">
        <v>4.0</v>
      </c>
      <c r="I270" s="5">
        <v>15.0</v>
      </c>
      <c r="J270" s="92">
        <f t="shared" si="1"/>
        <v>60</v>
      </c>
      <c r="K270" s="92">
        <f t="shared" si="4"/>
        <v>15</v>
      </c>
      <c r="L270" s="91">
        <v>60.0</v>
      </c>
    </row>
    <row r="271">
      <c r="A271" s="5">
        <v>1981.0</v>
      </c>
      <c r="B271" s="5" t="s">
        <v>62</v>
      </c>
      <c r="C271" s="5" t="s">
        <v>6080</v>
      </c>
      <c r="D271" s="5" t="s">
        <v>1953</v>
      </c>
      <c r="E271" s="5">
        <v>7.0</v>
      </c>
      <c r="F271" s="5">
        <v>12.0</v>
      </c>
      <c r="I271" s="5">
        <v>30.0</v>
      </c>
      <c r="J271" s="92">
        <f t="shared" si="1"/>
        <v>360</v>
      </c>
      <c r="K271" s="92">
        <f t="shared" si="4"/>
        <v>30</v>
      </c>
      <c r="L271" s="91">
        <v>360.0</v>
      </c>
    </row>
    <row r="272">
      <c r="A272" s="5">
        <v>1981.0</v>
      </c>
      <c r="B272" s="5" t="s">
        <v>62</v>
      </c>
      <c r="C272" s="5" t="s">
        <v>6081</v>
      </c>
      <c r="E272" s="5">
        <v>7.0</v>
      </c>
      <c r="F272" s="5">
        <v>2.0</v>
      </c>
      <c r="I272" s="5">
        <v>30.0</v>
      </c>
      <c r="J272" s="92">
        <f t="shared" si="1"/>
        <v>60</v>
      </c>
      <c r="K272" s="92">
        <f t="shared" si="4"/>
        <v>30</v>
      </c>
      <c r="L272" s="91">
        <v>60.0</v>
      </c>
    </row>
    <row r="273">
      <c r="A273" s="5">
        <v>1982.0</v>
      </c>
      <c r="B273" s="5" t="s">
        <v>62</v>
      </c>
      <c r="C273" s="5" t="s">
        <v>1488</v>
      </c>
      <c r="D273" s="5" t="s">
        <v>1567</v>
      </c>
      <c r="E273" s="5">
        <v>8.0</v>
      </c>
      <c r="F273" s="5">
        <v>1.0</v>
      </c>
      <c r="I273" s="5">
        <v>50.0</v>
      </c>
      <c r="J273" s="92">
        <f t="shared" si="1"/>
        <v>50</v>
      </c>
      <c r="K273" s="92">
        <f t="shared" si="4"/>
        <v>30</v>
      </c>
      <c r="L273" s="91">
        <v>30.0</v>
      </c>
    </row>
    <row r="274">
      <c r="A274" s="5">
        <v>1984.0</v>
      </c>
      <c r="B274" s="5" t="s">
        <v>62</v>
      </c>
      <c r="C274" s="5" t="s">
        <v>1488</v>
      </c>
      <c r="E274" s="5">
        <v>9.0</v>
      </c>
      <c r="F274" s="5">
        <v>1.0</v>
      </c>
      <c r="I274" s="5">
        <v>50.0</v>
      </c>
      <c r="J274" s="92">
        <f t="shared" si="1"/>
        <v>50</v>
      </c>
      <c r="K274" s="92">
        <f t="shared" si="4"/>
        <v>40</v>
      </c>
      <c r="L274" s="91">
        <v>40.0</v>
      </c>
    </row>
    <row r="275">
      <c r="A275" s="5">
        <v>1989.0</v>
      </c>
      <c r="B275" s="5" t="s">
        <v>5981</v>
      </c>
      <c r="C275" s="5" t="s">
        <v>6082</v>
      </c>
      <c r="E275" s="5">
        <v>8.0</v>
      </c>
      <c r="F275" s="5">
        <v>1.0</v>
      </c>
      <c r="I275" s="5">
        <v>15.0</v>
      </c>
      <c r="J275" s="92">
        <f t="shared" si="1"/>
        <v>15</v>
      </c>
      <c r="K275" s="92">
        <f t="shared" si="4"/>
        <v>20</v>
      </c>
      <c r="L275" s="91">
        <v>20.0</v>
      </c>
    </row>
    <row r="276">
      <c r="A276" s="5">
        <v>1988.0</v>
      </c>
      <c r="B276" s="5" t="s">
        <v>102</v>
      </c>
      <c r="C276" s="5" t="s">
        <v>1993</v>
      </c>
      <c r="E276" s="5">
        <v>8.0</v>
      </c>
      <c r="F276" s="5">
        <v>3.0</v>
      </c>
      <c r="I276" s="5">
        <v>20.0</v>
      </c>
      <c r="J276" s="92">
        <f t="shared" si="1"/>
        <v>60</v>
      </c>
      <c r="K276" s="92">
        <f t="shared" si="4"/>
        <v>20</v>
      </c>
      <c r="L276" s="91">
        <v>60.0</v>
      </c>
    </row>
    <row r="277">
      <c r="A277" s="5">
        <v>1988.0</v>
      </c>
      <c r="B277" s="5" t="s">
        <v>102</v>
      </c>
      <c r="C277" s="5" t="s">
        <v>1993</v>
      </c>
      <c r="D277" s="5" t="s">
        <v>1927</v>
      </c>
      <c r="E277" s="5">
        <v>8.0</v>
      </c>
      <c r="F277" s="5">
        <v>1.0</v>
      </c>
      <c r="I277" s="5">
        <v>25.0</v>
      </c>
      <c r="J277" s="92">
        <f t="shared" si="1"/>
        <v>25</v>
      </c>
      <c r="K277" s="92">
        <f t="shared" si="4"/>
        <v>20</v>
      </c>
      <c r="L277" s="91">
        <v>20.0</v>
      </c>
    </row>
    <row r="278">
      <c r="A278" s="5">
        <v>1981.0</v>
      </c>
      <c r="B278" s="5" t="s">
        <v>1974</v>
      </c>
      <c r="C278" s="5" t="s">
        <v>1993</v>
      </c>
      <c r="E278" s="5">
        <v>8.0</v>
      </c>
      <c r="F278" s="5">
        <v>1.0</v>
      </c>
      <c r="I278" s="5">
        <v>200.0</v>
      </c>
      <c r="J278" s="92">
        <f t="shared" si="1"/>
        <v>200</v>
      </c>
      <c r="K278" s="92">
        <f t="shared" si="4"/>
        <v>200</v>
      </c>
      <c r="L278" s="91">
        <v>200.0</v>
      </c>
    </row>
    <row r="279">
      <c r="A279" s="5">
        <v>1981.0</v>
      </c>
      <c r="B279" s="5" t="s">
        <v>1974</v>
      </c>
      <c r="C279" s="5" t="s">
        <v>1993</v>
      </c>
      <c r="E279" s="5">
        <v>6.0</v>
      </c>
      <c r="F279" s="5">
        <v>4.0</v>
      </c>
      <c r="I279" s="5">
        <v>50.0</v>
      </c>
      <c r="J279" s="92">
        <f t="shared" si="1"/>
        <v>200</v>
      </c>
      <c r="K279" s="92">
        <f t="shared" si="4"/>
        <v>40</v>
      </c>
      <c r="L279" s="91">
        <v>160.0</v>
      </c>
    </row>
    <row r="280">
      <c r="A280" s="5">
        <v>1981.0</v>
      </c>
      <c r="B280" s="5" t="s">
        <v>1974</v>
      </c>
      <c r="C280" s="5" t="s">
        <v>1993</v>
      </c>
      <c r="E280" s="5">
        <v>7.0</v>
      </c>
      <c r="F280" s="5">
        <v>2.0</v>
      </c>
      <c r="I280" s="5">
        <v>80.0</v>
      </c>
      <c r="J280" s="92">
        <f t="shared" si="1"/>
        <v>160</v>
      </c>
      <c r="K280" s="92">
        <f t="shared" si="4"/>
        <v>80</v>
      </c>
      <c r="L280" s="91">
        <v>160.0</v>
      </c>
    </row>
    <row r="281">
      <c r="A281" s="5">
        <v>1988.0</v>
      </c>
      <c r="B281" s="5" t="s">
        <v>102</v>
      </c>
      <c r="C281" s="5" t="s">
        <v>1993</v>
      </c>
      <c r="E281" s="5">
        <v>9.0</v>
      </c>
      <c r="F281" s="5">
        <v>1.0</v>
      </c>
      <c r="I281" s="5">
        <v>90.0</v>
      </c>
      <c r="J281" s="92">
        <f t="shared" si="1"/>
        <v>90</v>
      </c>
      <c r="K281" s="92">
        <f t="shared" si="4"/>
        <v>70</v>
      </c>
      <c r="L281" s="91">
        <v>70.0</v>
      </c>
    </row>
    <row r="282">
      <c r="A282" s="5">
        <v>1991.0</v>
      </c>
      <c r="B282" s="5" t="s">
        <v>1802</v>
      </c>
      <c r="C282" s="5" t="s">
        <v>1993</v>
      </c>
      <c r="D282" s="5" t="s">
        <v>6083</v>
      </c>
      <c r="E282" s="5">
        <v>9.0</v>
      </c>
      <c r="F282" s="5">
        <v>1.0</v>
      </c>
      <c r="I282" s="5">
        <v>25.0</v>
      </c>
      <c r="J282" s="92">
        <f t="shared" si="1"/>
        <v>25</v>
      </c>
      <c r="K282" s="92">
        <f t="shared" si="4"/>
        <v>25</v>
      </c>
      <c r="L282" s="91">
        <v>25.0</v>
      </c>
    </row>
    <row r="283">
      <c r="A283" s="5">
        <v>1988.0</v>
      </c>
      <c r="B283" s="5" t="s">
        <v>2244</v>
      </c>
      <c r="C283" s="5" t="s">
        <v>1993</v>
      </c>
      <c r="D283" s="5" t="s">
        <v>1927</v>
      </c>
      <c r="E283" s="5">
        <v>9.0</v>
      </c>
      <c r="F283" s="5">
        <v>1.0</v>
      </c>
      <c r="I283" s="5">
        <v>80.0</v>
      </c>
      <c r="J283" s="92">
        <f t="shared" si="1"/>
        <v>80</v>
      </c>
      <c r="K283" s="92">
        <f t="shared" si="4"/>
        <v>50</v>
      </c>
      <c r="L283" s="91">
        <v>50.0</v>
      </c>
    </row>
    <row r="284">
      <c r="A284" s="5">
        <v>1988.0</v>
      </c>
      <c r="B284" s="5" t="s">
        <v>2244</v>
      </c>
      <c r="C284" s="5" t="s">
        <v>1993</v>
      </c>
      <c r="D284" s="5" t="s">
        <v>1567</v>
      </c>
      <c r="E284" s="5">
        <v>8.0</v>
      </c>
      <c r="F284" s="5">
        <v>1.0</v>
      </c>
      <c r="I284" s="5">
        <v>80.0</v>
      </c>
      <c r="J284" s="92">
        <f t="shared" si="1"/>
        <v>80</v>
      </c>
      <c r="K284" s="92">
        <f t="shared" si="4"/>
        <v>40</v>
      </c>
      <c r="L284" s="91">
        <v>40.0</v>
      </c>
    </row>
    <row r="285">
      <c r="A285" s="5">
        <v>1987.0</v>
      </c>
      <c r="B285" s="5" t="s">
        <v>102</v>
      </c>
      <c r="C285" s="5" t="s">
        <v>1993</v>
      </c>
      <c r="D285" s="5" t="s">
        <v>1567</v>
      </c>
      <c r="E285" s="5">
        <v>8.0</v>
      </c>
      <c r="F285" s="5">
        <v>1.0</v>
      </c>
      <c r="I285" s="5">
        <v>35.0</v>
      </c>
      <c r="J285" s="92">
        <f t="shared" si="1"/>
        <v>35</v>
      </c>
      <c r="K285" s="92">
        <f t="shared" si="4"/>
        <v>40</v>
      </c>
      <c r="L285" s="91">
        <v>40.0</v>
      </c>
    </row>
    <row r="286">
      <c r="A286" s="5">
        <v>1987.0</v>
      </c>
      <c r="B286" s="5" t="s">
        <v>2244</v>
      </c>
      <c r="C286" s="5" t="s">
        <v>1993</v>
      </c>
      <c r="E286" s="5">
        <v>8.0</v>
      </c>
      <c r="F286" s="5">
        <v>1.0</v>
      </c>
      <c r="I286" s="5">
        <v>50.0</v>
      </c>
      <c r="J286" s="92">
        <f t="shared" si="1"/>
        <v>50</v>
      </c>
      <c r="K286" s="92">
        <f t="shared" si="4"/>
        <v>35</v>
      </c>
      <c r="L286" s="91">
        <v>35.0</v>
      </c>
    </row>
    <row r="287">
      <c r="A287" s="5">
        <v>1988.0</v>
      </c>
      <c r="B287" s="5" t="s">
        <v>102</v>
      </c>
      <c r="C287" s="5" t="s">
        <v>6084</v>
      </c>
      <c r="E287" s="5">
        <v>8.0</v>
      </c>
      <c r="F287" s="5">
        <v>1.0</v>
      </c>
      <c r="I287" s="5">
        <v>20.0</v>
      </c>
      <c r="J287" s="92">
        <f t="shared" si="1"/>
        <v>20</v>
      </c>
      <c r="K287" s="92">
        <f t="shared" si="4"/>
        <v>20</v>
      </c>
      <c r="L287" s="91">
        <v>20.0</v>
      </c>
    </row>
    <row r="288">
      <c r="A288" s="5">
        <v>1988.0</v>
      </c>
      <c r="B288" s="5" t="s">
        <v>102</v>
      </c>
      <c r="C288" s="5" t="s">
        <v>6085</v>
      </c>
      <c r="E288" s="5">
        <v>8.0</v>
      </c>
      <c r="F288" s="5">
        <v>1.0</v>
      </c>
      <c r="I288" s="5">
        <v>25.0</v>
      </c>
      <c r="J288" s="92">
        <f t="shared" si="1"/>
        <v>25</v>
      </c>
      <c r="K288" s="92">
        <f t="shared" si="4"/>
        <v>25</v>
      </c>
      <c r="L288" s="91">
        <v>25.0</v>
      </c>
    </row>
    <row r="289">
      <c r="A289" s="5">
        <v>1990.0</v>
      </c>
      <c r="B289" s="5" t="s">
        <v>2244</v>
      </c>
      <c r="C289" s="5" t="s">
        <v>6086</v>
      </c>
      <c r="E289" s="5">
        <v>8.0</v>
      </c>
      <c r="F289" s="5">
        <v>1.0</v>
      </c>
      <c r="I289" s="5">
        <v>15.0</v>
      </c>
      <c r="J289" s="92">
        <f t="shared" si="1"/>
        <v>15</v>
      </c>
      <c r="K289" s="92">
        <f t="shared" si="4"/>
        <v>20</v>
      </c>
      <c r="L289" s="91">
        <v>20.0</v>
      </c>
    </row>
    <row r="290">
      <c r="A290" s="5">
        <v>1987.0</v>
      </c>
      <c r="B290" s="5" t="s">
        <v>2244</v>
      </c>
      <c r="C290" s="5" t="s">
        <v>2132</v>
      </c>
      <c r="D290" s="5" t="s">
        <v>2072</v>
      </c>
      <c r="E290" s="5">
        <v>9.0</v>
      </c>
      <c r="F290" s="5">
        <v>1.0</v>
      </c>
      <c r="I290" s="5">
        <v>150.0</v>
      </c>
      <c r="J290" s="92">
        <f t="shared" si="1"/>
        <v>150</v>
      </c>
      <c r="K290" s="92">
        <f t="shared" si="4"/>
        <v>40</v>
      </c>
      <c r="L290" s="91">
        <v>40.0</v>
      </c>
    </row>
    <row r="291">
      <c r="A291" s="5">
        <v>1987.0</v>
      </c>
      <c r="B291" s="5" t="s">
        <v>2244</v>
      </c>
      <c r="C291" s="5" t="s">
        <v>2132</v>
      </c>
      <c r="D291" s="5" t="s">
        <v>2072</v>
      </c>
      <c r="E291" s="5">
        <v>7.0</v>
      </c>
      <c r="F291" s="5">
        <v>1.0</v>
      </c>
      <c r="I291" s="5">
        <v>25.0</v>
      </c>
      <c r="J291" s="92">
        <f t="shared" si="1"/>
        <v>25</v>
      </c>
      <c r="K291" s="92">
        <f t="shared" si="4"/>
        <v>10</v>
      </c>
      <c r="L291" s="91">
        <v>10.0</v>
      </c>
    </row>
    <row r="292">
      <c r="A292" s="5">
        <v>1988.0</v>
      </c>
      <c r="B292" s="5" t="s">
        <v>102</v>
      </c>
      <c r="C292" s="5" t="s">
        <v>6087</v>
      </c>
      <c r="E292" s="5">
        <v>8.0</v>
      </c>
      <c r="F292" s="5">
        <v>1.0</v>
      </c>
      <c r="I292" s="5">
        <v>15.0</v>
      </c>
      <c r="J292" s="92">
        <f t="shared" si="1"/>
        <v>15</v>
      </c>
      <c r="K292" s="92">
        <f t="shared" si="4"/>
        <v>10</v>
      </c>
      <c r="L292" s="91">
        <v>10.0</v>
      </c>
    </row>
    <row r="293">
      <c r="A293" s="5">
        <v>1988.0</v>
      </c>
      <c r="B293" s="5" t="s">
        <v>102</v>
      </c>
      <c r="C293" s="5" t="s">
        <v>6088</v>
      </c>
      <c r="E293" s="5">
        <v>8.0</v>
      </c>
      <c r="F293" s="5">
        <v>4.0</v>
      </c>
      <c r="I293" s="5">
        <v>15.0</v>
      </c>
      <c r="J293" s="92">
        <f t="shared" si="1"/>
        <v>60</v>
      </c>
      <c r="K293" s="92">
        <f t="shared" si="4"/>
        <v>10</v>
      </c>
      <c r="L293" s="91">
        <v>40.0</v>
      </c>
    </row>
    <row r="294">
      <c r="A294" s="5">
        <v>1990.0</v>
      </c>
      <c r="B294" s="5" t="s">
        <v>5466</v>
      </c>
      <c r="C294" s="5" t="s">
        <v>6089</v>
      </c>
      <c r="E294" s="5">
        <v>9.0</v>
      </c>
      <c r="F294" s="5">
        <v>1.0</v>
      </c>
      <c r="I294" s="5">
        <v>40.0</v>
      </c>
      <c r="J294" s="92">
        <f t="shared" si="1"/>
        <v>40</v>
      </c>
      <c r="K294" s="92">
        <f t="shared" si="4"/>
        <v>30</v>
      </c>
      <c r="L294" s="91">
        <v>30.0</v>
      </c>
    </row>
    <row r="295">
      <c r="A295" s="5">
        <v>1990.0</v>
      </c>
      <c r="B295" s="5" t="s">
        <v>5992</v>
      </c>
      <c r="C295" s="5" t="s">
        <v>4760</v>
      </c>
      <c r="E295" s="5">
        <v>9.0</v>
      </c>
      <c r="F295" s="5">
        <v>1.0</v>
      </c>
      <c r="I295" s="5">
        <v>20.0</v>
      </c>
      <c r="J295" s="92">
        <f t="shared" si="1"/>
        <v>20</v>
      </c>
      <c r="K295" s="92">
        <f t="shared" si="4"/>
        <v>20</v>
      </c>
      <c r="L295" s="91">
        <v>20.0</v>
      </c>
    </row>
    <row r="296">
      <c r="A296" s="5">
        <v>2012.0</v>
      </c>
      <c r="B296" s="5" t="s">
        <v>5981</v>
      </c>
      <c r="C296" s="5" t="s">
        <v>6090</v>
      </c>
      <c r="E296" s="5">
        <v>10.0</v>
      </c>
      <c r="F296" s="5">
        <v>1.0</v>
      </c>
      <c r="I296" s="5">
        <v>10.0</v>
      </c>
      <c r="J296" s="92">
        <f t="shared" si="1"/>
        <v>10</v>
      </c>
      <c r="K296" s="92">
        <f t="shared" si="4"/>
        <v>10</v>
      </c>
      <c r="L296" s="91">
        <v>10.0</v>
      </c>
    </row>
    <row r="297">
      <c r="A297" s="5">
        <v>2012.0</v>
      </c>
      <c r="B297" s="5" t="s">
        <v>6091</v>
      </c>
      <c r="C297" s="5" t="s">
        <v>157</v>
      </c>
      <c r="D297" s="5" t="s">
        <v>3585</v>
      </c>
      <c r="E297" s="5" t="s">
        <v>6092</v>
      </c>
      <c r="F297" s="5">
        <v>1.0</v>
      </c>
      <c r="I297" s="5">
        <v>10.0</v>
      </c>
      <c r="J297" s="92">
        <f t="shared" si="1"/>
        <v>10</v>
      </c>
      <c r="K297" s="92">
        <f t="shared" si="4"/>
        <v>10</v>
      </c>
      <c r="L297" s="91">
        <v>10.0</v>
      </c>
    </row>
    <row r="298">
      <c r="A298" s="5">
        <v>2011.0</v>
      </c>
      <c r="B298" s="5" t="s">
        <v>5994</v>
      </c>
      <c r="C298" s="5" t="s">
        <v>157</v>
      </c>
      <c r="D298" s="5" t="s">
        <v>3585</v>
      </c>
      <c r="E298" s="5">
        <v>9.0</v>
      </c>
      <c r="F298" s="5">
        <v>1.0</v>
      </c>
      <c r="I298" s="5">
        <v>10.0</v>
      </c>
      <c r="J298" s="92">
        <f t="shared" si="1"/>
        <v>10</v>
      </c>
      <c r="K298" s="92">
        <f t="shared" si="4"/>
        <v>10</v>
      </c>
      <c r="L298" s="91">
        <v>10.0</v>
      </c>
    </row>
    <row r="299">
      <c r="A299" s="5">
        <v>2012.0</v>
      </c>
      <c r="B299" s="5" t="s">
        <v>6093</v>
      </c>
      <c r="C299" s="5" t="s">
        <v>157</v>
      </c>
      <c r="D299" s="5" t="s">
        <v>6002</v>
      </c>
      <c r="E299" s="5">
        <v>10.0</v>
      </c>
      <c r="F299" s="5">
        <v>1.0</v>
      </c>
      <c r="I299" s="5">
        <v>20.0</v>
      </c>
      <c r="J299" s="92">
        <f t="shared" si="1"/>
        <v>20</v>
      </c>
      <c r="K299" s="92">
        <f t="shared" si="4"/>
        <v>20</v>
      </c>
      <c r="L299" s="91">
        <v>20.0</v>
      </c>
    </row>
    <row r="300">
      <c r="A300" s="5">
        <v>2011.0</v>
      </c>
      <c r="B300" s="5" t="s">
        <v>5994</v>
      </c>
      <c r="C300" s="5" t="s">
        <v>157</v>
      </c>
      <c r="D300" s="5" t="s">
        <v>6094</v>
      </c>
      <c r="E300" s="5">
        <v>9.0</v>
      </c>
      <c r="F300" s="5">
        <v>1.0</v>
      </c>
      <c r="I300" s="5">
        <v>20.0</v>
      </c>
      <c r="J300" s="92">
        <f t="shared" si="1"/>
        <v>20</v>
      </c>
      <c r="K300" s="92">
        <f t="shared" si="4"/>
        <v>20</v>
      </c>
      <c r="L300" s="91">
        <v>20.0</v>
      </c>
    </row>
    <row r="301">
      <c r="A301" s="5">
        <v>2012.0</v>
      </c>
      <c r="B301" s="5" t="s">
        <v>6093</v>
      </c>
      <c r="C301" s="5" t="s">
        <v>157</v>
      </c>
      <c r="D301" s="5" t="s">
        <v>6002</v>
      </c>
      <c r="E301" s="5">
        <v>10.0</v>
      </c>
      <c r="F301" s="5">
        <v>1.0</v>
      </c>
      <c r="I301" s="5">
        <v>20.0</v>
      </c>
      <c r="J301" s="92">
        <f t="shared" si="1"/>
        <v>20</v>
      </c>
      <c r="K301" s="92">
        <f t="shared" si="4"/>
        <v>20</v>
      </c>
      <c r="L301" s="91">
        <v>20.0</v>
      </c>
    </row>
    <row r="302">
      <c r="A302" s="5">
        <v>1988.0</v>
      </c>
      <c r="B302" s="5" t="s">
        <v>6095</v>
      </c>
      <c r="C302" s="5" t="s">
        <v>288</v>
      </c>
      <c r="D302" s="5" t="s">
        <v>2577</v>
      </c>
      <c r="E302" s="5">
        <v>10.0</v>
      </c>
      <c r="F302" s="5">
        <v>1.0</v>
      </c>
      <c r="I302" s="5">
        <v>200.0</v>
      </c>
      <c r="J302" s="92">
        <f t="shared" si="1"/>
        <v>200</v>
      </c>
      <c r="K302" s="92">
        <f t="shared" si="4"/>
        <v>200</v>
      </c>
      <c r="L302" s="91">
        <v>200.0</v>
      </c>
    </row>
    <row r="303">
      <c r="A303" s="5">
        <v>1988.0</v>
      </c>
      <c r="B303" s="5" t="s">
        <v>2244</v>
      </c>
      <c r="C303" s="5" t="s">
        <v>288</v>
      </c>
      <c r="E303" s="5">
        <v>7.0</v>
      </c>
      <c r="F303" s="5">
        <v>1.0</v>
      </c>
      <c r="I303" s="5">
        <v>120.0</v>
      </c>
      <c r="J303" s="92">
        <f t="shared" si="1"/>
        <v>120</v>
      </c>
      <c r="K303" s="92">
        <f t="shared" si="4"/>
        <v>125</v>
      </c>
      <c r="L303" s="91">
        <v>125.0</v>
      </c>
    </row>
    <row r="304">
      <c r="A304" s="5">
        <v>1989.0</v>
      </c>
      <c r="B304" s="5" t="s">
        <v>102</v>
      </c>
      <c r="C304" s="5" t="s">
        <v>288</v>
      </c>
      <c r="E304" s="5">
        <v>9.0</v>
      </c>
      <c r="F304" s="5">
        <v>2.0</v>
      </c>
      <c r="I304" s="5">
        <v>90.0</v>
      </c>
      <c r="J304" s="92">
        <f t="shared" si="1"/>
        <v>180</v>
      </c>
      <c r="K304" s="92">
        <f t="shared" si="4"/>
        <v>80</v>
      </c>
      <c r="L304" s="91">
        <v>160.0</v>
      </c>
    </row>
    <row r="305">
      <c r="A305" s="5">
        <v>1988.0</v>
      </c>
      <c r="B305" s="5" t="s">
        <v>102</v>
      </c>
      <c r="C305" s="5" t="s">
        <v>288</v>
      </c>
      <c r="D305" s="5" t="s">
        <v>1927</v>
      </c>
      <c r="E305" s="5">
        <v>9.0</v>
      </c>
      <c r="F305" s="5">
        <v>2.0</v>
      </c>
      <c r="I305" s="5">
        <v>400.0</v>
      </c>
      <c r="J305" s="92">
        <f t="shared" si="1"/>
        <v>800</v>
      </c>
      <c r="K305" s="92"/>
      <c r="L305" s="91"/>
    </row>
    <row r="306">
      <c r="A306" s="5">
        <v>1989.0</v>
      </c>
      <c r="B306" s="5" t="s">
        <v>102</v>
      </c>
      <c r="C306" s="5" t="s">
        <v>288</v>
      </c>
      <c r="E306" s="5">
        <v>8.5</v>
      </c>
      <c r="F306" s="5">
        <v>1.0</v>
      </c>
      <c r="I306" s="5">
        <v>35.0</v>
      </c>
      <c r="J306" s="92">
        <f t="shared" si="1"/>
        <v>35</v>
      </c>
      <c r="K306" s="92">
        <f t="shared" ref="K306:K312" si="5">L306/F306</f>
        <v>60</v>
      </c>
      <c r="L306" s="91">
        <v>60.0</v>
      </c>
    </row>
    <row r="307">
      <c r="A307" s="5">
        <v>1988.0</v>
      </c>
      <c r="B307" s="5" t="s">
        <v>102</v>
      </c>
      <c r="C307" s="5" t="s">
        <v>288</v>
      </c>
      <c r="E307" s="5">
        <v>8.0</v>
      </c>
      <c r="F307" s="5">
        <v>1.0</v>
      </c>
      <c r="I307" s="5">
        <v>175.0</v>
      </c>
      <c r="J307" s="92">
        <f t="shared" si="1"/>
        <v>175</v>
      </c>
      <c r="K307" s="92">
        <f t="shared" si="5"/>
        <v>175</v>
      </c>
      <c r="L307" s="91">
        <v>175.0</v>
      </c>
    </row>
    <row r="308">
      <c r="A308" s="5">
        <v>1989.0</v>
      </c>
      <c r="B308" s="5" t="s">
        <v>102</v>
      </c>
      <c r="C308" s="5" t="s">
        <v>288</v>
      </c>
      <c r="E308" s="5">
        <v>8.0</v>
      </c>
      <c r="F308" s="5">
        <v>1.0</v>
      </c>
      <c r="I308" s="5">
        <v>35.0</v>
      </c>
      <c r="J308" s="92">
        <f t="shared" si="1"/>
        <v>35</v>
      </c>
      <c r="K308" s="92">
        <f t="shared" si="5"/>
        <v>35</v>
      </c>
      <c r="L308" s="91">
        <v>35.0</v>
      </c>
    </row>
    <row r="309">
      <c r="A309" s="5">
        <v>1987.0</v>
      </c>
      <c r="B309" s="5" t="s">
        <v>102</v>
      </c>
      <c r="C309" s="5" t="s">
        <v>288</v>
      </c>
      <c r="D309" s="5" t="s">
        <v>1567</v>
      </c>
      <c r="E309" s="5">
        <v>6.0</v>
      </c>
      <c r="F309" s="5">
        <v>1.0</v>
      </c>
      <c r="I309" s="5">
        <v>100.0</v>
      </c>
      <c r="J309" s="92">
        <f t="shared" si="1"/>
        <v>100</v>
      </c>
      <c r="K309" s="92">
        <f t="shared" si="5"/>
        <v>100</v>
      </c>
      <c r="L309" s="91">
        <v>100.0</v>
      </c>
    </row>
    <row r="310">
      <c r="A310" s="5">
        <v>1994.0</v>
      </c>
      <c r="B310" s="5" t="s">
        <v>127</v>
      </c>
      <c r="C310" s="5" t="s">
        <v>288</v>
      </c>
      <c r="E310" s="5">
        <v>9.0</v>
      </c>
      <c r="F310" s="5">
        <v>21.0</v>
      </c>
      <c r="H310" s="5" t="s">
        <v>6413</v>
      </c>
      <c r="I310" s="5">
        <v>100.0</v>
      </c>
      <c r="J310" s="92">
        <f t="shared" si="1"/>
        <v>2100</v>
      </c>
      <c r="K310" s="92">
        <f t="shared" si="5"/>
        <v>40</v>
      </c>
      <c r="L310" s="91">
        <v>840.0</v>
      </c>
    </row>
    <row r="311">
      <c r="A311" s="5">
        <v>1994.0</v>
      </c>
      <c r="B311" s="5" t="s">
        <v>127</v>
      </c>
      <c r="C311" s="5" t="s">
        <v>288</v>
      </c>
      <c r="E311" s="5">
        <v>8.5</v>
      </c>
      <c r="F311" s="5">
        <v>1.0</v>
      </c>
      <c r="H311" s="5" t="s">
        <v>6413</v>
      </c>
      <c r="I311" s="5">
        <v>40.0</v>
      </c>
      <c r="J311" s="92">
        <f t="shared" si="1"/>
        <v>40</v>
      </c>
      <c r="K311" s="92">
        <f t="shared" si="5"/>
        <v>25</v>
      </c>
      <c r="L311" s="91">
        <v>25.0</v>
      </c>
    </row>
    <row r="312">
      <c r="A312" s="5">
        <v>1994.0</v>
      </c>
      <c r="B312" s="5" t="s">
        <v>127</v>
      </c>
      <c r="C312" s="5" t="s">
        <v>288</v>
      </c>
      <c r="E312" s="5">
        <v>8.0</v>
      </c>
      <c r="F312" s="5">
        <v>2.0</v>
      </c>
      <c r="H312" s="5" t="s">
        <v>6413</v>
      </c>
      <c r="I312" s="5">
        <v>25.0</v>
      </c>
      <c r="J312" s="92">
        <f t="shared" si="1"/>
        <v>50</v>
      </c>
      <c r="K312" s="92">
        <f t="shared" si="5"/>
        <v>20</v>
      </c>
      <c r="L312" s="91">
        <v>40.0</v>
      </c>
    </row>
    <row r="313">
      <c r="A313" s="5">
        <v>1987.0</v>
      </c>
      <c r="B313" s="5" t="s">
        <v>102</v>
      </c>
      <c r="C313" s="5" t="s">
        <v>288</v>
      </c>
      <c r="D313" s="5"/>
      <c r="E313" s="5">
        <v>8.0</v>
      </c>
      <c r="F313" s="5">
        <v>1.0</v>
      </c>
      <c r="I313" s="5">
        <v>600.0</v>
      </c>
      <c r="J313" s="92">
        <f t="shared" si="1"/>
        <v>600</v>
      </c>
      <c r="K313" s="92"/>
      <c r="L313" s="91"/>
    </row>
    <row r="314">
      <c r="A314" s="5">
        <v>1987.0</v>
      </c>
      <c r="B314" s="5" t="s">
        <v>102</v>
      </c>
      <c r="C314" s="5" t="s">
        <v>288</v>
      </c>
      <c r="D314" s="5"/>
      <c r="E314" s="5">
        <v>8.0</v>
      </c>
      <c r="F314" s="5">
        <v>1.0</v>
      </c>
      <c r="I314" s="5">
        <v>350.0</v>
      </c>
      <c r="J314" s="92">
        <f t="shared" si="1"/>
        <v>350</v>
      </c>
      <c r="K314" s="92"/>
      <c r="L314" s="91"/>
    </row>
    <row r="315">
      <c r="A315" s="5">
        <v>1989.0</v>
      </c>
      <c r="B315" s="5" t="s">
        <v>102</v>
      </c>
      <c r="C315" s="5" t="s">
        <v>288</v>
      </c>
      <c r="D315" s="5" t="s">
        <v>2072</v>
      </c>
      <c r="E315" s="5" t="s">
        <v>467</v>
      </c>
      <c r="F315" s="5">
        <v>4.0</v>
      </c>
      <c r="I315" s="5">
        <v>75.0</v>
      </c>
      <c r="J315" s="92">
        <f t="shared" si="1"/>
        <v>300</v>
      </c>
      <c r="K315" s="92">
        <f t="shared" ref="K315:K336" si="6">L315/F315</f>
        <v>22.5</v>
      </c>
      <c r="L315" s="91">
        <v>90.0</v>
      </c>
    </row>
    <row r="316">
      <c r="A316" s="5">
        <v>1989.0</v>
      </c>
      <c r="B316" s="5" t="s">
        <v>102</v>
      </c>
      <c r="C316" s="5" t="s">
        <v>288</v>
      </c>
      <c r="D316" s="5" t="s">
        <v>2072</v>
      </c>
      <c r="E316" s="5">
        <v>8.5</v>
      </c>
      <c r="F316" s="5">
        <v>1.0</v>
      </c>
      <c r="I316" s="5">
        <v>40.0</v>
      </c>
      <c r="J316" s="92">
        <f t="shared" si="1"/>
        <v>40</v>
      </c>
      <c r="K316" s="92">
        <f t="shared" si="6"/>
        <v>50</v>
      </c>
      <c r="L316" s="91">
        <v>50.0</v>
      </c>
    </row>
    <row r="317">
      <c r="A317" s="5">
        <v>1989.0</v>
      </c>
      <c r="B317" s="5" t="s">
        <v>102</v>
      </c>
      <c r="C317" s="5" t="s">
        <v>288</v>
      </c>
      <c r="D317" s="5" t="s">
        <v>2072</v>
      </c>
      <c r="E317" s="5">
        <v>8.0</v>
      </c>
      <c r="F317" s="5">
        <v>2.0</v>
      </c>
      <c r="I317" s="5">
        <v>25.0</v>
      </c>
      <c r="J317" s="92">
        <f t="shared" si="1"/>
        <v>50</v>
      </c>
      <c r="K317" s="92">
        <f t="shared" si="6"/>
        <v>20</v>
      </c>
      <c r="L317" s="91">
        <v>40.0</v>
      </c>
    </row>
    <row r="318">
      <c r="A318" s="5">
        <v>1990.0</v>
      </c>
      <c r="B318" s="5" t="s">
        <v>102</v>
      </c>
      <c r="C318" s="5" t="s">
        <v>288</v>
      </c>
      <c r="D318" s="5" t="s">
        <v>2072</v>
      </c>
      <c r="E318" s="5" t="s">
        <v>467</v>
      </c>
      <c r="F318" s="5">
        <v>1.0</v>
      </c>
      <c r="I318" s="5">
        <v>30.0</v>
      </c>
      <c r="J318" s="92">
        <f t="shared" si="1"/>
        <v>30</v>
      </c>
      <c r="K318" s="92">
        <f t="shared" si="6"/>
        <v>30</v>
      </c>
      <c r="L318" s="91">
        <v>30.0</v>
      </c>
    </row>
    <row r="319">
      <c r="A319" s="5">
        <v>1990.0</v>
      </c>
      <c r="B319" s="5" t="s">
        <v>102</v>
      </c>
      <c r="C319" s="5" t="s">
        <v>288</v>
      </c>
      <c r="D319" s="5" t="s">
        <v>2072</v>
      </c>
      <c r="E319" s="5">
        <v>8.0</v>
      </c>
      <c r="F319" s="5">
        <v>3.0</v>
      </c>
      <c r="I319" s="5">
        <v>25.0</v>
      </c>
      <c r="J319" s="92">
        <f t="shared" si="1"/>
        <v>75</v>
      </c>
      <c r="K319" s="92">
        <f t="shared" si="6"/>
        <v>6.666666667</v>
      </c>
      <c r="L319" s="91">
        <v>20.0</v>
      </c>
    </row>
    <row r="320">
      <c r="A320" s="5">
        <v>1990.0</v>
      </c>
      <c r="B320" s="5" t="s">
        <v>102</v>
      </c>
      <c r="C320" s="5" t="s">
        <v>288</v>
      </c>
      <c r="D320" s="5" t="s">
        <v>2072</v>
      </c>
      <c r="E320" s="5">
        <v>9.0</v>
      </c>
      <c r="F320" s="5">
        <v>1.0</v>
      </c>
      <c r="I320" s="5">
        <v>50.0</v>
      </c>
      <c r="J320" s="92">
        <f t="shared" si="1"/>
        <v>50</v>
      </c>
      <c r="K320" s="92">
        <f t="shared" si="6"/>
        <v>40</v>
      </c>
      <c r="L320" s="91">
        <v>40.0</v>
      </c>
    </row>
    <row r="321">
      <c r="A321" s="5">
        <v>1990.0</v>
      </c>
      <c r="B321" s="5" t="s">
        <v>102</v>
      </c>
      <c r="C321" s="5" t="s">
        <v>288</v>
      </c>
      <c r="D321" s="5" t="s">
        <v>2072</v>
      </c>
      <c r="E321" s="5">
        <v>8.5</v>
      </c>
      <c r="F321" s="5">
        <v>1.0</v>
      </c>
      <c r="I321" s="5">
        <v>35.0</v>
      </c>
      <c r="J321" s="92">
        <f t="shared" si="1"/>
        <v>35</v>
      </c>
      <c r="K321" s="92">
        <f t="shared" si="6"/>
        <v>25</v>
      </c>
      <c r="L321" s="91">
        <v>25.0</v>
      </c>
    </row>
    <row r="322">
      <c r="A322" s="5">
        <v>1990.0</v>
      </c>
      <c r="B322" s="5" t="s">
        <v>102</v>
      </c>
      <c r="C322" s="5" t="s">
        <v>288</v>
      </c>
      <c r="D322" s="5" t="s">
        <v>2072</v>
      </c>
      <c r="E322" s="5">
        <v>7.0</v>
      </c>
      <c r="F322" s="5">
        <v>1.0</v>
      </c>
      <c r="I322" s="5">
        <v>15.0</v>
      </c>
      <c r="J322" s="92">
        <f t="shared" si="1"/>
        <v>15</v>
      </c>
      <c r="K322" s="92">
        <f t="shared" si="6"/>
        <v>15</v>
      </c>
      <c r="L322" s="91">
        <v>15.0</v>
      </c>
    </row>
    <row r="323">
      <c r="A323" s="5">
        <v>1990.0</v>
      </c>
      <c r="B323" s="5" t="s">
        <v>102</v>
      </c>
      <c r="C323" s="5" t="s">
        <v>288</v>
      </c>
      <c r="E323" s="5">
        <v>9.0</v>
      </c>
      <c r="F323" s="5">
        <v>8.0</v>
      </c>
      <c r="I323" s="5">
        <v>50.0</v>
      </c>
      <c r="J323" s="92">
        <f t="shared" si="1"/>
        <v>400</v>
      </c>
      <c r="K323" s="92">
        <f t="shared" si="6"/>
        <v>40</v>
      </c>
      <c r="L323" s="91">
        <v>320.0</v>
      </c>
    </row>
    <row r="324">
      <c r="A324" s="5">
        <v>1990.0</v>
      </c>
      <c r="B324" s="5" t="s">
        <v>102</v>
      </c>
      <c r="C324" s="5" t="s">
        <v>288</v>
      </c>
      <c r="E324" s="5">
        <v>8.0</v>
      </c>
      <c r="F324" s="5">
        <v>1.0</v>
      </c>
      <c r="I324" s="5">
        <v>25.0</v>
      </c>
      <c r="J324" s="92">
        <f t="shared" si="1"/>
        <v>25</v>
      </c>
      <c r="K324" s="92">
        <f t="shared" si="6"/>
        <v>20</v>
      </c>
      <c r="L324" s="91">
        <v>20.0</v>
      </c>
    </row>
    <row r="325">
      <c r="A325" s="5">
        <v>1990.0</v>
      </c>
      <c r="B325" s="5" t="s">
        <v>6096</v>
      </c>
      <c r="C325" s="5" t="s">
        <v>288</v>
      </c>
      <c r="E325" s="5" t="s">
        <v>244</v>
      </c>
      <c r="F325" s="5">
        <v>1.0</v>
      </c>
      <c r="I325" s="5">
        <v>100.0</v>
      </c>
      <c r="J325" s="92">
        <f t="shared" si="1"/>
        <v>100</v>
      </c>
      <c r="K325" s="92">
        <f t="shared" si="6"/>
        <v>75</v>
      </c>
      <c r="L325" s="91">
        <v>75.0</v>
      </c>
    </row>
    <row r="326">
      <c r="A326" s="5">
        <v>1988.0</v>
      </c>
      <c r="B326" s="5" t="s">
        <v>102</v>
      </c>
      <c r="C326" s="5" t="s">
        <v>288</v>
      </c>
      <c r="D326" s="5" t="s">
        <v>1927</v>
      </c>
      <c r="E326" s="5">
        <v>7.0</v>
      </c>
      <c r="F326" s="5">
        <v>9.0</v>
      </c>
      <c r="H326" s="5"/>
      <c r="I326" s="5">
        <v>100.0</v>
      </c>
      <c r="J326" s="92">
        <f t="shared" si="1"/>
        <v>900</v>
      </c>
      <c r="K326" s="92">
        <f t="shared" si="6"/>
        <v>100</v>
      </c>
      <c r="L326" s="91">
        <v>900.0</v>
      </c>
    </row>
    <row r="327">
      <c r="A327" s="5">
        <v>1988.0</v>
      </c>
      <c r="B327" s="5" t="s">
        <v>102</v>
      </c>
      <c r="C327" s="5" t="s">
        <v>288</v>
      </c>
      <c r="D327" s="5" t="s">
        <v>1927</v>
      </c>
      <c r="E327" s="5" t="s">
        <v>1919</v>
      </c>
      <c r="F327" s="5">
        <v>1.0</v>
      </c>
      <c r="I327" s="5">
        <v>75.0</v>
      </c>
      <c r="J327" s="92">
        <f t="shared" si="1"/>
        <v>75</v>
      </c>
      <c r="K327" s="92">
        <f t="shared" si="6"/>
        <v>60</v>
      </c>
      <c r="L327" s="91">
        <v>60.0</v>
      </c>
    </row>
    <row r="328">
      <c r="A328" s="5">
        <v>1990.0</v>
      </c>
      <c r="B328" s="5" t="s">
        <v>2244</v>
      </c>
      <c r="C328" s="5" t="s">
        <v>288</v>
      </c>
      <c r="D328" s="5" t="s">
        <v>2072</v>
      </c>
      <c r="E328" s="5" t="s">
        <v>462</v>
      </c>
      <c r="F328" s="5">
        <v>10.0</v>
      </c>
      <c r="I328" s="5">
        <v>20.0</v>
      </c>
      <c r="J328" s="92">
        <f t="shared" si="1"/>
        <v>200</v>
      </c>
      <c r="K328" s="92">
        <f t="shared" si="6"/>
        <v>25</v>
      </c>
      <c r="L328" s="91">
        <v>250.0</v>
      </c>
    </row>
    <row r="329">
      <c r="A329" s="5">
        <v>1990.0</v>
      </c>
      <c r="B329" s="5" t="s">
        <v>2244</v>
      </c>
      <c r="C329" s="5" t="s">
        <v>288</v>
      </c>
      <c r="D329" s="5" t="s">
        <v>2072</v>
      </c>
      <c r="E329" s="5">
        <v>7.0</v>
      </c>
      <c r="F329" s="5">
        <v>1.0</v>
      </c>
      <c r="I329" s="5">
        <v>10.0</v>
      </c>
      <c r="J329" s="92">
        <f t="shared" si="1"/>
        <v>10</v>
      </c>
      <c r="K329" s="92">
        <f t="shared" si="6"/>
        <v>15</v>
      </c>
      <c r="L329" s="91">
        <v>15.0</v>
      </c>
    </row>
    <row r="330">
      <c r="A330" s="5">
        <v>1990.0</v>
      </c>
      <c r="B330" s="5" t="s">
        <v>2125</v>
      </c>
      <c r="C330" s="5" t="s">
        <v>288</v>
      </c>
      <c r="E330" s="5">
        <v>9.0</v>
      </c>
      <c r="F330" s="5">
        <v>2.0</v>
      </c>
      <c r="I330" s="5">
        <v>30.0</v>
      </c>
      <c r="J330" s="92">
        <f t="shared" si="1"/>
        <v>60</v>
      </c>
      <c r="K330" s="92">
        <f t="shared" si="6"/>
        <v>35</v>
      </c>
      <c r="L330" s="91">
        <v>70.0</v>
      </c>
    </row>
    <row r="331">
      <c r="A331" s="5">
        <v>1990.0</v>
      </c>
      <c r="B331" s="5" t="s">
        <v>102</v>
      </c>
      <c r="C331" s="5" t="s">
        <v>288</v>
      </c>
      <c r="E331" s="5">
        <v>7.0</v>
      </c>
      <c r="F331" s="5">
        <v>1.0</v>
      </c>
      <c r="I331" s="5">
        <v>15.0</v>
      </c>
      <c r="J331" s="92">
        <f t="shared" si="1"/>
        <v>15</v>
      </c>
      <c r="K331" s="92">
        <f t="shared" si="6"/>
        <v>15</v>
      </c>
      <c r="L331" s="91">
        <v>15.0</v>
      </c>
    </row>
    <row r="332">
      <c r="A332" s="124">
        <v>1989.0</v>
      </c>
      <c r="B332" s="118" t="s">
        <v>1995</v>
      </c>
      <c r="C332" s="118" t="s">
        <v>288</v>
      </c>
      <c r="D332" s="118" t="s">
        <v>2646</v>
      </c>
      <c r="E332" s="124">
        <v>10.0</v>
      </c>
      <c r="F332" s="124">
        <v>2.0</v>
      </c>
      <c r="G332" s="218"/>
      <c r="H332" s="218"/>
      <c r="I332" s="5">
        <v>175.0</v>
      </c>
      <c r="J332" s="92">
        <f t="shared" si="1"/>
        <v>350</v>
      </c>
      <c r="K332" s="92">
        <f t="shared" si="6"/>
        <v>160</v>
      </c>
      <c r="L332" s="91">
        <v>320.0</v>
      </c>
    </row>
    <row r="333">
      <c r="A333" s="124">
        <v>1989.0</v>
      </c>
      <c r="B333" s="118" t="s">
        <v>1995</v>
      </c>
      <c r="C333" s="118" t="s">
        <v>288</v>
      </c>
      <c r="D333" s="118" t="s">
        <v>2646</v>
      </c>
      <c r="E333" s="124">
        <v>9.0</v>
      </c>
      <c r="F333" s="124">
        <v>8.0</v>
      </c>
      <c r="G333" s="218"/>
      <c r="I333" s="5">
        <v>35.0</v>
      </c>
      <c r="J333" s="92">
        <f t="shared" si="1"/>
        <v>280</v>
      </c>
      <c r="K333" s="92">
        <f t="shared" si="6"/>
        <v>30</v>
      </c>
      <c r="L333" s="91">
        <v>240.0</v>
      </c>
    </row>
    <row r="334">
      <c r="A334" s="5">
        <v>1991.0</v>
      </c>
      <c r="B334" s="5" t="s">
        <v>2125</v>
      </c>
      <c r="C334" s="5" t="s">
        <v>288</v>
      </c>
      <c r="E334" s="5">
        <v>10.0</v>
      </c>
      <c r="F334" s="5">
        <v>1.0</v>
      </c>
      <c r="I334" s="5">
        <v>100.0</v>
      </c>
      <c r="J334" s="92">
        <f t="shared" si="1"/>
        <v>100</v>
      </c>
      <c r="K334" s="92">
        <f t="shared" si="6"/>
        <v>100</v>
      </c>
      <c r="L334" s="91">
        <v>100.0</v>
      </c>
    </row>
    <row r="335">
      <c r="A335" s="5">
        <v>1991.0</v>
      </c>
      <c r="B335" s="5" t="s">
        <v>1802</v>
      </c>
      <c r="C335" s="5" t="s">
        <v>288</v>
      </c>
      <c r="E335" s="5">
        <v>9.0</v>
      </c>
      <c r="F335" s="5">
        <v>2.0</v>
      </c>
      <c r="H335" s="5" t="s">
        <v>6413</v>
      </c>
      <c r="I335" s="5">
        <v>20.0</v>
      </c>
      <c r="J335" s="92">
        <f t="shared" si="1"/>
        <v>40</v>
      </c>
      <c r="K335" s="92">
        <f t="shared" si="6"/>
        <v>25</v>
      </c>
      <c r="L335" s="91">
        <v>50.0</v>
      </c>
    </row>
    <row r="336">
      <c r="A336" s="5">
        <v>1988.0</v>
      </c>
      <c r="B336" s="5" t="s">
        <v>102</v>
      </c>
      <c r="C336" s="5" t="s">
        <v>2645</v>
      </c>
      <c r="E336" s="5">
        <v>6.0</v>
      </c>
      <c r="F336" s="5">
        <v>1.0</v>
      </c>
      <c r="I336" s="5">
        <v>80.0</v>
      </c>
      <c r="J336" s="92">
        <f t="shared" si="1"/>
        <v>80</v>
      </c>
      <c r="K336" s="92">
        <f t="shared" si="6"/>
        <v>75</v>
      </c>
      <c r="L336" s="91">
        <v>75.0</v>
      </c>
    </row>
    <row r="337">
      <c r="A337" s="5">
        <v>1988.0</v>
      </c>
      <c r="B337" s="5" t="s">
        <v>102</v>
      </c>
      <c r="C337" s="5" t="s">
        <v>288</v>
      </c>
      <c r="E337" s="5">
        <v>9.0</v>
      </c>
      <c r="F337" s="5">
        <v>2.0</v>
      </c>
      <c r="I337" s="5">
        <v>400.0</v>
      </c>
      <c r="J337" s="92">
        <f t="shared" si="1"/>
        <v>800</v>
      </c>
      <c r="K337" s="92"/>
      <c r="L337" s="91"/>
    </row>
    <row r="338">
      <c r="A338" s="5">
        <v>1991.0</v>
      </c>
      <c r="B338" s="5" t="s">
        <v>2244</v>
      </c>
      <c r="C338" s="5" t="s">
        <v>2645</v>
      </c>
      <c r="E338" s="5">
        <v>8.0</v>
      </c>
      <c r="F338" s="5">
        <v>1.0</v>
      </c>
      <c r="I338" s="5">
        <v>15.0</v>
      </c>
      <c r="J338" s="92">
        <f t="shared" si="1"/>
        <v>15</v>
      </c>
      <c r="K338" s="92">
        <f t="shared" ref="K338:K391" si="7">L338/F338</f>
        <v>25</v>
      </c>
      <c r="L338" s="91">
        <v>25.0</v>
      </c>
    </row>
    <row r="339">
      <c r="A339" s="5">
        <v>1991.0</v>
      </c>
      <c r="B339" s="5" t="s">
        <v>2244</v>
      </c>
      <c r="C339" s="5" t="s">
        <v>2645</v>
      </c>
      <c r="E339" s="5">
        <v>7.0</v>
      </c>
      <c r="F339" s="5">
        <v>1.0</v>
      </c>
      <c r="I339" s="5">
        <v>10.0</v>
      </c>
      <c r="J339" s="92">
        <f t="shared" si="1"/>
        <v>10</v>
      </c>
      <c r="K339" s="92">
        <f t="shared" si="7"/>
        <v>15</v>
      </c>
      <c r="L339" s="91">
        <v>15.0</v>
      </c>
    </row>
    <row r="340">
      <c r="A340" s="5">
        <v>1988.0</v>
      </c>
      <c r="B340" s="5" t="s">
        <v>2244</v>
      </c>
      <c r="C340" s="5" t="s">
        <v>2645</v>
      </c>
      <c r="D340" s="5" t="s">
        <v>1567</v>
      </c>
      <c r="E340" s="5">
        <v>7.0</v>
      </c>
      <c r="F340" s="5">
        <v>1.0</v>
      </c>
      <c r="I340" s="5">
        <v>125.0</v>
      </c>
      <c r="J340" s="92">
        <f t="shared" si="1"/>
        <v>125</v>
      </c>
      <c r="K340" s="92">
        <f t="shared" si="7"/>
        <v>100</v>
      </c>
      <c r="L340" s="91">
        <v>100.0</v>
      </c>
    </row>
    <row r="341">
      <c r="A341" s="5">
        <v>1991.0</v>
      </c>
      <c r="B341" s="5" t="s">
        <v>1802</v>
      </c>
      <c r="C341" s="5" t="s">
        <v>2645</v>
      </c>
      <c r="D341" s="5" t="s">
        <v>1927</v>
      </c>
      <c r="E341" s="5">
        <v>9.0</v>
      </c>
      <c r="F341" s="5">
        <v>1.0</v>
      </c>
      <c r="I341" s="5">
        <v>20.0</v>
      </c>
      <c r="J341" s="92">
        <f t="shared" si="1"/>
        <v>20</v>
      </c>
      <c r="K341" s="92">
        <f t="shared" si="7"/>
        <v>25</v>
      </c>
      <c r="L341" s="91">
        <v>25.0</v>
      </c>
    </row>
    <row r="342">
      <c r="A342" s="5">
        <v>1988.0</v>
      </c>
      <c r="B342" s="5" t="s">
        <v>102</v>
      </c>
      <c r="C342" s="5" t="s">
        <v>2645</v>
      </c>
      <c r="D342" s="5" t="s">
        <v>2072</v>
      </c>
      <c r="E342" s="5">
        <v>5.0</v>
      </c>
      <c r="F342" s="5">
        <v>2.0</v>
      </c>
      <c r="I342" s="5">
        <v>35.0</v>
      </c>
      <c r="J342" s="92">
        <f t="shared" si="1"/>
        <v>70</v>
      </c>
      <c r="K342" s="92">
        <f t="shared" si="7"/>
        <v>20</v>
      </c>
      <c r="L342" s="91">
        <v>40.0</v>
      </c>
    </row>
    <row r="343">
      <c r="A343" s="5">
        <v>1992.0</v>
      </c>
      <c r="B343" s="5" t="s">
        <v>62</v>
      </c>
      <c r="C343" s="5" t="s">
        <v>2645</v>
      </c>
      <c r="E343" s="5">
        <v>9.0</v>
      </c>
      <c r="F343" s="5">
        <v>1.0</v>
      </c>
      <c r="I343" s="5">
        <v>25.0</v>
      </c>
      <c r="J343" s="92">
        <f t="shared" si="1"/>
        <v>25</v>
      </c>
      <c r="K343" s="92">
        <f t="shared" si="7"/>
        <v>30</v>
      </c>
      <c r="L343" s="91">
        <v>30.0</v>
      </c>
    </row>
    <row r="344">
      <c r="A344" s="5">
        <v>1988.0</v>
      </c>
      <c r="B344" s="5" t="s">
        <v>102</v>
      </c>
      <c r="C344" s="5" t="s">
        <v>2645</v>
      </c>
      <c r="D344" s="5" t="s">
        <v>1927</v>
      </c>
      <c r="E344" s="5">
        <v>8.0</v>
      </c>
      <c r="F344" s="5">
        <v>2.0</v>
      </c>
      <c r="I344" s="5">
        <v>175.0</v>
      </c>
      <c r="J344" s="92">
        <f t="shared" si="1"/>
        <v>350</v>
      </c>
      <c r="K344" s="92">
        <f t="shared" si="7"/>
        <v>175</v>
      </c>
      <c r="L344" s="91">
        <v>350.0</v>
      </c>
    </row>
    <row r="345">
      <c r="A345" s="5">
        <v>1988.0</v>
      </c>
      <c r="B345" s="5" t="s">
        <v>102</v>
      </c>
      <c r="C345" s="5" t="s">
        <v>2645</v>
      </c>
      <c r="D345" s="5" t="s">
        <v>1927</v>
      </c>
      <c r="E345" s="5">
        <v>7.0</v>
      </c>
      <c r="F345" s="5">
        <v>1.0</v>
      </c>
      <c r="I345" s="5">
        <v>100.0</v>
      </c>
      <c r="J345" s="92">
        <f t="shared" si="1"/>
        <v>100</v>
      </c>
      <c r="K345" s="92">
        <f t="shared" si="7"/>
        <v>125</v>
      </c>
      <c r="L345" s="91">
        <v>125.0</v>
      </c>
    </row>
    <row r="346">
      <c r="A346" s="5">
        <v>1989.0</v>
      </c>
      <c r="B346" s="5" t="s">
        <v>1995</v>
      </c>
      <c r="C346" s="5" t="s">
        <v>6097</v>
      </c>
      <c r="E346" s="5">
        <v>8.0</v>
      </c>
      <c r="F346" s="5">
        <v>3.0</v>
      </c>
      <c r="I346" s="5">
        <v>25.0</v>
      </c>
      <c r="J346" s="92">
        <f t="shared" si="1"/>
        <v>75</v>
      </c>
      <c r="K346" s="92">
        <f t="shared" si="7"/>
        <v>20</v>
      </c>
      <c r="L346" s="91">
        <v>60.0</v>
      </c>
    </row>
    <row r="347">
      <c r="A347" s="5">
        <v>1989.0</v>
      </c>
      <c r="B347" s="5" t="s">
        <v>2523</v>
      </c>
      <c r="C347" s="5" t="s">
        <v>6098</v>
      </c>
      <c r="E347" s="5">
        <v>9.0</v>
      </c>
      <c r="F347" s="5">
        <v>3.0</v>
      </c>
      <c r="I347" s="5">
        <v>35.0</v>
      </c>
      <c r="J347" s="92">
        <f t="shared" si="1"/>
        <v>105</v>
      </c>
      <c r="K347" s="92">
        <f t="shared" si="7"/>
        <v>30</v>
      </c>
      <c r="L347" s="91">
        <v>90.0</v>
      </c>
    </row>
    <row r="348">
      <c r="A348" s="5">
        <v>1991.0</v>
      </c>
      <c r="B348" s="5" t="s">
        <v>6099</v>
      </c>
      <c r="C348" s="5" t="s">
        <v>6098</v>
      </c>
      <c r="E348" s="5">
        <v>8.0</v>
      </c>
      <c r="F348" s="5">
        <v>1.0</v>
      </c>
      <c r="I348" s="5">
        <v>15.0</v>
      </c>
      <c r="J348" s="92">
        <f t="shared" si="1"/>
        <v>15</v>
      </c>
      <c r="K348" s="92">
        <f t="shared" si="7"/>
        <v>20</v>
      </c>
      <c r="L348" s="91">
        <v>20.0</v>
      </c>
    </row>
    <row r="349">
      <c r="A349" s="5">
        <v>1989.0</v>
      </c>
      <c r="B349" s="5" t="s">
        <v>102</v>
      </c>
      <c r="C349" s="5" t="s">
        <v>6100</v>
      </c>
      <c r="E349" s="5">
        <v>7.0</v>
      </c>
      <c r="F349" s="5">
        <v>1.0</v>
      </c>
      <c r="I349" s="5">
        <v>15.0</v>
      </c>
      <c r="J349" s="92">
        <f t="shared" si="1"/>
        <v>15</v>
      </c>
      <c r="K349" s="92">
        <f t="shared" si="7"/>
        <v>20</v>
      </c>
      <c r="L349" s="91">
        <v>20.0</v>
      </c>
    </row>
    <row r="350">
      <c r="A350" s="5">
        <v>1990.0</v>
      </c>
      <c r="B350" s="5" t="s">
        <v>6046</v>
      </c>
      <c r="C350" s="5" t="s">
        <v>6101</v>
      </c>
      <c r="D350" s="5" t="s">
        <v>6102</v>
      </c>
      <c r="E350" s="5">
        <v>8.0</v>
      </c>
      <c r="F350" s="5">
        <v>1.0</v>
      </c>
      <c r="I350" s="5">
        <v>10.0</v>
      </c>
      <c r="J350" s="92">
        <f t="shared" si="1"/>
        <v>10</v>
      </c>
      <c r="K350" s="92">
        <f t="shared" si="7"/>
        <v>0</v>
      </c>
      <c r="L350" s="91">
        <v>0.0</v>
      </c>
    </row>
    <row r="351">
      <c r="A351" s="5">
        <v>1990.0</v>
      </c>
      <c r="B351" s="5" t="s">
        <v>6103</v>
      </c>
      <c r="C351" s="5" t="s">
        <v>6101</v>
      </c>
      <c r="E351" s="5" t="s">
        <v>155</v>
      </c>
      <c r="F351" s="5">
        <v>1.0</v>
      </c>
      <c r="I351" s="5">
        <v>50.0</v>
      </c>
      <c r="J351" s="92">
        <f t="shared" si="1"/>
        <v>50</v>
      </c>
      <c r="K351" s="92">
        <f t="shared" si="7"/>
        <v>40</v>
      </c>
      <c r="L351" s="91">
        <v>40.0</v>
      </c>
    </row>
    <row r="352">
      <c r="A352" s="5">
        <v>1989.0</v>
      </c>
      <c r="B352" s="5" t="s">
        <v>2244</v>
      </c>
      <c r="C352" s="5" t="s">
        <v>2023</v>
      </c>
      <c r="E352" s="5">
        <v>9.0</v>
      </c>
      <c r="F352" s="5">
        <v>4.0</v>
      </c>
      <c r="H352" s="5" t="s">
        <v>6413</v>
      </c>
      <c r="I352" s="5">
        <v>20.0</v>
      </c>
      <c r="J352" s="92">
        <f t="shared" si="1"/>
        <v>80</v>
      </c>
      <c r="K352" s="92">
        <f t="shared" si="7"/>
        <v>10</v>
      </c>
      <c r="L352" s="91">
        <v>40.0</v>
      </c>
    </row>
    <row r="353">
      <c r="A353" s="5">
        <v>1989.0</v>
      </c>
      <c r="B353" s="5" t="s">
        <v>2244</v>
      </c>
      <c r="C353" s="5" t="s">
        <v>2023</v>
      </c>
      <c r="E353" s="5">
        <v>8.0</v>
      </c>
      <c r="F353" s="5">
        <v>1.0</v>
      </c>
      <c r="H353" s="5" t="s">
        <v>6413</v>
      </c>
      <c r="I353" s="5">
        <v>10.0</v>
      </c>
      <c r="J353" s="92">
        <f t="shared" si="1"/>
        <v>10</v>
      </c>
      <c r="K353" s="92">
        <f t="shared" si="7"/>
        <v>0</v>
      </c>
      <c r="L353" s="91">
        <v>0.0</v>
      </c>
    </row>
    <row r="354">
      <c r="A354" s="5">
        <v>1978.0</v>
      </c>
      <c r="B354" s="5" t="s">
        <v>62</v>
      </c>
      <c r="C354" s="5" t="s">
        <v>6104</v>
      </c>
      <c r="E354" s="5">
        <v>7.0</v>
      </c>
      <c r="F354" s="5">
        <v>1.0</v>
      </c>
      <c r="H354" s="5" t="s">
        <v>6672</v>
      </c>
      <c r="I354" s="5">
        <v>75.0</v>
      </c>
      <c r="J354" s="92">
        <f t="shared" si="1"/>
        <v>75</v>
      </c>
      <c r="K354" s="92">
        <f t="shared" si="7"/>
        <v>75</v>
      </c>
      <c r="L354" s="91">
        <v>75.0</v>
      </c>
    </row>
    <row r="355">
      <c r="A355" s="5">
        <v>2010.0</v>
      </c>
      <c r="B355" s="5" t="s">
        <v>6105</v>
      </c>
      <c r="C355" s="5" t="s">
        <v>6106</v>
      </c>
      <c r="D355" s="5" t="s">
        <v>6107</v>
      </c>
      <c r="E355" s="5">
        <v>10.0</v>
      </c>
      <c r="F355" s="5">
        <v>1.0</v>
      </c>
      <c r="I355" s="5">
        <v>25.0</v>
      </c>
      <c r="J355" s="92">
        <f t="shared" si="1"/>
        <v>25</v>
      </c>
      <c r="K355" s="92">
        <f t="shared" si="7"/>
        <v>25</v>
      </c>
      <c r="L355" s="91">
        <v>25.0</v>
      </c>
    </row>
    <row r="356">
      <c r="A356" s="5">
        <v>2011.0</v>
      </c>
      <c r="B356" s="5" t="s">
        <v>4835</v>
      </c>
      <c r="C356" s="5" t="s">
        <v>4836</v>
      </c>
      <c r="E356" s="5">
        <v>10.0</v>
      </c>
      <c r="F356" s="5">
        <v>4.0</v>
      </c>
      <c r="I356" s="5">
        <v>115.0</v>
      </c>
      <c r="J356" s="92">
        <f t="shared" si="1"/>
        <v>460</v>
      </c>
      <c r="K356" s="92">
        <f t="shared" si="7"/>
        <v>75</v>
      </c>
      <c r="L356" s="91">
        <v>300.0</v>
      </c>
    </row>
    <row r="357">
      <c r="A357" s="5">
        <v>1987.0</v>
      </c>
      <c r="B357" s="5" t="s">
        <v>62</v>
      </c>
      <c r="C357" s="5" t="s">
        <v>6108</v>
      </c>
      <c r="E357" s="5">
        <v>8.0</v>
      </c>
      <c r="F357" s="5">
        <v>1.0</v>
      </c>
      <c r="I357" s="5">
        <v>10.0</v>
      </c>
      <c r="J357" s="92">
        <f t="shared" si="1"/>
        <v>10</v>
      </c>
      <c r="K357" s="92">
        <f t="shared" si="7"/>
        <v>20</v>
      </c>
      <c r="L357" s="91">
        <v>20.0</v>
      </c>
    </row>
    <row r="358">
      <c r="A358" s="5">
        <v>1979.0</v>
      </c>
      <c r="B358" s="5" t="s">
        <v>5981</v>
      </c>
      <c r="C358" s="5" t="s">
        <v>6109</v>
      </c>
      <c r="E358" s="5">
        <v>7.0</v>
      </c>
      <c r="F358" s="5">
        <v>1.0</v>
      </c>
      <c r="I358" s="5">
        <v>30.0</v>
      </c>
      <c r="J358" s="92">
        <f t="shared" si="1"/>
        <v>30</v>
      </c>
      <c r="K358" s="92">
        <f t="shared" si="7"/>
        <v>30</v>
      </c>
      <c r="L358" s="91">
        <v>30.0</v>
      </c>
    </row>
    <row r="359">
      <c r="A359" s="5">
        <v>1984.0</v>
      </c>
      <c r="B359" s="5" t="s">
        <v>5981</v>
      </c>
      <c r="C359" s="5" t="s">
        <v>6110</v>
      </c>
      <c r="E359" s="5">
        <v>8.0</v>
      </c>
      <c r="F359" s="5">
        <v>1.0</v>
      </c>
      <c r="I359" s="5">
        <v>25.0</v>
      </c>
      <c r="J359" s="92">
        <f t="shared" si="1"/>
        <v>25</v>
      </c>
      <c r="K359" s="92">
        <f t="shared" si="7"/>
        <v>20</v>
      </c>
      <c r="L359" s="91">
        <v>20.0</v>
      </c>
    </row>
    <row r="360">
      <c r="A360" s="5">
        <v>1984.0</v>
      </c>
      <c r="B360" s="5" t="s">
        <v>5981</v>
      </c>
      <c r="C360" s="5" t="s">
        <v>6110</v>
      </c>
      <c r="E360" s="5">
        <v>7.0</v>
      </c>
      <c r="F360" s="5">
        <v>3.0</v>
      </c>
      <c r="I360" s="5">
        <v>15.0</v>
      </c>
      <c r="J360" s="92">
        <f t="shared" si="1"/>
        <v>45</v>
      </c>
      <c r="K360" s="92">
        <f t="shared" si="7"/>
        <v>10</v>
      </c>
      <c r="L360" s="91">
        <v>30.0</v>
      </c>
    </row>
    <row r="361">
      <c r="A361" s="5">
        <v>1988.0</v>
      </c>
      <c r="B361" s="5" t="s">
        <v>2244</v>
      </c>
      <c r="C361" s="5" t="s">
        <v>6111</v>
      </c>
      <c r="E361" s="5">
        <v>7.0</v>
      </c>
      <c r="F361" s="5">
        <v>1.0</v>
      </c>
      <c r="I361" s="5">
        <v>10.0</v>
      </c>
      <c r="J361" s="92">
        <f t="shared" si="1"/>
        <v>10</v>
      </c>
      <c r="K361" s="92">
        <f t="shared" si="7"/>
        <v>10</v>
      </c>
      <c r="L361" s="91">
        <v>10.0</v>
      </c>
    </row>
    <row r="362">
      <c r="A362" s="5">
        <v>1989.0</v>
      </c>
      <c r="B362" s="5" t="s">
        <v>102</v>
      </c>
      <c r="C362" s="5" t="s">
        <v>6111</v>
      </c>
      <c r="E362" s="5">
        <v>8.0</v>
      </c>
      <c r="F362" s="5">
        <v>1.0</v>
      </c>
      <c r="I362" s="5">
        <v>10.0</v>
      </c>
      <c r="J362" s="92">
        <f t="shared" si="1"/>
        <v>10</v>
      </c>
      <c r="K362" s="92">
        <f t="shared" si="7"/>
        <v>10</v>
      </c>
      <c r="L362" s="91">
        <v>10.0</v>
      </c>
    </row>
    <row r="363">
      <c r="A363" s="5">
        <v>1988.0</v>
      </c>
      <c r="B363" s="5" t="s">
        <v>102</v>
      </c>
      <c r="C363" s="5" t="s">
        <v>6111</v>
      </c>
      <c r="E363" s="5">
        <v>8.0</v>
      </c>
      <c r="F363" s="5">
        <v>2.0</v>
      </c>
      <c r="I363" s="5">
        <v>15.0</v>
      </c>
      <c r="J363" s="92">
        <f t="shared" si="1"/>
        <v>30</v>
      </c>
      <c r="K363" s="92">
        <f t="shared" si="7"/>
        <v>15</v>
      </c>
      <c r="L363" s="91">
        <v>30.0</v>
      </c>
    </row>
    <row r="364">
      <c r="A364" s="5">
        <v>1988.0</v>
      </c>
      <c r="B364" s="5" t="s">
        <v>2244</v>
      </c>
      <c r="C364" s="5" t="s">
        <v>6111</v>
      </c>
      <c r="D364" s="5" t="s">
        <v>1927</v>
      </c>
      <c r="E364" s="5">
        <v>8.0</v>
      </c>
      <c r="F364" s="5">
        <v>1.0</v>
      </c>
      <c r="I364" s="5">
        <v>15.0</v>
      </c>
      <c r="J364" s="92">
        <f t="shared" si="1"/>
        <v>15</v>
      </c>
      <c r="K364" s="92">
        <f t="shared" si="7"/>
        <v>15</v>
      </c>
      <c r="L364" s="91">
        <v>15.0</v>
      </c>
    </row>
    <row r="365">
      <c r="A365" s="5">
        <v>1987.0</v>
      </c>
      <c r="B365" s="5" t="s">
        <v>102</v>
      </c>
      <c r="C365" s="5" t="s">
        <v>6111</v>
      </c>
      <c r="E365" s="5">
        <v>8.0</v>
      </c>
      <c r="F365" s="5">
        <v>1.0</v>
      </c>
      <c r="I365" s="5">
        <v>20.0</v>
      </c>
      <c r="J365" s="92">
        <f t="shared" si="1"/>
        <v>20</v>
      </c>
      <c r="K365" s="92">
        <f t="shared" si="7"/>
        <v>25</v>
      </c>
      <c r="L365" s="91">
        <v>25.0</v>
      </c>
    </row>
    <row r="366">
      <c r="A366" s="5">
        <v>1988.0</v>
      </c>
      <c r="B366" s="5" t="s">
        <v>102</v>
      </c>
      <c r="C366" s="5" t="s">
        <v>6111</v>
      </c>
      <c r="E366" s="5">
        <v>9.0</v>
      </c>
      <c r="F366" s="5">
        <v>1.0</v>
      </c>
      <c r="I366" s="5">
        <v>30.0</v>
      </c>
      <c r="J366" s="92">
        <f t="shared" si="1"/>
        <v>30</v>
      </c>
      <c r="K366" s="92">
        <f t="shared" si="7"/>
        <v>30</v>
      </c>
      <c r="L366" s="91">
        <v>30.0</v>
      </c>
    </row>
    <row r="367">
      <c r="A367" s="5">
        <v>1988.0</v>
      </c>
      <c r="B367" s="5" t="s">
        <v>2244</v>
      </c>
      <c r="C367" s="5" t="s">
        <v>6111</v>
      </c>
      <c r="D367" s="5" t="s">
        <v>1927</v>
      </c>
      <c r="E367" s="5">
        <v>9.0</v>
      </c>
      <c r="F367" s="5">
        <v>1.0</v>
      </c>
      <c r="I367" s="5">
        <v>30.0</v>
      </c>
      <c r="J367" s="92">
        <f t="shared" si="1"/>
        <v>30</v>
      </c>
      <c r="K367" s="92">
        <f t="shared" si="7"/>
        <v>25</v>
      </c>
      <c r="L367" s="91">
        <v>25.0</v>
      </c>
    </row>
    <row r="368">
      <c r="A368" s="5">
        <v>1987.0</v>
      </c>
      <c r="B368" s="5" t="s">
        <v>2244</v>
      </c>
      <c r="C368" s="5" t="s">
        <v>6111</v>
      </c>
      <c r="E368" s="5">
        <v>8.0</v>
      </c>
      <c r="F368" s="5">
        <v>1.0</v>
      </c>
      <c r="I368" s="5">
        <v>20.0</v>
      </c>
      <c r="J368" s="92">
        <f t="shared" si="1"/>
        <v>20</v>
      </c>
      <c r="K368" s="92">
        <f t="shared" si="7"/>
        <v>25</v>
      </c>
      <c r="L368" s="91">
        <v>25.0</v>
      </c>
    </row>
    <row r="369">
      <c r="A369" s="5">
        <v>1987.0</v>
      </c>
      <c r="B369" s="5" t="s">
        <v>2244</v>
      </c>
      <c r="C369" s="5" t="s">
        <v>6111</v>
      </c>
      <c r="E369" s="5">
        <v>8.0</v>
      </c>
      <c r="F369" s="5">
        <v>1.0</v>
      </c>
      <c r="I369" s="5">
        <v>20.0</v>
      </c>
      <c r="J369" s="92">
        <f t="shared" si="1"/>
        <v>20</v>
      </c>
      <c r="K369" s="92">
        <f t="shared" si="7"/>
        <v>25</v>
      </c>
      <c r="L369" s="91">
        <v>25.0</v>
      </c>
    </row>
    <row r="370">
      <c r="A370" s="5">
        <v>2017.0</v>
      </c>
      <c r="B370" s="5" t="s">
        <v>6112</v>
      </c>
      <c r="C370" s="5" t="s">
        <v>922</v>
      </c>
      <c r="E370" s="5">
        <v>9.0</v>
      </c>
      <c r="F370" s="5">
        <v>1.0</v>
      </c>
      <c r="H370" s="5" t="s">
        <v>6413</v>
      </c>
      <c r="I370" s="5">
        <v>50.0</v>
      </c>
      <c r="J370" s="92">
        <f t="shared" si="1"/>
        <v>50</v>
      </c>
      <c r="K370" s="92">
        <f t="shared" si="7"/>
        <v>40</v>
      </c>
      <c r="L370" s="91">
        <v>40.0</v>
      </c>
    </row>
    <row r="371">
      <c r="A371" s="5">
        <v>1990.0</v>
      </c>
      <c r="B371" s="5" t="s">
        <v>6113</v>
      </c>
      <c r="C371" s="5" t="s">
        <v>4121</v>
      </c>
      <c r="E371" s="5" t="s">
        <v>6055</v>
      </c>
      <c r="F371" s="5">
        <v>1.0</v>
      </c>
      <c r="I371" s="5">
        <v>10.0</v>
      </c>
      <c r="J371" s="92">
        <f t="shared" si="1"/>
        <v>10</v>
      </c>
      <c r="K371" s="92">
        <f t="shared" si="7"/>
        <v>10</v>
      </c>
      <c r="L371" s="91">
        <v>10.0</v>
      </c>
    </row>
    <row r="372">
      <c r="A372" s="5">
        <v>1990.0</v>
      </c>
      <c r="B372" s="5" t="s">
        <v>6113</v>
      </c>
      <c r="C372" s="5" t="s">
        <v>4121</v>
      </c>
      <c r="E372" s="5">
        <v>7.0</v>
      </c>
      <c r="F372" s="5">
        <v>1.0</v>
      </c>
      <c r="I372" s="5">
        <v>0.0</v>
      </c>
      <c r="J372" s="92">
        <f t="shared" si="1"/>
        <v>0</v>
      </c>
      <c r="K372" s="92">
        <f t="shared" si="7"/>
        <v>0</v>
      </c>
      <c r="L372" s="91">
        <v>0.0</v>
      </c>
    </row>
    <row r="373">
      <c r="A373" s="5">
        <v>1990.0</v>
      </c>
      <c r="B373" s="5" t="s">
        <v>6114</v>
      </c>
      <c r="C373" s="5" t="s">
        <v>4121</v>
      </c>
      <c r="E373" s="5">
        <v>8.0</v>
      </c>
      <c r="F373" s="5">
        <v>1.0</v>
      </c>
      <c r="I373" s="5">
        <v>15.0</v>
      </c>
      <c r="J373" s="92">
        <f t="shared" si="1"/>
        <v>15</v>
      </c>
      <c r="K373" s="92">
        <f t="shared" si="7"/>
        <v>20</v>
      </c>
      <c r="L373" s="91">
        <v>20.0</v>
      </c>
    </row>
    <row r="374">
      <c r="A374" s="5">
        <v>1982.0</v>
      </c>
      <c r="B374" s="5" t="s">
        <v>5981</v>
      </c>
      <c r="C374" s="5" t="s">
        <v>6115</v>
      </c>
      <c r="E374" s="5">
        <v>8.0</v>
      </c>
      <c r="F374" s="5">
        <v>1.0</v>
      </c>
      <c r="I374" s="5">
        <v>20.0</v>
      </c>
      <c r="J374" s="92">
        <f t="shared" si="1"/>
        <v>20</v>
      </c>
      <c r="K374" s="92">
        <f t="shared" si="7"/>
        <v>20</v>
      </c>
      <c r="L374" s="91">
        <v>20.0</v>
      </c>
    </row>
    <row r="375">
      <c r="A375" s="5">
        <v>1982.0</v>
      </c>
      <c r="B375" s="5" t="s">
        <v>5981</v>
      </c>
      <c r="C375" s="5" t="s">
        <v>6115</v>
      </c>
      <c r="D375" s="5" t="s">
        <v>6053</v>
      </c>
      <c r="E375" s="5">
        <v>8.0</v>
      </c>
      <c r="F375" s="5">
        <v>2.0</v>
      </c>
      <c r="I375" s="5">
        <v>20.0</v>
      </c>
      <c r="J375" s="92">
        <f t="shared" si="1"/>
        <v>40</v>
      </c>
      <c r="K375" s="92">
        <f t="shared" si="7"/>
        <v>20</v>
      </c>
      <c r="L375" s="91">
        <v>40.0</v>
      </c>
    </row>
    <row r="376">
      <c r="A376" s="5">
        <v>2019.0</v>
      </c>
      <c r="B376" s="5" t="s">
        <v>6116</v>
      </c>
      <c r="C376" s="5" t="s">
        <v>6117</v>
      </c>
      <c r="E376" s="5">
        <v>8.0</v>
      </c>
      <c r="F376" s="5">
        <v>8.0</v>
      </c>
      <c r="H376" s="5" t="s">
        <v>6413</v>
      </c>
      <c r="I376" s="5">
        <v>10.0</v>
      </c>
      <c r="J376" s="92">
        <f t="shared" si="1"/>
        <v>80</v>
      </c>
      <c r="K376" s="92">
        <f t="shared" si="7"/>
        <v>10</v>
      </c>
      <c r="L376" s="91">
        <v>80.0</v>
      </c>
    </row>
    <row r="377">
      <c r="A377" s="5">
        <v>2019.0</v>
      </c>
      <c r="B377" s="5" t="s">
        <v>6116</v>
      </c>
      <c r="C377" s="5" t="s">
        <v>6117</v>
      </c>
      <c r="D377" s="5" t="s">
        <v>6118</v>
      </c>
      <c r="E377" s="5">
        <v>8.0</v>
      </c>
      <c r="F377" s="5">
        <v>1.0</v>
      </c>
      <c r="H377" s="5" t="s">
        <v>6413</v>
      </c>
      <c r="I377" s="5">
        <v>10.0</v>
      </c>
      <c r="J377" s="92">
        <f t="shared" si="1"/>
        <v>10</v>
      </c>
      <c r="K377" s="92">
        <f t="shared" si="7"/>
        <v>10</v>
      </c>
      <c r="L377" s="91">
        <v>10.0</v>
      </c>
    </row>
    <row r="378">
      <c r="A378" s="5">
        <v>2019.0</v>
      </c>
      <c r="B378" s="5" t="s">
        <v>6093</v>
      </c>
      <c r="C378" s="5" t="s">
        <v>6117</v>
      </c>
      <c r="E378" s="5">
        <v>9.0</v>
      </c>
      <c r="F378" s="5">
        <v>1.0</v>
      </c>
      <c r="H378" s="5" t="s">
        <v>6413</v>
      </c>
      <c r="I378" s="5">
        <v>15.0</v>
      </c>
      <c r="J378" s="92">
        <f t="shared" si="1"/>
        <v>15</v>
      </c>
      <c r="K378" s="92">
        <f t="shared" si="7"/>
        <v>25</v>
      </c>
      <c r="L378" s="91">
        <v>25.0</v>
      </c>
    </row>
    <row r="379">
      <c r="A379" s="5">
        <v>1982.0</v>
      </c>
      <c r="B379" s="5" t="s">
        <v>5981</v>
      </c>
      <c r="C379" s="5" t="s">
        <v>6119</v>
      </c>
      <c r="E379" s="5">
        <v>9.0</v>
      </c>
      <c r="F379" s="5">
        <v>1.0</v>
      </c>
      <c r="I379" s="5">
        <v>20.0</v>
      </c>
      <c r="J379" s="92">
        <f t="shared" si="1"/>
        <v>20</v>
      </c>
      <c r="K379" s="92">
        <f t="shared" si="7"/>
        <v>25</v>
      </c>
      <c r="L379" s="91">
        <v>25.0</v>
      </c>
    </row>
    <row r="380">
      <c r="A380" s="5">
        <v>1980.0</v>
      </c>
      <c r="B380" s="5" t="s">
        <v>62</v>
      </c>
      <c r="C380" s="5" t="s">
        <v>6119</v>
      </c>
      <c r="E380" s="5">
        <v>8.0</v>
      </c>
      <c r="F380" s="5">
        <v>2.0</v>
      </c>
      <c r="I380" s="5">
        <v>30.0</v>
      </c>
      <c r="J380" s="92">
        <f t="shared" si="1"/>
        <v>60</v>
      </c>
      <c r="K380" s="92">
        <f t="shared" si="7"/>
        <v>30</v>
      </c>
      <c r="L380" s="91">
        <v>60.0</v>
      </c>
    </row>
    <row r="381">
      <c r="A381" s="99">
        <v>2020.0</v>
      </c>
      <c r="B381" s="99" t="s">
        <v>5994</v>
      </c>
      <c r="C381" s="99" t="s">
        <v>6120</v>
      </c>
      <c r="D381" s="100"/>
      <c r="E381" s="99">
        <v>9.0</v>
      </c>
      <c r="F381" s="99">
        <v>1.0</v>
      </c>
      <c r="G381" s="100"/>
      <c r="H381" s="99" t="s">
        <v>6413</v>
      </c>
      <c r="I381" s="99">
        <v>15.0</v>
      </c>
      <c r="J381" s="92">
        <f t="shared" si="1"/>
        <v>15</v>
      </c>
      <c r="K381" s="100">
        <f t="shared" si="7"/>
        <v>25</v>
      </c>
      <c r="L381" s="99">
        <v>25.0</v>
      </c>
      <c r="M381" s="99">
        <v>10.0</v>
      </c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</row>
    <row r="382">
      <c r="A382" s="99">
        <v>2020.0</v>
      </c>
      <c r="B382" s="99" t="s">
        <v>23</v>
      </c>
      <c r="C382" s="99" t="s">
        <v>46</v>
      </c>
      <c r="D382" s="99" t="s">
        <v>506</v>
      </c>
      <c r="E382" s="99" t="s">
        <v>244</v>
      </c>
      <c r="F382" s="99">
        <v>1.0</v>
      </c>
      <c r="G382" s="100"/>
      <c r="H382" s="99" t="s">
        <v>6672</v>
      </c>
      <c r="I382" s="99">
        <v>50.0</v>
      </c>
      <c r="J382" s="92">
        <f t="shared" si="1"/>
        <v>50</v>
      </c>
      <c r="K382" s="100">
        <f t="shared" si="7"/>
        <v>50</v>
      </c>
      <c r="L382" s="99">
        <v>50.0</v>
      </c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</row>
    <row r="383">
      <c r="A383" s="99">
        <v>2020.0</v>
      </c>
      <c r="B383" s="99" t="s">
        <v>3649</v>
      </c>
      <c r="C383" s="99" t="s">
        <v>46</v>
      </c>
      <c r="D383" s="100"/>
      <c r="E383" s="99">
        <v>10.0</v>
      </c>
      <c r="F383" s="99">
        <v>1.0</v>
      </c>
      <c r="G383" s="100"/>
      <c r="H383" s="99" t="s">
        <v>6413</v>
      </c>
      <c r="I383" s="99">
        <v>20.0</v>
      </c>
      <c r="J383" s="92">
        <f t="shared" si="1"/>
        <v>20</v>
      </c>
      <c r="K383" s="100">
        <f t="shared" si="7"/>
        <v>30</v>
      </c>
      <c r="L383" s="99">
        <v>30.0</v>
      </c>
      <c r="M383" s="99">
        <v>10.0</v>
      </c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</row>
    <row r="384">
      <c r="A384" s="99">
        <v>2020.0</v>
      </c>
      <c r="B384" s="99" t="s">
        <v>57</v>
      </c>
      <c r="C384" s="99" t="s">
        <v>46</v>
      </c>
      <c r="D384" s="99" t="s">
        <v>271</v>
      </c>
      <c r="E384" s="99">
        <v>10.0</v>
      </c>
      <c r="F384" s="99">
        <v>1.0</v>
      </c>
      <c r="G384" s="100"/>
      <c r="H384" s="99" t="s">
        <v>6413</v>
      </c>
      <c r="I384" s="99">
        <v>25.0</v>
      </c>
      <c r="J384" s="92">
        <f t="shared" si="1"/>
        <v>25</v>
      </c>
      <c r="K384" s="100">
        <f t="shared" si="7"/>
        <v>25</v>
      </c>
      <c r="L384" s="99">
        <v>25.0</v>
      </c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</row>
    <row r="385">
      <c r="A385" s="99">
        <v>2020.0</v>
      </c>
      <c r="B385" s="99" t="s">
        <v>6121</v>
      </c>
      <c r="C385" s="99" t="s">
        <v>46</v>
      </c>
      <c r="D385" s="100"/>
      <c r="E385" s="99">
        <v>9.0</v>
      </c>
      <c r="F385" s="99">
        <v>1.0</v>
      </c>
      <c r="G385" s="100"/>
      <c r="H385" s="99" t="s">
        <v>6413</v>
      </c>
      <c r="I385" s="99">
        <v>20.0</v>
      </c>
      <c r="J385" s="92">
        <f t="shared" si="1"/>
        <v>20</v>
      </c>
      <c r="K385" s="100">
        <f t="shared" si="7"/>
        <v>20</v>
      </c>
      <c r="L385" s="99">
        <v>20.0</v>
      </c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</row>
    <row r="386">
      <c r="A386" s="99">
        <v>2020.0</v>
      </c>
      <c r="B386" s="99" t="s">
        <v>131</v>
      </c>
      <c r="C386" s="99" t="s">
        <v>46</v>
      </c>
      <c r="D386" s="100"/>
      <c r="E386" s="99">
        <v>9.0</v>
      </c>
      <c r="F386" s="99">
        <v>1.0</v>
      </c>
      <c r="G386" s="100"/>
      <c r="H386" s="99" t="s">
        <v>6413</v>
      </c>
      <c r="I386" s="99">
        <v>20.0</v>
      </c>
      <c r="J386" s="92">
        <f t="shared" si="1"/>
        <v>20</v>
      </c>
      <c r="K386" s="100">
        <f t="shared" si="7"/>
        <v>20</v>
      </c>
      <c r="L386" s="99">
        <v>20.0</v>
      </c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</row>
    <row r="387">
      <c r="A387" s="99">
        <v>2020.0</v>
      </c>
      <c r="B387" s="99" t="s">
        <v>23</v>
      </c>
      <c r="C387" s="99" t="s">
        <v>46</v>
      </c>
      <c r="D387" s="99" t="s">
        <v>506</v>
      </c>
      <c r="E387" s="99">
        <v>9.0</v>
      </c>
      <c r="F387" s="99">
        <v>1.0</v>
      </c>
      <c r="G387" s="100"/>
      <c r="H387" s="99" t="s">
        <v>6413</v>
      </c>
      <c r="I387" s="99">
        <v>20.0</v>
      </c>
      <c r="J387" s="92">
        <f t="shared" si="1"/>
        <v>20</v>
      </c>
      <c r="K387" s="100">
        <f t="shared" si="7"/>
        <v>40</v>
      </c>
      <c r="L387" s="99">
        <v>40.0</v>
      </c>
      <c r="M387" s="99">
        <v>20.0</v>
      </c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</row>
    <row r="388">
      <c r="A388" s="5">
        <v>1989.0</v>
      </c>
      <c r="B388" s="5" t="s">
        <v>5981</v>
      </c>
      <c r="C388" s="5" t="s">
        <v>6122</v>
      </c>
      <c r="E388" s="5">
        <v>9.0</v>
      </c>
      <c r="F388" s="5">
        <v>1.0</v>
      </c>
      <c r="I388" s="5">
        <v>15.0</v>
      </c>
      <c r="J388" s="92">
        <f t="shared" si="1"/>
        <v>15</v>
      </c>
      <c r="K388" s="92">
        <f t="shared" si="7"/>
        <v>15</v>
      </c>
      <c r="L388" s="91">
        <v>15.0</v>
      </c>
    </row>
    <row r="389">
      <c r="A389" s="5">
        <v>1996.0</v>
      </c>
      <c r="B389" s="5" t="s">
        <v>6123</v>
      </c>
      <c r="C389" s="5" t="s">
        <v>2997</v>
      </c>
      <c r="E389" s="5">
        <v>9.0</v>
      </c>
      <c r="F389" s="5">
        <v>2.0</v>
      </c>
      <c r="H389" s="5" t="s">
        <v>6673</v>
      </c>
      <c r="I389" s="5">
        <v>20.0</v>
      </c>
      <c r="J389" s="92">
        <f t="shared" si="1"/>
        <v>40</v>
      </c>
      <c r="K389" s="92">
        <f t="shared" si="7"/>
        <v>15</v>
      </c>
      <c r="L389" s="91">
        <v>30.0</v>
      </c>
    </row>
    <row r="390">
      <c r="A390" s="5">
        <v>1987.0</v>
      </c>
      <c r="B390" s="5" t="s">
        <v>330</v>
      </c>
      <c r="C390" s="5" t="s">
        <v>708</v>
      </c>
      <c r="D390" s="5" t="s">
        <v>709</v>
      </c>
      <c r="E390" s="5">
        <v>10.0</v>
      </c>
      <c r="F390" s="5">
        <v>1.0</v>
      </c>
      <c r="H390" s="5" t="s">
        <v>6413</v>
      </c>
      <c r="I390" s="5">
        <v>75.0</v>
      </c>
      <c r="J390" s="92">
        <f t="shared" si="1"/>
        <v>75</v>
      </c>
      <c r="K390" s="92">
        <f t="shared" si="7"/>
        <v>75</v>
      </c>
      <c r="L390" s="91">
        <v>75.0</v>
      </c>
    </row>
    <row r="391">
      <c r="A391" s="5">
        <v>1988.0</v>
      </c>
      <c r="B391" s="5" t="s">
        <v>102</v>
      </c>
      <c r="C391" s="5" t="s">
        <v>2369</v>
      </c>
      <c r="E391" s="5">
        <v>8.0</v>
      </c>
      <c r="F391" s="5">
        <v>1.0</v>
      </c>
      <c r="H391" s="5" t="s">
        <v>6672</v>
      </c>
      <c r="I391" s="5">
        <v>50.0</v>
      </c>
      <c r="J391" s="92">
        <f t="shared" si="1"/>
        <v>50</v>
      </c>
      <c r="K391" s="92">
        <f t="shared" si="7"/>
        <v>50</v>
      </c>
      <c r="L391" s="91">
        <v>50.0</v>
      </c>
    </row>
    <row r="392">
      <c r="A392" s="5">
        <v>1988.0</v>
      </c>
      <c r="B392" s="5" t="s">
        <v>102</v>
      </c>
      <c r="C392" s="5" t="s">
        <v>2369</v>
      </c>
      <c r="E392" s="5">
        <v>9.0</v>
      </c>
      <c r="F392" s="5">
        <v>3.0</v>
      </c>
      <c r="H392" s="5"/>
      <c r="I392" s="5">
        <v>200.0</v>
      </c>
      <c r="J392" s="92">
        <f t="shared" si="1"/>
        <v>600</v>
      </c>
      <c r="K392" s="92"/>
      <c r="L392" s="91"/>
    </row>
    <row r="393">
      <c r="A393" s="5">
        <v>1981.0</v>
      </c>
      <c r="B393" s="5" t="s">
        <v>62</v>
      </c>
      <c r="C393" s="5" t="s">
        <v>2868</v>
      </c>
      <c r="D393" s="5" t="s">
        <v>1953</v>
      </c>
      <c r="E393" s="5">
        <v>8.0</v>
      </c>
      <c r="F393" s="5">
        <v>1.0</v>
      </c>
      <c r="H393" s="5" t="s">
        <v>6413</v>
      </c>
      <c r="I393" s="5">
        <v>10.0</v>
      </c>
      <c r="J393" s="92">
        <f t="shared" si="1"/>
        <v>10</v>
      </c>
      <c r="K393" s="92">
        <f t="shared" ref="K393:K404" si="8">L393/F393</f>
        <v>10</v>
      </c>
      <c r="L393" s="91">
        <v>10.0</v>
      </c>
    </row>
    <row r="394">
      <c r="A394" s="5">
        <v>1984.0</v>
      </c>
      <c r="B394" s="5" t="s">
        <v>62</v>
      </c>
      <c r="C394" s="5" t="s">
        <v>6124</v>
      </c>
      <c r="E394" s="5">
        <v>7.0</v>
      </c>
      <c r="F394" s="5">
        <v>1.0</v>
      </c>
      <c r="I394" s="5">
        <v>0.0</v>
      </c>
      <c r="J394" s="92">
        <f t="shared" si="1"/>
        <v>0</v>
      </c>
      <c r="K394" s="92">
        <f t="shared" si="8"/>
        <v>0</v>
      </c>
      <c r="L394" s="91">
        <v>0.0</v>
      </c>
    </row>
    <row r="395">
      <c r="A395" s="5">
        <v>1975.0</v>
      </c>
      <c r="B395" s="5" t="s">
        <v>712</v>
      </c>
      <c r="C395" s="5" t="s">
        <v>713</v>
      </c>
      <c r="E395" s="5">
        <v>10.0</v>
      </c>
      <c r="F395" s="5">
        <v>4.0</v>
      </c>
      <c r="I395" s="5">
        <v>100.0</v>
      </c>
      <c r="J395" s="92">
        <f t="shared" si="1"/>
        <v>400</v>
      </c>
      <c r="K395" s="92">
        <f t="shared" si="8"/>
        <v>90</v>
      </c>
      <c r="L395" s="91">
        <v>360.0</v>
      </c>
    </row>
    <row r="396">
      <c r="A396" s="5">
        <v>1976.0</v>
      </c>
      <c r="B396" s="5" t="s">
        <v>62</v>
      </c>
      <c r="C396" s="5" t="s">
        <v>713</v>
      </c>
      <c r="E396" s="5">
        <v>9.0</v>
      </c>
      <c r="F396" s="5">
        <v>9.0</v>
      </c>
      <c r="I396" s="5">
        <v>230.0</v>
      </c>
      <c r="J396" s="92">
        <f t="shared" si="1"/>
        <v>2070</v>
      </c>
      <c r="K396" s="92">
        <f t="shared" si="8"/>
        <v>200</v>
      </c>
      <c r="L396" s="91">
        <v>1800.0</v>
      </c>
    </row>
    <row r="397">
      <c r="A397" s="5">
        <v>1978.0</v>
      </c>
      <c r="B397" s="5" t="s">
        <v>5981</v>
      </c>
      <c r="C397" s="5" t="s">
        <v>3580</v>
      </c>
      <c r="E397" s="5">
        <v>8.0</v>
      </c>
      <c r="F397" s="5">
        <v>1.0</v>
      </c>
      <c r="I397" s="5">
        <v>10.0</v>
      </c>
      <c r="J397" s="92">
        <f t="shared" si="1"/>
        <v>10</v>
      </c>
      <c r="K397" s="92">
        <f t="shared" si="8"/>
        <v>10</v>
      </c>
      <c r="L397" s="91">
        <v>10.0</v>
      </c>
    </row>
    <row r="398">
      <c r="A398" s="5">
        <v>2018.0</v>
      </c>
      <c r="B398" s="5" t="s">
        <v>237</v>
      </c>
      <c r="C398" s="5" t="s">
        <v>681</v>
      </c>
      <c r="E398" s="5">
        <v>10.0</v>
      </c>
      <c r="F398" s="5">
        <v>1.0</v>
      </c>
      <c r="H398" s="5" t="s">
        <v>6672</v>
      </c>
      <c r="I398" s="5">
        <v>100.0</v>
      </c>
      <c r="J398" s="92">
        <f t="shared" si="1"/>
        <v>100</v>
      </c>
      <c r="K398" s="92">
        <f t="shared" si="8"/>
        <v>125</v>
      </c>
      <c r="L398" s="91">
        <v>125.0</v>
      </c>
    </row>
    <row r="399">
      <c r="A399" s="5">
        <v>2018.0</v>
      </c>
      <c r="B399" s="5" t="s">
        <v>237</v>
      </c>
      <c r="C399" s="5" t="s">
        <v>681</v>
      </c>
      <c r="E399" s="5">
        <v>9.0</v>
      </c>
      <c r="F399" s="5">
        <v>7.0</v>
      </c>
      <c r="H399" s="5" t="s">
        <v>6672</v>
      </c>
      <c r="I399" s="5">
        <v>25.0</v>
      </c>
      <c r="J399" s="92">
        <f t="shared" si="1"/>
        <v>175</v>
      </c>
      <c r="K399" s="92">
        <f t="shared" si="8"/>
        <v>40</v>
      </c>
      <c r="L399" s="91">
        <v>280.0</v>
      </c>
    </row>
    <row r="400">
      <c r="A400" s="5">
        <v>2012.0</v>
      </c>
      <c r="B400" s="5" t="s">
        <v>6125</v>
      </c>
      <c r="C400" s="5" t="s">
        <v>6126</v>
      </c>
      <c r="E400" s="5">
        <v>5.0</v>
      </c>
      <c r="F400" s="5">
        <v>1.0</v>
      </c>
      <c r="H400" s="5" t="s">
        <v>6673</v>
      </c>
      <c r="I400" s="5">
        <v>25.0</v>
      </c>
      <c r="J400" s="92">
        <f t="shared" si="1"/>
        <v>25</v>
      </c>
      <c r="K400" s="92">
        <f t="shared" si="8"/>
        <v>25</v>
      </c>
      <c r="L400" s="91">
        <v>25.0</v>
      </c>
    </row>
    <row r="401">
      <c r="A401" s="5">
        <v>1988.0</v>
      </c>
      <c r="B401" s="5" t="s">
        <v>102</v>
      </c>
      <c r="C401" s="5" t="s">
        <v>6127</v>
      </c>
      <c r="E401" s="5">
        <v>7.0</v>
      </c>
      <c r="F401" s="5">
        <v>3.0</v>
      </c>
      <c r="I401" s="5">
        <v>50.0</v>
      </c>
      <c r="J401" s="92">
        <f t="shared" si="1"/>
        <v>150</v>
      </c>
      <c r="K401" s="92">
        <f t="shared" si="8"/>
        <v>40</v>
      </c>
      <c r="L401" s="91">
        <v>120.0</v>
      </c>
    </row>
    <row r="402">
      <c r="A402" s="5">
        <v>1989.0</v>
      </c>
      <c r="B402" s="5" t="s">
        <v>102</v>
      </c>
      <c r="C402" s="5" t="s">
        <v>6127</v>
      </c>
      <c r="E402" s="5">
        <v>8.0</v>
      </c>
      <c r="F402" s="5">
        <v>2.0</v>
      </c>
      <c r="I402" s="5">
        <v>10.0</v>
      </c>
      <c r="J402" s="92">
        <f t="shared" si="1"/>
        <v>20</v>
      </c>
      <c r="K402" s="92">
        <f t="shared" si="8"/>
        <v>10</v>
      </c>
      <c r="L402" s="91">
        <v>20.0</v>
      </c>
    </row>
    <row r="403">
      <c r="A403" s="5">
        <v>1989.0</v>
      </c>
      <c r="B403" s="5" t="s">
        <v>102</v>
      </c>
      <c r="C403" s="5" t="s">
        <v>6127</v>
      </c>
      <c r="E403" s="5">
        <v>7.0</v>
      </c>
      <c r="F403" s="5">
        <v>1.0</v>
      </c>
      <c r="I403" s="5">
        <v>0.0</v>
      </c>
      <c r="J403" s="92">
        <f t="shared" si="1"/>
        <v>0</v>
      </c>
      <c r="K403" s="92">
        <f t="shared" si="8"/>
        <v>0</v>
      </c>
      <c r="L403" s="91">
        <v>0.0</v>
      </c>
    </row>
    <row r="404">
      <c r="A404" s="5">
        <v>1989.0</v>
      </c>
      <c r="B404" s="5" t="s">
        <v>102</v>
      </c>
      <c r="C404" s="5" t="s">
        <v>6127</v>
      </c>
      <c r="E404" s="5">
        <v>9.0</v>
      </c>
      <c r="F404" s="5">
        <v>1.0</v>
      </c>
      <c r="I404" s="5">
        <v>20.0</v>
      </c>
      <c r="J404" s="92">
        <f t="shared" si="1"/>
        <v>20</v>
      </c>
      <c r="K404" s="92">
        <f t="shared" si="8"/>
        <v>20</v>
      </c>
      <c r="L404" s="91">
        <v>20.0</v>
      </c>
    </row>
    <row r="405">
      <c r="A405" s="5">
        <v>1988.0</v>
      </c>
      <c r="B405" s="5" t="s">
        <v>102</v>
      </c>
      <c r="C405" s="5" t="s">
        <v>6127</v>
      </c>
      <c r="E405" s="5">
        <v>9.0</v>
      </c>
      <c r="F405" s="5">
        <v>3.0</v>
      </c>
      <c r="I405" s="5">
        <v>230.0</v>
      </c>
      <c r="J405" s="92">
        <f t="shared" si="1"/>
        <v>690</v>
      </c>
      <c r="K405" s="92"/>
      <c r="L405" s="91"/>
    </row>
    <row r="406">
      <c r="A406" s="5">
        <v>1988.0</v>
      </c>
      <c r="B406" s="5" t="s">
        <v>102</v>
      </c>
      <c r="C406" s="5" t="s">
        <v>6127</v>
      </c>
      <c r="E406" s="5">
        <v>8.0</v>
      </c>
      <c r="F406" s="5">
        <v>1.0</v>
      </c>
      <c r="I406" s="5">
        <v>75.0</v>
      </c>
      <c r="J406" s="92">
        <f t="shared" si="1"/>
        <v>75</v>
      </c>
      <c r="K406" s="92">
        <f t="shared" ref="K406:K506" si="9">L406/F406</f>
        <v>10</v>
      </c>
      <c r="L406" s="91">
        <v>10.0</v>
      </c>
    </row>
    <row r="407">
      <c r="A407" s="5">
        <v>1988.0</v>
      </c>
      <c r="B407" s="5" t="s">
        <v>102</v>
      </c>
      <c r="C407" s="5" t="s">
        <v>6127</v>
      </c>
      <c r="E407" s="5">
        <v>7.5</v>
      </c>
      <c r="F407" s="5">
        <v>1.0</v>
      </c>
      <c r="I407" s="5">
        <v>60.0</v>
      </c>
      <c r="J407" s="92">
        <f t="shared" si="1"/>
        <v>60</v>
      </c>
      <c r="K407" s="92">
        <f t="shared" si="9"/>
        <v>50</v>
      </c>
      <c r="L407" s="91">
        <v>50.0</v>
      </c>
    </row>
    <row r="408">
      <c r="A408" s="5">
        <v>1988.0</v>
      </c>
      <c r="B408" s="5" t="s">
        <v>102</v>
      </c>
      <c r="C408" s="5" t="s">
        <v>6127</v>
      </c>
      <c r="E408" s="5" t="s">
        <v>984</v>
      </c>
      <c r="F408" s="5">
        <v>2.0</v>
      </c>
      <c r="I408" s="5">
        <v>60.0</v>
      </c>
      <c r="J408" s="92">
        <f t="shared" si="1"/>
        <v>120</v>
      </c>
      <c r="K408" s="92">
        <f t="shared" si="9"/>
        <v>20</v>
      </c>
      <c r="L408" s="91">
        <v>40.0</v>
      </c>
    </row>
    <row r="409">
      <c r="A409" s="5">
        <v>1989.0</v>
      </c>
      <c r="B409" s="5" t="s">
        <v>2244</v>
      </c>
      <c r="C409" s="5" t="s">
        <v>6127</v>
      </c>
      <c r="E409" s="5">
        <v>8.0</v>
      </c>
      <c r="F409" s="5">
        <v>1.0</v>
      </c>
      <c r="I409" s="5">
        <v>10.0</v>
      </c>
      <c r="J409" s="92">
        <f t="shared" si="1"/>
        <v>10</v>
      </c>
      <c r="K409" s="92">
        <f t="shared" si="9"/>
        <v>10</v>
      </c>
      <c r="L409" s="91">
        <v>10.0</v>
      </c>
    </row>
    <row r="410">
      <c r="A410" s="5">
        <v>1992.0</v>
      </c>
      <c r="B410" s="5" t="s">
        <v>6128</v>
      </c>
      <c r="C410" s="5" t="s">
        <v>2532</v>
      </c>
      <c r="E410" s="5">
        <v>9.0</v>
      </c>
      <c r="F410" s="5">
        <v>8.0</v>
      </c>
      <c r="H410" s="5" t="s">
        <v>6413</v>
      </c>
      <c r="I410" s="5">
        <v>20.0</v>
      </c>
      <c r="J410" s="92">
        <f t="shared" si="1"/>
        <v>160</v>
      </c>
      <c r="K410" s="92">
        <f t="shared" si="9"/>
        <v>20</v>
      </c>
      <c r="L410" s="91">
        <v>160.0</v>
      </c>
    </row>
    <row r="411">
      <c r="A411" s="5">
        <v>1992.0</v>
      </c>
      <c r="B411" s="5" t="s">
        <v>6128</v>
      </c>
      <c r="C411" s="5" t="s">
        <v>2532</v>
      </c>
      <c r="E411" s="5">
        <v>8.0</v>
      </c>
      <c r="F411" s="5">
        <v>3.0</v>
      </c>
      <c r="H411" s="5" t="s">
        <v>6413</v>
      </c>
      <c r="I411" s="5">
        <v>15.0</v>
      </c>
      <c r="J411" s="92">
        <f t="shared" si="1"/>
        <v>45</v>
      </c>
      <c r="K411" s="92">
        <f t="shared" si="9"/>
        <v>10</v>
      </c>
      <c r="L411" s="91">
        <v>30.0</v>
      </c>
    </row>
    <row r="412">
      <c r="A412" s="5">
        <v>1992.0</v>
      </c>
      <c r="B412" s="5" t="s">
        <v>62</v>
      </c>
      <c r="C412" s="5" t="s">
        <v>2532</v>
      </c>
      <c r="E412" s="5">
        <v>9.0</v>
      </c>
      <c r="F412" s="5">
        <v>30.0</v>
      </c>
      <c r="H412" s="5" t="s">
        <v>6413</v>
      </c>
      <c r="I412" s="5">
        <v>30.0</v>
      </c>
      <c r="J412" s="92">
        <f t="shared" si="1"/>
        <v>900</v>
      </c>
      <c r="K412" s="92">
        <f t="shared" si="9"/>
        <v>30</v>
      </c>
      <c r="L412" s="91">
        <v>900.0</v>
      </c>
    </row>
    <row r="413">
      <c r="A413" s="91">
        <v>1992.0</v>
      </c>
      <c r="B413" s="91" t="s">
        <v>62</v>
      </c>
      <c r="C413" s="91" t="s">
        <v>2532</v>
      </c>
      <c r="D413" s="92"/>
      <c r="E413" s="91">
        <v>8.0</v>
      </c>
      <c r="F413" s="91">
        <v>13.0</v>
      </c>
      <c r="H413" s="5" t="s">
        <v>6413</v>
      </c>
      <c r="I413" s="5">
        <v>20.0</v>
      </c>
      <c r="J413" s="92">
        <f t="shared" si="1"/>
        <v>260</v>
      </c>
      <c r="K413" s="92">
        <f t="shared" si="9"/>
        <v>20</v>
      </c>
      <c r="L413" s="91">
        <v>260.0</v>
      </c>
    </row>
    <row r="414">
      <c r="A414" s="5">
        <v>1992.0</v>
      </c>
      <c r="B414" s="5" t="s">
        <v>6129</v>
      </c>
      <c r="C414" s="5" t="s">
        <v>2532</v>
      </c>
      <c r="E414" s="5">
        <v>9.0</v>
      </c>
      <c r="F414" s="5">
        <v>1.0</v>
      </c>
      <c r="H414" s="5" t="s">
        <v>6413</v>
      </c>
      <c r="I414" s="5">
        <v>25.0</v>
      </c>
      <c r="J414" s="92">
        <f t="shared" si="1"/>
        <v>25</v>
      </c>
      <c r="K414" s="92">
        <f t="shared" si="9"/>
        <v>30</v>
      </c>
      <c r="L414" s="91">
        <v>30.0</v>
      </c>
    </row>
    <row r="415">
      <c r="A415" s="5">
        <v>1992.0</v>
      </c>
      <c r="B415" s="5" t="s">
        <v>1802</v>
      </c>
      <c r="C415" s="5" t="s">
        <v>2532</v>
      </c>
      <c r="D415" s="5" t="s">
        <v>1908</v>
      </c>
      <c r="E415" s="5">
        <v>9.0</v>
      </c>
      <c r="F415" s="5">
        <v>1.0</v>
      </c>
      <c r="H415" s="5" t="s">
        <v>6413</v>
      </c>
      <c r="I415" s="5">
        <v>30.0</v>
      </c>
      <c r="J415" s="92">
        <f t="shared" si="1"/>
        <v>30</v>
      </c>
      <c r="K415" s="92">
        <f t="shared" si="9"/>
        <v>30</v>
      </c>
      <c r="L415" s="91">
        <v>30.0</v>
      </c>
    </row>
    <row r="416">
      <c r="A416" s="5">
        <v>1992.0</v>
      </c>
      <c r="B416" s="5" t="s">
        <v>2439</v>
      </c>
      <c r="C416" s="5" t="s">
        <v>2532</v>
      </c>
      <c r="E416" s="5" t="s">
        <v>68</v>
      </c>
      <c r="F416" s="5">
        <v>1.0</v>
      </c>
      <c r="H416" s="5" t="s">
        <v>6413</v>
      </c>
      <c r="I416" s="5">
        <v>125.0</v>
      </c>
      <c r="J416" s="92">
        <f t="shared" si="1"/>
        <v>125</v>
      </c>
      <c r="K416" s="92">
        <f t="shared" si="9"/>
        <v>100</v>
      </c>
      <c r="L416" s="91">
        <v>100.0</v>
      </c>
    </row>
    <row r="417">
      <c r="A417" s="5">
        <v>1992.0</v>
      </c>
      <c r="B417" s="5" t="s">
        <v>2031</v>
      </c>
      <c r="C417" s="5" t="s">
        <v>2532</v>
      </c>
      <c r="E417" s="5">
        <v>10.0</v>
      </c>
      <c r="F417" s="5">
        <v>4.0</v>
      </c>
      <c r="H417" s="5" t="s">
        <v>6413</v>
      </c>
      <c r="I417" s="5">
        <v>110.0</v>
      </c>
      <c r="J417" s="92">
        <f t="shared" si="1"/>
        <v>440</v>
      </c>
      <c r="K417" s="92">
        <f t="shared" si="9"/>
        <v>125</v>
      </c>
      <c r="L417" s="91">
        <v>500.0</v>
      </c>
    </row>
    <row r="418">
      <c r="A418" s="5">
        <v>1992.0</v>
      </c>
      <c r="B418" s="5" t="s">
        <v>131</v>
      </c>
      <c r="C418" s="5" t="s">
        <v>2532</v>
      </c>
      <c r="E418" s="5">
        <v>9.0</v>
      </c>
      <c r="F418" s="5">
        <v>3.0</v>
      </c>
      <c r="H418" s="5" t="s">
        <v>6673</v>
      </c>
      <c r="I418" s="5">
        <v>20.0</v>
      </c>
      <c r="J418" s="92">
        <f t="shared" si="1"/>
        <v>60</v>
      </c>
      <c r="K418" s="92">
        <f t="shared" si="9"/>
        <v>30</v>
      </c>
      <c r="L418" s="91">
        <v>90.0</v>
      </c>
    </row>
    <row r="419">
      <c r="A419" s="5">
        <v>1992.0</v>
      </c>
      <c r="B419" s="5" t="s">
        <v>131</v>
      </c>
      <c r="C419" s="5" t="s">
        <v>2532</v>
      </c>
      <c r="E419" s="5">
        <v>8.0</v>
      </c>
      <c r="F419" s="5">
        <v>1.0</v>
      </c>
      <c r="H419" s="5" t="s">
        <v>6673</v>
      </c>
      <c r="I419" s="5">
        <v>15.0</v>
      </c>
      <c r="J419" s="92">
        <f t="shared" si="1"/>
        <v>15</v>
      </c>
      <c r="K419" s="92">
        <f t="shared" si="9"/>
        <v>20</v>
      </c>
      <c r="L419" s="91">
        <v>20.0</v>
      </c>
    </row>
    <row r="420">
      <c r="A420" s="5">
        <v>1992.0</v>
      </c>
      <c r="B420" s="5" t="s">
        <v>1802</v>
      </c>
      <c r="C420" s="5" t="s">
        <v>2532</v>
      </c>
      <c r="D420" s="5" t="s">
        <v>1908</v>
      </c>
      <c r="E420" s="5">
        <v>8.0</v>
      </c>
      <c r="F420" s="5">
        <v>1.0</v>
      </c>
      <c r="H420" s="5" t="s">
        <v>6673</v>
      </c>
      <c r="I420" s="5">
        <v>20.0</v>
      </c>
      <c r="J420" s="92">
        <f t="shared" si="1"/>
        <v>20</v>
      </c>
      <c r="K420" s="92">
        <f t="shared" si="9"/>
        <v>20</v>
      </c>
      <c r="L420" s="91">
        <v>20.0</v>
      </c>
    </row>
    <row r="421">
      <c r="A421" s="5">
        <v>1992.0</v>
      </c>
      <c r="B421" s="5" t="s">
        <v>62</v>
      </c>
      <c r="C421" s="5" t="s">
        <v>2532</v>
      </c>
      <c r="E421" s="5">
        <v>7.0</v>
      </c>
      <c r="F421" s="5">
        <v>1.0</v>
      </c>
      <c r="H421" s="5" t="s">
        <v>6673</v>
      </c>
      <c r="I421" s="5">
        <v>15.0</v>
      </c>
      <c r="J421" s="92">
        <f t="shared" si="1"/>
        <v>15</v>
      </c>
      <c r="K421" s="92">
        <f t="shared" si="9"/>
        <v>10</v>
      </c>
      <c r="L421" s="91">
        <v>10.0</v>
      </c>
    </row>
    <row r="422">
      <c r="A422" s="5">
        <v>1992.0</v>
      </c>
      <c r="B422" s="5" t="s">
        <v>62</v>
      </c>
      <c r="C422" s="5" t="s">
        <v>2532</v>
      </c>
      <c r="E422" s="5">
        <v>6.0</v>
      </c>
      <c r="F422" s="5">
        <v>2.0</v>
      </c>
      <c r="H422" s="5" t="s">
        <v>6673</v>
      </c>
      <c r="I422" s="5">
        <v>5.0</v>
      </c>
      <c r="J422" s="92">
        <f t="shared" si="1"/>
        <v>10</v>
      </c>
      <c r="K422" s="92">
        <f t="shared" si="9"/>
        <v>5</v>
      </c>
      <c r="L422" s="91">
        <v>10.0</v>
      </c>
    </row>
    <row r="423">
      <c r="A423" s="5">
        <v>1992.0</v>
      </c>
      <c r="B423" s="5" t="s">
        <v>2523</v>
      </c>
      <c r="C423" s="5" t="s">
        <v>2532</v>
      </c>
      <c r="E423" s="5">
        <v>8.0</v>
      </c>
      <c r="F423" s="5">
        <v>1.0</v>
      </c>
      <c r="H423" s="5" t="s">
        <v>6673</v>
      </c>
      <c r="I423" s="5">
        <v>15.0</v>
      </c>
      <c r="J423" s="92">
        <f t="shared" si="1"/>
        <v>15</v>
      </c>
      <c r="K423" s="92">
        <f t="shared" si="9"/>
        <v>20</v>
      </c>
      <c r="L423" s="91">
        <v>20.0</v>
      </c>
    </row>
    <row r="424">
      <c r="A424" s="5">
        <v>1992.0</v>
      </c>
      <c r="B424" s="5" t="s">
        <v>62</v>
      </c>
      <c r="C424" s="5" t="s">
        <v>6130</v>
      </c>
      <c r="E424" s="5">
        <v>9.0</v>
      </c>
      <c r="F424" s="5">
        <v>3.0</v>
      </c>
      <c r="H424" s="5" t="s">
        <v>6673</v>
      </c>
      <c r="I424" s="5">
        <v>30.0</v>
      </c>
      <c r="J424" s="92">
        <f t="shared" si="1"/>
        <v>90</v>
      </c>
      <c r="K424" s="92">
        <f t="shared" si="9"/>
        <v>30</v>
      </c>
      <c r="L424" s="91">
        <v>90.0</v>
      </c>
    </row>
    <row r="425">
      <c r="A425" s="5">
        <v>1989.0</v>
      </c>
      <c r="B425" s="5" t="s">
        <v>5985</v>
      </c>
      <c r="C425" s="5" t="s">
        <v>6131</v>
      </c>
      <c r="E425" s="5">
        <v>9.0</v>
      </c>
      <c r="F425" s="5">
        <v>13.0</v>
      </c>
      <c r="I425" s="5">
        <v>25.0</v>
      </c>
      <c r="J425" s="92">
        <f t="shared" si="1"/>
        <v>325</v>
      </c>
      <c r="K425" s="92">
        <f t="shared" si="9"/>
        <v>10</v>
      </c>
      <c r="L425" s="91">
        <v>130.0</v>
      </c>
    </row>
    <row r="426">
      <c r="A426" s="5">
        <v>1978.0</v>
      </c>
      <c r="B426" s="5" t="s">
        <v>5981</v>
      </c>
      <c r="C426" s="5" t="s">
        <v>3578</v>
      </c>
      <c r="E426" s="5">
        <v>7.0</v>
      </c>
      <c r="F426" s="5">
        <v>1.0</v>
      </c>
      <c r="I426" s="5">
        <v>10.0</v>
      </c>
      <c r="J426" s="92">
        <f t="shared" si="1"/>
        <v>10</v>
      </c>
      <c r="K426" s="92">
        <f t="shared" si="9"/>
        <v>10</v>
      </c>
      <c r="L426" s="91">
        <v>10.0</v>
      </c>
    </row>
    <row r="427">
      <c r="A427" s="5">
        <v>1984.0</v>
      </c>
      <c r="B427" s="5" t="s">
        <v>1974</v>
      </c>
      <c r="C427" s="5" t="s">
        <v>4782</v>
      </c>
      <c r="E427" s="5">
        <v>8.0</v>
      </c>
      <c r="F427" s="5">
        <v>1.0</v>
      </c>
      <c r="I427" s="5">
        <v>75.0</v>
      </c>
      <c r="J427" s="92">
        <f t="shared" si="1"/>
        <v>75</v>
      </c>
      <c r="K427" s="92">
        <f t="shared" si="9"/>
        <v>60</v>
      </c>
      <c r="L427" s="91">
        <v>60.0</v>
      </c>
    </row>
    <row r="428">
      <c r="A428" s="5">
        <v>1990.0</v>
      </c>
      <c r="B428" s="5" t="s">
        <v>6039</v>
      </c>
      <c r="C428" s="5" t="s">
        <v>6132</v>
      </c>
      <c r="E428" s="5">
        <v>8.0</v>
      </c>
      <c r="F428" s="5">
        <v>1.0</v>
      </c>
      <c r="I428" s="5">
        <v>35.0</v>
      </c>
      <c r="J428" s="92">
        <f t="shared" si="1"/>
        <v>35</v>
      </c>
      <c r="K428" s="92">
        <f t="shared" si="9"/>
        <v>20</v>
      </c>
      <c r="L428" s="91">
        <v>20.0</v>
      </c>
    </row>
    <row r="429">
      <c r="A429" s="5">
        <v>2008.0</v>
      </c>
      <c r="B429" s="5" t="s">
        <v>6133</v>
      </c>
      <c r="C429" s="5" t="s">
        <v>4790</v>
      </c>
      <c r="E429" s="5">
        <v>10.0</v>
      </c>
      <c r="F429" s="5">
        <v>9.0</v>
      </c>
      <c r="I429" s="5">
        <v>35.0</v>
      </c>
      <c r="J429" s="92">
        <f t="shared" si="1"/>
        <v>315</v>
      </c>
      <c r="K429" s="92">
        <f t="shared" si="9"/>
        <v>30</v>
      </c>
      <c r="L429" s="91">
        <v>270.0</v>
      </c>
    </row>
    <row r="430">
      <c r="A430" s="5">
        <v>2008.0</v>
      </c>
      <c r="B430" s="5" t="s">
        <v>1802</v>
      </c>
      <c r="C430" s="5" t="s">
        <v>4790</v>
      </c>
      <c r="E430" s="5">
        <v>9.0</v>
      </c>
      <c r="F430" s="5">
        <v>3.0</v>
      </c>
      <c r="H430" s="5" t="s">
        <v>6413</v>
      </c>
      <c r="I430" s="5">
        <v>50.0</v>
      </c>
      <c r="J430" s="92">
        <f t="shared" si="1"/>
        <v>150</v>
      </c>
      <c r="K430" s="92">
        <f t="shared" si="9"/>
        <v>20</v>
      </c>
      <c r="L430" s="91">
        <v>60.0</v>
      </c>
    </row>
    <row r="431">
      <c r="A431" s="5">
        <v>1995.0</v>
      </c>
      <c r="B431" s="5" t="s">
        <v>6134</v>
      </c>
      <c r="C431" s="5" t="s">
        <v>6135</v>
      </c>
      <c r="E431" s="5">
        <v>9.0</v>
      </c>
      <c r="F431" s="5">
        <v>2.0</v>
      </c>
      <c r="I431" s="5">
        <v>25.0</v>
      </c>
      <c r="J431" s="92">
        <f t="shared" si="1"/>
        <v>50</v>
      </c>
      <c r="K431" s="92">
        <f t="shared" si="9"/>
        <v>20</v>
      </c>
      <c r="L431" s="91">
        <v>40.0</v>
      </c>
    </row>
    <row r="432">
      <c r="A432" s="5">
        <v>1982.0</v>
      </c>
      <c r="B432" s="5" t="s">
        <v>5981</v>
      </c>
      <c r="C432" s="5" t="s">
        <v>6136</v>
      </c>
      <c r="E432" s="5">
        <v>7.0</v>
      </c>
      <c r="F432" s="5">
        <v>2.0</v>
      </c>
      <c r="I432" s="5">
        <v>15.0</v>
      </c>
      <c r="J432" s="92">
        <f t="shared" si="1"/>
        <v>30</v>
      </c>
      <c r="K432" s="92">
        <f t="shared" si="9"/>
        <v>20</v>
      </c>
      <c r="L432" s="91">
        <v>40.0</v>
      </c>
    </row>
    <row r="433">
      <c r="A433" s="5">
        <v>1978.0</v>
      </c>
      <c r="B433" s="5" t="s">
        <v>5981</v>
      </c>
      <c r="C433" s="5" t="s">
        <v>639</v>
      </c>
      <c r="E433" s="5">
        <v>8.0</v>
      </c>
      <c r="F433" s="5">
        <v>1.0</v>
      </c>
      <c r="I433" s="5">
        <v>65.0</v>
      </c>
      <c r="J433" s="92">
        <f t="shared" si="1"/>
        <v>65</v>
      </c>
      <c r="K433" s="92">
        <f t="shared" si="9"/>
        <v>40</v>
      </c>
      <c r="L433" s="91">
        <v>40.0</v>
      </c>
    </row>
    <row r="434">
      <c r="A434" s="5">
        <v>1990.0</v>
      </c>
      <c r="B434" s="5" t="s">
        <v>6039</v>
      </c>
      <c r="C434" s="5" t="s">
        <v>4127</v>
      </c>
      <c r="E434" s="5">
        <v>9.0</v>
      </c>
      <c r="F434" s="5">
        <v>1.0</v>
      </c>
      <c r="I434" s="5">
        <v>10.0</v>
      </c>
      <c r="J434" s="92">
        <f t="shared" si="1"/>
        <v>10</v>
      </c>
      <c r="K434" s="92">
        <f t="shared" si="9"/>
        <v>10</v>
      </c>
      <c r="L434" s="91">
        <v>10.0</v>
      </c>
    </row>
    <row r="435">
      <c r="A435" s="5">
        <v>2001.0</v>
      </c>
      <c r="B435" s="5" t="s">
        <v>1802</v>
      </c>
      <c r="C435" s="5" t="s">
        <v>6137</v>
      </c>
      <c r="D435" s="5" t="s">
        <v>6138</v>
      </c>
      <c r="E435" s="5">
        <v>9.0</v>
      </c>
      <c r="F435" s="5">
        <v>1.0</v>
      </c>
      <c r="H435" s="5" t="s">
        <v>6413</v>
      </c>
      <c r="I435" s="5">
        <v>20.0</v>
      </c>
      <c r="J435" s="92">
        <f t="shared" si="1"/>
        <v>20</v>
      </c>
      <c r="K435" s="92">
        <f t="shared" si="9"/>
        <v>20</v>
      </c>
      <c r="L435" s="91">
        <v>20.0</v>
      </c>
    </row>
    <row r="436">
      <c r="A436" s="5">
        <v>2001.0</v>
      </c>
      <c r="B436" s="5" t="s">
        <v>1802</v>
      </c>
      <c r="C436" s="5" t="s">
        <v>6137</v>
      </c>
      <c r="D436" s="5" t="s">
        <v>5034</v>
      </c>
      <c r="E436" s="5">
        <v>6.0</v>
      </c>
      <c r="F436" s="5">
        <v>1.0</v>
      </c>
      <c r="H436" s="5" t="s">
        <v>6413</v>
      </c>
      <c r="I436" s="5">
        <v>50.0</v>
      </c>
      <c r="J436" s="92">
        <f t="shared" si="1"/>
        <v>50</v>
      </c>
      <c r="K436" s="92">
        <f t="shared" si="9"/>
        <v>50</v>
      </c>
      <c r="L436" s="91">
        <v>50.0</v>
      </c>
    </row>
    <row r="437">
      <c r="A437" s="116">
        <v>2001.0</v>
      </c>
      <c r="B437" s="117" t="s">
        <v>1802</v>
      </c>
      <c r="C437" s="117" t="s">
        <v>6137</v>
      </c>
      <c r="D437" s="218"/>
      <c r="E437" s="118">
        <v>8.5</v>
      </c>
      <c r="F437" s="116">
        <v>1.0</v>
      </c>
      <c r="G437" s="218"/>
      <c r="H437" s="5" t="s">
        <v>6413</v>
      </c>
      <c r="I437" s="5">
        <v>55.0</v>
      </c>
      <c r="J437" s="92">
        <f t="shared" si="1"/>
        <v>55</v>
      </c>
      <c r="K437" s="92">
        <f t="shared" si="9"/>
        <v>50</v>
      </c>
      <c r="L437" s="91">
        <v>50.0</v>
      </c>
    </row>
    <row r="438">
      <c r="A438" s="5">
        <v>2001.0</v>
      </c>
      <c r="B438" s="5" t="s">
        <v>1802</v>
      </c>
      <c r="C438" s="5" t="s">
        <v>6137</v>
      </c>
      <c r="E438" s="5">
        <v>8.0</v>
      </c>
      <c r="F438" s="5">
        <v>2.0</v>
      </c>
      <c r="H438" s="5" t="s">
        <v>6413</v>
      </c>
      <c r="I438" s="5">
        <v>40.0</v>
      </c>
      <c r="J438" s="92">
        <f t="shared" si="1"/>
        <v>80</v>
      </c>
      <c r="K438" s="92">
        <f t="shared" si="9"/>
        <v>50</v>
      </c>
      <c r="L438" s="91">
        <v>100.0</v>
      </c>
    </row>
    <row r="439">
      <c r="A439" s="5">
        <v>2001.0</v>
      </c>
      <c r="B439" s="5" t="s">
        <v>1802</v>
      </c>
      <c r="C439" s="5" t="s">
        <v>6137</v>
      </c>
      <c r="E439" s="5">
        <v>7.0</v>
      </c>
      <c r="F439" s="5">
        <v>1.0</v>
      </c>
      <c r="H439" s="5" t="s">
        <v>6413</v>
      </c>
      <c r="I439" s="5">
        <v>25.0</v>
      </c>
      <c r="J439" s="92">
        <f t="shared" si="1"/>
        <v>25</v>
      </c>
      <c r="K439" s="92">
        <f t="shared" si="9"/>
        <v>20</v>
      </c>
      <c r="L439" s="91">
        <v>20.0</v>
      </c>
    </row>
    <row r="440">
      <c r="A440" s="116">
        <v>2001.0</v>
      </c>
      <c r="B440" s="117" t="s">
        <v>1802</v>
      </c>
      <c r="C440" s="117" t="s">
        <v>6137</v>
      </c>
      <c r="D440" s="218"/>
      <c r="E440" s="118" t="s">
        <v>6063</v>
      </c>
      <c r="F440" s="116">
        <v>1.0</v>
      </c>
      <c r="G440" s="218"/>
      <c r="H440" s="5" t="s">
        <v>6413</v>
      </c>
      <c r="I440" s="5">
        <v>55.0</v>
      </c>
      <c r="J440" s="92">
        <f t="shared" si="1"/>
        <v>55</v>
      </c>
      <c r="K440" s="92">
        <f t="shared" si="9"/>
        <v>60</v>
      </c>
      <c r="L440" s="91">
        <v>60.0</v>
      </c>
    </row>
    <row r="441">
      <c r="A441" s="5">
        <v>2001.0</v>
      </c>
      <c r="B441" s="5" t="s">
        <v>1802</v>
      </c>
      <c r="C441" s="5" t="s">
        <v>6137</v>
      </c>
      <c r="E441" s="5" t="s">
        <v>6139</v>
      </c>
      <c r="F441" s="5">
        <v>1.0</v>
      </c>
      <c r="H441" s="5" t="s">
        <v>6413</v>
      </c>
      <c r="I441" s="5">
        <v>30.0</v>
      </c>
      <c r="J441" s="92">
        <f t="shared" si="1"/>
        <v>30</v>
      </c>
      <c r="K441" s="92">
        <f t="shared" si="9"/>
        <v>40</v>
      </c>
      <c r="L441" s="91">
        <v>40.0</v>
      </c>
    </row>
    <row r="442">
      <c r="A442" s="5">
        <v>1988.0</v>
      </c>
      <c r="B442" s="5" t="s">
        <v>102</v>
      </c>
      <c r="C442" s="5" t="s">
        <v>6140</v>
      </c>
      <c r="E442" s="5">
        <v>9.0</v>
      </c>
      <c r="F442" s="5">
        <v>1.0</v>
      </c>
      <c r="I442" s="5">
        <v>10.0</v>
      </c>
      <c r="J442" s="92">
        <f t="shared" si="1"/>
        <v>10</v>
      </c>
      <c r="K442" s="92">
        <f t="shared" si="9"/>
        <v>10</v>
      </c>
      <c r="L442" s="91">
        <v>10.0</v>
      </c>
    </row>
    <row r="443">
      <c r="A443" s="5">
        <v>2001.0</v>
      </c>
      <c r="B443" s="5" t="s">
        <v>62</v>
      </c>
      <c r="C443" s="5" t="s">
        <v>3556</v>
      </c>
      <c r="E443" s="5">
        <v>8.0</v>
      </c>
      <c r="F443" s="5">
        <v>1.0</v>
      </c>
      <c r="I443" s="5">
        <v>10.0</v>
      </c>
      <c r="J443" s="92">
        <f t="shared" si="1"/>
        <v>10</v>
      </c>
      <c r="K443" s="92">
        <f t="shared" si="9"/>
        <v>10</v>
      </c>
      <c r="L443" s="91">
        <v>10.0</v>
      </c>
    </row>
    <row r="444">
      <c r="A444" s="5">
        <v>1978.0</v>
      </c>
      <c r="B444" s="5" t="s">
        <v>5981</v>
      </c>
      <c r="C444" s="5" t="s">
        <v>279</v>
      </c>
      <c r="E444" s="5">
        <v>8.0</v>
      </c>
      <c r="F444" s="5">
        <v>2.0</v>
      </c>
      <c r="I444" s="5">
        <v>25.0</v>
      </c>
      <c r="J444" s="92">
        <f t="shared" si="1"/>
        <v>50</v>
      </c>
      <c r="K444" s="92">
        <f t="shared" si="9"/>
        <v>25</v>
      </c>
      <c r="L444" s="91">
        <v>50.0</v>
      </c>
    </row>
    <row r="445">
      <c r="A445" s="5">
        <v>1982.0</v>
      </c>
      <c r="B445" s="5" t="s">
        <v>62</v>
      </c>
      <c r="C445" s="5" t="s">
        <v>5174</v>
      </c>
      <c r="E445" s="5">
        <v>9.0</v>
      </c>
      <c r="F445" s="5">
        <v>1.0</v>
      </c>
      <c r="I445" s="5">
        <v>35.0</v>
      </c>
      <c r="J445" s="92">
        <f t="shared" si="1"/>
        <v>35</v>
      </c>
      <c r="K445" s="92">
        <f t="shared" si="9"/>
        <v>25</v>
      </c>
      <c r="L445" s="91">
        <v>25.0</v>
      </c>
    </row>
    <row r="446">
      <c r="A446" s="5">
        <v>1989.0</v>
      </c>
      <c r="B446" s="5" t="s">
        <v>62</v>
      </c>
      <c r="C446" s="5" t="s">
        <v>6141</v>
      </c>
      <c r="E446" s="5">
        <v>9.0</v>
      </c>
      <c r="F446" s="5">
        <v>27.0</v>
      </c>
      <c r="G446" s="5" t="s">
        <v>6289</v>
      </c>
      <c r="I446" s="5">
        <v>25.0</v>
      </c>
      <c r="J446" s="92">
        <f t="shared" si="1"/>
        <v>675</v>
      </c>
      <c r="K446" s="92">
        <f t="shared" si="9"/>
        <v>30</v>
      </c>
      <c r="L446" s="91">
        <v>810.0</v>
      </c>
    </row>
    <row r="447">
      <c r="A447" s="5">
        <v>1989.0</v>
      </c>
      <c r="B447" s="5" t="s">
        <v>90</v>
      </c>
      <c r="C447" s="5" t="s">
        <v>967</v>
      </c>
      <c r="E447" s="5">
        <v>9.0</v>
      </c>
      <c r="F447" s="5">
        <v>1.0</v>
      </c>
      <c r="I447" s="5">
        <v>60.0</v>
      </c>
      <c r="J447" s="92">
        <f t="shared" si="1"/>
        <v>60</v>
      </c>
      <c r="K447" s="92">
        <f t="shared" si="9"/>
        <v>75</v>
      </c>
      <c r="L447" s="91">
        <v>75.0</v>
      </c>
    </row>
    <row r="448">
      <c r="A448" s="5">
        <v>1989.0</v>
      </c>
      <c r="B448" s="5" t="s">
        <v>90</v>
      </c>
      <c r="C448" s="5" t="s">
        <v>967</v>
      </c>
      <c r="E448" s="5" t="s">
        <v>808</v>
      </c>
      <c r="F448" s="5">
        <v>1.0</v>
      </c>
      <c r="I448" s="5">
        <v>25.0</v>
      </c>
      <c r="J448" s="92">
        <f t="shared" si="1"/>
        <v>25</v>
      </c>
      <c r="K448" s="92">
        <f t="shared" si="9"/>
        <v>30</v>
      </c>
      <c r="L448" s="91">
        <v>30.0</v>
      </c>
    </row>
    <row r="449">
      <c r="A449" s="5">
        <v>1989.0</v>
      </c>
      <c r="B449" s="5" t="s">
        <v>90</v>
      </c>
      <c r="C449" s="5" t="s">
        <v>967</v>
      </c>
      <c r="E449" s="5" t="s">
        <v>984</v>
      </c>
      <c r="F449" s="5">
        <v>1.0</v>
      </c>
      <c r="I449" s="5">
        <v>15.0</v>
      </c>
      <c r="J449" s="92">
        <f t="shared" si="1"/>
        <v>15</v>
      </c>
      <c r="K449" s="92">
        <f t="shared" si="9"/>
        <v>20</v>
      </c>
      <c r="L449" s="91">
        <v>20.0</v>
      </c>
    </row>
    <row r="450">
      <c r="A450" s="5">
        <v>1989.0</v>
      </c>
      <c r="B450" s="5" t="s">
        <v>330</v>
      </c>
      <c r="C450" s="5" t="s">
        <v>967</v>
      </c>
      <c r="E450" s="5">
        <v>9.0</v>
      </c>
      <c r="F450" s="5">
        <v>1.0</v>
      </c>
      <c r="I450" s="5">
        <v>25.0</v>
      </c>
      <c r="J450" s="92">
        <f t="shared" si="1"/>
        <v>25</v>
      </c>
      <c r="K450" s="92">
        <f t="shared" si="9"/>
        <v>30</v>
      </c>
      <c r="L450" s="91">
        <v>30.0</v>
      </c>
    </row>
    <row r="451">
      <c r="A451" s="5">
        <v>1989.0</v>
      </c>
      <c r="B451" s="5" t="s">
        <v>6012</v>
      </c>
      <c r="C451" s="5" t="s">
        <v>6142</v>
      </c>
      <c r="E451" s="5">
        <v>9.0</v>
      </c>
      <c r="F451" s="5">
        <v>7.0</v>
      </c>
      <c r="I451" s="5">
        <v>20.0</v>
      </c>
      <c r="J451" s="92">
        <f t="shared" si="1"/>
        <v>140</v>
      </c>
      <c r="K451" s="92">
        <f t="shared" si="9"/>
        <v>20</v>
      </c>
      <c r="L451" s="91">
        <v>140.0</v>
      </c>
    </row>
    <row r="452">
      <c r="A452" s="5">
        <v>1998.0</v>
      </c>
      <c r="B452" s="5" t="s">
        <v>62</v>
      </c>
      <c r="C452" s="5" t="s">
        <v>6143</v>
      </c>
      <c r="E452" s="5">
        <v>9.0</v>
      </c>
      <c r="F452" s="5">
        <v>2.0</v>
      </c>
      <c r="I452" s="5">
        <v>25.0</v>
      </c>
      <c r="J452" s="92">
        <f t="shared" si="1"/>
        <v>50</v>
      </c>
      <c r="K452" s="92">
        <f t="shared" si="9"/>
        <v>25</v>
      </c>
      <c r="L452" s="91">
        <v>50.0</v>
      </c>
    </row>
    <row r="453">
      <c r="A453" s="5">
        <v>2019.0</v>
      </c>
      <c r="B453" s="5" t="s">
        <v>827</v>
      </c>
      <c r="C453" s="5" t="s">
        <v>6144</v>
      </c>
      <c r="E453" s="5">
        <v>10.0</v>
      </c>
      <c r="F453" s="5">
        <v>1.0</v>
      </c>
      <c r="I453" s="5">
        <v>60.0</v>
      </c>
      <c r="J453" s="92">
        <f t="shared" si="1"/>
        <v>60</v>
      </c>
      <c r="K453" s="92">
        <f t="shared" si="9"/>
        <v>60</v>
      </c>
      <c r="L453" s="91">
        <v>60.0</v>
      </c>
    </row>
    <row r="454">
      <c r="A454" s="5">
        <v>1984.0</v>
      </c>
      <c r="B454" s="5" t="s">
        <v>62</v>
      </c>
      <c r="C454" s="5" t="s">
        <v>978</v>
      </c>
      <c r="E454" s="5">
        <v>7.0</v>
      </c>
      <c r="F454" s="5">
        <v>1.0</v>
      </c>
      <c r="I454" s="5">
        <v>20.0</v>
      </c>
      <c r="J454" s="92">
        <f t="shared" si="1"/>
        <v>20</v>
      </c>
      <c r="K454" s="92">
        <f t="shared" si="9"/>
        <v>15</v>
      </c>
      <c r="L454" s="91">
        <v>15.0</v>
      </c>
    </row>
    <row r="455">
      <c r="A455" s="5">
        <v>2020.0</v>
      </c>
      <c r="B455" s="5" t="s">
        <v>3649</v>
      </c>
      <c r="C455" s="5" t="s">
        <v>36</v>
      </c>
      <c r="D455" s="5" t="s">
        <v>506</v>
      </c>
      <c r="E455" s="5">
        <v>9.0</v>
      </c>
      <c r="F455" s="5">
        <v>1.0</v>
      </c>
      <c r="I455" s="5">
        <v>50.0</v>
      </c>
      <c r="J455" s="92">
        <f t="shared" si="1"/>
        <v>50</v>
      </c>
      <c r="K455" s="92">
        <f t="shared" si="9"/>
        <v>75</v>
      </c>
      <c r="L455" s="91">
        <v>75.0</v>
      </c>
    </row>
    <row r="456">
      <c r="A456" s="5">
        <v>2019.0</v>
      </c>
      <c r="B456" s="5" t="s">
        <v>6145</v>
      </c>
      <c r="C456" s="5" t="s">
        <v>36</v>
      </c>
      <c r="E456" s="5">
        <v>10.0</v>
      </c>
      <c r="F456" s="5">
        <v>7.0</v>
      </c>
      <c r="I456" s="5">
        <v>100.0</v>
      </c>
      <c r="J456" s="92">
        <f t="shared" si="1"/>
        <v>700</v>
      </c>
      <c r="K456" s="92">
        <f t="shared" si="9"/>
        <v>100</v>
      </c>
      <c r="L456" s="91">
        <v>700.0</v>
      </c>
    </row>
    <row r="457">
      <c r="A457" s="5">
        <v>2019.0</v>
      </c>
      <c r="B457" s="5" t="s">
        <v>827</v>
      </c>
      <c r="C457" s="5" t="s">
        <v>36</v>
      </c>
      <c r="E457" s="5">
        <v>10.0</v>
      </c>
      <c r="F457" s="5">
        <v>3.0</v>
      </c>
      <c r="I457" s="5">
        <v>50.0</v>
      </c>
      <c r="J457" s="92">
        <f t="shared" si="1"/>
        <v>150</v>
      </c>
      <c r="K457" s="92">
        <f t="shared" si="9"/>
        <v>80</v>
      </c>
      <c r="L457" s="91">
        <v>240.0</v>
      </c>
    </row>
    <row r="458">
      <c r="A458" s="5">
        <v>2019.0</v>
      </c>
      <c r="B458" s="5" t="s">
        <v>6146</v>
      </c>
      <c r="C458" s="5" t="s">
        <v>36</v>
      </c>
      <c r="E458" s="5">
        <v>9.0</v>
      </c>
      <c r="F458" s="5">
        <v>1.0</v>
      </c>
      <c r="H458" s="5" t="s">
        <v>6413</v>
      </c>
      <c r="I458" s="5">
        <v>25.0</v>
      </c>
      <c r="J458" s="92">
        <f t="shared" si="1"/>
        <v>25</v>
      </c>
      <c r="K458" s="92">
        <f t="shared" si="9"/>
        <v>50</v>
      </c>
      <c r="L458" s="91">
        <v>50.0</v>
      </c>
    </row>
    <row r="459">
      <c r="A459" s="5">
        <v>1984.0</v>
      </c>
      <c r="B459" s="5" t="s">
        <v>62</v>
      </c>
      <c r="C459" s="5" t="s">
        <v>6147</v>
      </c>
      <c r="E459" s="5">
        <v>8.0</v>
      </c>
      <c r="F459" s="5">
        <v>2.0</v>
      </c>
      <c r="I459" s="5">
        <v>50.0</v>
      </c>
      <c r="J459" s="92">
        <f t="shared" si="1"/>
        <v>100</v>
      </c>
      <c r="K459" s="92">
        <f t="shared" si="9"/>
        <v>50</v>
      </c>
      <c r="L459" s="91">
        <v>100.0</v>
      </c>
    </row>
    <row r="460">
      <c r="A460" s="5">
        <v>1984.0</v>
      </c>
      <c r="B460" s="5" t="s">
        <v>62</v>
      </c>
      <c r="C460" s="5" t="s">
        <v>6147</v>
      </c>
      <c r="E460" s="5">
        <v>8.0</v>
      </c>
      <c r="F460" s="5">
        <v>4.0</v>
      </c>
      <c r="I460" s="5">
        <v>50.0</v>
      </c>
      <c r="J460" s="92">
        <f t="shared" si="1"/>
        <v>200</v>
      </c>
      <c r="K460" s="92">
        <f t="shared" si="9"/>
        <v>50</v>
      </c>
      <c r="L460" s="91">
        <v>200.0</v>
      </c>
    </row>
    <row r="461">
      <c r="A461" s="5">
        <v>1984.0</v>
      </c>
      <c r="B461" s="5" t="s">
        <v>62</v>
      </c>
      <c r="C461" s="5" t="s">
        <v>6147</v>
      </c>
      <c r="E461" s="5">
        <v>6.0</v>
      </c>
      <c r="F461" s="5">
        <v>2.0</v>
      </c>
      <c r="I461" s="5">
        <v>25.0</v>
      </c>
      <c r="J461" s="92">
        <f t="shared" si="1"/>
        <v>50</v>
      </c>
      <c r="K461" s="92">
        <f t="shared" si="9"/>
        <v>15</v>
      </c>
      <c r="L461" s="91">
        <v>30.0</v>
      </c>
    </row>
    <row r="462">
      <c r="A462" s="5">
        <v>1984.0</v>
      </c>
      <c r="B462" s="5" t="s">
        <v>62</v>
      </c>
      <c r="C462" s="5" t="s">
        <v>6147</v>
      </c>
      <c r="E462" s="5">
        <v>7.0</v>
      </c>
      <c r="F462" s="5">
        <v>2.0</v>
      </c>
      <c r="I462" s="5">
        <v>30.0</v>
      </c>
      <c r="J462" s="92">
        <f t="shared" si="1"/>
        <v>60</v>
      </c>
      <c r="K462" s="92">
        <f t="shared" si="9"/>
        <v>25</v>
      </c>
      <c r="L462" s="91">
        <v>50.0</v>
      </c>
    </row>
    <row r="463">
      <c r="A463" s="5">
        <v>1984.0</v>
      </c>
      <c r="B463" s="5" t="s">
        <v>62</v>
      </c>
      <c r="C463" s="5" t="s">
        <v>6147</v>
      </c>
      <c r="E463" s="5">
        <v>9.0</v>
      </c>
      <c r="F463" s="5">
        <v>1.0</v>
      </c>
      <c r="I463" s="5">
        <v>100.0</v>
      </c>
      <c r="J463" s="92">
        <f t="shared" si="1"/>
        <v>100</v>
      </c>
      <c r="K463" s="92">
        <f t="shared" si="9"/>
        <v>125</v>
      </c>
      <c r="L463" s="91">
        <v>125.0</v>
      </c>
    </row>
    <row r="464">
      <c r="A464" s="5">
        <v>1984.0</v>
      </c>
      <c r="B464" s="5" t="s">
        <v>62</v>
      </c>
      <c r="C464" s="5" t="s">
        <v>6147</v>
      </c>
      <c r="E464" s="5">
        <v>8.0</v>
      </c>
      <c r="F464" s="5">
        <v>1.0</v>
      </c>
      <c r="H464" s="5" t="s">
        <v>6413</v>
      </c>
      <c r="I464" s="5">
        <v>50.0</v>
      </c>
      <c r="J464" s="92">
        <f t="shared" si="1"/>
        <v>50</v>
      </c>
      <c r="K464" s="92">
        <f t="shared" si="9"/>
        <v>50</v>
      </c>
      <c r="L464" s="91">
        <v>50.0</v>
      </c>
    </row>
    <row r="465">
      <c r="A465" s="5">
        <v>1972.0</v>
      </c>
      <c r="B465" s="5" t="s">
        <v>62</v>
      </c>
      <c r="C465" s="5" t="s">
        <v>6148</v>
      </c>
      <c r="E465" s="5">
        <v>8.0</v>
      </c>
      <c r="F465" s="5">
        <v>1.0</v>
      </c>
      <c r="I465" s="5">
        <v>30.0</v>
      </c>
      <c r="J465" s="92">
        <f t="shared" si="1"/>
        <v>30</v>
      </c>
      <c r="K465" s="92">
        <f t="shared" si="9"/>
        <v>10</v>
      </c>
      <c r="L465" s="91">
        <v>10.0</v>
      </c>
    </row>
    <row r="466">
      <c r="A466" s="5">
        <v>2012.0</v>
      </c>
      <c r="B466" s="5" t="s">
        <v>5981</v>
      </c>
      <c r="C466" s="5" t="s">
        <v>6149</v>
      </c>
      <c r="E466" s="5">
        <v>10.0</v>
      </c>
      <c r="F466" s="5">
        <v>1.0</v>
      </c>
      <c r="I466" s="5">
        <v>10.0</v>
      </c>
      <c r="J466" s="92">
        <f t="shared" si="1"/>
        <v>10</v>
      </c>
      <c r="K466" s="92">
        <f t="shared" si="9"/>
        <v>10</v>
      </c>
      <c r="L466" s="91">
        <v>10.0</v>
      </c>
    </row>
    <row r="467">
      <c r="A467" s="5">
        <v>2020.0</v>
      </c>
      <c r="B467" s="5" t="s">
        <v>1974</v>
      </c>
      <c r="C467" s="5" t="s">
        <v>206</v>
      </c>
      <c r="E467" s="5">
        <v>10.0</v>
      </c>
      <c r="F467" s="5">
        <v>1.0</v>
      </c>
      <c r="H467" s="5" t="s">
        <v>6413</v>
      </c>
      <c r="I467" s="5">
        <v>10.0</v>
      </c>
      <c r="J467" s="92">
        <f t="shared" si="1"/>
        <v>10</v>
      </c>
      <c r="K467" s="92">
        <f t="shared" si="9"/>
        <v>20</v>
      </c>
      <c r="L467" s="91">
        <v>20.0</v>
      </c>
    </row>
    <row r="468">
      <c r="A468" s="5">
        <v>2020.0</v>
      </c>
      <c r="B468" s="5" t="s">
        <v>6150</v>
      </c>
      <c r="C468" s="5" t="s">
        <v>206</v>
      </c>
      <c r="E468" s="5" t="s">
        <v>6066</v>
      </c>
      <c r="F468" s="5">
        <v>1.0</v>
      </c>
      <c r="H468" s="5" t="s">
        <v>6413</v>
      </c>
      <c r="I468" s="5">
        <v>10.0</v>
      </c>
      <c r="J468" s="92">
        <f t="shared" si="1"/>
        <v>10</v>
      </c>
      <c r="K468" s="92">
        <f t="shared" si="9"/>
        <v>20</v>
      </c>
      <c r="L468" s="91">
        <v>20.0</v>
      </c>
    </row>
    <row r="469">
      <c r="A469" s="5">
        <v>2020.0</v>
      </c>
      <c r="B469" s="5" t="s">
        <v>6146</v>
      </c>
      <c r="C469" s="5" t="s">
        <v>206</v>
      </c>
      <c r="E469" s="5" t="s">
        <v>68</v>
      </c>
      <c r="F469" s="5">
        <v>1.0</v>
      </c>
      <c r="H469" s="5" t="s">
        <v>6413</v>
      </c>
      <c r="I469" s="5">
        <v>10.0</v>
      </c>
      <c r="J469" s="92">
        <f t="shared" si="1"/>
        <v>10</v>
      </c>
      <c r="K469" s="92">
        <f t="shared" si="9"/>
        <v>20</v>
      </c>
      <c r="L469" s="103">
        <v>20.0</v>
      </c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  <c r="AA469" s="218"/>
      <c r="AB469" s="218"/>
      <c r="AC469" s="218"/>
    </row>
    <row r="470">
      <c r="A470" s="5">
        <v>2012.0</v>
      </c>
      <c r="B470" s="5" t="s">
        <v>5981</v>
      </c>
      <c r="C470" s="5" t="s">
        <v>6151</v>
      </c>
      <c r="E470" s="5">
        <v>10.0</v>
      </c>
      <c r="F470" s="5">
        <v>1.0</v>
      </c>
      <c r="I470" s="5">
        <v>10.0</v>
      </c>
      <c r="J470" s="92">
        <f t="shared" si="1"/>
        <v>10</v>
      </c>
      <c r="K470" s="92">
        <f t="shared" si="9"/>
        <v>10</v>
      </c>
      <c r="L470" s="103">
        <v>10.0</v>
      </c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</row>
    <row r="471">
      <c r="A471" s="99">
        <v>2019.0</v>
      </c>
      <c r="B471" s="99" t="s">
        <v>5982</v>
      </c>
      <c r="C471" s="99" t="s">
        <v>2259</v>
      </c>
      <c r="D471" s="100"/>
      <c r="E471" s="99" t="s">
        <v>6152</v>
      </c>
      <c r="F471" s="99">
        <v>1.0</v>
      </c>
      <c r="G471" s="100"/>
      <c r="H471" s="100"/>
      <c r="I471" s="99">
        <v>15.0</v>
      </c>
      <c r="J471" s="92">
        <f t="shared" si="1"/>
        <v>15</v>
      </c>
      <c r="K471" s="100">
        <f t="shared" si="9"/>
        <v>20</v>
      </c>
      <c r="L471" s="130">
        <v>20.0</v>
      </c>
      <c r="M471" s="130">
        <v>5.0</v>
      </c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  <c r="AC471" s="129"/>
    </row>
    <row r="472">
      <c r="A472" s="99">
        <v>2019.0</v>
      </c>
      <c r="B472" s="99" t="s">
        <v>884</v>
      </c>
      <c r="C472" s="99" t="s">
        <v>2259</v>
      </c>
      <c r="D472" s="100"/>
      <c r="E472" s="99">
        <v>10.0</v>
      </c>
      <c r="F472" s="99">
        <v>3.0</v>
      </c>
      <c r="G472" s="100"/>
      <c r="H472" s="100"/>
      <c r="I472" s="99">
        <v>40.0</v>
      </c>
      <c r="J472" s="92">
        <f t="shared" si="1"/>
        <v>120</v>
      </c>
      <c r="K472" s="100">
        <f t="shared" si="9"/>
        <v>50</v>
      </c>
      <c r="L472" s="130">
        <v>150.0</v>
      </c>
      <c r="M472" s="130">
        <v>30.0</v>
      </c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  <c r="AC472" s="129"/>
    </row>
    <row r="473">
      <c r="A473" s="99">
        <v>2019.0</v>
      </c>
      <c r="B473" s="99" t="s">
        <v>884</v>
      </c>
      <c r="C473" s="99" t="s">
        <v>2259</v>
      </c>
      <c r="D473" s="100"/>
      <c r="E473" s="99">
        <v>9.0</v>
      </c>
      <c r="F473" s="99">
        <v>1.0</v>
      </c>
      <c r="G473" s="100"/>
      <c r="H473" s="100"/>
      <c r="I473" s="99">
        <v>15.0</v>
      </c>
      <c r="J473" s="92">
        <f t="shared" si="1"/>
        <v>15</v>
      </c>
      <c r="K473" s="100">
        <f t="shared" si="9"/>
        <v>20</v>
      </c>
      <c r="L473" s="99">
        <v>20.0</v>
      </c>
      <c r="M473" s="99">
        <v>5.0</v>
      </c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</row>
    <row r="474">
      <c r="A474" s="99">
        <v>2019.0</v>
      </c>
      <c r="B474" s="99" t="s">
        <v>884</v>
      </c>
      <c r="C474" s="99" t="s">
        <v>2259</v>
      </c>
      <c r="D474" s="100"/>
      <c r="E474" s="99" t="s">
        <v>961</v>
      </c>
      <c r="F474" s="99">
        <v>2.0</v>
      </c>
      <c r="G474" s="100"/>
      <c r="H474" s="100"/>
      <c r="I474" s="99">
        <v>25.0</v>
      </c>
      <c r="J474" s="92">
        <f t="shared" si="1"/>
        <v>50</v>
      </c>
      <c r="K474" s="100">
        <f t="shared" si="9"/>
        <v>12.5</v>
      </c>
      <c r="L474" s="130">
        <v>25.0</v>
      </c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  <c r="AC474" s="129"/>
    </row>
    <row r="475">
      <c r="A475" s="99">
        <v>2019.0</v>
      </c>
      <c r="B475" s="99" t="s">
        <v>884</v>
      </c>
      <c r="C475" s="99" t="s">
        <v>2259</v>
      </c>
      <c r="D475" s="100"/>
      <c r="E475" s="99" t="s">
        <v>6153</v>
      </c>
      <c r="F475" s="99">
        <v>1.0</v>
      </c>
      <c r="G475" s="100"/>
      <c r="H475" s="100"/>
      <c r="I475" s="99">
        <v>30.0</v>
      </c>
      <c r="J475" s="92">
        <f t="shared" si="1"/>
        <v>30</v>
      </c>
      <c r="K475" s="100">
        <f t="shared" si="9"/>
        <v>25</v>
      </c>
      <c r="L475" s="130">
        <v>25.0</v>
      </c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  <c r="AC475" s="129"/>
    </row>
    <row r="476">
      <c r="A476" s="99">
        <v>2019.0</v>
      </c>
      <c r="B476" s="99" t="s">
        <v>884</v>
      </c>
      <c r="C476" s="99" t="s">
        <v>2259</v>
      </c>
      <c r="D476" s="99" t="s">
        <v>1850</v>
      </c>
      <c r="E476" s="99">
        <v>10.0</v>
      </c>
      <c r="F476" s="99">
        <v>5.0</v>
      </c>
      <c r="G476" s="100"/>
      <c r="H476" s="100"/>
      <c r="I476" s="99">
        <v>30.0</v>
      </c>
      <c r="J476" s="92">
        <f t="shared" si="1"/>
        <v>150</v>
      </c>
      <c r="K476" s="100">
        <f t="shared" si="9"/>
        <v>40</v>
      </c>
      <c r="L476" s="99">
        <v>200.0</v>
      </c>
      <c r="M476" s="99">
        <v>50.0</v>
      </c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</row>
    <row r="477">
      <c r="A477" s="99">
        <v>2019.0</v>
      </c>
      <c r="B477" s="99" t="s">
        <v>884</v>
      </c>
      <c r="C477" s="99" t="s">
        <v>2259</v>
      </c>
      <c r="D477" s="99" t="s">
        <v>1850</v>
      </c>
      <c r="E477" s="99" t="s">
        <v>68</v>
      </c>
      <c r="F477" s="99">
        <v>2.0</v>
      </c>
      <c r="G477" s="100"/>
      <c r="H477" s="100"/>
      <c r="I477" s="99">
        <v>20.0</v>
      </c>
      <c r="J477" s="92">
        <f t="shared" si="1"/>
        <v>40</v>
      </c>
      <c r="K477" s="100">
        <f t="shared" si="9"/>
        <v>15</v>
      </c>
      <c r="L477" s="99">
        <v>30.0</v>
      </c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</row>
    <row r="478">
      <c r="A478" s="99">
        <v>2019.0</v>
      </c>
      <c r="B478" s="99" t="s">
        <v>884</v>
      </c>
      <c r="C478" s="99" t="s">
        <v>2259</v>
      </c>
      <c r="D478" s="99" t="s">
        <v>886</v>
      </c>
      <c r="E478" s="99">
        <v>9.0</v>
      </c>
      <c r="F478" s="99">
        <v>1.0</v>
      </c>
      <c r="G478" s="100"/>
      <c r="H478" s="100"/>
      <c r="I478" s="99">
        <v>25.0</v>
      </c>
      <c r="J478" s="92">
        <f t="shared" si="1"/>
        <v>25</v>
      </c>
      <c r="K478" s="100">
        <f t="shared" si="9"/>
        <v>35</v>
      </c>
      <c r="L478" s="99">
        <v>35.0</v>
      </c>
      <c r="M478" s="99">
        <v>10.0</v>
      </c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</row>
    <row r="479">
      <c r="A479" s="99">
        <v>2019.0</v>
      </c>
      <c r="B479" s="99" t="s">
        <v>884</v>
      </c>
      <c r="C479" s="99" t="s">
        <v>2259</v>
      </c>
      <c r="D479" s="99" t="s">
        <v>6154</v>
      </c>
      <c r="E479" s="99">
        <v>10.0</v>
      </c>
      <c r="F479" s="99">
        <v>1.0</v>
      </c>
      <c r="G479" s="100"/>
      <c r="H479" s="100"/>
      <c r="I479" s="99">
        <v>60.0</v>
      </c>
      <c r="J479" s="92">
        <f t="shared" si="1"/>
        <v>60</v>
      </c>
      <c r="K479" s="100">
        <f t="shared" si="9"/>
        <v>40</v>
      </c>
      <c r="L479" s="99">
        <v>40.0</v>
      </c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</row>
    <row r="480">
      <c r="A480" s="99">
        <v>2019.0</v>
      </c>
      <c r="B480" s="99" t="s">
        <v>884</v>
      </c>
      <c r="C480" s="99" t="s">
        <v>2259</v>
      </c>
      <c r="D480" s="99" t="s">
        <v>6154</v>
      </c>
      <c r="E480" s="99" t="s">
        <v>155</v>
      </c>
      <c r="F480" s="99">
        <v>1.0</v>
      </c>
      <c r="G480" s="100"/>
      <c r="H480" s="100"/>
      <c r="I480" s="99">
        <v>50.0</v>
      </c>
      <c r="J480" s="92">
        <f t="shared" si="1"/>
        <v>50</v>
      </c>
      <c r="K480" s="100">
        <f t="shared" si="9"/>
        <v>40</v>
      </c>
      <c r="L480" s="99">
        <v>40.0</v>
      </c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</row>
    <row r="481">
      <c r="A481" s="99">
        <v>2019.0</v>
      </c>
      <c r="B481" s="99" t="s">
        <v>884</v>
      </c>
      <c r="C481" s="99" t="s">
        <v>2259</v>
      </c>
      <c r="D481" s="99" t="s">
        <v>6155</v>
      </c>
      <c r="E481" s="99" t="s">
        <v>155</v>
      </c>
      <c r="F481" s="99">
        <v>1.0</v>
      </c>
      <c r="G481" s="100"/>
      <c r="H481" s="100"/>
      <c r="I481" s="99">
        <v>75.0</v>
      </c>
      <c r="J481" s="92">
        <f t="shared" si="1"/>
        <v>75</v>
      </c>
      <c r="K481" s="100">
        <f t="shared" si="9"/>
        <v>40</v>
      </c>
      <c r="L481" s="99">
        <v>40.0</v>
      </c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</row>
    <row r="482">
      <c r="A482" s="99">
        <v>2019.0</v>
      </c>
      <c r="B482" s="99" t="s">
        <v>884</v>
      </c>
      <c r="C482" s="99" t="s">
        <v>2259</v>
      </c>
      <c r="D482" s="99" t="s">
        <v>6156</v>
      </c>
      <c r="E482" s="99">
        <v>9.0</v>
      </c>
      <c r="F482" s="99">
        <v>1.0</v>
      </c>
      <c r="G482" s="100"/>
      <c r="H482" s="100"/>
      <c r="I482" s="99">
        <v>30.0</v>
      </c>
      <c r="J482" s="92">
        <f t="shared" si="1"/>
        <v>30</v>
      </c>
      <c r="K482" s="100">
        <f t="shared" si="9"/>
        <v>30</v>
      </c>
      <c r="L482" s="99">
        <v>30.0</v>
      </c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</row>
    <row r="483">
      <c r="A483" s="99">
        <v>2019.0</v>
      </c>
      <c r="B483" s="99" t="s">
        <v>884</v>
      </c>
      <c r="C483" s="99" t="s">
        <v>2259</v>
      </c>
      <c r="D483" s="99" t="s">
        <v>6157</v>
      </c>
      <c r="E483" s="99">
        <v>10.0</v>
      </c>
      <c r="F483" s="99">
        <v>1.0</v>
      </c>
      <c r="G483" s="100"/>
      <c r="H483" s="100"/>
      <c r="I483" s="99">
        <v>35.0</v>
      </c>
      <c r="J483" s="92">
        <f t="shared" si="1"/>
        <v>35</v>
      </c>
      <c r="K483" s="100">
        <f t="shared" si="9"/>
        <v>50</v>
      </c>
      <c r="L483" s="99">
        <v>50.0</v>
      </c>
      <c r="M483" s="99">
        <v>15.0</v>
      </c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</row>
    <row r="484">
      <c r="A484" s="99">
        <v>2019.0</v>
      </c>
      <c r="B484" s="99" t="s">
        <v>884</v>
      </c>
      <c r="C484" s="99" t="s">
        <v>2259</v>
      </c>
      <c r="D484" s="99" t="s">
        <v>6158</v>
      </c>
      <c r="E484" s="99">
        <v>10.0</v>
      </c>
      <c r="F484" s="99">
        <v>1.0</v>
      </c>
      <c r="G484" s="100"/>
      <c r="H484" s="100"/>
      <c r="I484" s="99">
        <v>40.0</v>
      </c>
      <c r="J484" s="92">
        <f t="shared" si="1"/>
        <v>40</v>
      </c>
      <c r="K484" s="100">
        <f t="shared" si="9"/>
        <v>50</v>
      </c>
      <c r="L484" s="99">
        <v>50.0</v>
      </c>
      <c r="M484" s="99">
        <v>10.0</v>
      </c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</row>
    <row r="485">
      <c r="A485" s="99">
        <v>2019.0</v>
      </c>
      <c r="B485" s="99" t="s">
        <v>884</v>
      </c>
      <c r="C485" s="99" t="s">
        <v>2259</v>
      </c>
      <c r="D485" s="99" t="s">
        <v>2069</v>
      </c>
      <c r="E485" s="99">
        <v>9.0</v>
      </c>
      <c r="F485" s="99">
        <v>1.0</v>
      </c>
      <c r="G485" s="100"/>
      <c r="H485" s="100"/>
      <c r="I485" s="99">
        <v>40.0</v>
      </c>
      <c r="J485" s="92">
        <f t="shared" si="1"/>
        <v>40</v>
      </c>
      <c r="K485" s="100">
        <f t="shared" si="9"/>
        <v>40</v>
      </c>
      <c r="L485" s="99">
        <v>40.0</v>
      </c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</row>
    <row r="486">
      <c r="A486" s="99">
        <v>2019.0</v>
      </c>
      <c r="B486" s="99" t="s">
        <v>119</v>
      </c>
      <c r="C486" s="99" t="s">
        <v>2259</v>
      </c>
      <c r="D486" s="99" t="s">
        <v>6159</v>
      </c>
      <c r="E486" s="99" t="s">
        <v>6160</v>
      </c>
      <c r="F486" s="99">
        <v>1.0</v>
      </c>
      <c r="G486" s="100"/>
      <c r="H486" s="100"/>
      <c r="I486" s="99">
        <v>20.0</v>
      </c>
      <c r="J486" s="92">
        <f t="shared" si="1"/>
        <v>20</v>
      </c>
      <c r="K486" s="100">
        <f t="shared" si="9"/>
        <v>30</v>
      </c>
      <c r="L486" s="99">
        <v>30.0</v>
      </c>
      <c r="M486" s="99">
        <v>10.0</v>
      </c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</row>
    <row r="487">
      <c r="A487" s="99">
        <v>2019.0</v>
      </c>
      <c r="B487" s="99" t="s">
        <v>119</v>
      </c>
      <c r="C487" s="99" t="s">
        <v>2259</v>
      </c>
      <c r="D487" s="100"/>
      <c r="E487" s="99" t="s">
        <v>6160</v>
      </c>
      <c r="F487" s="99">
        <v>1.0</v>
      </c>
      <c r="G487" s="100"/>
      <c r="H487" s="100"/>
      <c r="I487" s="99">
        <v>35.0</v>
      </c>
      <c r="J487" s="92">
        <f t="shared" si="1"/>
        <v>35</v>
      </c>
      <c r="K487" s="100">
        <f t="shared" si="9"/>
        <v>30</v>
      </c>
      <c r="L487" s="99">
        <v>30.0</v>
      </c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</row>
    <row r="488">
      <c r="A488" s="99">
        <v>2019.0</v>
      </c>
      <c r="B488" s="99" t="s">
        <v>305</v>
      </c>
      <c r="C488" s="99" t="s">
        <v>2259</v>
      </c>
      <c r="D488" s="100"/>
      <c r="E488" s="99">
        <v>9.0</v>
      </c>
      <c r="F488" s="99">
        <v>10.0</v>
      </c>
      <c r="G488" s="100"/>
      <c r="H488" s="100"/>
      <c r="I488" s="99">
        <v>25.0</v>
      </c>
      <c r="J488" s="92">
        <f t="shared" si="1"/>
        <v>250</v>
      </c>
      <c r="K488" s="100">
        <f t="shared" si="9"/>
        <v>30</v>
      </c>
      <c r="L488" s="99">
        <v>300.0</v>
      </c>
      <c r="M488" s="99">
        <v>50.0</v>
      </c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</row>
    <row r="489">
      <c r="A489" s="5">
        <v>1991.0</v>
      </c>
      <c r="B489" s="5" t="s">
        <v>90</v>
      </c>
      <c r="C489" s="5" t="s">
        <v>107</v>
      </c>
      <c r="E489" s="5">
        <v>9.0</v>
      </c>
      <c r="F489" s="5">
        <v>9.0</v>
      </c>
      <c r="H489" s="118" t="s">
        <v>6413</v>
      </c>
      <c r="I489" s="5">
        <v>20.0</v>
      </c>
      <c r="J489" s="92">
        <f t="shared" si="1"/>
        <v>180</v>
      </c>
      <c r="K489" s="92">
        <f t="shared" si="9"/>
        <v>10</v>
      </c>
      <c r="L489" s="91">
        <v>90.0</v>
      </c>
    </row>
    <row r="490">
      <c r="A490" s="5">
        <v>1991.0</v>
      </c>
      <c r="B490" s="5" t="s">
        <v>90</v>
      </c>
      <c r="C490" s="5" t="s">
        <v>107</v>
      </c>
      <c r="E490" s="5">
        <v>8.0</v>
      </c>
      <c r="F490" s="5">
        <v>10.0</v>
      </c>
      <c r="H490" s="118" t="s">
        <v>6413</v>
      </c>
      <c r="I490" s="5">
        <v>10.0</v>
      </c>
      <c r="J490" s="92">
        <f t="shared" si="1"/>
        <v>100</v>
      </c>
      <c r="K490" s="92">
        <f t="shared" si="9"/>
        <v>5</v>
      </c>
      <c r="L490" s="91">
        <v>50.0</v>
      </c>
    </row>
    <row r="491">
      <c r="A491" s="5">
        <v>1991.0</v>
      </c>
      <c r="B491" s="5" t="s">
        <v>1802</v>
      </c>
      <c r="C491" s="5" t="s">
        <v>107</v>
      </c>
      <c r="E491" s="5">
        <v>9.0</v>
      </c>
      <c r="F491" s="5">
        <v>3.0</v>
      </c>
      <c r="H491" s="5" t="s">
        <v>6413</v>
      </c>
      <c r="I491" s="5">
        <v>10.0</v>
      </c>
      <c r="J491" s="92">
        <f t="shared" si="1"/>
        <v>30</v>
      </c>
      <c r="K491" s="92">
        <f t="shared" si="9"/>
        <v>10</v>
      </c>
      <c r="L491" s="91">
        <v>30.0</v>
      </c>
    </row>
    <row r="492">
      <c r="A492" s="5">
        <v>1991.0</v>
      </c>
      <c r="B492" s="5" t="s">
        <v>1802</v>
      </c>
      <c r="C492" s="5" t="s">
        <v>107</v>
      </c>
      <c r="E492" s="5">
        <v>8.0</v>
      </c>
      <c r="F492" s="5">
        <v>6.0</v>
      </c>
      <c r="H492" s="5" t="s">
        <v>6413</v>
      </c>
      <c r="I492" s="5">
        <v>5.0</v>
      </c>
      <c r="J492" s="92">
        <f t="shared" si="1"/>
        <v>30</v>
      </c>
      <c r="K492" s="92">
        <f t="shared" si="9"/>
        <v>5</v>
      </c>
      <c r="L492" s="91">
        <v>30.0</v>
      </c>
    </row>
    <row r="493">
      <c r="A493" s="5">
        <v>1991.0</v>
      </c>
      <c r="B493" s="5" t="s">
        <v>1802</v>
      </c>
      <c r="C493" s="5" t="s">
        <v>107</v>
      </c>
      <c r="E493" s="5">
        <v>7.0</v>
      </c>
      <c r="F493" s="5">
        <v>2.0</v>
      </c>
      <c r="H493" s="5" t="s">
        <v>6413</v>
      </c>
      <c r="I493" s="5">
        <v>5.0</v>
      </c>
      <c r="J493" s="92">
        <f t="shared" si="1"/>
        <v>10</v>
      </c>
      <c r="K493" s="92">
        <f t="shared" si="9"/>
        <v>5</v>
      </c>
      <c r="L493" s="91">
        <v>10.0</v>
      </c>
    </row>
    <row r="494">
      <c r="A494" s="5">
        <v>1992.0</v>
      </c>
      <c r="B494" s="5" t="s">
        <v>6161</v>
      </c>
      <c r="C494" s="5" t="s">
        <v>107</v>
      </c>
      <c r="D494" s="110"/>
      <c r="E494" s="5">
        <v>9.0</v>
      </c>
      <c r="F494" s="5">
        <v>1.0</v>
      </c>
      <c r="H494" s="5" t="s">
        <v>6413</v>
      </c>
      <c r="I494" s="5">
        <v>20.0</v>
      </c>
      <c r="J494" s="92">
        <f t="shared" si="1"/>
        <v>20</v>
      </c>
      <c r="K494" s="92">
        <f t="shared" si="9"/>
        <v>10</v>
      </c>
      <c r="L494" s="91">
        <v>10.0</v>
      </c>
    </row>
    <row r="495">
      <c r="A495" s="5">
        <v>1992.0</v>
      </c>
      <c r="B495" s="5" t="s">
        <v>134</v>
      </c>
      <c r="C495" s="5" t="s">
        <v>107</v>
      </c>
      <c r="E495" s="5">
        <v>9.0</v>
      </c>
      <c r="F495" s="5">
        <v>9.0</v>
      </c>
      <c r="H495" s="5" t="s">
        <v>6413</v>
      </c>
      <c r="I495" s="5">
        <v>20.0</v>
      </c>
      <c r="J495" s="92">
        <f t="shared" si="1"/>
        <v>180</v>
      </c>
      <c r="K495" s="92">
        <f t="shared" si="9"/>
        <v>10</v>
      </c>
      <c r="L495" s="91">
        <v>90.0</v>
      </c>
    </row>
    <row r="496">
      <c r="A496" s="5">
        <v>1993.0</v>
      </c>
      <c r="B496" s="5" t="s">
        <v>6123</v>
      </c>
      <c r="C496" s="5" t="s">
        <v>107</v>
      </c>
      <c r="D496" s="5" t="s">
        <v>235</v>
      </c>
      <c r="E496" s="5">
        <v>8.0</v>
      </c>
      <c r="F496" s="5">
        <v>1.0</v>
      </c>
      <c r="I496" s="5">
        <v>25.0</v>
      </c>
      <c r="J496" s="92">
        <f t="shared" si="1"/>
        <v>25</v>
      </c>
      <c r="K496" s="92">
        <f t="shared" si="9"/>
        <v>25</v>
      </c>
      <c r="L496" s="91">
        <v>25.0</v>
      </c>
    </row>
    <row r="497">
      <c r="A497" s="5">
        <v>1991.0</v>
      </c>
      <c r="B497" s="5" t="s">
        <v>62</v>
      </c>
      <c r="C497" s="5" t="s">
        <v>107</v>
      </c>
      <c r="E497" s="5">
        <v>9.0</v>
      </c>
      <c r="F497" s="5">
        <v>1.0</v>
      </c>
      <c r="H497" s="5" t="s">
        <v>6413</v>
      </c>
      <c r="I497" s="5">
        <v>20.0</v>
      </c>
      <c r="J497" s="92">
        <f t="shared" si="1"/>
        <v>20</v>
      </c>
      <c r="K497" s="92">
        <f t="shared" si="9"/>
        <v>20</v>
      </c>
      <c r="L497" s="91">
        <v>20.0</v>
      </c>
    </row>
    <row r="498">
      <c r="A498" s="5">
        <v>2020.0</v>
      </c>
      <c r="B498" s="5" t="s">
        <v>884</v>
      </c>
      <c r="C498" s="5" t="s">
        <v>895</v>
      </c>
      <c r="D498" s="5" t="s">
        <v>857</v>
      </c>
      <c r="E498" s="5">
        <v>8.0</v>
      </c>
      <c r="F498" s="5">
        <v>1.0</v>
      </c>
      <c r="H498" s="5" t="s">
        <v>6413</v>
      </c>
      <c r="I498" s="5">
        <v>35.0</v>
      </c>
      <c r="J498" s="92">
        <f t="shared" si="1"/>
        <v>35</v>
      </c>
      <c r="K498" s="92">
        <f t="shared" si="9"/>
        <v>40</v>
      </c>
      <c r="L498" s="91">
        <v>40.0</v>
      </c>
    </row>
    <row r="499">
      <c r="A499" s="5">
        <v>2007.0</v>
      </c>
      <c r="B499" s="5" t="s">
        <v>3009</v>
      </c>
      <c r="C499" s="5" t="s">
        <v>1795</v>
      </c>
      <c r="E499" s="5">
        <v>9.0</v>
      </c>
      <c r="F499" s="5">
        <v>1.0</v>
      </c>
      <c r="H499" s="5" t="s">
        <v>6413</v>
      </c>
      <c r="I499" s="5">
        <v>50.0</v>
      </c>
      <c r="J499" s="92">
        <f t="shared" si="1"/>
        <v>50</v>
      </c>
      <c r="K499" s="92">
        <f t="shared" si="9"/>
        <v>50</v>
      </c>
      <c r="L499" s="91">
        <v>50.0</v>
      </c>
    </row>
    <row r="500">
      <c r="A500" s="5">
        <v>1993.0</v>
      </c>
      <c r="B500" s="5" t="s">
        <v>322</v>
      </c>
      <c r="C500" s="5" t="s">
        <v>2532</v>
      </c>
      <c r="E500" s="5">
        <v>9.0</v>
      </c>
      <c r="F500" s="5">
        <v>1.0</v>
      </c>
      <c r="I500" s="5">
        <v>30.0</v>
      </c>
      <c r="J500" s="92">
        <f t="shared" si="1"/>
        <v>30</v>
      </c>
      <c r="K500" s="92">
        <f t="shared" si="9"/>
        <v>35</v>
      </c>
      <c r="L500" s="91">
        <v>35.0</v>
      </c>
    </row>
    <row r="501">
      <c r="A501" s="5">
        <v>1990.0</v>
      </c>
      <c r="B501" s="5" t="s">
        <v>1974</v>
      </c>
      <c r="C501" s="5" t="s">
        <v>91</v>
      </c>
      <c r="E501" s="5">
        <v>8.0</v>
      </c>
      <c r="F501" s="5">
        <v>1.0</v>
      </c>
      <c r="I501" s="5">
        <v>10.0</v>
      </c>
      <c r="J501" s="92">
        <f t="shared" si="1"/>
        <v>10</v>
      </c>
      <c r="K501" s="92">
        <f t="shared" si="9"/>
        <v>10</v>
      </c>
      <c r="L501" s="91">
        <v>10.0</v>
      </c>
    </row>
    <row r="502">
      <c r="A502" s="5">
        <v>1990.0</v>
      </c>
      <c r="B502" s="5" t="s">
        <v>1974</v>
      </c>
      <c r="C502" s="5" t="s">
        <v>91</v>
      </c>
      <c r="E502" s="5">
        <v>7.5</v>
      </c>
      <c r="F502" s="5">
        <v>1.0</v>
      </c>
      <c r="I502" s="5">
        <v>0.0</v>
      </c>
      <c r="J502" s="92">
        <f t="shared" si="1"/>
        <v>0</v>
      </c>
      <c r="K502" s="92">
        <f t="shared" si="9"/>
        <v>0</v>
      </c>
      <c r="L502" s="91">
        <v>0.0</v>
      </c>
    </row>
    <row r="503">
      <c r="A503" s="5">
        <v>1991.0</v>
      </c>
      <c r="B503" s="5" t="s">
        <v>6162</v>
      </c>
      <c r="C503" s="5" t="s">
        <v>3594</v>
      </c>
      <c r="E503" s="5" t="s">
        <v>467</v>
      </c>
      <c r="F503" s="5">
        <v>25.0</v>
      </c>
      <c r="H503" s="5" t="s">
        <v>6413</v>
      </c>
      <c r="I503" s="5">
        <v>10.0</v>
      </c>
      <c r="J503" s="92">
        <f t="shared" si="1"/>
        <v>250</v>
      </c>
      <c r="K503" s="92">
        <f t="shared" si="9"/>
        <v>8</v>
      </c>
      <c r="L503" s="91">
        <v>200.0</v>
      </c>
    </row>
    <row r="504">
      <c r="A504" s="5">
        <v>2020.0</v>
      </c>
      <c r="B504" s="5" t="s">
        <v>23</v>
      </c>
      <c r="C504" s="5" t="s">
        <v>46</v>
      </c>
      <c r="D504" s="5" t="s">
        <v>506</v>
      </c>
      <c r="E504" s="5">
        <v>9.0</v>
      </c>
      <c r="F504" s="5">
        <v>1.0</v>
      </c>
      <c r="H504" s="5" t="s">
        <v>6413</v>
      </c>
      <c r="I504" s="5">
        <v>20.0</v>
      </c>
      <c r="J504" s="92">
        <f t="shared" si="1"/>
        <v>20</v>
      </c>
      <c r="K504" s="92">
        <f t="shared" si="9"/>
        <v>25</v>
      </c>
      <c r="L504" s="91">
        <v>25.0</v>
      </c>
    </row>
    <row r="505">
      <c r="A505" s="5">
        <v>2001.0</v>
      </c>
      <c r="B505" s="5" t="s">
        <v>5036</v>
      </c>
      <c r="C505" s="5" t="s">
        <v>6137</v>
      </c>
      <c r="D505" s="5">
        <v>124.0</v>
      </c>
      <c r="E505" s="5">
        <v>10.0</v>
      </c>
      <c r="F505" s="5">
        <v>3.0</v>
      </c>
      <c r="H505" s="5" t="s">
        <v>6413</v>
      </c>
      <c r="I505" s="5">
        <v>125.0</v>
      </c>
      <c r="J505" s="92">
        <f t="shared" si="1"/>
        <v>375</v>
      </c>
      <c r="K505" s="92">
        <f t="shared" si="9"/>
        <v>66.66666667</v>
      </c>
      <c r="L505" s="91">
        <v>200.0</v>
      </c>
    </row>
    <row r="506">
      <c r="A506" s="5">
        <v>2001.0</v>
      </c>
      <c r="B506" s="5" t="s">
        <v>782</v>
      </c>
      <c r="C506" s="5" t="s">
        <v>6137</v>
      </c>
      <c r="D506" s="5" t="s">
        <v>5043</v>
      </c>
      <c r="E506" s="5">
        <v>8.0</v>
      </c>
      <c r="F506" s="5">
        <v>1.0</v>
      </c>
      <c r="H506" s="5" t="s">
        <v>6413</v>
      </c>
      <c r="I506" s="5">
        <v>50.0</v>
      </c>
      <c r="J506" s="92">
        <f t="shared" si="1"/>
        <v>50</v>
      </c>
      <c r="K506" s="92">
        <f t="shared" si="9"/>
        <v>40</v>
      </c>
      <c r="L506" s="91">
        <v>40.0</v>
      </c>
    </row>
    <row r="507">
      <c r="A507" s="137"/>
      <c r="B507" s="137"/>
      <c r="C507" s="137"/>
      <c r="J507" s="92"/>
      <c r="K507" s="92"/>
      <c r="L507" s="92"/>
    </row>
    <row r="508">
      <c r="A508" s="137"/>
      <c r="B508" s="137"/>
      <c r="C508" s="137"/>
      <c r="J508" s="442">
        <f>sum(J3:J506)</f>
        <v>57975</v>
      </c>
      <c r="K508" s="92"/>
      <c r="L508" s="92"/>
    </row>
    <row r="509">
      <c r="A509" s="137"/>
      <c r="B509" s="137"/>
      <c r="C509" s="137"/>
      <c r="J509" s="91">
        <v>2000.0</v>
      </c>
      <c r="K509" s="92"/>
      <c r="L509" s="92"/>
      <c r="M509" s="8">
        <f>sum(M2:M507)</f>
        <v>430</v>
      </c>
    </row>
    <row r="510">
      <c r="A510" s="137"/>
      <c r="B510" s="137"/>
      <c r="C510" s="137"/>
      <c r="J510" s="91"/>
      <c r="K510" s="91"/>
      <c r="L510" s="92"/>
    </row>
    <row r="511">
      <c r="A511" s="137"/>
      <c r="B511" s="137"/>
      <c r="C511" s="137"/>
      <c r="J511" s="92"/>
      <c r="K511" s="92"/>
      <c r="L511" s="92"/>
    </row>
    <row r="512">
      <c r="A512" s="137"/>
      <c r="B512" s="137"/>
      <c r="C512" s="137"/>
      <c r="J512" s="92"/>
      <c r="K512" s="92"/>
      <c r="L512" s="92"/>
    </row>
    <row r="513">
      <c r="A513" s="137"/>
      <c r="B513" s="137"/>
      <c r="C513" s="137"/>
      <c r="J513" s="442">
        <f>sum(J508:J510)</f>
        <v>59975</v>
      </c>
      <c r="K513" s="92"/>
      <c r="L513" s="92"/>
    </row>
    <row r="514">
      <c r="A514" s="137"/>
      <c r="B514" s="137"/>
      <c r="C514" s="137"/>
      <c r="J514" s="92"/>
      <c r="K514" s="92"/>
      <c r="L514" s="92"/>
    </row>
    <row r="515">
      <c r="A515" s="137"/>
      <c r="B515" s="137"/>
      <c r="C515" s="137"/>
      <c r="J515" s="92"/>
      <c r="K515" s="92"/>
      <c r="L515" s="92"/>
    </row>
    <row r="516">
      <c r="A516" s="137"/>
      <c r="B516" s="137"/>
      <c r="C516" s="137"/>
      <c r="J516" s="92"/>
      <c r="K516" s="92"/>
      <c r="L516" s="92"/>
    </row>
    <row r="517">
      <c r="A517" s="137"/>
      <c r="B517" s="137"/>
      <c r="C517" s="137"/>
      <c r="J517" s="92"/>
      <c r="K517" s="92"/>
      <c r="L517" s="92"/>
    </row>
    <row r="518">
      <c r="A518" s="137"/>
      <c r="B518" s="137"/>
      <c r="C518" s="137"/>
      <c r="J518" s="92"/>
      <c r="K518" s="92"/>
      <c r="L518" s="92"/>
    </row>
    <row r="519">
      <c r="A519" s="137"/>
      <c r="B519" s="137"/>
      <c r="C519" s="137"/>
      <c r="J519" s="92"/>
      <c r="K519" s="92"/>
      <c r="L519" s="92"/>
    </row>
    <row r="520">
      <c r="A520" s="137"/>
      <c r="B520" s="137"/>
      <c r="C520" s="137"/>
      <c r="J520" s="92"/>
      <c r="K520" s="92"/>
      <c r="L520" s="92"/>
    </row>
    <row r="521">
      <c r="A521" s="137"/>
      <c r="B521" s="137"/>
      <c r="C521" s="137"/>
      <c r="J521" s="92"/>
      <c r="K521" s="92"/>
      <c r="L521" s="92"/>
    </row>
    <row r="522">
      <c r="A522" s="137"/>
      <c r="B522" s="137"/>
      <c r="C522" s="137"/>
      <c r="J522" s="92"/>
      <c r="K522" s="92"/>
      <c r="L522" s="92"/>
    </row>
    <row r="523">
      <c r="A523" s="137"/>
      <c r="B523" s="137"/>
      <c r="C523" s="137"/>
      <c r="J523" s="92"/>
      <c r="K523" s="92"/>
      <c r="L523" s="92"/>
    </row>
    <row r="524">
      <c r="A524" s="137"/>
      <c r="B524" s="137"/>
      <c r="C524" s="137"/>
      <c r="J524" s="92"/>
      <c r="K524" s="92"/>
      <c r="L524" s="92"/>
    </row>
    <row r="525">
      <c r="A525" s="137"/>
      <c r="B525" s="137"/>
      <c r="C525" s="137"/>
      <c r="J525" s="92"/>
      <c r="K525" s="92"/>
      <c r="L525" s="92"/>
    </row>
    <row r="526">
      <c r="A526" s="137"/>
      <c r="B526" s="137"/>
      <c r="C526" s="137"/>
      <c r="J526" s="92"/>
      <c r="K526" s="92"/>
      <c r="L526" s="92"/>
    </row>
    <row r="527">
      <c r="A527" s="137"/>
      <c r="B527" s="137"/>
      <c r="C527" s="137"/>
      <c r="J527" s="92"/>
      <c r="K527" s="92"/>
      <c r="L527" s="92"/>
    </row>
    <row r="528">
      <c r="A528" s="137"/>
      <c r="B528" s="137"/>
      <c r="C528" s="137"/>
      <c r="J528" s="92"/>
      <c r="K528" s="92"/>
      <c r="L528" s="92"/>
    </row>
    <row r="529">
      <c r="A529" s="137"/>
      <c r="B529" s="137"/>
      <c r="C529" s="137"/>
      <c r="J529" s="92"/>
      <c r="K529" s="92"/>
      <c r="L529" s="92"/>
    </row>
    <row r="530">
      <c r="A530" s="137"/>
      <c r="B530" s="137"/>
      <c r="C530" s="137"/>
      <c r="J530" s="92"/>
      <c r="K530" s="92"/>
      <c r="L530" s="92"/>
    </row>
    <row r="531">
      <c r="A531" s="137"/>
      <c r="B531" s="137"/>
      <c r="C531" s="137"/>
      <c r="J531" s="92"/>
      <c r="K531" s="92"/>
      <c r="L531" s="92"/>
    </row>
    <row r="532">
      <c r="A532" s="137"/>
      <c r="B532" s="137"/>
      <c r="C532" s="137"/>
      <c r="J532" s="92"/>
      <c r="K532" s="92"/>
      <c r="L532" s="92"/>
    </row>
    <row r="533">
      <c r="A533" s="137"/>
      <c r="B533" s="137"/>
      <c r="C533" s="137"/>
      <c r="J533" s="92"/>
      <c r="K533" s="92"/>
      <c r="L533" s="92"/>
    </row>
    <row r="534">
      <c r="A534" s="137"/>
      <c r="B534" s="137"/>
      <c r="C534" s="137"/>
      <c r="J534" s="92"/>
      <c r="K534" s="92"/>
      <c r="L534" s="92"/>
    </row>
    <row r="535">
      <c r="A535" s="137"/>
      <c r="B535" s="137"/>
      <c r="C535" s="137"/>
      <c r="J535" s="92"/>
      <c r="K535" s="92"/>
      <c r="L535" s="92"/>
    </row>
    <row r="536">
      <c r="A536" s="137"/>
      <c r="B536" s="137"/>
      <c r="C536" s="137"/>
      <c r="J536" s="92"/>
      <c r="K536" s="92"/>
      <c r="L536" s="92"/>
    </row>
    <row r="537">
      <c r="A537" s="137"/>
      <c r="B537" s="137"/>
      <c r="C537" s="137"/>
      <c r="J537" s="92"/>
      <c r="K537" s="92"/>
      <c r="L537" s="92"/>
    </row>
    <row r="538">
      <c r="A538" s="137"/>
      <c r="B538" s="137"/>
      <c r="C538" s="137"/>
      <c r="J538" s="92"/>
      <c r="K538" s="92"/>
      <c r="L538" s="92"/>
    </row>
    <row r="539">
      <c r="A539" s="137"/>
      <c r="B539" s="137"/>
      <c r="C539" s="137"/>
      <c r="J539" s="92"/>
      <c r="K539" s="92"/>
      <c r="L539" s="92"/>
    </row>
    <row r="540">
      <c r="A540" s="137"/>
      <c r="B540" s="137"/>
      <c r="C540" s="137"/>
      <c r="J540" s="92"/>
      <c r="K540" s="92"/>
      <c r="L540" s="92"/>
    </row>
    <row r="541">
      <c r="A541" s="137"/>
      <c r="B541" s="137"/>
      <c r="C541" s="137"/>
      <c r="J541" s="92"/>
      <c r="K541" s="92"/>
      <c r="L541" s="92"/>
    </row>
    <row r="542">
      <c r="A542" s="137"/>
      <c r="B542" s="137"/>
      <c r="C542" s="137"/>
      <c r="J542" s="92"/>
      <c r="K542" s="92"/>
      <c r="L542" s="92"/>
    </row>
    <row r="543">
      <c r="A543" s="137"/>
      <c r="B543" s="137"/>
      <c r="C543" s="137"/>
      <c r="J543" s="92"/>
      <c r="K543" s="92"/>
      <c r="L543" s="92"/>
    </row>
    <row r="544">
      <c r="A544" s="137"/>
      <c r="B544" s="137"/>
      <c r="C544" s="137"/>
      <c r="J544" s="92"/>
      <c r="K544" s="92"/>
      <c r="L544" s="92"/>
    </row>
    <row r="545">
      <c r="A545" s="137"/>
      <c r="B545" s="137"/>
      <c r="C545" s="137"/>
      <c r="J545" s="92"/>
      <c r="K545" s="92"/>
      <c r="L545" s="92"/>
    </row>
    <row r="546">
      <c r="A546" s="137"/>
      <c r="B546" s="137"/>
      <c r="C546" s="137"/>
      <c r="J546" s="92"/>
      <c r="K546" s="92"/>
      <c r="L546" s="92"/>
    </row>
    <row r="547">
      <c r="A547" s="137"/>
      <c r="B547" s="137"/>
      <c r="C547" s="137"/>
      <c r="J547" s="92"/>
      <c r="K547" s="92"/>
      <c r="L547" s="92"/>
    </row>
    <row r="548">
      <c r="A548" s="137"/>
      <c r="B548" s="137"/>
      <c r="C548" s="137"/>
      <c r="J548" s="92"/>
      <c r="K548" s="92"/>
      <c r="L548" s="92"/>
    </row>
    <row r="549">
      <c r="A549" s="137"/>
      <c r="B549" s="137"/>
      <c r="C549" s="137"/>
      <c r="J549" s="92"/>
      <c r="K549" s="92"/>
      <c r="L549" s="92"/>
    </row>
    <row r="550">
      <c r="A550" s="137"/>
      <c r="B550" s="137"/>
      <c r="C550" s="137"/>
      <c r="J550" s="92"/>
      <c r="K550" s="92"/>
      <c r="L550" s="92"/>
    </row>
    <row r="551">
      <c r="A551" s="137"/>
      <c r="B551" s="137"/>
      <c r="C551" s="137"/>
      <c r="J551" s="92"/>
      <c r="K551" s="92"/>
      <c r="L551" s="92"/>
    </row>
    <row r="552">
      <c r="A552" s="137"/>
      <c r="B552" s="137"/>
      <c r="C552" s="137"/>
      <c r="J552" s="92"/>
      <c r="K552" s="92"/>
      <c r="L552" s="92"/>
    </row>
    <row r="553">
      <c r="A553" s="137"/>
      <c r="B553" s="137"/>
      <c r="C553" s="137"/>
      <c r="J553" s="92"/>
      <c r="K553" s="92"/>
      <c r="L553" s="92"/>
    </row>
    <row r="554">
      <c r="A554" s="137"/>
      <c r="B554" s="137"/>
      <c r="C554" s="137"/>
      <c r="J554" s="92"/>
      <c r="K554" s="92"/>
      <c r="L554" s="92"/>
    </row>
    <row r="555">
      <c r="A555" s="137"/>
      <c r="B555" s="137"/>
      <c r="C555" s="137"/>
      <c r="J555" s="92"/>
      <c r="K555" s="92"/>
      <c r="L555" s="92"/>
    </row>
    <row r="556">
      <c r="A556" s="137"/>
      <c r="B556" s="137"/>
      <c r="C556" s="137"/>
      <c r="J556" s="92"/>
      <c r="K556" s="92"/>
      <c r="L556" s="92"/>
    </row>
    <row r="557">
      <c r="A557" s="137"/>
      <c r="B557" s="137"/>
      <c r="C557" s="137"/>
      <c r="J557" s="92"/>
      <c r="K557" s="92"/>
      <c r="L557" s="92"/>
    </row>
    <row r="558">
      <c r="A558" s="137"/>
      <c r="B558" s="137"/>
      <c r="C558" s="137"/>
      <c r="J558" s="92"/>
      <c r="K558" s="92"/>
      <c r="L558" s="92"/>
    </row>
    <row r="559">
      <c r="A559" s="137"/>
      <c r="B559" s="137"/>
      <c r="C559" s="137"/>
      <c r="J559" s="92"/>
      <c r="K559" s="92"/>
      <c r="L559" s="92"/>
    </row>
    <row r="560">
      <c r="A560" s="137"/>
      <c r="B560" s="137"/>
      <c r="C560" s="137"/>
      <c r="J560" s="92"/>
      <c r="K560" s="92"/>
      <c r="L560" s="92"/>
    </row>
    <row r="561">
      <c r="A561" s="137"/>
      <c r="B561" s="137"/>
      <c r="C561" s="137"/>
      <c r="J561" s="92"/>
      <c r="K561" s="92"/>
      <c r="L561" s="92"/>
    </row>
    <row r="562">
      <c r="A562" s="137"/>
      <c r="B562" s="137"/>
      <c r="C562" s="137"/>
      <c r="J562" s="92"/>
      <c r="K562" s="92"/>
      <c r="L562" s="92"/>
    </row>
    <row r="563">
      <c r="A563" s="137"/>
      <c r="B563" s="137"/>
      <c r="C563" s="137"/>
      <c r="J563" s="92"/>
      <c r="K563" s="92"/>
      <c r="L563" s="92"/>
    </row>
    <row r="564">
      <c r="A564" s="137"/>
      <c r="B564" s="137"/>
      <c r="C564" s="137"/>
      <c r="J564" s="92"/>
      <c r="K564" s="92"/>
      <c r="L564" s="92"/>
    </row>
    <row r="565">
      <c r="A565" s="137"/>
      <c r="B565" s="137"/>
      <c r="C565" s="137"/>
      <c r="J565" s="92"/>
      <c r="K565" s="92"/>
      <c r="L565" s="92"/>
    </row>
    <row r="566">
      <c r="A566" s="137"/>
      <c r="B566" s="137"/>
      <c r="C566" s="137"/>
      <c r="J566" s="92"/>
      <c r="K566" s="92"/>
      <c r="L566" s="92"/>
    </row>
    <row r="567">
      <c r="A567" s="137"/>
      <c r="B567" s="137"/>
      <c r="C567" s="137"/>
      <c r="J567" s="92"/>
      <c r="K567" s="92"/>
      <c r="L567" s="92"/>
    </row>
    <row r="568">
      <c r="A568" s="137"/>
      <c r="B568" s="137"/>
      <c r="C568" s="137"/>
      <c r="J568" s="92"/>
      <c r="K568" s="92"/>
      <c r="L568" s="92"/>
    </row>
    <row r="569">
      <c r="A569" s="137"/>
      <c r="B569" s="137"/>
      <c r="C569" s="137"/>
      <c r="J569" s="92"/>
      <c r="K569" s="92"/>
      <c r="L569" s="92"/>
    </row>
    <row r="570">
      <c r="A570" s="137"/>
      <c r="B570" s="137"/>
      <c r="C570" s="137"/>
      <c r="J570" s="92"/>
      <c r="K570" s="92"/>
      <c r="L570" s="92"/>
    </row>
    <row r="571">
      <c r="A571" s="137"/>
      <c r="B571" s="137"/>
      <c r="C571" s="137"/>
      <c r="J571" s="92"/>
      <c r="K571" s="92"/>
      <c r="L571" s="92"/>
    </row>
    <row r="572">
      <c r="A572" s="137"/>
      <c r="B572" s="137"/>
      <c r="C572" s="137"/>
      <c r="J572" s="92"/>
      <c r="K572" s="92"/>
      <c r="L572" s="92"/>
    </row>
    <row r="573">
      <c r="A573" s="137"/>
      <c r="B573" s="137"/>
      <c r="C573" s="137"/>
      <c r="J573" s="92"/>
      <c r="K573" s="92"/>
      <c r="L573" s="92"/>
    </row>
    <row r="574">
      <c r="A574" s="137"/>
      <c r="B574" s="137"/>
      <c r="C574" s="137"/>
      <c r="J574" s="92"/>
      <c r="K574" s="92"/>
      <c r="L574" s="92"/>
    </row>
    <row r="575">
      <c r="A575" s="137"/>
      <c r="B575" s="137"/>
      <c r="C575" s="137"/>
      <c r="J575" s="92"/>
      <c r="K575" s="92"/>
      <c r="L575" s="92"/>
    </row>
    <row r="576">
      <c r="A576" s="137"/>
      <c r="B576" s="137"/>
      <c r="C576" s="137"/>
      <c r="J576" s="92"/>
      <c r="K576" s="92"/>
      <c r="L576" s="92"/>
    </row>
    <row r="577">
      <c r="A577" s="137"/>
      <c r="B577" s="137"/>
      <c r="C577" s="137"/>
      <c r="J577" s="92"/>
      <c r="K577" s="92"/>
      <c r="L577" s="92"/>
    </row>
    <row r="578">
      <c r="A578" s="137"/>
      <c r="B578" s="137"/>
      <c r="C578" s="137"/>
      <c r="J578" s="92"/>
      <c r="K578" s="92"/>
      <c r="L578" s="92"/>
    </row>
    <row r="579">
      <c r="A579" s="137"/>
      <c r="B579" s="137"/>
      <c r="C579" s="137"/>
      <c r="J579" s="92"/>
      <c r="K579" s="92"/>
      <c r="L579" s="92"/>
    </row>
    <row r="580">
      <c r="A580" s="137"/>
      <c r="B580" s="137"/>
      <c r="C580" s="137"/>
      <c r="J580" s="92"/>
      <c r="K580" s="92"/>
      <c r="L580" s="92"/>
    </row>
    <row r="581">
      <c r="A581" s="137"/>
      <c r="B581" s="137"/>
      <c r="C581" s="137"/>
      <c r="J581" s="92"/>
      <c r="K581" s="92"/>
      <c r="L581" s="92"/>
    </row>
    <row r="582">
      <c r="A582" s="137"/>
      <c r="B582" s="137"/>
      <c r="C582" s="137"/>
      <c r="J582" s="92"/>
      <c r="K582" s="92"/>
      <c r="L582" s="92"/>
    </row>
    <row r="583">
      <c r="A583" s="137"/>
      <c r="B583" s="137"/>
      <c r="C583" s="137"/>
      <c r="J583" s="92"/>
      <c r="K583" s="92"/>
      <c r="L583" s="92"/>
    </row>
    <row r="584">
      <c r="A584" s="137"/>
      <c r="B584" s="137"/>
      <c r="C584" s="137"/>
      <c r="J584" s="92"/>
      <c r="K584" s="92"/>
      <c r="L584" s="92"/>
    </row>
    <row r="585">
      <c r="A585" s="137"/>
      <c r="B585" s="137"/>
      <c r="C585" s="137"/>
      <c r="J585" s="92"/>
      <c r="K585" s="92"/>
      <c r="L585" s="92"/>
    </row>
    <row r="586">
      <c r="A586" s="137"/>
      <c r="B586" s="137"/>
      <c r="C586" s="137"/>
      <c r="J586" s="92"/>
      <c r="K586" s="92"/>
      <c r="L586" s="92"/>
    </row>
    <row r="587">
      <c r="A587" s="137"/>
      <c r="B587" s="137"/>
      <c r="C587" s="137"/>
      <c r="J587" s="92"/>
      <c r="K587" s="92"/>
      <c r="L587" s="92"/>
    </row>
    <row r="588">
      <c r="A588" s="137"/>
      <c r="B588" s="137"/>
      <c r="C588" s="137"/>
      <c r="J588" s="92"/>
      <c r="K588" s="92"/>
      <c r="L588" s="92"/>
    </row>
    <row r="589">
      <c r="A589" s="137"/>
      <c r="B589" s="137"/>
      <c r="C589" s="137"/>
      <c r="J589" s="92"/>
      <c r="K589" s="92"/>
      <c r="L589" s="92"/>
    </row>
    <row r="590">
      <c r="A590" s="137"/>
      <c r="B590" s="137"/>
      <c r="C590" s="137"/>
      <c r="J590" s="92"/>
      <c r="K590" s="92"/>
      <c r="L590" s="92"/>
    </row>
    <row r="591">
      <c r="A591" s="137"/>
      <c r="B591" s="137"/>
      <c r="C591" s="137"/>
      <c r="J591" s="92"/>
      <c r="K591" s="92"/>
      <c r="L591" s="92"/>
    </row>
    <row r="592">
      <c r="A592" s="137"/>
      <c r="B592" s="137"/>
      <c r="C592" s="137"/>
      <c r="J592" s="92"/>
      <c r="K592" s="92"/>
      <c r="L592" s="92"/>
    </row>
    <row r="593">
      <c r="A593" s="137"/>
      <c r="B593" s="137"/>
      <c r="C593" s="137"/>
      <c r="J593" s="92"/>
      <c r="K593" s="92"/>
      <c r="L593" s="92"/>
    </row>
    <row r="594">
      <c r="A594" s="137"/>
      <c r="B594" s="137"/>
      <c r="C594" s="137"/>
      <c r="J594" s="92"/>
      <c r="K594" s="92"/>
      <c r="L594" s="92"/>
    </row>
    <row r="595">
      <c r="A595" s="137"/>
      <c r="B595" s="137"/>
      <c r="C595" s="137"/>
      <c r="J595" s="92"/>
      <c r="K595" s="92"/>
      <c r="L595" s="92"/>
    </row>
    <row r="596">
      <c r="A596" s="137"/>
      <c r="B596" s="137"/>
      <c r="C596" s="137"/>
      <c r="J596" s="92"/>
      <c r="K596" s="92"/>
      <c r="L596" s="92"/>
    </row>
    <row r="597">
      <c r="A597" s="137"/>
      <c r="B597" s="137"/>
      <c r="C597" s="137"/>
      <c r="J597" s="92"/>
      <c r="K597" s="92"/>
      <c r="L597" s="92"/>
    </row>
    <row r="598">
      <c r="A598" s="137"/>
      <c r="B598" s="137"/>
      <c r="C598" s="137"/>
      <c r="J598" s="92"/>
      <c r="K598" s="92"/>
      <c r="L598" s="92"/>
    </row>
    <row r="599">
      <c r="A599" s="137"/>
      <c r="B599" s="137"/>
      <c r="C599" s="137"/>
      <c r="J599" s="92"/>
      <c r="K599" s="92"/>
      <c r="L599" s="92"/>
    </row>
    <row r="600">
      <c r="A600" s="137"/>
      <c r="B600" s="137"/>
      <c r="C600" s="137"/>
      <c r="J600" s="92"/>
      <c r="K600" s="92"/>
      <c r="L600" s="92"/>
    </row>
    <row r="601">
      <c r="A601" s="137"/>
      <c r="B601" s="137"/>
      <c r="C601" s="137"/>
      <c r="J601" s="92"/>
      <c r="K601" s="92"/>
      <c r="L601" s="92"/>
    </row>
    <row r="602">
      <c r="A602" s="137"/>
      <c r="B602" s="137"/>
      <c r="C602" s="137"/>
      <c r="J602" s="92"/>
      <c r="K602" s="92"/>
      <c r="L602" s="92"/>
    </row>
    <row r="603">
      <c r="A603" s="137"/>
      <c r="B603" s="137"/>
      <c r="C603" s="137"/>
      <c r="J603" s="92"/>
      <c r="K603" s="92"/>
      <c r="L603" s="92"/>
    </row>
    <row r="604">
      <c r="A604" s="137"/>
      <c r="B604" s="137"/>
      <c r="C604" s="137"/>
      <c r="J604" s="92"/>
      <c r="K604" s="92"/>
      <c r="L604" s="92"/>
    </row>
    <row r="605">
      <c r="A605" s="137"/>
      <c r="B605" s="137"/>
      <c r="C605" s="137"/>
      <c r="J605" s="92"/>
      <c r="K605" s="92"/>
      <c r="L605" s="92"/>
    </row>
    <row r="606">
      <c r="A606" s="137"/>
      <c r="B606" s="137"/>
      <c r="C606" s="137"/>
      <c r="J606" s="92"/>
      <c r="K606" s="92"/>
      <c r="L606" s="92"/>
    </row>
    <row r="607">
      <c r="A607" s="137"/>
      <c r="B607" s="137"/>
      <c r="C607" s="137"/>
      <c r="J607" s="92"/>
      <c r="K607" s="92"/>
      <c r="L607" s="92"/>
    </row>
    <row r="608">
      <c r="A608" s="137"/>
      <c r="B608" s="137"/>
      <c r="C608" s="137"/>
      <c r="J608" s="92"/>
      <c r="K608" s="92"/>
      <c r="L608" s="92"/>
    </row>
    <row r="609">
      <c r="A609" s="137"/>
      <c r="B609" s="137"/>
      <c r="C609" s="137"/>
      <c r="J609" s="92"/>
      <c r="K609" s="92"/>
      <c r="L609" s="92"/>
    </row>
    <row r="610">
      <c r="A610" s="137"/>
      <c r="B610" s="137"/>
      <c r="C610" s="137"/>
      <c r="J610" s="92"/>
      <c r="K610" s="92"/>
      <c r="L610" s="92"/>
    </row>
    <row r="611">
      <c r="A611" s="137"/>
      <c r="B611" s="137"/>
      <c r="C611" s="137"/>
      <c r="J611" s="92"/>
      <c r="K611" s="92"/>
      <c r="L611" s="92"/>
    </row>
    <row r="612">
      <c r="A612" s="137"/>
      <c r="B612" s="137"/>
      <c r="C612" s="137"/>
      <c r="J612" s="92"/>
      <c r="K612" s="92"/>
      <c r="L612" s="92"/>
    </row>
    <row r="613">
      <c r="A613" s="137"/>
      <c r="B613" s="137"/>
      <c r="C613" s="137"/>
      <c r="J613" s="92"/>
      <c r="K613" s="92"/>
      <c r="L613" s="92"/>
    </row>
    <row r="614">
      <c r="A614" s="137"/>
      <c r="B614" s="137"/>
      <c r="C614" s="137"/>
      <c r="J614" s="92"/>
      <c r="K614" s="92"/>
      <c r="L614" s="92"/>
    </row>
    <row r="615">
      <c r="A615" s="137"/>
      <c r="B615" s="137"/>
      <c r="C615" s="137"/>
      <c r="J615" s="92"/>
      <c r="K615" s="92"/>
      <c r="L615" s="92"/>
    </row>
    <row r="616">
      <c r="A616" s="137"/>
      <c r="B616" s="137"/>
      <c r="C616" s="137"/>
      <c r="J616" s="92"/>
      <c r="K616" s="92"/>
      <c r="L616" s="92"/>
    </row>
    <row r="617">
      <c r="A617" s="137"/>
      <c r="B617" s="137"/>
      <c r="C617" s="137"/>
      <c r="J617" s="92"/>
      <c r="K617" s="92"/>
      <c r="L617" s="92"/>
    </row>
    <row r="618">
      <c r="A618" s="137"/>
      <c r="B618" s="137"/>
      <c r="C618" s="137"/>
      <c r="J618" s="92"/>
      <c r="K618" s="92"/>
      <c r="L618" s="92"/>
    </row>
    <row r="619">
      <c r="A619" s="137"/>
      <c r="B619" s="137"/>
      <c r="C619" s="137"/>
      <c r="J619" s="92"/>
      <c r="K619" s="92"/>
      <c r="L619" s="92"/>
    </row>
    <row r="620">
      <c r="A620" s="137"/>
      <c r="B620" s="137"/>
      <c r="C620" s="137"/>
      <c r="J620" s="92"/>
      <c r="K620" s="92"/>
      <c r="L620" s="92"/>
    </row>
    <row r="621">
      <c r="A621" s="137"/>
      <c r="B621" s="137"/>
      <c r="C621" s="137"/>
      <c r="J621" s="92"/>
      <c r="K621" s="92"/>
      <c r="L621" s="92"/>
    </row>
    <row r="622">
      <c r="A622" s="137"/>
      <c r="B622" s="137"/>
      <c r="C622" s="137"/>
      <c r="J622" s="92"/>
      <c r="K622" s="92"/>
      <c r="L622" s="92"/>
    </row>
    <row r="623">
      <c r="A623" s="137"/>
      <c r="B623" s="137"/>
      <c r="C623" s="137"/>
      <c r="J623" s="92"/>
      <c r="K623" s="92"/>
      <c r="L623" s="92"/>
    </row>
    <row r="624">
      <c r="A624" s="137"/>
      <c r="B624" s="137"/>
      <c r="C624" s="137"/>
      <c r="J624" s="92"/>
      <c r="K624" s="92"/>
      <c r="L624" s="92"/>
    </row>
    <row r="625">
      <c r="A625" s="137"/>
      <c r="B625" s="137"/>
      <c r="C625" s="137"/>
      <c r="J625" s="92"/>
      <c r="K625" s="92"/>
      <c r="L625" s="92"/>
    </row>
    <row r="626">
      <c r="A626" s="137"/>
      <c r="B626" s="137"/>
      <c r="C626" s="137"/>
      <c r="J626" s="92"/>
      <c r="K626" s="92"/>
      <c r="L626" s="92"/>
    </row>
    <row r="627">
      <c r="A627" s="137"/>
      <c r="B627" s="137"/>
      <c r="C627" s="137"/>
      <c r="J627" s="92"/>
      <c r="K627" s="92"/>
      <c r="L627" s="92"/>
    </row>
    <row r="628">
      <c r="A628" s="137"/>
      <c r="B628" s="137"/>
      <c r="C628" s="137"/>
      <c r="J628" s="92"/>
      <c r="K628" s="92"/>
      <c r="L628" s="92"/>
    </row>
    <row r="629">
      <c r="A629" s="137"/>
      <c r="B629" s="137"/>
      <c r="C629" s="137"/>
      <c r="J629" s="92"/>
      <c r="K629" s="92"/>
      <c r="L629" s="92"/>
    </row>
    <row r="630">
      <c r="A630" s="137"/>
      <c r="B630" s="137"/>
      <c r="C630" s="137"/>
      <c r="J630" s="92"/>
      <c r="K630" s="92"/>
      <c r="L630" s="92"/>
    </row>
    <row r="631">
      <c r="A631" s="137"/>
      <c r="B631" s="137"/>
      <c r="C631" s="137"/>
      <c r="J631" s="92"/>
      <c r="K631" s="92"/>
      <c r="L631" s="92"/>
    </row>
    <row r="632">
      <c r="A632" s="137"/>
      <c r="B632" s="137"/>
      <c r="C632" s="137"/>
      <c r="J632" s="92"/>
      <c r="K632" s="92"/>
      <c r="L632" s="92"/>
    </row>
    <row r="633">
      <c r="A633" s="137"/>
      <c r="B633" s="137"/>
      <c r="C633" s="137"/>
      <c r="J633" s="92"/>
      <c r="K633" s="92"/>
      <c r="L633" s="92"/>
    </row>
    <row r="634">
      <c r="A634" s="137"/>
      <c r="B634" s="137"/>
      <c r="C634" s="137"/>
      <c r="J634" s="92"/>
      <c r="K634" s="92"/>
      <c r="L634" s="92"/>
    </row>
    <row r="635">
      <c r="A635" s="137"/>
      <c r="B635" s="137"/>
      <c r="C635" s="137"/>
      <c r="J635" s="92"/>
      <c r="K635" s="92"/>
      <c r="L635" s="92"/>
    </row>
    <row r="636">
      <c r="A636" s="137"/>
      <c r="B636" s="137"/>
      <c r="C636" s="137"/>
      <c r="J636" s="92"/>
      <c r="K636" s="92"/>
      <c r="L636" s="92"/>
    </row>
    <row r="637">
      <c r="A637" s="137"/>
      <c r="B637" s="137"/>
      <c r="C637" s="137"/>
      <c r="J637" s="92"/>
      <c r="K637" s="92"/>
      <c r="L637" s="92"/>
    </row>
    <row r="638">
      <c r="A638" s="137"/>
      <c r="B638" s="137"/>
      <c r="C638" s="137"/>
      <c r="J638" s="92"/>
      <c r="K638" s="92"/>
      <c r="L638" s="92"/>
    </row>
    <row r="639">
      <c r="A639" s="137"/>
      <c r="B639" s="137"/>
      <c r="C639" s="137"/>
      <c r="J639" s="92"/>
      <c r="K639" s="92"/>
      <c r="L639" s="92"/>
    </row>
    <row r="640">
      <c r="A640" s="137"/>
      <c r="B640" s="137"/>
      <c r="C640" s="137"/>
      <c r="J640" s="92"/>
      <c r="K640" s="92"/>
      <c r="L640" s="92"/>
    </row>
    <row r="641">
      <c r="A641" s="137"/>
      <c r="B641" s="137"/>
      <c r="C641" s="137"/>
      <c r="J641" s="92"/>
      <c r="K641" s="92"/>
      <c r="L641" s="92"/>
    </row>
    <row r="642">
      <c r="A642" s="137"/>
      <c r="B642" s="137"/>
      <c r="C642" s="137"/>
      <c r="J642" s="92"/>
      <c r="K642" s="92"/>
      <c r="L642" s="92"/>
    </row>
    <row r="643">
      <c r="A643" s="137"/>
      <c r="B643" s="137"/>
      <c r="C643" s="137"/>
      <c r="J643" s="92"/>
      <c r="K643" s="92"/>
      <c r="L643" s="92"/>
    </row>
    <row r="644">
      <c r="A644" s="137"/>
      <c r="B644" s="137"/>
      <c r="C644" s="137"/>
      <c r="J644" s="92"/>
      <c r="K644" s="92"/>
      <c r="L644" s="92"/>
    </row>
    <row r="645">
      <c r="A645" s="137"/>
      <c r="B645" s="137"/>
      <c r="C645" s="137"/>
      <c r="J645" s="92"/>
      <c r="K645" s="92"/>
      <c r="L645" s="92"/>
    </row>
    <row r="646">
      <c r="A646" s="137"/>
      <c r="B646" s="137"/>
      <c r="C646" s="137"/>
      <c r="J646" s="92"/>
      <c r="K646" s="92"/>
      <c r="L646" s="92"/>
    </row>
    <row r="647">
      <c r="A647" s="137"/>
      <c r="B647" s="137"/>
      <c r="C647" s="137"/>
      <c r="J647" s="92"/>
      <c r="K647" s="92"/>
      <c r="L647" s="92"/>
    </row>
    <row r="648">
      <c r="A648" s="137"/>
      <c r="B648" s="137"/>
      <c r="C648" s="137"/>
      <c r="J648" s="92"/>
      <c r="K648" s="92"/>
      <c r="L648" s="92"/>
    </row>
    <row r="649">
      <c r="A649" s="137"/>
      <c r="B649" s="137"/>
      <c r="C649" s="137"/>
      <c r="J649" s="92"/>
      <c r="K649" s="92"/>
      <c r="L649" s="92"/>
    </row>
    <row r="650">
      <c r="A650" s="137"/>
      <c r="B650" s="137"/>
      <c r="C650" s="137"/>
      <c r="J650" s="92"/>
      <c r="K650" s="92"/>
      <c r="L650" s="92"/>
    </row>
    <row r="651">
      <c r="A651" s="137"/>
      <c r="B651" s="137"/>
      <c r="C651" s="137"/>
      <c r="J651" s="92"/>
      <c r="K651" s="92"/>
      <c r="L651" s="92"/>
    </row>
    <row r="652">
      <c r="A652" s="137"/>
      <c r="B652" s="137"/>
      <c r="C652" s="137"/>
      <c r="J652" s="92"/>
      <c r="K652" s="92"/>
      <c r="L652" s="92"/>
    </row>
    <row r="653">
      <c r="A653" s="137"/>
      <c r="B653" s="137"/>
      <c r="C653" s="137"/>
      <c r="J653" s="92"/>
      <c r="K653" s="92"/>
      <c r="L653" s="92"/>
    </row>
    <row r="654">
      <c r="A654" s="137"/>
      <c r="B654" s="137"/>
      <c r="C654" s="137"/>
      <c r="J654" s="92"/>
      <c r="K654" s="92"/>
      <c r="L654" s="92"/>
    </row>
    <row r="655">
      <c r="A655" s="137"/>
      <c r="B655" s="137"/>
      <c r="C655" s="137"/>
      <c r="J655" s="92"/>
      <c r="K655" s="92"/>
      <c r="L655" s="92"/>
    </row>
    <row r="656">
      <c r="A656" s="137"/>
      <c r="B656" s="137"/>
      <c r="C656" s="137"/>
      <c r="J656" s="92"/>
      <c r="K656" s="92"/>
      <c r="L656" s="92"/>
    </row>
    <row r="657">
      <c r="A657" s="137"/>
      <c r="B657" s="137"/>
      <c r="C657" s="137"/>
      <c r="J657" s="92"/>
      <c r="K657" s="92"/>
      <c r="L657" s="92"/>
    </row>
    <row r="658">
      <c r="A658" s="137"/>
      <c r="B658" s="137"/>
      <c r="C658" s="137"/>
      <c r="J658" s="92"/>
      <c r="K658" s="92"/>
      <c r="L658" s="92"/>
    </row>
    <row r="659">
      <c r="A659" s="137"/>
      <c r="B659" s="137"/>
      <c r="C659" s="137"/>
      <c r="J659" s="92"/>
      <c r="K659" s="92"/>
      <c r="L659" s="92"/>
    </row>
    <row r="660">
      <c r="A660" s="137"/>
      <c r="B660" s="137"/>
      <c r="C660" s="137"/>
      <c r="J660" s="92"/>
      <c r="K660" s="92"/>
      <c r="L660" s="92"/>
    </row>
    <row r="661">
      <c r="A661" s="137"/>
      <c r="B661" s="137"/>
      <c r="C661" s="137"/>
      <c r="J661" s="92"/>
      <c r="K661" s="92"/>
      <c r="L661" s="92"/>
    </row>
    <row r="662">
      <c r="A662" s="137"/>
      <c r="B662" s="137"/>
      <c r="C662" s="137"/>
      <c r="J662" s="92"/>
      <c r="K662" s="92"/>
      <c r="L662" s="92"/>
    </row>
    <row r="663">
      <c r="A663" s="137"/>
      <c r="B663" s="137"/>
      <c r="C663" s="137"/>
      <c r="J663" s="92"/>
      <c r="K663" s="92"/>
      <c r="L663" s="92"/>
    </row>
    <row r="664">
      <c r="A664" s="137"/>
      <c r="B664" s="137"/>
      <c r="C664" s="137"/>
      <c r="J664" s="92"/>
      <c r="K664" s="92"/>
      <c r="L664" s="92"/>
    </row>
    <row r="665">
      <c r="A665" s="137"/>
      <c r="B665" s="137"/>
      <c r="C665" s="137"/>
      <c r="J665" s="92"/>
      <c r="K665" s="92"/>
      <c r="L665" s="92"/>
    </row>
    <row r="666">
      <c r="A666" s="137"/>
      <c r="B666" s="137"/>
      <c r="C666" s="137"/>
      <c r="J666" s="92"/>
      <c r="K666" s="92"/>
      <c r="L666" s="92"/>
    </row>
    <row r="667">
      <c r="A667" s="137"/>
      <c r="B667" s="137"/>
      <c r="C667" s="137"/>
      <c r="J667" s="92"/>
      <c r="K667" s="92"/>
      <c r="L667" s="92"/>
    </row>
    <row r="668">
      <c r="A668" s="137"/>
      <c r="B668" s="137"/>
      <c r="C668" s="137"/>
      <c r="J668" s="92"/>
      <c r="K668" s="92"/>
      <c r="L668" s="92"/>
    </row>
    <row r="669">
      <c r="A669" s="137"/>
      <c r="B669" s="137"/>
      <c r="C669" s="137"/>
      <c r="J669" s="92"/>
      <c r="K669" s="92"/>
      <c r="L669" s="92"/>
    </row>
    <row r="670">
      <c r="A670" s="137"/>
      <c r="B670" s="137"/>
      <c r="C670" s="137"/>
      <c r="J670" s="92"/>
      <c r="K670" s="92"/>
      <c r="L670" s="92"/>
    </row>
    <row r="671">
      <c r="A671" s="137"/>
      <c r="B671" s="137"/>
      <c r="C671" s="137"/>
      <c r="J671" s="92"/>
      <c r="K671" s="92"/>
      <c r="L671" s="92"/>
    </row>
    <row r="672">
      <c r="A672" s="137"/>
      <c r="B672" s="137"/>
      <c r="C672" s="137"/>
      <c r="J672" s="92"/>
      <c r="K672" s="92"/>
      <c r="L672" s="92"/>
    </row>
    <row r="673">
      <c r="A673" s="137"/>
      <c r="B673" s="137"/>
      <c r="C673" s="137"/>
      <c r="J673" s="92"/>
      <c r="K673" s="92"/>
      <c r="L673" s="92"/>
    </row>
    <row r="674">
      <c r="A674" s="137"/>
      <c r="B674" s="137"/>
      <c r="C674" s="137"/>
      <c r="J674" s="92"/>
      <c r="K674" s="92"/>
      <c r="L674" s="92"/>
    </row>
    <row r="675">
      <c r="A675" s="137"/>
      <c r="B675" s="137"/>
      <c r="C675" s="137"/>
      <c r="J675" s="92"/>
      <c r="K675" s="92"/>
      <c r="L675" s="92"/>
    </row>
    <row r="676">
      <c r="A676" s="137"/>
      <c r="B676" s="137"/>
      <c r="C676" s="137"/>
      <c r="J676" s="92"/>
      <c r="K676" s="92"/>
      <c r="L676" s="92"/>
    </row>
    <row r="677">
      <c r="A677" s="137"/>
      <c r="B677" s="137"/>
      <c r="C677" s="137"/>
      <c r="J677" s="92"/>
      <c r="K677" s="92"/>
      <c r="L677" s="92"/>
    </row>
    <row r="678">
      <c r="A678" s="137"/>
      <c r="B678" s="137"/>
      <c r="C678" s="137"/>
      <c r="J678" s="92"/>
      <c r="K678" s="92"/>
      <c r="L678" s="92"/>
    </row>
    <row r="679">
      <c r="A679" s="137"/>
      <c r="B679" s="137"/>
      <c r="C679" s="137"/>
      <c r="J679" s="92"/>
      <c r="K679" s="92"/>
      <c r="L679" s="92"/>
    </row>
    <row r="680">
      <c r="A680" s="137"/>
      <c r="B680" s="137"/>
      <c r="C680" s="137"/>
      <c r="J680" s="92"/>
      <c r="K680" s="92"/>
      <c r="L680" s="92"/>
    </row>
    <row r="681">
      <c r="A681" s="137"/>
      <c r="B681" s="137"/>
      <c r="C681" s="137"/>
      <c r="J681" s="92"/>
      <c r="K681" s="92"/>
      <c r="L681" s="92"/>
    </row>
    <row r="682">
      <c r="A682" s="137"/>
      <c r="B682" s="137"/>
      <c r="C682" s="137"/>
      <c r="J682" s="92"/>
      <c r="K682" s="92"/>
      <c r="L682" s="92"/>
    </row>
    <row r="683">
      <c r="A683" s="137"/>
      <c r="B683" s="137"/>
      <c r="C683" s="137"/>
      <c r="J683" s="92"/>
      <c r="K683" s="92"/>
      <c r="L683" s="92"/>
    </row>
    <row r="684">
      <c r="A684" s="137"/>
      <c r="B684" s="137"/>
      <c r="C684" s="137"/>
      <c r="J684" s="92"/>
      <c r="K684" s="92"/>
      <c r="L684" s="92"/>
    </row>
    <row r="685">
      <c r="A685" s="137"/>
      <c r="B685" s="137"/>
      <c r="C685" s="137"/>
      <c r="J685" s="92"/>
      <c r="K685" s="92"/>
      <c r="L685" s="92"/>
    </row>
    <row r="686">
      <c r="A686" s="137"/>
      <c r="B686" s="137"/>
      <c r="C686" s="137"/>
      <c r="J686" s="92"/>
      <c r="K686" s="92"/>
      <c r="L686" s="92"/>
    </row>
    <row r="687">
      <c r="A687" s="137"/>
      <c r="B687" s="137"/>
      <c r="C687" s="137"/>
      <c r="J687" s="92"/>
      <c r="K687" s="92"/>
      <c r="L687" s="92"/>
    </row>
    <row r="688">
      <c r="A688" s="137"/>
      <c r="B688" s="137"/>
      <c r="C688" s="137"/>
      <c r="J688" s="92"/>
      <c r="K688" s="92"/>
      <c r="L688" s="92"/>
    </row>
    <row r="689">
      <c r="A689" s="137"/>
      <c r="B689" s="137"/>
      <c r="C689" s="137"/>
      <c r="J689" s="92"/>
      <c r="K689" s="92"/>
      <c r="L689" s="92"/>
    </row>
    <row r="690">
      <c r="A690" s="137"/>
      <c r="B690" s="137"/>
      <c r="C690" s="137"/>
      <c r="J690" s="92"/>
      <c r="K690" s="92"/>
      <c r="L690" s="92"/>
    </row>
    <row r="691">
      <c r="A691" s="137"/>
      <c r="B691" s="137"/>
      <c r="C691" s="137"/>
      <c r="J691" s="92"/>
      <c r="K691" s="92"/>
      <c r="L691" s="92"/>
    </row>
    <row r="692">
      <c r="A692" s="137"/>
      <c r="B692" s="137"/>
      <c r="C692" s="137"/>
      <c r="J692" s="92"/>
      <c r="K692" s="92"/>
      <c r="L692" s="92"/>
    </row>
    <row r="693">
      <c r="A693" s="137"/>
      <c r="B693" s="137"/>
      <c r="C693" s="137"/>
      <c r="J693" s="92"/>
      <c r="K693" s="92"/>
      <c r="L693" s="92"/>
    </row>
    <row r="694">
      <c r="A694" s="137"/>
      <c r="B694" s="137"/>
      <c r="C694" s="137"/>
      <c r="J694" s="92"/>
      <c r="K694" s="92"/>
      <c r="L694" s="92"/>
    </row>
    <row r="695">
      <c r="A695" s="137"/>
      <c r="B695" s="137"/>
      <c r="C695" s="137"/>
      <c r="J695" s="92"/>
      <c r="K695" s="92"/>
      <c r="L695" s="92"/>
    </row>
    <row r="696">
      <c r="A696" s="137"/>
      <c r="B696" s="137"/>
      <c r="C696" s="137"/>
      <c r="J696" s="92"/>
      <c r="K696" s="92"/>
      <c r="L696" s="92"/>
    </row>
    <row r="697">
      <c r="A697" s="137"/>
      <c r="B697" s="137"/>
      <c r="C697" s="137"/>
      <c r="J697" s="92"/>
      <c r="K697" s="92"/>
      <c r="L697" s="92"/>
    </row>
    <row r="698">
      <c r="A698" s="137"/>
      <c r="B698" s="137"/>
      <c r="C698" s="137"/>
      <c r="J698" s="92"/>
      <c r="K698" s="92"/>
      <c r="L698" s="92"/>
    </row>
    <row r="699">
      <c r="A699" s="137"/>
      <c r="B699" s="137"/>
      <c r="C699" s="137"/>
      <c r="J699" s="92"/>
      <c r="K699" s="92"/>
      <c r="L699" s="92"/>
    </row>
    <row r="700">
      <c r="A700" s="137"/>
      <c r="B700" s="137"/>
      <c r="C700" s="137"/>
      <c r="J700" s="92"/>
      <c r="K700" s="92"/>
      <c r="L700" s="92"/>
    </row>
    <row r="701">
      <c r="A701" s="137"/>
      <c r="B701" s="137"/>
      <c r="C701" s="137"/>
      <c r="J701" s="92"/>
      <c r="K701" s="92"/>
      <c r="L701" s="92"/>
    </row>
    <row r="702">
      <c r="A702" s="137"/>
      <c r="B702" s="137"/>
      <c r="C702" s="137"/>
      <c r="J702" s="92"/>
      <c r="K702" s="92"/>
      <c r="L702" s="92"/>
    </row>
    <row r="703">
      <c r="A703" s="137"/>
      <c r="B703" s="137"/>
      <c r="C703" s="137"/>
      <c r="J703" s="92"/>
      <c r="K703" s="92"/>
      <c r="L703" s="92"/>
    </row>
    <row r="704">
      <c r="A704" s="137"/>
      <c r="B704" s="137"/>
      <c r="C704" s="137"/>
      <c r="J704" s="92"/>
      <c r="K704" s="92"/>
      <c r="L704" s="92"/>
    </row>
    <row r="705">
      <c r="A705" s="137"/>
      <c r="B705" s="137"/>
      <c r="C705" s="137"/>
      <c r="J705" s="92"/>
      <c r="K705" s="92"/>
      <c r="L705" s="92"/>
    </row>
    <row r="706">
      <c r="A706" s="137"/>
      <c r="B706" s="137"/>
      <c r="C706" s="137"/>
      <c r="J706" s="92"/>
      <c r="K706" s="92"/>
      <c r="L706" s="92"/>
    </row>
    <row r="707">
      <c r="A707" s="137"/>
      <c r="B707" s="137"/>
      <c r="C707" s="137"/>
      <c r="J707" s="92"/>
      <c r="K707" s="92"/>
      <c r="L707" s="92"/>
    </row>
    <row r="708">
      <c r="A708" s="137"/>
      <c r="B708" s="137"/>
      <c r="C708" s="137"/>
      <c r="J708" s="92"/>
      <c r="K708" s="92"/>
      <c r="L708" s="92"/>
    </row>
    <row r="709">
      <c r="A709" s="137"/>
      <c r="B709" s="137"/>
      <c r="C709" s="137"/>
      <c r="J709" s="92"/>
      <c r="K709" s="92"/>
      <c r="L709" s="92"/>
    </row>
    <row r="710">
      <c r="A710" s="137"/>
      <c r="B710" s="137"/>
      <c r="C710" s="137"/>
      <c r="J710" s="92"/>
      <c r="K710" s="92"/>
      <c r="L710" s="92"/>
    </row>
    <row r="711">
      <c r="A711" s="137"/>
      <c r="B711" s="137"/>
      <c r="C711" s="137"/>
      <c r="J711" s="92"/>
      <c r="K711" s="92"/>
      <c r="L711" s="92"/>
    </row>
    <row r="712">
      <c r="A712" s="137"/>
      <c r="B712" s="137"/>
      <c r="C712" s="137"/>
      <c r="J712" s="92"/>
      <c r="K712" s="92"/>
      <c r="L712" s="92"/>
    </row>
    <row r="713">
      <c r="A713" s="137"/>
      <c r="B713" s="137"/>
      <c r="C713" s="137"/>
      <c r="J713" s="92"/>
      <c r="K713" s="92"/>
      <c r="L713" s="92"/>
    </row>
    <row r="714">
      <c r="A714" s="137"/>
      <c r="B714" s="137"/>
      <c r="C714" s="137"/>
      <c r="J714" s="92"/>
      <c r="K714" s="92"/>
      <c r="L714" s="92"/>
    </row>
    <row r="715">
      <c r="A715" s="137"/>
      <c r="B715" s="137"/>
      <c r="C715" s="137"/>
      <c r="J715" s="92"/>
      <c r="K715" s="92"/>
      <c r="L715" s="92"/>
    </row>
    <row r="716">
      <c r="A716" s="137"/>
      <c r="B716" s="137"/>
      <c r="C716" s="137"/>
      <c r="J716" s="92"/>
      <c r="K716" s="92"/>
      <c r="L716" s="92"/>
    </row>
    <row r="717">
      <c r="A717" s="137"/>
      <c r="B717" s="137"/>
      <c r="C717" s="137"/>
      <c r="J717" s="92"/>
      <c r="K717" s="92"/>
      <c r="L717" s="92"/>
    </row>
    <row r="718">
      <c r="A718" s="137"/>
      <c r="B718" s="137"/>
      <c r="C718" s="137"/>
      <c r="J718" s="92"/>
      <c r="K718" s="92"/>
      <c r="L718" s="92"/>
    </row>
    <row r="719">
      <c r="A719" s="137"/>
      <c r="B719" s="137"/>
      <c r="C719" s="137"/>
      <c r="J719" s="92"/>
      <c r="K719" s="92"/>
      <c r="L719" s="92"/>
    </row>
    <row r="720">
      <c r="A720" s="137"/>
      <c r="B720" s="137"/>
      <c r="C720" s="137"/>
      <c r="J720" s="92"/>
      <c r="K720" s="92"/>
      <c r="L720" s="92"/>
    </row>
    <row r="721">
      <c r="A721" s="137"/>
      <c r="B721" s="137"/>
      <c r="C721" s="137"/>
      <c r="J721" s="92"/>
      <c r="K721" s="92"/>
      <c r="L721" s="92"/>
    </row>
    <row r="722">
      <c r="A722" s="137"/>
      <c r="B722" s="137"/>
      <c r="C722" s="137"/>
      <c r="J722" s="92"/>
      <c r="K722" s="92"/>
      <c r="L722" s="92"/>
    </row>
    <row r="723">
      <c r="A723" s="137"/>
      <c r="B723" s="137"/>
      <c r="C723" s="137"/>
      <c r="J723" s="92"/>
      <c r="K723" s="92"/>
      <c r="L723" s="92"/>
    </row>
    <row r="724">
      <c r="A724" s="137"/>
      <c r="B724" s="137"/>
      <c r="C724" s="137"/>
      <c r="J724" s="92"/>
      <c r="K724" s="92"/>
      <c r="L724" s="92"/>
    </row>
    <row r="725">
      <c r="A725" s="137"/>
      <c r="B725" s="137"/>
      <c r="C725" s="137"/>
      <c r="J725" s="92"/>
      <c r="K725" s="92"/>
      <c r="L725" s="92"/>
    </row>
    <row r="726">
      <c r="A726" s="137"/>
      <c r="B726" s="137"/>
      <c r="C726" s="137"/>
      <c r="J726" s="92"/>
      <c r="K726" s="92"/>
      <c r="L726" s="92"/>
    </row>
    <row r="727">
      <c r="A727" s="137"/>
      <c r="B727" s="137"/>
      <c r="C727" s="137"/>
      <c r="J727" s="92"/>
      <c r="K727" s="92"/>
      <c r="L727" s="92"/>
    </row>
    <row r="728">
      <c r="A728" s="137"/>
      <c r="B728" s="137"/>
      <c r="C728" s="137"/>
      <c r="J728" s="92"/>
      <c r="K728" s="92"/>
      <c r="L728" s="92"/>
    </row>
    <row r="729">
      <c r="A729" s="137"/>
      <c r="B729" s="137"/>
      <c r="C729" s="137"/>
      <c r="J729" s="92"/>
      <c r="K729" s="92"/>
      <c r="L729" s="92"/>
    </row>
    <row r="730">
      <c r="A730" s="137"/>
      <c r="B730" s="137"/>
      <c r="C730" s="137"/>
      <c r="J730" s="92"/>
      <c r="K730" s="92"/>
      <c r="L730" s="92"/>
    </row>
    <row r="731">
      <c r="A731" s="137"/>
      <c r="B731" s="137"/>
      <c r="C731" s="137"/>
      <c r="J731" s="92"/>
      <c r="K731" s="92"/>
      <c r="L731" s="92"/>
    </row>
    <row r="732">
      <c r="A732" s="137"/>
      <c r="B732" s="137"/>
      <c r="C732" s="137"/>
      <c r="J732" s="92"/>
      <c r="K732" s="92"/>
      <c r="L732" s="92"/>
    </row>
    <row r="733">
      <c r="A733" s="137"/>
      <c r="B733" s="137"/>
      <c r="C733" s="137"/>
      <c r="J733" s="92"/>
      <c r="K733" s="92"/>
      <c r="L733" s="92"/>
    </row>
    <row r="734">
      <c r="A734" s="137"/>
      <c r="B734" s="137"/>
      <c r="C734" s="137"/>
      <c r="J734" s="92"/>
      <c r="K734" s="92"/>
      <c r="L734" s="92"/>
    </row>
    <row r="735">
      <c r="A735" s="137"/>
      <c r="B735" s="137"/>
      <c r="C735" s="137"/>
      <c r="J735" s="92"/>
      <c r="K735" s="92"/>
      <c r="L735" s="92"/>
    </row>
    <row r="736">
      <c r="A736" s="137"/>
      <c r="B736" s="137"/>
      <c r="C736" s="137"/>
      <c r="J736" s="92"/>
      <c r="K736" s="92"/>
      <c r="L736" s="92"/>
    </row>
    <row r="737">
      <c r="A737" s="137"/>
      <c r="B737" s="137"/>
      <c r="C737" s="137"/>
      <c r="J737" s="92"/>
      <c r="K737" s="92"/>
      <c r="L737" s="92"/>
    </row>
    <row r="738">
      <c r="A738" s="137"/>
      <c r="B738" s="137"/>
      <c r="C738" s="137"/>
      <c r="J738" s="92"/>
      <c r="K738" s="92"/>
      <c r="L738" s="92"/>
    </row>
    <row r="739">
      <c r="A739" s="137"/>
      <c r="B739" s="137"/>
      <c r="C739" s="137"/>
      <c r="J739" s="92"/>
      <c r="K739" s="92"/>
      <c r="L739" s="92"/>
    </row>
    <row r="740">
      <c r="A740" s="137"/>
      <c r="B740" s="137"/>
      <c r="C740" s="137"/>
      <c r="J740" s="92"/>
      <c r="K740" s="92"/>
      <c r="L740" s="92"/>
    </row>
    <row r="741">
      <c r="A741" s="137"/>
      <c r="B741" s="137"/>
      <c r="C741" s="137"/>
      <c r="J741" s="92"/>
      <c r="K741" s="92"/>
      <c r="L741" s="92"/>
    </row>
    <row r="742">
      <c r="A742" s="137"/>
      <c r="B742" s="137"/>
      <c r="C742" s="137"/>
      <c r="J742" s="92"/>
      <c r="K742" s="92"/>
      <c r="L742" s="92"/>
    </row>
    <row r="743">
      <c r="A743" s="137"/>
      <c r="B743" s="137"/>
      <c r="C743" s="137"/>
      <c r="J743" s="92"/>
      <c r="K743" s="92"/>
      <c r="L743" s="92"/>
    </row>
    <row r="744">
      <c r="A744" s="137"/>
      <c r="B744" s="137"/>
      <c r="C744" s="137"/>
      <c r="J744" s="92"/>
      <c r="K744" s="92"/>
      <c r="L744" s="92"/>
    </row>
    <row r="745">
      <c r="A745" s="137"/>
      <c r="B745" s="137"/>
      <c r="C745" s="137"/>
      <c r="J745" s="92"/>
      <c r="K745" s="92"/>
      <c r="L745" s="92"/>
    </row>
    <row r="746">
      <c r="A746" s="137"/>
      <c r="B746" s="137"/>
      <c r="C746" s="137"/>
      <c r="J746" s="92"/>
      <c r="K746" s="92"/>
      <c r="L746" s="92"/>
    </row>
    <row r="747">
      <c r="A747" s="137"/>
      <c r="B747" s="137"/>
      <c r="C747" s="137"/>
      <c r="J747" s="92"/>
      <c r="K747" s="92"/>
      <c r="L747" s="92"/>
    </row>
    <row r="748">
      <c r="A748" s="137"/>
      <c r="B748" s="137"/>
      <c r="C748" s="137"/>
      <c r="J748" s="92"/>
      <c r="K748" s="92"/>
      <c r="L748" s="92"/>
    </row>
    <row r="749">
      <c r="J749" s="92"/>
      <c r="K749" s="92"/>
      <c r="L749" s="92"/>
    </row>
    <row r="750">
      <c r="J750" s="92"/>
      <c r="K750" s="92"/>
      <c r="L750" s="92"/>
    </row>
    <row r="751">
      <c r="J751" s="92"/>
      <c r="K751" s="92"/>
      <c r="L751" s="92"/>
    </row>
    <row r="752">
      <c r="J752" s="92"/>
      <c r="K752" s="92"/>
      <c r="L752" s="92">
        <f>sum(L3:L721)</f>
        <v>50335</v>
      </c>
    </row>
    <row r="753">
      <c r="J753" s="92"/>
      <c r="K753" s="92"/>
      <c r="L753" s="92"/>
    </row>
    <row r="754">
      <c r="J754" s="92"/>
      <c r="K754" s="92"/>
      <c r="L754" s="92"/>
    </row>
    <row r="755">
      <c r="J755" s="92"/>
      <c r="K755" s="92"/>
      <c r="L755" s="92"/>
    </row>
    <row r="756">
      <c r="J756" s="92"/>
      <c r="K756" s="92"/>
      <c r="L756" s="92"/>
    </row>
    <row r="757">
      <c r="J757" s="92"/>
      <c r="K757" s="92"/>
      <c r="L757" s="92"/>
    </row>
    <row r="758">
      <c r="J758" s="92"/>
      <c r="K758" s="92"/>
      <c r="L758" s="92"/>
    </row>
    <row r="759">
      <c r="J759" s="92"/>
      <c r="K759" s="92"/>
      <c r="L759" s="92"/>
    </row>
    <row r="760">
      <c r="J760" s="92"/>
      <c r="K760" s="92"/>
      <c r="L760" s="92"/>
    </row>
    <row r="761">
      <c r="J761" s="92"/>
      <c r="K761" s="92"/>
      <c r="L761" s="92"/>
    </row>
    <row r="762">
      <c r="J762" s="92"/>
      <c r="K762" s="92"/>
      <c r="L762" s="92"/>
    </row>
    <row r="763">
      <c r="J763" s="92"/>
      <c r="K763" s="92"/>
      <c r="L763" s="92"/>
    </row>
    <row r="764">
      <c r="J764" s="92"/>
      <c r="K764" s="92"/>
      <c r="L764" s="92"/>
    </row>
    <row r="765">
      <c r="J765" s="92"/>
      <c r="K765" s="92"/>
      <c r="L765" s="92"/>
    </row>
    <row r="766">
      <c r="J766" s="92"/>
      <c r="K766" s="92"/>
      <c r="L766" s="92"/>
    </row>
    <row r="767">
      <c r="J767" s="92"/>
      <c r="K767" s="92"/>
      <c r="L767" s="92"/>
    </row>
    <row r="768">
      <c r="J768" s="92"/>
      <c r="K768" s="92"/>
      <c r="L768" s="92"/>
    </row>
    <row r="769">
      <c r="J769" s="92"/>
      <c r="K769" s="92"/>
      <c r="L769" s="92"/>
    </row>
    <row r="770">
      <c r="J770" s="92"/>
      <c r="K770" s="92"/>
      <c r="L770" s="92"/>
    </row>
    <row r="771">
      <c r="J771" s="92"/>
      <c r="K771" s="92"/>
      <c r="L771" s="92"/>
    </row>
    <row r="772">
      <c r="J772" s="92"/>
      <c r="K772" s="92"/>
      <c r="L772" s="92"/>
    </row>
    <row r="773">
      <c r="J773" s="92"/>
      <c r="K773" s="92"/>
      <c r="L773" s="92"/>
    </row>
    <row r="774">
      <c r="J774" s="92"/>
      <c r="K774" s="92"/>
      <c r="L774" s="92"/>
    </row>
    <row r="775">
      <c r="J775" s="92"/>
      <c r="K775" s="92"/>
      <c r="L775" s="92"/>
    </row>
    <row r="776">
      <c r="J776" s="92"/>
      <c r="K776" s="92"/>
      <c r="L776" s="92"/>
    </row>
    <row r="777">
      <c r="J777" s="92"/>
      <c r="K777" s="92"/>
      <c r="L777" s="92"/>
    </row>
    <row r="778">
      <c r="J778" s="92"/>
      <c r="K778" s="92"/>
      <c r="L778" s="92"/>
    </row>
    <row r="779">
      <c r="J779" s="92"/>
      <c r="K779" s="92"/>
      <c r="L779" s="92"/>
    </row>
    <row r="780">
      <c r="J780" s="92"/>
      <c r="K780" s="92"/>
      <c r="L780" s="92"/>
    </row>
    <row r="781">
      <c r="J781" s="92"/>
      <c r="K781" s="92"/>
      <c r="L781" s="92"/>
    </row>
    <row r="782">
      <c r="J782" s="92"/>
      <c r="K782" s="92"/>
      <c r="L782" s="92"/>
    </row>
    <row r="783">
      <c r="J783" s="92"/>
      <c r="K783" s="92"/>
      <c r="L783" s="92"/>
    </row>
    <row r="784">
      <c r="J784" s="92"/>
      <c r="K784" s="92"/>
      <c r="L784" s="92"/>
    </row>
    <row r="785">
      <c r="J785" s="92"/>
      <c r="K785" s="92"/>
      <c r="L785" s="92"/>
    </row>
    <row r="786">
      <c r="J786" s="92"/>
      <c r="K786" s="92"/>
      <c r="L786" s="92"/>
    </row>
    <row r="787">
      <c r="J787" s="92"/>
      <c r="K787" s="92"/>
      <c r="L787" s="92"/>
    </row>
    <row r="788">
      <c r="J788" s="92"/>
      <c r="K788" s="92"/>
      <c r="L788" s="92"/>
    </row>
    <row r="789">
      <c r="J789" s="92"/>
      <c r="K789" s="92"/>
      <c r="L789" s="92"/>
    </row>
    <row r="790">
      <c r="J790" s="92"/>
      <c r="K790" s="92"/>
      <c r="L790" s="92"/>
    </row>
    <row r="791">
      <c r="J791" s="92"/>
      <c r="K791" s="92"/>
      <c r="L791" s="92"/>
    </row>
    <row r="792">
      <c r="J792" s="92"/>
      <c r="K792" s="92"/>
      <c r="L792" s="92"/>
    </row>
    <row r="793">
      <c r="J793" s="92"/>
      <c r="K793" s="92"/>
      <c r="L793" s="92"/>
    </row>
    <row r="794">
      <c r="J794" s="92"/>
      <c r="K794" s="92"/>
      <c r="L794" s="92"/>
    </row>
    <row r="795">
      <c r="J795" s="92"/>
      <c r="K795" s="92"/>
      <c r="L795" s="92"/>
    </row>
    <row r="796">
      <c r="J796" s="92"/>
      <c r="K796" s="92"/>
      <c r="L796" s="92"/>
    </row>
    <row r="797">
      <c r="J797" s="92"/>
      <c r="K797" s="92"/>
      <c r="L797" s="92"/>
    </row>
    <row r="798">
      <c r="J798" s="92"/>
      <c r="K798" s="92"/>
      <c r="L798" s="92"/>
    </row>
    <row r="799">
      <c r="J799" s="92"/>
      <c r="K799" s="92"/>
      <c r="L799" s="92"/>
    </row>
    <row r="800">
      <c r="J800" s="92"/>
      <c r="K800" s="92"/>
      <c r="L800" s="92"/>
    </row>
    <row r="801">
      <c r="J801" s="92"/>
      <c r="K801" s="92"/>
      <c r="L801" s="92"/>
    </row>
    <row r="802">
      <c r="J802" s="92"/>
      <c r="K802" s="92"/>
      <c r="L802" s="92"/>
    </row>
    <row r="803">
      <c r="J803" s="92"/>
      <c r="K803" s="92"/>
      <c r="L803" s="92"/>
    </row>
    <row r="804">
      <c r="J804" s="92"/>
      <c r="K804" s="92"/>
      <c r="L804" s="92"/>
    </row>
    <row r="805">
      <c r="J805" s="92"/>
      <c r="K805" s="92"/>
      <c r="L805" s="92"/>
    </row>
    <row r="806">
      <c r="J806" s="92"/>
      <c r="K806" s="92"/>
      <c r="L806" s="92"/>
    </row>
    <row r="807">
      <c r="J807" s="92"/>
      <c r="K807" s="92"/>
      <c r="L807" s="92"/>
    </row>
    <row r="808">
      <c r="J808" s="92"/>
      <c r="K808" s="92"/>
      <c r="L808" s="92"/>
    </row>
    <row r="809">
      <c r="J809" s="92"/>
      <c r="K809" s="92"/>
      <c r="L809" s="92"/>
    </row>
    <row r="810">
      <c r="J810" s="92"/>
      <c r="K810" s="92"/>
      <c r="L810" s="92"/>
    </row>
    <row r="811">
      <c r="J811" s="92"/>
      <c r="K811" s="92"/>
      <c r="L811" s="92"/>
    </row>
    <row r="812">
      <c r="J812" s="92"/>
      <c r="K812" s="92"/>
      <c r="L812" s="92"/>
    </row>
    <row r="813">
      <c r="J813" s="92"/>
      <c r="K813" s="92"/>
      <c r="L813" s="92"/>
    </row>
    <row r="814">
      <c r="J814" s="92"/>
      <c r="K814" s="92"/>
      <c r="L814" s="92"/>
    </row>
    <row r="815">
      <c r="J815" s="92"/>
      <c r="K815" s="92"/>
      <c r="L815" s="92"/>
    </row>
    <row r="816">
      <c r="J816" s="92"/>
      <c r="K816" s="92"/>
      <c r="L816" s="92"/>
    </row>
    <row r="817">
      <c r="J817" s="92"/>
      <c r="K817" s="92"/>
      <c r="L817" s="92"/>
    </row>
    <row r="818">
      <c r="J818" s="92"/>
      <c r="K818" s="92"/>
      <c r="L818" s="92"/>
    </row>
    <row r="819">
      <c r="J819" s="92"/>
      <c r="K819" s="92"/>
      <c r="L819" s="92"/>
    </row>
    <row r="820">
      <c r="J820" s="92"/>
      <c r="K820" s="92"/>
      <c r="L820" s="92"/>
    </row>
    <row r="821">
      <c r="J821" s="92"/>
      <c r="K821" s="92"/>
      <c r="L821" s="92"/>
    </row>
    <row r="822">
      <c r="J822" s="92"/>
      <c r="K822" s="92"/>
      <c r="L822" s="92"/>
    </row>
    <row r="823">
      <c r="J823" s="92"/>
      <c r="K823" s="92"/>
      <c r="L823" s="92"/>
    </row>
    <row r="824">
      <c r="J824" s="92"/>
      <c r="K824" s="92"/>
      <c r="L824" s="92"/>
    </row>
    <row r="825">
      <c r="J825" s="92"/>
      <c r="K825" s="92"/>
      <c r="L825" s="92"/>
    </row>
    <row r="826">
      <c r="J826" s="92"/>
      <c r="K826" s="92"/>
      <c r="L826" s="92"/>
    </row>
    <row r="827">
      <c r="J827" s="92"/>
      <c r="K827" s="92"/>
      <c r="L827" s="92"/>
    </row>
    <row r="828">
      <c r="J828" s="92"/>
      <c r="K828" s="92"/>
      <c r="L828" s="92"/>
    </row>
    <row r="829">
      <c r="J829" s="92"/>
      <c r="K829" s="92"/>
      <c r="L829" s="92"/>
    </row>
    <row r="830">
      <c r="J830" s="92"/>
      <c r="K830" s="92"/>
      <c r="L830" s="92"/>
    </row>
    <row r="831">
      <c r="J831" s="92"/>
      <c r="K831" s="92"/>
      <c r="L831" s="92"/>
    </row>
    <row r="832">
      <c r="J832" s="92"/>
      <c r="K832" s="92"/>
      <c r="L832" s="92"/>
    </row>
    <row r="833">
      <c r="J833" s="92"/>
      <c r="K833" s="92"/>
      <c r="L833" s="92"/>
    </row>
    <row r="834">
      <c r="J834" s="92"/>
      <c r="K834" s="92"/>
      <c r="L834" s="92"/>
    </row>
    <row r="835">
      <c r="J835" s="92"/>
      <c r="K835" s="92"/>
      <c r="L835" s="92"/>
    </row>
    <row r="836">
      <c r="J836" s="92"/>
      <c r="K836" s="92"/>
      <c r="L836" s="92"/>
    </row>
    <row r="837">
      <c r="J837" s="92"/>
      <c r="K837" s="92"/>
      <c r="L837" s="92"/>
    </row>
    <row r="838">
      <c r="J838" s="92"/>
      <c r="K838" s="92"/>
      <c r="L838" s="92"/>
    </row>
    <row r="839">
      <c r="J839" s="92"/>
      <c r="K839" s="92"/>
      <c r="L839" s="92"/>
    </row>
    <row r="840">
      <c r="J840" s="92"/>
      <c r="K840" s="92"/>
      <c r="L840" s="92"/>
    </row>
    <row r="841">
      <c r="J841" s="92"/>
      <c r="K841" s="92"/>
      <c r="L841" s="92"/>
    </row>
    <row r="842">
      <c r="J842" s="92"/>
      <c r="K842" s="92"/>
      <c r="L842" s="92"/>
    </row>
    <row r="843">
      <c r="J843" s="92"/>
      <c r="K843" s="92"/>
      <c r="L843" s="92"/>
    </row>
    <row r="844">
      <c r="J844" s="92"/>
      <c r="K844" s="92"/>
      <c r="L844" s="92"/>
    </row>
    <row r="845">
      <c r="J845" s="92"/>
      <c r="K845" s="92"/>
      <c r="L845" s="92"/>
    </row>
    <row r="846">
      <c r="J846" s="92"/>
      <c r="K846" s="92"/>
      <c r="L846" s="92"/>
    </row>
    <row r="847">
      <c r="J847" s="92"/>
      <c r="K847" s="92"/>
      <c r="L847" s="92"/>
    </row>
    <row r="848">
      <c r="J848" s="92"/>
      <c r="K848" s="92"/>
      <c r="L848" s="92"/>
    </row>
    <row r="849">
      <c r="J849" s="92"/>
      <c r="K849" s="92"/>
      <c r="L849" s="92"/>
    </row>
    <row r="850">
      <c r="J850" s="92"/>
      <c r="K850" s="92"/>
      <c r="L850" s="92"/>
    </row>
    <row r="851">
      <c r="J851" s="92"/>
      <c r="K851" s="92"/>
      <c r="L851" s="92"/>
    </row>
    <row r="852">
      <c r="J852" s="92"/>
      <c r="K852" s="92"/>
      <c r="L852" s="92"/>
    </row>
    <row r="853">
      <c r="J853" s="92"/>
      <c r="K853" s="92"/>
      <c r="L853" s="92"/>
    </row>
    <row r="854">
      <c r="J854" s="92"/>
      <c r="K854" s="92"/>
      <c r="L854" s="92"/>
    </row>
    <row r="855">
      <c r="J855" s="92"/>
      <c r="K855" s="92"/>
      <c r="L855" s="92"/>
    </row>
    <row r="856">
      <c r="J856" s="92"/>
      <c r="K856" s="92"/>
      <c r="L856" s="92"/>
    </row>
    <row r="857">
      <c r="J857" s="92"/>
      <c r="K857" s="92"/>
      <c r="L857" s="92"/>
    </row>
    <row r="858">
      <c r="J858" s="92"/>
      <c r="K858" s="92"/>
      <c r="L858" s="92"/>
    </row>
    <row r="859">
      <c r="J859" s="92"/>
      <c r="K859" s="92"/>
      <c r="L859" s="92"/>
    </row>
    <row r="860">
      <c r="J860" s="92"/>
      <c r="K860" s="92"/>
      <c r="L860" s="92"/>
    </row>
    <row r="861">
      <c r="J861" s="92"/>
      <c r="K861" s="92"/>
      <c r="L861" s="92"/>
    </row>
    <row r="862">
      <c r="J862" s="92"/>
      <c r="K862" s="92"/>
      <c r="L862" s="92"/>
    </row>
    <row r="863">
      <c r="J863" s="92"/>
      <c r="K863" s="92"/>
      <c r="L863" s="92"/>
    </row>
    <row r="864">
      <c r="J864" s="92"/>
      <c r="K864" s="92"/>
      <c r="L864" s="92"/>
    </row>
    <row r="865">
      <c r="J865" s="92"/>
      <c r="K865" s="92"/>
      <c r="L865" s="92"/>
    </row>
    <row r="866">
      <c r="J866" s="92"/>
      <c r="K866" s="92"/>
      <c r="L866" s="92"/>
    </row>
    <row r="867">
      <c r="J867" s="92"/>
      <c r="K867" s="92"/>
      <c r="L867" s="92"/>
    </row>
    <row r="868">
      <c r="J868" s="92"/>
      <c r="K868" s="92"/>
      <c r="L868" s="92"/>
    </row>
    <row r="869">
      <c r="J869" s="92"/>
      <c r="K869" s="92"/>
      <c r="L869" s="92"/>
    </row>
    <row r="870">
      <c r="J870" s="92"/>
      <c r="K870" s="92"/>
      <c r="L870" s="92"/>
    </row>
    <row r="871">
      <c r="J871" s="92"/>
      <c r="K871" s="92"/>
      <c r="L871" s="92"/>
    </row>
    <row r="872">
      <c r="J872" s="92"/>
      <c r="K872" s="92"/>
      <c r="L872" s="92"/>
    </row>
    <row r="873">
      <c r="J873" s="92"/>
      <c r="K873" s="92"/>
      <c r="L873" s="92"/>
    </row>
    <row r="874">
      <c r="J874" s="92"/>
      <c r="K874" s="92"/>
      <c r="L874" s="92"/>
    </row>
    <row r="875">
      <c r="J875" s="92"/>
      <c r="K875" s="92"/>
      <c r="L875" s="92"/>
    </row>
    <row r="876">
      <c r="J876" s="92"/>
      <c r="K876" s="92"/>
      <c r="L876" s="92"/>
    </row>
    <row r="877">
      <c r="J877" s="92"/>
      <c r="K877" s="92"/>
      <c r="L877" s="92"/>
    </row>
    <row r="878">
      <c r="J878" s="92"/>
      <c r="K878" s="92"/>
      <c r="L878" s="92"/>
    </row>
    <row r="879">
      <c r="J879" s="92"/>
      <c r="K879" s="92"/>
      <c r="L879" s="92"/>
    </row>
    <row r="880">
      <c r="J880" s="92"/>
      <c r="K880" s="92"/>
      <c r="L880" s="92"/>
    </row>
    <row r="881">
      <c r="J881" s="92"/>
      <c r="K881" s="92"/>
      <c r="L881" s="92"/>
    </row>
    <row r="882">
      <c r="J882" s="92"/>
      <c r="K882" s="92"/>
      <c r="L882" s="92"/>
    </row>
    <row r="883">
      <c r="J883" s="92"/>
      <c r="K883" s="92"/>
      <c r="L883" s="92"/>
    </row>
    <row r="884">
      <c r="J884" s="92"/>
      <c r="K884" s="92"/>
      <c r="L884" s="92"/>
    </row>
    <row r="885">
      <c r="J885" s="92"/>
      <c r="K885" s="92"/>
      <c r="L885" s="92"/>
    </row>
    <row r="886">
      <c r="J886" s="92"/>
      <c r="K886" s="92"/>
      <c r="L886" s="92"/>
    </row>
    <row r="887">
      <c r="J887" s="92"/>
      <c r="K887" s="92"/>
      <c r="L887" s="92"/>
    </row>
    <row r="888">
      <c r="J888" s="92"/>
      <c r="K888" s="92"/>
      <c r="L888" s="92"/>
    </row>
    <row r="889">
      <c r="J889" s="92"/>
      <c r="K889" s="92"/>
      <c r="L889" s="92"/>
    </row>
    <row r="890">
      <c r="J890" s="92"/>
      <c r="K890" s="92"/>
      <c r="L890" s="92"/>
    </row>
    <row r="891">
      <c r="J891" s="92"/>
      <c r="K891" s="92"/>
      <c r="L891" s="92"/>
    </row>
    <row r="892">
      <c r="J892" s="92"/>
      <c r="K892" s="92"/>
      <c r="L892" s="92"/>
    </row>
    <row r="893">
      <c r="J893" s="92"/>
      <c r="K893" s="92"/>
      <c r="L893" s="92"/>
    </row>
    <row r="894">
      <c r="J894" s="92"/>
      <c r="K894" s="92"/>
      <c r="L894" s="92"/>
    </row>
    <row r="895">
      <c r="J895" s="92"/>
      <c r="K895" s="92"/>
      <c r="L895" s="92"/>
    </row>
    <row r="896">
      <c r="J896" s="92"/>
      <c r="K896" s="92"/>
      <c r="L896" s="92"/>
    </row>
    <row r="897">
      <c r="J897" s="92"/>
      <c r="K897" s="92"/>
      <c r="L897" s="92"/>
    </row>
    <row r="898">
      <c r="J898" s="92"/>
      <c r="K898" s="92"/>
      <c r="L898" s="92"/>
    </row>
    <row r="899">
      <c r="J899" s="92"/>
      <c r="K899" s="92"/>
      <c r="L899" s="92"/>
    </row>
    <row r="900">
      <c r="J900" s="92"/>
      <c r="K900" s="92"/>
      <c r="L900" s="92"/>
    </row>
    <row r="901">
      <c r="J901" s="92"/>
      <c r="K901" s="92"/>
      <c r="L901" s="92"/>
    </row>
    <row r="902">
      <c r="J902" s="92"/>
      <c r="K902" s="92"/>
      <c r="L902" s="92"/>
    </row>
    <row r="903">
      <c r="J903" s="92"/>
      <c r="K903" s="92"/>
      <c r="L903" s="92"/>
    </row>
    <row r="904">
      <c r="J904" s="92"/>
      <c r="K904" s="92"/>
      <c r="L904" s="92"/>
    </row>
    <row r="905">
      <c r="J905" s="92"/>
      <c r="K905" s="92"/>
      <c r="L905" s="92"/>
    </row>
    <row r="906">
      <c r="J906" s="92"/>
      <c r="K906" s="92"/>
      <c r="L906" s="92"/>
    </row>
    <row r="907">
      <c r="J907" s="92"/>
      <c r="K907" s="92"/>
      <c r="L907" s="92"/>
    </row>
    <row r="908">
      <c r="J908" s="92"/>
      <c r="K908" s="92"/>
      <c r="L908" s="92"/>
    </row>
    <row r="909">
      <c r="J909" s="92"/>
      <c r="K909" s="92"/>
      <c r="L909" s="92"/>
    </row>
    <row r="910">
      <c r="J910" s="92"/>
      <c r="K910" s="92"/>
      <c r="L910" s="92"/>
    </row>
    <row r="911">
      <c r="J911" s="92"/>
      <c r="K911" s="92"/>
      <c r="L911" s="92"/>
    </row>
    <row r="912">
      <c r="J912" s="92"/>
      <c r="K912" s="92"/>
      <c r="L912" s="92"/>
    </row>
    <row r="913">
      <c r="J913" s="92"/>
      <c r="K913" s="92"/>
      <c r="L913" s="92"/>
    </row>
    <row r="914">
      <c r="J914" s="92"/>
      <c r="K914" s="92"/>
      <c r="L914" s="92"/>
    </row>
    <row r="915">
      <c r="J915" s="92"/>
      <c r="K915" s="92"/>
      <c r="L915" s="92"/>
    </row>
    <row r="916">
      <c r="J916" s="92"/>
      <c r="K916" s="92"/>
      <c r="L916" s="92"/>
    </row>
    <row r="917">
      <c r="J917" s="92"/>
      <c r="K917" s="92"/>
      <c r="L917" s="92"/>
    </row>
    <row r="918">
      <c r="J918" s="92"/>
      <c r="K918" s="92"/>
      <c r="L918" s="92"/>
    </row>
    <row r="919">
      <c r="J919" s="92"/>
      <c r="K919" s="92"/>
      <c r="L919" s="92"/>
    </row>
    <row r="920">
      <c r="J920" s="92"/>
      <c r="K920" s="92"/>
      <c r="L920" s="92"/>
    </row>
    <row r="921">
      <c r="J921" s="92"/>
      <c r="K921" s="92"/>
      <c r="L921" s="92"/>
    </row>
    <row r="922">
      <c r="J922" s="92"/>
      <c r="K922" s="92"/>
      <c r="L922" s="92"/>
    </row>
    <row r="923">
      <c r="J923" s="92"/>
      <c r="K923" s="92"/>
      <c r="L923" s="92"/>
    </row>
    <row r="924">
      <c r="J924" s="92"/>
      <c r="K924" s="92"/>
      <c r="L924" s="92"/>
    </row>
    <row r="925">
      <c r="J925" s="92"/>
      <c r="K925" s="92"/>
      <c r="L925" s="92"/>
    </row>
    <row r="926">
      <c r="J926" s="92"/>
      <c r="K926" s="92"/>
      <c r="L926" s="92"/>
    </row>
    <row r="927">
      <c r="J927" s="92"/>
      <c r="K927" s="92"/>
      <c r="L927" s="92"/>
    </row>
    <row r="928">
      <c r="J928" s="92"/>
      <c r="K928" s="92"/>
      <c r="L928" s="92"/>
    </row>
    <row r="929">
      <c r="J929" s="92"/>
      <c r="K929" s="92"/>
      <c r="L929" s="92"/>
    </row>
    <row r="930">
      <c r="J930" s="92"/>
      <c r="K930" s="92"/>
      <c r="L930" s="92"/>
    </row>
    <row r="931">
      <c r="J931" s="92"/>
      <c r="K931" s="92"/>
      <c r="L931" s="92"/>
    </row>
    <row r="932">
      <c r="J932" s="92"/>
      <c r="K932" s="92"/>
      <c r="L932" s="92"/>
    </row>
    <row r="933">
      <c r="J933" s="92"/>
      <c r="K933" s="92"/>
      <c r="L933" s="92"/>
    </row>
    <row r="934">
      <c r="J934" s="92"/>
      <c r="K934" s="92"/>
      <c r="L934" s="92"/>
    </row>
    <row r="935">
      <c r="J935" s="92"/>
      <c r="K935" s="92"/>
      <c r="L935" s="92"/>
    </row>
    <row r="936">
      <c r="J936" s="92"/>
      <c r="K936" s="92"/>
      <c r="L936" s="92"/>
    </row>
    <row r="937">
      <c r="J937" s="92"/>
      <c r="K937" s="92"/>
      <c r="L937" s="92"/>
    </row>
    <row r="938">
      <c r="J938" s="92"/>
      <c r="K938" s="92"/>
      <c r="L938" s="92"/>
    </row>
    <row r="939">
      <c r="J939" s="92"/>
      <c r="K939" s="92"/>
      <c r="L939" s="92"/>
    </row>
    <row r="940">
      <c r="J940" s="92"/>
      <c r="K940" s="92"/>
      <c r="L940" s="92"/>
    </row>
    <row r="941">
      <c r="J941" s="92"/>
      <c r="K941" s="92"/>
      <c r="L941" s="92"/>
    </row>
    <row r="942">
      <c r="J942" s="92"/>
      <c r="K942" s="92"/>
      <c r="L942" s="92"/>
    </row>
    <row r="943">
      <c r="J943" s="92"/>
      <c r="K943" s="92"/>
      <c r="L943" s="92"/>
    </row>
    <row r="944">
      <c r="J944" s="92"/>
      <c r="K944" s="92"/>
      <c r="L944" s="92"/>
    </row>
    <row r="945">
      <c r="J945" s="92"/>
      <c r="K945" s="92"/>
      <c r="L945" s="92"/>
    </row>
    <row r="946">
      <c r="J946" s="92"/>
      <c r="K946" s="92"/>
      <c r="L946" s="92"/>
    </row>
    <row r="947">
      <c r="J947" s="92"/>
      <c r="K947" s="92"/>
      <c r="L947" s="92"/>
    </row>
    <row r="948">
      <c r="J948" s="92"/>
      <c r="K948" s="92"/>
      <c r="L948" s="92"/>
    </row>
    <row r="949">
      <c r="J949" s="92"/>
      <c r="K949" s="92"/>
      <c r="L949" s="92"/>
    </row>
    <row r="950">
      <c r="J950" s="92"/>
      <c r="K950" s="92"/>
      <c r="L950" s="92"/>
    </row>
    <row r="951">
      <c r="J951" s="92"/>
      <c r="K951" s="92"/>
      <c r="L951" s="92"/>
    </row>
    <row r="952">
      <c r="J952" s="92"/>
      <c r="K952" s="92"/>
      <c r="L952" s="92"/>
    </row>
    <row r="953">
      <c r="J953" s="92"/>
      <c r="K953" s="92"/>
      <c r="L953" s="92"/>
    </row>
    <row r="954">
      <c r="J954" s="92"/>
      <c r="K954" s="92"/>
      <c r="L954" s="92"/>
    </row>
    <row r="955">
      <c r="J955" s="92"/>
      <c r="K955" s="92"/>
      <c r="L955" s="92"/>
    </row>
    <row r="956">
      <c r="J956" s="92"/>
      <c r="K956" s="92"/>
      <c r="L956" s="92"/>
    </row>
    <row r="957">
      <c r="J957" s="92"/>
      <c r="K957" s="92"/>
      <c r="L957" s="92"/>
    </row>
    <row r="958">
      <c r="J958" s="92"/>
      <c r="K958" s="92"/>
      <c r="L958" s="92"/>
    </row>
    <row r="959">
      <c r="J959" s="92"/>
      <c r="K959" s="92"/>
      <c r="L959" s="92"/>
    </row>
    <row r="960">
      <c r="J960" s="92"/>
      <c r="K960" s="92"/>
      <c r="L960" s="92"/>
    </row>
    <row r="961">
      <c r="J961" s="92"/>
      <c r="K961" s="92"/>
      <c r="L961" s="92"/>
    </row>
    <row r="962">
      <c r="J962" s="92"/>
      <c r="K962" s="92"/>
      <c r="L962" s="92"/>
    </row>
    <row r="963">
      <c r="J963" s="92"/>
      <c r="K963" s="92"/>
      <c r="L963" s="92"/>
    </row>
    <row r="964">
      <c r="J964" s="92"/>
      <c r="K964" s="92"/>
      <c r="L964" s="92"/>
    </row>
    <row r="965">
      <c r="J965" s="92"/>
      <c r="K965" s="92"/>
      <c r="L965" s="92"/>
    </row>
    <row r="966">
      <c r="J966" s="92"/>
      <c r="K966" s="92"/>
      <c r="L966" s="92"/>
    </row>
    <row r="967">
      <c r="J967" s="92"/>
      <c r="K967" s="92"/>
      <c r="L967" s="92"/>
    </row>
    <row r="968">
      <c r="J968" s="92"/>
      <c r="K968" s="92"/>
      <c r="L968" s="92"/>
    </row>
    <row r="969">
      <c r="J969" s="92"/>
      <c r="K969" s="92"/>
      <c r="L969" s="92"/>
    </row>
    <row r="970">
      <c r="J970" s="92"/>
      <c r="K970" s="92"/>
      <c r="L970" s="92"/>
    </row>
    <row r="971">
      <c r="J971" s="92"/>
      <c r="K971" s="92"/>
      <c r="L971" s="92"/>
    </row>
    <row r="972">
      <c r="J972" s="92"/>
      <c r="K972" s="92"/>
      <c r="L972" s="92"/>
    </row>
    <row r="973">
      <c r="J973" s="92"/>
      <c r="K973" s="92"/>
      <c r="L973" s="92"/>
    </row>
    <row r="974">
      <c r="J974" s="92"/>
      <c r="K974" s="92"/>
      <c r="L974" s="92"/>
    </row>
    <row r="975">
      <c r="J975" s="92"/>
      <c r="K975" s="92"/>
      <c r="L975" s="92"/>
    </row>
    <row r="976">
      <c r="J976" s="92"/>
      <c r="K976" s="92"/>
      <c r="L976" s="92"/>
    </row>
    <row r="977">
      <c r="J977" s="92"/>
      <c r="K977" s="92"/>
      <c r="L977" s="92"/>
    </row>
    <row r="978">
      <c r="J978" s="92"/>
      <c r="K978" s="92"/>
      <c r="L978" s="92"/>
    </row>
    <row r="979">
      <c r="J979" s="92"/>
      <c r="K979" s="92"/>
      <c r="L979" s="92"/>
    </row>
    <row r="980">
      <c r="J980" s="92"/>
      <c r="K980" s="92"/>
      <c r="L980" s="92"/>
    </row>
    <row r="981">
      <c r="J981" s="92"/>
      <c r="K981" s="92"/>
      <c r="L981" s="92"/>
    </row>
    <row r="982">
      <c r="J982" s="92"/>
      <c r="K982" s="92"/>
      <c r="L982" s="92"/>
    </row>
    <row r="983">
      <c r="J983" s="92"/>
      <c r="K983" s="92"/>
      <c r="L983" s="92"/>
    </row>
    <row r="984">
      <c r="J984" s="92"/>
      <c r="K984" s="92"/>
      <c r="L984" s="92"/>
    </row>
    <row r="985">
      <c r="J985" s="92"/>
      <c r="K985" s="92"/>
      <c r="L985" s="92"/>
    </row>
    <row r="986">
      <c r="J986" s="92"/>
      <c r="K986" s="92"/>
      <c r="L986" s="92"/>
    </row>
    <row r="987">
      <c r="J987" s="92"/>
      <c r="K987" s="92"/>
      <c r="L987" s="92"/>
    </row>
    <row r="988">
      <c r="J988" s="92"/>
      <c r="K988" s="92"/>
      <c r="L988" s="92"/>
    </row>
    <row r="989">
      <c r="J989" s="92"/>
      <c r="K989" s="92"/>
      <c r="L989" s="92"/>
    </row>
    <row r="990">
      <c r="J990" s="92"/>
      <c r="K990" s="92"/>
      <c r="L990" s="92"/>
    </row>
    <row r="991">
      <c r="J991" s="92"/>
      <c r="K991" s="92"/>
      <c r="L991" s="92"/>
    </row>
    <row r="992">
      <c r="J992" s="92"/>
      <c r="K992" s="92"/>
      <c r="L992" s="92"/>
    </row>
    <row r="993">
      <c r="J993" s="92"/>
      <c r="K993" s="92"/>
      <c r="L993" s="92"/>
    </row>
    <row r="994">
      <c r="J994" s="92"/>
      <c r="K994" s="92"/>
      <c r="L994" s="92"/>
    </row>
    <row r="995">
      <c r="J995" s="92"/>
      <c r="K995" s="92"/>
      <c r="L995" s="92"/>
    </row>
    <row r="996">
      <c r="J996" s="92"/>
      <c r="K996" s="92"/>
      <c r="L996" s="92"/>
    </row>
    <row r="997">
      <c r="J997" s="92"/>
      <c r="K997" s="92"/>
      <c r="L997" s="92"/>
    </row>
    <row r="998">
      <c r="J998" s="92"/>
      <c r="K998" s="92"/>
      <c r="L998" s="92"/>
    </row>
    <row r="999">
      <c r="J999" s="92"/>
      <c r="K999" s="92"/>
      <c r="L999" s="92"/>
    </row>
    <row r="1000">
      <c r="J1000" s="92"/>
      <c r="K1000" s="92"/>
      <c r="L1000" s="92"/>
    </row>
    <row r="1001">
      <c r="J1001" s="92"/>
      <c r="K1001" s="92"/>
      <c r="L1001" s="92"/>
    </row>
    <row r="1002">
      <c r="J1002" s="92"/>
      <c r="K1002" s="92"/>
      <c r="L1002" s="92"/>
    </row>
    <row r="1003">
      <c r="J1003" s="92"/>
      <c r="K1003" s="92"/>
      <c r="L1003" s="92"/>
    </row>
    <row r="1004">
      <c r="J1004" s="92"/>
      <c r="K1004" s="92"/>
      <c r="L1004" s="92"/>
    </row>
    <row r="1005">
      <c r="J1005" s="92"/>
      <c r="K1005" s="92"/>
      <c r="L1005" s="92"/>
    </row>
    <row r="1006">
      <c r="J1006" s="92"/>
      <c r="K1006" s="92"/>
      <c r="L1006" s="92"/>
    </row>
    <row r="1007">
      <c r="J1007" s="92"/>
      <c r="K1007" s="92"/>
      <c r="L1007" s="92"/>
    </row>
    <row r="1008">
      <c r="J1008" s="92"/>
      <c r="K1008" s="92"/>
      <c r="L1008" s="92"/>
    </row>
    <row r="1009">
      <c r="J1009" s="92"/>
      <c r="K1009" s="92"/>
      <c r="L1009" s="92"/>
    </row>
    <row r="1010">
      <c r="J1010" s="92"/>
      <c r="K1010" s="92"/>
      <c r="L1010" s="92"/>
    </row>
    <row r="1011">
      <c r="J1011" s="92"/>
      <c r="K1011" s="92"/>
      <c r="L1011" s="92"/>
    </row>
    <row r="1012">
      <c r="J1012" s="92"/>
      <c r="K1012" s="92"/>
      <c r="L1012" s="92"/>
    </row>
    <row r="1013">
      <c r="J1013" s="92"/>
      <c r="K1013" s="92"/>
      <c r="L1013" s="92"/>
    </row>
    <row r="1014">
      <c r="J1014" s="92"/>
      <c r="K1014" s="92"/>
      <c r="L1014" s="92"/>
    </row>
    <row r="1015">
      <c r="J1015" s="92"/>
      <c r="K1015" s="92"/>
      <c r="L1015" s="92"/>
    </row>
  </sheetData>
  <conditionalFormatting sqref="H1:H1015">
    <cfRule type="containsText" dxfId="12" priority="1" operator="containsText" text="YES">
      <formula>NOT(ISERROR(SEARCH(("YES"),(H1))))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25.13"/>
    <col customWidth="1" min="6" max="6" width="16.0"/>
  </cols>
  <sheetData>
    <row r="1">
      <c r="A1" s="3" t="s">
        <v>13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/>
      <c r="K1" s="7" t="s">
        <v>14</v>
      </c>
    </row>
    <row r="2">
      <c r="A2" s="7" t="s">
        <v>15</v>
      </c>
      <c r="B2" s="6">
        <f>counta(D4:D392)</f>
        <v>389</v>
      </c>
      <c r="C2" s="6"/>
      <c r="D2" s="6"/>
      <c r="E2" s="6"/>
      <c r="F2" s="6"/>
      <c r="G2" s="6"/>
      <c r="H2" s="6"/>
      <c r="I2" s="6"/>
      <c r="J2" s="6"/>
      <c r="K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N3" s="8">
        <f>sum(K4:K312)</f>
        <v>8530</v>
      </c>
      <c r="O3" s="5">
        <v>1335.0</v>
      </c>
      <c r="P3" s="8">
        <f>N3+O3</f>
        <v>9865</v>
      </c>
      <c r="Q3" s="8">
        <f>P3/N4</f>
        <v>27.94617564</v>
      </c>
    </row>
    <row r="4">
      <c r="A4" s="6"/>
      <c r="B4" s="9" t="s">
        <v>16</v>
      </c>
      <c r="C4" s="9" t="s">
        <v>17</v>
      </c>
      <c r="D4" s="10">
        <v>2020.0</v>
      </c>
      <c r="E4" s="10" t="s">
        <v>18</v>
      </c>
      <c r="F4" s="10" t="s">
        <v>19</v>
      </c>
      <c r="G4" s="10">
        <v>95.0</v>
      </c>
      <c r="H4" s="11"/>
      <c r="I4" s="10" t="s">
        <v>20</v>
      </c>
      <c r="J4" s="6"/>
      <c r="K4" s="7">
        <v>20.0</v>
      </c>
      <c r="L4" s="8">
        <f>counta(K4:K312)</f>
        <v>309</v>
      </c>
      <c r="M4" s="5">
        <v>44.0</v>
      </c>
      <c r="N4" s="8">
        <f>L4+M4</f>
        <v>353</v>
      </c>
    </row>
    <row r="5">
      <c r="A5" s="6"/>
      <c r="B5" s="9" t="s">
        <v>21</v>
      </c>
      <c r="C5" s="9" t="s">
        <v>22</v>
      </c>
      <c r="D5" s="12">
        <v>2020.0</v>
      </c>
      <c r="E5" s="12" t="s">
        <v>23</v>
      </c>
      <c r="F5" s="12" t="s">
        <v>24</v>
      </c>
      <c r="G5" s="12">
        <v>60.0</v>
      </c>
      <c r="H5" s="12"/>
      <c r="I5" s="12" t="s">
        <v>25</v>
      </c>
      <c r="J5" s="6"/>
      <c r="K5" s="7">
        <v>20.0</v>
      </c>
    </row>
    <row r="6">
      <c r="A6" s="6"/>
      <c r="B6" s="9" t="s">
        <v>21</v>
      </c>
      <c r="C6" s="9" t="s">
        <v>26</v>
      </c>
      <c r="D6" s="10">
        <v>2020.0</v>
      </c>
      <c r="E6" s="10" t="s">
        <v>27</v>
      </c>
      <c r="F6" s="10" t="s">
        <v>28</v>
      </c>
      <c r="G6" s="10">
        <v>99.0</v>
      </c>
      <c r="H6" s="10" t="s">
        <v>29</v>
      </c>
      <c r="I6" s="10" t="s">
        <v>30</v>
      </c>
      <c r="J6" s="6"/>
      <c r="K6" s="7">
        <v>20.0</v>
      </c>
    </row>
    <row r="7">
      <c r="A7" s="6"/>
      <c r="B7" s="9" t="s">
        <v>21</v>
      </c>
      <c r="C7" s="9" t="s">
        <v>31</v>
      </c>
      <c r="D7" s="13">
        <v>2020.0</v>
      </c>
      <c r="E7" s="13" t="s">
        <v>32</v>
      </c>
      <c r="F7" s="13" t="s">
        <v>33</v>
      </c>
      <c r="G7" s="13">
        <v>127.0</v>
      </c>
      <c r="H7" s="13" t="s">
        <v>34</v>
      </c>
      <c r="I7" s="13" t="s">
        <v>30</v>
      </c>
      <c r="J7" s="6"/>
      <c r="K7" s="7">
        <v>20.0</v>
      </c>
    </row>
    <row r="8">
      <c r="A8" s="6"/>
      <c r="B8" s="9" t="s">
        <v>16</v>
      </c>
      <c r="C8" s="9" t="s">
        <v>35</v>
      </c>
      <c r="D8" s="10">
        <v>2020.0</v>
      </c>
      <c r="E8" s="10" t="s">
        <v>18</v>
      </c>
      <c r="F8" s="10" t="s">
        <v>36</v>
      </c>
      <c r="G8" s="10">
        <v>30.0</v>
      </c>
      <c r="H8" s="11"/>
      <c r="I8" s="10" t="s">
        <v>20</v>
      </c>
      <c r="J8" s="6"/>
      <c r="K8" s="7">
        <v>20.0</v>
      </c>
    </row>
    <row r="9">
      <c r="A9" s="6"/>
      <c r="B9" s="9" t="s">
        <v>16</v>
      </c>
      <c r="C9" s="9" t="s">
        <v>37</v>
      </c>
      <c r="D9" s="10">
        <v>2020.0</v>
      </c>
      <c r="E9" s="10" t="s">
        <v>18</v>
      </c>
      <c r="F9" s="10" t="s">
        <v>36</v>
      </c>
      <c r="G9" s="10">
        <v>80.0</v>
      </c>
      <c r="H9" s="11"/>
      <c r="I9" s="10" t="s">
        <v>20</v>
      </c>
      <c r="J9" s="6"/>
      <c r="K9" s="7">
        <v>20.0</v>
      </c>
    </row>
    <row r="10">
      <c r="A10" s="6"/>
      <c r="B10" s="9" t="s">
        <v>21</v>
      </c>
      <c r="C10" s="9" t="s">
        <v>38</v>
      </c>
      <c r="D10" s="7">
        <v>2019.0</v>
      </c>
      <c r="E10" s="7" t="s">
        <v>39</v>
      </c>
      <c r="F10" s="7" t="s">
        <v>24</v>
      </c>
      <c r="G10" s="7">
        <v>44.0</v>
      </c>
      <c r="H10" s="7" t="s">
        <v>40</v>
      </c>
      <c r="I10" s="7" t="s">
        <v>30</v>
      </c>
      <c r="J10" s="6"/>
      <c r="K10" s="7">
        <v>20.0</v>
      </c>
    </row>
    <row r="11">
      <c r="A11" s="6"/>
      <c r="B11" s="9" t="s">
        <v>21</v>
      </c>
      <c r="C11" s="9" t="s">
        <v>41</v>
      </c>
      <c r="D11" s="7">
        <v>2020.0</v>
      </c>
      <c r="E11" s="7" t="s">
        <v>42</v>
      </c>
      <c r="F11" s="7" t="s">
        <v>43</v>
      </c>
      <c r="G11" s="7">
        <v>28.0</v>
      </c>
      <c r="H11" s="7" t="s">
        <v>44</v>
      </c>
      <c r="I11" s="7" t="s">
        <v>25</v>
      </c>
      <c r="J11" s="6"/>
      <c r="K11" s="7">
        <v>20.0</v>
      </c>
    </row>
    <row r="12">
      <c r="A12" s="6"/>
      <c r="B12" s="9" t="s">
        <v>21</v>
      </c>
      <c r="C12" s="9" t="s">
        <v>45</v>
      </c>
      <c r="D12" s="7">
        <v>2020.0</v>
      </c>
      <c r="E12" s="7" t="s">
        <v>23</v>
      </c>
      <c r="F12" s="7" t="s">
        <v>46</v>
      </c>
      <c r="G12" s="7">
        <v>49.0</v>
      </c>
      <c r="H12" s="6"/>
      <c r="I12" s="7" t="s">
        <v>30</v>
      </c>
      <c r="J12" s="6"/>
      <c r="K12" s="7">
        <v>20.0</v>
      </c>
    </row>
    <row r="13">
      <c r="A13" s="6"/>
      <c r="B13" s="9" t="s">
        <v>21</v>
      </c>
      <c r="C13" s="9" t="s">
        <v>47</v>
      </c>
      <c r="D13" s="7">
        <v>2020.0</v>
      </c>
      <c r="E13" s="7" t="s">
        <v>23</v>
      </c>
      <c r="F13" s="7" t="s">
        <v>46</v>
      </c>
      <c r="G13" s="7">
        <v>49.0</v>
      </c>
      <c r="H13" s="6"/>
      <c r="I13" s="7" t="s">
        <v>30</v>
      </c>
      <c r="J13" s="6"/>
      <c r="K13" s="7">
        <v>20.0</v>
      </c>
    </row>
    <row r="14">
      <c r="A14" s="6"/>
      <c r="B14" s="9" t="s">
        <v>21</v>
      </c>
      <c r="C14" s="9" t="s">
        <v>48</v>
      </c>
      <c r="D14" s="7">
        <v>2020.0</v>
      </c>
      <c r="E14" s="7" t="s">
        <v>39</v>
      </c>
      <c r="F14" s="7" t="s">
        <v>49</v>
      </c>
      <c r="G14" s="7">
        <v>52.0</v>
      </c>
      <c r="H14" s="6"/>
      <c r="I14" s="7" t="s">
        <v>30</v>
      </c>
      <c r="J14" s="6"/>
      <c r="K14" s="7">
        <v>20.0</v>
      </c>
    </row>
    <row r="15">
      <c r="A15" s="6"/>
      <c r="B15" s="9" t="s">
        <v>21</v>
      </c>
      <c r="C15" s="9" t="s">
        <v>50</v>
      </c>
      <c r="D15" s="7">
        <v>2020.0</v>
      </c>
      <c r="E15" s="7" t="s">
        <v>39</v>
      </c>
      <c r="F15" s="7" t="s">
        <v>49</v>
      </c>
      <c r="G15" s="7">
        <v>52.0</v>
      </c>
      <c r="H15" s="6"/>
      <c r="I15" s="7" t="s">
        <v>30</v>
      </c>
      <c r="J15" s="6"/>
      <c r="K15" s="7">
        <v>20.0</v>
      </c>
    </row>
    <row r="16">
      <c r="A16" s="6"/>
      <c r="B16" s="9" t="s">
        <v>21</v>
      </c>
      <c r="C16" s="9" t="s">
        <v>51</v>
      </c>
      <c r="D16" s="7">
        <v>2020.0</v>
      </c>
      <c r="E16" s="7" t="s">
        <v>39</v>
      </c>
      <c r="F16" s="7" t="s">
        <v>49</v>
      </c>
      <c r="G16" s="7">
        <v>52.0</v>
      </c>
      <c r="H16" s="6"/>
      <c r="I16" s="7" t="s">
        <v>30</v>
      </c>
      <c r="J16" s="6"/>
      <c r="K16" s="7">
        <v>20.0</v>
      </c>
    </row>
    <row r="17">
      <c r="A17" s="6"/>
      <c r="B17" s="9" t="s">
        <v>21</v>
      </c>
      <c r="C17" s="9" t="s">
        <v>52</v>
      </c>
      <c r="D17" s="7">
        <v>2020.0</v>
      </c>
      <c r="E17" s="7" t="s">
        <v>39</v>
      </c>
      <c r="F17" s="7" t="s">
        <v>49</v>
      </c>
      <c r="G17" s="7">
        <v>52.0</v>
      </c>
      <c r="H17" s="6"/>
      <c r="I17" s="7" t="s">
        <v>30</v>
      </c>
      <c r="J17" s="6"/>
      <c r="K17" s="7">
        <v>20.0</v>
      </c>
    </row>
    <row r="18">
      <c r="A18" s="6"/>
      <c r="B18" s="9" t="s">
        <v>21</v>
      </c>
      <c r="C18" s="9" t="s">
        <v>53</v>
      </c>
      <c r="D18" s="7">
        <v>2020.0</v>
      </c>
      <c r="E18" s="7" t="s">
        <v>39</v>
      </c>
      <c r="F18" s="7" t="s">
        <v>49</v>
      </c>
      <c r="G18" s="7">
        <v>52.0</v>
      </c>
      <c r="H18" s="6"/>
      <c r="I18" s="7" t="s">
        <v>30</v>
      </c>
      <c r="J18" s="6"/>
      <c r="K18" s="7">
        <v>20.0</v>
      </c>
    </row>
    <row r="19">
      <c r="A19" s="6"/>
      <c r="B19" s="9" t="s">
        <v>21</v>
      </c>
      <c r="C19" s="9" t="s">
        <v>54</v>
      </c>
      <c r="D19" s="7">
        <v>2020.0</v>
      </c>
      <c r="E19" s="7" t="s">
        <v>39</v>
      </c>
      <c r="F19" s="7" t="s">
        <v>49</v>
      </c>
      <c r="G19" s="7">
        <v>52.0</v>
      </c>
      <c r="H19" s="6"/>
      <c r="I19" s="7" t="s">
        <v>30</v>
      </c>
      <c r="J19" s="6"/>
      <c r="K19" s="7">
        <v>20.0</v>
      </c>
    </row>
    <row r="20">
      <c r="A20" s="6"/>
      <c r="B20" s="14" t="s">
        <v>16</v>
      </c>
      <c r="C20" s="9" t="s">
        <v>55</v>
      </c>
      <c r="D20" s="7">
        <v>2020.0</v>
      </c>
      <c r="E20" s="7" t="s">
        <v>23</v>
      </c>
      <c r="F20" s="7" t="s">
        <v>46</v>
      </c>
      <c r="G20" s="7">
        <v>49.0</v>
      </c>
      <c r="H20" s="6"/>
      <c r="I20" s="7" t="s">
        <v>20</v>
      </c>
      <c r="J20" s="6"/>
      <c r="K20" s="7">
        <v>20.0</v>
      </c>
    </row>
    <row r="21">
      <c r="A21" s="6"/>
      <c r="B21" s="9" t="s">
        <v>16</v>
      </c>
      <c r="C21" s="9" t="s">
        <v>56</v>
      </c>
      <c r="D21" s="7">
        <v>2018.0</v>
      </c>
      <c r="E21" s="7" t="s">
        <v>57</v>
      </c>
      <c r="F21" s="7" t="s">
        <v>58</v>
      </c>
      <c r="G21" s="7">
        <v>700.0</v>
      </c>
      <c r="H21" s="7" t="s">
        <v>59</v>
      </c>
      <c r="I21" s="7" t="s">
        <v>60</v>
      </c>
      <c r="J21" s="6"/>
      <c r="K21" s="7">
        <v>20.0</v>
      </c>
    </row>
    <row r="22">
      <c r="A22" s="6"/>
      <c r="B22" s="9" t="s">
        <v>16</v>
      </c>
      <c r="C22" s="9" t="s">
        <v>61</v>
      </c>
      <c r="D22" s="7">
        <v>2018.0</v>
      </c>
      <c r="E22" s="7" t="s">
        <v>62</v>
      </c>
      <c r="F22" s="15" t="s">
        <v>58</v>
      </c>
      <c r="G22" s="7">
        <v>700.0</v>
      </c>
      <c r="H22" s="6"/>
      <c r="I22" s="7" t="s">
        <v>63</v>
      </c>
      <c r="J22" s="6"/>
      <c r="K22" s="7">
        <v>20.0</v>
      </c>
    </row>
    <row r="23">
      <c r="A23" s="6"/>
      <c r="B23" s="16" t="s">
        <v>21</v>
      </c>
      <c r="C23" s="16" t="s">
        <v>64</v>
      </c>
      <c r="D23" s="17">
        <v>2020.0</v>
      </c>
      <c r="E23" s="17" t="s">
        <v>65</v>
      </c>
      <c r="F23" s="17" t="s">
        <v>24</v>
      </c>
      <c r="G23" s="17">
        <v>264.0</v>
      </c>
      <c r="H23" s="18"/>
      <c r="I23" s="17" t="s">
        <v>30</v>
      </c>
      <c r="J23" s="6"/>
      <c r="K23" s="7">
        <v>20.0</v>
      </c>
    </row>
    <row r="24">
      <c r="A24" s="6"/>
      <c r="B24" s="9" t="s">
        <v>66</v>
      </c>
      <c r="C24" s="7">
        <v>6236866.0</v>
      </c>
      <c r="D24" s="7">
        <v>2020.0</v>
      </c>
      <c r="E24" s="7" t="s">
        <v>23</v>
      </c>
      <c r="F24" s="7" t="s">
        <v>67</v>
      </c>
      <c r="G24" s="6"/>
      <c r="H24" s="6"/>
      <c r="I24" s="7" t="s">
        <v>68</v>
      </c>
      <c r="J24" s="6"/>
      <c r="K24" s="7">
        <v>20.0</v>
      </c>
    </row>
    <row r="25">
      <c r="A25" s="6"/>
      <c r="B25" s="9" t="s">
        <v>21</v>
      </c>
      <c r="C25" s="9" t="s">
        <v>69</v>
      </c>
      <c r="D25" s="7">
        <v>2019.0</v>
      </c>
      <c r="E25" s="7" t="s">
        <v>23</v>
      </c>
      <c r="F25" s="7" t="s">
        <v>70</v>
      </c>
      <c r="G25" s="7">
        <v>54.0</v>
      </c>
      <c r="H25" s="7" t="s">
        <v>71</v>
      </c>
      <c r="I25" s="7" t="s">
        <v>72</v>
      </c>
      <c r="J25" s="6"/>
      <c r="K25" s="7">
        <v>20.0</v>
      </c>
    </row>
    <row r="26">
      <c r="A26" s="6"/>
      <c r="B26" s="9" t="s">
        <v>21</v>
      </c>
      <c r="C26" s="9" t="s">
        <v>73</v>
      </c>
      <c r="D26" s="7">
        <v>2019.0</v>
      </c>
      <c r="E26" s="7" t="s">
        <v>23</v>
      </c>
      <c r="F26" s="7" t="s">
        <v>70</v>
      </c>
      <c r="G26" s="7">
        <v>54.0</v>
      </c>
      <c r="H26" s="7" t="s">
        <v>71</v>
      </c>
      <c r="I26" s="7" t="s">
        <v>72</v>
      </c>
      <c r="J26" s="6"/>
      <c r="K26" s="7">
        <v>20.0</v>
      </c>
    </row>
    <row r="27">
      <c r="A27" s="6"/>
      <c r="B27" s="9" t="s">
        <v>21</v>
      </c>
      <c r="C27" s="9" t="s">
        <v>74</v>
      </c>
      <c r="D27" s="7">
        <v>2019.0</v>
      </c>
      <c r="E27" s="7" t="s">
        <v>75</v>
      </c>
      <c r="F27" s="7" t="s">
        <v>70</v>
      </c>
      <c r="G27" s="7" t="s">
        <v>76</v>
      </c>
      <c r="H27" s="7"/>
      <c r="I27" s="7" t="s">
        <v>25</v>
      </c>
      <c r="J27" s="6"/>
      <c r="K27" s="7">
        <v>20.0</v>
      </c>
    </row>
    <row r="28">
      <c r="A28" s="6"/>
      <c r="B28" s="9" t="s">
        <v>21</v>
      </c>
      <c r="C28" s="9" t="s">
        <v>77</v>
      </c>
      <c r="D28" s="7">
        <v>2020.0</v>
      </c>
      <c r="E28" s="7" t="s">
        <v>78</v>
      </c>
      <c r="F28" s="7" t="s">
        <v>79</v>
      </c>
      <c r="G28" s="7"/>
      <c r="H28" s="7">
        <v>42.0</v>
      </c>
      <c r="I28" s="7" t="s">
        <v>30</v>
      </c>
      <c r="J28" s="6"/>
      <c r="K28" s="7">
        <v>20.0</v>
      </c>
    </row>
    <row r="29">
      <c r="A29" s="6"/>
      <c r="B29" s="9" t="s">
        <v>21</v>
      </c>
      <c r="C29" s="9" t="s">
        <v>80</v>
      </c>
      <c r="D29" s="7">
        <v>2019.0</v>
      </c>
      <c r="E29" s="7" t="s">
        <v>23</v>
      </c>
      <c r="F29" s="7" t="s">
        <v>81</v>
      </c>
      <c r="G29" s="7" t="s">
        <v>71</v>
      </c>
      <c r="H29" s="7">
        <v>86.0</v>
      </c>
      <c r="I29" s="7" t="s">
        <v>30</v>
      </c>
      <c r="J29" s="6"/>
      <c r="K29" s="7">
        <v>20.0</v>
      </c>
    </row>
    <row r="30">
      <c r="A30" s="6"/>
      <c r="B30" s="9" t="s">
        <v>21</v>
      </c>
      <c r="C30" s="9" t="s">
        <v>82</v>
      </c>
      <c r="D30" s="7">
        <v>2020.0</v>
      </c>
      <c r="E30" s="7" t="s">
        <v>83</v>
      </c>
      <c r="F30" s="7" t="s">
        <v>84</v>
      </c>
      <c r="G30" s="7"/>
      <c r="H30" s="7" t="s">
        <v>85</v>
      </c>
      <c r="I30" s="7" t="s">
        <v>72</v>
      </c>
      <c r="J30" s="6"/>
      <c r="K30" s="7">
        <v>20.0</v>
      </c>
    </row>
    <row r="31">
      <c r="A31" s="6"/>
      <c r="B31" s="9" t="s">
        <v>21</v>
      </c>
      <c r="C31" s="9" t="s">
        <v>86</v>
      </c>
      <c r="D31" s="7">
        <v>2020.0</v>
      </c>
      <c r="E31" s="7" t="s">
        <v>83</v>
      </c>
      <c r="F31" s="7" t="s">
        <v>84</v>
      </c>
      <c r="G31" s="7"/>
      <c r="H31" s="7" t="s">
        <v>85</v>
      </c>
      <c r="I31" s="7" t="s">
        <v>72</v>
      </c>
      <c r="J31" s="6"/>
      <c r="K31" s="7">
        <v>20.0</v>
      </c>
    </row>
    <row r="32">
      <c r="A32" s="6"/>
      <c r="B32" s="9" t="s">
        <v>21</v>
      </c>
      <c r="C32" s="9" t="s">
        <v>87</v>
      </c>
      <c r="D32" s="7">
        <v>2020.0</v>
      </c>
      <c r="E32" s="7" t="s">
        <v>83</v>
      </c>
      <c r="F32" s="7" t="s">
        <v>84</v>
      </c>
      <c r="G32" s="7" t="s">
        <v>88</v>
      </c>
      <c r="H32" s="7" t="s">
        <v>85</v>
      </c>
      <c r="I32" s="7" t="s">
        <v>72</v>
      </c>
      <c r="J32" s="6"/>
      <c r="K32" s="7">
        <v>20.0</v>
      </c>
    </row>
    <row r="33">
      <c r="A33" s="6"/>
      <c r="B33" s="9" t="s">
        <v>21</v>
      </c>
      <c r="C33" s="9" t="s">
        <v>89</v>
      </c>
      <c r="D33" s="7">
        <v>1990.0</v>
      </c>
      <c r="E33" s="7" t="s">
        <v>90</v>
      </c>
      <c r="F33" s="7" t="s">
        <v>91</v>
      </c>
      <c r="G33" s="7"/>
      <c r="H33" s="7">
        <v>663.0</v>
      </c>
      <c r="I33" s="7" t="s">
        <v>25</v>
      </c>
      <c r="J33" s="6"/>
      <c r="K33" s="7">
        <v>20.0</v>
      </c>
    </row>
    <row r="34">
      <c r="A34" s="6"/>
      <c r="B34" s="9" t="s">
        <v>21</v>
      </c>
      <c r="C34" s="9" t="s">
        <v>92</v>
      </c>
      <c r="D34" s="7">
        <v>1990.0</v>
      </c>
      <c r="E34" s="7" t="s">
        <v>90</v>
      </c>
      <c r="F34" s="7" t="s">
        <v>91</v>
      </c>
      <c r="G34" s="7"/>
      <c r="H34" s="7">
        <v>663.0</v>
      </c>
      <c r="I34" s="7" t="s">
        <v>25</v>
      </c>
      <c r="J34" s="6"/>
      <c r="K34" s="7">
        <v>20.0</v>
      </c>
    </row>
    <row r="35">
      <c r="A35" s="6"/>
      <c r="B35" s="9" t="s">
        <v>21</v>
      </c>
      <c r="C35" s="9" t="s">
        <v>93</v>
      </c>
      <c r="D35" s="7">
        <v>1990.0</v>
      </c>
      <c r="E35" s="7" t="s">
        <v>90</v>
      </c>
      <c r="F35" s="7" t="s">
        <v>91</v>
      </c>
      <c r="G35" s="7"/>
      <c r="H35" s="7">
        <v>663.0</v>
      </c>
      <c r="I35" s="7" t="s">
        <v>25</v>
      </c>
      <c r="J35" s="6"/>
      <c r="K35" s="7">
        <v>20.0</v>
      </c>
    </row>
    <row r="36">
      <c r="A36" s="6"/>
      <c r="B36" s="9" t="s">
        <v>21</v>
      </c>
      <c r="C36" s="9" t="s">
        <v>94</v>
      </c>
      <c r="D36" s="7">
        <v>1990.0</v>
      </c>
      <c r="E36" s="7" t="s">
        <v>90</v>
      </c>
      <c r="F36" s="7" t="s">
        <v>91</v>
      </c>
      <c r="G36" s="7"/>
      <c r="H36" s="7">
        <v>663.0</v>
      </c>
      <c r="I36" s="7" t="s">
        <v>25</v>
      </c>
      <c r="J36" s="6"/>
      <c r="K36" s="7">
        <v>20.0</v>
      </c>
    </row>
    <row r="37">
      <c r="A37" s="6"/>
      <c r="B37" s="9" t="s">
        <v>21</v>
      </c>
      <c r="C37" s="9" t="s">
        <v>95</v>
      </c>
      <c r="D37" s="7">
        <v>1990.0</v>
      </c>
      <c r="E37" s="7" t="s">
        <v>90</v>
      </c>
      <c r="F37" s="7" t="s">
        <v>91</v>
      </c>
      <c r="G37" s="7"/>
      <c r="H37" s="7">
        <v>663.0</v>
      </c>
      <c r="I37" s="7" t="s">
        <v>25</v>
      </c>
      <c r="J37" s="6"/>
      <c r="K37" s="7">
        <v>20.0</v>
      </c>
    </row>
    <row r="38">
      <c r="A38" s="6"/>
      <c r="B38" s="9" t="s">
        <v>21</v>
      </c>
      <c r="C38" s="9" t="s">
        <v>96</v>
      </c>
      <c r="D38" s="7">
        <v>1990.0</v>
      </c>
      <c r="E38" s="7" t="s">
        <v>90</v>
      </c>
      <c r="F38" s="7" t="s">
        <v>91</v>
      </c>
      <c r="G38" s="7"/>
      <c r="H38" s="7">
        <v>663.0</v>
      </c>
      <c r="I38" s="7" t="s">
        <v>25</v>
      </c>
      <c r="J38" s="6"/>
      <c r="K38" s="7">
        <v>20.0</v>
      </c>
    </row>
    <row r="39">
      <c r="A39" s="6"/>
      <c r="B39" s="9" t="s">
        <v>21</v>
      </c>
      <c r="C39" s="9" t="s">
        <v>97</v>
      </c>
      <c r="D39" s="7">
        <v>1990.0</v>
      </c>
      <c r="E39" s="7" t="s">
        <v>90</v>
      </c>
      <c r="F39" s="7" t="s">
        <v>91</v>
      </c>
      <c r="G39" s="7"/>
      <c r="H39" s="7">
        <v>663.0</v>
      </c>
      <c r="I39" s="7" t="s">
        <v>25</v>
      </c>
      <c r="J39" s="6"/>
      <c r="K39" s="7">
        <v>20.0</v>
      </c>
    </row>
    <row r="40">
      <c r="A40" s="6"/>
      <c r="B40" s="9" t="s">
        <v>21</v>
      </c>
      <c r="C40" s="9" t="s">
        <v>98</v>
      </c>
      <c r="D40" s="7">
        <v>1990.0</v>
      </c>
      <c r="E40" s="7" t="s">
        <v>90</v>
      </c>
      <c r="F40" s="7" t="s">
        <v>91</v>
      </c>
      <c r="G40" s="7"/>
      <c r="H40" s="7">
        <v>663.0</v>
      </c>
      <c r="I40" s="7" t="s">
        <v>25</v>
      </c>
      <c r="J40" s="6"/>
      <c r="K40" s="7">
        <v>20.0</v>
      </c>
    </row>
    <row r="41">
      <c r="A41" s="6"/>
      <c r="B41" s="9" t="s">
        <v>21</v>
      </c>
      <c r="C41" s="9" t="s">
        <v>99</v>
      </c>
      <c r="D41" s="7">
        <v>1990.0</v>
      </c>
      <c r="E41" s="7" t="s">
        <v>90</v>
      </c>
      <c r="F41" s="7" t="s">
        <v>91</v>
      </c>
      <c r="G41" s="7"/>
      <c r="H41" s="7">
        <v>663.0</v>
      </c>
      <c r="I41" s="7" t="s">
        <v>25</v>
      </c>
      <c r="J41" s="6"/>
      <c r="K41" s="7">
        <v>20.0</v>
      </c>
    </row>
    <row r="42">
      <c r="A42" s="6"/>
      <c r="B42" s="9" t="s">
        <v>21</v>
      </c>
      <c r="C42" s="9" t="s">
        <v>100</v>
      </c>
      <c r="D42" s="7">
        <v>1990.0</v>
      </c>
      <c r="E42" s="7" t="s">
        <v>90</v>
      </c>
      <c r="F42" s="7" t="s">
        <v>91</v>
      </c>
      <c r="G42" s="7"/>
      <c r="H42" s="7">
        <v>663.0</v>
      </c>
      <c r="I42" s="7" t="s">
        <v>25</v>
      </c>
      <c r="J42" s="6"/>
      <c r="K42" s="7">
        <v>20.0</v>
      </c>
    </row>
    <row r="43">
      <c r="A43" s="6"/>
      <c r="B43" s="9" t="s">
        <v>21</v>
      </c>
      <c r="C43" s="9" t="s">
        <v>101</v>
      </c>
      <c r="D43" s="7">
        <v>1989.0</v>
      </c>
      <c r="E43" s="7" t="s">
        <v>102</v>
      </c>
      <c r="F43" s="7" t="s">
        <v>103</v>
      </c>
      <c r="G43" s="7"/>
      <c r="H43" s="7">
        <v>548.0</v>
      </c>
      <c r="I43" s="7" t="s">
        <v>72</v>
      </c>
      <c r="J43" s="6"/>
      <c r="K43" s="7">
        <v>20.0</v>
      </c>
    </row>
    <row r="44">
      <c r="A44" s="6"/>
      <c r="B44" s="9" t="s">
        <v>21</v>
      </c>
      <c r="C44" s="9" t="s">
        <v>104</v>
      </c>
      <c r="D44" s="7">
        <v>2020.0</v>
      </c>
      <c r="E44" s="7" t="s">
        <v>39</v>
      </c>
      <c r="F44" s="7" t="s">
        <v>24</v>
      </c>
      <c r="G44" s="7">
        <v>18.0</v>
      </c>
      <c r="H44" s="7" t="s">
        <v>105</v>
      </c>
      <c r="I44" s="7" t="s">
        <v>30</v>
      </c>
      <c r="J44" s="6"/>
      <c r="K44" s="7">
        <v>20.0</v>
      </c>
    </row>
    <row r="45">
      <c r="A45" s="6"/>
      <c r="B45" s="9" t="s">
        <v>21</v>
      </c>
      <c r="C45" s="9" t="s">
        <v>106</v>
      </c>
      <c r="D45" s="7">
        <v>1991.0</v>
      </c>
      <c r="E45" s="7" t="s">
        <v>90</v>
      </c>
      <c r="F45" s="7" t="s">
        <v>107</v>
      </c>
      <c r="G45" s="7">
        <v>671.0</v>
      </c>
      <c r="H45" s="7" t="s">
        <v>105</v>
      </c>
      <c r="I45" s="7" t="s">
        <v>25</v>
      </c>
      <c r="J45" s="6"/>
      <c r="K45" s="7">
        <v>20.0</v>
      </c>
    </row>
    <row r="46">
      <c r="A46" s="6"/>
      <c r="B46" s="9" t="s">
        <v>21</v>
      </c>
      <c r="C46" s="9" t="s">
        <v>108</v>
      </c>
      <c r="D46" s="7">
        <v>1991.0</v>
      </c>
      <c r="E46" s="7" t="s">
        <v>90</v>
      </c>
      <c r="F46" s="7" t="s">
        <v>107</v>
      </c>
      <c r="G46" s="7">
        <v>671.0</v>
      </c>
      <c r="H46" s="7" t="s">
        <v>105</v>
      </c>
      <c r="I46" s="7" t="s">
        <v>25</v>
      </c>
      <c r="J46" s="6"/>
      <c r="K46" s="7">
        <v>20.0</v>
      </c>
    </row>
    <row r="47">
      <c r="A47" s="6"/>
      <c r="B47" s="9" t="s">
        <v>21</v>
      </c>
      <c r="C47" s="9" t="s">
        <v>109</v>
      </c>
      <c r="D47" s="7">
        <v>1991.0</v>
      </c>
      <c r="E47" s="7" t="s">
        <v>90</v>
      </c>
      <c r="F47" s="7" t="s">
        <v>107</v>
      </c>
      <c r="G47" s="7">
        <v>671.0</v>
      </c>
      <c r="H47" s="7" t="s">
        <v>105</v>
      </c>
      <c r="I47" s="7" t="s">
        <v>25</v>
      </c>
      <c r="J47" s="6"/>
      <c r="K47" s="7">
        <v>20.0</v>
      </c>
    </row>
    <row r="48">
      <c r="A48" s="6"/>
      <c r="B48" s="9" t="s">
        <v>21</v>
      </c>
      <c r="C48" s="9" t="s">
        <v>110</v>
      </c>
      <c r="D48" s="7">
        <v>1991.0</v>
      </c>
      <c r="E48" s="7" t="s">
        <v>90</v>
      </c>
      <c r="F48" s="7" t="s">
        <v>107</v>
      </c>
      <c r="G48" s="7">
        <v>671.0</v>
      </c>
      <c r="H48" s="7" t="s">
        <v>105</v>
      </c>
      <c r="I48" s="7" t="s">
        <v>25</v>
      </c>
      <c r="J48" s="6"/>
      <c r="K48" s="7">
        <v>20.0</v>
      </c>
    </row>
    <row r="49">
      <c r="A49" s="6"/>
      <c r="B49" s="9" t="s">
        <v>21</v>
      </c>
      <c r="C49" s="9" t="s">
        <v>111</v>
      </c>
      <c r="D49" s="7">
        <v>1991.0</v>
      </c>
      <c r="E49" s="7" t="s">
        <v>90</v>
      </c>
      <c r="F49" s="7" t="s">
        <v>107</v>
      </c>
      <c r="G49" s="7">
        <v>671.0</v>
      </c>
      <c r="H49" s="7" t="s">
        <v>105</v>
      </c>
      <c r="I49" s="7" t="s">
        <v>25</v>
      </c>
      <c r="J49" s="6"/>
      <c r="K49" s="7">
        <v>20.0</v>
      </c>
    </row>
    <row r="50">
      <c r="A50" s="6"/>
      <c r="B50" s="9" t="s">
        <v>21</v>
      </c>
      <c r="C50" s="9" t="s">
        <v>112</v>
      </c>
      <c r="D50" s="7">
        <v>1991.0</v>
      </c>
      <c r="E50" s="7" t="s">
        <v>90</v>
      </c>
      <c r="F50" s="7" t="s">
        <v>107</v>
      </c>
      <c r="G50" s="7">
        <v>671.0</v>
      </c>
      <c r="H50" s="7" t="s">
        <v>105</v>
      </c>
      <c r="I50" s="7" t="s">
        <v>25</v>
      </c>
      <c r="J50" s="6"/>
      <c r="K50" s="7">
        <v>20.0</v>
      </c>
    </row>
    <row r="51">
      <c r="A51" s="6"/>
      <c r="B51" s="9" t="s">
        <v>21</v>
      </c>
      <c r="C51" s="9" t="s">
        <v>113</v>
      </c>
      <c r="D51" s="7">
        <v>1991.0</v>
      </c>
      <c r="E51" s="7" t="s">
        <v>90</v>
      </c>
      <c r="F51" s="7" t="s">
        <v>107</v>
      </c>
      <c r="G51" s="7">
        <v>671.0</v>
      </c>
      <c r="H51" s="7" t="s">
        <v>105</v>
      </c>
      <c r="I51" s="7" t="s">
        <v>25</v>
      </c>
      <c r="J51" s="6"/>
      <c r="K51" s="7">
        <v>20.0</v>
      </c>
    </row>
    <row r="52">
      <c r="A52" s="6"/>
      <c r="B52" s="9" t="s">
        <v>21</v>
      </c>
      <c r="C52" s="9" t="s">
        <v>114</v>
      </c>
      <c r="D52" s="7">
        <v>1991.0</v>
      </c>
      <c r="E52" s="7" t="s">
        <v>90</v>
      </c>
      <c r="F52" s="7" t="s">
        <v>107</v>
      </c>
      <c r="G52" s="7">
        <v>671.0</v>
      </c>
      <c r="H52" s="7" t="s">
        <v>105</v>
      </c>
      <c r="I52" s="7" t="s">
        <v>25</v>
      </c>
      <c r="J52" s="6"/>
      <c r="K52" s="7">
        <v>20.0</v>
      </c>
    </row>
    <row r="53">
      <c r="A53" s="6"/>
      <c r="B53" s="9" t="s">
        <v>21</v>
      </c>
      <c r="C53" s="9" t="s">
        <v>115</v>
      </c>
      <c r="D53" s="7">
        <v>1991.0</v>
      </c>
      <c r="E53" s="7" t="s">
        <v>90</v>
      </c>
      <c r="F53" s="7" t="s">
        <v>107</v>
      </c>
      <c r="G53" s="7">
        <v>671.0</v>
      </c>
      <c r="H53" s="7" t="s">
        <v>105</v>
      </c>
      <c r="I53" s="7" t="s">
        <v>25</v>
      </c>
      <c r="J53" s="6"/>
      <c r="K53" s="7">
        <v>20.0</v>
      </c>
    </row>
    <row r="54">
      <c r="A54" s="6"/>
      <c r="B54" s="9" t="s">
        <v>21</v>
      </c>
      <c r="C54" s="9" t="s">
        <v>116</v>
      </c>
      <c r="D54" s="7">
        <v>2020.0</v>
      </c>
      <c r="E54" s="7" t="s">
        <v>117</v>
      </c>
      <c r="F54" s="7" t="s">
        <v>46</v>
      </c>
      <c r="G54" s="7">
        <v>11.0</v>
      </c>
      <c r="H54" s="7" t="s">
        <v>105</v>
      </c>
      <c r="I54" s="7" t="s">
        <v>30</v>
      </c>
      <c r="J54" s="6"/>
      <c r="K54" s="7">
        <v>20.0</v>
      </c>
    </row>
    <row r="55">
      <c r="A55" s="6"/>
      <c r="B55" s="19"/>
      <c r="C55" s="9" t="s">
        <v>118</v>
      </c>
      <c r="D55" s="7">
        <v>1987.0</v>
      </c>
      <c r="E55" s="7" t="s">
        <v>119</v>
      </c>
      <c r="F55" s="7" t="s">
        <v>120</v>
      </c>
      <c r="G55" s="7">
        <v>361.0</v>
      </c>
      <c r="H55" s="7" t="s">
        <v>105</v>
      </c>
      <c r="I55" s="7" t="s">
        <v>25</v>
      </c>
      <c r="J55" s="6"/>
      <c r="K55" s="7">
        <v>20.0</v>
      </c>
    </row>
    <row r="56">
      <c r="A56" s="6"/>
      <c r="B56" s="19"/>
      <c r="C56" s="9" t="s">
        <v>121</v>
      </c>
      <c r="D56" s="7">
        <v>1987.0</v>
      </c>
      <c r="E56" s="7" t="s">
        <v>119</v>
      </c>
      <c r="F56" s="7" t="s">
        <v>120</v>
      </c>
      <c r="G56" s="7">
        <v>361.0</v>
      </c>
      <c r="H56" s="7" t="s">
        <v>105</v>
      </c>
      <c r="I56" s="7" t="s">
        <v>25</v>
      </c>
      <c r="J56" s="6"/>
      <c r="K56" s="7">
        <v>20.0</v>
      </c>
    </row>
    <row r="57">
      <c r="A57" s="6"/>
      <c r="B57" s="19"/>
      <c r="C57" s="9" t="s">
        <v>122</v>
      </c>
      <c r="D57" s="7">
        <v>1989.0</v>
      </c>
      <c r="E57" s="7" t="s">
        <v>123</v>
      </c>
      <c r="F57" s="7" t="s">
        <v>124</v>
      </c>
      <c r="G57" s="7">
        <v>25.0</v>
      </c>
      <c r="H57" s="7" t="s">
        <v>125</v>
      </c>
      <c r="I57" s="7" t="s">
        <v>25</v>
      </c>
      <c r="J57" s="6"/>
      <c r="K57" s="7">
        <v>20.0</v>
      </c>
    </row>
    <row r="58">
      <c r="A58" s="6"/>
      <c r="B58" s="19"/>
      <c r="C58" s="9" t="s">
        <v>126</v>
      </c>
      <c r="D58" s="7">
        <v>1989.0</v>
      </c>
      <c r="E58" s="7" t="s">
        <v>127</v>
      </c>
      <c r="F58" s="7" t="s">
        <v>128</v>
      </c>
      <c r="G58" s="7">
        <v>736.0</v>
      </c>
      <c r="H58" s="7" t="s">
        <v>129</v>
      </c>
      <c r="I58" s="7" t="s">
        <v>25</v>
      </c>
      <c r="J58" s="6"/>
      <c r="K58" s="7">
        <v>20.0</v>
      </c>
    </row>
    <row r="59">
      <c r="A59" s="6"/>
      <c r="B59" s="19"/>
      <c r="C59" s="9" t="s">
        <v>130</v>
      </c>
      <c r="D59" s="7">
        <v>2020.0</v>
      </c>
      <c r="E59" s="7" t="s">
        <v>131</v>
      </c>
      <c r="F59" s="7" t="s">
        <v>46</v>
      </c>
      <c r="G59" s="7">
        <v>299.0</v>
      </c>
      <c r="H59" s="7" t="s">
        <v>105</v>
      </c>
      <c r="I59" s="7" t="s">
        <v>25</v>
      </c>
      <c r="J59" s="6"/>
      <c r="K59" s="7">
        <v>20.0</v>
      </c>
    </row>
    <row r="60">
      <c r="A60" s="6"/>
      <c r="B60" s="19"/>
      <c r="C60" s="9" t="s">
        <v>132</v>
      </c>
      <c r="D60" s="7">
        <v>2020.0</v>
      </c>
      <c r="E60" s="7" t="s">
        <v>57</v>
      </c>
      <c r="F60" s="7" t="s">
        <v>49</v>
      </c>
      <c r="G60" s="7">
        <v>78.0</v>
      </c>
      <c r="H60" s="7" t="s">
        <v>105</v>
      </c>
      <c r="I60" s="7" t="s">
        <v>30</v>
      </c>
      <c r="J60" s="6"/>
      <c r="K60" s="7">
        <v>20.0</v>
      </c>
    </row>
    <row r="61">
      <c r="A61" s="6"/>
      <c r="B61" s="19"/>
      <c r="C61" s="9" t="s">
        <v>133</v>
      </c>
      <c r="D61" s="7">
        <v>1992.0</v>
      </c>
      <c r="E61" s="7" t="s">
        <v>134</v>
      </c>
      <c r="F61" s="7" t="s">
        <v>107</v>
      </c>
      <c r="G61" s="7">
        <v>2.0</v>
      </c>
      <c r="H61" s="7" t="s">
        <v>105</v>
      </c>
      <c r="I61" s="7" t="s">
        <v>25</v>
      </c>
      <c r="J61" s="6"/>
      <c r="K61" s="7">
        <v>20.0</v>
      </c>
    </row>
    <row r="62">
      <c r="A62" s="6"/>
      <c r="B62" s="19"/>
      <c r="C62" s="9" t="s">
        <v>135</v>
      </c>
      <c r="D62" s="7">
        <v>1992.0</v>
      </c>
      <c r="E62" s="7" t="s">
        <v>134</v>
      </c>
      <c r="F62" s="7" t="s">
        <v>107</v>
      </c>
      <c r="G62" s="7">
        <v>2.0</v>
      </c>
      <c r="H62" s="7" t="s">
        <v>105</v>
      </c>
      <c r="I62" s="7" t="s">
        <v>25</v>
      </c>
      <c r="J62" s="6"/>
      <c r="K62" s="7">
        <v>20.0</v>
      </c>
    </row>
    <row r="63">
      <c r="A63" s="6"/>
      <c r="B63" s="19"/>
      <c r="C63" s="9" t="s">
        <v>133</v>
      </c>
      <c r="D63" s="7">
        <v>1992.0</v>
      </c>
      <c r="E63" s="7" t="s">
        <v>134</v>
      </c>
      <c r="F63" s="7" t="s">
        <v>107</v>
      </c>
      <c r="G63" s="7">
        <v>2.0</v>
      </c>
      <c r="H63" s="7" t="s">
        <v>105</v>
      </c>
      <c r="I63" s="7" t="s">
        <v>25</v>
      </c>
      <c r="J63" s="6"/>
      <c r="K63" s="7">
        <v>20.0</v>
      </c>
    </row>
    <row r="64">
      <c r="A64" s="6"/>
      <c r="B64" s="19"/>
      <c r="C64" s="9" t="s">
        <v>136</v>
      </c>
      <c r="D64" s="7">
        <v>1992.0</v>
      </c>
      <c r="E64" s="7" t="s">
        <v>134</v>
      </c>
      <c r="F64" s="7" t="s">
        <v>107</v>
      </c>
      <c r="G64" s="7">
        <v>2.0</v>
      </c>
      <c r="H64" s="7" t="s">
        <v>105</v>
      </c>
      <c r="I64" s="7" t="s">
        <v>25</v>
      </c>
      <c r="J64" s="6"/>
      <c r="K64" s="7">
        <v>20.0</v>
      </c>
    </row>
    <row r="65">
      <c r="A65" s="6"/>
      <c r="B65" s="19"/>
      <c r="C65" s="9" t="s">
        <v>137</v>
      </c>
      <c r="D65" s="7">
        <v>1992.0</v>
      </c>
      <c r="E65" s="7" t="s">
        <v>134</v>
      </c>
      <c r="F65" s="7" t="s">
        <v>107</v>
      </c>
      <c r="G65" s="7">
        <v>2.0</v>
      </c>
      <c r="H65" s="7" t="s">
        <v>105</v>
      </c>
      <c r="I65" s="7" t="s">
        <v>25</v>
      </c>
      <c r="J65" s="6"/>
      <c r="K65" s="7">
        <v>20.0</v>
      </c>
    </row>
    <row r="66">
      <c r="A66" s="6"/>
      <c r="B66" s="19"/>
      <c r="C66" s="9" t="s">
        <v>138</v>
      </c>
      <c r="D66" s="7">
        <v>1992.0</v>
      </c>
      <c r="E66" s="7" t="s">
        <v>134</v>
      </c>
      <c r="F66" s="7" t="s">
        <v>107</v>
      </c>
      <c r="G66" s="7">
        <v>2.0</v>
      </c>
      <c r="H66" s="7" t="s">
        <v>105</v>
      </c>
      <c r="I66" s="7" t="s">
        <v>25</v>
      </c>
      <c r="J66" s="6"/>
      <c r="K66" s="7">
        <v>20.0</v>
      </c>
    </row>
    <row r="67">
      <c r="A67" s="6"/>
      <c r="B67" s="19"/>
      <c r="C67" s="9" t="s">
        <v>139</v>
      </c>
      <c r="D67" s="7">
        <v>1992.0</v>
      </c>
      <c r="E67" s="7" t="s">
        <v>134</v>
      </c>
      <c r="F67" s="7" t="s">
        <v>107</v>
      </c>
      <c r="G67" s="7">
        <v>2.0</v>
      </c>
      <c r="H67" s="7" t="s">
        <v>105</v>
      </c>
      <c r="I67" s="7" t="s">
        <v>25</v>
      </c>
      <c r="J67" s="6"/>
      <c r="K67" s="7">
        <v>20.0</v>
      </c>
    </row>
    <row r="68">
      <c r="A68" s="6"/>
      <c r="B68" s="19"/>
      <c r="C68" s="9" t="s">
        <v>140</v>
      </c>
      <c r="D68" s="7">
        <v>1992.0</v>
      </c>
      <c r="E68" s="7" t="s">
        <v>134</v>
      </c>
      <c r="F68" s="7" t="s">
        <v>107</v>
      </c>
      <c r="G68" s="7">
        <v>2.0</v>
      </c>
      <c r="H68" s="7" t="s">
        <v>105</v>
      </c>
      <c r="I68" s="7" t="s">
        <v>25</v>
      </c>
      <c r="J68" s="6"/>
      <c r="K68" s="7">
        <v>20.0</v>
      </c>
    </row>
    <row r="69">
      <c r="A69" s="6"/>
      <c r="B69" s="19"/>
      <c r="C69" s="9" t="s">
        <v>141</v>
      </c>
      <c r="D69" s="7">
        <v>1992.0</v>
      </c>
      <c r="E69" s="7" t="s">
        <v>134</v>
      </c>
      <c r="F69" s="7" t="s">
        <v>107</v>
      </c>
      <c r="G69" s="7">
        <v>2.0</v>
      </c>
      <c r="H69" s="7" t="s">
        <v>105</v>
      </c>
      <c r="I69" s="7" t="s">
        <v>25</v>
      </c>
      <c r="J69" s="6"/>
      <c r="K69" s="7">
        <v>20.0</v>
      </c>
    </row>
    <row r="70">
      <c r="A70" s="6"/>
      <c r="B70" s="19"/>
      <c r="C70" s="9" t="s">
        <v>142</v>
      </c>
      <c r="D70" s="7">
        <v>1987.0</v>
      </c>
      <c r="E70" s="7" t="s">
        <v>119</v>
      </c>
      <c r="F70" s="7" t="s">
        <v>120</v>
      </c>
      <c r="G70" s="7">
        <v>361.0</v>
      </c>
      <c r="H70" s="7" t="s">
        <v>105</v>
      </c>
      <c r="I70" s="7" t="s">
        <v>25</v>
      </c>
      <c r="J70" s="6"/>
      <c r="K70" s="7">
        <v>20.0</v>
      </c>
    </row>
    <row r="71">
      <c r="A71" s="6"/>
      <c r="B71" s="19"/>
      <c r="C71" s="9" t="s">
        <v>143</v>
      </c>
      <c r="D71" s="7">
        <v>1994.0</v>
      </c>
      <c r="E71" s="7" t="s">
        <v>144</v>
      </c>
      <c r="F71" s="7" t="s">
        <v>145</v>
      </c>
      <c r="G71" s="7">
        <v>124.0</v>
      </c>
      <c r="H71" s="7" t="s">
        <v>105</v>
      </c>
      <c r="I71" s="7" t="s">
        <v>25</v>
      </c>
      <c r="J71" s="6"/>
      <c r="K71" s="7">
        <v>20.0</v>
      </c>
    </row>
    <row r="72">
      <c r="A72" s="6"/>
      <c r="B72" s="19"/>
      <c r="C72" s="9" t="s">
        <v>146</v>
      </c>
      <c r="D72" s="7">
        <v>1994.0</v>
      </c>
      <c r="E72" s="7" t="s">
        <v>144</v>
      </c>
      <c r="F72" s="7" t="s">
        <v>145</v>
      </c>
      <c r="G72" s="7">
        <v>124.0</v>
      </c>
      <c r="H72" s="7" t="s">
        <v>105</v>
      </c>
      <c r="I72" s="7" t="s">
        <v>25</v>
      </c>
      <c r="J72" s="6"/>
      <c r="K72" s="7">
        <v>20.0</v>
      </c>
    </row>
    <row r="73">
      <c r="A73" s="6"/>
      <c r="B73" s="19"/>
      <c r="C73" s="9" t="s">
        <v>147</v>
      </c>
      <c r="D73" s="7">
        <v>1994.0</v>
      </c>
      <c r="E73" s="7" t="s">
        <v>144</v>
      </c>
      <c r="F73" s="7" t="s">
        <v>145</v>
      </c>
      <c r="G73" s="7">
        <v>124.0</v>
      </c>
      <c r="H73" s="7" t="s">
        <v>105</v>
      </c>
      <c r="I73" s="7" t="s">
        <v>25</v>
      </c>
      <c r="J73" s="6"/>
      <c r="K73" s="7">
        <v>20.0</v>
      </c>
    </row>
    <row r="74">
      <c r="A74" s="6"/>
      <c r="B74" s="19"/>
      <c r="C74" s="9" t="s">
        <v>148</v>
      </c>
      <c r="D74" s="7">
        <v>1994.0</v>
      </c>
      <c r="E74" s="7" t="s">
        <v>144</v>
      </c>
      <c r="F74" s="7" t="s">
        <v>145</v>
      </c>
      <c r="G74" s="7">
        <v>124.0</v>
      </c>
      <c r="H74" s="7" t="s">
        <v>105</v>
      </c>
      <c r="I74" s="7" t="s">
        <v>25</v>
      </c>
      <c r="J74" s="6"/>
      <c r="K74" s="7">
        <v>20.0</v>
      </c>
    </row>
    <row r="75">
      <c r="A75" s="6"/>
      <c r="B75" s="9" t="s">
        <v>149</v>
      </c>
      <c r="C75" s="9" t="s">
        <v>150</v>
      </c>
      <c r="D75" s="7">
        <v>2013.0</v>
      </c>
      <c r="E75" s="7" t="s">
        <v>151</v>
      </c>
      <c r="F75" s="7" t="s">
        <v>152</v>
      </c>
      <c r="G75" s="7" t="s">
        <v>153</v>
      </c>
      <c r="H75" s="7" t="s">
        <v>154</v>
      </c>
      <c r="I75" s="7" t="s">
        <v>155</v>
      </c>
      <c r="J75" s="6"/>
      <c r="K75" s="7">
        <v>20.0</v>
      </c>
    </row>
    <row r="76">
      <c r="A76" s="6"/>
      <c r="B76" s="9" t="s">
        <v>21</v>
      </c>
      <c r="C76" s="9" t="s">
        <v>156</v>
      </c>
      <c r="D76" s="7">
        <v>2012.0</v>
      </c>
      <c r="E76" s="7" t="s">
        <v>23</v>
      </c>
      <c r="F76" s="7" t="s">
        <v>157</v>
      </c>
      <c r="G76" s="7">
        <v>160.0</v>
      </c>
      <c r="H76" s="7" t="s">
        <v>154</v>
      </c>
      <c r="I76" s="7" t="s">
        <v>30</v>
      </c>
      <c r="J76" s="6"/>
      <c r="K76" s="7">
        <v>20.0</v>
      </c>
    </row>
    <row r="77">
      <c r="A77" s="6"/>
      <c r="B77" s="9" t="s">
        <v>21</v>
      </c>
      <c r="C77" s="9" t="s">
        <v>158</v>
      </c>
      <c r="D77" s="7">
        <v>2011.0</v>
      </c>
      <c r="E77" s="7" t="s">
        <v>151</v>
      </c>
      <c r="F77" s="7" t="s">
        <v>157</v>
      </c>
      <c r="G77" s="7" t="s">
        <v>159</v>
      </c>
      <c r="H77" s="7" t="s">
        <v>160</v>
      </c>
      <c r="I77" s="7" t="s">
        <v>25</v>
      </c>
      <c r="J77" s="6"/>
      <c r="K77" s="7">
        <v>20.0</v>
      </c>
    </row>
    <row r="78">
      <c r="A78" s="6"/>
      <c r="B78" s="9" t="s">
        <v>161</v>
      </c>
      <c r="C78" s="9" t="s">
        <v>162</v>
      </c>
      <c r="D78" s="7">
        <v>2010.0</v>
      </c>
      <c r="E78" s="7" t="s">
        <v>163</v>
      </c>
      <c r="F78" s="7" t="s">
        <v>164</v>
      </c>
      <c r="G78" s="7" t="s">
        <v>165</v>
      </c>
      <c r="H78" s="7" t="s">
        <v>154</v>
      </c>
      <c r="I78" s="7" t="s">
        <v>30</v>
      </c>
      <c r="J78" s="6"/>
      <c r="K78" s="7">
        <v>20.0</v>
      </c>
    </row>
    <row r="79">
      <c r="A79" s="6"/>
      <c r="B79" s="9" t="s">
        <v>21</v>
      </c>
      <c r="C79" s="9" t="s">
        <v>166</v>
      </c>
      <c r="D79" s="7">
        <v>2009.0</v>
      </c>
      <c r="E79" s="7" t="s">
        <v>167</v>
      </c>
      <c r="F79" s="7" t="s">
        <v>168</v>
      </c>
      <c r="G79" s="7">
        <v>121.0</v>
      </c>
      <c r="H79" s="7" t="s">
        <v>169</v>
      </c>
      <c r="I79" s="7" t="s">
        <v>72</v>
      </c>
      <c r="J79" s="6"/>
      <c r="K79" s="7">
        <v>20.0</v>
      </c>
    </row>
    <row r="80">
      <c r="A80" s="6"/>
      <c r="B80" s="9" t="s">
        <v>21</v>
      </c>
      <c r="C80" s="9" t="s">
        <v>170</v>
      </c>
      <c r="D80" s="7">
        <v>2012.0</v>
      </c>
      <c r="E80" s="7" t="s">
        <v>23</v>
      </c>
      <c r="F80" s="7" t="s">
        <v>157</v>
      </c>
      <c r="G80" s="7">
        <v>160.0</v>
      </c>
      <c r="H80" s="7" t="s">
        <v>154</v>
      </c>
      <c r="I80" s="7" t="s">
        <v>30</v>
      </c>
      <c r="J80" s="6"/>
      <c r="K80" s="7">
        <v>20.0</v>
      </c>
    </row>
    <row r="81">
      <c r="A81" s="6"/>
      <c r="B81" s="9" t="s">
        <v>21</v>
      </c>
      <c r="C81" s="9" t="s">
        <v>171</v>
      </c>
      <c r="D81" s="7">
        <v>2011.0</v>
      </c>
      <c r="E81" s="7" t="s">
        <v>172</v>
      </c>
      <c r="F81" s="7" t="s">
        <v>157</v>
      </c>
      <c r="G81" s="7" t="s">
        <v>159</v>
      </c>
      <c r="H81" s="7" t="s">
        <v>173</v>
      </c>
      <c r="I81" s="7" t="s">
        <v>25</v>
      </c>
      <c r="J81" s="6"/>
      <c r="K81" s="7">
        <v>20.0</v>
      </c>
    </row>
    <row r="82">
      <c r="A82" s="6"/>
      <c r="B82" s="9" t="s">
        <v>149</v>
      </c>
      <c r="C82" s="9" t="s">
        <v>174</v>
      </c>
      <c r="D82" s="7">
        <v>2012.0</v>
      </c>
      <c r="E82" s="7" t="s">
        <v>175</v>
      </c>
      <c r="F82" s="7" t="s">
        <v>157</v>
      </c>
      <c r="G82" s="7" t="s">
        <v>176</v>
      </c>
      <c r="H82" s="7" t="s">
        <v>177</v>
      </c>
      <c r="I82" s="7" t="s">
        <v>178</v>
      </c>
      <c r="J82" s="6"/>
      <c r="K82" s="7">
        <v>20.0</v>
      </c>
    </row>
    <row r="83">
      <c r="A83" s="6"/>
      <c r="B83" s="9" t="s">
        <v>21</v>
      </c>
      <c r="C83" s="9" t="s">
        <v>179</v>
      </c>
      <c r="D83" s="7">
        <v>2020.0</v>
      </c>
      <c r="E83" s="7" t="s">
        <v>23</v>
      </c>
      <c r="F83" s="7" t="s">
        <v>46</v>
      </c>
      <c r="G83" s="7">
        <v>49.0</v>
      </c>
      <c r="H83" s="7" t="s">
        <v>180</v>
      </c>
      <c r="I83" s="7" t="s">
        <v>25</v>
      </c>
      <c r="J83" s="6"/>
      <c r="K83" s="7">
        <v>20.0</v>
      </c>
    </row>
    <row r="84">
      <c r="A84" s="6"/>
      <c r="B84" s="9" t="s">
        <v>21</v>
      </c>
      <c r="C84" s="9" t="s">
        <v>181</v>
      </c>
      <c r="D84" s="7">
        <v>1994.0</v>
      </c>
      <c r="E84" s="7" t="s">
        <v>144</v>
      </c>
      <c r="F84" s="7" t="s">
        <v>145</v>
      </c>
      <c r="G84" s="7">
        <v>124.0</v>
      </c>
      <c r="H84" s="7" t="s">
        <v>105</v>
      </c>
      <c r="I84" s="7" t="s">
        <v>25</v>
      </c>
      <c r="J84" s="6"/>
      <c r="K84" s="7">
        <v>20.0</v>
      </c>
    </row>
    <row r="85">
      <c r="A85" s="6"/>
      <c r="B85" s="9" t="s">
        <v>21</v>
      </c>
      <c r="C85" s="9" t="s">
        <v>182</v>
      </c>
      <c r="D85" s="7">
        <v>1994.0</v>
      </c>
      <c r="E85" s="7" t="s">
        <v>144</v>
      </c>
      <c r="F85" s="7" t="s">
        <v>145</v>
      </c>
      <c r="G85" s="7">
        <v>124.0</v>
      </c>
      <c r="H85" s="7" t="s">
        <v>105</v>
      </c>
      <c r="I85" s="7" t="s">
        <v>25</v>
      </c>
      <c r="J85" s="6"/>
      <c r="K85" s="7">
        <v>20.0</v>
      </c>
    </row>
    <row r="86">
      <c r="A86" s="6"/>
      <c r="B86" s="9" t="s">
        <v>21</v>
      </c>
      <c r="C86" s="9" t="s">
        <v>183</v>
      </c>
      <c r="D86" s="7">
        <v>1994.0</v>
      </c>
      <c r="E86" s="7" t="s">
        <v>144</v>
      </c>
      <c r="F86" s="7" t="s">
        <v>145</v>
      </c>
      <c r="G86" s="7">
        <v>124.0</v>
      </c>
      <c r="H86" s="7" t="s">
        <v>105</v>
      </c>
      <c r="I86" s="7" t="s">
        <v>25</v>
      </c>
      <c r="J86" s="6"/>
      <c r="K86" s="7">
        <v>20.0</v>
      </c>
    </row>
    <row r="87">
      <c r="A87" s="6"/>
      <c r="B87" s="9" t="s">
        <v>21</v>
      </c>
      <c r="C87" s="9" t="s">
        <v>184</v>
      </c>
      <c r="D87" s="7">
        <v>1994.0</v>
      </c>
      <c r="E87" s="7" t="s">
        <v>144</v>
      </c>
      <c r="F87" s="7" t="s">
        <v>145</v>
      </c>
      <c r="G87" s="7">
        <v>124.0</v>
      </c>
      <c r="H87" s="7" t="s">
        <v>105</v>
      </c>
      <c r="I87" s="7" t="s">
        <v>25</v>
      </c>
      <c r="J87" s="6"/>
      <c r="K87" s="7">
        <v>20.0</v>
      </c>
    </row>
    <row r="88">
      <c r="A88" s="6"/>
      <c r="B88" s="9" t="s">
        <v>21</v>
      </c>
      <c r="C88" s="9" t="s">
        <v>185</v>
      </c>
      <c r="D88" s="7">
        <v>1994.0</v>
      </c>
      <c r="E88" s="7" t="s">
        <v>144</v>
      </c>
      <c r="F88" s="7" t="s">
        <v>145</v>
      </c>
      <c r="G88" s="7">
        <v>124.0</v>
      </c>
      <c r="H88" s="7" t="s">
        <v>105</v>
      </c>
      <c r="I88" s="7" t="s">
        <v>25</v>
      </c>
      <c r="J88" s="6"/>
      <c r="K88" s="7">
        <v>20.0</v>
      </c>
    </row>
    <row r="89">
      <c r="A89" s="6"/>
      <c r="B89" s="9" t="s">
        <v>21</v>
      </c>
      <c r="C89" s="9" t="s">
        <v>186</v>
      </c>
      <c r="D89" s="7">
        <v>1994.0</v>
      </c>
      <c r="E89" s="7" t="s">
        <v>144</v>
      </c>
      <c r="F89" s="7" t="s">
        <v>145</v>
      </c>
      <c r="G89" s="7">
        <v>124.0</v>
      </c>
      <c r="H89" s="7" t="s">
        <v>105</v>
      </c>
      <c r="I89" s="7" t="s">
        <v>25</v>
      </c>
      <c r="J89" s="6"/>
      <c r="K89" s="7">
        <v>20.0</v>
      </c>
    </row>
    <row r="90">
      <c r="A90" s="6"/>
      <c r="B90" s="9" t="s">
        <v>21</v>
      </c>
      <c r="C90" s="9" t="s">
        <v>187</v>
      </c>
      <c r="D90" s="7">
        <v>1994.0</v>
      </c>
      <c r="E90" s="7" t="s">
        <v>144</v>
      </c>
      <c r="F90" s="7" t="s">
        <v>145</v>
      </c>
      <c r="G90" s="7">
        <v>124.0</v>
      </c>
      <c r="H90" s="7" t="s">
        <v>105</v>
      </c>
      <c r="I90" s="7" t="s">
        <v>25</v>
      </c>
      <c r="J90" s="6"/>
      <c r="K90" s="7">
        <v>20.0</v>
      </c>
    </row>
    <row r="91">
      <c r="A91" s="6"/>
      <c r="B91" s="9" t="s">
        <v>21</v>
      </c>
      <c r="C91" s="9" t="s">
        <v>188</v>
      </c>
      <c r="D91" s="10">
        <v>1994.0</v>
      </c>
      <c r="E91" s="10" t="s">
        <v>189</v>
      </c>
      <c r="F91" s="20" t="s">
        <v>190</v>
      </c>
      <c r="G91" s="10">
        <v>15.0</v>
      </c>
      <c r="H91" s="11"/>
      <c r="I91" s="10" t="s">
        <v>25</v>
      </c>
      <c r="J91" s="6"/>
      <c r="K91" s="7">
        <v>25.0</v>
      </c>
    </row>
    <row r="92">
      <c r="A92" s="6"/>
      <c r="B92" s="9" t="s">
        <v>21</v>
      </c>
      <c r="C92" s="9" t="s">
        <v>191</v>
      </c>
      <c r="D92" s="10">
        <v>1998.0</v>
      </c>
      <c r="E92" s="10" t="s">
        <v>192</v>
      </c>
      <c r="F92" s="20" t="s">
        <v>193</v>
      </c>
      <c r="G92" s="10">
        <v>314.0</v>
      </c>
      <c r="H92" s="11"/>
      <c r="I92" s="10" t="s">
        <v>25</v>
      </c>
      <c r="J92" s="6"/>
      <c r="K92" s="7">
        <v>25.0</v>
      </c>
    </row>
    <row r="93">
      <c r="A93" s="6"/>
      <c r="B93" s="9" t="s">
        <v>21</v>
      </c>
      <c r="C93" s="9" t="s">
        <v>194</v>
      </c>
      <c r="D93" s="10">
        <v>2020.0</v>
      </c>
      <c r="E93" s="10" t="s">
        <v>195</v>
      </c>
      <c r="F93" s="20" t="s">
        <v>196</v>
      </c>
      <c r="G93" s="10">
        <v>33.0</v>
      </c>
      <c r="H93" s="10" t="s">
        <v>197</v>
      </c>
      <c r="I93" s="10" t="s">
        <v>30</v>
      </c>
      <c r="J93" s="6"/>
      <c r="K93" s="7">
        <v>25.0</v>
      </c>
    </row>
    <row r="94">
      <c r="A94" s="6"/>
      <c r="B94" s="9" t="s">
        <v>21</v>
      </c>
      <c r="C94" s="9" t="s">
        <v>198</v>
      </c>
      <c r="D94" s="21">
        <v>2020.0</v>
      </c>
      <c r="E94" s="21" t="s">
        <v>23</v>
      </c>
      <c r="F94" s="21" t="s">
        <v>24</v>
      </c>
      <c r="G94" s="21" t="s">
        <v>199</v>
      </c>
      <c r="H94" s="21" t="s">
        <v>200</v>
      </c>
      <c r="I94" s="22" t="s">
        <v>30</v>
      </c>
      <c r="J94" s="6"/>
      <c r="K94" s="7">
        <v>25.0</v>
      </c>
    </row>
    <row r="95">
      <c r="A95" s="6"/>
      <c r="B95" s="9" t="s">
        <v>21</v>
      </c>
      <c r="C95" s="9" t="s">
        <v>201</v>
      </c>
      <c r="D95" s="7">
        <v>2019.0</v>
      </c>
      <c r="E95" s="7" t="s">
        <v>39</v>
      </c>
      <c r="F95" s="7" t="s">
        <v>36</v>
      </c>
      <c r="G95" s="7" t="s">
        <v>202</v>
      </c>
      <c r="H95" s="7" t="s">
        <v>203</v>
      </c>
      <c r="I95" s="7" t="s">
        <v>72</v>
      </c>
      <c r="J95" s="6"/>
      <c r="K95" s="7">
        <v>25.0</v>
      </c>
    </row>
    <row r="96">
      <c r="A96" s="6"/>
      <c r="B96" s="9" t="s">
        <v>21</v>
      </c>
      <c r="C96" s="9" t="s">
        <v>204</v>
      </c>
      <c r="D96" s="7">
        <v>2019.0</v>
      </c>
      <c r="E96" s="7" t="s">
        <v>39</v>
      </c>
      <c r="F96" s="7" t="s">
        <v>36</v>
      </c>
      <c r="G96" s="7" t="s">
        <v>202</v>
      </c>
      <c r="H96" s="7" t="s">
        <v>203</v>
      </c>
      <c r="I96" s="7" t="s">
        <v>72</v>
      </c>
      <c r="J96" s="6"/>
      <c r="K96" s="7">
        <v>25.0</v>
      </c>
    </row>
    <row r="97">
      <c r="A97" s="6"/>
      <c r="B97" s="9" t="s">
        <v>21</v>
      </c>
      <c r="C97" s="9" t="s">
        <v>205</v>
      </c>
      <c r="D97" s="7">
        <v>2020.0</v>
      </c>
      <c r="E97" s="7" t="s">
        <v>23</v>
      </c>
      <c r="F97" s="7" t="s">
        <v>206</v>
      </c>
      <c r="G97" s="7">
        <v>200.0</v>
      </c>
      <c r="H97" s="6"/>
      <c r="I97" s="7" t="s">
        <v>30</v>
      </c>
      <c r="J97" s="6"/>
      <c r="K97" s="7">
        <v>25.0</v>
      </c>
    </row>
    <row r="98">
      <c r="A98" s="6"/>
      <c r="B98" s="9" t="s">
        <v>21</v>
      </c>
      <c r="C98" s="9" t="s">
        <v>207</v>
      </c>
      <c r="D98" s="7">
        <v>2020.0</v>
      </c>
      <c r="E98" s="7" t="s">
        <v>151</v>
      </c>
      <c r="F98" s="7" t="s">
        <v>49</v>
      </c>
      <c r="G98" s="7" t="s">
        <v>208</v>
      </c>
      <c r="H98" s="7" t="s">
        <v>209</v>
      </c>
      <c r="I98" s="7" t="s">
        <v>30</v>
      </c>
      <c r="J98" s="6"/>
      <c r="K98" s="7">
        <v>25.0</v>
      </c>
    </row>
    <row r="99">
      <c r="A99" s="6"/>
      <c r="B99" s="9" t="s">
        <v>21</v>
      </c>
      <c r="C99" s="9" t="s">
        <v>210</v>
      </c>
      <c r="D99" s="7">
        <v>2020.0</v>
      </c>
      <c r="E99" s="7" t="s">
        <v>151</v>
      </c>
      <c r="F99" s="7" t="s">
        <v>49</v>
      </c>
      <c r="G99" s="7" t="s">
        <v>208</v>
      </c>
      <c r="H99" s="7" t="s">
        <v>209</v>
      </c>
      <c r="I99" s="7" t="s">
        <v>25</v>
      </c>
      <c r="J99" s="6"/>
      <c r="K99" s="7">
        <v>25.0</v>
      </c>
    </row>
    <row r="100">
      <c r="A100" s="6"/>
      <c r="B100" s="9" t="s">
        <v>21</v>
      </c>
      <c r="C100" s="9" t="s">
        <v>211</v>
      </c>
      <c r="D100" s="7">
        <v>2019.0</v>
      </c>
      <c r="E100" s="7" t="s">
        <v>212</v>
      </c>
      <c r="F100" s="7" t="s">
        <v>213</v>
      </c>
      <c r="G100" s="7">
        <v>10.0</v>
      </c>
      <c r="H100" s="7" t="s">
        <v>214</v>
      </c>
      <c r="I100" s="7" t="s">
        <v>25</v>
      </c>
      <c r="J100" s="6"/>
      <c r="K100" s="7">
        <v>25.0</v>
      </c>
    </row>
    <row r="101">
      <c r="A101" s="6"/>
      <c r="B101" s="9" t="s">
        <v>21</v>
      </c>
      <c r="C101" s="9" t="s">
        <v>215</v>
      </c>
      <c r="D101" s="7">
        <v>2019.0</v>
      </c>
      <c r="E101" s="7" t="s">
        <v>62</v>
      </c>
      <c r="F101" s="7" t="s">
        <v>70</v>
      </c>
      <c r="G101" s="7">
        <v>410.0</v>
      </c>
      <c r="H101" s="7"/>
      <c r="I101" s="7" t="s">
        <v>25</v>
      </c>
      <c r="J101" s="6"/>
      <c r="K101" s="7">
        <v>25.0</v>
      </c>
    </row>
    <row r="102">
      <c r="A102" s="6"/>
      <c r="B102" s="9" t="s">
        <v>21</v>
      </c>
      <c r="C102" s="9" t="s">
        <v>216</v>
      </c>
      <c r="D102" s="7">
        <v>2019.0</v>
      </c>
      <c r="E102" s="7" t="s">
        <v>212</v>
      </c>
      <c r="F102" s="7" t="s">
        <v>213</v>
      </c>
      <c r="G102" s="7">
        <v>10.0</v>
      </c>
      <c r="H102" s="7" t="s">
        <v>214</v>
      </c>
      <c r="I102" s="7" t="s">
        <v>25</v>
      </c>
      <c r="J102" s="6"/>
      <c r="K102" s="7">
        <v>25.0</v>
      </c>
    </row>
    <row r="103">
      <c r="A103" s="6"/>
      <c r="B103" s="9" t="s">
        <v>161</v>
      </c>
      <c r="C103" s="9" t="s">
        <v>217</v>
      </c>
      <c r="D103" s="7">
        <v>2017.0</v>
      </c>
      <c r="E103" s="7" t="s">
        <v>75</v>
      </c>
      <c r="F103" s="7" t="s">
        <v>218</v>
      </c>
      <c r="G103" s="7" t="s">
        <v>219</v>
      </c>
      <c r="H103" s="7" t="s">
        <v>220</v>
      </c>
      <c r="I103" s="7" t="s">
        <v>25</v>
      </c>
      <c r="J103" s="6"/>
      <c r="K103" s="7">
        <v>25.0</v>
      </c>
    </row>
    <row r="104">
      <c r="A104" s="6"/>
      <c r="B104" s="9" t="s">
        <v>21</v>
      </c>
      <c r="C104" s="9" t="s">
        <v>221</v>
      </c>
      <c r="D104" s="7">
        <v>2017.0</v>
      </c>
      <c r="E104" s="7" t="s">
        <v>23</v>
      </c>
      <c r="F104" s="7" t="s">
        <v>218</v>
      </c>
      <c r="G104" s="7" t="s">
        <v>71</v>
      </c>
      <c r="H104" s="7" t="s">
        <v>220</v>
      </c>
      <c r="I104" s="7" t="s">
        <v>30</v>
      </c>
      <c r="J104" s="6"/>
      <c r="K104" s="7">
        <v>25.0</v>
      </c>
    </row>
    <row r="105">
      <c r="A105" s="6"/>
      <c r="B105" s="9" t="s">
        <v>21</v>
      </c>
      <c r="C105" s="9" t="s">
        <v>222</v>
      </c>
      <c r="D105" s="7">
        <v>2019.0</v>
      </c>
      <c r="E105" s="7" t="s">
        <v>23</v>
      </c>
      <c r="F105" s="7" t="s">
        <v>213</v>
      </c>
      <c r="G105" s="7" t="s">
        <v>71</v>
      </c>
      <c r="H105" s="7">
        <v>76.0</v>
      </c>
      <c r="I105" s="7" t="s">
        <v>30</v>
      </c>
      <c r="J105" s="6"/>
      <c r="K105" s="7">
        <v>25.0</v>
      </c>
    </row>
    <row r="106">
      <c r="A106" s="6"/>
      <c r="B106" s="9" t="s">
        <v>21</v>
      </c>
      <c r="C106" s="9" t="s">
        <v>223</v>
      </c>
      <c r="D106" s="7">
        <v>2018.0</v>
      </c>
      <c r="E106" s="7" t="s">
        <v>83</v>
      </c>
      <c r="F106" s="7" t="s">
        <v>24</v>
      </c>
      <c r="G106" s="7" t="s">
        <v>224</v>
      </c>
      <c r="H106" s="7" t="s">
        <v>225</v>
      </c>
      <c r="I106" s="7" t="s">
        <v>30</v>
      </c>
      <c r="J106" s="6"/>
      <c r="K106" s="7">
        <v>25.0</v>
      </c>
    </row>
    <row r="107">
      <c r="A107" s="6"/>
      <c r="B107" s="9" t="s">
        <v>21</v>
      </c>
      <c r="C107" s="9" t="s">
        <v>226</v>
      </c>
      <c r="D107" s="7">
        <v>1985.0</v>
      </c>
      <c r="E107" s="7" t="s">
        <v>62</v>
      </c>
      <c r="F107" s="7" t="s">
        <v>227</v>
      </c>
      <c r="G107" s="7"/>
      <c r="H107" s="7">
        <v>536.0</v>
      </c>
      <c r="I107" s="7" t="s">
        <v>72</v>
      </c>
      <c r="J107" s="6"/>
      <c r="K107" s="7">
        <v>25.0</v>
      </c>
    </row>
    <row r="108">
      <c r="A108" s="6"/>
      <c r="B108" s="9" t="s">
        <v>21</v>
      </c>
      <c r="C108" s="9" t="s">
        <v>228</v>
      </c>
      <c r="D108" s="7">
        <v>1987.0</v>
      </c>
      <c r="E108" s="7" t="s">
        <v>102</v>
      </c>
      <c r="F108" s="7" t="s">
        <v>229</v>
      </c>
      <c r="G108" s="7"/>
      <c r="H108" s="7">
        <v>204.0</v>
      </c>
      <c r="I108" s="7" t="s">
        <v>25</v>
      </c>
      <c r="J108" s="6"/>
      <c r="K108" s="7">
        <v>25.0</v>
      </c>
    </row>
    <row r="109">
      <c r="A109" s="6"/>
      <c r="B109" s="9" t="s">
        <v>21</v>
      </c>
      <c r="C109" s="9" t="s">
        <v>230</v>
      </c>
      <c r="D109" s="7">
        <v>1987.0</v>
      </c>
      <c r="E109" s="7" t="s">
        <v>102</v>
      </c>
      <c r="F109" s="7" t="s">
        <v>229</v>
      </c>
      <c r="G109" s="7"/>
      <c r="H109" s="7">
        <v>204.0</v>
      </c>
      <c r="I109" s="7" t="s">
        <v>25</v>
      </c>
      <c r="J109" s="6"/>
      <c r="K109" s="7">
        <v>25.0</v>
      </c>
    </row>
    <row r="110">
      <c r="A110" s="6"/>
      <c r="B110" s="9" t="s">
        <v>21</v>
      </c>
      <c r="C110" s="9" t="s">
        <v>231</v>
      </c>
      <c r="D110" s="7">
        <v>1987.0</v>
      </c>
      <c r="E110" s="7" t="s">
        <v>62</v>
      </c>
      <c r="F110" s="7" t="s">
        <v>190</v>
      </c>
      <c r="G110" s="6"/>
      <c r="H110" s="7">
        <v>170.0</v>
      </c>
      <c r="I110" s="7" t="s">
        <v>25</v>
      </c>
      <c r="J110" s="6"/>
      <c r="K110" s="7">
        <v>25.0</v>
      </c>
    </row>
    <row r="111">
      <c r="A111" s="6"/>
      <c r="B111" s="9" t="s">
        <v>21</v>
      </c>
      <c r="C111" s="9" t="s">
        <v>232</v>
      </c>
      <c r="D111" s="7">
        <v>1987.0</v>
      </c>
      <c r="E111" s="7" t="s">
        <v>62</v>
      </c>
      <c r="F111" s="7" t="s">
        <v>190</v>
      </c>
      <c r="G111" s="6"/>
      <c r="H111" s="7">
        <v>170.0</v>
      </c>
      <c r="I111" s="7" t="s">
        <v>25</v>
      </c>
      <c r="J111" s="6"/>
      <c r="K111" s="7">
        <v>25.0</v>
      </c>
    </row>
    <row r="112">
      <c r="A112" s="6"/>
      <c r="B112" s="9" t="s">
        <v>21</v>
      </c>
      <c r="C112" s="9" t="s">
        <v>233</v>
      </c>
      <c r="D112" s="7">
        <v>1993.0</v>
      </c>
      <c r="E112" s="7" t="s">
        <v>234</v>
      </c>
      <c r="F112" s="7" t="s">
        <v>107</v>
      </c>
      <c r="G112" s="7">
        <v>280.0</v>
      </c>
      <c r="H112" s="7" t="s">
        <v>235</v>
      </c>
      <c r="I112" s="7" t="s">
        <v>72</v>
      </c>
      <c r="J112" s="6"/>
      <c r="K112" s="7">
        <v>25.0</v>
      </c>
    </row>
    <row r="113">
      <c r="A113" s="6"/>
      <c r="B113" s="9" t="s">
        <v>21</v>
      </c>
      <c r="C113" s="9" t="s">
        <v>236</v>
      </c>
      <c r="D113" s="7">
        <v>1991.0</v>
      </c>
      <c r="E113" s="7" t="s">
        <v>62</v>
      </c>
      <c r="F113" s="7" t="s">
        <v>107</v>
      </c>
      <c r="G113" s="7">
        <v>333.0</v>
      </c>
      <c r="H113" s="7" t="s">
        <v>105</v>
      </c>
      <c r="I113" s="7" t="s">
        <v>25</v>
      </c>
      <c r="J113" s="6"/>
      <c r="K113" s="7">
        <v>25.0</v>
      </c>
    </row>
    <row r="114">
      <c r="A114" s="6"/>
      <c r="B114" s="9" t="s">
        <v>21</v>
      </c>
      <c r="C114" s="7">
        <v>5.1717174E7</v>
      </c>
      <c r="D114" s="7">
        <v>2018.0</v>
      </c>
      <c r="E114" s="7" t="s">
        <v>237</v>
      </c>
      <c r="F114" s="7" t="s">
        <v>238</v>
      </c>
      <c r="G114" s="7">
        <v>212.0</v>
      </c>
      <c r="H114" s="7" t="s">
        <v>105</v>
      </c>
      <c r="I114" s="7" t="s">
        <v>25</v>
      </c>
      <c r="J114" s="6"/>
      <c r="K114" s="7">
        <v>25.0</v>
      </c>
    </row>
    <row r="115">
      <c r="A115" s="6"/>
      <c r="B115" s="9" t="s">
        <v>21</v>
      </c>
      <c r="C115" s="7">
        <v>5.1717176E7</v>
      </c>
      <c r="D115" s="7">
        <v>2018.0</v>
      </c>
      <c r="E115" s="7" t="s">
        <v>237</v>
      </c>
      <c r="F115" s="7" t="s">
        <v>238</v>
      </c>
      <c r="G115" s="7">
        <v>212.0</v>
      </c>
      <c r="H115" s="7" t="s">
        <v>105</v>
      </c>
      <c r="I115" s="7" t="s">
        <v>25</v>
      </c>
      <c r="J115" s="6"/>
      <c r="K115" s="7">
        <v>25.0</v>
      </c>
    </row>
    <row r="116">
      <c r="A116" s="6"/>
      <c r="B116" s="9" t="s">
        <v>21</v>
      </c>
      <c r="C116" s="7">
        <v>5.1717177E7</v>
      </c>
      <c r="D116" s="7">
        <v>2018.0</v>
      </c>
      <c r="E116" s="7" t="s">
        <v>237</v>
      </c>
      <c r="F116" s="7" t="s">
        <v>238</v>
      </c>
      <c r="G116" s="7">
        <v>212.0</v>
      </c>
      <c r="H116" s="7" t="s">
        <v>105</v>
      </c>
      <c r="I116" s="7" t="s">
        <v>25</v>
      </c>
      <c r="J116" s="6"/>
      <c r="K116" s="7">
        <v>25.0</v>
      </c>
    </row>
    <row r="117">
      <c r="A117" s="6"/>
      <c r="B117" s="9" t="s">
        <v>21</v>
      </c>
      <c r="C117" s="7">
        <v>5.1717178E7</v>
      </c>
      <c r="D117" s="7">
        <v>2018.0</v>
      </c>
      <c r="E117" s="7" t="s">
        <v>237</v>
      </c>
      <c r="F117" s="7" t="s">
        <v>238</v>
      </c>
      <c r="G117" s="7">
        <v>212.0</v>
      </c>
      <c r="H117" s="7" t="s">
        <v>105</v>
      </c>
      <c r="I117" s="7" t="s">
        <v>25</v>
      </c>
      <c r="J117" s="6"/>
      <c r="K117" s="7">
        <v>25.0</v>
      </c>
    </row>
    <row r="118">
      <c r="A118" s="6"/>
      <c r="B118" s="9" t="s">
        <v>21</v>
      </c>
      <c r="C118" s="7">
        <v>5.171717E7</v>
      </c>
      <c r="D118" s="7">
        <v>2018.0</v>
      </c>
      <c r="E118" s="7" t="s">
        <v>237</v>
      </c>
      <c r="F118" s="7" t="s">
        <v>238</v>
      </c>
      <c r="G118" s="7">
        <v>212.0</v>
      </c>
      <c r="H118" s="7" t="s">
        <v>105</v>
      </c>
      <c r="I118" s="7" t="s">
        <v>25</v>
      </c>
      <c r="J118" s="6"/>
      <c r="K118" s="7">
        <v>25.0</v>
      </c>
    </row>
    <row r="119">
      <c r="A119" s="6"/>
      <c r="B119" s="9" t="s">
        <v>21</v>
      </c>
      <c r="C119" s="7">
        <v>5.1717173E7</v>
      </c>
      <c r="D119" s="7">
        <v>2018.0</v>
      </c>
      <c r="E119" s="7" t="s">
        <v>237</v>
      </c>
      <c r="F119" s="7" t="s">
        <v>238</v>
      </c>
      <c r="G119" s="7">
        <v>212.0</v>
      </c>
      <c r="H119" s="7" t="s">
        <v>105</v>
      </c>
      <c r="I119" s="7" t="s">
        <v>25</v>
      </c>
      <c r="J119" s="6"/>
      <c r="K119" s="7">
        <v>25.0</v>
      </c>
    </row>
    <row r="120">
      <c r="A120" s="6"/>
      <c r="B120" s="9" t="s">
        <v>21</v>
      </c>
      <c r="C120" s="7">
        <v>5.1717175E7</v>
      </c>
      <c r="D120" s="7">
        <v>2018.0</v>
      </c>
      <c r="E120" s="7" t="s">
        <v>237</v>
      </c>
      <c r="F120" s="7" t="s">
        <v>238</v>
      </c>
      <c r="G120" s="7">
        <v>212.0</v>
      </c>
      <c r="H120" s="7" t="s">
        <v>105</v>
      </c>
      <c r="I120" s="7" t="s">
        <v>25</v>
      </c>
      <c r="J120" s="6"/>
      <c r="K120" s="7">
        <v>25.0</v>
      </c>
    </row>
    <row r="121">
      <c r="A121" s="6"/>
      <c r="B121" s="9" t="s">
        <v>66</v>
      </c>
      <c r="C121" s="9" t="s">
        <v>239</v>
      </c>
      <c r="D121" s="7">
        <v>2019.0</v>
      </c>
      <c r="E121" s="7" t="s">
        <v>240</v>
      </c>
      <c r="F121" s="7" t="s">
        <v>241</v>
      </c>
      <c r="G121" s="7" t="s">
        <v>242</v>
      </c>
      <c r="H121" s="7" t="s">
        <v>243</v>
      </c>
      <c r="I121" s="7" t="s">
        <v>244</v>
      </c>
      <c r="J121" s="6"/>
      <c r="K121" s="7">
        <v>25.0</v>
      </c>
    </row>
    <row r="122">
      <c r="A122" s="6"/>
      <c r="B122" s="9" t="s">
        <v>21</v>
      </c>
      <c r="C122" s="9" t="s">
        <v>245</v>
      </c>
      <c r="D122" s="7">
        <v>1990.0</v>
      </c>
      <c r="E122" s="7" t="s">
        <v>62</v>
      </c>
      <c r="F122" s="7" t="s">
        <v>91</v>
      </c>
      <c r="G122" s="7">
        <v>414.0</v>
      </c>
      <c r="H122" s="7" t="s">
        <v>246</v>
      </c>
      <c r="I122" s="7" t="s">
        <v>25</v>
      </c>
      <c r="J122" s="6"/>
      <c r="K122" s="7">
        <v>25.0</v>
      </c>
    </row>
    <row r="123">
      <c r="A123" s="6"/>
      <c r="B123" s="19"/>
      <c r="C123" s="9" t="s">
        <v>247</v>
      </c>
      <c r="D123" s="7">
        <v>1990.0</v>
      </c>
      <c r="E123" s="7" t="s">
        <v>62</v>
      </c>
      <c r="F123" s="7" t="s">
        <v>91</v>
      </c>
      <c r="G123" s="7">
        <v>414.0</v>
      </c>
      <c r="H123" s="7" t="s">
        <v>246</v>
      </c>
      <c r="I123" s="7" t="s">
        <v>25</v>
      </c>
      <c r="J123" s="6"/>
      <c r="K123" s="7">
        <v>25.0</v>
      </c>
    </row>
    <row r="124">
      <c r="A124" s="6"/>
      <c r="B124" s="19"/>
      <c r="C124" s="9" t="s">
        <v>248</v>
      </c>
      <c r="D124" s="7">
        <v>1990.0</v>
      </c>
      <c r="E124" s="7" t="s">
        <v>62</v>
      </c>
      <c r="F124" s="7" t="s">
        <v>91</v>
      </c>
      <c r="G124" s="7">
        <v>414.0</v>
      </c>
      <c r="H124" s="7" t="s">
        <v>246</v>
      </c>
      <c r="I124" s="7" t="s">
        <v>25</v>
      </c>
      <c r="J124" s="6"/>
      <c r="K124" s="7">
        <v>25.0</v>
      </c>
    </row>
    <row r="125">
      <c r="A125" s="6"/>
      <c r="B125" s="19"/>
      <c r="C125" s="9" t="s">
        <v>249</v>
      </c>
      <c r="D125" s="7">
        <v>1990.0</v>
      </c>
      <c r="E125" s="7" t="s">
        <v>62</v>
      </c>
      <c r="F125" s="7" t="s">
        <v>91</v>
      </c>
      <c r="G125" s="7">
        <v>414.0</v>
      </c>
      <c r="H125" s="7" t="s">
        <v>246</v>
      </c>
      <c r="I125" s="7" t="s">
        <v>25</v>
      </c>
      <c r="J125" s="6"/>
      <c r="K125" s="7">
        <v>25.0</v>
      </c>
    </row>
    <row r="126">
      <c r="A126" s="6"/>
      <c r="B126" s="19"/>
      <c r="C126" s="9" t="s">
        <v>250</v>
      </c>
      <c r="D126" s="7">
        <v>1990.0</v>
      </c>
      <c r="E126" s="7" t="s">
        <v>62</v>
      </c>
      <c r="F126" s="7" t="s">
        <v>91</v>
      </c>
      <c r="G126" s="7">
        <v>414.0</v>
      </c>
      <c r="H126" s="7" t="s">
        <v>246</v>
      </c>
      <c r="I126" s="7" t="s">
        <v>25</v>
      </c>
      <c r="J126" s="6"/>
      <c r="K126" s="7">
        <v>25.0</v>
      </c>
    </row>
    <row r="127">
      <c r="A127" s="6"/>
      <c r="B127" s="19"/>
      <c r="C127" s="9" t="s">
        <v>251</v>
      </c>
      <c r="D127" s="7">
        <v>1990.0</v>
      </c>
      <c r="E127" s="7" t="s">
        <v>62</v>
      </c>
      <c r="F127" s="7" t="s">
        <v>91</v>
      </c>
      <c r="G127" s="7">
        <v>414.0</v>
      </c>
      <c r="H127" s="7" t="s">
        <v>246</v>
      </c>
      <c r="I127" s="7" t="s">
        <v>25</v>
      </c>
      <c r="J127" s="6"/>
      <c r="K127" s="7">
        <v>25.0</v>
      </c>
    </row>
    <row r="128">
      <c r="A128" s="6"/>
      <c r="B128" s="19"/>
      <c r="C128" s="9" t="s">
        <v>252</v>
      </c>
      <c r="D128" s="7">
        <v>1990.0</v>
      </c>
      <c r="E128" s="7" t="s">
        <v>62</v>
      </c>
      <c r="F128" s="7" t="s">
        <v>91</v>
      </c>
      <c r="G128" s="7">
        <v>414.0</v>
      </c>
      <c r="H128" s="7" t="s">
        <v>246</v>
      </c>
      <c r="I128" s="7" t="s">
        <v>25</v>
      </c>
      <c r="J128" s="6"/>
      <c r="K128" s="7">
        <v>25.0</v>
      </c>
    </row>
    <row r="129">
      <c r="A129" s="6"/>
      <c r="B129" s="19"/>
      <c r="C129" s="9" t="s">
        <v>253</v>
      </c>
      <c r="D129" s="7">
        <v>1990.0</v>
      </c>
      <c r="E129" s="7" t="s">
        <v>62</v>
      </c>
      <c r="F129" s="7" t="s">
        <v>91</v>
      </c>
      <c r="G129" s="7">
        <v>414.0</v>
      </c>
      <c r="H129" s="7" t="s">
        <v>246</v>
      </c>
      <c r="I129" s="7" t="s">
        <v>25</v>
      </c>
      <c r="J129" s="6"/>
      <c r="K129" s="7">
        <v>25.0</v>
      </c>
    </row>
    <row r="130">
      <c r="A130" s="6"/>
      <c r="B130" s="19"/>
      <c r="C130" s="9" t="s">
        <v>254</v>
      </c>
      <c r="D130" s="7">
        <v>1990.0</v>
      </c>
      <c r="E130" s="7" t="s">
        <v>62</v>
      </c>
      <c r="F130" s="7" t="s">
        <v>91</v>
      </c>
      <c r="G130" s="7">
        <v>414.0</v>
      </c>
      <c r="H130" s="7" t="s">
        <v>246</v>
      </c>
      <c r="I130" s="7" t="s">
        <v>25</v>
      </c>
      <c r="J130" s="6"/>
      <c r="K130" s="7">
        <v>25.0</v>
      </c>
    </row>
    <row r="131">
      <c r="A131" s="6"/>
      <c r="B131" s="19"/>
      <c r="C131" s="9" t="s">
        <v>255</v>
      </c>
      <c r="D131" s="7">
        <v>1990.0</v>
      </c>
      <c r="E131" s="7" t="s">
        <v>62</v>
      </c>
      <c r="F131" s="7" t="s">
        <v>91</v>
      </c>
      <c r="G131" s="7">
        <v>414.0</v>
      </c>
      <c r="H131" s="7" t="s">
        <v>246</v>
      </c>
      <c r="I131" s="7" t="s">
        <v>25</v>
      </c>
      <c r="J131" s="6"/>
      <c r="K131" s="7">
        <v>25.0</v>
      </c>
    </row>
    <row r="132">
      <c r="A132" s="6"/>
      <c r="B132" s="19"/>
      <c r="C132" s="9" t="s">
        <v>256</v>
      </c>
      <c r="D132" s="7">
        <v>1990.0</v>
      </c>
      <c r="E132" s="7" t="s">
        <v>62</v>
      </c>
      <c r="F132" s="7" t="s">
        <v>91</v>
      </c>
      <c r="G132" s="7">
        <v>414.0</v>
      </c>
      <c r="H132" s="7" t="s">
        <v>246</v>
      </c>
      <c r="I132" s="7" t="s">
        <v>25</v>
      </c>
      <c r="J132" s="6"/>
      <c r="K132" s="7">
        <v>25.0</v>
      </c>
    </row>
    <row r="133">
      <c r="A133" s="6"/>
      <c r="B133" s="19"/>
      <c r="C133" s="9" t="s">
        <v>257</v>
      </c>
      <c r="D133" s="7">
        <v>1990.0</v>
      </c>
      <c r="E133" s="7" t="s">
        <v>62</v>
      </c>
      <c r="F133" s="7" t="s">
        <v>91</v>
      </c>
      <c r="G133" s="7">
        <v>414.0</v>
      </c>
      <c r="H133" s="6"/>
      <c r="I133" s="7" t="s">
        <v>25</v>
      </c>
      <c r="J133" s="6"/>
      <c r="K133" s="7">
        <v>25.0</v>
      </c>
    </row>
    <row r="134">
      <c r="A134" s="6"/>
      <c r="B134" s="19"/>
      <c r="C134" s="9" t="s">
        <v>258</v>
      </c>
      <c r="D134" s="7">
        <v>1990.0</v>
      </c>
      <c r="E134" s="7" t="s">
        <v>62</v>
      </c>
      <c r="F134" s="7" t="s">
        <v>91</v>
      </c>
      <c r="G134" s="7">
        <v>414.0</v>
      </c>
      <c r="H134" s="7" t="s">
        <v>246</v>
      </c>
      <c r="I134" s="7" t="s">
        <v>25</v>
      </c>
      <c r="J134" s="6"/>
      <c r="K134" s="7">
        <v>25.0</v>
      </c>
    </row>
    <row r="135">
      <c r="A135" s="6"/>
      <c r="B135" s="19"/>
      <c r="C135" s="9" t="s">
        <v>259</v>
      </c>
      <c r="D135" s="7">
        <v>1990.0</v>
      </c>
      <c r="E135" s="7" t="s">
        <v>62</v>
      </c>
      <c r="F135" s="7" t="s">
        <v>91</v>
      </c>
      <c r="G135" s="7">
        <v>414.0</v>
      </c>
      <c r="H135" s="7" t="s">
        <v>246</v>
      </c>
      <c r="I135" s="7" t="s">
        <v>25</v>
      </c>
      <c r="J135" s="6"/>
      <c r="K135" s="7">
        <v>25.0</v>
      </c>
    </row>
    <row r="136">
      <c r="A136" s="6"/>
      <c r="B136" s="19"/>
      <c r="C136" s="9" t="s">
        <v>260</v>
      </c>
      <c r="D136" s="7">
        <v>1990.0</v>
      </c>
      <c r="E136" s="7" t="s">
        <v>62</v>
      </c>
      <c r="F136" s="7" t="s">
        <v>91</v>
      </c>
      <c r="G136" s="7">
        <v>414.0</v>
      </c>
      <c r="H136" s="7" t="s">
        <v>246</v>
      </c>
      <c r="I136" s="7" t="s">
        <v>25</v>
      </c>
      <c r="J136" s="6"/>
      <c r="K136" s="7">
        <v>25.0</v>
      </c>
    </row>
    <row r="137">
      <c r="A137" s="6"/>
      <c r="B137" s="19"/>
      <c r="C137" s="9" t="s">
        <v>261</v>
      </c>
      <c r="D137" s="7">
        <v>1990.0</v>
      </c>
      <c r="E137" s="7" t="s">
        <v>62</v>
      </c>
      <c r="F137" s="7" t="s">
        <v>91</v>
      </c>
      <c r="G137" s="7">
        <v>414.0</v>
      </c>
      <c r="H137" s="7" t="s">
        <v>246</v>
      </c>
      <c r="I137" s="7" t="s">
        <v>25</v>
      </c>
      <c r="J137" s="6"/>
      <c r="K137" s="7">
        <v>25.0</v>
      </c>
    </row>
    <row r="138">
      <c r="A138" s="6"/>
      <c r="B138" s="19"/>
      <c r="C138" s="9" t="s">
        <v>262</v>
      </c>
      <c r="D138" s="7">
        <v>1990.0</v>
      </c>
      <c r="E138" s="7" t="s">
        <v>62</v>
      </c>
      <c r="F138" s="7" t="s">
        <v>91</v>
      </c>
      <c r="G138" s="7">
        <v>414.0</v>
      </c>
      <c r="H138" s="7" t="s">
        <v>246</v>
      </c>
      <c r="I138" s="7" t="s">
        <v>25</v>
      </c>
      <c r="J138" s="6"/>
      <c r="K138" s="7">
        <v>25.0</v>
      </c>
    </row>
    <row r="139">
      <c r="A139" s="6"/>
      <c r="B139" s="19"/>
      <c r="C139" s="9" t="s">
        <v>263</v>
      </c>
      <c r="D139" s="7">
        <v>1990.0</v>
      </c>
      <c r="E139" s="7" t="s">
        <v>62</v>
      </c>
      <c r="F139" s="7" t="s">
        <v>91</v>
      </c>
      <c r="G139" s="7">
        <v>414.0</v>
      </c>
      <c r="H139" s="7" t="s">
        <v>246</v>
      </c>
      <c r="I139" s="7" t="s">
        <v>25</v>
      </c>
      <c r="J139" s="6"/>
      <c r="K139" s="7">
        <v>25.0</v>
      </c>
    </row>
    <row r="140">
      <c r="A140" s="6"/>
      <c r="B140" s="19"/>
      <c r="C140" s="9" t="s">
        <v>264</v>
      </c>
      <c r="D140" s="7">
        <v>1990.0</v>
      </c>
      <c r="E140" s="7" t="s">
        <v>62</v>
      </c>
      <c r="F140" s="7" t="s">
        <v>91</v>
      </c>
      <c r="G140" s="7">
        <v>414.0</v>
      </c>
      <c r="H140" s="7" t="s">
        <v>246</v>
      </c>
      <c r="I140" s="7" t="s">
        <v>25</v>
      </c>
      <c r="J140" s="6"/>
      <c r="K140" s="7">
        <v>25.0</v>
      </c>
    </row>
    <row r="141">
      <c r="A141" s="6"/>
      <c r="B141" s="19"/>
      <c r="C141" s="9" t="s">
        <v>265</v>
      </c>
      <c r="D141" s="7">
        <v>1989.0</v>
      </c>
      <c r="E141" s="7" t="s">
        <v>266</v>
      </c>
      <c r="F141" s="7" t="s">
        <v>193</v>
      </c>
      <c r="G141" s="7" t="s">
        <v>267</v>
      </c>
      <c r="H141" s="7" t="s">
        <v>105</v>
      </c>
      <c r="I141" s="7" t="s">
        <v>25</v>
      </c>
      <c r="J141" s="6"/>
      <c r="K141" s="7">
        <v>25.0</v>
      </c>
    </row>
    <row r="142">
      <c r="A142" s="6"/>
      <c r="B142" s="19"/>
      <c r="C142" s="9" t="s">
        <v>268</v>
      </c>
      <c r="D142" s="7">
        <v>1989.0</v>
      </c>
      <c r="E142" s="7" t="s">
        <v>266</v>
      </c>
      <c r="F142" s="7" t="s">
        <v>193</v>
      </c>
      <c r="G142" s="7" t="s">
        <v>267</v>
      </c>
      <c r="H142" s="7" t="s">
        <v>105</v>
      </c>
      <c r="I142" s="7" t="s">
        <v>25</v>
      </c>
      <c r="J142" s="6"/>
      <c r="K142" s="7">
        <v>25.0</v>
      </c>
    </row>
    <row r="143">
      <c r="A143" s="6"/>
      <c r="B143" s="19"/>
      <c r="C143" s="9" t="s">
        <v>269</v>
      </c>
      <c r="D143" s="7">
        <v>1989.0</v>
      </c>
      <c r="E143" s="7" t="s">
        <v>266</v>
      </c>
      <c r="F143" s="7" t="s">
        <v>193</v>
      </c>
      <c r="G143" s="7" t="s">
        <v>267</v>
      </c>
      <c r="H143" s="7" t="s">
        <v>105</v>
      </c>
      <c r="I143" s="7" t="s">
        <v>25</v>
      </c>
      <c r="J143" s="6"/>
      <c r="K143" s="7">
        <v>25.0</v>
      </c>
    </row>
    <row r="144">
      <c r="A144" s="6"/>
      <c r="B144" s="19"/>
      <c r="C144" s="9" t="s">
        <v>270</v>
      </c>
      <c r="D144" s="7">
        <v>2020.0</v>
      </c>
      <c r="E144" s="7" t="s">
        <v>57</v>
      </c>
      <c r="F144" s="7" t="s">
        <v>46</v>
      </c>
      <c r="G144" s="7">
        <v>229.0</v>
      </c>
      <c r="H144" s="7" t="s">
        <v>271</v>
      </c>
      <c r="I144" s="7" t="s">
        <v>30</v>
      </c>
      <c r="J144" s="6"/>
      <c r="K144" s="7">
        <v>25.0</v>
      </c>
    </row>
    <row r="145">
      <c r="A145" s="6"/>
      <c r="B145" s="19"/>
      <c r="C145" s="9" t="s">
        <v>272</v>
      </c>
      <c r="D145" s="7">
        <v>2020.0</v>
      </c>
      <c r="E145" s="7" t="s">
        <v>62</v>
      </c>
      <c r="F145" s="7" t="s">
        <v>273</v>
      </c>
      <c r="G145" s="7">
        <v>78.0</v>
      </c>
      <c r="H145" s="7" t="s">
        <v>105</v>
      </c>
      <c r="I145" s="7" t="s">
        <v>30</v>
      </c>
      <c r="J145" s="6"/>
      <c r="K145" s="7">
        <v>25.0</v>
      </c>
    </row>
    <row r="146">
      <c r="A146" s="6"/>
      <c r="B146" s="9" t="s">
        <v>21</v>
      </c>
      <c r="C146" s="9" t="s">
        <v>274</v>
      </c>
      <c r="D146" s="7">
        <v>2011.0</v>
      </c>
      <c r="E146" s="7" t="s">
        <v>151</v>
      </c>
      <c r="F146" s="7" t="s">
        <v>275</v>
      </c>
      <c r="G146" s="7">
        <v>199.0</v>
      </c>
      <c r="H146" s="7" t="s">
        <v>276</v>
      </c>
      <c r="I146" s="7" t="s">
        <v>30</v>
      </c>
      <c r="J146" s="6"/>
      <c r="K146" s="7">
        <v>25.0</v>
      </c>
    </row>
    <row r="147">
      <c r="A147" s="6"/>
      <c r="B147" s="9" t="s">
        <v>21</v>
      </c>
      <c r="C147" s="9" t="s">
        <v>277</v>
      </c>
      <c r="D147" s="7">
        <v>2011.0</v>
      </c>
      <c r="E147" s="7" t="s">
        <v>151</v>
      </c>
      <c r="F147" s="7" t="s">
        <v>275</v>
      </c>
      <c r="G147" s="7">
        <v>199.0</v>
      </c>
      <c r="H147" s="7" t="s">
        <v>276</v>
      </c>
      <c r="I147" s="7" t="s">
        <v>30</v>
      </c>
      <c r="J147" s="6"/>
      <c r="K147" s="7">
        <v>25.0</v>
      </c>
    </row>
    <row r="148">
      <c r="A148" s="6"/>
      <c r="B148" s="9" t="s">
        <v>21</v>
      </c>
      <c r="C148" s="9" t="s">
        <v>278</v>
      </c>
      <c r="D148" s="7">
        <v>1978.0</v>
      </c>
      <c r="E148" s="7" t="s">
        <v>62</v>
      </c>
      <c r="F148" s="7" t="s">
        <v>279</v>
      </c>
      <c r="G148" s="7">
        <v>450.0</v>
      </c>
      <c r="H148" s="7" t="s">
        <v>105</v>
      </c>
      <c r="I148" s="7" t="s">
        <v>72</v>
      </c>
      <c r="J148" s="6"/>
      <c r="K148" s="7">
        <v>25.0</v>
      </c>
    </row>
    <row r="149">
      <c r="A149" s="6"/>
      <c r="B149" s="9" t="s">
        <v>21</v>
      </c>
      <c r="C149" s="9" t="s">
        <v>280</v>
      </c>
      <c r="D149" s="7">
        <v>1978.0</v>
      </c>
      <c r="E149" s="7" t="s">
        <v>62</v>
      </c>
      <c r="F149" s="7" t="s">
        <v>279</v>
      </c>
      <c r="G149" s="7">
        <v>450.0</v>
      </c>
      <c r="H149" s="7" t="s">
        <v>105</v>
      </c>
      <c r="I149" s="7" t="s">
        <v>72</v>
      </c>
      <c r="J149" s="6"/>
      <c r="K149" s="7">
        <v>25.0</v>
      </c>
    </row>
    <row r="150">
      <c r="A150" s="6"/>
      <c r="B150" s="9" t="s">
        <v>21</v>
      </c>
      <c r="C150" s="9" t="s">
        <v>281</v>
      </c>
      <c r="D150" s="7">
        <v>2006.0</v>
      </c>
      <c r="E150" s="7" t="s">
        <v>151</v>
      </c>
      <c r="F150" s="7" t="s">
        <v>168</v>
      </c>
      <c r="G150" s="7" t="s">
        <v>282</v>
      </c>
      <c r="H150" s="7" t="s">
        <v>283</v>
      </c>
      <c r="I150" s="7" t="s">
        <v>72</v>
      </c>
      <c r="J150" s="6"/>
      <c r="K150" s="7">
        <v>25.0</v>
      </c>
    </row>
    <row r="151">
      <c r="A151" s="6"/>
      <c r="B151" s="9" t="s">
        <v>21</v>
      </c>
      <c r="C151" s="9" t="s">
        <v>284</v>
      </c>
      <c r="D151" s="7">
        <v>2011.0</v>
      </c>
      <c r="E151" s="7" t="s">
        <v>151</v>
      </c>
      <c r="F151" s="7" t="s">
        <v>275</v>
      </c>
      <c r="G151" s="7">
        <v>199.0</v>
      </c>
      <c r="H151" s="7" t="s">
        <v>154</v>
      </c>
      <c r="I151" s="7" t="s">
        <v>30</v>
      </c>
      <c r="J151" s="6"/>
      <c r="K151" s="7">
        <v>25.0</v>
      </c>
    </row>
    <row r="152">
      <c r="A152" s="6"/>
      <c r="B152" s="9" t="s">
        <v>21</v>
      </c>
      <c r="C152" s="9" t="s">
        <v>285</v>
      </c>
      <c r="D152" s="7">
        <v>2011.0</v>
      </c>
      <c r="E152" s="7" t="s">
        <v>151</v>
      </c>
      <c r="F152" s="7" t="s">
        <v>275</v>
      </c>
      <c r="G152" s="7">
        <v>199.0</v>
      </c>
      <c r="H152" s="7" t="s">
        <v>154</v>
      </c>
      <c r="I152" s="7" t="s">
        <v>30</v>
      </c>
      <c r="J152" s="6"/>
      <c r="K152" s="7">
        <v>25.0</v>
      </c>
    </row>
    <row r="153">
      <c r="A153" s="6"/>
      <c r="B153" s="9" t="s">
        <v>21</v>
      </c>
      <c r="C153" s="9" t="s">
        <v>286</v>
      </c>
      <c r="D153" s="7">
        <v>1994.0</v>
      </c>
      <c r="E153" s="7" t="s">
        <v>287</v>
      </c>
      <c r="F153" s="7" t="s">
        <v>288</v>
      </c>
      <c r="G153" s="7">
        <v>633.0</v>
      </c>
      <c r="H153" s="7" t="s">
        <v>289</v>
      </c>
      <c r="I153" s="7" t="s">
        <v>72</v>
      </c>
      <c r="J153" s="6"/>
      <c r="K153" s="7">
        <v>25.0</v>
      </c>
    </row>
    <row r="154">
      <c r="A154" s="6"/>
      <c r="B154" s="9" t="s">
        <v>21</v>
      </c>
      <c r="C154" s="9" t="s">
        <v>290</v>
      </c>
      <c r="D154" s="7">
        <v>1994.0</v>
      </c>
      <c r="E154" s="7" t="s">
        <v>287</v>
      </c>
      <c r="F154" s="7" t="s">
        <v>288</v>
      </c>
      <c r="G154" s="7">
        <v>633.0</v>
      </c>
      <c r="H154" s="7" t="s">
        <v>289</v>
      </c>
      <c r="I154" s="7" t="s">
        <v>72</v>
      </c>
      <c r="J154" s="6"/>
      <c r="K154" s="7">
        <v>25.0</v>
      </c>
    </row>
    <row r="155">
      <c r="A155" s="6"/>
      <c r="B155" s="19"/>
      <c r="C155" s="9" t="s">
        <v>291</v>
      </c>
      <c r="D155" s="7">
        <v>1987.0</v>
      </c>
      <c r="E155" s="7" t="s">
        <v>62</v>
      </c>
      <c r="F155" s="7" t="s">
        <v>120</v>
      </c>
      <c r="G155" s="7">
        <v>320.0</v>
      </c>
      <c r="H155" s="7" t="s">
        <v>105</v>
      </c>
      <c r="I155" s="7" t="s">
        <v>25</v>
      </c>
      <c r="J155" s="6"/>
      <c r="K155" s="7">
        <v>25.0</v>
      </c>
    </row>
    <row r="156">
      <c r="A156" s="6"/>
      <c r="B156" s="9" t="s">
        <v>21</v>
      </c>
      <c r="C156" s="9" t="s">
        <v>292</v>
      </c>
      <c r="D156" s="7">
        <v>2019.0</v>
      </c>
      <c r="E156" s="7" t="s">
        <v>39</v>
      </c>
      <c r="F156" s="7" t="s">
        <v>36</v>
      </c>
      <c r="G156" s="7" t="s">
        <v>293</v>
      </c>
      <c r="H156" s="7" t="s">
        <v>294</v>
      </c>
      <c r="I156" s="7" t="s">
        <v>25</v>
      </c>
      <c r="J156" s="6"/>
      <c r="K156" s="7">
        <v>30.0</v>
      </c>
    </row>
    <row r="157">
      <c r="A157" s="6"/>
      <c r="B157" s="9" t="s">
        <v>21</v>
      </c>
      <c r="C157" s="9" t="s">
        <v>295</v>
      </c>
      <c r="D157" s="7">
        <v>2019.0</v>
      </c>
      <c r="E157" s="7" t="s">
        <v>296</v>
      </c>
      <c r="F157" s="7" t="s">
        <v>297</v>
      </c>
      <c r="G157" s="7">
        <v>25.0</v>
      </c>
      <c r="H157" s="7" t="s">
        <v>298</v>
      </c>
      <c r="I157" s="7" t="s">
        <v>30</v>
      </c>
      <c r="J157" s="6"/>
      <c r="K157" s="7">
        <v>30.0</v>
      </c>
    </row>
    <row r="158">
      <c r="A158" s="6"/>
      <c r="B158" s="9" t="s">
        <v>21</v>
      </c>
      <c r="C158" s="9" t="s">
        <v>299</v>
      </c>
      <c r="D158" s="7">
        <v>2020.0</v>
      </c>
      <c r="E158" s="7" t="s">
        <v>151</v>
      </c>
      <c r="F158" s="7" t="s">
        <v>46</v>
      </c>
      <c r="G158" s="7">
        <v>11.0</v>
      </c>
      <c r="H158" s="6"/>
      <c r="I158" s="7" t="s">
        <v>30</v>
      </c>
      <c r="J158" s="6"/>
      <c r="K158" s="7">
        <v>30.0</v>
      </c>
    </row>
    <row r="159">
      <c r="A159" s="6"/>
      <c r="B159" s="9" t="s">
        <v>21</v>
      </c>
      <c r="C159" s="9" t="s">
        <v>300</v>
      </c>
      <c r="D159" s="7">
        <v>2020.0</v>
      </c>
      <c r="E159" s="7" t="s">
        <v>151</v>
      </c>
      <c r="F159" s="7" t="s">
        <v>46</v>
      </c>
      <c r="G159" s="7">
        <v>11.0</v>
      </c>
      <c r="H159" s="6"/>
      <c r="I159" s="7" t="s">
        <v>30</v>
      </c>
      <c r="J159" s="6"/>
      <c r="K159" s="7">
        <v>30.0</v>
      </c>
    </row>
    <row r="160">
      <c r="A160" s="6"/>
      <c r="B160" s="9" t="s">
        <v>21</v>
      </c>
      <c r="C160" s="9" t="s">
        <v>301</v>
      </c>
      <c r="D160" s="7">
        <v>2020.0</v>
      </c>
      <c r="E160" s="7" t="s">
        <v>151</v>
      </c>
      <c r="F160" s="7" t="s">
        <v>46</v>
      </c>
      <c r="G160" s="7">
        <v>11.0</v>
      </c>
      <c r="H160" s="6"/>
      <c r="I160" s="7" t="s">
        <v>30</v>
      </c>
      <c r="J160" s="6"/>
      <c r="K160" s="7">
        <v>30.0</v>
      </c>
    </row>
    <row r="161">
      <c r="A161" s="6"/>
      <c r="B161" s="9" t="s">
        <v>21</v>
      </c>
      <c r="C161" s="9" t="s">
        <v>302</v>
      </c>
      <c r="D161" s="7">
        <v>2020.0</v>
      </c>
      <c r="E161" s="7" t="s">
        <v>303</v>
      </c>
      <c r="F161" s="7" t="s">
        <v>49</v>
      </c>
      <c r="G161" s="7">
        <v>112.0</v>
      </c>
      <c r="H161" s="6"/>
      <c r="I161" s="7" t="s">
        <v>30</v>
      </c>
      <c r="J161" s="6"/>
      <c r="K161" s="7">
        <v>30.0</v>
      </c>
    </row>
    <row r="162">
      <c r="A162" s="6"/>
      <c r="B162" s="16" t="s">
        <v>21</v>
      </c>
      <c r="C162" s="16" t="s">
        <v>304</v>
      </c>
      <c r="D162" s="23">
        <v>2020.0</v>
      </c>
      <c r="E162" s="23" t="s">
        <v>305</v>
      </c>
      <c r="F162" s="23" t="s">
        <v>24</v>
      </c>
      <c r="G162" s="24">
        <v>62.0</v>
      </c>
      <c r="H162" s="23"/>
      <c r="I162" s="17" t="s">
        <v>30</v>
      </c>
      <c r="J162" s="6"/>
      <c r="K162" s="7">
        <v>30.0</v>
      </c>
    </row>
    <row r="163">
      <c r="A163" s="6"/>
      <c r="B163" s="9" t="s">
        <v>21</v>
      </c>
      <c r="C163" s="9" t="s">
        <v>306</v>
      </c>
      <c r="D163" s="7">
        <v>2019.0</v>
      </c>
      <c r="E163" s="7" t="s">
        <v>23</v>
      </c>
      <c r="F163" s="7" t="s">
        <v>70</v>
      </c>
      <c r="G163" s="7">
        <v>54.0</v>
      </c>
      <c r="H163" s="7" t="s">
        <v>71</v>
      </c>
      <c r="I163" s="7" t="s">
        <v>25</v>
      </c>
      <c r="J163" s="6"/>
      <c r="K163" s="7">
        <v>30.0</v>
      </c>
    </row>
    <row r="164">
      <c r="A164" s="6"/>
      <c r="B164" s="9" t="s">
        <v>21</v>
      </c>
      <c r="C164" s="9" t="s">
        <v>307</v>
      </c>
      <c r="D164" s="7">
        <v>2019.0</v>
      </c>
      <c r="E164" s="7" t="s">
        <v>23</v>
      </c>
      <c r="F164" s="7" t="s">
        <v>70</v>
      </c>
      <c r="G164" s="7">
        <v>54.0</v>
      </c>
      <c r="H164" s="7" t="s">
        <v>71</v>
      </c>
      <c r="I164" s="7" t="s">
        <v>25</v>
      </c>
      <c r="J164" s="6"/>
      <c r="K164" s="7">
        <v>30.0</v>
      </c>
    </row>
    <row r="165">
      <c r="A165" s="6"/>
      <c r="B165" s="9" t="s">
        <v>21</v>
      </c>
      <c r="C165" s="9" t="s">
        <v>308</v>
      </c>
      <c r="D165" s="7">
        <v>2019.0</v>
      </c>
      <c r="E165" s="7" t="s">
        <v>23</v>
      </c>
      <c r="F165" s="7" t="s">
        <v>70</v>
      </c>
      <c r="G165" s="7">
        <v>54.0</v>
      </c>
      <c r="H165" s="7" t="s">
        <v>71</v>
      </c>
      <c r="I165" s="7" t="s">
        <v>25</v>
      </c>
      <c r="J165" s="6"/>
      <c r="K165" s="7">
        <v>30.0</v>
      </c>
    </row>
    <row r="166">
      <c r="A166" s="6"/>
      <c r="B166" s="9" t="s">
        <v>21</v>
      </c>
      <c r="C166" s="9" t="s">
        <v>309</v>
      </c>
      <c r="D166" s="7">
        <v>2019.0</v>
      </c>
      <c r="E166" s="7" t="s">
        <v>23</v>
      </c>
      <c r="F166" s="7" t="s">
        <v>70</v>
      </c>
      <c r="G166" s="7">
        <v>54.0</v>
      </c>
      <c r="H166" s="7" t="s">
        <v>71</v>
      </c>
      <c r="I166" s="7" t="s">
        <v>25</v>
      </c>
      <c r="J166" s="6"/>
      <c r="K166" s="7">
        <v>30.0</v>
      </c>
    </row>
    <row r="167">
      <c r="A167" s="6"/>
      <c r="B167" s="9" t="s">
        <v>21</v>
      </c>
      <c r="C167" s="9" t="s">
        <v>310</v>
      </c>
      <c r="D167" s="7">
        <v>2015.0</v>
      </c>
      <c r="E167" s="7" t="s">
        <v>75</v>
      </c>
      <c r="F167" s="7" t="s">
        <v>311</v>
      </c>
      <c r="G167" s="7" t="s">
        <v>312</v>
      </c>
      <c r="H167" s="7" t="s">
        <v>313</v>
      </c>
      <c r="I167" s="7" t="s">
        <v>25</v>
      </c>
      <c r="J167" s="6"/>
      <c r="K167" s="7">
        <v>30.0</v>
      </c>
    </row>
    <row r="168">
      <c r="A168" s="6"/>
      <c r="B168" s="9" t="s">
        <v>21</v>
      </c>
      <c r="C168" s="9" t="s">
        <v>314</v>
      </c>
      <c r="D168" s="7">
        <v>2015.0</v>
      </c>
      <c r="E168" s="7" t="s">
        <v>75</v>
      </c>
      <c r="F168" s="7" t="s">
        <v>311</v>
      </c>
      <c r="G168" s="7" t="s">
        <v>312</v>
      </c>
      <c r="H168" s="7" t="s">
        <v>313</v>
      </c>
      <c r="I168" s="7" t="s">
        <v>25</v>
      </c>
      <c r="J168" s="6"/>
      <c r="K168" s="7">
        <v>30.0</v>
      </c>
    </row>
    <row r="169">
      <c r="A169" s="6"/>
      <c r="B169" s="9" t="s">
        <v>21</v>
      </c>
      <c r="C169" s="9" t="s">
        <v>315</v>
      </c>
      <c r="D169" s="7">
        <v>2015.0</v>
      </c>
      <c r="E169" s="7" t="s">
        <v>75</v>
      </c>
      <c r="F169" s="7" t="s">
        <v>311</v>
      </c>
      <c r="G169" s="7" t="s">
        <v>312</v>
      </c>
      <c r="H169" s="7" t="s">
        <v>313</v>
      </c>
      <c r="I169" s="7" t="s">
        <v>25</v>
      </c>
      <c r="J169" s="6"/>
      <c r="K169" s="7">
        <v>30.0</v>
      </c>
    </row>
    <row r="170">
      <c r="A170" s="6"/>
      <c r="B170" s="9" t="s">
        <v>21</v>
      </c>
      <c r="C170" s="9" t="s">
        <v>316</v>
      </c>
      <c r="D170" s="7">
        <v>2020.0</v>
      </c>
      <c r="E170" s="7" t="s">
        <v>39</v>
      </c>
      <c r="F170" s="7" t="s">
        <v>19</v>
      </c>
      <c r="G170" s="7" t="s">
        <v>203</v>
      </c>
      <c r="H170" s="7" t="s">
        <v>317</v>
      </c>
      <c r="I170" s="7" t="s">
        <v>30</v>
      </c>
      <c r="J170" s="6"/>
      <c r="K170" s="7">
        <v>30.0</v>
      </c>
    </row>
    <row r="171">
      <c r="A171" s="6"/>
      <c r="B171" s="9" t="s">
        <v>21</v>
      </c>
      <c r="C171" s="9" t="s">
        <v>318</v>
      </c>
      <c r="D171" s="7">
        <v>2018.0</v>
      </c>
      <c r="E171" s="7" t="s">
        <v>319</v>
      </c>
      <c r="F171" s="7" t="s">
        <v>43</v>
      </c>
      <c r="G171" s="7"/>
      <c r="H171" s="7">
        <v>63.0</v>
      </c>
      <c r="I171" s="7" t="s">
        <v>25</v>
      </c>
      <c r="J171" s="6"/>
      <c r="K171" s="7">
        <v>30.0</v>
      </c>
    </row>
    <row r="172">
      <c r="A172" s="6"/>
      <c r="B172" s="9" t="s">
        <v>21</v>
      </c>
      <c r="C172" s="9" t="s">
        <v>320</v>
      </c>
      <c r="D172" s="7">
        <v>2020.0</v>
      </c>
      <c r="E172" s="7" t="s">
        <v>83</v>
      </c>
      <c r="F172" s="7" t="s">
        <v>84</v>
      </c>
      <c r="G172" s="7"/>
      <c r="H172" s="7" t="s">
        <v>85</v>
      </c>
      <c r="I172" s="7" t="s">
        <v>25</v>
      </c>
      <c r="J172" s="6"/>
      <c r="K172" s="7">
        <v>30.0</v>
      </c>
    </row>
    <row r="173">
      <c r="A173" s="6"/>
      <c r="B173" s="9" t="s">
        <v>21</v>
      </c>
      <c r="C173" s="9" t="s">
        <v>321</v>
      </c>
      <c r="D173" s="7">
        <v>2018.0</v>
      </c>
      <c r="E173" s="7" t="s">
        <v>322</v>
      </c>
      <c r="F173" s="7" t="s">
        <v>323</v>
      </c>
      <c r="G173" s="7" t="s">
        <v>324</v>
      </c>
      <c r="H173" s="7">
        <v>75.0</v>
      </c>
      <c r="I173" s="7" t="s">
        <v>25</v>
      </c>
      <c r="J173" s="6"/>
      <c r="K173" s="7">
        <v>30.0</v>
      </c>
    </row>
    <row r="174">
      <c r="A174" s="6"/>
      <c r="B174" s="9" t="s">
        <v>21</v>
      </c>
      <c r="C174" s="9" t="s">
        <v>325</v>
      </c>
      <c r="D174" s="7">
        <v>2018.0</v>
      </c>
      <c r="E174" s="7" t="s">
        <v>151</v>
      </c>
      <c r="F174" s="7" t="s">
        <v>43</v>
      </c>
      <c r="G174" s="7"/>
      <c r="H174" s="7">
        <v>40.0</v>
      </c>
      <c r="I174" s="7" t="s">
        <v>25</v>
      </c>
      <c r="J174" s="6"/>
      <c r="K174" s="7">
        <v>30.0</v>
      </c>
    </row>
    <row r="175">
      <c r="A175" s="6"/>
      <c r="B175" s="9" t="s">
        <v>21</v>
      </c>
      <c r="C175" s="9" t="s">
        <v>326</v>
      </c>
      <c r="D175" s="7">
        <v>1989.0</v>
      </c>
      <c r="E175" s="7" t="s">
        <v>102</v>
      </c>
      <c r="F175" s="7" t="s">
        <v>103</v>
      </c>
      <c r="G175" s="7"/>
      <c r="H175" s="7">
        <v>548.0</v>
      </c>
      <c r="I175" s="7" t="s">
        <v>25</v>
      </c>
      <c r="J175" s="6"/>
      <c r="K175" s="7">
        <v>30.0</v>
      </c>
    </row>
    <row r="176">
      <c r="A176" s="6"/>
      <c r="B176" s="9" t="s">
        <v>21</v>
      </c>
      <c r="C176" s="9" t="s">
        <v>327</v>
      </c>
      <c r="D176" s="7">
        <v>1989.0</v>
      </c>
      <c r="E176" s="7" t="s">
        <v>102</v>
      </c>
      <c r="F176" s="7" t="s">
        <v>103</v>
      </c>
      <c r="G176" s="7"/>
      <c r="H176" s="7">
        <v>548.0</v>
      </c>
      <c r="I176" s="7" t="s">
        <v>25</v>
      </c>
      <c r="J176" s="6"/>
      <c r="K176" s="7">
        <v>30.0</v>
      </c>
    </row>
    <row r="177">
      <c r="A177" s="6"/>
      <c r="B177" s="9" t="s">
        <v>21</v>
      </c>
      <c r="C177" s="9" t="s">
        <v>328</v>
      </c>
      <c r="D177" s="7">
        <v>1989.0</v>
      </c>
      <c r="E177" s="7" t="s">
        <v>102</v>
      </c>
      <c r="F177" s="7" t="s">
        <v>103</v>
      </c>
      <c r="G177" s="7"/>
      <c r="H177" s="7">
        <v>548.0</v>
      </c>
      <c r="I177" s="7" t="s">
        <v>25</v>
      </c>
      <c r="J177" s="6"/>
      <c r="K177" s="7">
        <v>30.0</v>
      </c>
    </row>
    <row r="178">
      <c r="A178" s="6"/>
      <c r="B178" s="9" t="s">
        <v>21</v>
      </c>
      <c r="C178" s="9" t="s">
        <v>329</v>
      </c>
      <c r="D178" s="7">
        <v>1989.0</v>
      </c>
      <c r="E178" s="7" t="s">
        <v>330</v>
      </c>
      <c r="F178" s="7" t="s">
        <v>103</v>
      </c>
      <c r="G178" s="7"/>
      <c r="H178" s="7" t="s">
        <v>331</v>
      </c>
      <c r="I178" s="7" t="s">
        <v>25</v>
      </c>
      <c r="J178" s="6"/>
      <c r="K178" s="7">
        <v>30.0</v>
      </c>
    </row>
    <row r="179">
      <c r="A179" s="6"/>
      <c r="B179" s="9" t="s">
        <v>21</v>
      </c>
      <c r="C179" s="9" t="s">
        <v>332</v>
      </c>
      <c r="D179" s="7">
        <v>1987.0</v>
      </c>
      <c r="E179" s="7" t="s">
        <v>62</v>
      </c>
      <c r="F179" s="7" t="s">
        <v>120</v>
      </c>
      <c r="G179" s="6"/>
      <c r="H179" s="7">
        <v>320.0</v>
      </c>
      <c r="I179" s="7" t="s">
        <v>25</v>
      </c>
      <c r="J179" s="6"/>
      <c r="K179" s="7">
        <v>30.0</v>
      </c>
    </row>
    <row r="180">
      <c r="A180" s="6"/>
      <c r="B180" s="9" t="s">
        <v>21</v>
      </c>
      <c r="C180" s="9" t="s">
        <v>333</v>
      </c>
      <c r="D180" s="7">
        <v>1989.0</v>
      </c>
      <c r="E180" s="7" t="s">
        <v>102</v>
      </c>
      <c r="F180" s="7" t="s">
        <v>193</v>
      </c>
      <c r="G180" s="7">
        <v>548.0</v>
      </c>
      <c r="H180" s="7" t="s">
        <v>105</v>
      </c>
      <c r="I180" s="7" t="s">
        <v>25</v>
      </c>
      <c r="J180" s="6"/>
      <c r="K180" s="7">
        <v>30.0</v>
      </c>
    </row>
    <row r="181">
      <c r="A181" s="6"/>
      <c r="B181" s="9" t="s">
        <v>21</v>
      </c>
      <c r="C181" s="9" t="s">
        <v>334</v>
      </c>
      <c r="D181" s="7">
        <v>1989.0</v>
      </c>
      <c r="E181" s="7" t="s">
        <v>102</v>
      </c>
      <c r="F181" s="7" t="s">
        <v>193</v>
      </c>
      <c r="G181" s="7">
        <v>548.0</v>
      </c>
      <c r="H181" s="7" t="s">
        <v>105</v>
      </c>
      <c r="I181" s="7" t="s">
        <v>25</v>
      </c>
      <c r="J181" s="6"/>
      <c r="K181" s="7">
        <v>30.0</v>
      </c>
    </row>
    <row r="182">
      <c r="A182" s="6"/>
      <c r="B182" s="9" t="s">
        <v>21</v>
      </c>
      <c r="C182" s="9" t="s">
        <v>335</v>
      </c>
      <c r="D182" s="7">
        <v>1989.0</v>
      </c>
      <c r="E182" s="7" t="s">
        <v>102</v>
      </c>
      <c r="F182" s="7" t="s">
        <v>193</v>
      </c>
      <c r="G182" s="7">
        <v>548.0</v>
      </c>
      <c r="H182" s="7" t="s">
        <v>105</v>
      </c>
      <c r="I182" s="7" t="s">
        <v>25</v>
      </c>
      <c r="J182" s="6"/>
      <c r="K182" s="7">
        <v>30.0</v>
      </c>
    </row>
    <row r="183">
      <c r="A183" s="6"/>
      <c r="B183" s="9" t="s">
        <v>21</v>
      </c>
      <c r="C183" s="9" t="s">
        <v>336</v>
      </c>
      <c r="D183" s="7">
        <v>1989.0</v>
      </c>
      <c r="E183" s="7" t="s">
        <v>102</v>
      </c>
      <c r="F183" s="7" t="s">
        <v>193</v>
      </c>
      <c r="G183" s="7">
        <v>548.0</v>
      </c>
      <c r="H183" s="7" t="s">
        <v>105</v>
      </c>
      <c r="I183" s="7" t="s">
        <v>25</v>
      </c>
      <c r="J183" s="6"/>
      <c r="K183" s="7">
        <v>30.0</v>
      </c>
    </row>
    <row r="184">
      <c r="A184" s="6"/>
      <c r="B184" s="9" t="s">
        <v>21</v>
      </c>
      <c r="C184" s="9" t="s">
        <v>337</v>
      </c>
      <c r="D184" s="7">
        <v>1989.0</v>
      </c>
      <c r="E184" s="7" t="s">
        <v>102</v>
      </c>
      <c r="F184" s="7" t="s">
        <v>193</v>
      </c>
      <c r="G184" s="7">
        <v>548.0</v>
      </c>
      <c r="H184" s="7" t="s">
        <v>105</v>
      </c>
      <c r="I184" s="7" t="s">
        <v>25</v>
      </c>
      <c r="J184" s="6"/>
      <c r="K184" s="7">
        <v>30.0</v>
      </c>
    </row>
    <row r="185">
      <c r="A185" s="6"/>
      <c r="B185" s="9" t="s">
        <v>21</v>
      </c>
      <c r="C185" s="9" t="s">
        <v>338</v>
      </c>
      <c r="D185" s="7">
        <v>1989.0</v>
      </c>
      <c r="E185" s="7" t="s">
        <v>102</v>
      </c>
      <c r="F185" s="7" t="s">
        <v>193</v>
      </c>
      <c r="G185" s="7">
        <v>548.0</v>
      </c>
      <c r="H185" s="7" t="s">
        <v>105</v>
      </c>
      <c r="I185" s="7" t="s">
        <v>25</v>
      </c>
      <c r="J185" s="6"/>
      <c r="K185" s="7">
        <v>30.0</v>
      </c>
    </row>
    <row r="186">
      <c r="A186" s="6"/>
      <c r="B186" s="9" t="s">
        <v>21</v>
      </c>
      <c r="C186" s="9" t="s">
        <v>339</v>
      </c>
      <c r="D186" s="7">
        <v>1989.0</v>
      </c>
      <c r="E186" s="7" t="s">
        <v>102</v>
      </c>
      <c r="F186" s="7" t="s">
        <v>193</v>
      </c>
      <c r="G186" s="7">
        <v>548.0</v>
      </c>
      <c r="H186" s="7" t="s">
        <v>105</v>
      </c>
      <c r="I186" s="7" t="s">
        <v>25</v>
      </c>
      <c r="J186" s="6"/>
      <c r="K186" s="7">
        <v>30.0</v>
      </c>
    </row>
    <row r="187">
      <c r="A187" s="6"/>
      <c r="B187" s="9" t="s">
        <v>21</v>
      </c>
      <c r="C187" s="9" t="s">
        <v>340</v>
      </c>
      <c r="D187" s="7">
        <v>1989.0</v>
      </c>
      <c r="E187" s="7" t="s">
        <v>102</v>
      </c>
      <c r="F187" s="7" t="s">
        <v>193</v>
      </c>
      <c r="G187" s="7">
        <v>548.0</v>
      </c>
      <c r="H187" s="7" t="s">
        <v>105</v>
      </c>
      <c r="I187" s="7" t="s">
        <v>25</v>
      </c>
      <c r="J187" s="6"/>
      <c r="K187" s="7">
        <v>30.0</v>
      </c>
    </row>
    <row r="188">
      <c r="A188" s="6"/>
      <c r="B188" s="9" t="s">
        <v>21</v>
      </c>
      <c r="C188" s="9" t="s">
        <v>341</v>
      </c>
      <c r="D188" s="7">
        <v>1989.0</v>
      </c>
      <c r="E188" s="7" t="s">
        <v>102</v>
      </c>
      <c r="F188" s="7" t="s">
        <v>193</v>
      </c>
      <c r="G188" s="7">
        <v>548.0</v>
      </c>
      <c r="H188" s="7" t="s">
        <v>105</v>
      </c>
      <c r="I188" s="7" t="s">
        <v>25</v>
      </c>
      <c r="J188" s="6"/>
      <c r="K188" s="7">
        <v>30.0</v>
      </c>
    </row>
    <row r="189">
      <c r="A189" s="6"/>
      <c r="B189" s="9" t="s">
        <v>21</v>
      </c>
      <c r="C189" s="9" t="s">
        <v>342</v>
      </c>
      <c r="D189" s="7">
        <v>1989.0</v>
      </c>
      <c r="E189" s="7" t="s">
        <v>102</v>
      </c>
      <c r="F189" s="7" t="s">
        <v>193</v>
      </c>
      <c r="G189" s="7">
        <v>548.0</v>
      </c>
      <c r="H189" s="7" t="s">
        <v>105</v>
      </c>
      <c r="I189" s="7" t="s">
        <v>25</v>
      </c>
      <c r="J189" s="6"/>
      <c r="K189" s="7">
        <v>30.0</v>
      </c>
    </row>
    <row r="190">
      <c r="A190" s="6"/>
      <c r="B190" s="9" t="s">
        <v>21</v>
      </c>
      <c r="C190" s="9" t="s">
        <v>343</v>
      </c>
      <c r="D190" s="7">
        <v>1989.0</v>
      </c>
      <c r="E190" s="7" t="s">
        <v>102</v>
      </c>
      <c r="F190" s="7" t="s">
        <v>193</v>
      </c>
      <c r="G190" s="7">
        <v>548.0</v>
      </c>
      <c r="H190" s="7" t="s">
        <v>105</v>
      </c>
      <c r="I190" s="7" t="s">
        <v>25</v>
      </c>
      <c r="J190" s="6"/>
      <c r="K190" s="7">
        <v>30.0</v>
      </c>
    </row>
    <row r="191">
      <c r="A191" s="6"/>
      <c r="B191" s="9" t="s">
        <v>21</v>
      </c>
      <c r="C191" s="9" t="s">
        <v>344</v>
      </c>
      <c r="D191" s="7">
        <v>1989.0</v>
      </c>
      <c r="E191" s="7" t="s">
        <v>102</v>
      </c>
      <c r="F191" s="7" t="s">
        <v>193</v>
      </c>
      <c r="G191" s="7">
        <v>548.0</v>
      </c>
      <c r="H191" s="7" t="s">
        <v>105</v>
      </c>
      <c r="I191" s="7" t="s">
        <v>25</v>
      </c>
      <c r="J191" s="6"/>
      <c r="K191" s="7">
        <v>30.0</v>
      </c>
    </row>
    <row r="192">
      <c r="A192" s="6"/>
      <c r="B192" s="9" t="s">
        <v>21</v>
      </c>
      <c r="C192" s="9" t="s">
        <v>345</v>
      </c>
      <c r="D192" s="7">
        <v>1989.0</v>
      </c>
      <c r="E192" s="7" t="s">
        <v>102</v>
      </c>
      <c r="F192" s="7" t="s">
        <v>193</v>
      </c>
      <c r="G192" s="7">
        <v>548.0</v>
      </c>
      <c r="H192" s="7" t="s">
        <v>105</v>
      </c>
      <c r="I192" s="7" t="s">
        <v>25</v>
      </c>
      <c r="J192" s="6"/>
      <c r="K192" s="7">
        <v>30.0</v>
      </c>
    </row>
    <row r="193">
      <c r="A193" s="6"/>
      <c r="B193" s="9" t="s">
        <v>21</v>
      </c>
      <c r="C193" s="9" t="s">
        <v>346</v>
      </c>
      <c r="D193" s="7">
        <v>1989.0</v>
      </c>
      <c r="E193" s="7" t="s">
        <v>102</v>
      </c>
      <c r="F193" s="7" t="s">
        <v>193</v>
      </c>
      <c r="G193" s="7">
        <v>548.0</v>
      </c>
      <c r="H193" s="7" t="s">
        <v>105</v>
      </c>
      <c r="I193" s="7" t="s">
        <v>25</v>
      </c>
      <c r="J193" s="6"/>
      <c r="K193" s="7">
        <v>30.0</v>
      </c>
    </row>
    <row r="194">
      <c r="A194" s="6"/>
      <c r="B194" s="9" t="s">
        <v>21</v>
      </c>
      <c r="C194" s="9" t="s">
        <v>347</v>
      </c>
      <c r="D194" s="7">
        <v>1989.0</v>
      </c>
      <c r="E194" s="7" t="s">
        <v>102</v>
      </c>
      <c r="F194" s="7" t="s">
        <v>193</v>
      </c>
      <c r="G194" s="7">
        <v>548.0</v>
      </c>
      <c r="H194" s="7" t="s">
        <v>105</v>
      </c>
      <c r="I194" s="7" t="s">
        <v>25</v>
      </c>
      <c r="J194" s="6"/>
      <c r="K194" s="7">
        <v>30.0</v>
      </c>
    </row>
    <row r="195">
      <c r="A195" s="6"/>
      <c r="B195" s="9" t="s">
        <v>21</v>
      </c>
      <c r="C195" s="9" t="s">
        <v>348</v>
      </c>
      <c r="D195" s="7">
        <v>1989.0</v>
      </c>
      <c r="E195" s="7" t="s">
        <v>102</v>
      </c>
      <c r="F195" s="7" t="s">
        <v>193</v>
      </c>
      <c r="G195" s="7">
        <v>548.0</v>
      </c>
      <c r="H195" s="7" t="s">
        <v>105</v>
      </c>
      <c r="I195" s="7" t="s">
        <v>25</v>
      </c>
      <c r="J195" s="6"/>
      <c r="K195" s="7">
        <v>30.0</v>
      </c>
    </row>
    <row r="196">
      <c r="A196" s="6"/>
      <c r="B196" s="9" t="s">
        <v>21</v>
      </c>
      <c r="C196" s="9" t="s">
        <v>349</v>
      </c>
      <c r="D196" s="7">
        <v>1989.0</v>
      </c>
      <c r="E196" s="7" t="s">
        <v>102</v>
      </c>
      <c r="F196" s="7" t="s">
        <v>193</v>
      </c>
      <c r="G196" s="7">
        <v>548.0</v>
      </c>
      <c r="H196" s="7" t="s">
        <v>105</v>
      </c>
      <c r="I196" s="7" t="s">
        <v>25</v>
      </c>
      <c r="J196" s="6"/>
      <c r="K196" s="7">
        <v>30.0</v>
      </c>
    </row>
    <row r="197">
      <c r="A197" s="6"/>
      <c r="B197" s="9" t="s">
        <v>21</v>
      </c>
      <c r="C197" s="9" t="s">
        <v>350</v>
      </c>
      <c r="D197" s="7">
        <v>1989.0</v>
      </c>
      <c r="E197" s="7" t="s">
        <v>102</v>
      </c>
      <c r="F197" s="7" t="s">
        <v>193</v>
      </c>
      <c r="G197" s="7">
        <v>548.0</v>
      </c>
      <c r="H197" s="7" t="s">
        <v>105</v>
      </c>
      <c r="I197" s="7" t="s">
        <v>25</v>
      </c>
      <c r="J197" s="6"/>
      <c r="K197" s="7">
        <v>30.0</v>
      </c>
    </row>
    <row r="198">
      <c r="A198" s="6"/>
      <c r="B198" s="9" t="s">
        <v>21</v>
      </c>
      <c r="C198" s="9" t="s">
        <v>351</v>
      </c>
      <c r="D198" s="7">
        <v>1989.0</v>
      </c>
      <c r="E198" s="7" t="s">
        <v>102</v>
      </c>
      <c r="F198" s="7" t="s">
        <v>193</v>
      </c>
      <c r="G198" s="7">
        <v>548.0</v>
      </c>
      <c r="H198" s="7" t="s">
        <v>105</v>
      </c>
      <c r="I198" s="7" t="s">
        <v>25</v>
      </c>
      <c r="J198" s="6"/>
      <c r="K198" s="7">
        <v>30.0</v>
      </c>
    </row>
    <row r="199">
      <c r="A199" s="6"/>
      <c r="B199" s="9" t="s">
        <v>21</v>
      </c>
      <c r="C199" s="9" t="s">
        <v>352</v>
      </c>
      <c r="D199" s="7">
        <v>1989.0</v>
      </c>
      <c r="E199" s="7" t="s">
        <v>102</v>
      </c>
      <c r="F199" s="7" t="s">
        <v>193</v>
      </c>
      <c r="G199" s="7">
        <v>548.0</v>
      </c>
      <c r="H199" s="7" t="s">
        <v>105</v>
      </c>
      <c r="I199" s="7" t="s">
        <v>25</v>
      </c>
      <c r="J199" s="6"/>
      <c r="K199" s="7">
        <v>30.0</v>
      </c>
    </row>
    <row r="200">
      <c r="A200" s="6"/>
      <c r="B200" s="9" t="s">
        <v>21</v>
      </c>
      <c r="C200" s="9" t="s">
        <v>353</v>
      </c>
      <c r="D200" s="7">
        <v>1989.0</v>
      </c>
      <c r="E200" s="7" t="s">
        <v>102</v>
      </c>
      <c r="F200" s="7" t="s">
        <v>193</v>
      </c>
      <c r="G200" s="7">
        <v>548.0</v>
      </c>
      <c r="H200" s="7" t="s">
        <v>105</v>
      </c>
      <c r="I200" s="7" t="s">
        <v>25</v>
      </c>
      <c r="J200" s="6"/>
      <c r="K200" s="7">
        <v>30.0</v>
      </c>
    </row>
    <row r="201">
      <c r="A201" s="6"/>
      <c r="B201" s="9" t="s">
        <v>21</v>
      </c>
      <c r="C201" s="9" t="s">
        <v>354</v>
      </c>
      <c r="D201" s="7">
        <v>1989.0</v>
      </c>
      <c r="E201" s="7" t="s">
        <v>102</v>
      </c>
      <c r="F201" s="7" t="s">
        <v>193</v>
      </c>
      <c r="G201" s="7">
        <v>548.0</v>
      </c>
      <c r="H201" s="7" t="s">
        <v>105</v>
      </c>
      <c r="I201" s="7" t="s">
        <v>25</v>
      </c>
      <c r="J201" s="6"/>
      <c r="K201" s="7">
        <v>30.0</v>
      </c>
    </row>
    <row r="202">
      <c r="A202" s="6"/>
      <c r="B202" s="9" t="s">
        <v>21</v>
      </c>
      <c r="C202" s="9" t="s">
        <v>355</v>
      </c>
      <c r="D202" s="7">
        <v>1989.0</v>
      </c>
      <c r="E202" s="7" t="s">
        <v>102</v>
      </c>
      <c r="F202" s="7" t="s">
        <v>193</v>
      </c>
      <c r="G202" s="7">
        <v>548.0</v>
      </c>
      <c r="H202" s="7" t="s">
        <v>105</v>
      </c>
      <c r="I202" s="7" t="s">
        <v>25</v>
      </c>
      <c r="J202" s="6"/>
      <c r="K202" s="7">
        <v>30.0</v>
      </c>
    </row>
    <row r="203">
      <c r="A203" s="6"/>
      <c r="B203" s="9" t="s">
        <v>21</v>
      </c>
      <c r="C203" s="9" t="s">
        <v>356</v>
      </c>
      <c r="D203" s="7">
        <v>1989.0</v>
      </c>
      <c r="E203" s="7" t="s">
        <v>102</v>
      </c>
      <c r="F203" s="7" t="s">
        <v>193</v>
      </c>
      <c r="G203" s="7">
        <v>548.0</v>
      </c>
      <c r="H203" s="7" t="s">
        <v>105</v>
      </c>
      <c r="I203" s="7" t="s">
        <v>25</v>
      </c>
      <c r="J203" s="6"/>
      <c r="K203" s="7">
        <v>30.0</v>
      </c>
    </row>
    <row r="204">
      <c r="A204" s="6"/>
      <c r="B204" s="9" t="s">
        <v>21</v>
      </c>
      <c r="C204" s="9" t="s">
        <v>357</v>
      </c>
      <c r="D204" s="7">
        <v>1989.0</v>
      </c>
      <c r="E204" s="7" t="s">
        <v>102</v>
      </c>
      <c r="F204" s="7" t="s">
        <v>193</v>
      </c>
      <c r="G204" s="7">
        <v>548.0</v>
      </c>
      <c r="H204" s="7" t="s">
        <v>105</v>
      </c>
      <c r="I204" s="7" t="s">
        <v>25</v>
      </c>
      <c r="J204" s="6"/>
      <c r="K204" s="7">
        <v>30.0</v>
      </c>
    </row>
    <row r="205">
      <c r="A205" s="6"/>
      <c r="B205" s="9" t="s">
        <v>21</v>
      </c>
      <c r="C205" s="9" t="s">
        <v>358</v>
      </c>
      <c r="D205" s="7">
        <v>1989.0</v>
      </c>
      <c r="E205" s="7" t="s">
        <v>102</v>
      </c>
      <c r="F205" s="7" t="s">
        <v>193</v>
      </c>
      <c r="G205" s="7">
        <v>548.0</v>
      </c>
      <c r="H205" s="7" t="s">
        <v>105</v>
      </c>
      <c r="I205" s="7" t="s">
        <v>25</v>
      </c>
      <c r="J205" s="6"/>
      <c r="K205" s="7">
        <v>30.0</v>
      </c>
    </row>
    <row r="206">
      <c r="A206" s="6"/>
      <c r="B206" s="9" t="s">
        <v>21</v>
      </c>
      <c r="C206" s="9" t="s">
        <v>359</v>
      </c>
      <c r="D206" s="7">
        <v>1989.0</v>
      </c>
      <c r="E206" s="7" t="s">
        <v>102</v>
      </c>
      <c r="F206" s="7" t="s">
        <v>193</v>
      </c>
      <c r="G206" s="7">
        <v>548.0</v>
      </c>
      <c r="H206" s="7" t="s">
        <v>105</v>
      </c>
      <c r="I206" s="7" t="s">
        <v>25</v>
      </c>
      <c r="J206" s="6"/>
      <c r="K206" s="7">
        <v>30.0</v>
      </c>
    </row>
    <row r="207">
      <c r="A207" s="6"/>
      <c r="B207" s="9" t="s">
        <v>21</v>
      </c>
      <c r="C207" s="9" t="s">
        <v>360</v>
      </c>
      <c r="D207" s="7">
        <v>1989.0</v>
      </c>
      <c r="E207" s="7" t="s">
        <v>102</v>
      </c>
      <c r="F207" s="7" t="s">
        <v>193</v>
      </c>
      <c r="G207" s="7">
        <v>548.0</v>
      </c>
      <c r="H207" s="7" t="s">
        <v>105</v>
      </c>
      <c r="I207" s="7" t="s">
        <v>25</v>
      </c>
      <c r="J207" s="6"/>
      <c r="K207" s="7">
        <v>30.0</v>
      </c>
    </row>
    <row r="208">
      <c r="A208" s="6"/>
      <c r="B208" s="9" t="s">
        <v>21</v>
      </c>
      <c r="C208" s="9" t="s">
        <v>361</v>
      </c>
      <c r="D208" s="7">
        <v>1989.0</v>
      </c>
      <c r="E208" s="7" t="s">
        <v>102</v>
      </c>
      <c r="F208" s="7" t="s">
        <v>193</v>
      </c>
      <c r="G208" s="7">
        <v>548.0</v>
      </c>
      <c r="H208" s="7" t="s">
        <v>105</v>
      </c>
      <c r="I208" s="7" t="s">
        <v>25</v>
      </c>
      <c r="J208" s="6"/>
      <c r="K208" s="7">
        <v>30.0</v>
      </c>
    </row>
    <row r="209">
      <c r="A209" s="6"/>
      <c r="B209" s="9" t="s">
        <v>21</v>
      </c>
      <c r="C209" s="9" t="s">
        <v>362</v>
      </c>
      <c r="D209" s="7">
        <v>1989.0</v>
      </c>
      <c r="E209" s="7" t="s">
        <v>102</v>
      </c>
      <c r="F209" s="7" t="s">
        <v>193</v>
      </c>
      <c r="G209" s="7">
        <v>548.0</v>
      </c>
      <c r="H209" s="7" t="s">
        <v>105</v>
      </c>
      <c r="I209" s="7" t="s">
        <v>25</v>
      </c>
      <c r="J209" s="6"/>
      <c r="K209" s="7">
        <v>30.0</v>
      </c>
    </row>
    <row r="210">
      <c r="A210" s="6"/>
      <c r="B210" s="9" t="s">
        <v>21</v>
      </c>
      <c r="C210" s="9" t="s">
        <v>363</v>
      </c>
      <c r="D210" s="7">
        <v>1989.0</v>
      </c>
      <c r="E210" s="7" t="s">
        <v>102</v>
      </c>
      <c r="F210" s="7" t="s">
        <v>193</v>
      </c>
      <c r="G210" s="7">
        <v>548.0</v>
      </c>
      <c r="H210" s="7" t="s">
        <v>105</v>
      </c>
      <c r="I210" s="7" t="s">
        <v>25</v>
      </c>
      <c r="J210" s="6"/>
      <c r="K210" s="7">
        <v>30.0</v>
      </c>
    </row>
    <row r="211">
      <c r="A211" s="6"/>
      <c r="B211" s="9" t="s">
        <v>21</v>
      </c>
      <c r="C211" s="9" t="s">
        <v>364</v>
      </c>
      <c r="D211" s="7">
        <v>1989.0</v>
      </c>
      <c r="E211" s="7" t="s">
        <v>102</v>
      </c>
      <c r="F211" s="7" t="s">
        <v>193</v>
      </c>
      <c r="G211" s="7">
        <v>548.0</v>
      </c>
      <c r="H211" s="7" t="s">
        <v>105</v>
      </c>
      <c r="I211" s="7" t="s">
        <v>25</v>
      </c>
      <c r="J211" s="6"/>
      <c r="K211" s="7">
        <v>30.0</v>
      </c>
    </row>
    <row r="212">
      <c r="A212" s="6"/>
      <c r="B212" s="9" t="s">
        <v>21</v>
      </c>
      <c r="C212" s="9" t="s">
        <v>365</v>
      </c>
      <c r="D212" s="7">
        <v>1989.0</v>
      </c>
      <c r="E212" s="7" t="s">
        <v>102</v>
      </c>
      <c r="F212" s="7" t="s">
        <v>193</v>
      </c>
      <c r="G212" s="7">
        <v>548.0</v>
      </c>
      <c r="H212" s="7" t="s">
        <v>105</v>
      </c>
      <c r="I212" s="7" t="s">
        <v>25</v>
      </c>
      <c r="J212" s="6"/>
      <c r="K212" s="7">
        <v>30.0</v>
      </c>
    </row>
    <row r="213">
      <c r="A213" s="6"/>
      <c r="B213" s="9" t="s">
        <v>21</v>
      </c>
      <c r="C213" s="9" t="s">
        <v>366</v>
      </c>
      <c r="D213" s="7">
        <v>1989.0</v>
      </c>
      <c r="E213" s="7" t="s">
        <v>102</v>
      </c>
      <c r="F213" s="7" t="s">
        <v>193</v>
      </c>
      <c r="G213" s="7">
        <v>548.0</v>
      </c>
      <c r="H213" s="7" t="s">
        <v>105</v>
      </c>
      <c r="I213" s="7" t="s">
        <v>25</v>
      </c>
      <c r="J213" s="6"/>
      <c r="K213" s="7">
        <v>30.0</v>
      </c>
    </row>
    <row r="214">
      <c r="A214" s="6"/>
      <c r="B214" s="9" t="s">
        <v>21</v>
      </c>
      <c r="C214" s="9" t="s">
        <v>367</v>
      </c>
      <c r="D214" s="7">
        <v>1989.0</v>
      </c>
      <c r="E214" s="7" t="s">
        <v>102</v>
      </c>
      <c r="F214" s="7" t="s">
        <v>193</v>
      </c>
      <c r="G214" s="7">
        <v>548.0</v>
      </c>
      <c r="H214" s="7" t="s">
        <v>105</v>
      </c>
      <c r="I214" s="7" t="s">
        <v>25</v>
      </c>
      <c r="J214" s="6"/>
      <c r="K214" s="7">
        <v>30.0</v>
      </c>
    </row>
    <row r="215">
      <c r="A215" s="6"/>
      <c r="B215" s="9" t="s">
        <v>21</v>
      </c>
      <c r="C215" s="9" t="s">
        <v>368</v>
      </c>
      <c r="D215" s="7">
        <v>1989.0</v>
      </c>
      <c r="E215" s="7" t="s">
        <v>102</v>
      </c>
      <c r="F215" s="7" t="s">
        <v>193</v>
      </c>
      <c r="G215" s="7">
        <v>548.0</v>
      </c>
      <c r="H215" s="7" t="s">
        <v>105</v>
      </c>
      <c r="I215" s="7" t="s">
        <v>25</v>
      </c>
      <c r="J215" s="6"/>
      <c r="K215" s="7">
        <v>30.0</v>
      </c>
    </row>
    <row r="216">
      <c r="A216" s="6"/>
      <c r="B216" s="9" t="s">
        <v>21</v>
      </c>
      <c r="C216" s="9" t="s">
        <v>369</v>
      </c>
      <c r="D216" s="7">
        <v>1989.0</v>
      </c>
      <c r="E216" s="7" t="s">
        <v>102</v>
      </c>
      <c r="F216" s="7" t="s">
        <v>193</v>
      </c>
      <c r="G216" s="7">
        <v>548.0</v>
      </c>
      <c r="H216" s="7" t="s">
        <v>105</v>
      </c>
      <c r="I216" s="7" t="s">
        <v>25</v>
      </c>
      <c r="J216" s="6"/>
      <c r="K216" s="7">
        <v>30.0</v>
      </c>
    </row>
    <row r="217">
      <c r="A217" s="6"/>
      <c r="B217" s="9" t="s">
        <v>21</v>
      </c>
      <c r="C217" s="9" t="s">
        <v>370</v>
      </c>
      <c r="D217" s="7">
        <v>1989.0</v>
      </c>
      <c r="E217" s="7" t="s">
        <v>102</v>
      </c>
      <c r="F217" s="7" t="s">
        <v>193</v>
      </c>
      <c r="G217" s="7">
        <v>548.0</v>
      </c>
      <c r="H217" s="7" t="s">
        <v>105</v>
      </c>
      <c r="I217" s="7" t="s">
        <v>25</v>
      </c>
      <c r="J217" s="6"/>
      <c r="K217" s="7">
        <v>30.0</v>
      </c>
    </row>
    <row r="218">
      <c r="A218" s="6"/>
      <c r="B218" s="9" t="s">
        <v>21</v>
      </c>
      <c r="C218" s="9" t="s">
        <v>371</v>
      </c>
      <c r="D218" s="7">
        <v>1989.0</v>
      </c>
      <c r="E218" s="7" t="s">
        <v>102</v>
      </c>
      <c r="F218" s="7" t="s">
        <v>193</v>
      </c>
      <c r="G218" s="7">
        <v>548.0</v>
      </c>
      <c r="H218" s="7" t="s">
        <v>105</v>
      </c>
      <c r="I218" s="7" t="s">
        <v>25</v>
      </c>
      <c r="J218" s="6"/>
      <c r="K218" s="7">
        <v>30.0</v>
      </c>
    </row>
    <row r="219">
      <c r="A219" s="6"/>
      <c r="B219" s="9" t="s">
        <v>21</v>
      </c>
      <c r="C219" s="9" t="s">
        <v>372</v>
      </c>
      <c r="D219" s="7">
        <v>1989.0</v>
      </c>
      <c r="E219" s="7" t="s">
        <v>102</v>
      </c>
      <c r="F219" s="7" t="s">
        <v>193</v>
      </c>
      <c r="G219" s="7">
        <v>548.0</v>
      </c>
      <c r="H219" s="7" t="s">
        <v>105</v>
      </c>
      <c r="I219" s="7" t="s">
        <v>25</v>
      </c>
      <c r="J219" s="6"/>
      <c r="K219" s="7">
        <v>30.0</v>
      </c>
    </row>
    <row r="220">
      <c r="A220" s="6"/>
      <c r="B220" s="9" t="s">
        <v>21</v>
      </c>
      <c r="C220" s="9" t="s">
        <v>373</v>
      </c>
      <c r="D220" s="7">
        <v>1989.0</v>
      </c>
      <c r="E220" s="7" t="s">
        <v>102</v>
      </c>
      <c r="F220" s="7" t="s">
        <v>193</v>
      </c>
      <c r="G220" s="7">
        <v>548.0</v>
      </c>
      <c r="H220" s="7" t="s">
        <v>105</v>
      </c>
      <c r="I220" s="7" t="s">
        <v>25</v>
      </c>
      <c r="J220" s="6"/>
      <c r="K220" s="7">
        <v>30.0</v>
      </c>
    </row>
    <row r="221">
      <c r="A221" s="6"/>
      <c r="B221" s="9" t="s">
        <v>21</v>
      </c>
      <c r="C221" s="9" t="s">
        <v>374</v>
      </c>
      <c r="D221" s="7">
        <v>1989.0</v>
      </c>
      <c r="E221" s="7" t="s">
        <v>102</v>
      </c>
      <c r="F221" s="7" t="s">
        <v>193</v>
      </c>
      <c r="G221" s="7">
        <v>548.0</v>
      </c>
      <c r="H221" s="7" t="s">
        <v>105</v>
      </c>
      <c r="I221" s="7" t="s">
        <v>25</v>
      </c>
      <c r="J221" s="6"/>
      <c r="K221" s="7">
        <v>30.0</v>
      </c>
    </row>
    <row r="222">
      <c r="A222" s="6"/>
      <c r="B222" s="9" t="s">
        <v>21</v>
      </c>
      <c r="C222" s="9" t="s">
        <v>375</v>
      </c>
      <c r="D222" s="7">
        <v>1989.0</v>
      </c>
      <c r="E222" s="7" t="s">
        <v>102</v>
      </c>
      <c r="F222" s="7" t="s">
        <v>193</v>
      </c>
      <c r="G222" s="7">
        <v>548.0</v>
      </c>
      <c r="H222" s="7" t="s">
        <v>105</v>
      </c>
      <c r="I222" s="7" t="s">
        <v>25</v>
      </c>
      <c r="J222" s="6"/>
      <c r="K222" s="7">
        <v>30.0</v>
      </c>
    </row>
    <row r="223">
      <c r="A223" s="6"/>
      <c r="B223" s="9" t="s">
        <v>21</v>
      </c>
      <c r="C223" s="9" t="s">
        <v>376</v>
      </c>
      <c r="D223" s="7">
        <v>1989.0</v>
      </c>
      <c r="E223" s="7" t="s">
        <v>102</v>
      </c>
      <c r="F223" s="7" t="s">
        <v>193</v>
      </c>
      <c r="G223" s="7">
        <v>548.0</v>
      </c>
      <c r="H223" s="7" t="s">
        <v>105</v>
      </c>
      <c r="I223" s="7" t="s">
        <v>25</v>
      </c>
      <c r="J223" s="6"/>
      <c r="K223" s="7">
        <v>30.0</v>
      </c>
    </row>
    <row r="224">
      <c r="A224" s="6"/>
      <c r="B224" s="9" t="s">
        <v>21</v>
      </c>
      <c r="C224" s="9" t="s">
        <v>377</v>
      </c>
      <c r="D224" s="7">
        <v>1989.0</v>
      </c>
      <c r="E224" s="7" t="s">
        <v>102</v>
      </c>
      <c r="F224" s="7" t="s">
        <v>193</v>
      </c>
      <c r="G224" s="7">
        <v>548.0</v>
      </c>
      <c r="H224" s="7" t="s">
        <v>105</v>
      </c>
      <c r="I224" s="7" t="s">
        <v>25</v>
      </c>
      <c r="J224" s="6"/>
      <c r="K224" s="7">
        <v>30.0</v>
      </c>
    </row>
    <row r="225">
      <c r="A225" s="6"/>
      <c r="B225" s="9" t="s">
        <v>21</v>
      </c>
      <c r="C225" s="9" t="s">
        <v>378</v>
      </c>
      <c r="D225" s="7">
        <v>1989.0</v>
      </c>
      <c r="E225" s="7" t="s">
        <v>102</v>
      </c>
      <c r="F225" s="7" t="s">
        <v>193</v>
      </c>
      <c r="G225" s="7">
        <v>548.0</v>
      </c>
      <c r="H225" s="7" t="s">
        <v>105</v>
      </c>
      <c r="I225" s="7" t="s">
        <v>25</v>
      </c>
      <c r="J225" s="6"/>
      <c r="K225" s="7">
        <v>30.0</v>
      </c>
    </row>
    <row r="226">
      <c r="A226" s="6"/>
      <c r="B226" s="9" t="s">
        <v>21</v>
      </c>
      <c r="C226" s="9" t="s">
        <v>379</v>
      </c>
      <c r="D226" s="7">
        <v>1989.0</v>
      </c>
      <c r="E226" s="7" t="s">
        <v>102</v>
      </c>
      <c r="F226" s="7" t="s">
        <v>193</v>
      </c>
      <c r="G226" s="7">
        <v>548.0</v>
      </c>
      <c r="H226" s="7" t="s">
        <v>105</v>
      </c>
      <c r="I226" s="7" t="s">
        <v>25</v>
      </c>
      <c r="J226" s="6"/>
      <c r="K226" s="7">
        <v>30.0</v>
      </c>
    </row>
    <row r="227">
      <c r="A227" s="6"/>
      <c r="B227" s="9" t="s">
        <v>21</v>
      </c>
      <c r="C227" s="9" t="s">
        <v>380</v>
      </c>
      <c r="D227" s="7">
        <v>1989.0</v>
      </c>
      <c r="E227" s="7" t="s">
        <v>102</v>
      </c>
      <c r="F227" s="7" t="s">
        <v>193</v>
      </c>
      <c r="G227" s="7">
        <v>548.0</v>
      </c>
      <c r="H227" s="7" t="s">
        <v>105</v>
      </c>
      <c r="I227" s="7" t="s">
        <v>25</v>
      </c>
      <c r="J227" s="6"/>
      <c r="K227" s="7">
        <v>30.0</v>
      </c>
    </row>
    <row r="228">
      <c r="A228" s="6"/>
      <c r="B228" s="9" t="s">
        <v>21</v>
      </c>
      <c r="C228" s="9" t="s">
        <v>381</v>
      </c>
      <c r="D228" s="7">
        <v>1989.0</v>
      </c>
      <c r="E228" s="7" t="s">
        <v>102</v>
      </c>
      <c r="F228" s="7" t="s">
        <v>193</v>
      </c>
      <c r="G228" s="7">
        <v>548.0</v>
      </c>
      <c r="H228" s="7" t="s">
        <v>105</v>
      </c>
      <c r="I228" s="7" t="s">
        <v>25</v>
      </c>
      <c r="J228" s="6"/>
      <c r="K228" s="7">
        <v>30.0</v>
      </c>
    </row>
    <row r="229">
      <c r="A229" s="6"/>
      <c r="B229" s="9" t="s">
        <v>21</v>
      </c>
      <c r="C229" s="9" t="s">
        <v>382</v>
      </c>
      <c r="D229" s="7">
        <v>1989.0</v>
      </c>
      <c r="E229" s="7" t="s">
        <v>102</v>
      </c>
      <c r="F229" s="7" t="s">
        <v>193</v>
      </c>
      <c r="G229" s="7">
        <v>548.0</v>
      </c>
      <c r="H229" s="7" t="s">
        <v>105</v>
      </c>
      <c r="I229" s="7" t="s">
        <v>25</v>
      </c>
      <c r="J229" s="6"/>
      <c r="K229" s="7">
        <v>30.0</v>
      </c>
    </row>
    <row r="230">
      <c r="A230" s="6"/>
      <c r="B230" s="9" t="s">
        <v>21</v>
      </c>
      <c r="C230" s="9" t="s">
        <v>383</v>
      </c>
      <c r="D230" s="7">
        <v>1989.0</v>
      </c>
      <c r="E230" s="7" t="s">
        <v>102</v>
      </c>
      <c r="F230" s="7" t="s">
        <v>193</v>
      </c>
      <c r="G230" s="7">
        <v>548.0</v>
      </c>
      <c r="H230" s="7" t="s">
        <v>105</v>
      </c>
      <c r="I230" s="7" t="s">
        <v>25</v>
      </c>
      <c r="J230" s="6"/>
      <c r="K230" s="7">
        <v>30.0</v>
      </c>
    </row>
    <row r="231">
      <c r="A231" s="6"/>
      <c r="B231" s="9" t="s">
        <v>21</v>
      </c>
      <c r="C231" s="9" t="s">
        <v>384</v>
      </c>
      <c r="D231" s="7">
        <v>1989.0</v>
      </c>
      <c r="E231" s="7" t="s">
        <v>102</v>
      </c>
      <c r="F231" s="7" t="s">
        <v>193</v>
      </c>
      <c r="G231" s="7">
        <v>548.0</v>
      </c>
      <c r="H231" s="7" t="s">
        <v>105</v>
      </c>
      <c r="I231" s="7" t="s">
        <v>25</v>
      </c>
      <c r="J231" s="6"/>
      <c r="K231" s="7">
        <v>30.0</v>
      </c>
    </row>
    <row r="232">
      <c r="A232" s="6"/>
      <c r="B232" s="9" t="s">
        <v>21</v>
      </c>
      <c r="C232" s="9" t="s">
        <v>385</v>
      </c>
      <c r="D232" s="7">
        <v>1989.0</v>
      </c>
      <c r="E232" s="7" t="s">
        <v>102</v>
      </c>
      <c r="F232" s="7" t="s">
        <v>193</v>
      </c>
      <c r="G232" s="7">
        <v>548.0</v>
      </c>
      <c r="H232" s="7" t="s">
        <v>105</v>
      </c>
      <c r="I232" s="7" t="s">
        <v>25</v>
      </c>
      <c r="J232" s="6"/>
      <c r="K232" s="7">
        <v>30.0</v>
      </c>
    </row>
    <row r="233">
      <c r="A233" s="6"/>
      <c r="B233" s="9" t="s">
        <v>21</v>
      </c>
      <c r="C233" s="9" t="s">
        <v>386</v>
      </c>
      <c r="D233" s="7">
        <v>2011.0</v>
      </c>
      <c r="E233" s="7" t="s">
        <v>172</v>
      </c>
      <c r="F233" s="7" t="s">
        <v>387</v>
      </c>
      <c r="G233" s="7" t="s">
        <v>388</v>
      </c>
      <c r="H233" s="7" t="s">
        <v>173</v>
      </c>
      <c r="I233" s="7" t="s">
        <v>25</v>
      </c>
      <c r="J233" s="6"/>
      <c r="K233" s="7">
        <v>30.0</v>
      </c>
    </row>
    <row r="234">
      <c r="A234" s="6"/>
      <c r="B234" s="9" t="s">
        <v>21</v>
      </c>
      <c r="C234" s="9" t="s">
        <v>389</v>
      </c>
      <c r="D234" s="7">
        <v>1978.0</v>
      </c>
      <c r="E234" s="7" t="s">
        <v>62</v>
      </c>
      <c r="F234" s="7" t="s">
        <v>390</v>
      </c>
      <c r="G234" s="7">
        <v>160.0</v>
      </c>
      <c r="H234" s="7" t="s">
        <v>105</v>
      </c>
      <c r="I234" s="7" t="s">
        <v>72</v>
      </c>
      <c r="J234" s="6"/>
      <c r="K234" s="7">
        <v>30.0</v>
      </c>
    </row>
    <row r="235">
      <c r="A235" s="6"/>
      <c r="B235" s="9" t="s">
        <v>21</v>
      </c>
      <c r="C235" s="9" t="s">
        <v>391</v>
      </c>
      <c r="D235" s="7">
        <v>2011.0</v>
      </c>
      <c r="E235" s="7" t="s">
        <v>151</v>
      </c>
      <c r="F235" s="7" t="s">
        <v>392</v>
      </c>
      <c r="G235" s="7" t="s">
        <v>393</v>
      </c>
      <c r="H235" s="7" t="s">
        <v>160</v>
      </c>
      <c r="I235" s="7" t="s">
        <v>25</v>
      </c>
      <c r="J235" s="6"/>
      <c r="K235" s="7">
        <v>30.0</v>
      </c>
    </row>
    <row r="236">
      <c r="A236" s="6"/>
      <c r="B236" s="9" t="s">
        <v>21</v>
      </c>
      <c r="C236" s="9" t="s">
        <v>394</v>
      </c>
      <c r="D236" s="7">
        <v>2010.0</v>
      </c>
      <c r="E236" s="7" t="s">
        <v>163</v>
      </c>
      <c r="F236" s="7" t="s">
        <v>395</v>
      </c>
      <c r="G236" s="7" t="s">
        <v>396</v>
      </c>
      <c r="H236" s="7" t="s">
        <v>154</v>
      </c>
      <c r="I236" s="7" t="s">
        <v>25</v>
      </c>
      <c r="J236" s="6"/>
      <c r="K236" s="7">
        <v>30.0</v>
      </c>
    </row>
    <row r="237">
      <c r="A237" s="6"/>
      <c r="B237" s="19"/>
      <c r="C237" s="9" t="s">
        <v>397</v>
      </c>
      <c r="D237" s="7">
        <v>1987.0</v>
      </c>
      <c r="E237" s="7" t="s">
        <v>62</v>
      </c>
      <c r="F237" s="7" t="s">
        <v>190</v>
      </c>
      <c r="G237" s="7">
        <v>170.0</v>
      </c>
      <c r="H237" s="7" t="s">
        <v>398</v>
      </c>
      <c r="I237" s="7" t="s">
        <v>25</v>
      </c>
      <c r="J237" s="6"/>
      <c r="K237" s="7">
        <v>30.0</v>
      </c>
    </row>
    <row r="238">
      <c r="A238" s="6"/>
      <c r="B238" s="19"/>
      <c r="C238" s="9" t="s">
        <v>399</v>
      </c>
      <c r="D238" s="7">
        <v>1993.0</v>
      </c>
      <c r="E238" s="7" t="s">
        <v>62</v>
      </c>
      <c r="F238" s="7" t="s">
        <v>145</v>
      </c>
      <c r="G238" s="7">
        <v>98.0</v>
      </c>
      <c r="H238" s="7" t="s">
        <v>105</v>
      </c>
      <c r="I238" s="7" t="s">
        <v>72</v>
      </c>
      <c r="J238" s="6"/>
      <c r="K238" s="7">
        <v>30.0</v>
      </c>
    </row>
    <row r="239">
      <c r="A239" s="6"/>
      <c r="B239" s="19"/>
      <c r="C239" s="9" t="s">
        <v>400</v>
      </c>
      <c r="D239" s="7">
        <v>1993.0</v>
      </c>
      <c r="E239" s="7" t="s">
        <v>62</v>
      </c>
      <c r="F239" s="7" t="s">
        <v>145</v>
      </c>
      <c r="G239" s="7">
        <v>98.0</v>
      </c>
      <c r="H239" s="7" t="s">
        <v>105</v>
      </c>
      <c r="I239" s="7" t="s">
        <v>72</v>
      </c>
      <c r="J239" s="6"/>
      <c r="K239" s="7">
        <v>30.0</v>
      </c>
    </row>
    <row r="240">
      <c r="A240" s="6"/>
      <c r="B240" s="19"/>
      <c r="C240" s="9" t="s">
        <v>401</v>
      </c>
      <c r="D240" s="7">
        <v>1993.0</v>
      </c>
      <c r="E240" s="7" t="s">
        <v>62</v>
      </c>
      <c r="F240" s="7" t="s">
        <v>145</v>
      </c>
      <c r="G240" s="7">
        <v>98.0</v>
      </c>
      <c r="H240" s="7" t="s">
        <v>105</v>
      </c>
      <c r="I240" s="7" t="s">
        <v>72</v>
      </c>
      <c r="J240" s="6"/>
      <c r="K240" s="7">
        <v>30.0</v>
      </c>
    </row>
    <row r="241">
      <c r="A241" s="6"/>
      <c r="B241" s="19"/>
      <c r="C241" s="9" t="s">
        <v>402</v>
      </c>
      <c r="D241" s="7">
        <v>1993.0</v>
      </c>
      <c r="E241" s="7" t="s">
        <v>62</v>
      </c>
      <c r="F241" s="7" t="s">
        <v>145</v>
      </c>
      <c r="G241" s="7">
        <v>98.0</v>
      </c>
      <c r="H241" s="7" t="s">
        <v>105</v>
      </c>
      <c r="I241" s="7" t="s">
        <v>72</v>
      </c>
      <c r="J241" s="6"/>
      <c r="K241" s="7">
        <v>30.0</v>
      </c>
    </row>
    <row r="242">
      <c r="A242" s="6"/>
      <c r="B242" s="19"/>
      <c r="C242" s="9" t="s">
        <v>403</v>
      </c>
      <c r="D242" s="7">
        <v>1993.0</v>
      </c>
      <c r="E242" s="7" t="s">
        <v>62</v>
      </c>
      <c r="F242" s="7" t="s">
        <v>145</v>
      </c>
      <c r="G242" s="7">
        <v>98.0</v>
      </c>
      <c r="H242" s="7" t="s">
        <v>105</v>
      </c>
      <c r="I242" s="7" t="s">
        <v>72</v>
      </c>
      <c r="J242" s="6"/>
      <c r="K242" s="7">
        <v>30.0</v>
      </c>
    </row>
    <row r="243">
      <c r="A243" s="6"/>
      <c r="B243" s="19"/>
      <c r="C243" s="9" t="s">
        <v>404</v>
      </c>
      <c r="D243" s="7">
        <v>1993.0</v>
      </c>
      <c r="E243" s="7" t="s">
        <v>62</v>
      </c>
      <c r="F243" s="7" t="s">
        <v>145</v>
      </c>
      <c r="G243" s="7">
        <v>98.0</v>
      </c>
      <c r="H243" s="7" t="s">
        <v>105</v>
      </c>
      <c r="I243" s="7" t="s">
        <v>72</v>
      </c>
      <c r="J243" s="6"/>
      <c r="K243" s="7">
        <v>30.0</v>
      </c>
    </row>
    <row r="244">
      <c r="A244" s="6"/>
      <c r="B244" s="19"/>
      <c r="C244" s="9" t="s">
        <v>405</v>
      </c>
      <c r="D244" s="7">
        <v>1993.0</v>
      </c>
      <c r="E244" s="7" t="s">
        <v>62</v>
      </c>
      <c r="F244" s="7" t="s">
        <v>145</v>
      </c>
      <c r="G244" s="7">
        <v>98.0</v>
      </c>
      <c r="H244" s="7" t="s">
        <v>105</v>
      </c>
      <c r="I244" s="7" t="s">
        <v>72</v>
      </c>
      <c r="J244" s="6"/>
      <c r="K244" s="7">
        <v>30.0</v>
      </c>
    </row>
    <row r="245">
      <c r="A245" s="6"/>
      <c r="B245" s="9" t="s">
        <v>21</v>
      </c>
      <c r="C245" s="9" t="s">
        <v>406</v>
      </c>
      <c r="D245" s="7">
        <v>2018.0</v>
      </c>
      <c r="E245" s="7" t="s">
        <v>75</v>
      </c>
      <c r="F245" s="7" t="s">
        <v>407</v>
      </c>
      <c r="G245" s="7" t="s">
        <v>408</v>
      </c>
      <c r="H245" s="7" t="s">
        <v>298</v>
      </c>
      <c r="I245" s="7" t="s">
        <v>72</v>
      </c>
      <c r="J245" s="6"/>
      <c r="K245" s="7">
        <v>35.0</v>
      </c>
    </row>
    <row r="246">
      <c r="A246" s="6"/>
      <c r="B246" s="9" t="s">
        <v>21</v>
      </c>
      <c r="C246" s="9" t="s">
        <v>409</v>
      </c>
      <c r="D246" s="7">
        <v>2019.0</v>
      </c>
      <c r="E246" s="7" t="s">
        <v>39</v>
      </c>
      <c r="F246" s="7" t="s">
        <v>36</v>
      </c>
      <c r="G246" s="7" t="s">
        <v>202</v>
      </c>
      <c r="H246" s="7" t="s">
        <v>203</v>
      </c>
      <c r="I246" s="7" t="s">
        <v>25</v>
      </c>
      <c r="J246" s="6"/>
      <c r="K246" s="7">
        <v>35.0</v>
      </c>
    </row>
    <row r="247">
      <c r="A247" s="6"/>
      <c r="B247" s="9" t="s">
        <v>21</v>
      </c>
      <c r="C247" s="9" t="s">
        <v>410</v>
      </c>
      <c r="D247" s="7">
        <v>2019.0</v>
      </c>
      <c r="E247" s="7" t="s">
        <v>39</v>
      </c>
      <c r="F247" s="7" t="s">
        <v>36</v>
      </c>
      <c r="G247" s="7" t="s">
        <v>202</v>
      </c>
      <c r="H247" s="7" t="s">
        <v>203</v>
      </c>
      <c r="I247" s="7" t="s">
        <v>25</v>
      </c>
      <c r="J247" s="6"/>
      <c r="K247" s="7">
        <v>35.0</v>
      </c>
    </row>
    <row r="248">
      <c r="A248" s="6"/>
      <c r="B248" s="9" t="s">
        <v>21</v>
      </c>
      <c r="C248" s="9" t="s">
        <v>411</v>
      </c>
      <c r="D248" s="7">
        <v>2019.0</v>
      </c>
      <c r="E248" s="7" t="s">
        <v>39</v>
      </c>
      <c r="F248" s="7" t="s">
        <v>36</v>
      </c>
      <c r="G248" s="7" t="s">
        <v>202</v>
      </c>
      <c r="H248" s="7" t="s">
        <v>203</v>
      </c>
      <c r="I248" s="7" t="s">
        <v>25</v>
      </c>
      <c r="J248" s="6"/>
      <c r="K248" s="7">
        <v>35.0</v>
      </c>
    </row>
    <row r="249">
      <c r="A249" s="6"/>
      <c r="B249" s="14" t="s">
        <v>16</v>
      </c>
      <c r="C249" s="9" t="s">
        <v>412</v>
      </c>
      <c r="D249" s="7">
        <v>2019.0</v>
      </c>
      <c r="E249" s="7" t="s">
        <v>413</v>
      </c>
      <c r="F249" s="7" t="s">
        <v>297</v>
      </c>
      <c r="G249" s="7">
        <v>85.0</v>
      </c>
      <c r="H249" s="6"/>
      <c r="I249" s="7" t="s">
        <v>20</v>
      </c>
      <c r="J249" s="6"/>
      <c r="K249" s="7">
        <v>35.0</v>
      </c>
    </row>
    <row r="250">
      <c r="A250" s="6"/>
      <c r="B250" s="9" t="s">
        <v>21</v>
      </c>
      <c r="C250" s="9" t="s">
        <v>414</v>
      </c>
      <c r="D250" s="7">
        <v>2018.0</v>
      </c>
      <c r="E250" s="7" t="s">
        <v>415</v>
      </c>
      <c r="F250" s="7" t="s">
        <v>43</v>
      </c>
      <c r="G250" s="7" t="s">
        <v>416</v>
      </c>
      <c r="H250" s="7" t="s">
        <v>417</v>
      </c>
      <c r="I250" s="7" t="s">
        <v>30</v>
      </c>
      <c r="J250" s="6"/>
      <c r="K250" s="7">
        <v>35.0</v>
      </c>
    </row>
    <row r="251">
      <c r="A251" s="6"/>
      <c r="B251" s="9" t="s">
        <v>21</v>
      </c>
      <c r="C251" s="9" t="s">
        <v>418</v>
      </c>
      <c r="D251" s="7">
        <v>1984.0</v>
      </c>
      <c r="E251" s="7" t="s">
        <v>62</v>
      </c>
      <c r="F251" s="7" t="s">
        <v>419</v>
      </c>
      <c r="G251" s="6"/>
      <c r="H251" s="7">
        <v>182.0</v>
      </c>
      <c r="I251" s="7" t="s">
        <v>25</v>
      </c>
      <c r="J251" s="6"/>
      <c r="K251" s="7">
        <v>35.0</v>
      </c>
    </row>
    <row r="252">
      <c r="A252" s="6"/>
      <c r="B252" s="9" t="s">
        <v>66</v>
      </c>
      <c r="C252" s="9" t="s">
        <v>420</v>
      </c>
      <c r="D252" s="7">
        <v>2020.0</v>
      </c>
      <c r="E252" s="7" t="s">
        <v>23</v>
      </c>
      <c r="F252" s="7" t="s">
        <v>49</v>
      </c>
      <c r="G252" s="7">
        <v>150.0</v>
      </c>
      <c r="H252" s="7" t="s">
        <v>243</v>
      </c>
      <c r="I252" s="7" t="s">
        <v>68</v>
      </c>
      <c r="J252" s="6"/>
      <c r="K252" s="7">
        <v>35.0</v>
      </c>
    </row>
    <row r="253">
      <c r="A253" s="6"/>
      <c r="B253" s="9" t="s">
        <v>66</v>
      </c>
      <c r="C253" s="9" t="s">
        <v>421</v>
      </c>
      <c r="D253" s="7">
        <v>2020.0</v>
      </c>
      <c r="E253" s="7" t="s">
        <v>23</v>
      </c>
      <c r="F253" s="7" t="s">
        <v>49</v>
      </c>
      <c r="G253" s="7">
        <v>150.0</v>
      </c>
      <c r="H253" s="7" t="s">
        <v>243</v>
      </c>
      <c r="I253" s="7" t="s">
        <v>68</v>
      </c>
      <c r="J253" s="6"/>
      <c r="K253" s="7">
        <v>35.0</v>
      </c>
    </row>
    <row r="254">
      <c r="A254" s="6"/>
      <c r="B254" s="9" t="s">
        <v>66</v>
      </c>
      <c r="C254" s="9" t="s">
        <v>422</v>
      </c>
      <c r="D254" s="7">
        <v>2020.0</v>
      </c>
      <c r="E254" s="7" t="s">
        <v>23</v>
      </c>
      <c r="F254" s="7" t="s">
        <v>49</v>
      </c>
      <c r="G254" s="7">
        <v>150.0</v>
      </c>
      <c r="H254" s="7" t="s">
        <v>243</v>
      </c>
      <c r="I254" s="7" t="s">
        <v>68</v>
      </c>
      <c r="J254" s="6"/>
      <c r="K254" s="7">
        <v>35.0</v>
      </c>
    </row>
    <row r="255">
      <c r="A255" s="6"/>
      <c r="B255" s="9" t="s">
        <v>21</v>
      </c>
      <c r="C255" s="9" t="s">
        <v>423</v>
      </c>
      <c r="D255" s="7">
        <v>2015.0</v>
      </c>
      <c r="E255" s="7" t="s">
        <v>75</v>
      </c>
      <c r="F255" s="7" t="s">
        <v>424</v>
      </c>
      <c r="G255" s="7" t="s">
        <v>425</v>
      </c>
      <c r="H255" s="7" t="s">
        <v>105</v>
      </c>
      <c r="I255" s="7" t="s">
        <v>30</v>
      </c>
      <c r="J255" s="6"/>
      <c r="K255" s="7">
        <v>35.0</v>
      </c>
    </row>
    <row r="256">
      <c r="A256" s="6"/>
      <c r="B256" s="9" t="s">
        <v>21</v>
      </c>
      <c r="C256" s="9" t="s">
        <v>426</v>
      </c>
      <c r="D256" s="7">
        <v>2015.0</v>
      </c>
      <c r="E256" s="7" t="s">
        <v>75</v>
      </c>
      <c r="F256" s="7" t="s">
        <v>424</v>
      </c>
      <c r="G256" s="7" t="s">
        <v>425</v>
      </c>
      <c r="H256" s="7" t="s">
        <v>105</v>
      </c>
      <c r="I256" s="7" t="s">
        <v>30</v>
      </c>
      <c r="J256" s="6"/>
      <c r="K256" s="7">
        <v>35.0</v>
      </c>
    </row>
    <row r="257">
      <c r="A257" s="6"/>
      <c r="B257" s="9" t="s">
        <v>21</v>
      </c>
      <c r="C257" s="9" t="s">
        <v>427</v>
      </c>
      <c r="D257" s="7">
        <v>2015.0</v>
      </c>
      <c r="E257" s="7" t="s">
        <v>75</v>
      </c>
      <c r="F257" s="7" t="s">
        <v>424</v>
      </c>
      <c r="G257" s="7" t="s">
        <v>425</v>
      </c>
      <c r="H257" s="7" t="s">
        <v>105</v>
      </c>
      <c r="I257" s="7" t="s">
        <v>30</v>
      </c>
      <c r="J257" s="6"/>
      <c r="K257" s="7">
        <v>35.0</v>
      </c>
    </row>
    <row r="258">
      <c r="A258" s="6"/>
      <c r="B258" s="9" t="s">
        <v>21</v>
      </c>
      <c r="C258" s="9" t="s">
        <v>428</v>
      </c>
      <c r="D258" s="7">
        <v>2015.0</v>
      </c>
      <c r="E258" s="7" t="s">
        <v>75</v>
      </c>
      <c r="F258" s="7" t="s">
        <v>424</v>
      </c>
      <c r="G258" s="7" t="s">
        <v>425</v>
      </c>
      <c r="H258" s="7" t="s">
        <v>105</v>
      </c>
      <c r="I258" s="7" t="s">
        <v>30</v>
      </c>
      <c r="J258" s="6"/>
      <c r="K258" s="7">
        <v>35.0</v>
      </c>
    </row>
    <row r="259">
      <c r="A259" s="6"/>
      <c r="B259" s="9" t="s">
        <v>21</v>
      </c>
      <c r="C259" s="9" t="s">
        <v>429</v>
      </c>
      <c r="D259" s="7">
        <v>2015.0</v>
      </c>
      <c r="E259" s="7" t="s">
        <v>75</v>
      </c>
      <c r="F259" s="7" t="s">
        <v>424</v>
      </c>
      <c r="G259" s="7" t="s">
        <v>425</v>
      </c>
      <c r="H259" s="7" t="s">
        <v>105</v>
      </c>
      <c r="I259" s="7" t="s">
        <v>30</v>
      </c>
      <c r="J259" s="6"/>
      <c r="K259" s="7">
        <v>35.0</v>
      </c>
    </row>
    <row r="260">
      <c r="A260" s="6"/>
      <c r="B260" s="9" t="s">
        <v>21</v>
      </c>
      <c r="C260" s="9" t="s">
        <v>430</v>
      </c>
      <c r="D260" s="7">
        <v>2015.0</v>
      </c>
      <c r="E260" s="7" t="s">
        <v>75</v>
      </c>
      <c r="F260" s="7" t="s">
        <v>424</v>
      </c>
      <c r="G260" s="7" t="s">
        <v>425</v>
      </c>
      <c r="H260" s="7" t="s">
        <v>105</v>
      </c>
      <c r="I260" s="7" t="s">
        <v>30</v>
      </c>
      <c r="J260" s="6"/>
      <c r="K260" s="7">
        <v>35.0</v>
      </c>
    </row>
    <row r="261">
      <c r="A261" s="6"/>
      <c r="B261" s="9" t="s">
        <v>21</v>
      </c>
      <c r="C261" s="9" t="s">
        <v>431</v>
      </c>
      <c r="D261" s="7">
        <v>2015.0</v>
      </c>
      <c r="E261" s="7" t="s">
        <v>75</v>
      </c>
      <c r="F261" s="7" t="s">
        <v>424</v>
      </c>
      <c r="G261" s="7" t="s">
        <v>425</v>
      </c>
      <c r="H261" s="7" t="s">
        <v>105</v>
      </c>
      <c r="I261" s="7" t="s">
        <v>30</v>
      </c>
      <c r="J261" s="6"/>
      <c r="K261" s="7">
        <v>35.0</v>
      </c>
    </row>
    <row r="262">
      <c r="A262" s="6"/>
      <c r="B262" s="9" t="s">
        <v>21</v>
      </c>
      <c r="C262" s="9" t="s">
        <v>432</v>
      </c>
      <c r="D262" s="7">
        <v>2015.0</v>
      </c>
      <c r="E262" s="7" t="s">
        <v>75</v>
      </c>
      <c r="F262" s="7" t="s">
        <v>424</v>
      </c>
      <c r="G262" s="7" t="s">
        <v>425</v>
      </c>
      <c r="H262" s="7" t="s">
        <v>105</v>
      </c>
      <c r="I262" s="7" t="s">
        <v>30</v>
      </c>
      <c r="J262" s="6"/>
      <c r="K262" s="7">
        <v>35.0</v>
      </c>
    </row>
    <row r="263">
      <c r="A263" s="6"/>
      <c r="B263" s="9" t="s">
        <v>21</v>
      </c>
      <c r="C263" s="9" t="s">
        <v>433</v>
      </c>
      <c r="D263" s="7">
        <v>2015.0</v>
      </c>
      <c r="E263" s="7" t="s">
        <v>75</v>
      </c>
      <c r="F263" s="7" t="s">
        <v>424</v>
      </c>
      <c r="G263" s="7" t="s">
        <v>425</v>
      </c>
      <c r="H263" s="7" t="s">
        <v>105</v>
      </c>
      <c r="I263" s="7" t="s">
        <v>30</v>
      </c>
      <c r="J263" s="6"/>
      <c r="K263" s="7">
        <v>35.0</v>
      </c>
    </row>
    <row r="264">
      <c r="A264" s="6"/>
      <c r="B264" s="9" t="s">
        <v>21</v>
      </c>
      <c r="C264" s="9" t="s">
        <v>434</v>
      </c>
      <c r="D264" s="7">
        <v>2015.0</v>
      </c>
      <c r="E264" s="7" t="s">
        <v>75</v>
      </c>
      <c r="F264" s="7" t="s">
        <v>424</v>
      </c>
      <c r="G264" s="7" t="s">
        <v>425</v>
      </c>
      <c r="H264" s="7" t="s">
        <v>105</v>
      </c>
      <c r="I264" s="7" t="s">
        <v>30</v>
      </c>
      <c r="J264" s="6"/>
      <c r="K264" s="7">
        <v>35.0</v>
      </c>
    </row>
    <row r="265">
      <c r="A265" s="6"/>
      <c r="B265" s="9" t="s">
        <v>21</v>
      </c>
      <c r="C265" s="9" t="s">
        <v>435</v>
      </c>
      <c r="D265" s="7">
        <v>2015.0</v>
      </c>
      <c r="E265" s="7" t="s">
        <v>75</v>
      </c>
      <c r="F265" s="7" t="s">
        <v>424</v>
      </c>
      <c r="G265" s="7" t="s">
        <v>425</v>
      </c>
      <c r="H265" s="7" t="s">
        <v>105</v>
      </c>
      <c r="I265" s="7" t="s">
        <v>30</v>
      </c>
      <c r="J265" s="6"/>
      <c r="K265" s="7">
        <v>35.0</v>
      </c>
    </row>
    <row r="266">
      <c r="A266" s="6"/>
      <c r="B266" s="9" t="s">
        <v>21</v>
      </c>
      <c r="C266" s="9" t="s">
        <v>436</v>
      </c>
      <c r="D266" s="7">
        <v>2015.0</v>
      </c>
      <c r="E266" s="7" t="s">
        <v>75</v>
      </c>
      <c r="F266" s="7" t="s">
        <v>424</v>
      </c>
      <c r="G266" s="7" t="s">
        <v>425</v>
      </c>
      <c r="H266" s="7" t="s">
        <v>105</v>
      </c>
      <c r="I266" s="7" t="s">
        <v>30</v>
      </c>
      <c r="J266" s="6"/>
      <c r="K266" s="7">
        <v>35.0</v>
      </c>
    </row>
    <row r="267">
      <c r="A267" s="6"/>
      <c r="B267" s="9" t="s">
        <v>21</v>
      </c>
      <c r="C267" s="9" t="s">
        <v>437</v>
      </c>
      <c r="D267" s="7">
        <v>2015.0</v>
      </c>
      <c r="E267" s="7" t="s">
        <v>75</v>
      </c>
      <c r="F267" s="7" t="s">
        <v>424</v>
      </c>
      <c r="G267" s="7" t="s">
        <v>425</v>
      </c>
      <c r="H267" s="7" t="s">
        <v>105</v>
      </c>
      <c r="I267" s="7" t="s">
        <v>30</v>
      </c>
      <c r="J267" s="6"/>
      <c r="K267" s="7">
        <v>35.0</v>
      </c>
    </row>
    <row r="268">
      <c r="A268" s="6"/>
      <c r="B268" s="9" t="s">
        <v>21</v>
      </c>
      <c r="C268" s="9" t="s">
        <v>438</v>
      </c>
      <c r="D268" s="7">
        <v>2015.0</v>
      </c>
      <c r="E268" s="7" t="s">
        <v>75</v>
      </c>
      <c r="F268" s="7" t="s">
        <v>424</v>
      </c>
      <c r="G268" s="7" t="s">
        <v>425</v>
      </c>
      <c r="H268" s="7" t="s">
        <v>105</v>
      </c>
      <c r="I268" s="7" t="s">
        <v>30</v>
      </c>
      <c r="J268" s="6"/>
      <c r="K268" s="7">
        <v>35.0</v>
      </c>
    </row>
    <row r="269">
      <c r="A269" s="6"/>
      <c r="B269" s="9" t="s">
        <v>21</v>
      </c>
      <c r="C269" s="9" t="s">
        <v>439</v>
      </c>
      <c r="D269" s="7">
        <v>2015.0</v>
      </c>
      <c r="E269" s="7" t="s">
        <v>75</v>
      </c>
      <c r="F269" s="7" t="s">
        <v>424</v>
      </c>
      <c r="G269" s="7" t="s">
        <v>425</v>
      </c>
      <c r="H269" s="7" t="s">
        <v>105</v>
      </c>
      <c r="I269" s="7" t="s">
        <v>30</v>
      </c>
      <c r="J269" s="6"/>
      <c r="K269" s="7">
        <v>35.0</v>
      </c>
    </row>
    <row r="270">
      <c r="A270" s="6"/>
      <c r="B270" s="9" t="s">
        <v>21</v>
      </c>
      <c r="C270" s="9" t="s">
        <v>440</v>
      </c>
      <c r="D270" s="7">
        <v>2015.0</v>
      </c>
      <c r="E270" s="7" t="s">
        <v>75</v>
      </c>
      <c r="F270" s="7" t="s">
        <v>424</v>
      </c>
      <c r="G270" s="7" t="s">
        <v>425</v>
      </c>
      <c r="H270" s="7" t="s">
        <v>105</v>
      </c>
      <c r="I270" s="7" t="s">
        <v>30</v>
      </c>
      <c r="J270" s="6"/>
      <c r="K270" s="7">
        <v>35.0</v>
      </c>
    </row>
    <row r="271">
      <c r="A271" s="6"/>
      <c r="B271" s="19"/>
      <c r="C271" s="9" t="s">
        <v>441</v>
      </c>
      <c r="D271" s="7">
        <v>1987.0</v>
      </c>
      <c r="E271" s="7" t="s">
        <v>119</v>
      </c>
      <c r="F271" s="7" t="s">
        <v>190</v>
      </c>
      <c r="G271" s="7">
        <v>35.0</v>
      </c>
      <c r="H271" s="7" t="s">
        <v>105</v>
      </c>
      <c r="I271" s="7" t="s">
        <v>25</v>
      </c>
      <c r="J271" s="6"/>
      <c r="K271" s="7">
        <v>35.0</v>
      </c>
    </row>
    <row r="272">
      <c r="A272" s="6"/>
      <c r="B272" s="19"/>
      <c r="C272" s="9" t="s">
        <v>442</v>
      </c>
      <c r="D272" s="7">
        <v>1987.0</v>
      </c>
      <c r="E272" s="7" t="s">
        <v>119</v>
      </c>
      <c r="F272" s="7" t="s">
        <v>190</v>
      </c>
      <c r="G272" s="7">
        <v>35.0</v>
      </c>
      <c r="H272" s="7" t="s">
        <v>105</v>
      </c>
      <c r="I272" s="7" t="s">
        <v>25</v>
      </c>
      <c r="J272" s="6"/>
      <c r="K272" s="7">
        <v>35.0</v>
      </c>
    </row>
    <row r="273">
      <c r="A273" s="6"/>
      <c r="B273" s="19"/>
      <c r="C273" s="9" t="s">
        <v>443</v>
      </c>
      <c r="D273" s="7">
        <v>1987.0</v>
      </c>
      <c r="E273" s="7" t="s">
        <v>119</v>
      </c>
      <c r="F273" s="7" t="s">
        <v>190</v>
      </c>
      <c r="G273" s="7">
        <v>35.0</v>
      </c>
      <c r="H273" s="7" t="s">
        <v>105</v>
      </c>
      <c r="I273" s="7" t="s">
        <v>25</v>
      </c>
      <c r="J273" s="6"/>
      <c r="K273" s="7">
        <v>35.0</v>
      </c>
    </row>
    <row r="274">
      <c r="A274" s="6"/>
      <c r="B274" s="19"/>
      <c r="C274" s="9" t="s">
        <v>444</v>
      </c>
      <c r="D274" s="7">
        <v>1987.0</v>
      </c>
      <c r="E274" s="7" t="s">
        <v>119</v>
      </c>
      <c r="F274" s="7" t="s">
        <v>190</v>
      </c>
      <c r="G274" s="7">
        <v>35.0</v>
      </c>
      <c r="H274" s="7" t="s">
        <v>105</v>
      </c>
      <c r="I274" s="7" t="s">
        <v>25</v>
      </c>
      <c r="J274" s="6"/>
      <c r="K274" s="7">
        <v>35.0</v>
      </c>
    </row>
    <row r="275">
      <c r="A275" s="6"/>
      <c r="B275" s="19"/>
      <c r="C275" s="9" t="s">
        <v>445</v>
      </c>
      <c r="D275" s="7">
        <v>1987.0</v>
      </c>
      <c r="E275" s="7" t="s">
        <v>119</v>
      </c>
      <c r="F275" s="7" t="s">
        <v>190</v>
      </c>
      <c r="G275" s="7">
        <v>35.0</v>
      </c>
      <c r="H275" s="7" t="s">
        <v>105</v>
      </c>
      <c r="I275" s="7" t="s">
        <v>25</v>
      </c>
      <c r="J275" s="6"/>
      <c r="K275" s="7">
        <v>35.0</v>
      </c>
    </row>
    <row r="276">
      <c r="A276" s="6"/>
      <c r="B276" s="19"/>
      <c r="C276" s="9" t="s">
        <v>446</v>
      </c>
      <c r="D276" s="7">
        <v>1987.0</v>
      </c>
      <c r="E276" s="7" t="s">
        <v>119</v>
      </c>
      <c r="F276" s="7" t="s">
        <v>190</v>
      </c>
      <c r="G276" s="7">
        <v>35.0</v>
      </c>
      <c r="H276" s="7" t="s">
        <v>105</v>
      </c>
      <c r="I276" s="7" t="s">
        <v>25</v>
      </c>
      <c r="J276" s="6"/>
      <c r="K276" s="7">
        <v>35.0</v>
      </c>
    </row>
    <row r="277">
      <c r="A277" s="6"/>
      <c r="B277" s="19"/>
      <c r="C277" s="9" t="s">
        <v>447</v>
      </c>
      <c r="D277" s="7">
        <v>1987.0</v>
      </c>
      <c r="E277" s="7" t="s">
        <v>119</v>
      </c>
      <c r="F277" s="7" t="s">
        <v>190</v>
      </c>
      <c r="G277" s="7">
        <v>35.0</v>
      </c>
      <c r="H277" s="7" t="s">
        <v>105</v>
      </c>
      <c r="I277" s="7" t="s">
        <v>25</v>
      </c>
      <c r="J277" s="6"/>
      <c r="K277" s="7">
        <v>35.0</v>
      </c>
    </row>
    <row r="278">
      <c r="A278" s="6"/>
      <c r="B278" s="19"/>
      <c r="C278" s="9" t="s">
        <v>448</v>
      </c>
      <c r="D278" s="7">
        <v>1987.0</v>
      </c>
      <c r="E278" s="7" t="s">
        <v>119</v>
      </c>
      <c r="F278" s="7" t="s">
        <v>190</v>
      </c>
      <c r="G278" s="7">
        <v>35.0</v>
      </c>
      <c r="H278" s="7" t="s">
        <v>105</v>
      </c>
      <c r="I278" s="7" t="s">
        <v>25</v>
      </c>
      <c r="J278" s="6"/>
      <c r="K278" s="7">
        <v>35.0</v>
      </c>
    </row>
    <row r="279">
      <c r="A279" s="6"/>
      <c r="B279" s="19"/>
      <c r="C279" s="9" t="s">
        <v>449</v>
      </c>
      <c r="D279" s="7">
        <v>1987.0</v>
      </c>
      <c r="E279" s="7" t="s">
        <v>119</v>
      </c>
      <c r="F279" s="7" t="s">
        <v>190</v>
      </c>
      <c r="G279" s="7">
        <v>35.0</v>
      </c>
      <c r="H279" s="7" t="s">
        <v>105</v>
      </c>
      <c r="I279" s="7" t="s">
        <v>25</v>
      </c>
      <c r="J279" s="6"/>
      <c r="K279" s="7">
        <v>35.0</v>
      </c>
    </row>
    <row r="280">
      <c r="A280" s="6"/>
      <c r="B280" s="19"/>
      <c r="C280" s="9" t="s">
        <v>450</v>
      </c>
      <c r="D280" s="7">
        <v>1987.0</v>
      </c>
      <c r="E280" s="7" t="s">
        <v>119</v>
      </c>
      <c r="F280" s="7" t="s">
        <v>190</v>
      </c>
      <c r="G280" s="7">
        <v>35.0</v>
      </c>
      <c r="H280" s="7" t="s">
        <v>105</v>
      </c>
      <c r="I280" s="7" t="s">
        <v>25</v>
      </c>
      <c r="J280" s="6"/>
      <c r="K280" s="7">
        <v>35.0</v>
      </c>
    </row>
    <row r="281">
      <c r="A281" s="6"/>
      <c r="B281" s="19"/>
      <c r="C281" s="9" t="s">
        <v>451</v>
      </c>
      <c r="D281" s="7">
        <v>1987.0</v>
      </c>
      <c r="E281" s="7" t="s">
        <v>119</v>
      </c>
      <c r="F281" s="7" t="s">
        <v>190</v>
      </c>
      <c r="G281" s="7">
        <v>35.0</v>
      </c>
      <c r="H281" s="7" t="s">
        <v>105</v>
      </c>
      <c r="I281" s="7" t="s">
        <v>25</v>
      </c>
      <c r="J281" s="6"/>
      <c r="K281" s="7">
        <v>35.0</v>
      </c>
    </row>
    <row r="282">
      <c r="A282" s="6"/>
      <c r="B282" s="19"/>
      <c r="C282" s="9" t="s">
        <v>452</v>
      </c>
      <c r="D282" s="7">
        <v>1987.0</v>
      </c>
      <c r="E282" s="7" t="s">
        <v>119</v>
      </c>
      <c r="F282" s="7" t="s">
        <v>190</v>
      </c>
      <c r="G282" s="7">
        <v>35.0</v>
      </c>
      <c r="H282" s="7" t="s">
        <v>105</v>
      </c>
      <c r="I282" s="7" t="s">
        <v>25</v>
      </c>
      <c r="J282" s="6"/>
      <c r="K282" s="7">
        <v>35.0</v>
      </c>
    </row>
    <row r="283">
      <c r="A283" s="6"/>
      <c r="B283" s="19"/>
      <c r="C283" s="9" t="s">
        <v>453</v>
      </c>
      <c r="D283" s="7">
        <v>1987.0</v>
      </c>
      <c r="E283" s="7" t="s">
        <v>119</v>
      </c>
      <c r="F283" s="7" t="s">
        <v>190</v>
      </c>
      <c r="G283" s="7">
        <v>35.0</v>
      </c>
      <c r="H283" s="7" t="s">
        <v>105</v>
      </c>
      <c r="I283" s="7" t="s">
        <v>25</v>
      </c>
      <c r="J283" s="6"/>
      <c r="K283" s="7">
        <v>35.0</v>
      </c>
    </row>
    <row r="284">
      <c r="A284" s="6"/>
      <c r="B284" s="19"/>
      <c r="C284" s="9" t="s">
        <v>454</v>
      </c>
      <c r="D284" s="7">
        <v>1987.0</v>
      </c>
      <c r="E284" s="7" t="s">
        <v>119</v>
      </c>
      <c r="F284" s="7" t="s">
        <v>190</v>
      </c>
      <c r="G284" s="7">
        <v>35.0</v>
      </c>
      <c r="H284" s="7" t="s">
        <v>105</v>
      </c>
      <c r="I284" s="7" t="s">
        <v>25</v>
      </c>
      <c r="J284" s="6"/>
      <c r="K284" s="7">
        <v>35.0</v>
      </c>
    </row>
    <row r="285">
      <c r="A285" s="6"/>
      <c r="B285" s="19"/>
      <c r="C285" s="9" t="s">
        <v>455</v>
      </c>
      <c r="D285" s="7">
        <v>1987.0</v>
      </c>
      <c r="E285" s="7" t="s">
        <v>119</v>
      </c>
      <c r="F285" s="7" t="s">
        <v>190</v>
      </c>
      <c r="G285" s="7">
        <v>35.0</v>
      </c>
      <c r="H285" s="7" t="s">
        <v>105</v>
      </c>
      <c r="I285" s="7" t="s">
        <v>25</v>
      </c>
      <c r="J285" s="6"/>
      <c r="K285" s="7">
        <v>35.0</v>
      </c>
    </row>
    <row r="286">
      <c r="A286" s="6"/>
      <c r="B286" s="19"/>
      <c r="C286" s="9" t="s">
        <v>456</v>
      </c>
      <c r="D286" s="7">
        <v>1987.0</v>
      </c>
      <c r="E286" s="7" t="s">
        <v>119</v>
      </c>
      <c r="F286" s="7" t="s">
        <v>190</v>
      </c>
      <c r="G286" s="7">
        <v>35.0</v>
      </c>
      <c r="H286" s="7" t="s">
        <v>105</v>
      </c>
      <c r="I286" s="7" t="s">
        <v>25</v>
      </c>
      <c r="J286" s="6"/>
      <c r="K286" s="7">
        <v>35.0</v>
      </c>
    </row>
    <row r="287">
      <c r="A287" s="6"/>
      <c r="B287" s="19"/>
      <c r="C287" s="9" t="s">
        <v>457</v>
      </c>
      <c r="D287" s="7">
        <v>1987.0</v>
      </c>
      <c r="E287" s="7" t="s">
        <v>119</v>
      </c>
      <c r="F287" s="7" t="s">
        <v>190</v>
      </c>
      <c r="G287" s="7">
        <v>35.0</v>
      </c>
      <c r="H287" s="7" t="s">
        <v>105</v>
      </c>
      <c r="I287" s="7" t="s">
        <v>25</v>
      </c>
      <c r="J287" s="6"/>
      <c r="K287" s="7">
        <v>35.0</v>
      </c>
    </row>
    <row r="288">
      <c r="A288" s="6"/>
      <c r="B288" s="19"/>
      <c r="C288" s="9" t="s">
        <v>458</v>
      </c>
      <c r="D288" s="7">
        <v>1987.0</v>
      </c>
      <c r="E288" s="7" t="s">
        <v>119</v>
      </c>
      <c r="F288" s="7" t="s">
        <v>190</v>
      </c>
      <c r="G288" s="7">
        <v>35.0</v>
      </c>
      <c r="H288" s="7" t="s">
        <v>105</v>
      </c>
      <c r="I288" s="7" t="s">
        <v>25</v>
      </c>
      <c r="J288" s="6"/>
      <c r="K288" s="7">
        <v>35.0</v>
      </c>
    </row>
    <row r="289">
      <c r="A289" s="6"/>
      <c r="B289" s="19"/>
      <c r="C289" s="9" t="s">
        <v>459</v>
      </c>
      <c r="D289" s="7">
        <v>1987.0</v>
      </c>
      <c r="E289" s="7" t="s">
        <v>119</v>
      </c>
      <c r="F289" s="7" t="s">
        <v>190</v>
      </c>
      <c r="G289" s="7">
        <v>35.0</v>
      </c>
      <c r="H289" s="7" t="s">
        <v>105</v>
      </c>
      <c r="I289" s="7" t="s">
        <v>25</v>
      </c>
      <c r="J289" s="6"/>
      <c r="K289" s="7">
        <v>35.0</v>
      </c>
    </row>
    <row r="290">
      <c r="A290" s="6"/>
      <c r="B290" s="19"/>
      <c r="C290" s="9" t="s">
        <v>460</v>
      </c>
      <c r="D290" s="7">
        <v>1987.0</v>
      </c>
      <c r="E290" s="7" t="s">
        <v>119</v>
      </c>
      <c r="F290" s="7" t="s">
        <v>190</v>
      </c>
      <c r="G290" s="7">
        <v>35.0</v>
      </c>
      <c r="H290" s="7" t="s">
        <v>105</v>
      </c>
      <c r="I290" s="7" t="s">
        <v>25</v>
      </c>
      <c r="J290" s="6"/>
      <c r="K290" s="7">
        <v>35.0</v>
      </c>
    </row>
    <row r="291">
      <c r="A291" s="6"/>
      <c r="B291" s="9" t="s">
        <v>66</v>
      </c>
      <c r="C291" s="9" t="s">
        <v>461</v>
      </c>
      <c r="D291" s="7">
        <v>1993.0</v>
      </c>
      <c r="E291" s="7" t="s">
        <v>62</v>
      </c>
      <c r="F291" s="7" t="s">
        <v>145</v>
      </c>
      <c r="G291" s="7">
        <v>98.0</v>
      </c>
      <c r="H291" s="7" t="s">
        <v>105</v>
      </c>
      <c r="I291" s="7" t="s">
        <v>462</v>
      </c>
      <c r="J291" s="6"/>
      <c r="K291" s="7">
        <v>35.0</v>
      </c>
    </row>
    <row r="292">
      <c r="A292" s="6"/>
      <c r="B292" s="9" t="s">
        <v>66</v>
      </c>
      <c r="C292" s="9" t="s">
        <v>463</v>
      </c>
      <c r="D292" s="10">
        <v>2018.0</v>
      </c>
      <c r="E292" s="10" t="s">
        <v>464</v>
      </c>
      <c r="F292" s="20" t="s">
        <v>58</v>
      </c>
      <c r="G292" s="10" t="s">
        <v>465</v>
      </c>
      <c r="H292" s="10" t="s">
        <v>466</v>
      </c>
      <c r="I292" s="10" t="s">
        <v>467</v>
      </c>
      <c r="J292" s="6"/>
      <c r="K292" s="7">
        <v>40.0</v>
      </c>
    </row>
    <row r="293">
      <c r="A293" s="6"/>
      <c r="B293" s="9" t="s">
        <v>21</v>
      </c>
      <c r="C293" s="9" t="s">
        <v>468</v>
      </c>
      <c r="D293" s="25">
        <v>2020.0</v>
      </c>
      <c r="E293" s="25" t="s">
        <v>469</v>
      </c>
      <c r="F293" s="25" t="s">
        <v>19</v>
      </c>
      <c r="G293" s="26" t="s">
        <v>470</v>
      </c>
      <c r="H293" s="25"/>
      <c r="I293" s="26" t="s">
        <v>25</v>
      </c>
      <c r="J293" s="6"/>
      <c r="K293" s="7">
        <v>40.0</v>
      </c>
    </row>
    <row r="294">
      <c r="A294" s="6"/>
      <c r="B294" s="9" t="s">
        <v>21</v>
      </c>
      <c r="C294" s="9" t="s">
        <v>471</v>
      </c>
      <c r="D294" s="25">
        <v>2020.0</v>
      </c>
      <c r="E294" s="25" t="s">
        <v>469</v>
      </c>
      <c r="F294" s="25" t="s">
        <v>19</v>
      </c>
      <c r="G294" s="26" t="s">
        <v>470</v>
      </c>
      <c r="H294" s="25"/>
      <c r="I294" s="26" t="s">
        <v>25</v>
      </c>
      <c r="J294" s="6"/>
      <c r="K294" s="7">
        <v>40.0</v>
      </c>
    </row>
    <row r="295">
      <c r="A295" s="6"/>
      <c r="B295" s="9" t="s">
        <v>16</v>
      </c>
      <c r="C295" s="9" t="s">
        <v>472</v>
      </c>
      <c r="D295" s="22">
        <v>2020.0</v>
      </c>
      <c r="E295" s="22" t="s">
        <v>473</v>
      </c>
      <c r="F295" s="22" t="s">
        <v>19</v>
      </c>
      <c r="G295" s="22" t="s">
        <v>474</v>
      </c>
      <c r="H295" s="27"/>
      <c r="I295" s="22" t="s">
        <v>20</v>
      </c>
      <c r="J295" s="6"/>
      <c r="K295" s="7">
        <v>40.0</v>
      </c>
    </row>
    <row r="296">
      <c r="A296" s="6"/>
      <c r="B296" s="9" t="s">
        <v>21</v>
      </c>
      <c r="C296" s="9" t="s">
        <v>475</v>
      </c>
      <c r="D296" s="7">
        <v>2018.0</v>
      </c>
      <c r="E296" s="7" t="s">
        <v>75</v>
      </c>
      <c r="F296" s="7" t="s">
        <v>43</v>
      </c>
      <c r="G296" s="7" t="s">
        <v>476</v>
      </c>
      <c r="H296" s="7" t="s">
        <v>477</v>
      </c>
      <c r="I296" s="7" t="s">
        <v>25</v>
      </c>
      <c r="J296" s="6"/>
      <c r="K296" s="7">
        <v>40.0</v>
      </c>
    </row>
    <row r="297">
      <c r="A297" s="6"/>
      <c r="B297" s="9" t="s">
        <v>21</v>
      </c>
      <c r="C297" s="9" t="s">
        <v>478</v>
      </c>
      <c r="D297" s="7">
        <v>1986.0</v>
      </c>
      <c r="E297" s="7" t="s">
        <v>119</v>
      </c>
      <c r="F297" s="7" t="s">
        <v>479</v>
      </c>
      <c r="G297" s="7"/>
      <c r="H297" s="7">
        <v>28.0</v>
      </c>
      <c r="I297" s="7" t="s">
        <v>25</v>
      </c>
      <c r="J297" s="6"/>
      <c r="K297" s="7">
        <v>40.0</v>
      </c>
    </row>
    <row r="298">
      <c r="A298" s="6"/>
      <c r="B298" s="9" t="s">
        <v>21</v>
      </c>
      <c r="C298" s="9" t="s">
        <v>480</v>
      </c>
      <c r="D298" s="7">
        <v>2018.0</v>
      </c>
      <c r="E298" s="7" t="s">
        <v>62</v>
      </c>
      <c r="F298" s="7" t="s">
        <v>481</v>
      </c>
      <c r="G298" s="7" t="s">
        <v>298</v>
      </c>
      <c r="H298" s="7">
        <v>18.0</v>
      </c>
      <c r="I298" s="7" t="s">
        <v>30</v>
      </c>
      <c r="J298" s="6"/>
      <c r="K298" s="7">
        <v>40.0</v>
      </c>
    </row>
    <row r="299">
      <c r="A299" s="6"/>
      <c r="B299" s="9" t="s">
        <v>21</v>
      </c>
      <c r="C299" s="9" t="s">
        <v>482</v>
      </c>
      <c r="D299" s="7">
        <v>2019.0</v>
      </c>
      <c r="E299" s="7" t="s">
        <v>483</v>
      </c>
      <c r="F299" s="7" t="s">
        <v>484</v>
      </c>
      <c r="G299" s="7" t="s">
        <v>485</v>
      </c>
      <c r="H299" s="7" t="s">
        <v>486</v>
      </c>
      <c r="I299" s="7" t="s">
        <v>25</v>
      </c>
      <c r="J299" s="6"/>
      <c r="K299" s="7">
        <v>40.0</v>
      </c>
    </row>
    <row r="300">
      <c r="A300" s="6"/>
      <c r="B300" s="9" t="s">
        <v>21</v>
      </c>
      <c r="C300" s="9" t="s">
        <v>487</v>
      </c>
      <c r="D300" s="7">
        <v>2019.0</v>
      </c>
      <c r="E300" s="7" t="s">
        <v>483</v>
      </c>
      <c r="F300" s="7" t="s">
        <v>484</v>
      </c>
      <c r="G300" s="7" t="s">
        <v>485</v>
      </c>
      <c r="H300" s="7" t="s">
        <v>486</v>
      </c>
      <c r="I300" s="7" t="s">
        <v>25</v>
      </c>
      <c r="J300" s="6"/>
      <c r="K300" s="7">
        <v>40.0</v>
      </c>
    </row>
    <row r="301">
      <c r="A301" s="6"/>
      <c r="B301" s="9" t="s">
        <v>21</v>
      </c>
      <c r="C301" s="9" t="s">
        <v>488</v>
      </c>
      <c r="D301" s="7">
        <v>2020.0</v>
      </c>
      <c r="E301" s="7" t="s">
        <v>473</v>
      </c>
      <c r="F301" s="7" t="s">
        <v>19</v>
      </c>
      <c r="G301" s="7" t="s">
        <v>317</v>
      </c>
      <c r="H301" s="7" t="s">
        <v>105</v>
      </c>
      <c r="I301" s="7" t="s">
        <v>30</v>
      </c>
      <c r="J301" s="6"/>
      <c r="K301" s="7">
        <v>40.0</v>
      </c>
    </row>
    <row r="302">
      <c r="A302" s="6"/>
      <c r="B302" s="9" t="s">
        <v>21</v>
      </c>
      <c r="C302" s="9" t="s">
        <v>489</v>
      </c>
      <c r="D302" s="7">
        <v>2018.0</v>
      </c>
      <c r="E302" s="7" t="s">
        <v>23</v>
      </c>
      <c r="F302" s="7" t="s">
        <v>490</v>
      </c>
      <c r="G302" s="7">
        <v>72.0</v>
      </c>
      <c r="H302" s="7" t="s">
        <v>491</v>
      </c>
      <c r="I302" s="7" t="s">
        <v>30</v>
      </c>
      <c r="J302" s="6"/>
      <c r="K302" s="7">
        <v>40.0</v>
      </c>
    </row>
    <row r="303">
      <c r="A303" s="6"/>
      <c r="B303" s="9" t="s">
        <v>21</v>
      </c>
      <c r="C303" s="9" t="s">
        <v>492</v>
      </c>
      <c r="D303" s="7">
        <v>2019.0</v>
      </c>
      <c r="E303" s="7" t="s">
        <v>23</v>
      </c>
      <c r="F303" s="7" t="s">
        <v>241</v>
      </c>
      <c r="G303" s="7">
        <v>203.0</v>
      </c>
      <c r="H303" s="7" t="s">
        <v>243</v>
      </c>
      <c r="I303" s="7" t="s">
        <v>25</v>
      </c>
      <c r="J303" s="6"/>
      <c r="K303" s="7">
        <v>40.0</v>
      </c>
    </row>
    <row r="304">
      <c r="A304" s="6"/>
      <c r="B304" s="9" t="s">
        <v>21</v>
      </c>
      <c r="C304" s="9" t="s">
        <v>493</v>
      </c>
      <c r="D304" s="7">
        <v>2019.0</v>
      </c>
      <c r="E304" s="7" t="s">
        <v>473</v>
      </c>
      <c r="F304" s="7" t="s">
        <v>36</v>
      </c>
      <c r="G304" s="7" t="s">
        <v>202</v>
      </c>
      <c r="H304" s="7" t="s">
        <v>105</v>
      </c>
      <c r="I304" s="7" t="s">
        <v>25</v>
      </c>
      <c r="J304" s="6"/>
      <c r="K304" s="7">
        <v>40.0</v>
      </c>
    </row>
    <row r="305">
      <c r="A305" s="6"/>
      <c r="B305" s="9" t="s">
        <v>21</v>
      </c>
      <c r="C305" s="9" t="s">
        <v>494</v>
      </c>
      <c r="D305" s="7">
        <v>1978.0</v>
      </c>
      <c r="E305" s="7" t="s">
        <v>62</v>
      </c>
      <c r="F305" s="7" t="s">
        <v>495</v>
      </c>
      <c r="G305" s="7">
        <v>72.0</v>
      </c>
      <c r="H305" s="7" t="s">
        <v>105</v>
      </c>
      <c r="I305" s="7" t="s">
        <v>72</v>
      </c>
      <c r="J305" s="6"/>
      <c r="K305" s="7">
        <v>40.0</v>
      </c>
    </row>
    <row r="306">
      <c r="A306" s="6"/>
      <c r="B306" s="9" t="s">
        <v>21</v>
      </c>
      <c r="C306" s="9" t="s">
        <v>496</v>
      </c>
      <c r="D306" s="7">
        <v>1978.0</v>
      </c>
      <c r="E306" s="7" t="s">
        <v>62</v>
      </c>
      <c r="F306" s="7" t="s">
        <v>495</v>
      </c>
      <c r="G306" s="7">
        <v>72.0</v>
      </c>
      <c r="H306" s="7" t="s">
        <v>105</v>
      </c>
      <c r="I306" s="7" t="s">
        <v>72</v>
      </c>
      <c r="J306" s="6"/>
      <c r="K306" s="7">
        <v>40.0</v>
      </c>
    </row>
    <row r="307">
      <c r="A307" s="6"/>
      <c r="B307" s="9" t="s">
        <v>21</v>
      </c>
      <c r="C307" s="9" t="s">
        <v>497</v>
      </c>
      <c r="D307" s="7">
        <v>1994.0</v>
      </c>
      <c r="E307" s="7" t="s">
        <v>287</v>
      </c>
      <c r="F307" s="7" t="s">
        <v>288</v>
      </c>
      <c r="G307" s="7">
        <v>633.0</v>
      </c>
      <c r="H307" s="7" t="s">
        <v>289</v>
      </c>
      <c r="I307" s="7" t="s">
        <v>498</v>
      </c>
      <c r="J307" s="6"/>
      <c r="K307" s="7">
        <v>40.0</v>
      </c>
    </row>
    <row r="308">
      <c r="A308" s="6"/>
      <c r="B308" s="19"/>
      <c r="C308" s="28" t="s">
        <v>499</v>
      </c>
      <c r="D308" s="29">
        <v>2007.0</v>
      </c>
      <c r="E308" s="29" t="s">
        <v>62</v>
      </c>
      <c r="F308" s="29" t="s">
        <v>145</v>
      </c>
      <c r="G308" s="29">
        <v>40.0</v>
      </c>
      <c r="H308" s="29" t="s">
        <v>500</v>
      </c>
      <c r="I308" s="30" t="s">
        <v>72</v>
      </c>
      <c r="J308" s="6"/>
      <c r="K308" s="7">
        <v>40.0</v>
      </c>
    </row>
    <row r="309">
      <c r="A309" s="6"/>
      <c r="B309" s="19"/>
      <c r="C309" s="28" t="s">
        <v>501</v>
      </c>
      <c r="D309" s="29">
        <v>2007.0</v>
      </c>
      <c r="E309" s="29" t="s">
        <v>62</v>
      </c>
      <c r="F309" s="29" t="s">
        <v>145</v>
      </c>
      <c r="G309" s="29">
        <v>40.0</v>
      </c>
      <c r="H309" s="29" t="s">
        <v>500</v>
      </c>
      <c r="I309" s="30" t="s">
        <v>72</v>
      </c>
      <c r="J309" s="6"/>
      <c r="K309" s="7">
        <v>40.0</v>
      </c>
    </row>
    <row r="310">
      <c r="A310" s="6"/>
      <c r="B310" s="19"/>
      <c r="C310" s="28" t="s">
        <v>502</v>
      </c>
      <c r="D310" s="29">
        <v>2007.0</v>
      </c>
      <c r="E310" s="29" t="s">
        <v>62</v>
      </c>
      <c r="F310" s="29" t="s">
        <v>145</v>
      </c>
      <c r="G310" s="29">
        <v>40.0</v>
      </c>
      <c r="H310" s="30" t="s">
        <v>503</v>
      </c>
      <c r="I310" s="30" t="s">
        <v>72</v>
      </c>
      <c r="J310" s="6"/>
      <c r="K310" s="7">
        <v>40.0</v>
      </c>
    </row>
    <row r="311">
      <c r="A311" s="6"/>
      <c r="B311" s="9" t="s">
        <v>66</v>
      </c>
      <c r="C311" s="9" t="s">
        <v>504</v>
      </c>
      <c r="D311" s="7">
        <v>2019.0</v>
      </c>
      <c r="E311" s="7" t="s">
        <v>505</v>
      </c>
      <c r="F311" s="7" t="s">
        <v>297</v>
      </c>
      <c r="G311" s="7">
        <v>58.0</v>
      </c>
      <c r="H311" s="7" t="s">
        <v>506</v>
      </c>
      <c r="I311" s="7" t="s">
        <v>244</v>
      </c>
      <c r="J311" s="6"/>
      <c r="K311" s="7">
        <v>45.0</v>
      </c>
    </row>
    <row r="312">
      <c r="A312" s="6"/>
      <c r="B312" s="9" t="s">
        <v>66</v>
      </c>
      <c r="C312" s="9" t="s">
        <v>507</v>
      </c>
      <c r="D312" s="7">
        <v>2018.0</v>
      </c>
      <c r="E312" s="7" t="s">
        <v>75</v>
      </c>
      <c r="F312" s="7" t="s">
        <v>407</v>
      </c>
      <c r="G312" s="7" t="s">
        <v>508</v>
      </c>
      <c r="H312" s="7" t="s">
        <v>105</v>
      </c>
      <c r="I312" s="7" t="s">
        <v>68</v>
      </c>
      <c r="J312" s="6"/>
      <c r="K312" s="7">
        <v>45.0</v>
      </c>
    </row>
    <row r="313">
      <c r="A313" s="6"/>
      <c r="B313" s="9" t="s">
        <v>66</v>
      </c>
      <c r="C313" s="9" t="s">
        <v>509</v>
      </c>
      <c r="D313" s="10">
        <v>2018.0</v>
      </c>
      <c r="E313" s="10" t="s">
        <v>510</v>
      </c>
      <c r="F313" s="20" t="s">
        <v>58</v>
      </c>
      <c r="G313" s="10" t="s">
        <v>511</v>
      </c>
      <c r="H313" s="10" t="s">
        <v>512</v>
      </c>
      <c r="I313" s="10" t="s">
        <v>467</v>
      </c>
      <c r="J313" s="6"/>
      <c r="K313" s="7">
        <v>50.0</v>
      </c>
      <c r="L313" s="8">
        <f>counta(K313:K448)</f>
        <v>133</v>
      </c>
      <c r="M313" s="5">
        <v>9.0</v>
      </c>
      <c r="N313" s="8">
        <f t="shared" ref="N313:N314" si="1">L313+M313</f>
        <v>142</v>
      </c>
    </row>
    <row r="314">
      <c r="A314" s="6"/>
      <c r="B314" s="9" t="s">
        <v>21</v>
      </c>
      <c r="C314" s="9" t="s">
        <v>513</v>
      </c>
      <c r="D314" s="12">
        <v>2020.0</v>
      </c>
      <c r="E314" s="12" t="s">
        <v>514</v>
      </c>
      <c r="F314" s="12" t="s">
        <v>19</v>
      </c>
      <c r="G314" s="12" t="s">
        <v>317</v>
      </c>
      <c r="H314" s="12"/>
      <c r="I314" s="31" t="s">
        <v>30</v>
      </c>
      <c r="J314" s="6"/>
      <c r="K314" s="7">
        <v>50.0</v>
      </c>
      <c r="L314" s="8">
        <f>sum(K313:K448)</f>
        <v>7620</v>
      </c>
      <c r="M314" s="8">
        <f>sum(K619:K627)</f>
        <v>690</v>
      </c>
      <c r="N314" s="8">
        <f t="shared" si="1"/>
        <v>8310</v>
      </c>
      <c r="O314" s="8">
        <f>N314/N313</f>
        <v>58.52112676</v>
      </c>
    </row>
    <row r="315">
      <c r="A315" s="6"/>
      <c r="B315" s="9" t="s">
        <v>21</v>
      </c>
      <c r="C315" s="9" t="s">
        <v>515</v>
      </c>
      <c r="D315" s="12">
        <v>2020.0</v>
      </c>
      <c r="E315" s="12" t="s">
        <v>514</v>
      </c>
      <c r="F315" s="12" t="s">
        <v>19</v>
      </c>
      <c r="G315" s="12" t="s">
        <v>317</v>
      </c>
      <c r="H315" s="12"/>
      <c r="I315" s="31" t="s">
        <v>30</v>
      </c>
      <c r="J315" s="6"/>
      <c r="K315" s="7">
        <v>50.0</v>
      </c>
    </row>
    <row r="316">
      <c r="A316" s="6"/>
      <c r="B316" s="9" t="s">
        <v>21</v>
      </c>
      <c r="C316" s="9" t="s">
        <v>516</v>
      </c>
      <c r="D316" s="12">
        <v>2020.0</v>
      </c>
      <c r="E316" s="12" t="s">
        <v>514</v>
      </c>
      <c r="F316" s="12" t="s">
        <v>19</v>
      </c>
      <c r="G316" s="12" t="s">
        <v>317</v>
      </c>
      <c r="H316" s="12"/>
      <c r="I316" s="31" t="s">
        <v>30</v>
      </c>
      <c r="J316" s="6"/>
      <c r="K316" s="7">
        <v>50.0</v>
      </c>
    </row>
    <row r="317">
      <c r="A317" s="6"/>
      <c r="B317" s="9" t="s">
        <v>21</v>
      </c>
      <c r="C317" s="9" t="s">
        <v>517</v>
      </c>
      <c r="D317" s="12">
        <v>2020.0</v>
      </c>
      <c r="E317" s="12" t="s">
        <v>172</v>
      </c>
      <c r="F317" s="12" t="s">
        <v>19</v>
      </c>
      <c r="G317" s="12" t="s">
        <v>470</v>
      </c>
      <c r="H317" s="12"/>
      <c r="I317" s="12" t="s">
        <v>30</v>
      </c>
      <c r="J317" s="6"/>
      <c r="K317" s="7">
        <v>50.0</v>
      </c>
    </row>
    <row r="318">
      <c r="A318" s="6"/>
      <c r="B318" s="9" t="s">
        <v>21</v>
      </c>
      <c r="C318" s="9" t="s">
        <v>518</v>
      </c>
      <c r="D318" s="7">
        <v>1974.0</v>
      </c>
      <c r="E318" s="7" t="s">
        <v>62</v>
      </c>
      <c r="F318" s="7" t="s">
        <v>519</v>
      </c>
      <c r="G318" s="7">
        <v>456.0</v>
      </c>
      <c r="H318" s="6"/>
      <c r="I318" s="7" t="s">
        <v>520</v>
      </c>
      <c r="J318" s="6"/>
      <c r="K318" s="7">
        <v>50.0</v>
      </c>
    </row>
    <row r="319">
      <c r="A319" s="6"/>
      <c r="B319" s="9" t="s">
        <v>21</v>
      </c>
      <c r="C319" s="9" t="s">
        <v>521</v>
      </c>
      <c r="D319" s="7">
        <v>2019.0</v>
      </c>
      <c r="E319" s="7" t="s">
        <v>163</v>
      </c>
      <c r="F319" s="7" t="s">
        <v>297</v>
      </c>
      <c r="G319" s="7">
        <v>23.0</v>
      </c>
      <c r="H319" s="6"/>
      <c r="I319" s="7" t="s">
        <v>25</v>
      </c>
      <c r="J319" s="6"/>
      <c r="K319" s="7">
        <v>50.0</v>
      </c>
    </row>
    <row r="320">
      <c r="A320" s="6"/>
      <c r="B320" s="32" t="s">
        <v>21</v>
      </c>
      <c r="C320" s="28" t="s">
        <v>522</v>
      </c>
      <c r="D320" s="33">
        <v>2020.0</v>
      </c>
      <c r="E320" s="33" t="s">
        <v>23</v>
      </c>
      <c r="F320" s="33" t="s">
        <v>49</v>
      </c>
      <c r="G320" s="33">
        <v>150.0</v>
      </c>
      <c r="H320" s="33"/>
      <c r="I320" s="33" t="s">
        <v>30</v>
      </c>
      <c r="J320" s="6"/>
      <c r="K320" s="7">
        <v>50.0</v>
      </c>
    </row>
    <row r="321">
      <c r="A321" s="6"/>
      <c r="B321" s="9" t="s">
        <v>21</v>
      </c>
      <c r="C321" s="9" t="s">
        <v>523</v>
      </c>
      <c r="D321" s="7">
        <v>2020.0</v>
      </c>
      <c r="E321" s="7" t="s">
        <v>23</v>
      </c>
      <c r="F321" s="7" t="s">
        <v>49</v>
      </c>
      <c r="G321" s="7">
        <v>150.0</v>
      </c>
      <c r="H321" s="6"/>
      <c r="I321" s="7" t="s">
        <v>30</v>
      </c>
      <c r="J321" s="6"/>
      <c r="K321" s="7">
        <v>50.0</v>
      </c>
    </row>
    <row r="322">
      <c r="A322" s="6"/>
      <c r="B322" s="9" t="s">
        <v>16</v>
      </c>
      <c r="C322" s="9" t="s">
        <v>524</v>
      </c>
      <c r="D322" s="7">
        <v>2018.0</v>
      </c>
      <c r="E322" s="7" t="s">
        <v>62</v>
      </c>
      <c r="F322" s="15" t="s">
        <v>58</v>
      </c>
      <c r="G322" s="7">
        <v>700.0</v>
      </c>
      <c r="H322" s="6"/>
      <c r="I322" s="7" t="s">
        <v>20</v>
      </c>
      <c r="J322" s="6"/>
      <c r="K322" s="7">
        <v>50.0</v>
      </c>
    </row>
    <row r="323">
      <c r="A323" s="6"/>
      <c r="B323" s="9" t="s">
        <v>16</v>
      </c>
      <c r="C323" s="9" t="s">
        <v>525</v>
      </c>
      <c r="D323" s="7">
        <v>2018.0</v>
      </c>
      <c r="E323" s="7" t="s">
        <v>526</v>
      </c>
      <c r="F323" s="15" t="s">
        <v>58</v>
      </c>
      <c r="G323" s="7">
        <v>700.0</v>
      </c>
      <c r="H323" s="6"/>
      <c r="I323" s="7" t="s">
        <v>20</v>
      </c>
      <c r="J323" s="6"/>
      <c r="K323" s="7">
        <v>50.0</v>
      </c>
    </row>
    <row r="324">
      <c r="A324" s="6"/>
      <c r="B324" s="9" t="s">
        <v>16</v>
      </c>
      <c r="C324" s="9" t="s">
        <v>527</v>
      </c>
      <c r="D324" s="7">
        <v>2018.0</v>
      </c>
      <c r="E324" s="7" t="s">
        <v>62</v>
      </c>
      <c r="F324" s="15" t="s">
        <v>58</v>
      </c>
      <c r="G324" s="7">
        <v>700.0</v>
      </c>
      <c r="H324" s="6"/>
      <c r="I324" s="7" t="s">
        <v>20</v>
      </c>
      <c r="J324" s="6"/>
      <c r="K324" s="7">
        <v>50.0</v>
      </c>
    </row>
    <row r="325">
      <c r="A325" s="6"/>
      <c r="B325" s="9" t="s">
        <v>21</v>
      </c>
      <c r="C325" s="9" t="s">
        <v>528</v>
      </c>
      <c r="D325" s="7">
        <v>2016.0</v>
      </c>
      <c r="E325" s="7" t="s">
        <v>529</v>
      </c>
      <c r="F325" s="7" t="s">
        <v>297</v>
      </c>
      <c r="G325" s="7" t="s">
        <v>530</v>
      </c>
      <c r="H325" s="6"/>
      <c r="I325" s="7" t="s">
        <v>25</v>
      </c>
      <c r="J325" s="6"/>
      <c r="K325" s="7">
        <v>50.0</v>
      </c>
    </row>
    <row r="326">
      <c r="A326" s="6"/>
      <c r="B326" s="9" t="s">
        <v>21</v>
      </c>
      <c r="C326" s="9" t="s">
        <v>531</v>
      </c>
      <c r="D326" s="7">
        <v>2018.0</v>
      </c>
      <c r="E326" s="7" t="s">
        <v>75</v>
      </c>
      <c r="F326" s="7" t="s">
        <v>58</v>
      </c>
      <c r="G326" s="7" t="s">
        <v>532</v>
      </c>
      <c r="H326" s="7" t="s">
        <v>533</v>
      </c>
      <c r="I326" s="7" t="s">
        <v>25</v>
      </c>
      <c r="J326" s="6"/>
      <c r="K326" s="7">
        <v>50.0</v>
      </c>
    </row>
    <row r="327">
      <c r="A327" s="6"/>
      <c r="B327" s="9" t="s">
        <v>21</v>
      </c>
      <c r="C327" s="9" t="s">
        <v>534</v>
      </c>
      <c r="D327" s="7">
        <v>2019.0</v>
      </c>
      <c r="E327" s="7" t="s">
        <v>212</v>
      </c>
      <c r="F327" s="7" t="s">
        <v>213</v>
      </c>
      <c r="G327" s="7">
        <v>10.0</v>
      </c>
      <c r="H327" s="7" t="s">
        <v>214</v>
      </c>
      <c r="I327" s="7" t="s">
        <v>30</v>
      </c>
      <c r="J327" s="6"/>
      <c r="K327" s="7">
        <v>50.0</v>
      </c>
    </row>
    <row r="328">
      <c r="A328" s="6"/>
      <c r="B328" s="9" t="s">
        <v>21</v>
      </c>
      <c r="C328" s="9" t="s">
        <v>535</v>
      </c>
      <c r="D328" s="7">
        <v>2019.0</v>
      </c>
      <c r="E328" s="7" t="s">
        <v>212</v>
      </c>
      <c r="F328" s="7" t="s">
        <v>213</v>
      </c>
      <c r="G328" s="7">
        <v>10.0</v>
      </c>
      <c r="H328" s="7" t="s">
        <v>214</v>
      </c>
      <c r="I328" s="7" t="s">
        <v>30</v>
      </c>
      <c r="J328" s="6"/>
      <c r="K328" s="7">
        <v>50.0</v>
      </c>
    </row>
    <row r="329">
      <c r="A329" s="6"/>
      <c r="B329" s="9" t="s">
        <v>21</v>
      </c>
      <c r="C329" s="9" t="s">
        <v>536</v>
      </c>
      <c r="D329" s="7">
        <v>2019.0</v>
      </c>
      <c r="E329" s="7" t="s">
        <v>212</v>
      </c>
      <c r="F329" s="7" t="s">
        <v>213</v>
      </c>
      <c r="G329" s="7">
        <v>10.0</v>
      </c>
      <c r="H329" s="7" t="s">
        <v>214</v>
      </c>
      <c r="I329" s="7" t="s">
        <v>30</v>
      </c>
      <c r="J329" s="6"/>
      <c r="K329" s="7">
        <v>50.0</v>
      </c>
    </row>
    <row r="330">
      <c r="A330" s="6"/>
      <c r="B330" s="9" t="s">
        <v>21</v>
      </c>
      <c r="C330" s="9" t="s">
        <v>537</v>
      </c>
      <c r="D330" s="7">
        <v>2019.0</v>
      </c>
      <c r="E330" s="7" t="s">
        <v>212</v>
      </c>
      <c r="F330" s="7" t="s">
        <v>213</v>
      </c>
      <c r="G330" s="7">
        <v>10.0</v>
      </c>
      <c r="H330" s="7" t="s">
        <v>214</v>
      </c>
      <c r="I330" s="7" t="s">
        <v>30</v>
      </c>
      <c r="J330" s="6"/>
      <c r="K330" s="7">
        <v>50.0</v>
      </c>
    </row>
    <row r="331">
      <c r="A331" s="6"/>
      <c r="B331" s="9" t="s">
        <v>21</v>
      </c>
      <c r="C331" s="9" t="s">
        <v>538</v>
      </c>
      <c r="D331" s="7">
        <v>2018.0</v>
      </c>
      <c r="E331" s="7" t="s">
        <v>39</v>
      </c>
      <c r="F331" s="7" t="s">
        <v>79</v>
      </c>
      <c r="G331" s="7" t="s">
        <v>539</v>
      </c>
      <c r="H331" s="7" t="s">
        <v>540</v>
      </c>
      <c r="I331" s="7" t="s">
        <v>30</v>
      </c>
      <c r="J331" s="6"/>
      <c r="K331" s="7">
        <v>50.0</v>
      </c>
    </row>
    <row r="332">
      <c r="A332" s="6"/>
      <c r="B332" s="9" t="s">
        <v>21</v>
      </c>
      <c r="C332" s="9" t="s">
        <v>541</v>
      </c>
      <c r="D332" s="7">
        <v>1987.0</v>
      </c>
      <c r="E332" s="7" t="s">
        <v>119</v>
      </c>
      <c r="F332" s="7" t="s">
        <v>542</v>
      </c>
      <c r="G332" s="6"/>
      <c r="H332" s="7">
        <v>502.0</v>
      </c>
      <c r="I332" s="7" t="s">
        <v>30</v>
      </c>
      <c r="J332" s="6"/>
      <c r="K332" s="7">
        <v>50.0</v>
      </c>
    </row>
    <row r="333">
      <c r="A333" s="6"/>
      <c r="B333" s="9" t="s">
        <v>21</v>
      </c>
      <c r="C333" s="7">
        <v>5.5110195E7</v>
      </c>
      <c r="D333" s="7">
        <v>1987.0</v>
      </c>
      <c r="E333" s="7" t="s">
        <v>119</v>
      </c>
      <c r="F333" s="7" t="s">
        <v>542</v>
      </c>
      <c r="G333" s="6"/>
      <c r="H333" s="7">
        <v>502.0</v>
      </c>
      <c r="I333" s="7" t="s">
        <v>30</v>
      </c>
      <c r="J333" s="6"/>
      <c r="K333" s="7">
        <v>50.0</v>
      </c>
    </row>
    <row r="334">
      <c r="A334" s="6"/>
      <c r="B334" s="9" t="s">
        <v>21</v>
      </c>
      <c r="C334" s="7">
        <v>5.5110199E7</v>
      </c>
      <c r="D334" s="7">
        <v>1987.0</v>
      </c>
      <c r="E334" s="7" t="s">
        <v>119</v>
      </c>
      <c r="F334" s="7" t="s">
        <v>542</v>
      </c>
      <c r="G334" s="6"/>
      <c r="H334" s="7">
        <v>502.0</v>
      </c>
      <c r="I334" s="7" t="s">
        <v>30</v>
      </c>
      <c r="J334" s="6"/>
      <c r="K334" s="7">
        <v>50.0</v>
      </c>
    </row>
    <row r="335">
      <c r="A335" s="6"/>
      <c r="B335" s="9" t="s">
        <v>21</v>
      </c>
      <c r="C335" s="7">
        <v>5.51102E7</v>
      </c>
      <c r="D335" s="7">
        <v>1987.0</v>
      </c>
      <c r="E335" s="7" t="s">
        <v>119</v>
      </c>
      <c r="F335" s="7" t="s">
        <v>542</v>
      </c>
      <c r="G335" s="6"/>
      <c r="H335" s="7">
        <v>502.0</v>
      </c>
      <c r="I335" s="7" t="s">
        <v>30</v>
      </c>
      <c r="J335" s="6"/>
      <c r="K335" s="7">
        <v>50.0</v>
      </c>
    </row>
    <row r="336">
      <c r="A336" s="6"/>
      <c r="B336" s="9" t="s">
        <v>21</v>
      </c>
      <c r="C336" s="7">
        <v>5.5110202E7</v>
      </c>
      <c r="D336" s="7">
        <v>1987.0</v>
      </c>
      <c r="E336" s="7" t="s">
        <v>119</v>
      </c>
      <c r="F336" s="7" t="s">
        <v>542</v>
      </c>
      <c r="G336" s="6"/>
      <c r="H336" s="7">
        <v>502.0</v>
      </c>
      <c r="I336" s="7" t="s">
        <v>30</v>
      </c>
      <c r="J336" s="6"/>
      <c r="K336" s="7">
        <v>50.0</v>
      </c>
    </row>
    <row r="337">
      <c r="A337" s="6"/>
      <c r="B337" s="9" t="s">
        <v>21</v>
      </c>
      <c r="C337" s="9" t="s">
        <v>543</v>
      </c>
      <c r="D337" s="7">
        <v>2019.0</v>
      </c>
      <c r="E337" s="7" t="s">
        <v>544</v>
      </c>
      <c r="F337" s="7" t="s">
        <v>36</v>
      </c>
      <c r="G337" s="7" t="s">
        <v>545</v>
      </c>
      <c r="H337" s="7">
        <v>1.0</v>
      </c>
      <c r="I337" s="7" t="s">
        <v>30</v>
      </c>
      <c r="J337" s="6"/>
      <c r="K337" s="7">
        <v>50.0</v>
      </c>
    </row>
    <row r="338">
      <c r="A338" s="6"/>
      <c r="B338" s="9" t="s">
        <v>21</v>
      </c>
      <c r="C338" s="9" t="s">
        <v>546</v>
      </c>
      <c r="D338" s="7">
        <v>2019.0</v>
      </c>
      <c r="E338" s="7" t="s">
        <v>544</v>
      </c>
      <c r="F338" s="7" t="s">
        <v>36</v>
      </c>
      <c r="G338" s="7" t="s">
        <v>545</v>
      </c>
      <c r="H338" s="7">
        <v>1.0</v>
      </c>
      <c r="I338" s="7" t="s">
        <v>30</v>
      </c>
      <c r="J338" s="6"/>
      <c r="K338" s="7">
        <v>50.0</v>
      </c>
    </row>
    <row r="339">
      <c r="A339" s="6"/>
      <c r="B339" s="9" t="s">
        <v>21</v>
      </c>
      <c r="C339" s="9" t="s">
        <v>547</v>
      </c>
      <c r="D339" s="7">
        <v>2019.0</v>
      </c>
      <c r="E339" s="7" t="s">
        <v>544</v>
      </c>
      <c r="F339" s="7" t="s">
        <v>36</v>
      </c>
      <c r="G339" s="7" t="s">
        <v>545</v>
      </c>
      <c r="H339" s="7">
        <v>1.0</v>
      </c>
      <c r="I339" s="7" t="s">
        <v>30</v>
      </c>
      <c r="J339" s="6"/>
      <c r="K339" s="7">
        <v>50.0</v>
      </c>
    </row>
    <row r="340">
      <c r="A340" s="6"/>
      <c r="B340" s="9" t="s">
        <v>21</v>
      </c>
      <c r="C340" s="9" t="s">
        <v>548</v>
      </c>
      <c r="D340" s="7">
        <v>2020.0</v>
      </c>
      <c r="E340" s="7" t="s">
        <v>549</v>
      </c>
      <c r="F340" s="7" t="s">
        <v>36</v>
      </c>
      <c r="G340" s="7" t="s">
        <v>550</v>
      </c>
      <c r="H340" s="7" t="s">
        <v>105</v>
      </c>
      <c r="I340" s="7" t="s">
        <v>30</v>
      </c>
      <c r="J340" s="6"/>
      <c r="K340" s="7">
        <v>50.0</v>
      </c>
    </row>
    <row r="341">
      <c r="A341" s="6"/>
      <c r="B341" s="9" t="s">
        <v>66</v>
      </c>
      <c r="C341" s="9" t="s">
        <v>551</v>
      </c>
      <c r="D341" s="7">
        <v>2020.0</v>
      </c>
      <c r="E341" s="7" t="s">
        <v>23</v>
      </c>
      <c r="F341" s="7" t="s">
        <v>46</v>
      </c>
      <c r="G341" s="7">
        <v>49.0</v>
      </c>
      <c r="H341" s="7" t="s">
        <v>506</v>
      </c>
      <c r="I341" s="7" t="s">
        <v>244</v>
      </c>
      <c r="J341" s="6"/>
      <c r="K341" s="7">
        <v>50.0</v>
      </c>
    </row>
    <row r="342">
      <c r="A342" s="6"/>
      <c r="B342" s="19"/>
      <c r="C342" s="9" t="s">
        <v>552</v>
      </c>
      <c r="D342" s="7">
        <v>2020.0</v>
      </c>
      <c r="E342" s="7" t="s">
        <v>23</v>
      </c>
      <c r="F342" s="7" t="s">
        <v>46</v>
      </c>
      <c r="G342" s="7">
        <v>49.0</v>
      </c>
      <c r="H342" s="7" t="s">
        <v>506</v>
      </c>
      <c r="I342" s="7" t="s">
        <v>25</v>
      </c>
      <c r="J342" s="6"/>
      <c r="K342" s="7">
        <v>50.0</v>
      </c>
    </row>
    <row r="343">
      <c r="A343" s="6"/>
      <c r="B343" s="19"/>
      <c r="C343" s="9" t="s">
        <v>553</v>
      </c>
      <c r="D343" s="7">
        <v>1990.0</v>
      </c>
      <c r="E343" s="7" t="s">
        <v>90</v>
      </c>
      <c r="F343" s="7" t="s">
        <v>190</v>
      </c>
      <c r="G343" s="7">
        <v>697.0</v>
      </c>
      <c r="H343" s="7" t="s">
        <v>105</v>
      </c>
      <c r="I343" s="7" t="s">
        <v>25</v>
      </c>
      <c r="J343" s="6"/>
      <c r="K343" s="7">
        <v>50.0</v>
      </c>
    </row>
    <row r="344">
      <c r="A344" s="6"/>
      <c r="B344" s="19"/>
      <c r="C344" s="9" t="s">
        <v>554</v>
      </c>
      <c r="D344" s="7">
        <v>1990.0</v>
      </c>
      <c r="E344" s="7" t="s">
        <v>90</v>
      </c>
      <c r="F344" s="7" t="s">
        <v>190</v>
      </c>
      <c r="G344" s="7">
        <v>697.0</v>
      </c>
      <c r="H344" s="7" t="s">
        <v>105</v>
      </c>
      <c r="I344" s="7" t="s">
        <v>25</v>
      </c>
      <c r="J344" s="6"/>
      <c r="K344" s="7">
        <v>50.0</v>
      </c>
    </row>
    <row r="345">
      <c r="A345" s="6"/>
      <c r="B345" s="19"/>
      <c r="C345" s="9" t="s">
        <v>555</v>
      </c>
      <c r="D345" s="7">
        <v>1990.0</v>
      </c>
      <c r="E345" s="7" t="s">
        <v>90</v>
      </c>
      <c r="F345" s="7" t="s">
        <v>190</v>
      </c>
      <c r="G345" s="7">
        <v>697.0</v>
      </c>
      <c r="H345" s="7" t="s">
        <v>105</v>
      </c>
      <c r="I345" s="7" t="s">
        <v>25</v>
      </c>
      <c r="J345" s="6"/>
      <c r="K345" s="7">
        <v>50.0</v>
      </c>
    </row>
    <row r="346">
      <c r="A346" s="6"/>
      <c r="B346" s="19"/>
      <c r="C346" s="9" t="s">
        <v>556</v>
      </c>
      <c r="D346" s="7">
        <v>1990.0</v>
      </c>
      <c r="E346" s="7" t="s">
        <v>90</v>
      </c>
      <c r="F346" s="7" t="s">
        <v>190</v>
      </c>
      <c r="G346" s="7">
        <v>697.0</v>
      </c>
      <c r="H346" s="7" t="s">
        <v>105</v>
      </c>
      <c r="I346" s="7" t="s">
        <v>25</v>
      </c>
      <c r="J346" s="6"/>
      <c r="K346" s="7">
        <v>50.0</v>
      </c>
    </row>
    <row r="347">
      <c r="A347" s="6"/>
      <c r="B347" s="19"/>
      <c r="C347" s="9" t="s">
        <v>557</v>
      </c>
      <c r="D347" s="7">
        <v>1990.0</v>
      </c>
      <c r="E347" s="7" t="s">
        <v>90</v>
      </c>
      <c r="F347" s="7" t="s">
        <v>190</v>
      </c>
      <c r="G347" s="7">
        <v>697.0</v>
      </c>
      <c r="H347" s="7" t="s">
        <v>105</v>
      </c>
      <c r="I347" s="7" t="s">
        <v>25</v>
      </c>
      <c r="J347" s="6"/>
      <c r="K347" s="7">
        <v>50.0</v>
      </c>
    </row>
    <row r="348">
      <c r="A348" s="6"/>
      <c r="B348" s="19"/>
      <c r="C348" s="9" t="s">
        <v>558</v>
      </c>
      <c r="D348" s="7">
        <v>1990.0</v>
      </c>
      <c r="E348" s="7" t="s">
        <v>90</v>
      </c>
      <c r="F348" s="7" t="s">
        <v>190</v>
      </c>
      <c r="G348" s="7">
        <v>697.0</v>
      </c>
      <c r="H348" s="7" t="s">
        <v>105</v>
      </c>
      <c r="I348" s="7" t="s">
        <v>25</v>
      </c>
      <c r="J348" s="6"/>
      <c r="K348" s="7">
        <v>50.0</v>
      </c>
    </row>
    <row r="349">
      <c r="A349" s="6"/>
      <c r="B349" s="19"/>
      <c r="C349" s="9" t="s">
        <v>559</v>
      </c>
      <c r="D349" s="7">
        <v>1990.0</v>
      </c>
      <c r="E349" s="7" t="s">
        <v>90</v>
      </c>
      <c r="F349" s="7" t="s">
        <v>190</v>
      </c>
      <c r="G349" s="7">
        <v>697.0</v>
      </c>
      <c r="H349" s="7" t="s">
        <v>105</v>
      </c>
      <c r="I349" s="7" t="s">
        <v>25</v>
      </c>
      <c r="J349" s="6"/>
      <c r="K349" s="7">
        <v>50.0</v>
      </c>
    </row>
    <row r="350">
      <c r="A350" s="6"/>
      <c r="B350" s="19"/>
      <c r="C350" s="9" t="s">
        <v>560</v>
      </c>
      <c r="D350" s="7">
        <v>1990.0</v>
      </c>
      <c r="E350" s="7" t="s">
        <v>90</v>
      </c>
      <c r="F350" s="7" t="s">
        <v>190</v>
      </c>
      <c r="G350" s="7">
        <v>697.0</v>
      </c>
      <c r="H350" s="7" t="s">
        <v>105</v>
      </c>
      <c r="I350" s="7" t="s">
        <v>25</v>
      </c>
      <c r="J350" s="6"/>
      <c r="K350" s="7">
        <v>50.0</v>
      </c>
    </row>
    <row r="351">
      <c r="A351" s="6"/>
      <c r="B351" s="19"/>
      <c r="C351" s="9" t="s">
        <v>561</v>
      </c>
      <c r="D351" s="7">
        <v>1990.0</v>
      </c>
      <c r="E351" s="7" t="s">
        <v>90</v>
      </c>
      <c r="F351" s="7" t="s">
        <v>190</v>
      </c>
      <c r="G351" s="7">
        <v>697.0</v>
      </c>
      <c r="H351" s="7" t="s">
        <v>105</v>
      </c>
      <c r="I351" s="7" t="s">
        <v>25</v>
      </c>
      <c r="J351" s="6"/>
      <c r="K351" s="7">
        <v>50.0</v>
      </c>
    </row>
    <row r="352">
      <c r="A352" s="6"/>
      <c r="B352" s="19"/>
      <c r="C352" s="9" t="s">
        <v>562</v>
      </c>
      <c r="D352" s="7">
        <v>1990.0</v>
      </c>
      <c r="E352" s="7" t="s">
        <v>90</v>
      </c>
      <c r="F352" s="7" t="s">
        <v>190</v>
      </c>
      <c r="G352" s="7">
        <v>697.0</v>
      </c>
      <c r="H352" s="7" t="s">
        <v>105</v>
      </c>
      <c r="I352" s="7" t="s">
        <v>25</v>
      </c>
      <c r="J352" s="6"/>
      <c r="K352" s="7">
        <v>50.0</v>
      </c>
    </row>
    <row r="353">
      <c r="A353" s="6"/>
      <c r="B353" s="19"/>
      <c r="C353" s="9" t="s">
        <v>563</v>
      </c>
      <c r="D353" s="7">
        <v>1990.0</v>
      </c>
      <c r="E353" s="7" t="s">
        <v>90</v>
      </c>
      <c r="F353" s="7" t="s">
        <v>190</v>
      </c>
      <c r="G353" s="7">
        <v>697.0</v>
      </c>
      <c r="H353" s="7" t="s">
        <v>105</v>
      </c>
      <c r="I353" s="7" t="s">
        <v>25</v>
      </c>
      <c r="J353" s="6"/>
      <c r="K353" s="7">
        <v>50.0</v>
      </c>
    </row>
    <row r="354">
      <c r="A354" s="6"/>
      <c r="B354" s="19"/>
      <c r="C354" s="9" t="s">
        <v>564</v>
      </c>
      <c r="D354" s="7">
        <v>1990.0</v>
      </c>
      <c r="E354" s="7" t="s">
        <v>90</v>
      </c>
      <c r="F354" s="7" t="s">
        <v>190</v>
      </c>
      <c r="G354" s="7">
        <v>697.0</v>
      </c>
      <c r="H354" s="7" t="s">
        <v>105</v>
      </c>
      <c r="I354" s="7" t="s">
        <v>25</v>
      </c>
      <c r="J354" s="6"/>
      <c r="K354" s="7">
        <v>50.0</v>
      </c>
    </row>
    <row r="355">
      <c r="A355" s="6"/>
      <c r="B355" s="19"/>
      <c r="C355" s="9" t="s">
        <v>565</v>
      </c>
      <c r="D355" s="7">
        <v>1990.0</v>
      </c>
      <c r="E355" s="7" t="s">
        <v>90</v>
      </c>
      <c r="F355" s="7" t="s">
        <v>190</v>
      </c>
      <c r="G355" s="7">
        <v>697.0</v>
      </c>
      <c r="H355" s="7" t="s">
        <v>105</v>
      </c>
      <c r="I355" s="7" t="s">
        <v>25</v>
      </c>
      <c r="J355" s="6"/>
      <c r="K355" s="7">
        <v>50.0</v>
      </c>
    </row>
    <row r="356">
      <c r="A356" s="6"/>
      <c r="B356" s="19"/>
      <c r="C356" s="9" t="s">
        <v>566</v>
      </c>
      <c r="D356" s="7">
        <v>1990.0</v>
      </c>
      <c r="E356" s="7" t="s">
        <v>90</v>
      </c>
      <c r="F356" s="7" t="s">
        <v>190</v>
      </c>
      <c r="G356" s="7">
        <v>697.0</v>
      </c>
      <c r="H356" s="7" t="s">
        <v>105</v>
      </c>
      <c r="I356" s="7" t="s">
        <v>25</v>
      </c>
      <c r="J356" s="6"/>
      <c r="K356" s="7">
        <v>50.0</v>
      </c>
    </row>
    <row r="357">
      <c r="A357" s="6"/>
      <c r="B357" s="19"/>
      <c r="C357" s="9" t="s">
        <v>567</v>
      </c>
      <c r="D357" s="7">
        <v>1990.0</v>
      </c>
      <c r="E357" s="7" t="s">
        <v>90</v>
      </c>
      <c r="F357" s="7" t="s">
        <v>190</v>
      </c>
      <c r="G357" s="7">
        <v>697.0</v>
      </c>
      <c r="H357" s="7" t="s">
        <v>105</v>
      </c>
      <c r="I357" s="7" t="s">
        <v>25</v>
      </c>
      <c r="J357" s="6"/>
      <c r="K357" s="7">
        <v>50.0</v>
      </c>
    </row>
    <row r="358">
      <c r="A358" s="6"/>
      <c r="B358" s="19"/>
      <c r="C358" s="9" t="s">
        <v>568</v>
      </c>
      <c r="D358" s="7">
        <v>1990.0</v>
      </c>
      <c r="E358" s="7" t="s">
        <v>90</v>
      </c>
      <c r="F358" s="7" t="s">
        <v>190</v>
      </c>
      <c r="G358" s="7">
        <v>697.0</v>
      </c>
      <c r="H358" s="7" t="s">
        <v>105</v>
      </c>
      <c r="I358" s="7" t="s">
        <v>25</v>
      </c>
      <c r="J358" s="6"/>
      <c r="K358" s="7">
        <v>50.0</v>
      </c>
    </row>
    <row r="359">
      <c r="A359" s="6"/>
      <c r="B359" s="19"/>
      <c r="C359" s="9" t="s">
        <v>569</v>
      </c>
      <c r="D359" s="7">
        <v>1990.0</v>
      </c>
      <c r="E359" s="7" t="s">
        <v>90</v>
      </c>
      <c r="F359" s="7" t="s">
        <v>190</v>
      </c>
      <c r="G359" s="7">
        <v>697.0</v>
      </c>
      <c r="H359" s="7" t="s">
        <v>105</v>
      </c>
      <c r="I359" s="7" t="s">
        <v>25</v>
      </c>
      <c r="J359" s="6"/>
      <c r="K359" s="7">
        <v>50.0</v>
      </c>
    </row>
    <row r="360">
      <c r="A360" s="6"/>
      <c r="B360" s="19"/>
      <c r="C360" s="9" t="s">
        <v>570</v>
      </c>
      <c r="D360" s="7">
        <v>1990.0</v>
      </c>
      <c r="E360" s="7" t="s">
        <v>90</v>
      </c>
      <c r="F360" s="7" t="s">
        <v>190</v>
      </c>
      <c r="G360" s="7">
        <v>697.0</v>
      </c>
      <c r="H360" s="7" t="s">
        <v>105</v>
      </c>
      <c r="I360" s="7" t="s">
        <v>25</v>
      </c>
      <c r="J360" s="6"/>
      <c r="K360" s="7">
        <v>50.0</v>
      </c>
    </row>
    <row r="361">
      <c r="A361" s="6"/>
      <c r="B361" s="19"/>
      <c r="C361" s="9" t="s">
        <v>571</v>
      </c>
      <c r="D361" s="7">
        <v>1990.0</v>
      </c>
      <c r="E361" s="7" t="s">
        <v>90</v>
      </c>
      <c r="F361" s="7" t="s">
        <v>190</v>
      </c>
      <c r="G361" s="7">
        <v>697.0</v>
      </c>
      <c r="H361" s="7" t="s">
        <v>105</v>
      </c>
      <c r="I361" s="7" t="s">
        <v>25</v>
      </c>
      <c r="J361" s="6"/>
      <c r="K361" s="7">
        <v>50.0</v>
      </c>
    </row>
    <row r="362">
      <c r="A362" s="6"/>
      <c r="B362" s="19"/>
      <c r="C362" s="9" t="s">
        <v>572</v>
      </c>
      <c r="D362" s="7">
        <v>1990.0</v>
      </c>
      <c r="E362" s="7" t="s">
        <v>90</v>
      </c>
      <c r="F362" s="7" t="s">
        <v>190</v>
      </c>
      <c r="G362" s="7">
        <v>697.0</v>
      </c>
      <c r="H362" s="7" t="s">
        <v>105</v>
      </c>
      <c r="I362" s="7" t="s">
        <v>25</v>
      </c>
      <c r="J362" s="6"/>
      <c r="K362" s="7">
        <v>50.0</v>
      </c>
    </row>
    <row r="363">
      <c r="A363" s="6"/>
      <c r="B363" s="19"/>
      <c r="C363" s="9" t="s">
        <v>573</v>
      </c>
      <c r="D363" s="7">
        <v>1990.0</v>
      </c>
      <c r="E363" s="7" t="s">
        <v>90</v>
      </c>
      <c r="F363" s="7" t="s">
        <v>190</v>
      </c>
      <c r="G363" s="7">
        <v>697.0</v>
      </c>
      <c r="H363" s="7" t="s">
        <v>105</v>
      </c>
      <c r="I363" s="7" t="s">
        <v>25</v>
      </c>
      <c r="J363" s="6"/>
      <c r="K363" s="7">
        <v>50.0</v>
      </c>
    </row>
    <row r="364">
      <c r="A364" s="6"/>
      <c r="B364" s="19"/>
      <c r="C364" s="9" t="s">
        <v>574</v>
      </c>
      <c r="D364" s="7">
        <v>1990.0</v>
      </c>
      <c r="E364" s="7" t="s">
        <v>90</v>
      </c>
      <c r="F364" s="7" t="s">
        <v>190</v>
      </c>
      <c r="G364" s="7">
        <v>697.0</v>
      </c>
      <c r="H364" s="7" t="s">
        <v>105</v>
      </c>
      <c r="I364" s="7" t="s">
        <v>25</v>
      </c>
      <c r="J364" s="6"/>
      <c r="K364" s="7">
        <v>50.0</v>
      </c>
    </row>
    <row r="365">
      <c r="A365" s="6"/>
      <c r="B365" s="19"/>
      <c r="C365" s="9" t="s">
        <v>575</v>
      </c>
      <c r="D365" s="7">
        <v>1990.0</v>
      </c>
      <c r="E365" s="7" t="s">
        <v>90</v>
      </c>
      <c r="F365" s="7" t="s">
        <v>190</v>
      </c>
      <c r="G365" s="7">
        <v>697.0</v>
      </c>
      <c r="H365" s="7" t="s">
        <v>105</v>
      </c>
      <c r="I365" s="7" t="s">
        <v>25</v>
      </c>
      <c r="J365" s="6"/>
      <c r="K365" s="7">
        <v>50.0</v>
      </c>
    </row>
    <row r="366">
      <c r="A366" s="6"/>
      <c r="B366" s="19"/>
      <c r="C366" s="9" t="s">
        <v>576</v>
      </c>
      <c r="D366" s="7">
        <v>1990.0</v>
      </c>
      <c r="E366" s="7" t="s">
        <v>90</v>
      </c>
      <c r="F366" s="7" t="s">
        <v>190</v>
      </c>
      <c r="G366" s="7">
        <v>697.0</v>
      </c>
      <c r="H366" s="7" t="s">
        <v>105</v>
      </c>
      <c r="I366" s="7" t="s">
        <v>25</v>
      </c>
      <c r="J366" s="6"/>
      <c r="K366" s="7">
        <v>50.0</v>
      </c>
    </row>
    <row r="367">
      <c r="A367" s="6"/>
      <c r="B367" s="19"/>
      <c r="C367" s="9" t="s">
        <v>577</v>
      </c>
      <c r="D367" s="7">
        <v>1990.0</v>
      </c>
      <c r="E367" s="7" t="s">
        <v>90</v>
      </c>
      <c r="F367" s="7" t="s">
        <v>190</v>
      </c>
      <c r="G367" s="7">
        <v>697.0</v>
      </c>
      <c r="H367" s="7" t="s">
        <v>105</v>
      </c>
      <c r="I367" s="7" t="s">
        <v>25</v>
      </c>
      <c r="J367" s="6"/>
      <c r="K367" s="7">
        <v>50.0</v>
      </c>
    </row>
    <row r="368">
      <c r="A368" s="6"/>
      <c r="B368" s="19"/>
      <c r="C368" s="9" t="s">
        <v>578</v>
      </c>
      <c r="D368" s="7">
        <v>1990.0</v>
      </c>
      <c r="E368" s="7" t="s">
        <v>90</v>
      </c>
      <c r="F368" s="7" t="s">
        <v>190</v>
      </c>
      <c r="G368" s="7">
        <v>697.0</v>
      </c>
      <c r="H368" s="7" t="s">
        <v>105</v>
      </c>
      <c r="I368" s="7" t="s">
        <v>25</v>
      </c>
      <c r="J368" s="6"/>
      <c r="K368" s="7">
        <v>50.0</v>
      </c>
    </row>
    <row r="369">
      <c r="A369" s="6"/>
      <c r="B369" s="19"/>
      <c r="C369" s="9" t="s">
        <v>579</v>
      </c>
      <c r="D369" s="7">
        <v>1990.0</v>
      </c>
      <c r="E369" s="7" t="s">
        <v>90</v>
      </c>
      <c r="F369" s="7" t="s">
        <v>190</v>
      </c>
      <c r="G369" s="7">
        <v>697.0</v>
      </c>
      <c r="H369" s="7" t="s">
        <v>105</v>
      </c>
      <c r="I369" s="7" t="s">
        <v>25</v>
      </c>
      <c r="J369" s="6"/>
      <c r="K369" s="7">
        <v>50.0</v>
      </c>
    </row>
    <row r="370">
      <c r="A370" s="6"/>
      <c r="B370" s="19"/>
      <c r="C370" s="9" t="s">
        <v>580</v>
      </c>
      <c r="D370" s="7">
        <v>1990.0</v>
      </c>
      <c r="E370" s="7" t="s">
        <v>90</v>
      </c>
      <c r="F370" s="7" t="s">
        <v>190</v>
      </c>
      <c r="G370" s="7">
        <v>697.0</v>
      </c>
      <c r="H370" s="7" t="s">
        <v>105</v>
      </c>
      <c r="I370" s="7" t="s">
        <v>25</v>
      </c>
      <c r="J370" s="6"/>
      <c r="K370" s="7">
        <v>50.0</v>
      </c>
    </row>
    <row r="371">
      <c r="A371" s="6"/>
      <c r="B371" s="19"/>
      <c r="C371" s="9" t="s">
        <v>553</v>
      </c>
      <c r="D371" s="7">
        <v>1990.0</v>
      </c>
      <c r="E371" s="7" t="s">
        <v>90</v>
      </c>
      <c r="F371" s="7" t="s">
        <v>190</v>
      </c>
      <c r="G371" s="7">
        <v>697.0</v>
      </c>
      <c r="H371" s="7" t="s">
        <v>105</v>
      </c>
      <c r="I371" s="7" t="s">
        <v>25</v>
      </c>
      <c r="J371" s="6"/>
      <c r="K371" s="7">
        <v>50.0</v>
      </c>
    </row>
    <row r="372">
      <c r="A372" s="6"/>
      <c r="B372" s="19"/>
      <c r="C372" s="9" t="s">
        <v>553</v>
      </c>
      <c r="D372" s="7">
        <v>1990.0</v>
      </c>
      <c r="E372" s="7" t="s">
        <v>90</v>
      </c>
      <c r="F372" s="7" t="s">
        <v>190</v>
      </c>
      <c r="G372" s="7">
        <v>697.0</v>
      </c>
      <c r="H372" s="7" t="s">
        <v>105</v>
      </c>
      <c r="I372" s="7" t="s">
        <v>25</v>
      </c>
      <c r="J372" s="6"/>
      <c r="K372" s="7">
        <v>50.0</v>
      </c>
    </row>
    <row r="373">
      <c r="A373" s="6"/>
      <c r="B373" s="19"/>
      <c r="C373" s="9" t="s">
        <v>581</v>
      </c>
      <c r="D373" s="7">
        <v>1986.0</v>
      </c>
      <c r="E373" s="7" t="s">
        <v>582</v>
      </c>
      <c r="F373" s="7" t="s">
        <v>190</v>
      </c>
      <c r="G373" s="7">
        <v>38.0</v>
      </c>
      <c r="H373" s="7" t="s">
        <v>105</v>
      </c>
      <c r="I373" s="7" t="s">
        <v>25</v>
      </c>
      <c r="J373" s="6"/>
      <c r="K373" s="7">
        <v>50.0</v>
      </c>
    </row>
    <row r="374">
      <c r="A374" s="6"/>
      <c r="B374" s="19"/>
      <c r="C374" s="9" t="s">
        <v>583</v>
      </c>
      <c r="D374" s="7">
        <v>1986.0</v>
      </c>
      <c r="E374" s="7" t="s">
        <v>582</v>
      </c>
      <c r="F374" s="7" t="s">
        <v>190</v>
      </c>
      <c r="G374" s="7">
        <v>38.0</v>
      </c>
      <c r="H374" s="7" t="s">
        <v>105</v>
      </c>
      <c r="I374" s="7" t="s">
        <v>25</v>
      </c>
      <c r="J374" s="6"/>
      <c r="K374" s="7">
        <v>50.0</v>
      </c>
    </row>
    <row r="375">
      <c r="A375" s="6"/>
      <c r="B375" s="19"/>
      <c r="C375" s="9" t="s">
        <v>584</v>
      </c>
      <c r="D375" s="7">
        <v>1986.0</v>
      </c>
      <c r="E375" s="7" t="s">
        <v>582</v>
      </c>
      <c r="F375" s="7" t="s">
        <v>190</v>
      </c>
      <c r="G375" s="7">
        <v>38.0</v>
      </c>
      <c r="H375" s="7" t="s">
        <v>105</v>
      </c>
      <c r="I375" s="7" t="s">
        <v>25</v>
      </c>
      <c r="J375" s="6"/>
      <c r="K375" s="7">
        <v>50.0</v>
      </c>
    </row>
    <row r="376">
      <c r="A376" s="6"/>
      <c r="B376" s="19"/>
      <c r="C376" s="9" t="s">
        <v>585</v>
      </c>
      <c r="D376" s="7">
        <v>1986.0</v>
      </c>
      <c r="E376" s="7" t="s">
        <v>582</v>
      </c>
      <c r="F376" s="7" t="s">
        <v>190</v>
      </c>
      <c r="G376" s="7">
        <v>38.0</v>
      </c>
      <c r="H376" s="7" t="s">
        <v>105</v>
      </c>
      <c r="I376" s="7" t="s">
        <v>25</v>
      </c>
      <c r="J376" s="6"/>
      <c r="K376" s="7">
        <v>50.0</v>
      </c>
    </row>
    <row r="377">
      <c r="A377" s="6"/>
      <c r="B377" s="9" t="s">
        <v>66</v>
      </c>
      <c r="C377" s="9" t="s">
        <v>586</v>
      </c>
      <c r="D377" s="7">
        <v>1993.0</v>
      </c>
      <c r="E377" s="7" t="s">
        <v>62</v>
      </c>
      <c r="F377" s="7" t="s">
        <v>145</v>
      </c>
      <c r="G377" s="7">
        <v>98.0</v>
      </c>
      <c r="H377" s="7" t="s">
        <v>105</v>
      </c>
      <c r="I377" s="7" t="s">
        <v>467</v>
      </c>
      <c r="J377" s="6"/>
      <c r="K377" s="7">
        <v>50.0</v>
      </c>
    </row>
    <row r="378">
      <c r="A378" s="6"/>
      <c r="B378" s="9" t="s">
        <v>149</v>
      </c>
      <c r="C378" s="9" t="s">
        <v>587</v>
      </c>
      <c r="D378" s="7">
        <v>2001.0</v>
      </c>
      <c r="E378" s="7" t="s">
        <v>588</v>
      </c>
      <c r="F378" s="7" t="s">
        <v>589</v>
      </c>
      <c r="G378" s="7">
        <v>564.0</v>
      </c>
      <c r="H378" s="7" t="s">
        <v>105</v>
      </c>
      <c r="I378" s="7" t="s">
        <v>155</v>
      </c>
      <c r="J378" s="6"/>
      <c r="K378" s="7">
        <v>50.0</v>
      </c>
    </row>
    <row r="379">
      <c r="A379" s="6"/>
      <c r="B379" s="9" t="s">
        <v>149</v>
      </c>
      <c r="C379" s="9" t="s">
        <v>590</v>
      </c>
      <c r="D379" s="7">
        <v>2001.0</v>
      </c>
      <c r="E379" s="7" t="s">
        <v>588</v>
      </c>
      <c r="F379" s="7" t="s">
        <v>589</v>
      </c>
      <c r="G379" s="7">
        <v>564.0</v>
      </c>
      <c r="H379" s="7" t="s">
        <v>105</v>
      </c>
      <c r="I379" s="7" t="s">
        <v>155</v>
      </c>
      <c r="J379" s="6"/>
      <c r="K379" s="7">
        <v>50.0</v>
      </c>
    </row>
    <row r="380">
      <c r="A380" s="6"/>
      <c r="B380" s="9" t="s">
        <v>149</v>
      </c>
      <c r="C380" s="9" t="s">
        <v>591</v>
      </c>
      <c r="D380" s="7">
        <v>2001.0</v>
      </c>
      <c r="E380" s="7" t="s">
        <v>588</v>
      </c>
      <c r="F380" s="7" t="s">
        <v>589</v>
      </c>
      <c r="G380" s="7">
        <v>564.0</v>
      </c>
      <c r="H380" s="7" t="s">
        <v>105</v>
      </c>
      <c r="I380" s="7" t="s">
        <v>155</v>
      </c>
      <c r="J380" s="6"/>
      <c r="K380" s="7">
        <v>50.0</v>
      </c>
    </row>
    <row r="381">
      <c r="A381" s="6"/>
      <c r="B381" s="9" t="s">
        <v>149</v>
      </c>
      <c r="C381" s="9" t="s">
        <v>592</v>
      </c>
      <c r="D381" s="7">
        <v>2001.0</v>
      </c>
      <c r="E381" s="7" t="s">
        <v>588</v>
      </c>
      <c r="F381" s="7" t="s">
        <v>589</v>
      </c>
      <c r="G381" s="7">
        <v>564.0</v>
      </c>
      <c r="H381" s="7" t="s">
        <v>105</v>
      </c>
      <c r="I381" s="7" t="s">
        <v>155</v>
      </c>
      <c r="J381" s="6"/>
      <c r="K381" s="7">
        <v>50.0</v>
      </c>
    </row>
    <row r="382">
      <c r="A382" s="6"/>
      <c r="B382" s="9" t="s">
        <v>149</v>
      </c>
      <c r="C382" s="9" t="s">
        <v>593</v>
      </c>
      <c r="D382" s="7">
        <v>2001.0</v>
      </c>
      <c r="E382" s="7" t="s">
        <v>588</v>
      </c>
      <c r="F382" s="7" t="s">
        <v>589</v>
      </c>
      <c r="G382" s="7">
        <v>564.0</v>
      </c>
      <c r="H382" s="7" t="s">
        <v>105</v>
      </c>
      <c r="I382" s="7" t="s">
        <v>155</v>
      </c>
      <c r="J382" s="6"/>
      <c r="K382" s="7">
        <v>50.0</v>
      </c>
    </row>
    <row r="383">
      <c r="A383" s="6"/>
      <c r="B383" s="9" t="s">
        <v>149</v>
      </c>
      <c r="C383" s="9" t="s">
        <v>594</v>
      </c>
      <c r="D383" s="7">
        <v>2001.0</v>
      </c>
      <c r="E383" s="7" t="s">
        <v>588</v>
      </c>
      <c r="F383" s="7" t="s">
        <v>589</v>
      </c>
      <c r="G383" s="7">
        <v>564.0</v>
      </c>
      <c r="H383" s="7" t="s">
        <v>105</v>
      </c>
      <c r="I383" s="7" t="s">
        <v>155</v>
      </c>
      <c r="J383" s="6"/>
      <c r="K383" s="7">
        <v>50.0</v>
      </c>
    </row>
    <row r="384">
      <c r="A384" s="6"/>
      <c r="B384" s="9" t="s">
        <v>149</v>
      </c>
      <c r="C384" s="9" t="s">
        <v>595</v>
      </c>
      <c r="D384" s="7">
        <v>2001.0</v>
      </c>
      <c r="E384" s="7" t="s">
        <v>588</v>
      </c>
      <c r="F384" s="7" t="s">
        <v>589</v>
      </c>
      <c r="G384" s="7">
        <v>564.0</v>
      </c>
      <c r="H384" s="7" t="s">
        <v>105</v>
      </c>
      <c r="I384" s="7" t="s">
        <v>155</v>
      </c>
      <c r="J384" s="6"/>
      <c r="K384" s="7">
        <v>50.0</v>
      </c>
    </row>
    <row r="385">
      <c r="A385" s="6"/>
      <c r="B385" s="9" t="s">
        <v>21</v>
      </c>
      <c r="C385" s="9" t="s">
        <v>596</v>
      </c>
      <c r="D385" s="7">
        <v>1992.0</v>
      </c>
      <c r="E385" s="7" t="s">
        <v>134</v>
      </c>
      <c r="F385" s="7" t="s">
        <v>107</v>
      </c>
      <c r="G385" s="7">
        <v>2.0</v>
      </c>
      <c r="H385" s="7" t="s">
        <v>105</v>
      </c>
      <c r="I385" s="7" t="s">
        <v>30</v>
      </c>
      <c r="J385" s="6"/>
      <c r="K385" s="7">
        <v>50.0</v>
      </c>
    </row>
    <row r="386">
      <c r="A386" s="6"/>
      <c r="B386" s="9" t="s">
        <v>21</v>
      </c>
      <c r="C386" s="9" t="s">
        <v>597</v>
      </c>
      <c r="D386" s="7">
        <v>1992.0</v>
      </c>
      <c r="E386" s="7" t="s">
        <v>134</v>
      </c>
      <c r="F386" s="7" t="s">
        <v>107</v>
      </c>
      <c r="G386" s="7">
        <v>2.0</v>
      </c>
      <c r="H386" s="7" t="s">
        <v>105</v>
      </c>
      <c r="I386" s="7" t="s">
        <v>30</v>
      </c>
      <c r="J386" s="6"/>
      <c r="K386" s="7">
        <v>50.0</v>
      </c>
    </row>
    <row r="387">
      <c r="A387" s="6"/>
      <c r="B387" s="9" t="s">
        <v>21</v>
      </c>
      <c r="C387" s="9" t="s">
        <v>598</v>
      </c>
      <c r="D387" s="7">
        <v>1992.0</v>
      </c>
      <c r="E387" s="7" t="s">
        <v>134</v>
      </c>
      <c r="F387" s="7" t="s">
        <v>107</v>
      </c>
      <c r="G387" s="7">
        <v>2.0</v>
      </c>
      <c r="H387" s="7" t="s">
        <v>105</v>
      </c>
      <c r="I387" s="7" t="s">
        <v>30</v>
      </c>
      <c r="J387" s="6"/>
      <c r="K387" s="7">
        <v>50.0</v>
      </c>
    </row>
    <row r="388">
      <c r="A388" s="6"/>
      <c r="B388" s="9" t="s">
        <v>21</v>
      </c>
      <c r="C388" s="9" t="s">
        <v>599</v>
      </c>
      <c r="D388" s="7">
        <v>1994.0</v>
      </c>
      <c r="E388" s="7" t="s">
        <v>144</v>
      </c>
      <c r="F388" s="7" t="s">
        <v>145</v>
      </c>
      <c r="G388" s="7">
        <v>124.0</v>
      </c>
      <c r="H388" s="7" t="s">
        <v>105</v>
      </c>
      <c r="I388" s="7" t="s">
        <v>30</v>
      </c>
      <c r="J388" s="6"/>
      <c r="K388" s="7">
        <v>50.0</v>
      </c>
    </row>
    <row r="389">
      <c r="A389" s="6"/>
      <c r="B389" s="9" t="s">
        <v>21</v>
      </c>
      <c r="C389" s="9" t="s">
        <v>600</v>
      </c>
      <c r="D389" s="7">
        <v>1994.0</v>
      </c>
      <c r="E389" s="7" t="s">
        <v>144</v>
      </c>
      <c r="F389" s="7" t="s">
        <v>145</v>
      </c>
      <c r="G389" s="7">
        <v>124.0</v>
      </c>
      <c r="H389" s="7" t="s">
        <v>105</v>
      </c>
      <c r="I389" s="7" t="s">
        <v>30</v>
      </c>
      <c r="J389" s="6"/>
      <c r="K389" s="7">
        <v>50.0</v>
      </c>
    </row>
    <row r="390">
      <c r="A390" s="6"/>
      <c r="B390" s="9" t="s">
        <v>21</v>
      </c>
      <c r="C390" s="9" t="s">
        <v>601</v>
      </c>
      <c r="D390" s="7">
        <v>1994.0</v>
      </c>
      <c r="E390" s="7" t="s">
        <v>144</v>
      </c>
      <c r="F390" s="7" t="s">
        <v>145</v>
      </c>
      <c r="G390" s="7">
        <v>124.0</v>
      </c>
      <c r="H390" s="7" t="s">
        <v>105</v>
      </c>
      <c r="I390" s="7" t="s">
        <v>30</v>
      </c>
      <c r="J390" s="6"/>
      <c r="K390" s="7">
        <v>50.0</v>
      </c>
    </row>
    <row r="391">
      <c r="A391" s="6"/>
      <c r="B391" s="9" t="s">
        <v>21</v>
      </c>
      <c r="C391" s="9" t="s">
        <v>602</v>
      </c>
      <c r="D391" s="7">
        <v>1994.0</v>
      </c>
      <c r="E391" s="7" t="s">
        <v>144</v>
      </c>
      <c r="F391" s="7" t="s">
        <v>145</v>
      </c>
      <c r="G391" s="7">
        <v>124.0</v>
      </c>
      <c r="H391" s="7" t="s">
        <v>105</v>
      </c>
      <c r="I391" s="7" t="s">
        <v>30</v>
      </c>
      <c r="J391" s="6"/>
      <c r="K391" s="7">
        <v>50.0</v>
      </c>
    </row>
    <row r="392">
      <c r="A392" s="6"/>
      <c r="B392" s="9" t="s">
        <v>21</v>
      </c>
      <c r="C392" s="9" t="s">
        <v>603</v>
      </c>
      <c r="D392" s="7">
        <v>1994.0</v>
      </c>
      <c r="E392" s="7" t="s">
        <v>144</v>
      </c>
      <c r="F392" s="7" t="s">
        <v>145</v>
      </c>
      <c r="G392" s="7">
        <v>124.0</v>
      </c>
      <c r="H392" s="7" t="s">
        <v>105</v>
      </c>
      <c r="I392" s="7" t="s">
        <v>30</v>
      </c>
      <c r="J392" s="6"/>
      <c r="K392" s="7">
        <v>50.0</v>
      </c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7" t="s">
        <v>604</v>
      </c>
      <c r="B394" s="6">
        <f>counta(D396:D501)</f>
        <v>103</v>
      </c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9" t="s">
        <v>21</v>
      </c>
      <c r="C396" s="9" t="s">
        <v>605</v>
      </c>
      <c r="D396" s="12">
        <v>2020.0</v>
      </c>
      <c r="E396" s="12" t="s">
        <v>23</v>
      </c>
      <c r="F396" s="12" t="s">
        <v>24</v>
      </c>
      <c r="G396" s="12">
        <v>60.0</v>
      </c>
      <c r="H396" s="12"/>
      <c r="I396" s="31" t="s">
        <v>30</v>
      </c>
      <c r="J396" s="6"/>
      <c r="K396" s="7">
        <v>55.0</v>
      </c>
    </row>
    <row r="397">
      <c r="A397" s="6"/>
      <c r="B397" s="9" t="s">
        <v>21</v>
      </c>
      <c r="C397" s="9" t="s">
        <v>606</v>
      </c>
      <c r="D397" s="7">
        <v>2019.0</v>
      </c>
      <c r="E397" s="7" t="s">
        <v>505</v>
      </c>
      <c r="F397" s="7" t="s">
        <v>79</v>
      </c>
      <c r="G397" s="7"/>
      <c r="H397" s="7">
        <v>26.0</v>
      </c>
      <c r="I397" s="7" t="s">
        <v>30</v>
      </c>
      <c r="J397" s="6"/>
      <c r="K397" s="7">
        <v>55.0</v>
      </c>
    </row>
    <row r="398">
      <c r="A398" s="6"/>
      <c r="B398" s="9" t="s">
        <v>21</v>
      </c>
      <c r="C398" s="9" t="s">
        <v>607</v>
      </c>
      <c r="D398" s="7">
        <v>2020.0</v>
      </c>
      <c r="E398" s="7" t="s">
        <v>23</v>
      </c>
      <c r="F398" s="7" t="s">
        <v>46</v>
      </c>
      <c r="G398" s="7" t="s">
        <v>608</v>
      </c>
      <c r="H398" s="7" t="s">
        <v>609</v>
      </c>
      <c r="I398" s="7" t="s">
        <v>25</v>
      </c>
      <c r="J398" s="6"/>
      <c r="K398" s="7">
        <v>60.0</v>
      </c>
    </row>
    <row r="399">
      <c r="A399" s="6"/>
      <c r="B399" s="9" t="s">
        <v>21</v>
      </c>
      <c r="C399" s="9" t="s">
        <v>610</v>
      </c>
      <c r="D399" s="7">
        <v>2020.0</v>
      </c>
      <c r="E399" s="7" t="s">
        <v>151</v>
      </c>
      <c r="F399" s="7" t="s">
        <v>611</v>
      </c>
      <c r="G399" s="7" t="s">
        <v>612</v>
      </c>
      <c r="H399" s="7" t="s">
        <v>613</v>
      </c>
      <c r="I399" s="7" t="s">
        <v>30</v>
      </c>
      <c r="J399" s="6"/>
      <c r="K399" s="7">
        <v>60.0</v>
      </c>
    </row>
    <row r="400">
      <c r="A400" s="6"/>
      <c r="B400" s="9" t="s">
        <v>21</v>
      </c>
      <c r="C400" s="9" t="s">
        <v>614</v>
      </c>
      <c r="D400" s="7">
        <v>2019.0</v>
      </c>
      <c r="E400" s="7" t="s">
        <v>212</v>
      </c>
      <c r="F400" s="7" t="s">
        <v>81</v>
      </c>
      <c r="G400" s="7">
        <v>20.0</v>
      </c>
      <c r="H400" s="7" t="s">
        <v>214</v>
      </c>
      <c r="I400" s="7" t="s">
        <v>30</v>
      </c>
      <c r="J400" s="6"/>
      <c r="K400" s="7">
        <v>60.0</v>
      </c>
    </row>
    <row r="401">
      <c r="A401" s="6"/>
      <c r="B401" s="9" t="s">
        <v>21</v>
      </c>
      <c r="C401" s="9" t="s">
        <v>615</v>
      </c>
      <c r="D401" s="7">
        <v>2019.0</v>
      </c>
      <c r="E401" s="7" t="s">
        <v>212</v>
      </c>
      <c r="F401" s="7" t="s">
        <v>81</v>
      </c>
      <c r="G401" s="7">
        <v>20.0</v>
      </c>
      <c r="H401" s="7" t="s">
        <v>214</v>
      </c>
      <c r="I401" s="7" t="s">
        <v>30</v>
      </c>
      <c r="J401" s="6"/>
      <c r="K401" s="7">
        <v>60.0</v>
      </c>
    </row>
    <row r="402">
      <c r="A402" s="6"/>
      <c r="B402" s="9" t="s">
        <v>21</v>
      </c>
      <c r="C402" s="9" t="s">
        <v>616</v>
      </c>
      <c r="D402" s="7">
        <v>2019.0</v>
      </c>
      <c r="E402" s="7" t="s">
        <v>212</v>
      </c>
      <c r="F402" s="7" t="s">
        <v>81</v>
      </c>
      <c r="G402" s="7">
        <v>20.0</v>
      </c>
      <c r="H402" s="7" t="s">
        <v>214</v>
      </c>
      <c r="I402" s="7" t="s">
        <v>30</v>
      </c>
      <c r="J402" s="6"/>
      <c r="K402" s="7">
        <v>60.0</v>
      </c>
    </row>
    <row r="403">
      <c r="A403" s="6"/>
      <c r="B403" s="9" t="s">
        <v>21</v>
      </c>
      <c r="C403" s="9" t="s">
        <v>617</v>
      </c>
      <c r="D403" s="7">
        <v>2019.0</v>
      </c>
      <c r="E403" s="7" t="s">
        <v>212</v>
      </c>
      <c r="F403" s="7" t="s">
        <v>81</v>
      </c>
      <c r="G403" s="7">
        <v>20.0</v>
      </c>
      <c r="H403" s="7" t="s">
        <v>214</v>
      </c>
      <c r="I403" s="7" t="s">
        <v>30</v>
      </c>
      <c r="J403" s="6"/>
      <c r="K403" s="7">
        <v>60.0</v>
      </c>
    </row>
    <row r="404">
      <c r="A404" s="6"/>
      <c r="B404" s="9" t="s">
        <v>21</v>
      </c>
      <c r="C404" s="9" t="s">
        <v>618</v>
      </c>
      <c r="D404" s="7">
        <v>2019.0</v>
      </c>
      <c r="E404" s="7" t="s">
        <v>212</v>
      </c>
      <c r="F404" s="7" t="s">
        <v>81</v>
      </c>
      <c r="G404" s="7">
        <v>20.0</v>
      </c>
      <c r="H404" s="7" t="s">
        <v>214</v>
      </c>
      <c r="I404" s="7" t="s">
        <v>30</v>
      </c>
      <c r="J404" s="6"/>
      <c r="K404" s="7">
        <v>60.0</v>
      </c>
    </row>
    <row r="405">
      <c r="A405" s="6"/>
      <c r="B405" s="9" t="s">
        <v>21</v>
      </c>
      <c r="C405" s="9" t="s">
        <v>619</v>
      </c>
      <c r="D405" s="7">
        <v>2017.0</v>
      </c>
      <c r="E405" s="7" t="s">
        <v>62</v>
      </c>
      <c r="F405" s="7" t="s">
        <v>213</v>
      </c>
      <c r="G405" s="7" t="s">
        <v>620</v>
      </c>
      <c r="H405" s="7">
        <v>20.0</v>
      </c>
      <c r="I405" s="7" t="s">
        <v>30</v>
      </c>
      <c r="J405" s="6"/>
      <c r="K405" s="7">
        <v>60.0</v>
      </c>
    </row>
    <row r="406">
      <c r="A406" s="6"/>
      <c r="B406" s="9" t="s">
        <v>21</v>
      </c>
      <c r="C406" s="9" t="s">
        <v>621</v>
      </c>
      <c r="D406" s="7">
        <v>2018.0</v>
      </c>
      <c r="E406" s="7" t="s">
        <v>23</v>
      </c>
      <c r="F406" s="7" t="s">
        <v>213</v>
      </c>
      <c r="G406" s="7" t="s">
        <v>622</v>
      </c>
      <c r="H406" s="7">
        <v>100.0</v>
      </c>
      <c r="I406" s="7" t="s">
        <v>30</v>
      </c>
      <c r="J406" s="6"/>
      <c r="K406" s="7">
        <v>60.0</v>
      </c>
    </row>
    <row r="407">
      <c r="A407" s="6"/>
      <c r="B407" s="9" t="s">
        <v>21</v>
      </c>
      <c r="C407" s="9" t="s">
        <v>623</v>
      </c>
      <c r="D407" s="7">
        <v>2017.0</v>
      </c>
      <c r="E407" s="7" t="s">
        <v>62</v>
      </c>
      <c r="F407" s="7" t="s">
        <v>213</v>
      </c>
      <c r="G407" s="7" t="s">
        <v>624</v>
      </c>
      <c r="H407" s="7">
        <v>20.0</v>
      </c>
      <c r="I407" s="7" t="s">
        <v>30</v>
      </c>
      <c r="J407" s="6"/>
      <c r="K407" s="7">
        <v>60.0</v>
      </c>
    </row>
    <row r="408">
      <c r="A408" s="6"/>
      <c r="B408" s="9" t="s">
        <v>21</v>
      </c>
      <c r="C408" s="9" t="s">
        <v>625</v>
      </c>
      <c r="D408" s="7">
        <v>1990.0</v>
      </c>
      <c r="E408" s="7" t="s">
        <v>90</v>
      </c>
      <c r="F408" s="7" t="s">
        <v>91</v>
      </c>
      <c r="G408" s="7"/>
      <c r="H408" s="7">
        <v>663.0</v>
      </c>
      <c r="I408" s="7" t="s">
        <v>30</v>
      </c>
      <c r="J408" s="6"/>
      <c r="K408" s="7">
        <v>60.0</v>
      </c>
    </row>
    <row r="409">
      <c r="A409" s="6"/>
      <c r="B409" s="19"/>
      <c r="C409" s="9" t="s">
        <v>626</v>
      </c>
      <c r="D409" s="7">
        <v>1993.0</v>
      </c>
      <c r="E409" s="7" t="s">
        <v>62</v>
      </c>
      <c r="F409" s="7" t="s">
        <v>145</v>
      </c>
      <c r="G409" s="7">
        <v>98.0</v>
      </c>
      <c r="H409" s="7" t="s">
        <v>105</v>
      </c>
      <c r="I409" s="7" t="s">
        <v>25</v>
      </c>
      <c r="J409" s="6"/>
      <c r="K409" s="7">
        <v>60.0</v>
      </c>
    </row>
    <row r="410">
      <c r="A410" s="6"/>
      <c r="B410" s="19"/>
      <c r="C410" s="9" t="s">
        <v>627</v>
      </c>
      <c r="D410" s="7">
        <v>1993.0</v>
      </c>
      <c r="E410" s="7" t="s">
        <v>62</v>
      </c>
      <c r="F410" s="7" t="s">
        <v>145</v>
      </c>
      <c r="G410" s="7">
        <v>98.0</v>
      </c>
      <c r="H410" s="7" t="s">
        <v>105</v>
      </c>
      <c r="I410" s="7" t="s">
        <v>25</v>
      </c>
      <c r="J410" s="6"/>
      <c r="K410" s="7">
        <v>60.0</v>
      </c>
    </row>
    <row r="411">
      <c r="A411" s="6"/>
      <c r="B411" s="9" t="s">
        <v>21</v>
      </c>
      <c r="C411" s="9" t="s">
        <v>628</v>
      </c>
      <c r="D411" s="7">
        <v>1993.0</v>
      </c>
      <c r="E411" s="7" t="s">
        <v>62</v>
      </c>
      <c r="F411" s="7" t="s">
        <v>145</v>
      </c>
      <c r="G411" s="7">
        <v>98.0</v>
      </c>
      <c r="H411" s="7" t="s">
        <v>105</v>
      </c>
      <c r="I411" s="7" t="s">
        <v>25</v>
      </c>
      <c r="J411" s="6"/>
      <c r="K411" s="7">
        <v>60.0</v>
      </c>
    </row>
    <row r="412">
      <c r="A412" s="6"/>
      <c r="B412" s="9" t="s">
        <v>21</v>
      </c>
      <c r="C412" s="9" t="s">
        <v>629</v>
      </c>
      <c r="D412" s="7">
        <v>1993.0</v>
      </c>
      <c r="E412" s="7" t="s">
        <v>62</v>
      </c>
      <c r="F412" s="7" t="s">
        <v>145</v>
      </c>
      <c r="G412" s="7">
        <v>98.0</v>
      </c>
      <c r="H412" s="7" t="s">
        <v>105</v>
      </c>
      <c r="I412" s="7" t="s">
        <v>25</v>
      </c>
      <c r="J412" s="6"/>
      <c r="K412" s="7">
        <v>60.0</v>
      </c>
    </row>
    <row r="413">
      <c r="A413" s="6"/>
      <c r="B413" s="9" t="s">
        <v>21</v>
      </c>
      <c r="C413" s="9" t="s">
        <v>630</v>
      </c>
      <c r="D413" s="7">
        <v>1993.0</v>
      </c>
      <c r="E413" s="7" t="s">
        <v>62</v>
      </c>
      <c r="F413" s="7" t="s">
        <v>145</v>
      </c>
      <c r="G413" s="7">
        <v>98.0</v>
      </c>
      <c r="H413" s="7" t="s">
        <v>105</v>
      </c>
      <c r="I413" s="7" t="s">
        <v>25</v>
      </c>
      <c r="J413" s="6"/>
      <c r="K413" s="7">
        <v>60.0</v>
      </c>
    </row>
    <row r="414">
      <c r="A414" s="6"/>
      <c r="B414" s="9" t="s">
        <v>21</v>
      </c>
      <c r="C414" s="9" t="s">
        <v>631</v>
      </c>
      <c r="D414" s="7">
        <v>1993.0</v>
      </c>
      <c r="E414" s="7" t="s">
        <v>62</v>
      </c>
      <c r="F414" s="7" t="s">
        <v>145</v>
      </c>
      <c r="G414" s="7">
        <v>98.0</v>
      </c>
      <c r="H414" s="7" t="s">
        <v>105</v>
      </c>
      <c r="I414" s="7" t="s">
        <v>25</v>
      </c>
      <c r="J414" s="6"/>
      <c r="K414" s="7">
        <v>60.0</v>
      </c>
    </row>
    <row r="415">
      <c r="A415" s="6"/>
      <c r="B415" s="9" t="s">
        <v>21</v>
      </c>
      <c r="C415" s="9" t="s">
        <v>632</v>
      </c>
      <c r="D415" s="7">
        <v>1993.0</v>
      </c>
      <c r="E415" s="7" t="s">
        <v>62</v>
      </c>
      <c r="F415" s="7" t="s">
        <v>145</v>
      </c>
      <c r="G415" s="7">
        <v>98.0</v>
      </c>
      <c r="H415" s="7" t="s">
        <v>105</v>
      </c>
      <c r="I415" s="7" t="s">
        <v>25</v>
      </c>
      <c r="J415" s="6"/>
      <c r="K415" s="7">
        <v>60.0</v>
      </c>
    </row>
    <row r="416">
      <c r="A416" s="6"/>
      <c r="B416" s="9" t="s">
        <v>21</v>
      </c>
      <c r="C416" s="9" t="s">
        <v>633</v>
      </c>
      <c r="D416" s="7">
        <v>1993.0</v>
      </c>
      <c r="E416" s="7" t="s">
        <v>62</v>
      </c>
      <c r="F416" s="7" t="s">
        <v>145</v>
      </c>
      <c r="G416" s="7">
        <v>98.0</v>
      </c>
      <c r="H416" s="7" t="s">
        <v>105</v>
      </c>
      <c r="I416" s="7" t="s">
        <v>25</v>
      </c>
      <c r="J416" s="6"/>
      <c r="K416" s="7">
        <v>60.0</v>
      </c>
    </row>
    <row r="417">
      <c r="A417" s="6"/>
      <c r="B417" s="9" t="s">
        <v>21</v>
      </c>
      <c r="C417" s="9" t="s">
        <v>634</v>
      </c>
      <c r="D417" s="7">
        <v>1993.0</v>
      </c>
      <c r="E417" s="7" t="s">
        <v>62</v>
      </c>
      <c r="F417" s="7" t="s">
        <v>145</v>
      </c>
      <c r="G417" s="7">
        <v>98.0</v>
      </c>
      <c r="H417" s="7" t="s">
        <v>105</v>
      </c>
      <c r="I417" s="7" t="s">
        <v>25</v>
      </c>
      <c r="J417" s="6"/>
      <c r="K417" s="7">
        <v>60.0</v>
      </c>
    </row>
    <row r="418">
      <c r="A418" s="6"/>
      <c r="B418" s="9" t="s">
        <v>21</v>
      </c>
      <c r="C418" s="9" t="s">
        <v>635</v>
      </c>
      <c r="D418" s="7">
        <v>1993.0</v>
      </c>
      <c r="E418" s="7" t="s">
        <v>62</v>
      </c>
      <c r="F418" s="7" t="s">
        <v>145</v>
      </c>
      <c r="G418" s="7">
        <v>98.0</v>
      </c>
      <c r="H418" s="7" t="s">
        <v>105</v>
      </c>
      <c r="I418" s="7" t="s">
        <v>25</v>
      </c>
      <c r="J418" s="6"/>
      <c r="K418" s="7">
        <v>60.0</v>
      </c>
    </row>
    <row r="419">
      <c r="A419" s="6"/>
      <c r="B419" s="9" t="s">
        <v>21</v>
      </c>
      <c r="C419" s="9" t="s">
        <v>636</v>
      </c>
      <c r="D419" s="7">
        <v>1993.0</v>
      </c>
      <c r="E419" s="7" t="s">
        <v>62</v>
      </c>
      <c r="F419" s="7" t="s">
        <v>145</v>
      </c>
      <c r="G419" s="7">
        <v>98.0</v>
      </c>
      <c r="H419" s="7" t="s">
        <v>105</v>
      </c>
      <c r="I419" s="7" t="s">
        <v>25</v>
      </c>
      <c r="J419" s="6"/>
      <c r="K419" s="7">
        <v>60.0</v>
      </c>
    </row>
    <row r="420">
      <c r="A420" s="6"/>
      <c r="B420" s="9" t="s">
        <v>21</v>
      </c>
      <c r="C420" s="9" t="s">
        <v>637</v>
      </c>
      <c r="D420" s="7">
        <v>1993.0</v>
      </c>
      <c r="E420" s="7" t="s">
        <v>62</v>
      </c>
      <c r="F420" s="7" t="s">
        <v>145</v>
      </c>
      <c r="G420" s="7">
        <v>98.0</v>
      </c>
      <c r="H420" s="7" t="s">
        <v>105</v>
      </c>
      <c r="I420" s="7" t="s">
        <v>25</v>
      </c>
      <c r="J420" s="6"/>
      <c r="K420" s="7">
        <v>60.0</v>
      </c>
    </row>
    <row r="421">
      <c r="A421" s="6"/>
      <c r="B421" s="9" t="s">
        <v>21</v>
      </c>
      <c r="C421" s="9" t="s">
        <v>638</v>
      </c>
      <c r="D421" s="7">
        <v>1978.0</v>
      </c>
      <c r="E421" s="7" t="s">
        <v>62</v>
      </c>
      <c r="F421" s="7" t="s">
        <v>639</v>
      </c>
      <c r="G421" s="7">
        <v>60.0</v>
      </c>
      <c r="H421" s="7" t="s">
        <v>105</v>
      </c>
      <c r="I421" s="7" t="s">
        <v>72</v>
      </c>
      <c r="J421" s="6"/>
      <c r="K421" s="7">
        <v>65.0</v>
      </c>
    </row>
    <row r="422">
      <c r="A422" s="6"/>
      <c r="B422" s="9" t="s">
        <v>21</v>
      </c>
      <c r="C422" s="9" t="s">
        <v>640</v>
      </c>
      <c r="D422" s="7">
        <v>2019.0</v>
      </c>
      <c r="E422" s="7" t="s">
        <v>23</v>
      </c>
      <c r="F422" s="7" t="s">
        <v>641</v>
      </c>
      <c r="G422" s="7">
        <v>21.0</v>
      </c>
      <c r="H422" s="7" t="s">
        <v>71</v>
      </c>
      <c r="I422" s="7" t="s">
        <v>30</v>
      </c>
      <c r="J422" s="6"/>
      <c r="K422" s="7">
        <v>70.0</v>
      </c>
    </row>
    <row r="423">
      <c r="A423" s="6"/>
      <c r="B423" s="9" t="s">
        <v>21</v>
      </c>
      <c r="C423" s="9" t="s">
        <v>642</v>
      </c>
      <c r="D423" s="7">
        <v>2019.0</v>
      </c>
      <c r="E423" s="7" t="s">
        <v>23</v>
      </c>
      <c r="F423" s="7" t="s">
        <v>641</v>
      </c>
      <c r="G423" s="7">
        <v>21.0</v>
      </c>
      <c r="H423" s="7" t="s">
        <v>71</v>
      </c>
      <c r="I423" s="7" t="s">
        <v>30</v>
      </c>
      <c r="J423" s="6"/>
      <c r="K423" s="7">
        <v>70.0</v>
      </c>
    </row>
    <row r="424">
      <c r="A424" s="6"/>
      <c r="B424" s="9" t="s">
        <v>149</v>
      </c>
      <c r="C424" s="9" t="s">
        <v>643</v>
      </c>
      <c r="D424" s="7">
        <v>2019.0</v>
      </c>
      <c r="E424" s="7" t="s">
        <v>39</v>
      </c>
      <c r="F424" s="7" t="s">
        <v>36</v>
      </c>
      <c r="G424" s="7" t="s">
        <v>644</v>
      </c>
      <c r="H424" s="7" t="s">
        <v>645</v>
      </c>
      <c r="I424" s="7" t="s">
        <v>178</v>
      </c>
      <c r="J424" s="6"/>
      <c r="K424" s="7">
        <v>75.0</v>
      </c>
    </row>
    <row r="425">
      <c r="A425" s="6"/>
      <c r="B425" s="9" t="s">
        <v>149</v>
      </c>
      <c r="C425" s="9" t="s">
        <v>646</v>
      </c>
      <c r="D425" s="7">
        <v>2019.0</v>
      </c>
      <c r="E425" s="7" t="s">
        <v>39</v>
      </c>
      <c r="F425" s="7" t="s">
        <v>36</v>
      </c>
      <c r="G425" s="7" t="s">
        <v>644</v>
      </c>
      <c r="H425" s="7" t="s">
        <v>645</v>
      </c>
      <c r="I425" s="7" t="s">
        <v>178</v>
      </c>
      <c r="J425" s="6"/>
      <c r="K425" s="7">
        <v>75.0</v>
      </c>
    </row>
    <row r="426">
      <c r="A426" s="6"/>
      <c r="B426" s="9" t="s">
        <v>149</v>
      </c>
      <c r="C426" s="9" t="s">
        <v>647</v>
      </c>
      <c r="D426" s="7">
        <v>2019.0</v>
      </c>
      <c r="E426" s="7" t="s">
        <v>39</v>
      </c>
      <c r="F426" s="7" t="s">
        <v>36</v>
      </c>
      <c r="G426" s="7" t="s">
        <v>644</v>
      </c>
      <c r="H426" s="7" t="s">
        <v>645</v>
      </c>
      <c r="I426" s="7" t="s">
        <v>178</v>
      </c>
      <c r="J426" s="6"/>
      <c r="K426" s="7">
        <v>75.0</v>
      </c>
    </row>
    <row r="427">
      <c r="A427" s="6"/>
      <c r="B427" s="9" t="s">
        <v>149</v>
      </c>
      <c r="C427" s="9" t="s">
        <v>648</v>
      </c>
      <c r="D427" s="7">
        <v>2019.0</v>
      </c>
      <c r="E427" s="7" t="s">
        <v>39</v>
      </c>
      <c r="F427" s="7" t="s">
        <v>36</v>
      </c>
      <c r="G427" s="7" t="s">
        <v>644</v>
      </c>
      <c r="H427" s="7" t="s">
        <v>645</v>
      </c>
      <c r="I427" s="7" t="s">
        <v>178</v>
      </c>
      <c r="J427" s="6"/>
      <c r="K427" s="7">
        <v>75.0</v>
      </c>
    </row>
    <row r="428">
      <c r="A428" s="6"/>
      <c r="B428" s="9" t="s">
        <v>149</v>
      </c>
      <c r="C428" s="9" t="s">
        <v>649</v>
      </c>
      <c r="D428" s="7">
        <v>2019.0</v>
      </c>
      <c r="E428" s="7" t="s">
        <v>39</v>
      </c>
      <c r="F428" s="7" t="s">
        <v>36</v>
      </c>
      <c r="G428" s="7" t="s">
        <v>644</v>
      </c>
      <c r="H428" s="7" t="s">
        <v>645</v>
      </c>
      <c r="I428" s="7" t="s">
        <v>178</v>
      </c>
      <c r="J428" s="6"/>
      <c r="K428" s="7">
        <v>75.0</v>
      </c>
    </row>
    <row r="429">
      <c r="A429" s="6"/>
      <c r="B429" s="34" t="s">
        <v>66</v>
      </c>
      <c r="C429" s="34" t="s">
        <v>650</v>
      </c>
      <c r="D429" s="35">
        <v>2018.0</v>
      </c>
      <c r="E429" s="35" t="s">
        <v>415</v>
      </c>
      <c r="F429" s="35" t="s">
        <v>58</v>
      </c>
      <c r="G429" s="35">
        <v>150.0</v>
      </c>
      <c r="H429" s="36"/>
      <c r="I429" s="35" t="s">
        <v>68</v>
      </c>
      <c r="J429" s="36"/>
      <c r="K429" s="35">
        <v>75.0</v>
      </c>
    </row>
    <row r="430">
      <c r="A430" s="6"/>
      <c r="B430" s="34" t="s">
        <v>66</v>
      </c>
      <c r="C430" s="34" t="s">
        <v>651</v>
      </c>
      <c r="D430" s="35">
        <v>2018.0</v>
      </c>
      <c r="E430" s="35" t="s">
        <v>415</v>
      </c>
      <c r="F430" s="35" t="s">
        <v>58</v>
      </c>
      <c r="G430" s="35" t="s">
        <v>652</v>
      </c>
      <c r="H430" s="36"/>
      <c r="I430" s="35" t="s">
        <v>68</v>
      </c>
      <c r="J430" s="36"/>
      <c r="K430" s="35">
        <v>75.0</v>
      </c>
    </row>
    <row r="431">
      <c r="A431" s="6"/>
      <c r="B431" s="9" t="s">
        <v>66</v>
      </c>
      <c r="C431" s="9" t="s">
        <v>653</v>
      </c>
      <c r="D431" s="7">
        <v>2018.0</v>
      </c>
      <c r="E431" s="7" t="s">
        <v>75</v>
      </c>
      <c r="F431" s="7" t="s">
        <v>407</v>
      </c>
      <c r="G431" s="7" t="s">
        <v>408</v>
      </c>
      <c r="H431" s="6"/>
      <c r="I431" s="7" t="s">
        <v>244</v>
      </c>
      <c r="J431" s="6"/>
      <c r="K431" s="7">
        <v>75.0</v>
      </c>
    </row>
    <row r="432">
      <c r="A432" s="6"/>
      <c r="B432" s="9" t="s">
        <v>66</v>
      </c>
      <c r="C432" s="9" t="s">
        <v>654</v>
      </c>
      <c r="D432" s="7">
        <v>2018.0</v>
      </c>
      <c r="E432" s="7" t="s">
        <v>75</v>
      </c>
      <c r="F432" s="7" t="s">
        <v>407</v>
      </c>
      <c r="G432" s="7" t="s">
        <v>408</v>
      </c>
      <c r="H432" s="6"/>
      <c r="I432" s="7" t="s">
        <v>244</v>
      </c>
      <c r="J432" s="6"/>
      <c r="K432" s="7">
        <v>75.0</v>
      </c>
    </row>
    <row r="433">
      <c r="A433" s="6"/>
      <c r="B433" s="9" t="s">
        <v>66</v>
      </c>
      <c r="C433" s="9" t="s">
        <v>655</v>
      </c>
      <c r="D433" s="7">
        <v>2020.0</v>
      </c>
      <c r="E433" s="7" t="s">
        <v>305</v>
      </c>
      <c r="F433" s="7" t="s">
        <v>46</v>
      </c>
      <c r="G433" s="7" t="s">
        <v>656</v>
      </c>
      <c r="H433" s="7" t="s">
        <v>657</v>
      </c>
      <c r="I433" s="7" t="s">
        <v>244</v>
      </c>
      <c r="J433" s="6"/>
      <c r="K433" s="7">
        <v>75.0</v>
      </c>
    </row>
    <row r="434">
      <c r="A434" s="6"/>
      <c r="B434" s="9" t="s">
        <v>21</v>
      </c>
      <c r="C434" s="9" t="s">
        <v>658</v>
      </c>
      <c r="D434" s="7">
        <v>2020.0</v>
      </c>
      <c r="E434" s="7" t="s">
        <v>151</v>
      </c>
      <c r="F434" s="7" t="s">
        <v>659</v>
      </c>
      <c r="G434" s="7" t="s">
        <v>660</v>
      </c>
      <c r="H434" s="7" t="s">
        <v>661</v>
      </c>
      <c r="I434" s="7" t="s">
        <v>25</v>
      </c>
      <c r="J434" s="6"/>
      <c r="K434" s="7">
        <v>75.0</v>
      </c>
    </row>
    <row r="435">
      <c r="A435" s="6"/>
      <c r="B435" s="9" t="s">
        <v>21</v>
      </c>
      <c r="C435" s="9" t="s">
        <v>662</v>
      </c>
      <c r="D435" s="7">
        <v>2020.0</v>
      </c>
      <c r="E435" s="7" t="s">
        <v>151</v>
      </c>
      <c r="F435" s="7" t="s">
        <v>36</v>
      </c>
      <c r="G435" s="7" t="s">
        <v>663</v>
      </c>
      <c r="H435" s="7" t="s">
        <v>388</v>
      </c>
      <c r="I435" s="7" t="s">
        <v>25</v>
      </c>
      <c r="J435" s="6"/>
      <c r="K435" s="7">
        <v>75.0</v>
      </c>
    </row>
    <row r="436">
      <c r="A436" s="6"/>
      <c r="B436" s="9" t="s">
        <v>21</v>
      </c>
      <c r="C436" s="9" t="s">
        <v>664</v>
      </c>
      <c r="D436" s="7">
        <v>1978.0</v>
      </c>
      <c r="E436" s="7" t="s">
        <v>62</v>
      </c>
      <c r="F436" s="7" t="s">
        <v>665</v>
      </c>
      <c r="G436" s="7">
        <v>707.0</v>
      </c>
      <c r="H436" s="7" t="s">
        <v>243</v>
      </c>
      <c r="I436" s="7" t="s">
        <v>666</v>
      </c>
      <c r="J436" s="6"/>
      <c r="K436" s="7">
        <v>75.0</v>
      </c>
    </row>
    <row r="437">
      <c r="A437" s="6"/>
      <c r="B437" s="19"/>
      <c r="C437" s="9" t="s">
        <v>667</v>
      </c>
      <c r="D437" s="7">
        <v>2007.0</v>
      </c>
      <c r="E437" s="7" t="s">
        <v>62</v>
      </c>
      <c r="F437" s="7" t="s">
        <v>145</v>
      </c>
      <c r="G437" s="7">
        <v>40.0</v>
      </c>
      <c r="H437" s="7" t="s">
        <v>500</v>
      </c>
      <c r="I437" s="7" t="s">
        <v>25</v>
      </c>
      <c r="J437" s="6"/>
      <c r="K437" s="7">
        <v>75.0</v>
      </c>
    </row>
    <row r="438">
      <c r="A438" s="6"/>
      <c r="B438" s="19"/>
      <c r="C438" s="9" t="s">
        <v>668</v>
      </c>
      <c r="D438" s="7">
        <v>2007.0</v>
      </c>
      <c r="E438" s="7" t="s">
        <v>62</v>
      </c>
      <c r="F438" s="7" t="s">
        <v>145</v>
      </c>
      <c r="G438" s="7">
        <v>40.0</v>
      </c>
      <c r="H438" s="7" t="s">
        <v>500</v>
      </c>
      <c r="I438" s="7" t="s">
        <v>25</v>
      </c>
      <c r="J438" s="6"/>
      <c r="K438" s="7">
        <v>75.0</v>
      </c>
    </row>
    <row r="439">
      <c r="A439" s="6"/>
      <c r="B439" s="19"/>
      <c r="C439" s="28" t="s">
        <v>669</v>
      </c>
      <c r="D439" s="29">
        <v>2007.0</v>
      </c>
      <c r="E439" s="29" t="s">
        <v>62</v>
      </c>
      <c r="F439" s="29" t="s">
        <v>145</v>
      </c>
      <c r="G439" s="29">
        <v>40.0</v>
      </c>
      <c r="H439" s="29" t="s">
        <v>500</v>
      </c>
      <c r="I439" s="29" t="s">
        <v>25</v>
      </c>
      <c r="J439" s="6"/>
      <c r="K439" s="7">
        <v>75.0</v>
      </c>
    </row>
    <row r="440">
      <c r="A440" s="6"/>
      <c r="B440" s="19"/>
      <c r="C440" s="28" t="s">
        <v>670</v>
      </c>
      <c r="D440" s="29">
        <v>2007.0</v>
      </c>
      <c r="E440" s="29" t="s">
        <v>62</v>
      </c>
      <c r="F440" s="29" t="s">
        <v>145</v>
      </c>
      <c r="G440" s="29">
        <v>40.0</v>
      </c>
      <c r="H440" s="29" t="s">
        <v>500</v>
      </c>
      <c r="I440" s="29" t="s">
        <v>25</v>
      </c>
      <c r="J440" s="6"/>
      <c r="K440" s="7">
        <v>75.0</v>
      </c>
    </row>
    <row r="441">
      <c r="A441" s="6"/>
      <c r="B441" s="19"/>
      <c r="C441" s="28" t="s">
        <v>671</v>
      </c>
      <c r="D441" s="29">
        <v>2007.0</v>
      </c>
      <c r="E441" s="29" t="s">
        <v>62</v>
      </c>
      <c r="F441" s="29" t="s">
        <v>145</v>
      </c>
      <c r="G441" s="29">
        <v>40.0</v>
      </c>
      <c r="H441" s="29" t="s">
        <v>500</v>
      </c>
      <c r="I441" s="29" t="s">
        <v>25</v>
      </c>
      <c r="J441" s="6"/>
      <c r="K441" s="7">
        <v>75.0</v>
      </c>
    </row>
    <row r="442">
      <c r="A442" s="6"/>
      <c r="B442" s="19"/>
      <c r="C442" s="28" t="s">
        <v>672</v>
      </c>
      <c r="D442" s="29">
        <v>2007.0</v>
      </c>
      <c r="E442" s="29" t="s">
        <v>62</v>
      </c>
      <c r="F442" s="29" t="s">
        <v>145</v>
      </c>
      <c r="G442" s="29">
        <v>40.0</v>
      </c>
      <c r="H442" s="29" t="s">
        <v>500</v>
      </c>
      <c r="I442" s="29" t="s">
        <v>25</v>
      </c>
      <c r="J442" s="6"/>
      <c r="K442" s="7">
        <v>75.0</v>
      </c>
    </row>
    <row r="443">
      <c r="A443" s="6"/>
      <c r="B443" s="9" t="s">
        <v>21</v>
      </c>
      <c r="C443" s="9" t="s">
        <v>673</v>
      </c>
      <c r="D443" s="10">
        <v>2020.0</v>
      </c>
      <c r="E443" s="10" t="s">
        <v>151</v>
      </c>
      <c r="F443" s="20" t="s">
        <v>36</v>
      </c>
      <c r="G443" s="37" t="s">
        <v>674</v>
      </c>
      <c r="H443" s="10" t="s">
        <v>675</v>
      </c>
      <c r="I443" s="10" t="s">
        <v>30</v>
      </c>
      <c r="J443" s="6"/>
      <c r="K443" s="7">
        <v>80.0</v>
      </c>
    </row>
    <row r="444">
      <c r="A444" s="6"/>
      <c r="B444" s="9" t="s">
        <v>21</v>
      </c>
      <c r="C444" s="9" t="s">
        <v>676</v>
      </c>
      <c r="D444" s="7">
        <v>2019.0</v>
      </c>
      <c r="E444" s="7" t="s">
        <v>544</v>
      </c>
      <c r="F444" s="7" t="s">
        <v>677</v>
      </c>
      <c r="G444" s="7"/>
      <c r="H444" s="7">
        <v>504.0</v>
      </c>
      <c r="I444" s="7" t="s">
        <v>30</v>
      </c>
      <c r="J444" s="6"/>
      <c r="K444" s="7">
        <v>80.0</v>
      </c>
    </row>
    <row r="445">
      <c r="A445" s="6"/>
      <c r="B445" s="9" t="s">
        <v>66</v>
      </c>
      <c r="C445" s="9" t="s">
        <v>678</v>
      </c>
      <c r="D445" s="7">
        <v>2018.0</v>
      </c>
      <c r="E445" s="7" t="s">
        <v>415</v>
      </c>
      <c r="F445" s="7" t="s">
        <v>407</v>
      </c>
      <c r="G445" s="7" t="s">
        <v>679</v>
      </c>
      <c r="H445" s="7" t="s">
        <v>34</v>
      </c>
      <c r="I445" s="7" t="s">
        <v>244</v>
      </c>
      <c r="J445" s="6"/>
      <c r="K445" s="7">
        <v>80.0</v>
      </c>
    </row>
    <row r="446">
      <c r="A446" s="6"/>
      <c r="B446" s="9" t="s">
        <v>21</v>
      </c>
      <c r="C446" s="9" t="s">
        <v>680</v>
      </c>
      <c r="D446" s="7">
        <v>2017.0</v>
      </c>
      <c r="E446" s="7" t="s">
        <v>83</v>
      </c>
      <c r="F446" s="7" t="s">
        <v>681</v>
      </c>
      <c r="G446" s="7" t="s">
        <v>224</v>
      </c>
      <c r="H446" s="7" t="s">
        <v>682</v>
      </c>
      <c r="I446" s="7" t="s">
        <v>30</v>
      </c>
      <c r="J446" s="6"/>
      <c r="K446" s="7">
        <v>85.0</v>
      </c>
    </row>
    <row r="447">
      <c r="A447" s="6"/>
      <c r="B447" s="9" t="s">
        <v>21</v>
      </c>
      <c r="C447" s="9" t="s">
        <v>683</v>
      </c>
      <c r="D447" s="7">
        <v>2018.0</v>
      </c>
      <c r="E447" s="7" t="s">
        <v>544</v>
      </c>
      <c r="F447" s="7" t="s">
        <v>407</v>
      </c>
      <c r="G447" s="7">
        <v>502.0</v>
      </c>
      <c r="H447" s="7" t="s">
        <v>105</v>
      </c>
      <c r="I447" s="7" t="s">
        <v>30</v>
      </c>
      <c r="J447" s="6"/>
      <c r="K447" s="7">
        <v>85.0</v>
      </c>
    </row>
    <row r="448">
      <c r="A448" s="6"/>
      <c r="B448" s="9" t="s">
        <v>21</v>
      </c>
      <c r="C448" s="9" t="s">
        <v>684</v>
      </c>
      <c r="D448" s="7">
        <v>2019.0</v>
      </c>
      <c r="E448" s="7" t="s">
        <v>23</v>
      </c>
      <c r="F448" s="7" t="s">
        <v>407</v>
      </c>
      <c r="G448" s="7" t="s">
        <v>685</v>
      </c>
      <c r="H448" s="7">
        <v>155.0</v>
      </c>
      <c r="I448" s="7" t="s">
        <v>25</v>
      </c>
      <c r="J448" s="6"/>
      <c r="K448" s="7">
        <v>90.0</v>
      </c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9" t="s">
        <v>21</v>
      </c>
      <c r="C452" s="9" t="s">
        <v>686</v>
      </c>
      <c r="D452" s="7">
        <v>2020.0</v>
      </c>
      <c r="E452" s="7" t="s">
        <v>23</v>
      </c>
      <c r="F452" s="7" t="s">
        <v>49</v>
      </c>
      <c r="G452" s="7">
        <v>150.0</v>
      </c>
      <c r="H452" s="7" t="s">
        <v>34</v>
      </c>
      <c r="I452" s="7" t="s">
        <v>30</v>
      </c>
      <c r="J452" s="6"/>
      <c r="K452" s="7">
        <v>100.0</v>
      </c>
      <c r="L452" s="8">
        <f>counta(K452:K517)</f>
        <v>63</v>
      </c>
      <c r="M452" s="5">
        <v>11.0</v>
      </c>
      <c r="N452" s="8">
        <f t="shared" ref="N452:N453" si="2">L452+M452</f>
        <v>74</v>
      </c>
    </row>
    <row r="453">
      <c r="A453" s="6"/>
      <c r="B453" s="9" t="s">
        <v>21</v>
      </c>
      <c r="C453" s="9" t="s">
        <v>687</v>
      </c>
      <c r="D453" s="7">
        <v>2020.0</v>
      </c>
      <c r="E453" s="7" t="s">
        <v>23</v>
      </c>
      <c r="F453" s="7" t="s">
        <v>49</v>
      </c>
      <c r="G453" s="7">
        <v>150.0</v>
      </c>
      <c r="H453" s="7" t="s">
        <v>34</v>
      </c>
      <c r="I453" s="7" t="s">
        <v>30</v>
      </c>
      <c r="J453" s="6"/>
      <c r="K453" s="7">
        <v>100.0</v>
      </c>
      <c r="L453" s="8">
        <f>sum(K452:K517)</f>
        <v>8300</v>
      </c>
      <c r="M453" s="8">
        <f>sum(K613:K618,K628:K632)</f>
        <v>1345</v>
      </c>
      <c r="N453" s="8">
        <f t="shared" si="2"/>
        <v>9645</v>
      </c>
      <c r="O453" s="8">
        <f>N453/N452</f>
        <v>130.3378378</v>
      </c>
    </row>
    <row r="454">
      <c r="A454" s="6"/>
      <c r="B454" s="9" t="s">
        <v>149</v>
      </c>
      <c r="C454" s="9" t="s">
        <v>688</v>
      </c>
      <c r="D454" s="7">
        <v>2018.0</v>
      </c>
      <c r="E454" s="7" t="s">
        <v>151</v>
      </c>
      <c r="F454" s="7" t="s">
        <v>689</v>
      </c>
      <c r="G454" s="7" t="s">
        <v>690</v>
      </c>
      <c r="H454" s="7" t="s">
        <v>691</v>
      </c>
      <c r="I454" s="7" t="s">
        <v>692</v>
      </c>
      <c r="J454" s="6"/>
      <c r="K454" s="7">
        <v>100.0</v>
      </c>
    </row>
    <row r="455">
      <c r="A455" s="6"/>
      <c r="B455" s="9" t="s">
        <v>21</v>
      </c>
      <c r="C455" s="9" t="s">
        <v>693</v>
      </c>
      <c r="D455" s="7">
        <v>2018.0</v>
      </c>
      <c r="E455" s="7" t="s">
        <v>195</v>
      </c>
      <c r="F455" s="7" t="s">
        <v>694</v>
      </c>
      <c r="G455" s="7">
        <v>141.0</v>
      </c>
      <c r="H455" s="7" t="s">
        <v>169</v>
      </c>
      <c r="I455" s="7" t="s">
        <v>30</v>
      </c>
      <c r="J455" s="6"/>
      <c r="K455" s="7">
        <v>100.0</v>
      </c>
    </row>
    <row r="456">
      <c r="A456" s="6"/>
      <c r="B456" s="16" t="s">
        <v>21</v>
      </c>
      <c r="C456" s="16" t="s">
        <v>695</v>
      </c>
      <c r="D456" s="17">
        <v>2020.0</v>
      </c>
      <c r="E456" s="17" t="s">
        <v>151</v>
      </c>
      <c r="F456" s="17" t="s">
        <v>696</v>
      </c>
      <c r="G456" s="17" t="s">
        <v>697</v>
      </c>
      <c r="H456" s="17" t="s">
        <v>698</v>
      </c>
      <c r="I456" s="17" t="s">
        <v>30</v>
      </c>
      <c r="J456" s="6"/>
      <c r="K456" s="7">
        <v>100.0</v>
      </c>
    </row>
    <row r="457">
      <c r="A457" s="6"/>
      <c r="B457" s="9" t="s">
        <v>21</v>
      </c>
      <c r="C457" s="9" t="s">
        <v>699</v>
      </c>
      <c r="D457" s="7">
        <v>2019.0</v>
      </c>
      <c r="E457" s="7" t="s">
        <v>163</v>
      </c>
      <c r="F457" s="7" t="s">
        <v>79</v>
      </c>
      <c r="G457" s="7"/>
      <c r="H457" s="7" t="s">
        <v>700</v>
      </c>
      <c r="I457" s="7" t="s">
        <v>30</v>
      </c>
      <c r="J457" s="6"/>
      <c r="K457" s="7">
        <v>100.0</v>
      </c>
    </row>
    <row r="458">
      <c r="A458" s="6"/>
      <c r="B458" s="9" t="s">
        <v>66</v>
      </c>
      <c r="C458" s="9" t="s">
        <v>701</v>
      </c>
      <c r="D458" s="9" t="s">
        <v>702</v>
      </c>
      <c r="E458" s="7" t="s">
        <v>172</v>
      </c>
      <c r="F458" s="7" t="s">
        <v>703</v>
      </c>
      <c r="G458" s="6"/>
      <c r="H458" s="7" t="s">
        <v>704</v>
      </c>
      <c r="I458" s="7" t="s">
        <v>68</v>
      </c>
      <c r="J458" s="6"/>
      <c r="K458" s="7">
        <v>100.0</v>
      </c>
    </row>
    <row r="459">
      <c r="A459" s="6"/>
      <c r="B459" s="9" t="s">
        <v>66</v>
      </c>
      <c r="C459" s="9" t="s">
        <v>705</v>
      </c>
      <c r="D459" s="9" t="s">
        <v>702</v>
      </c>
      <c r="E459" s="7" t="s">
        <v>172</v>
      </c>
      <c r="F459" s="7" t="s">
        <v>703</v>
      </c>
      <c r="G459" s="6"/>
      <c r="H459" s="7" t="s">
        <v>704</v>
      </c>
      <c r="I459" s="7" t="s">
        <v>68</v>
      </c>
      <c r="J459" s="6"/>
      <c r="K459" s="7">
        <v>100.0</v>
      </c>
    </row>
    <row r="460">
      <c r="A460" s="6"/>
      <c r="B460" s="9" t="s">
        <v>66</v>
      </c>
      <c r="C460" s="9" t="s">
        <v>706</v>
      </c>
      <c r="D460" s="9" t="s">
        <v>702</v>
      </c>
      <c r="E460" s="7" t="s">
        <v>172</v>
      </c>
      <c r="F460" s="7" t="s">
        <v>703</v>
      </c>
      <c r="G460" s="6"/>
      <c r="H460" s="7" t="s">
        <v>704</v>
      </c>
      <c r="I460" s="7" t="s">
        <v>68</v>
      </c>
      <c r="J460" s="6"/>
      <c r="K460" s="7">
        <v>100.0</v>
      </c>
    </row>
    <row r="461">
      <c r="A461" s="6"/>
      <c r="B461" s="9" t="s">
        <v>21</v>
      </c>
      <c r="C461" s="9" t="s">
        <v>707</v>
      </c>
      <c r="D461" s="7">
        <v>1987.0</v>
      </c>
      <c r="E461" s="7" t="s">
        <v>330</v>
      </c>
      <c r="F461" s="7" t="s">
        <v>708</v>
      </c>
      <c r="G461" s="7" t="s">
        <v>709</v>
      </c>
      <c r="H461" s="7" t="s">
        <v>710</v>
      </c>
      <c r="I461" s="7" t="s">
        <v>30</v>
      </c>
      <c r="J461" s="6"/>
      <c r="K461" s="7">
        <v>100.0</v>
      </c>
    </row>
    <row r="462">
      <c r="A462" s="6"/>
      <c r="B462" s="9" t="s">
        <v>21</v>
      </c>
      <c r="C462" s="7">
        <v>5.1717169E7</v>
      </c>
      <c r="D462" s="7">
        <v>2018.0</v>
      </c>
      <c r="E462" s="7" t="s">
        <v>237</v>
      </c>
      <c r="F462" s="7" t="s">
        <v>238</v>
      </c>
      <c r="G462" s="7">
        <v>212.0</v>
      </c>
      <c r="H462" s="7" t="s">
        <v>105</v>
      </c>
      <c r="I462" s="7" t="s">
        <v>30</v>
      </c>
      <c r="J462" s="6"/>
      <c r="K462" s="7">
        <v>100.0</v>
      </c>
    </row>
    <row r="463">
      <c r="A463" s="6"/>
      <c r="B463" s="9" t="s">
        <v>21</v>
      </c>
      <c r="C463" s="9" t="s">
        <v>711</v>
      </c>
      <c r="D463" s="7">
        <v>1975.0</v>
      </c>
      <c r="E463" s="7" t="s">
        <v>712</v>
      </c>
      <c r="F463" s="7" t="s">
        <v>713</v>
      </c>
      <c r="G463" s="7">
        <v>238.0</v>
      </c>
      <c r="H463" s="7" t="s">
        <v>243</v>
      </c>
      <c r="I463" s="7" t="s">
        <v>30</v>
      </c>
      <c r="J463" s="6"/>
      <c r="K463" s="7">
        <v>100.0</v>
      </c>
    </row>
    <row r="464">
      <c r="A464" s="6"/>
      <c r="B464" s="9" t="s">
        <v>21</v>
      </c>
      <c r="C464" s="9" t="s">
        <v>714</v>
      </c>
      <c r="D464" s="7">
        <v>1975.0</v>
      </c>
      <c r="E464" s="7" t="s">
        <v>712</v>
      </c>
      <c r="F464" s="7" t="s">
        <v>713</v>
      </c>
      <c r="G464" s="7">
        <v>238.0</v>
      </c>
      <c r="H464" s="7" t="s">
        <v>243</v>
      </c>
      <c r="I464" s="7" t="s">
        <v>30</v>
      </c>
      <c r="J464" s="6"/>
      <c r="K464" s="7">
        <v>100.0</v>
      </c>
    </row>
    <row r="465">
      <c r="A465" s="6"/>
      <c r="B465" s="9" t="s">
        <v>21</v>
      </c>
      <c r="C465" s="9" t="s">
        <v>715</v>
      </c>
      <c r="D465" s="7">
        <v>1975.0</v>
      </c>
      <c r="E465" s="7" t="s">
        <v>712</v>
      </c>
      <c r="F465" s="7" t="s">
        <v>713</v>
      </c>
      <c r="G465" s="7">
        <v>238.0</v>
      </c>
      <c r="H465" s="7" t="s">
        <v>243</v>
      </c>
      <c r="I465" s="7" t="s">
        <v>30</v>
      </c>
      <c r="J465" s="6"/>
      <c r="K465" s="7">
        <v>100.0</v>
      </c>
    </row>
    <row r="466">
      <c r="A466" s="6"/>
      <c r="B466" s="9" t="s">
        <v>21</v>
      </c>
      <c r="C466" s="9" t="s">
        <v>716</v>
      </c>
      <c r="D466" s="7">
        <v>1975.0</v>
      </c>
      <c r="E466" s="7" t="s">
        <v>712</v>
      </c>
      <c r="F466" s="7" t="s">
        <v>713</v>
      </c>
      <c r="G466" s="7">
        <v>238.0</v>
      </c>
      <c r="H466" s="7" t="s">
        <v>243</v>
      </c>
      <c r="I466" s="7" t="s">
        <v>30</v>
      </c>
      <c r="J466" s="6"/>
      <c r="K466" s="7">
        <v>100.0</v>
      </c>
    </row>
    <row r="467">
      <c r="A467" s="6"/>
      <c r="B467" s="9" t="s">
        <v>21</v>
      </c>
      <c r="C467" s="9" t="s">
        <v>717</v>
      </c>
      <c r="D467" s="7">
        <v>1976.0</v>
      </c>
      <c r="E467" s="7" t="s">
        <v>712</v>
      </c>
      <c r="F467" s="7" t="s">
        <v>713</v>
      </c>
      <c r="G467" s="7">
        <v>316.0</v>
      </c>
      <c r="H467" s="7" t="s">
        <v>243</v>
      </c>
      <c r="I467" s="7" t="s">
        <v>30</v>
      </c>
      <c r="J467" s="6"/>
      <c r="K467" s="7">
        <v>100.0</v>
      </c>
    </row>
    <row r="468">
      <c r="A468" s="6"/>
      <c r="B468" s="19"/>
      <c r="C468" s="9" t="s">
        <v>718</v>
      </c>
      <c r="D468" s="7">
        <v>1994.0</v>
      </c>
      <c r="E468" s="7" t="s">
        <v>287</v>
      </c>
      <c r="F468" s="7" t="s">
        <v>288</v>
      </c>
      <c r="G468" s="7">
        <v>633.0</v>
      </c>
      <c r="H468" s="7" t="s">
        <v>289</v>
      </c>
      <c r="I468" s="7" t="s">
        <v>25</v>
      </c>
      <c r="J468" s="6"/>
      <c r="K468" s="7">
        <v>100.0</v>
      </c>
    </row>
    <row r="469">
      <c r="A469" s="6"/>
      <c r="B469" s="19"/>
      <c r="C469" s="9" t="s">
        <v>719</v>
      </c>
      <c r="D469" s="7">
        <v>1994.0</v>
      </c>
      <c r="E469" s="7" t="s">
        <v>287</v>
      </c>
      <c r="F469" s="7" t="s">
        <v>288</v>
      </c>
      <c r="G469" s="7">
        <v>633.0</v>
      </c>
      <c r="H469" s="7" t="s">
        <v>289</v>
      </c>
      <c r="I469" s="7" t="s">
        <v>25</v>
      </c>
      <c r="J469" s="6"/>
      <c r="K469" s="7">
        <v>100.0</v>
      </c>
    </row>
    <row r="470">
      <c r="A470" s="6"/>
      <c r="B470" s="19"/>
      <c r="C470" s="9" t="s">
        <v>720</v>
      </c>
      <c r="D470" s="7">
        <v>1994.0</v>
      </c>
      <c r="E470" s="7" t="s">
        <v>287</v>
      </c>
      <c r="F470" s="7" t="s">
        <v>288</v>
      </c>
      <c r="G470" s="7">
        <v>633.0</v>
      </c>
      <c r="H470" s="7" t="s">
        <v>289</v>
      </c>
      <c r="I470" s="7" t="s">
        <v>25</v>
      </c>
      <c r="J470" s="6"/>
      <c r="K470" s="7">
        <v>100.0</v>
      </c>
    </row>
    <row r="471">
      <c r="A471" s="6"/>
      <c r="B471" s="19"/>
      <c r="C471" s="9" t="s">
        <v>721</v>
      </c>
      <c r="D471" s="7">
        <v>1994.0</v>
      </c>
      <c r="E471" s="7" t="s">
        <v>287</v>
      </c>
      <c r="F471" s="7" t="s">
        <v>288</v>
      </c>
      <c r="G471" s="7">
        <v>633.0</v>
      </c>
      <c r="H471" s="7" t="s">
        <v>289</v>
      </c>
      <c r="I471" s="7" t="s">
        <v>25</v>
      </c>
      <c r="J471" s="6"/>
      <c r="K471" s="7">
        <v>100.0</v>
      </c>
    </row>
    <row r="472">
      <c r="A472" s="6"/>
      <c r="B472" s="19"/>
      <c r="C472" s="9" t="s">
        <v>722</v>
      </c>
      <c r="D472" s="7">
        <v>1994.0</v>
      </c>
      <c r="E472" s="7" t="s">
        <v>287</v>
      </c>
      <c r="F472" s="7" t="s">
        <v>288</v>
      </c>
      <c r="G472" s="7">
        <v>633.0</v>
      </c>
      <c r="H472" s="7" t="s">
        <v>289</v>
      </c>
      <c r="I472" s="7" t="s">
        <v>25</v>
      </c>
      <c r="J472" s="6"/>
      <c r="K472" s="7">
        <v>100.0</v>
      </c>
    </row>
    <row r="473">
      <c r="A473" s="6"/>
      <c r="B473" s="19"/>
      <c r="C473" s="9" t="s">
        <v>723</v>
      </c>
      <c r="D473" s="7">
        <v>1994.0</v>
      </c>
      <c r="E473" s="7" t="s">
        <v>287</v>
      </c>
      <c r="F473" s="7" t="s">
        <v>288</v>
      </c>
      <c r="G473" s="7">
        <v>633.0</v>
      </c>
      <c r="H473" s="7" t="s">
        <v>289</v>
      </c>
      <c r="I473" s="7" t="s">
        <v>25</v>
      </c>
      <c r="J473" s="6"/>
      <c r="K473" s="7">
        <v>100.0</v>
      </c>
    </row>
    <row r="474">
      <c r="A474" s="6"/>
      <c r="B474" s="19"/>
      <c r="C474" s="9" t="s">
        <v>724</v>
      </c>
      <c r="D474" s="7">
        <v>1994.0</v>
      </c>
      <c r="E474" s="7" t="s">
        <v>287</v>
      </c>
      <c r="F474" s="7" t="s">
        <v>288</v>
      </c>
      <c r="G474" s="7">
        <v>633.0</v>
      </c>
      <c r="H474" s="7" t="s">
        <v>289</v>
      </c>
      <c r="I474" s="7" t="s">
        <v>25</v>
      </c>
      <c r="J474" s="6"/>
      <c r="K474" s="7">
        <v>100.0</v>
      </c>
    </row>
    <row r="475">
      <c r="A475" s="6"/>
      <c r="B475" s="19"/>
      <c r="C475" s="9" t="s">
        <v>725</v>
      </c>
      <c r="D475" s="7">
        <v>1994.0</v>
      </c>
      <c r="E475" s="7" t="s">
        <v>287</v>
      </c>
      <c r="F475" s="7" t="s">
        <v>288</v>
      </c>
      <c r="G475" s="7">
        <v>633.0</v>
      </c>
      <c r="H475" s="7" t="s">
        <v>289</v>
      </c>
      <c r="I475" s="7" t="s">
        <v>25</v>
      </c>
      <c r="J475" s="6"/>
      <c r="K475" s="7">
        <v>100.0</v>
      </c>
    </row>
    <row r="476">
      <c r="A476" s="6"/>
      <c r="B476" s="19"/>
      <c r="C476" s="9" t="s">
        <v>726</v>
      </c>
      <c r="D476" s="7">
        <v>1994.0</v>
      </c>
      <c r="E476" s="7" t="s">
        <v>287</v>
      </c>
      <c r="F476" s="7" t="s">
        <v>288</v>
      </c>
      <c r="G476" s="7">
        <v>633.0</v>
      </c>
      <c r="H476" s="7" t="s">
        <v>289</v>
      </c>
      <c r="I476" s="7" t="s">
        <v>25</v>
      </c>
      <c r="J476" s="6"/>
      <c r="K476" s="7">
        <v>100.0</v>
      </c>
    </row>
    <row r="477">
      <c r="A477" s="6"/>
      <c r="B477" s="19"/>
      <c r="C477" s="9" t="s">
        <v>727</v>
      </c>
      <c r="D477" s="7">
        <v>1994.0</v>
      </c>
      <c r="E477" s="7" t="s">
        <v>287</v>
      </c>
      <c r="F477" s="7" t="s">
        <v>288</v>
      </c>
      <c r="G477" s="7">
        <v>633.0</v>
      </c>
      <c r="H477" s="7" t="s">
        <v>289</v>
      </c>
      <c r="I477" s="7" t="s">
        <v>25</v>
      </c>
      <c r="J477" s="6"/>
      <c r="K477" s="7">
        <v>100.0</v>
      </c>
    </row>
    <row r="478">
      <c r="A478" s="6"/>
      <c r="B478" s="19"/>
      <c r="C478" s="9" t="s">
        <v>728</v>
      </c>
      <c r="D478" s="7">
        <v>1994.0</v>
      </c>
      <c r="E478" s="7" t="s">
        <v>287</v>
      </c>
      <c r="F478" s="7" t="s">
        <v>288</v>
      </c>
      <c r="G478" s="7">
        <v>633.0</v>
      </c>
      <c r="H478" s="7" t="s">
        <v>289</v>
      </c>
      <c r="I478" s="7" t="s">
        <v>25</v>
      </c>
      <c r="J478" s="6"/>
      <c r="K478" s="7">
        <v>100.0</v>
      </c>
    </row>
    <row r="479">
      <c r="A479" s="6"/>
      <c r="B479" s="19"/>
      <c r="C479" s="9" t="s">
        <v>729</v>
      </c>
      <c r="D479" s="7">
        <v>1994.0</v>
      </c>
      <c r="E479" s="7" t="s">
        <v>287</v>
      </c>
      <c r="F479" s="7" t="s">
        <v>288</v>
      </c>
      <c r="G479" s="7">
        <v>633.0</v>
      </c>
      <c r="H479" s="7" t="s">
        <v>289</v>
      </c>
      <c r="I479" s="7" t="s">
        <v>25</v>
      </c>
      <c r="J479" s="6"/>
      <c r="K479" s="7">
        <v>100.0</v>
      </c>
    </row>
    <row r="480">
      <c r="A480" s="6"/>
      <c r="B480" s="19"/>
      <c r="C480" s="9" t="s">
        <v>730</v>
      </c>
      <c r="D480" s="7">
        <v>1994.0</v>
      </c>
      <c r="E480" s="7" t="s">
        <v>287</v>
      </c>
      <c r="F480" s="7" t="s">
        <v>288</v>
      </c>
      <c r="G480" s="7">
        <v>633.0</v>
      </c>
      <c r="H480" s="7" t="s">
        <v>289</v>
      </c>
      <c r="I480" s="7" t="s">
        <v>25</v>
      </c>
      <c r="J480" s="6"/>
      <c r="K480" s="7">
        <v>100.0</v>
      </c>
    </row>
    <row r="481">
      <c r="A481" s="6"/>
      <c r="B481" s="9" t="s">
        <v>21</v>
      </c>
      <c r="C481" s="9" t="s">
        <v>731</v>
      </c>
      <c r="D481" s="7">
        <v>1994.0</v>
      </c>
      <c r="E481" s="7" t="s">
        <v>287</v>
      </c>
      <c r="F481" s="7" t="s">
        <v>288</v>
      </c>
      <c r="G481" s="7">
        <v>633.0</v>
      </c>
      <c r="H481" s="7" t="s">
        <v>289</v>
      </c>
      <c r="I481" s="7" t="s">
        <v>25</v>
      </c>
      <c r="J481" s="6"/>
      <c r="K481" s="7">
        <v>100.0</v>
      </c>
    </row>
    <row r="482">
      <c r="A482" s="6"/>
      <c r="B482" s="9" t="s">
        <v>21</v>
      </c>
      <c r="C482" s="9" t="s">
        <v>732</v>
      </c>
      <c r="D482" s="7">
        <v>1994.0</v>
      </c>
      <c r="E482" s="7" t="s">
        <v>287</v>
      </c>
      <c r="F482" s="7" t="s">
        <v>288</v>
      </c>
      <c r="G482" s="7">
        <v>633.0</v>
      </c>
      <c r="H482" s="7" t="s">
        <v>289</v>
      </c>
      <c r="I482" s="7" t="s">
        <v>25</v>
      </c>
      <c r="J482" s="6"/>
      <c r="K482" s="7">
        <v>100.0</v>
      </c>
    </row>
    <row r="483">
      <c r="A483" s="6"/>
      <c r="B483" s="9" t="s">
        <v>21</v>
      </c>
      <c r="C483" s="9" t="s">
        <v>733</v>
      </c>
      <c r="D483" s="7">
        <v>1994.0</v>
      </c>
      <c r="E483" s="7" t="s">
        <v>287</v>
      </c>
      <c r="F483" s="7" t="s">
        <v>288</v>
      </c>
      <c r="G483" s="7">
        <v>633.0</v>
      </c>
      <c r="H483" s="7" t="s">
        <v>289</v>
      </c>
      <c r="I483" s="7" t="s">
        <v>25</v>
      </c>
      <c r="J483" s="6"/>
      <c r="K483" s="7">
        <v>100.0</v>
      </c>
    </row>
    <row r="484">
      <c r="A484" s="6"/>
      <c r="B484" s="9" t="s">
        <v>21</v>
      </c>
      <c r="C484" s="9" t="s">
        <v>734</v>
      </c>
      <c r="D484" s="7">
        <v>1994.0</v>
      </c>
      <c r="E484" s="7" t="s">
        <v>287</v>
      </c>
      <c r="F484" s="7" t="s">
        <v>288</v>
      </c>
      <c r="G484" s="7">
        <v>633.0</v>
      </c>
      <c r="H484" s="7" t="s">
        <v>289</v>
      </c>
      <c r="I484" s="7" t="s">
        <v>25</v>
      </c>
      <c r="J484" s="6"/>
      <c r="K484" s="7">
        <v>100.0</v>
      </c>
    </row>
    <row r="485">
      <c r="A485" s="6"/>
      <c r="B485" s="9" t="s">
        <v>21</v>
      </c>
      <c r="C485" s="9" t="s">
        <v>735</v>
      </c>
      <c r="D485" s="7">
        <v>1994.0</v>
      </c>
      <c r="E485" s="7" t="s">
        <v>287</v>
      </c>
      <c r="F485" s="7" t="s">
        <v>288</v>
      </c>
      <c r="G485" s="7">
        <v>633.0</v>
      </c>
      <c r="H485" s="7" t="s">
        <v>289</v>
      </c>
      <c r="I485" s="7" t="s">
        <v>25</v>
      </c>
      <c r="J485" s="6"/>
      <c r="K485" s="7">
        <v>100.0</v>
      </c>
    </row>
    <row r="486">
      <c r="A486" s="6"/>
      <c r="B486" s="9" t="s">
        <v>21</v>
      </c>
      <c r="C486" s="9" t="s">
        <v>736</v>
      </c>
      <c r="D486" s="7">
        <v>1994.0</v>
      </c>
      <c r="E486" s="7" t="s">
        <v>287</v>
      </c>
      <c r="F486" s="7" t="s">
        <v>288</v>
      </c>
      <c r="G486" s="7">
        <v>633.0</v>
      </c>
      <c r="H486" s="7" t="s">
        <v>289</v>
      </c>
      <c r="I486" s="7" t="s">
        <v>25</v>
      </c>
      <c r="J486" s="6"/>
      <c r="K486" s="7">
        <v>100.0</v>
      </c>
    </row>
    <row r="487">
      <c r="A487" s="6"/>
      <c r="B487" s="9" t="s">
        <v>21</v>
      </c>
      <c r="C487" s="9" t="s">
        <v>737</v>
      </c>
      <c r="D487" s="7">
        <v>1994.0</v>
      </c>
      <c r="E487" s="7" t="s">
        <v>287</v>
      </c>
      <c r="F487" s="7" t="s">
        <v>288</v>
      </c>
      <c r="G487" s="7">
        <v>633.0</v>
      </c>
      <c r="H487" s="7" t="s">
        <v>289</v>
      </c>
      <c r="I487" s="7" t="s">
        <v>25</v>
      </c>
      <c r="J487" s="6"/>
      <c r="K487" s="7">
        <v>100.0</v>
      </c>
    </row>
    <row r="488">
      <c r="A488" s="6"/>
      <c r="B488" s="9" t="s">
        <v>21</v>
      </c>
      <c r="C488" s="9" t="s">
        <v>738</v>
      </c>
      <c r="D488" s="7">
        <v>1994.0</v>
      </c>
      <c r="E488" s="7" t="s">
        <v>287</v>
      </c>
      <c r="F488" s="7" t="s">
        <v>288</v>
      </c>
      <c r="G488" s="7">
        <v>633.0</v>
      </c>
      <c r="H488" s="7" t="s">
        <v>289</v>
      </c>
      <c r="I488" s="7" t="s">
        <v>25</v>
      </c>
      <c r="J488" s="6"/>
      <c r="K488" s="7">
        <v>100.0</v>
      </c>
    </row>
    <row r="489">
      <c r="A489" s="6"/>
      <c r="B489" s="9" t="s">
        <v>66</v>
      </c>
      <c r="C489" s="9" t="s">
        <v>739</v>
      </c>
      <c r="D489" s="7">
        <v>2018.0</v>
      </c>
      <c r="E489" s="7" t="s">
        <v>413</v>
      </c>
      <c r="F489" s="7" t="s">
        <v>58</v>
      </c>
      <c r="G489" s="7">
        <v>100.0</v>
      </c>
      <c r="H489" s="6"/>
      <c r="I489" s="7" t="s">
        <v>68</v>
      </c>
      <c r="J489" s="6"/>
      <c r="K489" s="7">
        <v>115.0</v>
      </c>
    </row>
    <row r="490">
      <c r="A490" s="6"/>
      <c r="B490" s="9" t="s">
        <v>21</v>
      </c>
      <c r="C490" s="9" t="s">
        <v>740</v>
      </c>
      <c r="D490" s="7">
        <v>2020.0</v>
      </c>
      <c r="E490" s="7" t="s">
        <v>23</v>
      </c>
      <c r="F490" s="7" t="s">
        <v>49</v>
      </c>
      <c r="G490" s="7">
        <v>150.0</v>
      </c>
      <c r="H490" s="7" t="s">
        <v>506</v>
      </c>
      <c r="I490" s="7" t="s">
        <v>30</v>
      </c>
      <c r="J490" s="6"/>
      <c r="K490" s="7">
        <v>120.0</v>
      </c>
    </row>
    <row r="491">
      <c r="A491" s="6"/>
      <c r="B491" s="9" t="s">
        <v>66</v>
      </c>
      <c r="C491" s="9" t="s">
        <v>741</v>
      </c>
      <c r="D491" s="7">
        <v>2018.0</v>
      </c>
      <c r="E491" s="7" t="s">
        <v>742</v>
      </c>
      <c r="F491" s="7" t="s">
        <v>58</v>
      </c>
      <c r="G491" s="7">
        <v>17.0</v>
      </c>
      <c r="H491" s="7" t="s">
        <v>743</v>
      </c>
      <c r="I491" s="7" t="s">
        <v>68</v>
      </c>
      <c r="J491" s="6"/>
      <c r="K491" s="7">
        <v>125.0</v>
      </c>
    </row>
    <row r="492">
      <c r="A492" s="6"/>
      <c r="B492" s="9" t="s">
        <v>21</v>
      </c>
      <c r="C492" s="9" t="s">
        <v>744</v>
      </c>
      <c r="D492" s="7">
        <v>2019.0</v>
      </c>
      <c r="E492" s="7" t="s">
        <v>83</v>
      </c>
      <c r="F492" s="7" t="s">
        <v>36</v>
      </c>
      <c r="G492" s="7" t="s">
        <v>745</v>
      </c>
      <c r="H492" s="7" t="s">
        <v>746</v>
      </c>
      <c r="I492" s="7" t="s">
        <v>30</v>
      </c>
      <c r="J492" s="6"/>
      <c r="K492" s="7">
        <v>125.0</v>
      </c>
    </row>
    <row r="493">
      <c r="A493" s="6"/>
      <c r="B493" s="9" t="s">
        <v>21</v>
      </c>
      <c r="C493" s="9" t="s">
        <v>747</v>
      </c>
      <c r="D493" s="7">
        <v>2019.0</v>
      </c>
      <c r="E493" s="7" t="s">
        <v>83</v>
      </c>
      <c r="F493" s="7" t="s">
        <v>36</v>
      </c>
      <c r="G493" s="7" t="s">
        <v>745</v>
      </c>
      <c r="H493" s="7" t="s">
        <v>746</v>
      </c>
      <c r="I493" s="7" t="s">
        <v>30</v>
      </c>
      <c r="J493" s="6"/>
      <c r="K493" s="7">
        <v>125.0</v>
      </c>
    </row>
    <row r="494">
      <c r="A494" s="6"/>
      <c r="B494" s="9" t="s">
        <v>21</v>
      </c>
      <c r="C494" s="9" t="s">
        <v>748</v>
      </c>
      <c r="D494" s="7">
        <v>2019.0</v>
      </c>
      <c r="E494" s="7" t="s">
        <v>83</v>
      </c>
      <c r="F494" s="7" t="s">
        <v>36</v>
      </c>
      <c r="G494" s="7" t="s">
        <v>745</v>
      </c>
      <c r="H494" s="7" t="s">
        <v>746</v>
      </c>
      <c r="I494" s="7" t="s">
        <v>30</v>
      </c>
      <c r="J494" s="6"/>
      <c r="K494" s="7">
        <v>125.0</v>
      </c>
    </row>
    <row r="495">
      <c r="A495" s="6"/>
      <c r="B495" s="9" t="s">
        <v>21</v>
      </c>
      <c r="C495" s="9" t="s">
        <v>749</v>
      </c>
      <c r="D495" s="7">
        <v>2019.0</v>
      </c>
      <c r="E495" s="7" t="s">
        <v>83</v>
      </c>
      <c r="F495" s="7" t="s">
        <v>36</v>
      </c>
      <c r="G495" s="7" t="s">
        <v>745</v>
      </c>
      <c r="H495" s="7" t="s">
        <v>746</v>
      </c>
      <c r="I495" s="7" t="s">
        <v>30</v>
      </c>
      <c r="J495" s="6"/>
      <c r="K495" s="7">
        <v>125.0</v>
      </c>
    </row>
    <row r="496">
      <c r="A496" s="6"/>
      <c r="B496" s="9" t="s">
        <v>21</v>
      </c>
      <c r="C496" s="9" t="s">
        <v>750</v>
      </c>
      <c r="D496" s="7">
        <v>2019.0</v>
      </c>
      <c r="E496" s="7" t="s">
        <v>83</v>
      </c>
      <c r="F496" s="7" t="s">
        <v>36</v>
      </c>
      <c r="G496" s="7" t="s">
        <v>745</v>
      </c>
      <c r="H496" s="7" t="s">
        <v>746</v>
      </c>
      <c r="I496" s="7" t="s">
        <v>30</v>
      </c>
      <c r="J496" s="6"/>
      <c r="K496" s="7">
        <v>125.0</v>
      </c>
    </row>
    <row r="497">
      <c r="A497" s="6"/>
      <c r="B497" s="9" t="s">
        <v>21</v>
      </c>
      <c r="C497" s="9" t="s">
        <v>751</v>
      </c>
      <c r="D497" s="7">
        <v>2019.0</v>
      </c>
      <c r="E497" s="7" t="s">
        <v>83</v>
      </c>
      <c r="F497" s="7" t="s">
        <v>36</v>
      </c>
      <c r="G497" s="7" t="s">
        <v>745</v>
      </c>
      <c r="H497" s="7" t="s">
        <v>746</v>
      </c>
      <c r="I497" s="7" t="s">
        <v>30</v>
      </c>
      <c r="J497" s="6"/>
      <c r="K497" s="7">
        <v>125.0</v>
      </c>
    </row>
    <row r="498">
      <c r="A498" s="6"/>
      <c r="B498" s="9" t="s">
        <v>21</v>
      </c>
      <c r="C498" s="9" t="s">
        <v>752</v>
      </c>
      <c r="D498" s="7">
        <v>2019.0</v>
      </c>
      <c r="E498" s="7" t="s">
        <v>83</v>
      </c>
      <c r="F498" s="7" t="s">
        <v>36</v>
      </c>
      <c r="G498" s="7" t="s">
        <v>745</v>
      </c>
      <c r="H498" s="7" t="s">
        <v>746</v>
      </c>
      <c r="I498" s="7" t="s">
        <v>30</v>
      </c>
      <c r="J498" s="6"/>
      <c r="K498" s="7">
        <v>125.0</v>
      </c>
    </row>
    <row r="499">
      <c r="A499" s="6"/>
      <c r="B499" s="9" t="s">
        <v>66</v>
      </c>
      <c r="C499" s="9" t="s">
        <v>753</v>
      </c>
      <c r="D499" s="7">
        <v>2010.0</v>
      </c>
      <c r="E499" s="7" t="s">
        <v>415</v>
      </c>
      <c r="F499" s="7" t="s">
        <v>754</v>
      </c>
      <c r="G499" s="7">
        <v>221.0</v>
      </c>
      <c r="H499" s="7" t="s">
        <v>755</v>
      </c>
      <c r="I499" s="7" t="s">
        <v>467</v>
      </c>
      <c r="J499" s="6"/>
      <c r="K499" s="7">
        <v>150.0</v>
      </c>
    </row>
    <row r="500">
      <c r="A500" s="6"/>
      <c r="B500" s="9" t="s">
        <v>66</v>
      </c>
      <c r="C500" s="9" t="s">
        <v>756</v>
      </c>
      <c r="D500" s="7">
        <v>2019.0</v>
      </c>
      <c r="E500" s="7" t="s">
        <v>172</v>
      </c>
      <c r="F500" s="7" t="s">
        <v>241</v>
      </c>
      <c r="G500" s="7" t="s">
        <v>757</v>
      </c>
      <c r="H500" s="7" t="s">
        <v>758</v>
      </c>
      <c r="I500" s="7" t="s">
        <v>244</v>
      </c>
      <c r="J500" s="6"/>
      <c r="K500" s="7">
        <v>150.0</v>
      </c>
    </row>
    <row r="501">
      <c r="A501" s="6"/>
      <c r="B501" s="9" t="s">
        <v>149</v>
      </c>
      <c r="C501" s="9" t="s">
        <v>759</v>
      </c>
      <c r="D501" s="7">
        <v>1993.0</v>
      </c>
      <c r="E501" s="7" t="s">
        <v>62</v>
      </c>
      <c r="F501" s="7" t="s">
        <v>145</v>
      </c>
      <c r="G501" s="7">
        <v>98.0</v>
      </c>
      <c r="H501" s="7" t="s">
        <v>105</v>
      </c>
      <c r="I501" s="7" t="s">
        <v>155</v>
      </c>
      <c r="J501" s="6"/>
      <c r="K501" s="7">
        <v>150.0</v>
      </c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7" t="s">
        <v>760</v>
      </c>
      <c r="B504" s="6">
        <f>counta(D505:D529)</f>
        <v>24</v>
      </c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9" t="s">
        <v>66</v>
      </c>
      <c r="C505" s="9" t="s">
        <v>761</v>
      </c>
      <c r="D505" s="7">
        <v>2018.0</v>
      </c>
      <c r="E505" s="7" t="s">
        <v>415</v>
      </c>
      <c r="F505" s="7" t="s">
        <v>407</v>
      </c>
      <c r="G505" s="7" t="s">
        <v>652</v>
      </c>
      <c r="H505" s="6"/>
      <c r="I505" s="7" t="s">
        <v>68</v>
      </c>
      <c r="J505" s="6"/>
      <c r="K505" s="7">
        <v>175.0</v>
      </c>
    </row>
    <row r="506">
      <c r="A506" s="6"/>
      <c r="B506" s="9" t="s">
        <v>21</v>
      </c>
      <c r="C506" s="9" t="s">
        <v>762</v>
      </c>
      <c r="D506" s="7">
        <v>1993.0</v>
      </c>
      <c r="E506" s="7" t="s">
        <v>234</v>
      </c>
      <c r="F506" s="7" t="s">
        <v>145</v>
      </c>
      <c r="G506" s="6"/>
      <c r="H506" s="6"/>
      <c r="I506" s="7" t="s">
        <v>763</v>
      </c>
      <c r="J506" s="6"/>
      <c r="K506" s="7">
        <v>200.0</v>
      </c>
    </row>
    <row r="507">
      <c r="A507" s="6"/>
      <c r="B507" s="9" t="s">
        <v>66</v>
      </c>
      <c r="C507" s="9" t="s">
        <v>764</v>
      </c>
      <c r="D507" s="7">
        <v>2018.0</v>
      </c>
      <c r="E507" s="7" t="s">
        <v>415</v>
      </c>
      <c r="F507" s="7" t="s">
        <v>407</v>
      </c>
      <c r="G507" s="7" t="s">
        <v>679</v>
      </c>
      <c r="H507" s="7" t="s">
        <v>34</v>
      </c>
      <c r="I507" s="7" t="s">
        <v>68</v>
      </c>
      <c r="J507" s="6"/>
      <c r="K507" s="7">
        <v>200.0</v>
      </c>
    </row>
    <row r="508">
      <c r="A508" s="6"/>
      <c r="B508" s="9" t="s">
        <v>66</v>
      </c>
      <c r="C508" s="9" t="s">
        <v>765</v>
      </c>
      <c r="D508" s="7">
        <v>2018.0</v>
      </c>
      <c r="E508" s="7" t="s">
        <v>505</v>
      </c>
      <c r="F508" s="7" t="s">
        <v>58</v>
      </c>
      <c r="G508" s="7">
        <v>1.0</v>
      </c>
      <c r="H508" s="7" t="s">
        <v>506</v>
      </c>
      <c r="I508" s="7" t="s">
        <v>68</v>
      </c>
      <c r="J508" s="6"/>
      <c r="K508" s="7">
        <v>225.0</v>
      </c>
    </row>
    <row r="509">
      <c r="A509" s="6"/>
      <c r="B509" s="9" t="s">
        <v>21</v>
      </c>
      <c r="C509" s="9" t="s">
        <v>766</v>
      </c>
      <c r="D509" s="7">
        <v>1976.0</v>
      </c>
      <c r="E509" s="7" t="s">
        <v>712</v>
      </c>
      <c r="F509" s="7" t="s">
        <v>713</v>
      </c>
      <c r="G509" s="7">
        <v>316.0</v>
      </c>
      <c r="H509" s="7" t="s">
        <v>243</v>
      </c>
      <c r="I509" s="7" t="s">
        <v>25</v>
      </c>
      <c r="J509" s="6"/>
      <c r="K509" s="7">
        <v>230.0</v>
      </c>
    </row>
    <row r="510">
      <c r="A510" s="6"/>
      <c r="B510" s="9" t="s">
        <v>21</v>
      </c>
      <c r="C510" s="9" t="s">
        <v>767</v>
      </c>
      <c r="D510" s="7">
        <v>1976.0</v>
      </c>
      <c r="E510" s="7" t="s">
        <v>712</v>
      </c>
      <c r="F510" s="7" t="s">
        <v>713</v>
      </c>
      <c r="G510" s="7">
        <v>316.0</v>
      </c>
      <c r="H510" s="7" t="s">
        <v>243</v>
      </c>
      <c r="I510" s="7" t="s">
        <v>25</v>
      </c>
      <c r="J510" s="6"/>
      <c r="K510" s="7">
        <v>230.0</v>
      </c>
    </row>
    <row r="511">
      <c r="A511" s="6"/>
      <c r="B511" s="9" t="s">
        <v>21</v>
      </c>
      <c r="C511" s="9" t="s">
        <v>768</v>
      </c>
      <c r="D511" s="7">
        <v>1976.0</v>
      </c>
      <c r="E511" s="7" t="s">
        <v>712</v>
      </c>
      <c r="F511" s="7" t="s">
        <v>713</v>
      </c>
      <c r="G511" s="7">
        <v>316.0</v>
      </c>
      <c r="H511" s="7" t="s">
        <v>243</v>
      </c>
      <c r="I511" s="7" t="s">
        <v>25</v>
      </c>
      <c r="J511" s="6"/>
      <c r="K511" s="7">
        <v>230.0</v>
      </c>
    </row>
    <row r="512">
      <c r="A512" s="6"/>
      <c r="B512" s="9" t="s">
        <v>21</v>
      </c>
      <c r="C512" s="9" t="s">
        <v>769</v>
      </c>
      <c r="D512" s="7">
        <v>1976.0</v>
      </c>
      <c r="E512" s="7" t="s">
        <v>712</v>
      </c>
      <c r="F512" s="7" t="s">
        <v>713</v>
      </c>
      <c r="G512" s="7">
        <v>316.0</v>
      </c>
      <c r="H512" s="7" t="s">
        <v>243</v>
      </c>
      <c r="I512" s="7" t="s">
        <v>25</v>
      </c>
      <c r="J512" s="6"/>
      <c r="K512" s="7">
        <v>230.0</v>
      </c>
    </row>
    <row r="513">
      <c r="A513" s="6"/>
      <c r="B513" s="9" t="s">
        <v>21</v>
      </c>
      <c r="C513" s="9" t="s">
        <v>770</v>
      </c>
      <c r="D513" s="7">
        <v>1976.0</v>
      </c>
      <c r="E513" s="7" t="s">
        <v>712</v>
      </c>
      <c r="F513" s="7" t="s">
        <v>713</v>
      </c>
      <c r="G513" s="7">
        <v>316.0</v>
      </c>
      <c r="H513" s="7" t="s">
        <v>243</v>
      </c>
      <c r="I513" s="7" t="s">
        <v>25</v>
      </c>
      <c r="J513" s="6"/>
      <c r="K513" s="7">
        <v>230.0</v>
      </c>
    </row>
    <row r="514">
      <c r="A514" s="6"/>
      <c r="B514" s="9" t="s">
        <v>21</v>
      </c>
      <c r="C514" s="9" t="s">
        <v>771</v>
      </c>
      <c r="D514" s="7">
        <v>1976.0</v>
      </c>
      <c r="E514" s="7" t="s">
        <v>712</v>
      </c>
      <c r="F514" s="7" t="s">
        <v>713</v>
      </c>
      <c r="G514" s="7">
        <v>316.0</v>
      </c>
      <c r="H514" s="7" t="s">
        <v>243</v>
      </c>
      <c r="I514" s="7" t="s">
        <v>25</v>
      </c>
      <c r="J514" s="6"/>
      <c r="K514" s="7">
        <v>230.0</v>
      </c>
    </row>
    <row r="515">
      <c r="A515" s="6"/>
      <c r="B515" s="9" t="s">
        <v>21</v>
      </c>
      <c r="C515" s="9" t="s">
        <v>772</v>
      </c>
      <c r="D515" s="7">
        <v>1976.0</v>
      </c>
      <c r="E515" s="7" t="s">
        <v>712</v>
      </c>
      <c r="F515" s="7" t="s">
        <v>713</v>
      </c>
      <c r="G515" s="7">
        <v>316.0</v>
      </c>
      <c r="H515" s="7" t="s">
        <v>243</v>
      </c>
      <c r="I515" s="7" t="s">
        <v>25</v>
      </c>
      <c r="J515" s="6"/>
      <c r="K515" s="7">
        <v>230.0</v>
      </c>
    </row>
    <row r="516">
      <c r="A516" s="6"/>
      <c r="B516" s="9" t="s">
        <v>21</v>
      </c>
      <c r="C516" s="9" t="s">
        <v>773</v>
      </c>
      <c r="D516" s="7">
        <v>1976.0</v>
      </c>
      <c r="E516" s="7" t="s">
        <v>712</v>
      </c>
      <c r="F516" s="7" t="s">
        <v>713</v>
      </c>
      <c r="G516" s="7">
        <v>316.0</v>
      </c>
      <c r="H516" s="7" t="s">
        <v>243</v>
      </c>
      <c r="I516" s="7" t="s">
        <v>25</v>
      </c>
      <c r="J516" s="6"/>
      <c r="K516" s="7">
        <v>230.0</v>
      </c>
    </row>
    <row r="517">
      <c r="A517" s="6"/>
      <c r="B517" s="9" t="s">
        <v>66</v>
      </c>
      <c r="C517" s="9" t="s">
        <v>774</v>
      </c>
      <c r="D517" s="10">
        <v>2018.0</v>
      </c>
      <c r="E517" s="10" t="s">
        <v>151</v>
      </c>
      <c r="F517" s="20" t="s">
        <v>58</v>
      </c>
      <c r="G517" s="10" t="s">
        <v>775</v>
      </c>
      <c r="H517" s="10" t="s">
        <v>776</v>
      </c>
      <c r="I517" s="10" t="s">
        <v>68</v>
      </c>
      <c r="J517" s="6"/>
      <c r="K517" s="7">
        <v>275.0</v>
      </c>
    </row>
    <row r="518">
      <c r="A518" s="6"/>
      <c r="B518" s="9" t="s">
        <v>66</v>
      </c>
      <c r="C518" s="9" t="s">
        <v>777</v>
      </c>
      <c r="D518" s="10">
        <v>2020.0</v>
      </c>
      <c r="E518" s="10" t="s">
        <v>413</v>
      </c>
      <c r="F518" s="20" t="s">
        <v>696</v>
      </c>
      <c r="G518" s="10" t="s">
        <v>778</v>
      </c>
      <c r="H518" s="10" t="s">
        <v>779</v>
      </c>
      <c r="I518" s="10" t="s">
        <v>780</v>
      </c>
      <c r="J518" s="6"/>
      <c r="K518" s="7">
        <v>300.0</v>
      </c>
      <c r="L518" s="8">
        <f>counta(K518:K528)</f>
        <v>11</v>
      </c>
    </row>
    <row r="519">
      <c r="A519" s="6"/>
      <c r="B519" s="9" t="s">
        <v>21</v>
      </c>
      <c r="C519" s="9" t="s">
        <v>781</v>
      </c>
      <c r="D519" s="7">
        <v>2000.0</v>
      </c>
      <c r="E519" s="7" t="s">
        <v>782</v>
      </c>
      <c r="F519" s="7" t="s">
        <v>783</v>
      </c>
      <c r="G519" s="7" t="s">
        <v>784</v>
      </c>
      <c r="H519" s="7" t="s">
        <v>785</v>
      </c>
      <c r="I519" s="7" t="s">
        <v>72</v>
      </c>
      <c r="J519" s="6"/>
      <c r="K519" s="7">
        <v>300.0</v>
      </c>
      <c r="L519" s="8">
        <f>sum(K518:K528)</f>
        <v>4725</v>
      </c>
      <c r="M519" s="8">
        <f>L519/L518</f>
        <v>429.5454545</v>
      </c>
    </row>
    <row r="520">
      <c r="A520" s="6"/>
      <c r="B520" s="9" t="s">
        <v>66</v>
      </c>
      <c r="C520" s="7">
        <v>8262732.0</v>
      </c>
      <c r="D520" s="7">
        <v>2019.0</v>
      </c>
      <c r="E520" s="7" t="s">
        <v>786</v>
      </c>
      <c r="F520" s="7" t="s">
        <v>70</v>
      </c>
      <c r="G520" s="6"/>
      <c r="H520" s="7" t="s">
        <v>787</v>
      </c>
      <c r="I520" s="7" t="s">
        <v>467</v>
      </c>
      <c r="J520" s="6"/>
      <c r="K520" s="7">
        <v>300.0</v>
      </c>
    </row>
    <row r="521">
      <c r="A521" s="6"/>
      <c r="B521" s="9" t="s">
        <v>21</v>
      </c>
      <c r="C521" s="9" t="s">
        <v>788</v>
      </c>
      <c r="D521" s="7">
        <v>2019.0</v>
      </c>
      <c r="E521" s="7" t="s">
        <v>789</v>
      </c>
      <c r="F521" s="7" t="s">
        <v>36</v>
      </c>
      <c r="G521" s="7">
        <v>100.0</v>
      </c>
      <c r="H521" s="7" t="s">
        <v>790</v>
      </c>
      <c r="I521" s="7" t="s">
        <v>30</v>
      </c>
      <c r="J521" s="6"/>
      <c r="K521" s="7">
        <v>350.0</v>
      </c>
    </row>
    <row r="522">
      <c r="A522" s="6"/>
      <c r="B522" s="9" t="s">
        <v>21</v>
      </c>
      <c r="C522" s="9" t="s">
        <v>791</v>
      </c>
      <c r="D522" s="7">
        <v>2019.0</v>
      </c>
      <c r="E522" s="7" t="s">
        <v>789</v>
      </c>
      <c r="F522" s="7" t="s">
        <v>36</v>
      </c>
      <c r="G522" s="7">
        <v>100.0</v>
      </c>
      <c r="H522" s="7" t="s">
        <v>790</v>
      </c>
      <c r="I522" s="7" t="s">
        <v>30</v>
      </c>
      <c r="J522" s="6"/>
      <c r="K522" s="7">
        <v>350.0</v>
      </c>
    </row>
    <row r="523">
      <c r="A523" s="6"/>
      <c r="B523" s="9" t="s">
        <v>21</v>
      </c>
      <c r="C523" s="9" t="s">
        <v>792</v>
      </c>
      <c r="D523" s="7">
        <v>2019.0</v>
      </c>
      <c r="E523" s="7" t="s">
        <v>789</v>
      </c>
      <c r="F523" s="7" t="s">
        <v>36</v>
      </c>
      <c r="G523" s="7">
        <v>100.0</v>
      </c>
      <c r="H523" s="7" t="s">
        <v>790</v>
      </c>
      <c r="I523" s="7" t="s">
        <v>30</v>
      </c>
      <c r="J523" s="6"/>
      <c r="K523" s="7">
        <v>350.0</v>
      </c>
    </row>
    <row r="524">
      <c r="A524" s="6"/>
      <c r="B524" s="9" t="s">
        <v>21</v>
      </c>
      <c r="C524" s="9" t="s">
        <v>793</v>
      </c>
      <c r="D524" s="7">
        <v>2019.0</v>
      </c>
      <c r="E524" s="7" t="s">
        <v>789</v>
      </c>
      <c r="F524" s="7" t="s">
        <v>36</v>
      </c>
      <c r="G524" s="7">
        <v>100.0</v>
      </c>
      <c r="H524" s="7" t="s">
        <v>790</v>
      </c>
      <c r="I524" s="7" t="s">
        <v>30</v>
      </c>
      <c r="J524" s="6"/>
      <c r="K524" s="7">
        <v>350.0</v>
      </c>
    </row>
    <row r="525">
      <c r="A525" s="6"/>
      <c r="B525" s="9" t="s">
        <v>21</v>
      </c>
      <c r="C525" s="9" t="s">
        <v>794</v>
      </c>
      <c r="D525" s="21">
        <v>2020.0</v>
      </c>
      <c r="E525" s="21" t="s">
        <v>151</v>
      </c>
      <c r="F525" s="21" t="s">
        <v>659</v>
      </c>
      <c r="G525" s="21" t="s">
        <v>660</v>
      </c>
      <c r="H525" s="21"/>
      <c r="I525" s="22" t="s">
        <v>30</v>
      </c>
      <c r="J525" s="6"/>
      <c r="K525" s="7">
        <v>400.0</v>
      </c>
    </row>
    <row r="526">
      <c r="A526" s="6"/>
      <c r="B526" s="9" t="s">
        <v>149</v>
      </c>
      <c r="C526" s="9" t="s">
        <v>795</v>
      </c>
      <c r="D526" s="7">
        <v>1993.0</v>
      </c>
      <c r="E526" s="7" t="s">
        <v>234</v>
      </c>
      <c r="F526" s="7" t="s">
        <v>145</v>
      </c>
      <c r="G526" s="7">
        <v>279.0</v>
      </c>
      <c r="H526" s="6"/>
      <c r="I526" s="7" t="s">
        <v>796</v>
      </c>
      <c r="J526" s="6"/>
      <c r="K526" s="7">
        <v>525.0</v>
      </c>
    </row>
    <row r="527">
      <c r="A527" s="6"/>
      <c r="B527" s="9" t="s">
        <v>66</v>
      </c>
      <c r="C527" s="9" t="s">
        <v>797</v>
      </c>
      <c r="D527" s="10">
        <v>2020.0</v>
      </c>
      <c r="E527" s="10" t="s">
        <v>544</v>
      </c>
      <c r="F527" s="20" t="s">
        <v>33</v>
      </c>
      <c r="G527" s="10" t="s">
        <v>798</v>
      </c>
      <c r="H527" s="10" t="s">
        <v>799</v>
      </c>
      <c r="I527" s="10" t="s">
        <v>68</v>
      </c>
      <c r="J527" s="6"/>
      <c r="K527" s="7">
        <v>750.0</v>
      </c>
    </row>
    <row r="528">
      <c r="A528" s="6"/>
      <c r="B528" s="9" t="s">
        <v>21</v>
      </c>
      <c r="C528" s="9" t="s">
        <v>800</v>
      </c>
      <c r="D528" s="7">
        <v>2020.0</v>
      </c>
      <c r="E528" s="7" t="s">
        <v>39</v>
      </c>
      <c r="F528" s="7" t="s">
        <v>659</v>
      </c>
      <c r="G528" s="7" t="s">
        <v>801</v>
      </c>
      <c r="H528" s="7" t="s">
        <v>802</v>
      </c>
      <c r="I528" s="7" t="s">
        <v>803</v>
      </c>
      <c r="J528" s="6"/>
      <c r="K528" s="7">
        <v>750.0</v>
      </c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7" t="s">
        <v>804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7">
        <v>2019.0</v>
      </c>
      <c r="E536" s="7" t="s">
        <v>805</v>
      </c>
      <c r="F536" s="7" t="s">
        <v>36</v>
      </c>
      <c r="G536" s="7">
        <v>190.0</v>
      </c>
      <c r="H536" s="7" t="s">
        <v>105</v>
      </c>
      <c r="I536" s="7" t="s">
        <v>68</v>
      </c>
      <c r="J536" s="6"/>
      <c r="K536" s="7">
        <v>35.0</v>
      </c>
      <c r="L536" s="8">
        <f>sum(K536:K542)</f>
        <v>225</v>
      </c>
    </row>
    <row r="537">
      <c r="A537" s="6"/>
      <c r="B537" s="6"/>
      <c r="C537" s="6"/>
      <c r="D537" s="7">
        <v>2019.0</v>
      </c>
      <c r="E537" s="7" t="s">
        <v>805</v>
      </c>
      <c r="F537" s="7" t="s">
        <v>36</v>
      </c>
      <c r="G537" s="7">
        <v>190.0</v>
      </c>
      <c r="H537" s="7" t="s">
        <v>105</v>
      </c>
      <c r="I537" s="7" t="s">
        <v>244</v>
      </c>
      <c r="J537" s="6"/>
      <c r="K537" s="7">
        <v>30.0</v>
      </c>
    </row>
    <row r="538">
      <c r="A538" s="6"/>
      <c r="B538" s="6"/>
      <c r="C538" s="6"/>
      <c r="D538" s="7">
        <v>2019.0</v>
      </c>
      <c r="E538" s="7" t="s">
        <v>23</v>
      </c>
      <c r="F538" s="7" t="s">
        <v>238</v>
      </c>
      <c r="G538" s="7" t="s">
        <v>806</v>
      </c>
      <c r="H538" s="7" t="s">
        <v>807</v>
      </c>
      <c r="I538" s="7" t="s">
        <v>808</v>
      </c>
      <c r="J538" s="6"/>
      <c r="K538" s="7">
        <v>20.0</v>
      </c>
    </row>
    <row r="539">
      <c r="A539" s="6"/>
      <c r="B539" s="6"/>
      <c r="C539" s="6"/>
      <c r="D539" s="7">
        <v>2020.0</v>
      </c>
      <c r="E539" s="7" t="s">
        <v>23</v>
      </c>
      <c r="F539" s="7" t="s">
        <v>24</v>
      </c>
      <c r="G539" s="7">
        <v>60.0</v>
      </c>
      <c r="H539" s="7" t="s">
        <v>622</v>
      </c>
      <c r="I539" s="7" t="s">
        <v>244</v>
      </c>
      <c r="J539" s="6"/>
      <c r="K539" s="7">
        <v>50.0</v>
      </c>
    </row>
    <row r="540">
      <c r="A540" s="6"/>
      <c r="B540" s="6"/>
      <c r="C540" s="6"/>
      <c r="D540" s="7">
        <v>2019.0</v>
      </c>
      <c r="E540" s="7" t="s">
        <v>805</v>
      </c>
      <c r="F540" s="7" t="s">
        <v>36</v>
      </c>
      <c r="G540" s="7" t="s">
        <v>809</v>
      </c>
      <c r="H540" s="7" t="s">
        <v>810</v>
      </c>
      <c r="I540" s="7" t="s">
        <v>68</v>
      </c>
      <c r="J540" s="6"/>
      <c r="K540" s="7">
        <v>30.0</v>
      </c>
    </row>
    <row r="541">
      <c r="A541" s="6"/>
      <c r="B541" s="6"/>
      <c r="C541" s="6"/>
      <c r="D541" s="7">
        <v>2019.0</v>
      </c>
      <c r="E541" s="7" t="s">
        <v>805</v>
      </c>
      <c r="F541" s="7" t="s">
        <v>36</v>
      </c>
      <c r="G541" s="7" t="s">
        <v>811</v>
      </c>
      <c r="H541" s="7" t="s">
        <v>812</v>
      </c>
      <c r="I541" s="7" t="s">
        <v>467</v>
      </c>
      <c r="J541" s="6"/>
      <c r="K541" s="7">
        <v>25.0</v>
      </c>
    </row>
    <row r="542">
      <c r="A542" s="6"/>
      <c r="B542" s="6"/>
      <c r="C542" s="6"/>
      <c r="D542" s="7">
        <v>2019.0</v>
      </c>
      <c r="E542" s="7" t="s">
        <v>805</v>
      </c>
      <c r="F542" s="7" t="s">
        <v>36</v>
      </c>
      <c r="G542" s="7">
        <v>190.0</v>
      </c>
      <c r="H542" s="7" t="s">
        <v>105</v>
      </c>
      <c r="I542" s="7" t="s">
        <v>68</v>
      </c>
      <c r="J542" s="6"/>
      <c r="K542" s="7">
        <v>35.0</v>
      </c>
    </row>
    <row r="543">
      <c r="A543" s="6"/>
      <c r="B543" s="6"/>
      <c r="C543" s="6"/>
      <c r="D543" s="7">
        <v>2020.0</v>
      </c>
      <c r="E543" s="7" t="s">
        <v>413</v>
      </c>
      <c r="F543" s="7" t="s">
        <v>49</v>
      </c>
      <c r="G543" s="7">
        <v>27.0</v>
      </c>
      <c r="H543" s="7" t="s">
        <v>813</v>
      </c>
      <c r="I543" s="7" t="s">
        <v>814</v>
      </c>
      <c r="J543" s="6"/>
      <c r="K543" s="6"/>
    </row>
    <row r="544">
      <c r="A544" s="6"/>
      <c r="B544" s="6"/>
      <c r="C544" s="6"/>
      <c r="D544" s="7">
        <v>2020.0</v>
      </c>
      <c r="E544" s="7" t="s">
        <v>413</v>
      </c>
      <c r="F544" s="7" t="s">
        <v>49</v>
      </c>
      <c r="G544" s="7">
        <v>27.0</v>
      </c>
      <c r="H544" s="7" t="s">
        <v>813</v>
      </c>
      <c r="I544" s="7" t="s">
        <v>814</v>
      </c>
      <c r="J544" s="6"/>
      <c r="K544" s="6"/>
    </row>
    <row r="545">
      <c r="A545" s="6"/>
      <c r="B545" s="6"/>
      <c r="C545" s="6"/>
      <c r="D545" s="7">
        <v>2020.0</v>
      </c>
      <c r="E545" s="7" t="s">
        <v>413</v>
      </c>
      <c r="F545" s="7" t="s">
        <v>49</v>
      </c>
      <c r="G545" s="7">
        <v>27.0</v>
      </c>
      <c r="H545" s="7" t="s">
        <v>813</v>
      </c>
      <c r="I545" s="7" t="s">
        <v>814</v>
      </c>
      <c r="J545" s="6"/>
      <c r="K545" s="6"/>
    </row>
    <row r="546">
      <c r="A546" s="6"/>
      <c r="B546" s="6"/>
      <c r="C546" s="6"/>
      <c r="D546" s="7">
        <v>2020.0</v>
      </c>
      <c r="E546" s="7" t="s">
        <v>413</v>
      </c>
      <c r="F546" s="7" t="s">
        <v>49</v>
      </c>
      <c r="G546" s="7">
        <v>27.0</v>
      </c>
      <c r="H546" s="7" t="s">
        <v>813</v>
      </c>
      <c r="I546" s="7" t="s">
        <v>814</v>
      </c>
      <c r="J546" s="6"/>
      <c r="K546" s="6"/>
    </row>
    <row r="547">
      <c r="A547" s="6"/>
      <c r="B547" s="6"/>
      <c r="C547" s="6"/>
      <c r="D547" s="7">
        <v>2020.0</v>
      </c>
      <c r="E547" s="7" t="s">
        <v>413</v>
      </c>
      <c r="F547" s="7" t="s">
        <v>49</v>
      </c>
      <c r="G547" s="7">
        <v>27.0</v>
      </c>
      <c r="H547" s="7" t="s">
        <v>813</v>
      </c>
      <c r="I547" s="7" t="s">
        <v>814</v>
      </c>
      <c r="J547" s="6"/>
      <c r="K547" s="6"/>
    </row>
    <row r="548">
      <c r="A548" s="6"/>
      <c r="B548" s="6"/>
      <c r="C548" s="6"/>
      <c r="D548" s="7">
        <v>2020.0</v>
      </c>
      <c r="E548" s="7" t="s">
        <v>413</v>
      </c>
      <c r="F548" s="7" t="s">
        <v>49</v>
      </c>
      <c r="G548" s="7">
        <v>27.0</v>
      </c>
      <c r="H548" s="7" t="s">
        <v>813</v>
      </c>
      <c r="I548" s="7" t="s">
        <v>814</v>
      </c>
      <c r="J548" s="6"/>
      <c r="K548" s="6"/>
    </row>
    <row r="549">
      <c r="A549" s="6"/>
      <c r="B549" s="6"/>
      <c r="C549" s="6"/>
      <c r="D549" s="7">
        <v>2020.0</v>
      </c>
      <c r="E549" s="7" t="s">
        <v>413</v>
      </c>
      <c r="F549" s="7" t="s">
        <v>49</v>
      </c>
      <c r="G549" s="7">
        <v>27.0</v>
      </c>
      <c r="H549" s="7" t="s">
        <v>813</v>
      </c>
      <c r="I549" s="7" t="s">
        <v>814</v>
      </c>
      <c r="J549" s="6"/>
      <c r="K549" s="6"/>
    </row>
    <row r="550">
      <c r="A550" s="6"/>
      <c r="B550" s="6"/>
      <c r="C550" s="6"/>
      <c r="D550" s="7">
        <v>2020.0</v>
      </c>
      <c r="E550" s="7" t="s">
        <v>413</v>
      </c>
      <c r="F550" s="7" t="s">
        <v>49</v>
      </c>
      <c r="G550" s="7">
        <v>27.0</v>
      </c>
      <c r="H550" s="7" t="s">
        <v>813</v>
      </c>
      <c r="I550" s="7" t="s">
        <v>814</v>
      </c>
      <c r="J550" s="6"/>
      <c r="K550" s="6"/>
    </row>
    <row r="551">
      <c r="A551" s="6"/>
      <c r="B551" s="6"/>
      <c r="C551" s="6"/>
      <c r="D551" s="7">
        <v>2020.0</v>
      </c>
      <c r="E551" s="7" t="s">
        <v>413</v>
      </c>
      <c r="F551" s="7" t="s">
        <v>49</v>
      </c>
      <c r="G551" s="7">
        <v>27.0</v>
      </c>
      <c r="H551" s="7" t="s">
        <v>813</v>
      </c>
      <c r="I551" s="7" t="s">
        <v>814</v>
      </c>
      <c r="J551" s="6"/>
      <c r="K551" s="6"/>
    </row>
    <row r="552">
      <c r="A552" s="6"/>
      <c r="B552" s="6"/>
      <c r="C552" s="6"/>
      <c r="D552" s="7">
        <v>2020.0</v>
      </c>
      <c r="E552" s="7" t="s">
        <v>413</v>
      </c>
      <c r="F552" s="7" t="s">
        <v>49</v>
      </c>
      <c r="G552" s="7">
        <v>27.0</v>
      </c>
      <c r="H552" s="7" t="s">
        <v>813</v>
      </c>
      <c r="I552" s="7" t="s">
        <v>814</v>
      </c>
      <c r="J552" s="6"/>
      <c r="K552" s="6"/>
    </row>
    <row r="553">
      <c r="A553" s="6"/>
      <c r="B553" s="6"/>
      <c r="C553" s="6"/>
      <c r="D553" s="7">
        <v>2020.0</v>
      </c>
      <c r="E553" s="7" t="s">
        <v>413</v>
      </c>
      <c r="F553" s="7" t="s">
        <v>49</v>
      </c>
      <c r="G553" s="7">
        <v>27.0</v>
      </c>
      <c r="H553" s="7" t="s">
        <v>813</v>
      </c>
      <c r="I553" s="7" t="s">
        <v>814</v>
      </c>
      <c r="J553" s="6"/>
      <c r="K553" s="6"/>
    </row>
    <row r="554">
      <c r="A554" s="6"/>
      <c r="B554" s="6"/>
      <c r="C554" s="6"/>
      <c r="D554" s="7">
        <v>2020.0</v>
      </c>
      <c r="E554" s="7" t="s">
        <v>413</v>
      </c>
      <c r="F554" s="7" t="s">
        <v>49</v>
      </c>
      <c r="G554" s="7">
        <v>27.0</v>
      </c>
      <c r="H554" s="7" t="s">
        <v>813</v>
      </c>
      <c r="I554" s="7" t="s">
        <v>814</v>
      </c>
      <c r="J554" s="6"/>
      <c r="K554" s="6"/>
    </row>
    <row r="555">
      <c r="A555" s="6"/>
      <c r="B555" s="6"/>
      <c r="C555" s="6"/>
      <c r="D555" s="7">
        <v>2020.0</v>
      </c>
      <c r="E555" s="7" t="s">
        <v>413</v>
      </c>
      <c r="F555" s="7" t="s">
        <v>49</v>
      </c>
      <c r="G555" s="7">
        <v>27.0</v>
      </c>
      <c r="H555" s="7" t="s">
        <v>813</v>
      </c>
      <c r="I555" s="7" t="s">
        <v>814</v>
      </c>
      <c r="J555" s="6"/>
      <c r="K555" s="6"/>
    </row>
    <row r="556">
      <c r="A556" s="6"/>
      <c r="B556" s="6"/>
      <c r="C556" s="6"/>
      <c r="D556" s="7">
        <v>2020.0</v>
      </c>
      <c r="E556" s="7" t="s">
        <v>413</v>
      </c>
      <c r="F556" s="7" t="s">
        <v>49</v>
      </c>
      <c r="G556" s="7">
        <v>27.0</v>
      </c>
      <c r="H556" s="7" t="s">
        <v>813</v>
      </c>
      <c r="I556" s="7" t="s">
        <v>814</v>
      </c>
      <c r="J556" s="6"/>
      <c r="K556" s="6"/>
    </row>
    <row r="557">
      <c r="A557" s="6"/>
      <c r="B557" s="6"/>
      <c r="C557" s="6"/>
      <c r="D557" s="7">
        <v>2020.0</v>
      </c>
      <c r="E557" s="7" t="s">
        <v>413</v>
      </c>
      <c r="F557" s="7" t="s">
        <v>49</v>
      </c>
      <c r="G557" s="7">
        <v>27.0</v>
      </c>
      <c r="H557" s="7" t="s">
        <v>813</v>
      </c>
      <c r="I557" s="7" t="s">
        <v>814</v>
      </c>
      <c r="J557" s="6"/>
      <c r="K557" s="6"/>
    </row>
    <row r="558">
      <c r="A558" s="6"/>
      <c r="B558" s="6"/>
      <c r="C558" s="6"/>
      <c r="D558" s="7">
        <v>2020.0</v>
      </c>
      <c r="E558" s="7" t="s">
        <v>413</v>
      </c>
      <c r="F558" s="7" t="s">
        <v>49</v>
      </c>
      <c r="G558" s="7">
        <v>27.0</v>
      </c>
      <c r="H558" s="7" t="s">
        <v>813</v>
      </c>
      <c r="I558" s="7" t="s">
        <v>814</v>
      </c>
      <c r="J558" s="6"/>
      <c r="K558" s="6"/>
    </row>
    <row r="559">
      <c r="A559" s="6"/>
      <c r="B559" s="6"/>
      <c r="C559" s="6"/>
      <c r="D559" s="7">
        <v>2020.0</v>
      </c>
      <c r="E559" s="7" t="s">
        <v>413</v>
      </c>
      <c r="F559" s="7" t="s">
        <v>49</v>
      </c>
      <c r="G559" s="7">
        <v>27.0</v>
      </c>
      <c r="H559" s="7" t="s">
        <v>813</v>
      </c>
      <c r="I559" s="7" t="s">
        <v>814</v>
      </c>
      <c r="J559" s="6"/>
      <c r="K559" s="6"/>
    </row>
    <row r="560">
      <c r="A560" s="6"/>
      <c r="B560" s="6"/>
      <c r="C560" s="6"/>
      <c r="D560" s="7">
        <v>2020.0</v>
      </c>
      <c r="E560" s="7" t="s">
        <v>413</v>
      </c>
      <c r="F560" s="7" t="s">
        <v>49</v>
      </c>
      <c r="G560" s="7">
        <v>27.0</v>
      </c>
      <c r="H560" s="7" t="s">
        <v>813</v>
      </c>
      <c r="I560" s="7" t="s">
        <v>814</v>
      </c>
      <c r="J560" s="6"/>
      <c r="K560" s="6"/>
    </row>
    <row r="561">
      <c r="A561" s="6"/>
      <c r="B561" s="6"/>
      <c r="C561" s="6"/>
      <c r="D561" s="7">
        <v>2020.0</v>
      </c>
      <c r="E561" s="7" t="s">
        <v>413</v>
      </c>
      <c r="F561" s="7" t="s">
        <v>49</v>
      </c>
      <c r="G561" s="7">
        <v>27.0</v>
      </c>
      <c r="H561" s="7" t="s">
        <v>813</v>
      </c>
      <c r="I561" s="7" t="s">
        <v>814</v>
      </c>
      <c r="J561" s="6"/>
      <c r="K561" s="6"/>
    </row>
    <row r="562">
      <c r="A562" s="6"/>
      <c r="B562" s="6"/>
      <c r="C562" s="6"/>
      <c r="D562" s="7">
        <v>2020.0</v>
      </c>
      <c r="E562" s="7" t="s">
        <v>413</v>
      </c>
      <c r="F562" s="7" t="s">
        <v>49</v>
      </c>
      <c r="G562" s="7">
        <v>27.0</v>
      </c>
      <c r="H562" s="7" t="s">
        <v>813</v>
      </c>
      <c r="I562" s="7" t="s">
        <v>814</v>
      </c>
      <c r="J562" s="6"/>
      <c r="K562" s="6"/>
    </row>
    <row r="563">
      <c r="A563" s="6"/>
      <c r="B563" s="6"/>
      <c r="C563" s="6"/>
      <c r="D563" s="7">
        <v>2020.0</v>
      </c>
      <c r="E563" s="7" t="s">
        <v>413</v>
      </c>
      <c r="F563" s="7" t="s">
        <v>49</v>
      </c>
      <c r="G563" s="7">
        <v>27.0</v>
      </c>
      <c r="H563" s="7" t="s">
        <v>813</v>
      </c>
      <c r="I563" s="7" t="s">
        <v>814</v>
      </c>
      <c r="J563" s="6"/>
      <c r="K563" s="6"/>
    </row>
    <row r="564">
      <c r="A564" s="6"/>
      <c r="B564" s="6"/>
      <c r="C564" s="6"/>
      <c r="D564" s="7">
        <v>2020.0</v>
      </c>
      <c r="E564" s="7" t="s">
        <v>413</v>
      </c>
      <c r="F564" s="7" t="s">
        <v>49</v>
      </c>
      <c r="G564" s="7">
        <v>27.0</v>
      </c>
      <c r="H564" s="7" t="s">
        <v>813</v>
      </c>
      <c r="I564" s="7" t="s">
        <v>814</v>
      </c>
      <c r="J564" s="6"/>
      <c r="K564" s="6"/>
    </row>
    <row r="565">
      <c r="A565" s="6"/>
      <c r="B565" s="6"/>
      <c r="C565" s="6"/>
      <c r="D565" s="7">
        <v>2017.0</v>
      </c>
      <c r="E565" s="7" t="s">
        <v>815</v>
      </c>
      <c r="F565" s="7" t="s">
        <v>816</v>
      </c>
      <c r="G565" s="7">
        <v>647.0</v>
      </c>
      <c r="H565" s="7" t="s">
        <v>105</v>
      </c>
      <c r="I565" s="7" t="s">
        <v>30</v>
      </c>
      <c r="J565" s="6"/>
      <c r="K565" s="6"/>
    </row>
    <row r="566">
      <c r="A566" s="6"/>
      <c r="B566" s="6"/>
      <c r="C566" s="6"/>
      <c r="D566" s="7">
        <v>2017.0</v>
      </c>
      <c r="E566" s="7" t="s">
        <v>815</v>
      </c>
      <c r="F566" s="7" t="s">
        <v>816</v>
      </c>
      <c r="G566" s="7">
        <v>487.0</v>
      </c>
      <c r="H566" s="7" t="s">
        <v>105</v>
      </c>
      <c r="I566" s="7" t="s">
        <v>30</v>
      </c>
      <c r="J566" s="6"/>
      <c r="K566" s="6"/>
    </row>
    <row r="567">
      <c r="A567" s="6"/>
      <c r="B567" s="6"/>
      <c r="C567" s="6"/>
      <c r="D567" s="7">
        <v>2017.0</v>
      </c>
      <c r="E567" s="7" t="s">
        <v>815</v>
      </c>
      <c r="F567" s="7" t="s">
        <v>816</v>
      </c>
      <c r="G567" s="7">
        <v>585.0</v>
      </c>
      <c r="H567" s="7" t="s">
        <v>105</v>
      </c>
      <c r="I567" s="7" t="s">
        <v>30</v>
      </c>
      <c r="J567" s="6"/>
      <c r="K567" s="6"/>
    </row>
    <row r="568">
      <c r="A568" s="6"/>
      <c r="B568" s="6"/>
      <c r="C568" s="6"/>
      <c r="D568" s="7">
        <v>2017.0</v>
      </c>
      <c r="E568" s="7" t="s">
        <v>815</v>
      </c>
      <c r="F568" s="7" t="s">
        <v>816</v>
      </c>
      <c r="G568" s="7">
        <v>804.0</v>
      </c>
      <c r="H568" s="7" t="s">
        <v>105</v>
      </c>
      <c r="I568" s="7" t="s">
        <v>30</v>
      </c>
      <c r="J568" s="6"/>
      <c r="K568" s="6"/>
    </row>
    <row r="569">
      <c r="A569" s="6"/>
      <c r="B569" s="6"/>
      <c r="C569" s="6"/>
      <c r="D569" s="7">
        <v>2017.0</v>
      </c>
      <c r="E569" s="7" t="s">
        <v>815</v>
      </c>
      <c r="F569" s="7" t="s">
        <v>816</v>
      </c>
      <c r="G569" s="7">
        <v>801.0</v>
      </c>
      <c r="H569" s="7" t="s">
        <v>105</v>
      </c>
      <c r="I569" s="7" t="s">
        <v>814</v>
      </c>
      <c r="J569" s="6"/>
      <c r="K569" s="6"/>
    </row>
    <row r="570">
      <c r="A570" s="6"/>
      <c r="B570" s="6"/>
      <c r="C570" s="6"/>
      <c r="D570" s="7">
        <v>2017.0</v>
      </c>
      <c r="E570" s="7" t="s">
        <v>815</v>
      </c>
      <c r="F570" s="7" t="s">
        <v>816</v>
      </c>
      <c r="G570" s="7">
        <v>770.0</v>
      </c>
      <c r="H570" s="7" t="s">
        <v>105</v>
      </c>
      <c r="I570" s="7" t="s">
        <v>814</v>
      </c>
      <c r="J570" s="6"/>
      <c r="K570" s="6"/>
    </row>
    <row r="571">
      <c r="A571" s="6"/>
      <c r="B571" s="6"/>
      <c r="C571" s="6"/>
      <c r="D571" s="7">
        <v>2017.0</v>
      </c>
      <c r="E571" s="7" t="s">
        <v>815</v>
      </c>
      <c r="F571" s="7" t="s">
        <v>816</v>
      </c>
      <c r="G571" s="7">
        <v>639.0</v>
      </c>
      <c r="H571" s="7" t="s">
        <v>105</v>
      </c>
      <c r="I571" s="7" t="s">
        <v>814</v>
      </c>
      <c r="J571" s="6"/>
      <c r="K571" s="6"/>
    </row>
    <row r="572">
      <c r="A572" s="6"/>
      <c r="B572" s="6"/>
      <c r="C572" s="6"/>
      <c r="D572" s="7">
        <v>2017.0</v>
      </c>
      <c r="E572" s="7" t="s">
        <v>815</v>
      </c>
      <c r="F572" s="7" t="s">
        <v>816</v>
      </c>
      <c r="G572" s="7">
        <v>487.0</v>
      </c>
      <c r="H572" s="7" t="s">
        <v>105</v>
      </c>
      <c r="I572" s="7" t="s">
        <v>814</v>
      </c>
      <c r="J572" s="6"/>
      <c r="K572" s="6"/>
    </row>
    <row r="573">
      <c r="A573" s="6"/>
      <c r="B573" s="6"/>
      <c r="C573" s="6"/>
      <c r="D573" s="7">
        <v>2017.0</v>
      </c>
      <c r="E573" s="7" t="s">
        <v>815</v>
      </c>
      <c r="F573" s="7" t="s">
        <v>816</v>
      </c>
      <c r="G573" s="7">
        <v>639.0</v>
      </c>
      <c r="H573" s="7" t="s">
        <v>105</v>
      </c>
      <c r="I573" s="7" t="s">
        <v>814</v>
      </c>
      <c r="J573" s="6"/>
      <c r="K573" s="6"/>
    </row>
    <row r="574">
      <c r="A574" s="6"/>
      <c r="B574" s="6"/>
      <c r="C574" s="6"/>
      <c r="D574" s="7">
        <v>2017.0</v>
      </c>
      <c r="E574" s="7" t="s">
        <v>815</v>
      </c>
      <c r="F574" s="7" t="s">
        <v>816</v>
      </c>
      <c r="G574" s="7">
        <v>727.0</v>
      </c>
      <c r="H574" s="7" t="s">
        <v>105</v>
      </c>
      <c r="I574" s="7" t="s">
        <v>814</v>
      </c>
      <c r="J574" s="6"/>
      <c r="K574" s="6"/>
    </row>
    <row r="575">
      <c r="A575" s="6"/>
      <c r="B575" s="6"/>
      <c r="C575" s="6"/>
      <c r="D575" s="7">
        <v>2017.0</v>
      </c>
      <c r="E575" s="7" t="s">
        <v>815</v>
      </c>
      <c r="F575" s="7" t="s">
        <v>816</v>
      </c>
      <c r="G575" s="7">
        <v>674.0</v>
      </c>
      <c r="H575" s="7" t="s">
        <v>105</v>
      </c>
      <c r="I575" s="7" t="s">
        <v>814</v>
      </c>
      <c r="J575" s="6"/>
      <c r="K575" s="6"/>
    </row>
    <row r="576">
      <c r="A576" s="6"/>
      <c r="B576" s="6"/>
      <c r="C576" s="6"/>
      <c r="D576" s="7">
        <v>2017.0</v>
      </c>
      <c r="E576" s="7" t="s">
        <v>815</v>
      </c>
      <c r="F576" s="7" t="s">
        <v>816</v>
      </c>
      <c r="G576" s="7">
        <v>570.0</v>
      </c>
      <c r="H576" s="7" t="s">
        <v>105</v>
      </c>
      <c r="I576" s="7" t="s">
        <v>814</v>
      </c>
      <c r="J576" s="6"/>
      <c r="K576" s="6"/>
    </row>
    <row r="577">
      <c r="A577" s="6"/>
      <c r="B577" s="6"/>
      <c r="C577" s="6"/>
      <c r="D577" s="7">
        <v>2017.0</v>
      </c>
      <c r="E577" s="7" t="s">
        <v>815</v>
      </c>
      <c r="F577" s="7" t="s">
        <v>816</v>
      </c>
      <c r="G577" s="7">
        <v>647.0</v>
      </c>
      <c r="H577" s="7" t="s">
        <v>105</v>
      </c>
      <c r="I577" s="7" t="s">
        <v>814</v>
      </c>
      <c r="J577" s="6"/>
      <c r="K577" s="6"/>
    </row>
    <row r="578">
      <c r="A578" s="6"/>
      <c r="B578" s="6"/>
      <c r="C578" s="6"/>
      <c r="D578" s="7">
        <v>2017.0</v>
      </c>
      <c r="E578" s="7" t="s">
        <v>815</v>
      </c>
      <c r="F578" s="7" t="s">
        <v>816</v>
      </c>
      <c r="G578" s="7">
        <v>776.0</v>
      </c>
      <c r="H578" s="7" t="s">
        <v>105</v>
      </c>
      <c r="I578" s="7" t="s">
        <v>814</v>
      </c>
      <c r="J578" s="6"/>
      <c r="K578" s="6"/>
    </row>
    <row r="579">
      <c r="A579" s="6"/>
      <c r="B579" s="6"/>
      <c r="C579" s="6"/>
      <c r="D579" s="7">
        <v>2017.0</v>
      </c>
      <c r="E579" s="7" t="s">
        <v>815</v>
      </c>
      <c r="F579" s="7" t="s">
        <v>816</v>
      </c>
      <c r="G579" s="7">
        <v>605.0</v>
      </c>
      <c r="H579" s="7" t="s">
        <v>105</v>
      </c>
      <c r="I579" s="7" t="s">
        <v>814</v>
      </c>
      <c r="J579" s="6"/>
      <c r="K579" s="6"/>
    </row>
    <row r="580">
      <c r="A580" s="6"/>
      <c r="B580" s="6"/>
      <c r="C580" s="6"/>
      <c r="D580" s="7">
        <v>2017.0</v>
      </c>
      <c r="E580" s="7" t="s">
        <v>75</v>
      </c>
      <c r="F580" s="7" t="s">
        <v>817</v>
      </c>
      <c r="G580" s="7" t="s">
        <v>818</v>
      </c>
      <c r="H580" s="7" t="s">
        <v>105</v>
      </c>
      <c r="I580" s="7" t="s">
        <v>25</v>
      </c>
      <c r="J580" s="6"/>
      <c r="K580" s="6"/>
    </row>
    <row r="581">
      <c r="A581" s="6"/>
      <c r="B581" s="6"/>
      <c r="C581" s="6"/>
      <c r="D581" s="7">
        <v>2017.0</v>
      </c>
      <c r="E581" s="7" t="s">
        <v>75</v>
      </c>
      <c r="F581" s="7" t="s">
        <v>817</v>
      </c>
      <c r="G581" s="7" t="s">
        <v>818</v>
      </c>
      <c r="H581" s="7" t="s">
        <v>105</v>
      </c>
      <c r="I581" s="7" t="s">
        <v>25</v>
      </c>
      <c r="J581" s="6"/>
      <c r="K581" s="6"/>
    </row>
    <row r="582">
      <c r="A582" s="6"/>
      <c r="B582" s="6"/>
      <c r="C582" s="6"/>
      <c r="D582" s="7">
        <v>2017.0</v>
      </c>
      <c r="E582" s="7" t="s">
        <v>75</v>
      </c>
      <c r="F582" s="7" t="s">
        <v>817</v>
      </c>
      <c r="G582" s="7" t="s">
        <v>818</v>
      </c>
      <c r="H582" s="7" t="s">
        <v>105</v>
      </c>
      <c r="I582" s="7" t="s">
        <v>25</v>
      </c>
      <c r="J582" s="6"/>
      <c r="K582" s="6"/>
    </row>
    <row r="583">
      <c r="A583" s="6"/>
      <c r="B583" s="6"/>
      <c r="C583" s="6"/>
      <c r="D583" s="7">
        <v>2017.0</v>
      </c>
      <c r="E583" s="7" t="s">
        <v>75</v>
      </c>
      <c r="F583" s="7" t="s">
        <v>817</v>
      </c>
      <c r="G583" s="7" t="s">
        <v>818</v>
      </c>
      <c r="H583" s="7" t="s">
        <v>105</v>
      </c>
      <c r="I583" s="7" t="s">
        <v>25</v>
      </c>
      <c r="J583" s="6"/>
      <c r="K583" s="6"/>
    </row>
    <row r="584">
      <c r="A584" s="6"/>
      <c r="B584" s="6"/>
      <c r="C584" s="6"/>
      <c r="D584" s="7">
        <v>2017.0</v>
      </c>
      <c r="E584" s="7" t="s">
        <v>75</v>
      </c>
      <c r="F584" s="7" t="s">
        <v>817</v>
      </c>
      <c r="G584" s="7" t="s">
        <v>818</v>
      </c>
      <c r="H584" s="7" t="s">
        <v>105</v>
      </c>
      <c r="I584" s="7" t="s">
        <v>25</v>
      </c>
      <c r="J584" s="6"/>
      <c r="K584" s="6"/>
    </row>
    <row r="585">
      <c r="A585" s="6"/>
      <c r="B585" s="6"/>
      <c r="C585" s="6"/>
      <c r="D585" s="7">
        <v>2017.0</v>
      </c>
      <c r="E585" s="7" t="s">
        <v>75</v>
      </c>
      <c r="F585" s="7" t="s">
        <v>817</v>
      </c>
      <c r="G585" s="7" t="s">
        <v>818</v>
      </c>
      <c r="H585" s="7" t="s">
        <v>105</v>
      </c>
      <c r="I585" s="7" t="s">
        <v>25</v>
      </c>
      <c r="J585" s="6"/>
      <c r="K585" s="6"/>
    </row>
    <row r="586">
      <c r="A586" s="6"/>
      <c r="B586" s="6"/>
      <c r="C586" s="6"/>
      <c r="D586" s="7">
        <v>2017.0</v>
      </c>
      <c r="E586" s="7" t="s">
        <v>75</v>
      </c>
      <c r="F586" s="7" t="s">
        <v>817</v>
      </c>
      <c r="G586" s="7" t="s">
        <v>818</v>
      </c>
      <c r="H586" s="7" t="s">
        <v>105</v>
      </c>
      <c r="I586" s="7" t="s">
        <v>25</v>
      </c>
      <c r="J586" s="6"/>
      <c r="K586" s="6"/>
    </row>
    <row r="587">
      <c r="A587" s="6"/>
      <c r="B587" s="6"/>
      <c r="C587" s="6"/>
      <c r="D587" s="7">
        <v>2017.0</v>
      </c>
      <c r="E587" s="7" t="s">
        <v>75</v>
      </c>
      <c r="F587" s="7" t="s">
        <v>817</v>
      </c>
      <c r="G587" s="7" t="s">
        <v>818</v>
      </c>
      <c r="H587" s="7" t="s">
        <v>105</v>
      </c>
      <c r="I587" s="7" t="s">
        <v>25</v>
      </c>
      <c r="J587" s="6"/>
      <c r="K587" s="6"/>
    </row>
    <row r="588">
      <c r="A588" s="6"/>
      <c r="B588" s="6"/>
      <c r="C588" s="6"/>
      <c r="D588" s="7">
        <v>2017.0</v>
      </c>
      <c r="E588" s="7" t="s">
        <v>75</v>
      </c>
      <c r="F588" s="7" t="s">
        <v>817</v>
      </c>
      <c r="G588" s="7" t="s">
        <v>818</v>
      </c>
      <c r="H588" s="7" t="s">
        <v>105</v>
      </c>
      <c r="I588" s="7" t="s">
        <v>25</v>
      </c>
      <c r="J588" s="6"/>
      <c r="K588" s="6"/>
    </row>
    <row r="589">
      <c r="A589" s="6"/>
      <c r="B589" s="6"/>
      <c r="C589" s="6"/>
      <c r="D589" s="7">
        <v>2017.0</v>
      </c>
      <c r="E589" s="7" t="s">
        <v>75</v>
      </c>
      <c r="F589" s="7" t="s">
        <v>817</v>
      </c>
      <c r="G589" s="7" t="s">
        <v>818</v>
      </c>
      <c r="H589" s="7" t="s">
        <v>105</v>
      </c>
      <c r="I589" s="7" t="s">
        <v>25</v>
      </c>
      <c r="J589" s="6"/>
      <c r="K589" s="6"/>
    </row>
    <row r="590">
      <c r="A590" s="6"/>
      <c r="B590" s="6"/>
      <c r="C590" s="6"/>
      <c r="D590" s="7">
        <v>2020.0</v>
      </c>
      <c r="E590" s="7" t="s">
        <v>62</v>
      </c>
      <c r="F590" s="7" t="s">
        <v>49</v>
      </c>
      <c r="G590" s="7" t="s">
        <v>819</v>
      </c>
      <c r="H590" s="7" t="s">
        <v>105</v>
      </c>
      <c r="I590" s="7" t="s">
        <v>25</v>
      </c>
      <c r="J590" s="6"/>
      <c r="K590" s="6"/>
    </row>
    <row r="591">
      <c r="A591" s="6"/>
      <c r="B591" s="6"/>
      <c r="C591" s="6"/>
      <c r="D591" s="7">
        <v>2020.0</v>
      </c>
      <c r="E591" s="7" t="s">
        <v>62</v>
      </c>
      <c r="F591" s="7" t="s">
        <v>49</v>
      </c>
      <c r="G591" s="7" t="s">
        <v>819</v>
      </c>
      <c r="H591" s="7" t="s">
        <v>105</v>
      </c>
      <c r="I591" s="7" t="s">
        <v>25</v>
      </c>
      <c r="J591" s="6"/>
      <c r="K591" s="6"/>
    </row>
    <row r="592">
      <c r="A592" s="6"/>
      <c r="B592" s="6"/>
      <c r="C592" s="6"/>
      <c r="D592" s="7">
        <v>2020.0</v>
      </c>
      <c r="E592" s="7" t="s">
        <v>62</v>
      </c>
      <c r="F592" s="7" t="s">
        <v>49</v>
      </c>
      <c r="G592" s="7" t="s">
        <v>819</v>
      </c>
      <c r="H592" s="7" t="s">
        <v>105</v>
      </c>
      <c r="I592" s="7" t="s">
        <v>25</v>
      </c>
      <c r="J592" s="6"/>
      <c r="K592" s="6"/>
    </row>
    <row r="593">
      <c r="A593" s="6"/>
      <c r="B593" s="6"/>
      <c r="C593" s="6"/>
      <c r="D593" s="7">
        <v>2020.0</v>
      </c>
      <c r="E593" s="7" t="s">
        <v>62</v>
      </c>
      <c r="F593" s="7" t="s">
        <v>49</v>
      </c>
      <c r="G593" s="7" t="s">
        <v>819</v>
      </c>
      <c r="H593" s="7" t="s">
        <v>105</v>
      </c>
      <c r="I593" s="7" t="s">
        <v>25</v>
      </c>
      <c r="J593" s="6"/>
      <c r="K593" s="6"/>
    </row>
    <row r="594">
      <c r="A594" s="6"/>
      <c r="B594" s="6"/>
      <c r="C594" s="6"/>
      <c r="D594" s="7">
        <v>2020.0</v>
      </c>
      <c r="E594" s="7" t="s">
        <v>62</v>
      </c>
      <c r="F594" s="7" t="s">
        <v>49</v>
      </c>
      <c r="G594" s="7" t="s">
        <v>819</v>
      </c>
      <c r="H594" s="7" t="s">
        <v>105</v>
      </c>
      <c r="I594" s="7" t="s">
        <v>25</v>
      </c>
      <c r="J594" s="6"/>
      <c r="K594" s="6"/>
    </row>
    <row r="595">
      <c r="A595" s="6"/>
      <c r="B595" s="6"/>
      <c r="C595" s="6"/>
      <c r="D595" s="7">
        <v>2020.0</v>
      </c>
      <c r="E595" s="7" t="s">
        <v>62</v>
      </c>
      <c r="F595" s="7" t="s">
        <v>49</v>
      </c>
      <c r="G595" s="7" t="s">
        <v>819</v>
      </c>
      <c r="H595" s="7" t="s">
        <v>105</v>
      </c>
      <c r="I595" s="7" t="s">
        <v>25</v>
      </c>
      <c r="J595" s="6"/>
      <c r="K595" s="6"/>
    </row>
    <row r="596">
      <c r="A596" s="6"/>
      <c r="B596" s="6"/>
      <c r="C596" s="6"/>
      <c r="D596" s="7">
        <v>2020.0</v>
      </c>
      <c r="E596" s="7" t="s">
        <v>62</v>
      </c>
      <c r="F596" s="7" t="s">
        <v>49</v>
      </c>
      <c r="G596" s="7" t="s">
        <v>819</v>
      </c>
      <c r="H596" s="7" t="s">
        <v>105</v>
      </c>
      <c r="I596" s="7" t="s">
        <v>25</v>
      </c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7" t="s">
        <v>820</v>
      </c>
      <c r="B613" s="6"/>
      <c r="C613" s="6"/>
      <c r="D613" s="33">
        <v>2018.0</v>
      </c>
      <c r="E613" s="33" t="s">
        <v>23</v>
      </c>
      <c r="F613" s="33" t="s">
        <v>821</v>
      </c>
      <c r="G613" s="33" t="s">
        <v>822</v>
      </c>
      <c r="H613" s="33"/>
      <c r="I613" s="33" t="s">
        <v>68</v>
      </c>
      <c r="J613" s="6"/>
      <c r="K613" s="33">
        <v>130.0</v>
      </c>
    </row>
    <row r="614">
      <c r="A614" s="6"/>
      <c r="B614" s="6"/>
      <c r="C614" s="6"/>
      <c r="D614" s="33">
        <v>2018.0</v>
      </c>
      <c r="E614" s="33" t="s">
        <v>75</v>
      </c>
      <c r="F614" s="33" t="s">
        <v>821</v>
      </c>
      <c r="G614" s="33" t="s">
        <v>823</v>
      </c>
      <c r="H614" s="33"/>
      <c r="I614" s="33" t="s">
        <v>68</v>
      </c>
      <c r="J614" s="6"/>
      <c r="K614" s="33">
        <v>115.0</v>
      </c>
    </row>
    <row r="615">
      <c r="A615" s="6"/>
      <c r="B615" s="6"/>
      <c r="C615" s="6"/>
      <c r="D615" s="33">
        <v>2018.0</v>
      </c>
      <c r="E615" s="33" t="s">
        <v>75</v>
      </c>
      <c r="F615" s="33" t="s">
        <v>821</v>
      </c>
      <c r="G615" s="33" t="s">
        <v>532</v>
      </c>
      <c r="H615" s="33"/>
      <c r="I615" s="33" t="s">
        <v>68</v>
      </c>
      <c r="J615" s="6"/>
      <c r="K615" s="33">
        <v>100.0</v>
      </c>
    </row>
    <row r="616">
      <c r="A616" s="6"/>
      <c r="B616" s="6"/>
      <c r="C616" s="6"/>
      <c r="D616" s="7">
        <v>2019.0</v>
      </c>
      <c r="E616" s="7" t="s">
        <v>39</v>
      </c>
      <c r="F616" s="7" t="s">
        <v>824</v>
      </c>
      <c r="G616" s="7">
        <v>1.0</v>
      </c>
      <c r="H616" s="7" t="s">
        <v>825</v>
      </c>
      <c r="I616" s="7" t="s">
        <v>25</v>
      </c>
      <c r="J616" s="6"/>
      <c r="K616" s="7">
        <v>150.0</v>
      </c>
    </row>
    <row r="617">
      <c r="A617" s="6"/>
      <c r="B617" s="6"/>
      <c r="C617" s="6"/>
      <c r="D617" s="33">
        <v>2018.0</v>
      </c>
      <c r="E617" s="33" t="s">
        <v>23</v>
      </c>
      <c r="F617" s="33" t="s">
        <v>821</v>
      </c>
      <c r="G617" s="30">
        <v>150.0</v>
      </c>
      <c r="H617" s="6"/>
      <c r="I617" s="33" t="s">
        <v>68</v>
      </c>
      <c r="J617" s="6"/>
      <c r="K617" s="7">
        <v>150.0</v>
      </c>
    </row>
    <row r="618">
      <c r="A618" s="6"/>
      <c r="B618" s="6"/>
      <c r="C618" s="6"/>
      <c r="D618" s="33">
        <v>2018.0</v>
      </c>
      <c r="E618" s="33" t="s">
        <v>75</v>
      </c>
      <c r="F618" s="33" t="s">
        <v>821</v>
      </c>
      <c r="G618" s="33" t="s">
        <v>532</v>
      </c>
      <c r="H618" s="33"/>
      <c r="I618" s="33" t="s">
        <v>68</v>
      </c>
      <c r="J618" s="6"/>
      <c r="K618" s="33">
        <v>100.0</v>
      </c>
    </row>
    <row r="619">
      <c r="A619" s="6"/>
      <c r="B619" s="6"/>
      <c r="C619" s="6"/>
      <c r="D619" s="7">
        <v>2001.0</v>
      </c>
      <c r="E619" s="7" t="s">
        <v>102</v>
      </c>
      <c r="F619" s="7" t="s">
        <v>826</v>
      </c>
      <c r="G619" s="7">
        <v>451.0</v>
      </c>
      <c r="H619" s="6"/>
      <c r="I619" s="7" t="s">
        <v>498</v>
      </c>
      <c r="J619" s="6"/>
      <c r="K619" s="7">
        <v>75.0</v>
      </c>
    </row>
    <row r="620">
      <c r="A620" s="6"/>
      <c r="B620" s="6"/>
      <c r="C620" s="6"/>
      <c r="D620" s="7">
        <v>2019.0</v>
      </c>
      <c r="E620" s="7" t="s">
        <v>827</v>
      </c>
      <c r="F620" s="7" t="s">
        <v>824</v>
      </c>
      <c r="G620" s="7">
        <v>504.0</v>
      </c>
      <c r="H620" s="6"/>
      <c r="I620" s="7" t="s">
        <v>30</v>
      </c>
      <c r="J620" s="6"/>
      <c r="K620" s="7">
        <v>80.0</v>
      </c>
    </row>
    <row r="621">
      <c r="A621" s="6"/>
      <c r="B621" s="6"/>
      <c r="C621" s="6"/>
      <c r="D621" s="7">
        <v>2019.0</v>
      </c>
      <c r="E621" s="7" t="s">
        <v>827</v>
      </c>
      <c r="F621" s="7" t="s">
        <v>824</v>
      </c>
      <c r="G621" s="7">
        <v>504.0</v>
      </c>
      <c r="H621" s="6"/>
      <c r="I621" s="7" t="s">
        <v>30</v>
      </c>
      <c r="J621" s="6"/>
      <c r="K621" s="7">
        <v>80.0</v>
      </c>
    </row>
    <row r="622">
      <c r="A622" s="6"/>
      <c r="B622" s="6"/>
      <c r="C622" s="6"/>
      <c r="D622" s="7">
        <v>2019.0</v>
      </c>
      <c r="E622" s="7" t="s">
        <v>827</v>
      </c>
      <c r="F622" s="7" t="s">
        <v>824</v>
      </c>
      <c r="G622" s="7">
        <v>504.0</v>
      </c>
      <c r="H622" s="6"/>
      <c r="I622" s="7" t="s">
        <v>30</v>
      </c>
      <c r="J622" s="6"/>
      <c r="K622" s="7">
        <v>80.0</v>
      </c>
    </row>
    <row r="623">
      <c r="A623" s="6"/>
      <c r="B623" s="6"/>
      <c r="C623" s="6"/>
      <c r="D623" s="7">
        <v>2019.0</v>
      </c>
      <c r="E623" s="7" t="s">
        <v>827</v>
      </c>
      <c r="F623" s="7" t="s">
        <v>824</v>
      </c>
      <c r="G623" s="7">
        <v>504.0</v>
      </c>
      <c r="H623" s="6"/>
      <c r="I623" s="7" t="s">
        <v>30</v>
      </c>
      <c r="J623" s="6"/>
      <c r="K623" s="7">
        <v>80.0</v>
      </c>
    </row>
    <row r="624">
      <c r="A624" s="6"/>
      <c r="B624" s="6"/>
      <c r="C624" s="6"/>
      <c r="D624" s="7">
        <v>2019.0</v>
      </c>
      <c r="E624" s="7" t="s">
        <v>827</v>
      </c>
      <c r="F624" s="7" t="s">
        <v>824</v>
      </c>
      <c r="G624" s="7">
        <v>504.0</v>
      </c>
      <c r="H624" s="6"/>
      <c r="I624" s="7" t="s">
        <v>30</v>
      </c>
      <c r="J624" s="6"/>
      <c r="K624" s="7">
        <v>80.0</v>
      </c>
    </row>
    <row r="625">
      <c r="A625" s="6"/>
      <c r="B625" s="6"/>
      <c r="C625" s="6"/>
      <c r="D625" s="7">
        <v>2019.0</v>
      </c>
      <c r="E625" s="7" t="s">
        <v>827</v>
      </c>
      <c r="F625" s="7" t="s">
        <v>824</v>
      </c>
      <c r="G625" s="7">
        <v>504.0</v>
      </c>
      <c r="H625" s="6"/>
      <c r="I625" s="7" t="s">
        <v>30</v>
      </c>
      <c r="J625" s="6"/>
      <c r="K625" s="7">
        <v>80.0</v>
      </c>
    </row>
    <row r="626">
      <c r="A626" s="6"/>
      <c r="B626" s="6"/>
      <c r="C626" s="6"/>
      <c r="D626" s="7">
        <v>2018.0</v>
      </c>
      <c r="E626" s="7" t="s">
        <v>62</v>
      </c>
      <c r="F626" s="7" t="s">
        <v>821</v>
      </c>
      <c r="G626" s="7">
        <v>700.0</v>
      </c>
      <c r="H626" s="7" t="s">
        <v>828</v>
      </c>
      <c r="I626" s="7" t="s">
        <v>25</v>
      </c>
      <c r="J626" s="6"/>
      <c r="K626" s="7">
        <v>75.0</v>
      </c>
    </row>
    <row r="627">
      <c r="A627" s="6"/>
      <c r="B627" s="6"/>
      <c r="C627" s="6"/>
      <c r="D627" s="7">
        <v>2018.0</v>
      </c>
      <c r="E627" s="7" t="s">
        <v>75</v>
      </c>
      <c r="F627" s="7" t="s">
        <v>821</v>
      </c>
      <c r="G627" s="7">
        <v>285.0</v>
      </c>
      <c r="H627" s="6"/>
      <c r="I627" s="7" t="s">
        <v>244</v>
      </c>
      <c r="J627" s="6"/>
      <c r="K627" s="7">
        <v>60.0</v>
      </c>
    </row>
    <row r="628">
      <c r="A628" s="6"/>
      <c r="B628" s="6"/>
      <c r="C628" s="6"/>
      <c r="D628" s="7">
        <v>2018.0</v>
      </c>
      <c r="E628" s="7" t="s">
        <v>815</v>
      </c>
      <c r="F628" s="7" t="s">
        <v>821</v>
      </c>
      <c r="G628" s="7">
        <v>53.0</v>
      </c>
      <c r="H628" s="6"/>
      <c r="I628" s="7" t="s">
        <v>30</v>
      </c>
      <c r="J628" s="6"/>
      <c r="K628" s="7">
        <v>120.0</v>
      </c>
    </row>
    <row r="629">
      <c r="A629" s="6"/>
      <c r="B629" s="6"/>
      <c r="C629" s="6"/>
      <c r="D629" s="7">
        <v>2018.0</v>
      </c>
      <c r="E629" s="7" t="s">
        <v>815</v>
      </c>
      <c r="F629" s="7" t="s">
        <v>821</v>
      </c>
      <c r="G629" s="7">
        <v>53.0</v>
      </c>
      <c r="H629" s="6"/>
      <c r="I629" s="7" t="s">
        <v>30</v>
      </c>
      <c r="J629" s="6"/>
      <c r="K629" s="7">
        <v>120.0</v>
      </c>
    </row>
    <row r="630">
      <c r="A630" s="6"/>
      <c r="B630" s="6"/>
      <c r="C630" s="6"/>
      <c r="D630" s="7">
        <v>2018.0</v>
      </c>
      <c r="E630" s="7" t="s">
        <v>815</v>
      </c>
      <c r="F630" s="7" t="s">
        <v>821</v>
      </c>
      <c r="G630" s="7">
        <v>53.0</v>
      </c>
      <c r="H630" s="6"/>
      <c r="I630" s="7" t="s">
        <v>30</v>
      </c>
      <c r="J630" s="6"/>
      <c r="K630" s="7">
        <v>120.0</v>
      </c>
    </row>
    <row r="631">
      <c r="A631" s="6"/>
      <c r="B631" s="6"/>
      <c r="C631" s="6"/>
      <c r="D631" s="7">
        <v>2018.0</v>
      </c>
      <c r="E631" s="7" t="s">
        <v>815</v>
      </c>
      <c r="F631" s="7" t="s">
        <v>821</v>
      </c>
      <c r="G631" s="7">
        <v>53.0</v>
      </c>
      <c r="H631" s="6"/>
      <c r="I631" s="7" t="s">
        <v>30</v>
      </c>
      <c r="J631" s="6"/>
      <c r="K631" s="7">
        <v>120.0</v>
      </c>
    </row>
    <row r="632">
      <c r="A632" s="6"/>
      <c r="B632" s="6"/>
      <c r="C632" s="6"/>
      <c r="D632" s="7">
        <v>2018.0</v>
      </c>
      <c r="E632" s="7" t="s">
        <v>815</v>
      </c>
      <c r="F632" s="7" t="s">
        <v>821</v>
      </c>
      <c r="G632" s="7">
        <v>53.0</v>
      </c>
      <c r="H632" s="6"/>
      <c r="I632" s="7" t="s">
        <v>30</v>
      </c>
      <c r="J632" s="6"/>
      <c r="K632" s="7">
        <v>120.0</v>
      </c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</row>
  </sheetData>
  <conditionalFormatting sqref="I139:I151">
    <cfRule type="containsText" dxfId="0" priority="1" operator="containsText" text="football">
      <formula>NOT(ISERROR(SEARCH(("football"),(I139))))</formula>
    </cfRule>
  </conditionalFormatting>
  <conditionalFormatting sqref="I139:I151">
    <cfRule type="containsText" dxfId="1" priority="2" operator="containsText" text="baseball">
      <formula>NOT(ISERROR(SEARCH(("baseball"),(I139))))</formula>
    </cfRule>
  </conditionalFormatting>
  <conditionalFormatting sqref="I139:I151">
    <cfRule type="containsText" dxfId="2" priority="3" operator="containsText" text="basketball">
      <formula>NOT(ISERROR(SEARCH(("basketball"),(I139))))</formula>
    </cfRule>
  </conditionalFormatting>
  <conditionalFormatting sqref="I139:I151">
    <cfRule type="containsText" dxfId="3" priority="4" operator="containsText" text="pokemon">
      <formula>NOT(ISERROR(SEARCH(("pokemon"),(I139))))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3" t="s">
        <v>3</v>
      </c>
      <c r="B1" s="143" t="s">
        <v>4</v>
      </c>
      <c r="C1" s="143" t="s">
        <v>5</v>
      </c>
      <c r="D1" s="143" t="s">
        <v>6</v>
      </c>
      <c r="E1" s="143" t="s">
        <v>7</v>
      </c>
      <c r="F1" s="143" t="s">
        <v>8</v>
      </c>
      <c r="G1" s="143" t="s">
        <v>4927</v>
      </c>
      <c r="H1" s="3" t="s">
        <v>4974</v>
      </c>
    </row>
    <row r="2">
      <c r="K2" s="78" t="s">
        <v>4885</v>
      </c>
      <c r="L2" s="443"/>
    </row>
    <row r="3">
      <c r="K3" s="233">
        <f>sum(G6:G1000)</f>
        <v>179</v>
      </c>
      <c r="L3" s="223"/>
    </row>
    <row r="6">
      <c r="A6" s="444">
        <v>1982.0</v>
      </c>
      <c r="B6" s="444" t="s">
        <v>62</v>
      </c>
      <c r="C6" s="444" t="s">
        <v>5236</v>
      </c>
      <c r="D6" s="444">
        <v>38.0</v>
      </c>
      <c r="E6" s="445"/>
      <c r="F6" s="444" t="s">
        <v>5297</v>
      </c>
      <c r="G6" s="5">
        <v>1.0</v>
      </c>
    </row>
    <row r="7">
      <c r="A7" s="444">
        <v>1982.0</v>
      </c>
      <c r="B7" s="444" t="s">
        <v>62</v>
      </c>
      <c r="C7" s="444" t="s">
        <v>979</v>
      </c>
      <c r="D7" s="444">
        <v>242.0</v>
      </c>
      <c r="E7" s="444" t="s">
        <v>6675</v>
      </c>
      <c r="F7" s="444" t="s">
        <v>5297</v>
      </c>
      <c r="G7" s="5">
        <v>1.0</v>
      </c>
    </row>
    <row r="8">
      <c r="A8" s="444">
        <v>1979.0</v>
      </c>
      <c r="B8" s="444" t="s">
        <v>62</v>
      </c>
      <c r="C8" s="444" t="s">
        <v>5205</v>
      </c>
      <c r="D8" s="444">
        <v>210.0</v>
      </c>
      <c r="E8" s="445"/>
      <c r="F8" s="444" t="s">
        <v>5297</v>
      </c>
      <c r="G8" s="5">
        <v>1.0</v>
      </c>
    </row>
    <row r="9">
      <c r="A9" s="444">
        <v>1982.0</v>
      </c>
      <c r="B9" s="444" t="s">
        <v>1974</v>
      </c>
      <c r="C9" s="444" t="s">
        <v>5352</v>
      </c>
      <c r="D9" s="444">
        <v>196.0</v>
      </c>
      <c r="E9" s="445"/>
      <c r="F9" s="444" t="s">
        <v>5297</v>
      </c>
      <c r="G9" s="5">
        <v>1.0</v>
      </c>
    </row>
    <row r="10">
      <c r="A10" s="444">
        <v>1992.0</v>
      </c>
      <c r="B10" s="444" t="s">
        <v>5354</v>
      </c>
      <c r="C10" s="444" t="s">
        <v>145</v>
      </c>
      <c r="D10" s="444" t="s">
        <v>5355</v>
      </c>
      <c r="E10" s="444" t="s">
        <v>5356</v>
      </c>
      <c r="F10" s="444" t="s">
        <v>5297</v>
      </c>
      <c r="G10" s="5">
        <v>1.0</v>
      </c>
    </row>
    <row r="11">
      <c r="A11" s="444">
        <v>1979.0</v>
      </c>
      <c r="B11" s="444" t="s">
        <v>62</v>
      </c>
      <c r="C11" s="444" t="s">
        <v>5236</v>
      </c>
      <c r="D11" s="444">
        <v>115.0</v>
      </c>
      <c r="E11" s="445"/>
      <c r="F11" s="444" t="s">
        <v>5297</v>
      </c>
      <c r="G11" s="5">
        <v>1.0</v>
      </c>
    </row>
    <row r="12">
      <c r="A12" s="444">
        <v>1982.0</v>
      </c>
      <c r="B12" s="444" t="s">
        <v>1974</v>
      </c>
      <c r="C12" s="444" t="s">
        <v>5352</v>
      </c>
      <c r="D12" s="444">
        <v>196.0</v>
      </c>
      <c r="E12" s="445"/>
      <c r="F12" s="444" t="s">
        <v>2705</v>
      </c>
      <c r="G12" s="5">
        <v>1.0</v>
      </c>
    </row>
    <row r="13">
      <c r="A13" s="444">
        <v>1982.0</v>
      </c>
      <c r="B13" s="444" t="s">
        <v>62</v>
      </c>
      <c r="C13" s="444" t="s">
        <v>5299</v>
      </c>
      <c r="D13" s="444">
        <v>500.0</v>
      </c>
      <c r="E13" s="445"/>
      <c r="F13" s="444" t="s">
        <v>2705</v>
      </c>
      <c r="G13" s="5">
        <v>1.0</v>
      </c>
    </row>
    <row r="14">
      <c r="A14" s="444">
        <v>1982.0</v>
      </c>
      <c r="B14" s="444" t="s">
        <v>62</v>
      </c>
      <c r="C14" s="444" t="s">
        <v>5295</v>
      </c>
      <c r="D14" s="444">
        <v>331.0</v>
      </c>
      <c r="E14" s="445"/>
      <c r="F14" s="444" t="s">
        <v>2705</v>
      </c>
      <c r="G14" s="5">
        <v>1.0</v>
      </c>
    </row>
    <row r="15">
      <c r="A15" s="444">
        <v>1982.0</v>
      </c>
      <c r="B15" s="444" t="s">
        <v>62</v>
      </c>
      <c r="C15" s="444" t="s">
        <v>6676</v>
      </c>
      <c r="D15" s="444">
        <v>129.0</v>
      </c>
      <c r="E15" s="445"/>
      <c r="F15" s="444" t="s">
        <v>2705</v>
      </c>
      <c r="G15" s="5">
        <v>1.0</v>
      </c>
    </row>
    <row r="16">
      <c r="A16" s="444">
        <v>1982.0</v>
      </c>
      <c r="B16" s="444" t="s">
        <v>62</v>
      </c>
      <c r="C16" s="444" t="s">
        <v>979</v>
      </c>
      <c r="D16" s="444">
        <v>242.0</v>
      </c>
      <c r="E16" s="444" t="s">
        <v>5291</v>
      </c>
      <c r="F16" s="444" t="s">
        <v>5289</v>
      </c>
      <c r="G16" s="5">
        <v>1.0</v>
      </c>
    </row>
    <row r="17">
      <c r="A17" s="444">
        <v>1981.0</v>
      </c>
      <c r="B17" s="444" t="s">
        <v>62</v>
      </c>
      <c r="C17" s="444" t="s">
        <v>5288</v>
      </c>
      <c r="D17" s="444">
        <v>550.0</v>
      </c>
      <c r="E17" s="445"/>
      <c r="F17" s="444" t="s">
        <v>5289</v>
      </c>
      <c r="G17" s="5">
        <v>1.0</v>
      </c>
    </row>
    <row r="18">
      <c r="A18" s="444">
        <v>1990.0</v>
      </c>
      <c r="B18" s="444" t="s">
        <v>90</v>
      </c>
      <c r="C18" s="444" t="s">
        <v>972</v>
      </c>
      <c r="D18" s="444">
        <v>1.0</v>
      </c>
      <c r="E18" s="445"/>
      <c r="F18" s="444" t="s">
        <v>60</v>
      </c>
      <c r="G18" s="5">
        <v>1.0</v>
      </c>
    </row>
    <row r="19">
      <c r="A19" s="444">
        <v>1990.0</v>
      </c>
      <c r="B19" s="444" t="s">
        <v>996</v>
      </c>
      <c r="C19" s="444" t="s">
        <v>972</v>
      </c>
      <c r="D19" s="444">
        <v>293.0</v>
      </c>
      <c r="E19" s="445"/>
      <c r="F19" s="444" t="s">
        <v>63</v>
      </c>
      <c r="G19" s="5">
        <v>1.0</v>
      </c>
    </row>
    <row r="20">
      <c r="A20" s="444">
        <v>1989.0</v>
      </c>
      <c r="B20" s="444" t="s">
        <v>102</v>
      </c>
      <c r="C20" s="444" t="s">
        <v>2645</v>
      </c>
      <c r="D20" s="444">
        <v>21.0</v>
      </c>
      <c r="E20" s="445"/>
      <c r="F20" s="444" t="s">
        <v>2705</v>
      </c>
      <c r="G20" s="5">
        <v>1.0</v>
      </c>
    </row>
    <row r="21">
      <c r="A21" s="444">
        <v>1990.0</v>
      </c>
      <c r="B21" s="444" t="s">
        <v>62</v>
      </c>
      <c r="C21" s="444" t="s">
        <v>972</v>
      </c>
      <c r="D21" s="444">
        <v>13.0</v>
      </c>
      <c r="E21" s="444" t="s">
        <v>1113</v>
      </c>
      <c r="F21" s="444" t="s">
        <v>5289</v>
      </c>
      <c r="G21" s="5">
        <v>1.0</v>
      </c>
    </row>
    <row r="22">
      <c r="A22" s="444">
        <v>1988.0</v>
      </c>
      <c r="B22" s="444" t="s">
        <v>62</v>
      </c>
      <c r="C22" s="444" t="s">
        <v>972</v>
      </c>
      <c r="D22" s="444">
        <v>4.0</v>
      </c>
      <c r="E22" s="444" t="s">
        <v>5285</v>
      </c>
      <c r="F22" s="444" t="s">
        <v>5286</v>
      </c>
      <c r="G22" s="5">
        <v>1.0</v>
      </c>
    </row>
    <row r="23">
      <c r="A23" s="444">
        <v>1994.0</v>
      </c>
      <c r="B23" s="444" t="s">
        <v>102</v>
      </c>
      <c r="C23" s="444" t="s">
        <v>972</v>
      </c>
      <c r="D23" s="444">
        <v>226.0</v>
      </c>
      <c r="E23" s="445"/>
      <c r="F23" s="444" t="s">
        <v>5297</v>
      </c>
      <c r="G23" s="5">
        <v>1.0</v>
      </c>
    </row>
    <row r="24">
      <c r="A24" s="444">
        <v>1990.0</v>
      </c>
      <c r="B24" s="444" t="s">
        <v>90</v>
      </c>
      <c r="C24" s="444" t="s">
        <v>972</v>
      </c>
      <c r="D24" s="444">
        <v>331.0</v>
      </c>
      <c r="E24" s="444" t="s">
        <v>5274</v>
      </c>
      <c r="F24" s="444" t="s">
        <v>60</v>
      </c>
      <c r="G24" s="5">
        <v>1.0</v>
      </c>
    </row>
    <row r="25">
      <c r="A25" s="444">
        <v>1994.0</v>
      </c>
      <c r="B25" s="444" t="s">
        <v>119</v>
      </c>
      <c r="C25" s="444" t="s">
        <v>5318</v>
      </c>
      <c r="D25" s="444">
        <v>10.0</v>
      </c>
      <c r="E25" s="444" t="s">
        <v>5486</v>
      </c>
      <c r="F25" s="444" t="s">
        <v>60</v>
      </c>
      <c r="G25" s="5">
        <v>1.0</v>
      </c>
    </row>
    <row r="26">
      <c r="A26" s="444">
        <v>1987.0</v>
      </c>
      <c r="B26" s="444" t="s">
        <v>62</v>
      </c>
      <c r="C26" s="444" t="s">
        <v>5318</v>
      </c>
      <c r="D26" s="444">
        <v>530.0</v>
      </c>
      <c r="E26" s="445"/>
      <c r="F26" s="444" t="s">
        <v>63</v>
      </c>
      <c r="G26" s="5">
        <v>1.0</v>
      </c>
    </row>
    <row r="27">
      <c r="A27" s="444">
        <v>1993.0</v>
      </c>
      <c r="B27" s="444" t="s">
        <v>62</v>
      </c>
      <c r="C27" s="444" t="s">
        <v>5318</v>
      </c>
      <c r="D27" s="444">
        <v>5.0</v>
      </c>
      <c r="E27" s="445"/>
      <c r="F27" s="444" t="s">
        <v>63</v>
      </c>
      <c r="G27" s="5">
        <v>1.0</v>
      </c>
    </row>
    <row r="28">
      <c r="A28" s="444">
        <v>2016.0</v>
      </c>
      <c r="B28" s="444" t="s">
        <v>3765</v>
      </c>
      <c r="C28" s="444" t="s">
        <v>3994</v>
      </c>
      <c r="D28" s="444" t="s">
        <v>6677</v>
      </c>
      <c r="E28" s="445"/>
      <c r="F28" s="444" t="s">
        <v>3996</v>
      </c>
      <c r="G28" s="5">
        <v>1.0</v>
      </c>
    </row>
    <row r="29">
      <c r="A29" s="444">
        <v>2004.0</v>
      </c>
      <c r="B29" s="444" t="s">
        <v>6678</v>
      </c>
      <c r="C29" s="444" t="s">
        <v>6679</v>
      </c>
      <c r="D29" s="444" t="s">
        <v>4370</v>
      </c>
      <c r="E29" s="445"/>
      <c r="F29" s="444" t="s">
        <v>3996</v>
      </c>
      <c r="G29" s="5">
        <v>2.0</v>
      </c>
    </row>
    <row r="30">
      <c r="A30" s="444">
        <v>1982.0</v>
      </c>
      <c r="B30" s="444" t="s">
        <v>62</v>
      </c>
      <c r="C30" s="444" t="s">
        <v>6680</v>
      </c>
      <c r="D30" s="444">
        <v>404.0</v>
      </c>
      <c r="E30" s="445"/>
      <c r="F30" s="444" t="s">
        <v>5231</v>
      </c>
    </row>
    <row r="31">
      <c r="A31" s="444">
        <v>1982.0</v>
      </c>
      <c r="B31" s="444" t="s">
        <v>62</v>
      </c>
      <c r="C31" s="444" t="s">
        <v>5316</v>
      </c>
      <c r="D31" s="444">
        <v>201.0</v>
      </c>
      <c r="E31" s="445"/>
      <c r="F31" s="444" t="s">
        <v>60</v>
      </c>
      <c r="G31" s="5">
        <v>1.0</v>
      </c>
    </row>
    <row r="32">
      <c r="A32" s="444">
        <v>2020.0</v>
      </c>
      <c r="B32" s="444" t="s">
        <v>786</v>
      </c>
      <c r="C32" s="444" t="s">
        <v>5432</v>
      </c>
      <c r="D32" s="444">
        <v>22.0</v>
      </c>
      <c r="E32" s="444" t="s">
        <v>1541</v>
      </c>
      <c r="F32" s="444" t="s">
        <v>60</v>
      </c>
      <c r="G32" s="5">
        <v>1.0</v>
      </c>
    </row>
    <row r="33">
      <c r="A33" s="444">
        <v>1982.0</v>
      </c>
      <c r="B33" s="444" t="s">
        <v>1974</v>
      </c>
      <c r="C33" s="444" t="s">
        <v>5233</v>
      </c>
      <c r="D33" s="444">
        <v>277.0</v>
      </c>
      <c r="E33" s="445"/>
      <c r="F33" s="444" t="s">
        <v>60</v>
      </c>
      <c r="G33" s="5">
        <v>1.0</v>
      </c>
    </row>
    <row r="34">
      <c r="A34" s="444">
        <v>1991.0</v>
      </c>
      <c r="B34" s="444" t="s">
        <v>90</v>
      </c>
      <c r="C34" s="444" t="s">
        <v>5428</v>
      </c>
      <c r="D34" s="444">
        <v>181.0</v>
      </c>
      <c r="E34" s="445"/>
      <c r="F34" s="444" t="s">
        <v>60</v>
      </c>
      <c r="G34" s="5">
        <v>1.0</v>
      </c>
    </row>
    <row r="35">
      <c r="A35" s="444">
        <v>1988.0</v>
      </c>
      <c r="B35" s="444" t="s">
        <v>62</v>
      </c>
      <c r="C35" s="444" t="s">
        <v>5218</v>
      </c>
      <c r="D35" s="444">
        <v>28.0</v>
      </c>
      <c r="E35" s="444" t="s">
        <v>6681</v>
      </c>
      <c r="F35" s="444" t="s">
        <v>60</v>
      </c>
      <c r="G35" s="5">
        <v>1.0</v>
      </c>
    </row>
    <row r="36">
      <c r="A36" s="444">
        <v>2020.0</v>
      </c>
      <c r="B36" s="444" t="s">
        <v>3244</v>
      </c>
      <c r="C36" s="444" t="s">
        <v>895</v>
      </c>
      <c r="D36" s="444">
        <v>141.0</v>
      </c>
      <c r="E36" s="445"/>
      <c r="F36" s="444" t="s">
        <v>60</v>
      </c>
      <c r="G36" s="5">
        <v>1.0</v>
      </c>
    </row>
    <row r="37">
      <c r="A37" s="444">
        <v>2019.0</v>
      </c>
      <c r="B37" s="444" t="s">
        <v>1706</v>
      </c>
      <c r="C37" s="444" t="s">
        <v>5221</v>
      </c>
      <c r="D37" s="444">
        <v>150.0</v>
      </c>
      <c r="E37" s="444" t="s">
        <v>173</v>
      </c>
      <c r="F37" s="444" t="s">
        <v>60</v>
      </c>
      <c r="G37" s="5">
        <v>1.0</v>
      </c>
    </row>
    <row r="38">
      <c r="A38" s="444">
        <v>1982.0</v>
      </c>
      <c r="B38" s="444" t="s">
        <v>62</v>
      </c>
      <c r="C38" s="444" t="s">
        <v>5236</v>
      </c>
      <c r="D38" s="444">
        <v>39.0</v>
      </c>
      <c r="E38" s="444" t="s">
        <v>6675</v>
      </c>
      <c r="F38" s="444" t="s">
        <v>60</v>
      </c>
      <c r="G38" s="5">
        <v>1.0</v>
      </c>
    </row>
    <row r="39">
      <c r="A39" s="444">
        <v>2020.0</v>
      </c>
      <c r="B39" s="444" t="s">
        <v>1591</v>
      </c>
      <c r="C39" s="444" t="s">
        <v>1087</v>
      </c>
      <c r="D39" s="444">
        <v>19.0</v>
      </c>
      <c r="E39" s="445"/>
      <c r="F39" s="444" t="s">
        <v>60</v>
      </c>
      <c r="G39" s="5">
        <v>1.0</v>
      </c>
    </row>
    <row r="40">
      <c r="A40" s="444">
        <v>1982.0</v>
      </c>
      <c r="B40" s="444" t="s">
        <v>62</v>
      </c>
      <c r="C40" s="444" t="s">
        <v>979</v>
      </c>
      <c r="D40" s="444">
        <v>242.0</v>
      </c>
      <c r="E40" s="444" t="s">
        <v>6675</v>
      </c>
      <c r="F40" s="444" t="s">
        <v>5231</v>
      </c>
      <c r="G40" s="5">
        <v>1.0</v>
      </c>
    </row>
    <row r="41">
      <c r="A41" s="444">
        <v>1982.0</v>
      </c>
      <c r="B41" s="444" t="s">
        <v>62</v>
      </c>
      <c r="C41" s="444" t="s">
        <v>5191</v>
      </c>
      <c r="D41" s="444">
        <v>507.0</v>
      </c>
      <c r="E41" s="445"/>
      <c r="F41" s="444" t="s">
        <v>3335</v>
      </c>
      <c r="G41" s="5">
        <v>1.0</v>
      </c>
    </row>
    <row r="42">
      <c r="A42" s="444">
        <v>2019.0</v>
      </c>
      <c r="B42" s="444" t="s">
        <v>1099</v>
      </c>
      <c r="C42" s="444" t="s">
        <v>1060</v>
      </c>
      <c r="D42" s="444">
        <v>65.0</v>
      </c>
      <c r="E42" s="445"/>
      <c r="F42" s="444" t="s">
        <v>60</v>
      </c>
      <c r="G42" s="5">
        <v>1.0</v>
      </c>
    </row>
    <row r="43">
      <c r="A43" s="444">
        <v>2018.0</v>
      </c>
      <c r="B43" s="444" t="s">
        <v>1365</v>
      </c>
      <c r="C43" s="444" t="s">
        <v>1060</v>
      </c>
      <c r="D43" s="444">
        <v>75.0</v>
      </c>
      <c r="E43" s="445"/>
      <c r="F43" s="444" t="s">
        <v>60</v>
      </c>
      <c r="G43" s="5">
        <v>1.0</v>
      </c>
    </row>
    <row r="44">
      <c r="A44" s="444">
        <v>2019.0</v>
      </c>
      <c r="B44" s="444" t="s">
        <v>786</v>
      </c>
      <c r="C44" s="444" t="s">
        <v>5225</v>
      </c>
      <c r="D44" s="444">
        <v>308.0</v>
      </c>
      <c r="E44" s="445"/>
      <c r="F44" s="444" t="s">
        <v>60</v>
      </c>
      <c r="G44" s="5">
        <v>1.0</v>
      </c>
    </row>
    <row r="45">
      <c r="A45" s="444">
        <v>1990.0</v>
      </c>
      <c r="B45" s="444" t="s">
        <v>90</v>
      </c>
      <c r="C45" s="444" t="s">
        <v>5346</v>
      </c>
      <c r="D45" s="444">
        <v>302.0</v>
      </c>
      <c r="E45" s="445"/>
      <c r="F45" s="444" t="s">
        <v>60</v>
      </c>
      <c r="G45" s="5">
        <v>2.0</v>
      </c>
    </row>
    <row r="46">
      <c r="A46" s="444">
        <v>1988.0</v>
      </c>
      <c r="B46" s="444" t="s">
        <v>62</v>
      </c>
      <c r="C46" s="444" t="s">
        <v>979</v>
      </c>
      <c r="D46" s="444">
        <v>209.0</v>
      </c>
      <c r="E46" s="445"/>
      <c r="F46" s="444" t="s">
        <v>60</v>
      </c>
      <c r="G46" s="5">
        <v>1.0</v>
      </c>
    </row>
    <row r="47">
      <c r="A47" s="444">
        <v>2020.0</v>
      </c>
      <c r="B47" s="444" t="s">
        <v>3244</v>
      </c>
      <c r="C47" s="444" t="s">
        <v>6682</v>
      </c>
      <c r="D47" s="444" t="s">
        <v>6683</v>
      </c>
      <c r="E47" s="444" t="s">
        <v>6684</v>
      </c>
      <c r="F47" s="444" t="s">
        <v>60</v>
      </c>
      <c r="G47" s="5">
        <v>1.0</v>
      </c>
    </row>
    <row r="48">
      <c r="A48" s="444">
        <v>1990.0</v>
      </c>
      <c r="B48" s="444" t="s">
        <v>90</v>
      </c>
      <c r="C48" s="444" t="s">
        <v>5198</v>
      </c>
      <c r="D48" s="444">
        <v>203.0</v>
      </c>
      <c r="E48" s="445"/>
      <c r="F48" s="444" t="s">
        <v>60</v>
      </c>
      <c r="G48" s="5">
        <v>1.0</v>
      </c>
    </row>
    <row r="49">
      <c r="A49" s="444">
        <v>1990.0</v>
      </c>
      <c r="B49" s="444" t="s">
        <v>90</v>
      </c>
      <c r="C49" s="444" t="s">
        <v>5507</v>
      </c>
      <c r="D49" s="444">
        <v>82.0</v>
      </c>
      <c r="E49" s="445"/>
      <c r="F49" s="444" t="s">
        <v>60</v>
      </c>
      <c r="G49" s="5">
        <v>1.0</v>
      </c>
    </row>
    <row r="50">
      <c r="A50" s="444">
        <v>2018.0</v>
      </c>
      <c r="B50" s="444" t="s">
        <v>6685</v>
      </c>
      <c r="C50" s="444" t="s">
        <v>1168</v>
      </c>
      <c r="D50" s="444" t="s">
        <v>5509</v>
      </c>
      <c r="E50" s="445"/>
      <c r="F50" s="444" t="s">
        <v>60</v>
      </c>
      <c r="G50" s="5">
        <v>1.0</v>
      </c>
    </row>
    <row r="51">
      <c r="A51" s="444">
        <v>1990.0</v>
      </c>
      <c r="B51" s="444" t="s">
        <v>90</v>
      </c>
      <c r="C51" s="444" t="s">
        <v>967</v>
      </c>
      <c r="D51" s="444">
        <v>21.0</v>
      </c>
      <c r="E51" s="445"/>
      <c r="F51" s="444" t="s">
        <v>60</v>
      </c>
      <c r="G51" s="5">
        <v>2.0</v>
      </c>
    </row>
    <row r="52">
      <c r="A52" s="444">
        <v>1990.0</v>
      </c>
      <c r="B52" s="444" t="s">
        <v>90</v>
      </c>
      <c r="C52" s="444" t="s">
        <v>1517</v>
      </c>
      <c r="D52" s="444">
        <v>318.0</v>
      </c>
      <c r="E52" s="444" t="s">
        <v>5274</v>
      </c>
      <c r="F52" s="444" t="s">
        <v>60</v>
      </c>
      <c r="G52" s="5">
        <v>1.0</v>
      </c>
    </row>
    <row r="53">
      <c r="A53" s="444">
        <v>2020.0</v>
      </c>
      <c r="B53" s="444" t="s">
        <v>3244</v>
      </c>
      <c r="C53" s="444" t="s">
        <v>5426</v>
      </c>
      <c r="D53" s="444">
        <v>199.0</v>
      </c>
      <c r="E53" s="444" t="s">
        <v>5514</v>
      </c>
      <c r="F53" s="444" t="s">
        <v>60</v>
      </c>
      <c r="G53" s="5">
        <v>1.0</v>
      </c>
    </row>
    <row r="54">
      <c r="A54" s="444">
        <v>1982.0</v>
      </c>
      <c r="B54" s="444" t="s">
        <v>1974</v>
      </c>
      <c r="C54" s="444" t="s">
        <v>5191</v>
      </c>
      <c r="D54" s="444">
        <v>507.0</v>
      </c>
      <c r="E54" s="445"/>
      <c r="F54" s="444" t="s">
        <v>60</v>
      </c>
      <c r="G54" s="5">
        <v>1.0</v>
      </c>
    </row>
    <row r="55">
      <c r="A55" s="444">
        <v>1990.0</v>
      </c>
      <c r="B55" s="444" t="s">
        <v>90</v>
      </c>
      <c r="C55" s="444" t="s">
        <v>190</v>
      </c>
      <c r="D55" s="444">
        <v>330.0</v>
      </c>
      <c r="E55" s="444" t="s">
        <v>6686</v>
      </c>
      <c r="F55" s="444" t="s">
        <v>60</v>
      </c>
      <c r="G55" s="5">
        <v>1.0</v>
      </c>
    </row>
    <row r="56">
      <c r="A56" s="444">
        <v>1991.0</v>
      </c>
      <c r="B56" s="444" t="s">
        <v>90</v>
      </c>
      <c r="C56" s="444" t="s">
        <v>5306</v>
      </c>
      <c r="D56" s="444">
        <v>234.0</v>
      </c>
      <c r="E56" s="445"/>
      <c r="F56" s="444" t="s">
        <v>60</v>
      </c>
      <c r="G56" s="5">
        <v>1.0</v>
      </c>
    </row>
    <row r="57">
      <c r="A57" s="444">
        <v>1988.0</v>
      </c>
      <c r="B57" s="444" t="s">
        <v>62</v>
      </c>
      <c r="C57" s="444" t="s">
        <v>5218</v>
      </c>
      <c r="D57" s="444">
        <v>224.0</v>
      </c>
      <c r="E57" s="445"/>
      <c r="F57" s="444" t="s">
        <v>60</v>
      </c>
      <c r="G57" s="5">
        <v>1.0</v>
      </c>
    </row>
    <row r="58">
      <c r="A58" s="444">
        <v>2003.0</v>
      </c>
      <c r="B58" s="444" t="s">
        <v>5036</v>
      </c>
      <c r="C58" s="444" t="s">
        <v>1823</v>
      </c>
      <c r="D58" s="444">
        <v>9.0</v>
      </c>
      <c r="E58" s="444" t="s">
        <v>6687</v>
      </c>
      <c r="F58" s="444" t="s">
        <v>60</v>
      </c>
      <c r="G58" s="5">
        <v>1.0</v>
      </c>
    </row>
    <row r="59">
      <c r="A59" s="444">
        <v>1993.0</v>
      </c>
      <c r="B59" s="444" t="s">
        <v>6688</v>
      </c>
      <c r="C59" s="444" t="s">
        <v>5228</v>
      </c>
      <c r="D59" s="444">
        <v>105.0</v>
      </c>
      <c r="E59" s="445"/>
      <c r="F59" s="444" t="s">
        <v>60</v>
      </c>
      <c r="G59" s="5">
        <v>1.0</v>
      </c>
    </row>
    <row r="60">
      <c r="A60" s="444">
        <v>1994.0</v>
      </c>
      <c r="B60" s="444" t="s">
        <v>6689</v>
      </c>
      <c r="C60" s="444" t="s">
        <v>3762</v>
      </c>
      <c r="D60" s="444">
        <v>1.0</v>
      </c>
      <c r="E60" s="444" t="s">
        <v>5479</v>
      </c>
      <c r="F60" s="444" t="s">
        <v>60</v>
      </c>
      <c r="G60" s="5">
        <v>1.0</v>
      </c>
    </row>
    <row r="61">
      <c r="A61" s="444">
        <v>1979.0</v>
      </c>
      <c r="B61" s="444" t="s">
        <v>62</v>
      </c>
      <c r="C61" s="444" t="s">
        <v>5417</v>
      </c>
      <c r="D61" s="444">
        <v>389.0</v>
      </c>
      <c r="E61" s="445"/>
      <c r="F61" s="444" t="s">
        <v>60</v>
      </c>
      <c r="G61" s="5">
        <v>1.0</v>
      </c>
    </row>
    <row r="62">
      <c r="A62" s="444">
        <v>1987.0</v>
      </c>
      <c r="B62" s="444" t="s">
        <v>62</v>
      </c>
      <c r="C62" s="444" t="s">
        <v>190</v>
      </c>
      <c r="D62" s="444">
        <v>170.0</v>
      </c>
      <c r="E62" s="444" t="s">
        <v>398</v>
      </c>
      <c r="F62" s="444" t="s">
        <v>60</v>
      </c>
      <c r="G62" s="5">
        <v>1.0</v>
      </c>
    </row>
    <row r="63">
      <c r="A63" s="444">
        <v>1991.0</v>
      </c>
      <c r="B63" s="444" t="s">
        <v>90</v>
      </c>
      <c r="C63" s="444" t="s">
        <v>5198</v>
      </c>
      <c r="D63" s="444">
        <v>344.0</v>
      </c>
      <c r="E63" s="445"/>
      <c r="F63" s="444" t="s">
        <v>60</v>
      </c>
      <c r="G63" s="5">
        <v>1.0</v>
      </c>
    </row>
    <row r="64">
      <c r="A64" s="444">
        <v>2020.0</v>
      </c>
      <c r="B64" s="444" t="s">
        <v>1591</v>
      </c>
      <c r="C64" s="444" t="s">
        <v>5280</v>
      </c>
      <c r="D64" s="444">
        <v>15.0</v>
      </c>
      <c r="E64" s="444" t="s">
        <v>6690</v>
      </c>
      <c r="F64" s="444" t="s">
        <v>20</v>
      </c>
      <c r="G64" s="5">
        <v>1.0</v>
      </c>
    </row>
    <row r="65">
      <c r="A65" s="444">
        <v>1993.0</v>
      </c>
      <c r="B65" s="444" t="s">
        <v>6688</v>
      </c>
      <c r="C65" s="444" t="s">
        <v>5228</v>
      </c>
      <c r="D65" s="444">
        <v>105.0</v>
      </c>
      <c r="E65" s="445"/>
      <c r="F65" s="444" t="s">
        <v>20</v>
      </c>
      <c r="G65" s="5">
        <v>1.0</v>
      </c>
    </row>
    <row r="66">
      <c r="A66" s="444">
        <v>2020.0</v>
      </c>
      <c r="B66" s="444" t="s">
        <v>1847</v>
      </c>
      <c r="C66" s="444" t="s">
        <v>5225</v>
      </c>
      <c r="D66" s="444">
        <v>49.0</v>
      </c>
      <c r="E66" s="444" t="s">
        <v>1731</v>
      </c>
      <c r="F66" s="444" t="s">
        <v>20</v>
      </c>
      <c r="G66" s="5">
        <v>1.0</v>
      </c>
    </row>
    <row r="67">
      <c r="A67" s="444">
        <v>2020.0</v>
      </c>
      <c r="B67" s="444" t="s">
        <v>1847</v>
      </c>
      <c r="C67" s="444" t="s">
        <v>6691</v>
      </c>
      <c r="D67" s="444">
        <v>108.0</v>
      </c>
      <c r="E67" s="445"/>
      <c r="F67" s="444" t="s">
        <v>60</v>
      </c>
      <c r="G67" s="5">
        <v>1.0</v>
      </c>
    </row>
    <row r="68">
      <c r="A68" s="444">
        <v>1994.0</v>
      </c>
      <c r="B68" s="444" t="s">
        <v>5036</v>
      </c>
      <c r="C68" s="444" t="s">
        <v>972</v>
      </c>
      <c r="D68" s="444">
        <v>133.0</v>
      </c>
      <c r="E68" s="445"/>
      <c r="F68" s="444" t="s">
        <v>60</v>
      </c>
      <c r="G68" s="5">
        <v>1.0</v>
      </c>
    </row>
    <row r="69">
      <c r="A69" s="444">
        <v>1990.0</v>
      </c>
      <c r="B69" s="444" t="s">
        <v>90</v>
      </c>
      <c r="C69" s="444" t="s">
        <v>986</v>
      </c>
      <c r="D69" s="444">
        <v>25.0</v>
      </c>
      <c r="E69" s="445"/>
      <c r="F69" s="444" t="s">
        <v>60</v>
      </c>
      <c r="G69" s="5">
        <v>1.0</v>
      </c>
    </row>
    <row r="70">
      <c r="A70" s="444">
        <v>1989.0</v>
      </c>
      <c r="B70" s="444" t="s">
        <v>996</v>
      </c>
      <c r="C70" s="444" t="s">
        <v>1488</v>
      </c>
      <c r="D70" s="444">
        <v>292.0</v>
      </c>
      <c r="E70" s="445"/>
      <c r="F70" s="444" t="s">
        <v>60</v>
      </c>
      <c r="G70" s="5">
        <v>1.0</v>
      </c>
    </row>
    <row r="71">
      <c r="A71" s="444">
        <v>1990.0</v>
      </c>
      <c r="B71" s="444" t="s">
        <v>90</v>
      </c>
      <c r="C71" s="444" t="s">
        <v>989</v>
      </c>
      <c r="D71" s="444">
        <v>320.0</v>
      </c>
      <c r="E71" s="444" t="s">
        <v>5274</v>
      </c>
      <c r="F71" s="444" t="s">
        <v>60</v>
      </c>
      <c r="G71" s="5">
        <v>1.0</v>
      </c>
    </row>
    <row r="72">
      <c r="A72" s="444">
        <v>1996.0</v>
      </c>
      <c r="B72" s="444" t="s">
        <v>5384</v>
      </c>
      <c r="C72" s="444" t="s">
        <v>145</v>
      </c>
      <c r="D72" s="444">
        <v>33.0</v>
      </c>
      <c r="E72" s="445"/>
      <c r="F72" s="444" t="s">
        <v>60</v>
      </c>
      <c r="G72" s="5">
        <v>1.0</v>
      </c>
    </row>
    <row r="73">
      <c r="A73" s="444">
        <v>1954.0</v>
      </c>
      <c r="B73" s="444" t="s">
        <v>39</v>
      </c>
      <c r="C73" s="444" t="s">
        <v>6692</v>
      </c>
      <c r="D73" s="444">
        <v>31.0</v>
      </c>
      <c r="E73" s="445"/>
      <c r="F73" s="444" t="s">
        <v>5272</v>
      </c>
      <c r="G73" s="5">
        <v>1.0</v>
      </c>
    </row>
    <row r="74">
      <c r="A74" s="444">
        <v>1982.0</v>
      </c>
      <c r="B74" s="444" t="s">
        <v>62</v>
      </c>
      <c r="C74" s="444" t="s">
        <v>5380</v>
      </c>
      <c r="D74" s="444">
        <v>327.0</v>
      </c>
      <c r="E74" s="445"/>
      <c r="F74" s="444" t="s">
        <v>5231</v>
      </c>
      <c r="G74" s="5">
        <v>1.0</v>
      </c>
    </row>
    <row r="75">
      <c r="A75" s="444">
        <v>1990.0</v>
      </c>
      <c r="B75" s="444" t="s">
        <v>996</v>
      </c>
      <c r="C75" s="444" t="s">
        <v>5203</v>
      </c>
      <c r="D75" s="444">
        <v>185.0</v>
      </c>
      <c r="E75" s="445"/>
      <c r="F75" s="444" t="s">
        <v>60</v>
      </c>
      <c r="G75" s="5">
        <v>1.0</v>
      </c>
    </row>
    <row r="76">
      <c r="A76" s="444">
        <v>1990.0</v>
      </c>
      <c r="B76" s="444" t="s">
        <v>6693</v>
      </c>
      <c r="C76" s="444" t="s">
        <v>5378</v>
      </c>
      <c r="D76" s="444">
        <v>250.0</v>
      </c>
      <c r="E76" s="445"/>
      <c r="F76" s="444" t="s">
        <v>60</v>
      </c>
      <c r="G76" s="5">
        <v>1.0</v>
      </c>
    </row>
    <row r="77">
      <c r="A77" s="444">
        <v>2020.0</v>
      </c>
      <c r="B77" s="444" t="s">
        <v>90</v>
      </c>
      <c r="C77" s="444" t="s">
        <v>903</v>
      </c>
      <c r="D77" s="444">
        <v>376.0</v>
      </c>
      <c r="E77" s="445"/>
      <c r="F77" s="444" t="s">
        <v>20</v>
      </c>
      <c r="G77" s="5">
        <v>1.0</v>
      </c>
    </row>
    <row r="78">
      <c r="A78" s="444">
        <v>2020.0</v>
      </c>
      <c r="B78" s="444" t="s">
        <v>1847</v>
      </c>
      <c r="C78" s="444" t="s">
        <v>5426</v>
      </c>
      <c r="D78" s="444">
        <v>147.0</v>
      </c>
      <c r="E78" s="445"/>
      <c r="F78" s="444" t="s">
        <v>20</v>
      </c>
      <c r="G78" s="5">
        <v>1.0</v>
      </c>
    </row>
    <row r="79">
      <c r="A79" s="444">
        <v>2019.0</v>
      </c>
      <c r="B79" s="444" t="s">
        <v>305</v>
      </c>
      <c r="C79" s="444" t="s">
        <v>5373</v>
      </c>
      <c r="D79" s="444">
        <v>142.0</v>
      </c>
      <c r="E79" s="445"/>
      <c r="F79" s="444" t="s">
        <v>20</v>
      </c>
      <c r="G79" s="5">
        <v>1.0</v>
      </c>
    </row>
    <row r="80">
      <c r="A80" s="444">
        <v>2019.0</v>
      </c>
      <c r="B80" s="444" t="s">
        <v>786</v>
      </c>
      <c r="C80" s="444" t="s">
        <v>1338</v>
      </c>
      <c r="D80" s="444" t="s">
        <v>6694</v>
      </c>
      <c r="E80" s="444" t="s">
        <v>5376</v>
      </c>
      <c r="F80" s="444" t="s">
        <v>60</v>
      </c>
      <c r="G80" s="5">
        <v>1.0</v>
      </c>
    </row>
    <row r="81">
      <c r="A81" s="444">
        <v>1982.0</v>
      </c>
      <c r="B81" s="444" t="s">
        <v>62</v>
      </c>
      <c r="C81" s="444" t="s">
        <v>5314</v>
      </c>
      <c r="D81" s="444">
        <v>408.0</v>
      </c>
      <c r="E81" s="445"/>
      <c r="F81" s="444" t="s">
        <v>5283</v>
      </c>
      <c r="G81" s="5">
        <v>1.0</v>
      </c>
    </row>
    <row r="82">
      <c r="A82" s="444">
        <v>1982.0</v>
      </c>
      <c r="B82" s="444" t="s">
        <v>62</v>
      </c>
      <c r="C82" s="444" t="s">
        <v>5312</v>
      </c>
      <c r="D82" s="444">
        <v>353.0</v>
      </c>
      <c r="E82" s="445"/>
      <c r="F82" s="444" t="s">
        <v>2705</v>
      </c>
      <c r="G82" s="5">
        <v>1.0</v>
      </c>
    </row>
    <row r="83">
      <c r="A83" s="444">
        <v>1990.0</v>
      </c>
      <c r="B83" s="444" t="s">
        <v>62</v>
      </c>
      <c r="C83" s="444" t="s">
        <v>986</v>
      </c>
      <c r="D83" s="444">
        <v>37.0</v>
      </c>
      <c r="E83" s="445"/>
      <c r="F83" s="444" t="s">
        <v>63</v>
      </c>
      <c r="G83" s="5">
        <v>1.0</v>
      </c>
    </row>
    <row r="84">
      <c r="A84" s="444">
        <v>1990.0</v>
      </c>
      <c r="B84" s="444" t="s">
        <v>119</v>
      </c>
      <c r="C84" s="444" t="s">
        <v>193</v>
      </c>
      <c r="D84" s="444">
        <v>365.0</v>
      </c>
      <c r="E84" s="445"/>
      <c r="F84" s="444" t="s">
        <v>2967</v>
      </c>
      <c r="G84" s="5">
        <v>1.0</v>
      </c>
    </row>
    <row r="85">
      <c r="A85" s="444">
        <v>1990.0</v>
      </c>
      <c r="B85" s="444" t="s">
        <v>996</v>
      </c>
      <c r="C85" s="444" t="s">
        <v>4123</v>
      </c>
      <c r="D85" s="444">
        <v>632.0</v>
      </c>
      <c r="E85" s="445"/>
      <c r="F85" s="444" t="s">
        <v>2967</v>
      </c>
      <c r="G85" s="5">
        <v>1.0</v>
      </c>
    </row>
    <row r="86">
      <c r="A86" s="444">
        <v>1990.0</v>
      </c>
      <c r="B86" s="444" t="s">
        <v>90</v>
      </c>
      <c r="C86" s="444" t="s">
        <v>1268</v>
      </c>
      <c r="D86" s="444">
        <v>325.0</v>
      </c>
      <c r="E86" s="444" t="s">
        <v>6686</v>
      </c>
      <c r="F86" s="444" t="s">
        <v>2967</v>
      </c>
      <c r="G86" s="5">
        <v>1.0</v>
      </c>
    </row>
    <row r="87">
      <c r="A87" s="444">
        <v>1991.0</v>
      </c>
      <c r="B87" s="444" t="s">
        <v>1038</v>
      </c>
      <c r="C87" s="444" t="s">
        <v>5306</v>
      </c>
      <c r="D87" s="444">
        <v>33.0</v>
      </c>
      <c r="E87" s="445"/>
      <c r="F87" s="444" t="s">
        <v>2967</v>
      </c>
      <c r="G87" s="5">
        <v>1.0</v>
      </c>
    </row>
    <row r="88">
      <c r="A88" s="444">
        <v>1988.0</v>
      </c>
      <c r="B88" s="444" t="s">
        <v>62</v>
      </c>
      <c r="C88" s="444" t="s">
        <v>5218</v>
      </c>
      <c r="D88" s="444">
        <v>28.0</v>
      </c>
      <c r="E88" s="444" t="s">
        <v>6695</v>
      </c>
      <c r="F88" s="444" t="s">
        <v>2967</v>
      </c>
      <c r="G88" s="5">
        <v>1.0</v>
      </c>
    </row>
    <row r="89">
      <c r="A89" s="444">
        <v>1990.0</v>
      </c>
      <c r="B89" s="444" t="s">
        <v>996</v>
      </c>
      <c r="C89" s="444" t="s">
        <v>5325</v>
      </c>
      <c r="D89" s="444">
        <v>48.0</v>
      </c>
      <c r="E89" s="445"/>
      <c r="F89" s="444" t="s">
        <v>2967</v>
      </c>
      <c r="G89" s="5">
        <v>1.0</v>
      </c>
    </row>
    <row r="90">
      <c r="A90" s="444">
        <v>1982.0</v>
      </c>
      <c r="B90" s="444" t="s">
        <v>62</v>
      </c>
      <c r="C90" s="444" t="s">
        <v>5295</v>
      </c>
      <c r="D90" s="444">
        <v>332.0</v>
      </c>
      <c r="E90" s="444" t="s">
        <v>6675</v>
      </c>
      <c r="F90" s="444" t="s">
        <v>2967</v>
      </c>
      <c r="G90" s="5">
        <v>2.0</v>
      </c>
    </row>
    <row r="91">
      <c r="A91" s="444">
        <v>1990.0</v>
      </c>
      <c r="B91" s="444" t="s">
        <v>996</v>
      </c>
      <c r="C91" s="444" t="s">
        <v>6696</v>
      </c>
      <c r="D91" s="444">
        <v>84.0</v>
      </c>
      <c r="E91" s="445"/>
      <c r="F91" s="444" t="s">
        <v>2967</v>
      </c>
      <c r="G91" s="5">
        <v>1.0</v>
      </c>
    </row>
    <row r="92">
      <c r="A92" s="444">
        <v>2019.0</v>
      </c>
      <c r="B92" s="444" t="s">
        <v>786</v>
      </c>
      <c r="C92" s="444" t="s">
        <v>5435</v>
      </c>
      <c r="D92" s="444">
        <v>342.0</v>
      </c>
      <c r="E92" s="445"/>
      <c r="F92" s="444" t="s">
        <v>2967</v>
      </c>
      <c r="G92" s="5">
        <v>1.0</v>
      </c>
    </row>
    <row r="93">
      <c r="A93" s="444">
        <v>2020.0</v>
      </c>
      <c r="B93" s="444" t="s">
        <v>1649</v>
      </c>
      <c r="C93" s="444" t="s">
        <v>1060</v>
      </c>
      <c r="D93" s="444">
        <v>97.0</v>
      </c>
      <c r="E93" s="445"/>
      <c r="F93" s="444" t="s">
        <v>2967</v>
      </c>
      <c r="G93" s="5">
        <v>1.0</v>
      </c>
    </row>
    <row r="94">
      <c r="A94" s="444">
        <v>1982.0</v>
      </c>
      <c r="B94" s="444" t="s">
        <v>1974</v>
      </c>
      <c r="C94" s="444" t="s">
        <v>5191</v>
      </c>
      <c r="D94" s="444">
        <v>507.0</v>
      </c>
      <c r="E94" s="445"/>
      <c r="F94" s="444" t="s">
        <v>2967</v>
      </c>
      <c r="G94" s="5">
        <v>1.0</v>
      </c>
    </row>
    <row r="95">
      <c r="A95" s="444">
        <v>1982.0</v>
      </c>
      <c r="B95" s="444" t="s">
        <v>62</v>
      </c>
      <c r="C95" s="444" t="s">
        <v>5205</v>
      </c>
      <c r="D95" s="444">
        <v>198.0</v>
      </c>
      <c r="E95" s="445"/>
      <c r="F95" s="444" t="s">
        <v>2967</v>
      </c>
      <c r="G95" s="5">
        <v>1.0</v>
      </c>
    </row>
    <row r="96">
      <c r="A96" s="444">
        <v>1982.0</v>
      </c>
      <c r="B96" s="444" t="s">
        <v>62</v>
      </c>
      <c r="C96" s="444" t="s">
        <v>5352</v>
      </c>
      <c r="D96" s="444">
        <v>196.0</v>
      </c>
      <c r="E96" s="445"/>
      <c r="F96" s="444" t="s">
        <v>2967</v>
      </c>
      <c r="G96" s="5">
        <v>2.0</v>
      </c>
    </row>
    <row r="97">
      <c r="A97" s="444">
        <v>1992.0</v>
      </c>
      <c r="B97" s="444" t="s">
        <v>5354</v>
      </c>
      <c r="C97" s="444" t="s">
        <v>145</v>
      </c>
      <c r="D97" s="444" t="s">
        <v>5355</v>
      </c>
      <c r="E97" s="444" t="s">
        <v>5356</v>
      </c>
      <c r="F97" s="444" t="s">
        <v>2967</v>
      </c>
      <c r="G97" s="5">
        <v>4.0</v>
      </c>
    </row>
    <row r="98">
      <c r="A98" s="444">
        <v>1990.0</v>
      </c>
      <c r="B98" s="444" t="s">
        <v>119</v>
      </c>
      <c r="C98" s="444" t="s">
        <v>193</v>
      </c>
      <c r="D98" s="444">
        <v>365.0</v>
      </c>
      <c r="E98" s="445"/>
      <c r="F98" s="444" t="s">
        <v>2967</v>
      </c>
      <c r="G98" s="5">
        <v>1.0</v>
      </c>
    </row>
    <row r="99">
      <c r="A99" s="444">
        <v>1990.0</v>
      </c>
      <c r="B99" s="444" t="s">
        <v>1995</v>
      </c>
      <c r="C99" s="444" t="s">
        <v>2369</v>
      </c>
      <c r="D99" s="444">
        <v>7.0</v>
      </c>
      <c r="E99" s="444" t="s">
        <v>1927</v>
      </c>
      <c r="F99" s="444" t="s">
        <v>2967</v>
      </c>
      <c r="G99" s="5">
        <v>1.0</v>
      </c>
    </row>
    <row r="100">
      <c r="A100" s="444">
        <v>1990.0</v>
      </c>
      <c r="B100" s="444" t="s">
        <v>1974</v>
      </c>
      <c r="C100" s="444" t="s">
        <v>5443</v>
      </c>
      <c r="D100" s="444">
        <v>368.0</v>
      </c>
      <c r="E100" s="444" t="s">
        <v>1113</v>
      </c>
      <c r="F100" s="444" t="s">
        <v>2967</v>
      </c>
      <c r="G100" s="5">
        <v>1.0</v>
      </c>
    </row>
    <row r="101">
      <c r="A101" s="444">
        <v>1982.0</v>
      </c>
      <c r="B101" s="444" t="s">
        <v>62</v>
      </c>
      <c r="C101" s="444" t="s">
        <v>5441</v>
      </c>
      <c r="D101" s="444">
        <v>339.0</v>
      </c>
      <c r="E101" s="445"/>
      <c r="F101" s="444" t="s">
        <v>5283</v>
      </c>
      <c r="G101" s="5">
        <v>1.0</v>
      </c>
    </row>
    <row r="102">
      <c r="A102" s="444">
        <v>1982.0</v>
      </c>
      <c r="B102" s="444" t="s">
        <v>62</v>
      </c>
      <c r="C102" s="444" t="s">
        <v>6697</v>
      </c>
      <c r="D102" s="444">
        <v>8.0</v>
      </c>
      <c r="E102" s="445"/>
      <c r="F102" s="444" t="s">
        <v>5283</v>
      </c>
      <c r="G102" s="5">
        <v>1.0</v>
      </c>
    </row>
    <row r="103">
      <c r="A103" s="444">
        <v>1990.0</v>
      </c>
      <c r="B103" s="444" t="s">
        <v>1995</v>
      </c>
      <c r="C103" s="444" t="s">
        <v>1864</v>
      </c>
      <c r="D103" s="444">
        <v>225.0</v>
      </c>
      <c r="E103" s="445"/>
      <c r="F103" s="444" t="s">
        <v>60</v>
      </c>
      <c r="G103" s="5">
        <v>1.0</v>
      </c>
    </row>
    <row r="104">
      <c r="A104" s="444">
        <v>1990.0</v>
      </c>
      <c r="B104" s="444" t="s">
        <v>4224</v>
      </c>
      <c r="C104" s="444" t="s">
        <v>5336</v>
      </c>
      <c r="D104" s="444">
        <v>220.0</v>
      </c>
      <c r="E104" s="445"/>
      <c r="F104" s="444" t="s">
        <v>60</v>
      </c>
      <c r="G104" s="5">
        <v>1.0</v>
      </c>
    </row>
    <row r="105">
      <c r="A105" s="444">
        <v>2021.0</v>
      </c>
      <c r="B105" s="444" t="s">
        <v>62</v>
      </c>
      <c r="C105" s="444" t="s">
        <v>5338</v>
      </c>
      <c r="D105" s="444" t="s">
        <v>5339</v>
      </c>
      <c r="E105" s="445"/>
      <c r="F105" s="444" t="s">
        <v>60</v>
      </c>
      <c r="G105" s="5">
        <v>1.0</v>
      </c>
    </row>
    <row r="106">
      <c r="A106" s="444">
        <v>1987.0</v>
      </c>
      <c r="B106" s="444" t="s">
        <v>62</v>
      </c>
      <c r="C106" s="444" t="s">
        <v>5341</v>
      </c>
      <c r="D106" s="444">
        <v>150.0</v>
      </c>
      <c r="E106" s="445"/>
      <c r="F106" s="444" t="s">
        <v>60</v>
      </c>
      <c r="G106" s="5">
        <v>1.0</v>
      </c>
    </row>
    <row r="107">
      <c r="A107" s="444">
        <v>1994.0</v>
      </c>
      <c r="B107" s="444" t="s">
        <v>119</v>
      </c>
      <c r="C107" s="444" t="s">
        <v>5343</v>
      </c>
      <c r="D107" s="444">
        <v>86.0</v>
      </c>
      <c r="E107" s="444" t="s">
        <v>5486</v>
      </c>
      <c r="F107" s="444" t="s">
        <v>60</v>
      </c>
      <c r="G107" s="5">
        <v>1.0</v>
      </c>
    </row>
    <row r="108">
      <c r="A108" s="444">
        <v>1990.0</v>
      </c>
      <c r="B108" s="444" t="s">
        <v>330</v>
      </c>
      <c r="C108" s="444" t="s">
        <v>5346</v>
      </c>
      <c r="D108" s="444" t="s">
        <v>5347</v>
      </c>
      <c r="E108" s="445"/>
      <c r="F108" s="444" t="s">
        <v>60</v>
      </c>
      <c r="G108" s="5">
        <v>1.0</v>
      </c>
    </row>
    <row r="109">
      <c r="A109" s="444">
        <v>1990.0</v>
      </c>
      <c r="B109" s="444" t="s">
        <v>5036</v>
      </c>
      <c r="C109" s="444" t="s">
        <v>193</v>
      </c>
      <c r="D109" s="444">
        <v>156.0</v>
      </c>
      <c r="E109" s="445"/>
      <c r="F109" s="444" t="s">
        <v>63</v>
      </c>
      <c r="G109" s="5">
        <v>1.0</v>
      </c>
    </row>
    <row r="110">
      <c r="A110" s="444">
        <v>1987.0</v>
      </c>
      <c r="B110" s="444" t="s">
        <v>62</v>
      </c>
      <c r="C110" s="444" t="s">
        <v>120</v>
      </c>
      <c r="D110" s="444">
        <v>320.0</v>
      </c>
      <c r="E110" s="445"/>
      <c r="F110" s="444" t="s">
        <v>63</v>
      </c>
      <c r="G110" s="5">
        <v>1.0</v>
      </c>
    </row>
    <row r="111">
      <c r="A111" s="444">
        <v>1990.0</v>
      </c>
      <c r="B111" s="444" t="s">
        <v>330</v>
      </c>
      <c r="C111" s="444" t="s">
        <v>1215</v>
      </c>
      <c r="D111" s="444" t="s">
        <v>1216</v>
      </c>
      <c r="E111" s="445"/>
      <c r="F111" s="444" t="s">
        <v>63</v>
      </c>
      <c r="G111" s="5">
        <v>1.0</v>
      </c>
    </row>
    <row r="112">
      <c r="A112" s="444">
        <v>1993.0</v>
      </c>
      <c r="B112" s="444" t="s">
        <v>62</v>
      </c>
      <c r="C112" s="444" t="s">
        <v>5362</v>
      </c>
      <c r="D112" s="444">
        <v>80.0</v>
      </c>
      <c r="E112" s="445"/>
      <c r="F112" s="444" t="s">
        <v>63</v>
      </c>
      <c r="G112" s="5">
        <v>1.0</v>
      </c>
    </row>
    <row r="113">
      <c r="A113" s="444">
        <v>1994.0</v>
      </c>
      <c r="B113" s="444" t="s">
        <v>119</v>
      </c>
      <c r="C113" s="444" t="s">
        <v>5364</v>
      </c>
      <c r="D113" s="444">
        <v>356.0</v>
      </c>
      <c r="E113" s="445"/>
      <c r="F113" s="444" t="s">
        <v>63</v>
      </c>
      <c r="G113" s="5">
        <v>1.0</v>
      </c>
    </row>
    <row r="114">
      <c r="A114" s="444">
        <v>1994.0</v>
      </c>
      <c r="B114" s="444" t="s">
        <v>119</v>
      </c>
      <c r="C114" s="444" t="s">
        <v>5366</v>
      </c>
      <c r="D114" s="444">
        <v>78.0</v>
      </c>
      <c r="E114" s="446" t="s">
        <v>6698</v>
      </c>
      <c r="F114" s="444" t="s">
        <v>63</v>
      </c>
      <c r="G114" s="5">
        <v>1.0</v>
      </c>
    </row>
    <row r="115">
      <c r="A115" s="444">
        <v>1981.0</v>
      </c>
      <c r="B115" s="444" t="s">
        <v>62</v>
      </c>
      <c r="C115" s="444" t="s">
        <v>6699</v>
      </c>
      <c r="D115" s="444">
        <v>506.0</v>
      </c>
      <c r="E115" s="445"/>
      <c r="F115" s="444" t="s">
        <v>63</v>
      </c>
      <c r="G115" s="5">
        <v>1.0</v>
      </c>
    </row>
    <row r="116">
      <c r="A116" s="444">
        <v>1990.0</v>
      </c>
      <c r="B116" s="444" t="s">
        <v>996</v>
      </c>
      <c r="C116" s="444" t="s">
        <v>989</v>
      </c>
      <c r="D116" s="444">
        <v>181.0</v>
      </c>
      <c r="E116" s="445"/>
      <c r="F116" s="444" t="s">
        <v>63</v>
      </c>
      <c r="G116" s="5">
        <v>1.0</v>
      </c>
    </row>
    <row r="117">
      <c r="A117" s="444">
        <v>1990.0</v>
      </c>
      <c r="B117" s="444" t="s">
        <v>90</v>
      </c>
      <c r="C117" s="444" t="s">
        <v>989</v>
      </c>
      <c r="D117" s="444">
        <v>320.0</v>
      </c>
      <c r="E117" s="444" t="s">
        <v>5274</v>
      </c>
      <c r="F117" s="444" t="s">
        <v>63</v>
      </c>
      <c r="G117" s="5">
        <v>2.0</v>
      </c>
    </row>
    <row r="118">
      <c r="A118" s="444">
        <v>2001.0</v>
      </c>
      <c r="B118" s="444" t="s">
        <v>5036</v>
      </c>
      <c r="C118" s="444" t="s">
        <v>6137</v>
      </c>
      <c r="D118" s="444">
        <v>151.0</v>
      </c>
      <c r="E118" s="444" t="s">
        <v>6700</v>
      </c>
      <c r="F118" s="444" t="s">
        <v>63</v>
      </c>
      <c r="G118" s="5">
        <v>1.0</v>
      </c>
    </row>
    <row r="119">
      <c r="A119" s="444">
        <v>1992.0</v>
      </c>
      <c r="B119" s="444" t="s">
        <v>5354</v>
      </c>
      <c r="C119" s="444" t="s">
        <v>145</v>
      </c>
      <c r="D119" s="444" t="s">
        <v>5355</v>
      </c>
      <c r="E119" s="444" t="s">
        <v>5356</v>
      </c>
      <c r="F119" s="444" t="s">
        <v>63</v>
      </c>
      <c r="G119" s="5">
        <v>1.0</v>
      </c>
    </row>
    <row r="120">
      <c r="A120" s="444">
        <v>1994.0</v>
      </c>
      <c r="B120" s="444" t="s">
        <v>119</v>
      </c>
      <c r="C120" s="444" t="s">
        <v>227</v>
      </c>
      <c r="D120" s="444">
        <v>63.0</v>
      </c>
      <c r="E120" s="444" t="s">
        <v>5486</v>
      </c>
      <c r="F120" s="444" t="s">
        <v>63</v>
      </c>
      <c r="G120" s="5">
        <v>1.0</v>
      </c>
    </row>
    <row r="121">
      <c r="A121" s="444">
        <v>1987.0</v>
      </c>
      <c r="B121" s="444" t="s">
        <v>62</v>
      </c>
      <c r="C121" s="444" t="s">
        <v>5364</v>
      </c>
      <c r="D121" s="444">
        <v>614.0</v>
      </c>
      <c r="E121" s="444" t="s">
        <v>1927</v>
      </c>
      <c r="F121" s="444" t="s">
        <v>63</v>
      </c>
      <c r="G121" s="5">
        <v>1.0</v>
      </c>
    </row>
    <row r="122">
      <c r="A122" s="444">
        <v>1994.0</v>
      </c>
      <c r="B122" s="444" t="s">
        <v>119</v>
      </c>
      <c r="C122" s="444" t="s">
        <v>5488</v>
      </c>
      <c r="D122" s="444">
        <v>340.0</v>
      </c>
      <c r="E122" s="445"/>
      <c r="F122" s="444" t="s">
        <v>63</v>
      </c>
      <c r="G122" s="5">
        <v>1.0</v>
      </c>
    </row>
    <row r="123">
      <c r="A123" s="444">
        <v>1994.0</v>
      </c>
      <c r="B123" s="444" t="s">
        <v>119</v>
      </c>
      <c r="C123" s="444" t="s">
        <v>5343</v>
      </c>
      <c r="D123" s="444">
        <v>86.0</v>
      </c>
      <c r="E123" s="444" t="s">
        <v>5486</v>
      </c>
      <c r="F123" s="444" t="s">
        <v>63</v>
      </c>
      <c r="G123" s="5">
        <v>1.0</v>
      </c>
    </row>
    <row r="124">
      <c r="A124" s="444">
        <v>1988.0</v>
      </c>
      <c r="B124" s="444" t="s">
        <v>62</v>
      </c>
      <c r="C124" s="444" t="s">
        <v>3762</v>
      </c>
      <c r="D124" s="444">
        <v>250.0</v>
      </c>
      <c r="E124" s="445"/>
      <c r="F124" s="444" t="s">
        <v>63</v>
      </c>
      <c r="G124" s="5">
        <v>1.0</v>
      </c>
    </row>
    <row r="125">
      <c r="A125" s="444">
        <v>1982.0</v>
      </c>
      <c r="B125" s="444" t="s">
        <v>62</v>
      </c>
      <c r="C125" s="444" t="s">
        <v>5236</v>
      </c>
      <c r="D125" s="444">
        <v>39.0</v>
      </c>
      <c r="E125" s="444" t="s">
        <v>5291</v>
      </c>
      <c r="F125" s="444" t="s">
        <v>2967</v>
      </c>
      <c r="G125" s="5">
        <v>1.0</v>
      </c>
    </row>
    <row r="126">
      <c r="A126" s="444">
        <v>1979.0</v>
      </c>
      <c r="B126" s="444" t="s">
        <v>62</v>
      </c>
      <c r="C126" s="444" t="s">
        <v>5482</v>
      </c>
      <c r="D126" s="444">
        <v>199.0</v>
      </c>
      <c r="E126" s="445"/>
      <c r="F126" s="444" t="s">
        <v>2967</v>
      </c>
      <c r="G126" s="5">
        <v>1.0</v>
      </c>
    </row>
    <row r="127">
      <c r="A127" s="444">
        <v>1990.0</v>
      </c>
      <c r="B127" s="444" t="s">
        <v>996</v>
      </c>
      <c r="C127" s="444" t="s">
        <v>5325</v>
      </c>
      <c r="D127" s="444">
        <v>48.0</v>
      </c>
      <c r="E127" s="445"/>
      <c r="F127" s="444" t="s">
        <v>63</v>
      </c>
      <c r="G127" s="5">
        <v>2.0</v>
      </c>
    </row>
    <row r="128">
      <c r="A128" s="444">
        <v>1982.0</v>
      </c>
      <c r="B128" s="444" t="s">
        <v>62</v>
      </c>
      <c r="C128" s="444" t="s">
        <v>5396</v>
      </c>
      <c r="D128" s="444">
        <v>151.0</v>
      </c>
      <c r="E128" s="444" t="s">
        <v>6675</v>
      </c>
      <c r="F128" s="444" t="s">
        <v>63</v>
      </c>
      <c r="G128" s="5">
        <v>1.0</v>
      </c>
    </row>
    <row r="129">
      <c r="A129" s="444">
        <v>1990.0</v>
      </c>
      <c r="B129" s="444" t="s">
        <v>996</v>
      </c>
      <c r="C129" s="444" t="s">
        <v>5398</v>
      </c>
      <c r="D129" s="444">
        <v>204.0</v>
      </c>
      <c r="E129" s="445"/>
      <c r="F129" s="444" t="s">
        <v>63</v>
      </c>
      <c r="G129" s="5">
        <v>1.0</v>
      </c>
    </row>
    <row r="130">
      <c r="A130" s="444">
        <v>1991.0</v>
      </c>
      <c r="B130" s="444" t="s">
        <v>996</v>
      </c>
      <c r="C130" s="444" t="s">
        <v>972</v>
      </c>
      <c r="D130" s="444">
        <v>653.0</v>
      </c>
      <c r="E130" s="445"/>
      <c r="F130" s="444" t="s">
        <v>63</v>
      </c>
      <c r="G130" s="5">
        <v>2.0</v>
      </c>
    </row>
    <row r="131">
      <c r="A131" s="444">
        <v>1990.0</v>
      </c>
      <c r="B131" s="444" t="s">
        <v>90</v>
      </c>
      <c r="C131" s="444" t="s">
        <v>972</v>
      </c>
      <c r="D131" s="444">
        <v>1.0</v>
      </c>
      <c r="E131" s="445"/>
      <c r="F131" s="444" t="s">
        <v>63</v>
      </c>
      <c r="G131" s="5">
        <v>1.0</v>
      </c>
    </row>
    <row r="132">
      <c r="A132" s="444">
        <v>1982.0</v>
      </c>
      <c r="B132" s="444" t="s">
        <v>62</v>
      </c>
      <c r="C132" s="444" t="s">
        <v>5213</v>
      </c>
      <c r="D132" s="444">
        <v>350.0</v>
      </c>
      <c r="E132" s="444" t="s">
        <v>5291</v>
      </c>
      <c r="F132" s="444" t="s">
        <v>63</v>
      </c>
      <c r="G132" s="5">
        <v>4.0</v>
      </c>
    </row>
    <row r="133">
      <c r="A133" s="444">
        <v>1989.0</v>
      </c>
      <c r="B133" s="444" t="s">
        <v>996</v>
      </c>
      <c r="C133" s="444" t="s">
        <v>1616</v>
      </c>
      <c r="D133" s="444">
        <v>96.0</v>
      </c>
      <c r="E133" s="445"/>
      <c r="F133" s="444" t="s">
        <v>63</v>
      </c>
      <c r="G133" s="5">
        <v>1.0</v>
      </c>
    </row>
    <row r="134">
      <c r="A134" s="444">
        <v>1990.0</v>
      </c>
      <c r="B134" s="444" t="s">
        <v>90</v>
      </c>
      <c r="C134" s="444" t="s">
        <v>5346</v>
      </c>
      <c r="D134" s="444">
        <v>302.0</v>
      </c>
      <c r="E134" s="445"/>
      <c r="F134" s="444" t="s">
        <v>63</v>
      </c>
      <c r="G134" s="5">
        <v>1.0</v>
      </c>
    </row>
    <row r="135">
      <c r="A135" s="444">
        <v>1981.0</v>
      </c>
      <c r="B135" s="444" t="s">
        <v>62</v>
      </c>
      <c r="C135" s="444" t="s">
        <v>5387</v>
      </c>
      <c r="D135" s="444">
        <v>355.0</v>
      </c>
      <c r="E135" s="445"/>
      <c r="F135" s="444" t="s">
        <v>63</v>
      </c>
      <c r="G135" s="5">
        <v>1.0</v>
      </c>
    </row>
    <row r="136">
      <c r="A136" s="444">
        <v>1991.0</v>
      </c>
      <c r="B136" s="444" t="s">
        <v>90</v>
      </c>
      <c r="C136" s="444" t="s">
        <v>967</v>
      </c>
      <c r="D136" s="444">
        <v>225.0</v>
      </c>
      <c r="E136" s="445"/>
      <c r="F136" s="444" t="s">
        <v>63</v>
      </c>
      <c r="G136" s="5">
        <v>1.0</v>
      </c>
    </row>
    <row r="137">
      <c r="A137" s="444">
        <v>1982.0</v>
      </c>
      <c r="B137" s="444" t="s">
        <v>62</v>
      </c>
      <c r="C137" s="444" t="s">
        <v>5421</v>
      </c>
      <c r="D137" s="444">
        <v>313.0</v>
      </c>
      <c r="E137" s="445"/>
      <c r="F137" s="444" t="s">
        <v>63</v>
      </c>
      <c r="G137" s="5">
        <v>1.0</v>
      </c>
    </row>
    <row r="138">
      <c r="A138" s="444">
        <v>1991.0</v>
      </c>
      <c r="B138" s="444" t="s">
        <v>5036</v>
      </c>
      <c r="C138" s="444" t="s">
        <v>1215</v>
      </c>
      <c r="D138" s="444">
        <v>456.0</v>
      </c>
      <c r="E138" s="444" t="s">
        <v>5419</v>
      </c>
      <c r="F138" s="444" t="s">
        <v>63</v>
      </c>
      <c r="G138" s="5">
        <v>1.0</v>
      </c>
    </row>
    <row r="139">
      <c r="A139" s="444">
        <v>1990.0</v>
      </c>
      <c r="B139" s="444" t="s">
        <v>996</v>
      </c>
      <c r="C139" s="444" t="s">
        <v>6696</v>
      </c>
      <c r="D139" s="444">
        <v>84.0</v>
      </c>
      <c r="E139" s="445"/>
      <c r="F139" s="444" t="s">
        <v>63</v>
      </c>
      <c r="G139" s="5">
        <v>1.0</v>
      </c>
    </row>
    <row r="140">
      <c r="A140" s="444">
        <v>1988.0</v>
      </c>
      <c r="B140" s="444" t="s">
        <v>62</v>
      </c>
      <c r="C140" s="444" t="s">
        <v>5218</v>
      </c>
      <c r="D140" s="444">
        <v>224.0</v>
      </c>
      <c r="E140" s="445"/>
      <c r="F140" s="444" t="s">
        <v>63</v>
      </c>
      <c r="G140" s="5">
        <v>1.0</v>
      </c>
    </row>
    <row r="141">
      <c r="A141" s="444">
        <v>1990.0</v>
      </c>
      <c r="B141" s="444" t="s">
        <v>996</v>
      </c>
      <c r="C141" s="444" t="s">
        <v>5216</v>
      </c>
      <c r="D141" s="444">
        <v>79.0</v>
      </c>
      <c r="E141" s="445"/>
      <c r="F141" s="444" t="s">
        <v>63</v>
      </c>
      <c r="G141" s="5">
        <v>1.0</v>
      </c>
    </row>
    <row r="142">
      <c r="A142" s="444">
        <v>1990.0</v>
      </c>
      <c r="B142" s="444" t="s">
        <v>90</v>
      </c>
      <c r="C142" s="444" t="s">
        <v>1517</v>
      </c>
      <c r="D142" s="444">
        <v>112.0</v>
      </c>
      <c r="E142" s="445"/>
      <c r="F142" s="444" t="s">
        <v>63</v>
      </c>
      <c r="G142" s="5">
        <v>1.0</v>
      </c>
    </row>
    <row r="143">
      <c r="A143" s="444">
        <v>1987.0</v>
      </c>
      <c r="B143" s="444" t="s">
        <v>62</v>
      </c>
      <c r="C143" s="444" t="s">
        <v>3539</v>
      </c>
      <c r="D143" s="444">
        <v>366.0</v>
      </c>
      <c r="E143" s="445"/>
      <c r="F143" s="444" t="s">
        <v>63</v>
      </c>
      <c r="G143" s="5">
        <v>1.0</v>
      </c>
    </row>
    <row r="144">
      <c r="A144" s="444">
        <v>1987.0</v>
      </c>
      <c r="B144" s="444" t="s">
        <v>62</v>
      </c>
      <c r="C144" s="444" t="s">
        <v>5208</v>
      </c>
      <c r="D144" s="444">
        <v>400.0</v>
      </c>
      <c r="E144" s="445"/>
      <c r="F144" s="444" t="s">
        <v>63</v>
      </c>
      <c r="G144" s="5">
        <v>1.0</v>
      </c>
    </row>
    <row r="145">
      <c r="A145" s="444">
        <v>1990.0</v>
      </c>
      <c r="B145" s="444" t="s">
        <v>1995</v>
      </c>
      <c r="C145" s="444" t="s">
        <v>1961</v>
      </c>
      <c r="D145" s="444">
        <v>12.0</v>
      </c>
      <c r="E145" s="444" t="s">
        <v>1927</v>
      </c>
      <c r="F145" s="444" t="s">
        <v>63</v>
      </c>
      <c r="G145" s="5">
        <v>1.0</v>
      </c>
    </row>
    <row r="146">
      <c r="A146" s="444">
        <v>1990.0</v>
      </c>
      <c r="B146" s="444" t="s">
        <v>1995</v>
      </c>
      <c r="C146" s="444" t="s">
        <v>2369</v>
      </c>
      <c r="D146" s="444">
        <v>7.0</v>
      </c>
      <c r="E146" s="444" t="s">
        <v>1927</v>
      </c>
      <c r="F146" s="444" t="s">
        <v>63</v>
      </c>
      <c r="G146" s="5">
        <v>1.0</v>
      </c>
    </row>
    <row r="147">
      <c r="A147" s="444">
        <v>1982.0</v>
      </c>
      <c r="B147" s="444" t="s">
        <v>1974</v>
      </c>
      <c r="C147" s="444" t="s">
        <v>5240</v>
      </c>
      <c r="D147" s="444">
        <v>79.0</v>
      </c>
      <c r="E147" s="445"/>
      <c r="F147" s="444" t="s">
        <v>63</v>
      </c>
      <c r="G147" s="5">
        <v>3.0</v>
      </c>
    </row>
    <row r="148">
      <c r="A148" s="444">
        <v>1990.0</v>
      </c>
      <c r="B148" s="444" t="s">
        <v>996</v>
      </c>
      <c r="C148" s="444" t="s">
        <v>3276</v>
      </c>
      <c r="D148" s="444">
        <v>6.0</v>
      </c>
      <c r="E148" s="445"/>
      <c r="F148" s="444" t="s">
        <v>63</v>
      </c>
      <c r="G148" s="5">
        <v>2.0</v>
      </c>
    </row>
    <row r="149">
      <c r="A149" s="444">
        <v>2019.0</v>
      </c>
      <c r="B149" s="444" t="s">
        <v>6701</v>
      </c>
      <c r="C149" s="444" t="s">
        <v>1060</v>
      </c>
      <c r="D149" s="444">
        <v>41.0</v>
      </c>
      <c r="E149" s="445"/>
      <c r="F149" s="444" t="s">
        <v>63</v>
      </c>
      <c r="G149" s="5">
        <v>1.0</v>
      </c>
    </row>
    <row r="150">
      <c r="A150" s="444">
        <v>2020.0</v>
      </c>
      <c r="B150" s="444" t="s">
        <v>786</v>
      </c>
      <c r="C150" s="444" t="s">
        <v>1060</v>
      </c>
      <c r="D150" s="444">
        <v>255.0</v>
      </c>
      <c r="E150" s="445"/>
      <c r="F150" s="444" t="s">
        <v>63</v>
      </c>
      <c r="G150" s="5">
        <v>1.0</v>
      </c>
    </row>
    <row r="151">
      <c r="A151" s="444">
        <v>1982.0</v>
      </c>
      <c r="B151" s="444" t="s">
        <v>62</v>
      </c>
      <c r="C151" s="444" t="s">
        <v>5191</v>
      </c>
      <c r="D151" s="444">
        <v>507.0</v>
      </c>
      <c r="E151" s="445"/>
      <c r="F151" s="444" t="s">
        <v>63</v>
      </c>
      <c r="G151" s="5">
        <v>2.0</v>
      </c>
    </row>
    <row r="152">
      <c r="A152" s="444">
        <v>1990.0</v>
      </c>
      <c r="B152" s="444" t="s">
        <v>62</v>
      </c>
      <c r="C152" s="444" t="s">
        <v>5238</v>
      </c>
      <c r="D152" s="444">
        <v>284.0</v>
      </c>
      <c r="E152" s="445"/>
      <c r="F152" s="444" t="s">
        <v>63</v>
      </c>
      <c r="G152" s="5">
        <v>1.0</v>
      </c>
    </row>
    <row r="153">
      <c r="A153" s="444">
        <v>1982.0</v>
      </c>
      <c r="B153" s="444" t="s">
        <v>62</v>
      </c>
      <c r="C153" s="444" t="s">
        <v>5210</v>
      </c>
      <c r="D153" s="444">
        <v>188.0</v>
      </c>
      <c r="E153" s="445"/>
      <c r="F153" s="444" t="s">
        <v>63</v>
      </c>
      <c r="G153" s="5">
        <v>1.0</v>
      </c>
    </row>
    <row r="154">
      <c r="A154" s="444">
        <v>1991.0</v>
      </c>
      <c r="B154" s="444" t="s">
        <v>90</v>
      </c>
      <c r="C154" s="444" t="s">
        <v>5198</v>
      </c>
      <c r="D154" s="444">
        <v>344.0</v>
      </c>
      <c r="E154" s="445"/>
      <c r="F154" s="444" t="s">
        <v>63</v>
      </c>
      <c r="G154" s="5">
        <v>1.0</v>
      </c>
    </row>
    <row r="155">
      <c r="A155" s="444">
        <v>1988.0</v>
      </c>
      <c r="B155" s="444" t="s">
        <v>62</v>
      </c>
      <c r="C155" s="444" t="s">
        <v>5263</v>
      </c>
      <c r="D155" s="444">
        <v>118.0</v>
      </c>
      <c r="E155" s="445"/>
      <c r="F155" s="444" t="s">
        <v>63</v>
      </c>
      <c r="G155" s="5">
        <v>1.0</v>
      </c>
    </row>
    <row r="156">
      <c r="A156" s="444">
        <v>1982.0</v>
      </c>
      <c r="B156" s="444" t="s">
        <v>62</v>
      </c>
      <c r="C156" s="444" t="s">
        <v>5233</v>
      </c>
      <c r="D156" s="444">
        <v>277.0</v>
      </c>
      <c r="E156" s="445"/>
      <c r="F156" s="444" t="s">
        <v>63</v>
      </c>
      <c r="G156" s="5">
        <v>1.0</v>
      </c>
    </row>
    <row r="157">
      <c r="A157" s="444">
        <v>1982.0</v>
      </c>
      <c r="B157" s="444" t="s">
        <v>62</v>
      </c>
      <c r="C157" s="444" t="s">
        <v>6702</v>
      </c>
      <c r="D157" s="444">
        <v>44.0</v>
      </c>
      <c r="E157" s="445"/>
      <c r="F157" s="444" t="s">
        <v>63</v>
      </c>
      <c r="G157" s="5">
        <v>1.0</v>
      </c>
    </row>
    <row r="158">
      <c r="A158" s="444">
        <v>1982.0</v>
      </c>
      <c r="B158" s="444" t="s">
        <v>62</v>
      </c>
      <c r="C158" s="444" t="s">
        <v>5382</v>
      </c>
      <c r="D158" s="444">
        <v>3.0</v>
      </c>
      <c r="E158" s="444" t="s">
        <v>5285</v>
      </c>
      <c r="F158" s="444" t="s">
        <v>63</v>
      </c>
      <c r="G158" s="5">
        <v>1.0</v>
      </c>
    </row>
    <row r="159">
      <c r="A159" s="444">
        <v>1982.0</v>
      </c>
      <c r="B159" s="444" t="s">
        <v>62</v>
      </c>
      <c r="C159" s="444" t="s">
        <v>5205</v>
      </c>
      <c r="D159" s="444">
        <v>198.0</v>
      </c>
      <c r="E159" s="445"/>
      <c r="F159" s="444" t="s">
        <v>63</v>
      </c>
      <c r="G159" s="5">
        <v>3.0</v>
      </c>
    </row>
    <row r="160">
      <c r="A160" s="444">
        <v>1982.0</v>
      </c>
      <c r="B160" s="444" t="s">
        <v>62</v>
      </c>
      <c r="C160" s="444" t="s">
        <v>5316</v>
      </c>
      <c r="D160" s="444">
        <v>201.0</v>
      </c>
      <c r="E160" s="445"/>
      <c r="F160" s="444" t="s">
        <v>63</v>
      </c>
      <c r="G160" s="5">
        <v>1.0</v>
      </c>
    </row>
    <row r="161">
      <c r="A161" s="444">
        <v>1990.0</v>
      </c>
      <c r="B161" s="444" t="s">
        <v>996</v>
      </c>
      <c r="C161" s="444" t="s">
        <v>5203</v>
      </c>
      <c r="D161" s="444">
        <v>185.0</v>
      </c>
      <c r="E161" s="445"/>
      <c r="F161" s="444" t="s">
        <v>63</v>
      </c>
      <c r="G161" s="5">
        <v>1.0</v>
      </c>
    </row>
    <row r="162">
      <c r="A162" s="444">
        <v>2008.0</v>
      </c>
      <c r="B162" s="444" t="s">
        <v>23</v>
      </c>
      <c r="C162" s="444" t="s">
        <v>1757</v>
      </c>
      <c r="D162" s="444" t="s">
        <v>5201</v>
      </c>
      <c r="E162" s="444" t="s">
        <v>6703</v>
      </c>
      <c r="F162" s="444" t="s">
        <v>63</v>
      </c>
      <c r="G162" s="5">
        <v>1.0</v>
      </c>
    </row>
    <row r="163">
      <c r="A163" s="444">
        <v>2019.0</v>
      </c>
      <c r="B163" s="444" t="s">
        <v>1649</v>
      </c>
      <c r="C163" s="444" t="s">
        <v>1060</v>
      </c>
      <c r="D163" s="444">
        <v>94.0</v>
      </c>
      <c r="E163" s="445"/>
      <c r="F163" s="444" t="s">
        <v>63</v>
      </c>
      <c r="G163" s="5">
        <v>1.0</v>
      </c>
    </row>
    <row r="164">
      <c r="A164" s="444">
        <v>1990.0</v>
      </c>
      <c r="B164" s="444" t="s">
        <v>90</v>
      </c>
      <c r="C164" s="444" t="s">
        <v>5196</v>
      </c>
      <c r="D164" s="444">
        <v>307.0</v>
      </c>
      <c r="E164" s="445"/>
      <c r="F164" s="444" t="s">
        <v>63</v>
      </c>
      <c r="G164" s="5">
        <v>1.0</v>
      </c>
    </row>
    <row r="165">
      <c r="A165" s="444">
        <v>1989.0</v>
      </c>
      <c r="B165" s="444" t="s">
        <v>996</v>
      </c>
      <c r="C165" s="444" t="s">
        <v>1488</v>
      </c>
      <c r="D165" s="444">
        <v>292.0</v>
      </c>
      <c r="E165" s="445"/>
      <c r="F165" s="444" t="s">
        <v>63</v>
      </c>
      <c r="G165" s="5">
        <v>1.0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</row>
    <row r="3">
      <c r="L3" s="78" t="s">
        <v>4885</v>
      </c>
      <c r="M3" s="447"/>
    </row>
    <row r="4">
      <c r="A4" s="5">
        <v>2021.0</v>
      </c>
      <c r="B4" s="5" t="s">
        <v>1706</v>
      </c>
      <c r="C4" s="5" t="s">
        <v>982</v>
      </c>
      <c r="D4" s="5" t="s">
        <v>6704</v>
      </c>
      <c r="F4" s="5">
        <v>1.0</v>
      </c>
      <c r="G4" s="5" t="s">
        <v>4164</v>
      </c>
      <c r="L4" s="233">
        <f>sum(F4:F48)</f>
        <v>50</v>
      </c>
      <c r="M4" s="428"/>
    </row>
    <row r="5">
      <c r="A5" s="5">
        <v>2016.0</v>
      </c>
      <c r="B5" s="5" t="s">
        <v>2664</v>
      </c>
      <c r="C5" s="5" t="s">
        <v>1795</v>
      </c>
      <c r="D5" s="5" t="s">
        <v>6705</v>
      </c>
      <c r="F5" s="5">
        <v>1.0</v>
      </c>
      <c r="G5" s="5" t="s">
        <v>4908</v>
      </c>
    </row>
    <row r="6">
      <c r="A6" s="5">
        <v>2020.0</v>
      </c>
      <c r="B6" s="5" t="s">
        <v>305</v>
      </c>
      <c r="C6" s="5" t="s">
        <v>2722</v>
      </c>
      <c r="D6" s="5" t="s">
        <v>2478</v>
      </c>
      <c r="F6" s="5">
        <v>3.0</v>
      </c>
      <c r="G6" s="5" t="s">
        <v>4908</v>
      </c>
    </row>
    <row r="7">
      <c r="A7" s="5">
        <v>2020.0</v>
      </c>
      <c r="B7" s="5" t="s">
        <v>786</v>
      </c>
      <c r="C7" s="5" t="s">
        <v>1786</v>
      </c>
      <c r="D7" s="5" t="s">
        <v>6375</v>
      </c>
      <c r="F7" s="5">
        <v>3.0</v>
      </c>
    </row>
    <row r="8">
      <c r="A8" s="5">
        <v>2012.0</v>
      </c>
      <c r="B8" s="5" t="s">
        <v>786</v>
      </c>
      <c r="C8" s="5" t="s">
        <v>1993</v>
      </c>
      <c r="F8" s="5">
        <v>1.0</v>
      </c>
    </row>
    <row r="9">
      <c r="A9" s="5">
        <v>2019.0</v>
      </c>
      <c r="B9" s="5" t="s">
        <v>786</v>
      </c>
      <c r="C9" s="5" t="s">
        <v>1786</v>
      </c>
      <c r="F9" s="5">
        <v>3.0</v>
      </c>
    </row>
    <row r="10">
      <c r="A10" s="5">
        <v>2020.0</v>
      </c>
      <c r="B10" s="5" t="s">
        <v>23</v>
      </c>
      <c r="C10" s="5" t="s">
        <v>6706</v>
      </c>
      <c r="F10" s="5">
        <v>1.0</v>
      </c>
      <c r="G10" s="5" t="s">
        <v>4165</v>
      </c>
    </row>
    <row r="11">
      <c r="A11" s="5">
        <v>2020.0</v>
      </c>
      <c r="B11" s="5" t="s">
        <v>786</v>
      </c>
      <c r="C11" s="5" t="s">
        <v>859</v>
      </c>
      <c r="D11" s="5" t="s">
        <v>1351</v>
      </c>
      <c r="F11" s="5">
        <v>1.0</v>
      </c>
      <c r="G11" s="5" t="s">
        <v>4164</v>
      </c>
    </row>
    <row r="12">
      <c r="A12" s="5">
        <v>2020.0</v>
      </c>
      <c r="B12" s="5" t="s">
        <v>954</v>
      </c>
      <c r="C12" s="5" t="s">
        <v>6707</v>
      </c>
      <c r="F12" s="5">
        <v>1.0</v>
      </c>
      <c r="G12" s="5" t="s">
        <v>4164</v>
      </c>
    </row>
    <row r="13">
      <c r="A13" s="5">
        <v>2020.0</v>
      </c>
      <c r="B13" s="5" t="s">
        <v>884</v>
      </c>
      <c r="C13" s="5" t="s">
        <v>6708</v>
      </c>
      <c r="F13" s="5">
        <v>2.0</v>
      </c>
      <c r="G13" s="5" t="s">
        <v>4164</v>
      </c>
    </row>
    <row r="14">
      <c r="A14" s="5">
        <v>2020.0</v>
      </c>
      <c r="B14" s="5" t="s">
        <v>954</v>
      </c>
      <c r="C14" s="5" t="s">
        <v>6709</v>
      </c>
      <c r="F14" s="5">
        <v>1.0</v>
      </c>
      <c r="G14" s="5" t="s">
        <v>4164</v>
      </c>
    </row>
    <row r="15">
      <c r="A15" s="5">
        <v>2020.0</v>
      </c>
      <c r="B15" s="5" t="s">
        <v>954</v>
      </c>
      <c r="C15" s="5" t="s">
        <v>6710</v>
      </c>
      <c r="F15" s="5">
        <v>1.0</v>
      </c>
      <c r="G15" s="5" t="s">
        <v>4164</v>
      </c>
    </row>
    <row r="16">
      <c r="A16" s="5">
        <v>2020.0</v>
      </c>
      <c r="B16" s="5" t="s">
        <v>954</v>
      </c>
      <c r="C16" s="5" t="s">
        <v>6711</v>
      </c>
      <c r="D16" s="5" t="s">
        <v>955</v>
      </c>
      <c r="F16" s="5">
        <v>2.0</v>
      </c>
      <c r="G16" s="5" t="s">
        <v>4164</v>
      </c>
    </row>
    <row r="17">
      <c r="A17" s="5">
        <v>2020.0</v>
      </c>
      <c r="B17" s="5" t="s">
        <v>954</v>
      </c>
      <c r="C17" s="5" t="s">
        <v>6712</v>
      </c>
      <c r="F17" s="5">
        <v>1.0</v>
      </c>
      <c r="G17" s="5" t="s">
        <v>4164</v>
      </c>
    </row>
    <row r="18">
      <c r="A18" s="5">
        <v>2020.0</v>
      </c>
      <c r="B18" s="5" t="s">
        <v>1847</v>
      </c>
      <c r="C18" s="5" t="s">
        <v>1400</v>
      </c>
      <c r="D18" s="5" t="s">
        <v>6713</v>
      </c>
      <c r="F18" s="5">
        <v>1.0</v>
      </c>
      <c r="G18" s="5" t="s">
        <v>4164</v>
      </c>
    </row>
    <row r="19">
      <c r="A19" s="5">
        <v>2020.0</v>
      </c>
      <c r="B19" s="5" t="s">
        <v>1099</v>
      </c>
      <c r="C19" s="5" t="s">
        <v>893</v>
      </c>
      <c r="F19" s="5">
        <v>1.0</v>
      </c>
      <c r="G19" s="5" t="s">
        <v>4164</v>
      </c>
    </row>
    <row r="20">
      <c r="A20" s="5">
        <v>2019.0</v>
      </c>
      <c r="B20" s="5" t="s">
        <v>786</v>
      </c>
      <c r="C20" s="5" t="s">
        <v>70</v>
      </c>
      <c r="D20" s="5" t="s">
        <v>6714</v>
      </c>
      <c r="F20" s="5">
        <v>1.0</v>
      </c>
      <c r="G20" s="5" t="s">
        <v>4165</v>
      </c>
    </row>
    <row r="21">
      <c r="A21" s="5">
        <v>2020.0</v>
      </c>
      <c r="B21" s="5" t="s">
        <v>1098</v>
      </c>
      <c r="C21" s="5" t="s">
        <v>859</v>
      </c>
      <c r="F21" s="5">
        <v>1.0</v>
      </c>
      <c r="G21" s="5" t="s">
        <v>4164</v>
      </c>
    </row>
    <row r="22">
      <c r="A22" s="5">
        <v>2020.0</v>
      </c>
      <c r="B22" s="5" t="s">
        <v>956</v>
      </c>
      <c r="C22" s="5" t="s">
        <v>880</v>
      </c>
      <c r="D22" s="5" t="s">
        <v>6715</v>
      </c>
      <c r="F22" s="5">
        <v>1.0</v>
      </c>
      <c r="G22" s="5" t="s">
        <v>4164</v>
      </c>
    </row>
    <row r="23">
      <c r="A23" s="5">
        <v>2020.0</v>
      </c>
      <c r="B23" s="5" t="s">
        <v>956</v>
      </c>
      <c r="C23" s="5" t="s">
        <v>880</v>
      </c>
      <c r="D23" s="5" t="s">
        <v>6716</v>
      </c>
      <c r="F23" s="5">
        <v>1.0</v>
      </c>
      <c r="G23" s="5" t="s">
        <v>4164</v>
      </c>
    </row>
    <row r="24">
      <c r="A24" s="5">
        <v>2021.0</v>
      </c>
      <c r="B24" s="5" t="s">
        <v>786</v>
      </c>
      <c r="C24" s="5" t="s">
        <v>1844</v>
      </c>
      <c r="D24" s="5" t="s">
        <v>2087</v>
      </c>
      <c r="F24" s="5">
        <v>1.0</v>
      </c>
      <c r="G24" s="5" t="s">
        <v>4908</v>
      </c>
    </row>
    <row r="25">
      <c r="A25" s="5">
        <v>2016.0</v>
      </c>
      <c r="B25" s="5" t="s">
        <v>3993</v>
      </c>
      <c r="C25" s="5" t="s">
        <v>4348</v>
      </c>
      <c r="F25" s="5">
        <v>1.0</v>
      </c>
      <c r="G25" s="5" t="s">
        <v>4385</v>
      </c>
    </row>
    <row r="26">
      <c r="A26" s="5">
        <v>2011.0</v>
      </c>
      <c r="B26" s="5" t="s">
        <v>6717</v>
      </c>
      <c r="C26" s="5" t="s">
        <v>6718</v>
      </c>
      <c r="F26" s="5">
        <v>1.0</v>
      </c>
      <c r="G26" s="5" t="s">
        <v>6435</v>
      </c>
    </row>
    <row r="27">
      <c r="A27" s="5">
        <v>2011.0</v>
      </c>
      <c r="B27" s="5" t="s">
        <v>3765</v>
      </c>
      <c r="C27" s="5" t="s">
        <v>6719</v>
      </c>
      <c r="F27" s="5">
        <v>1.0</v>
      </c>
      <c r="G27" s="5" t="s">
        <v>6435</v>
      </c>
    </row>
    <row r="28">
      <c r="A28" s="5">
        <v>2021.0</v>
      </c>
      <c r="B28" s="5" t="s">
        <v>786</v>
      </c>
      <c r="C28" s="5" t="s">
        <v>2455</v>
      </c>
      <c r="D28" s="5" t="s">
        <v>6720</v>
      </c>
      <c r="F28" s="5">
        <v>1.0</v>
      </c>
      <c r="G28" s="5" t="s">
        <v>4908</v>
      </c>
    </row>
    <row r="29">
      <c r="A29" s="5">
        <v>2021.0</v>
      </c>
      <c r="B29" s="5" t="s">
        <v>786</v>
      </c>
      <c r="C29" s="5" t="s">
        <v>6457</v>
      </c>
      <c r="D29" s="5" t="s">
        <v>889</v>
      </c>
      <c r="F29" s="5">
        <v>1.0</v>
      </c>
      <c r="G29" s="5" t="s">
        <v>4908</v>
      </c>
    </row>
    <row r="30">
      <c r="A30" s="5">
        <v>2021.0</v>
      </c>
      <c r="B30" s="5" t="s">
        <v>786</v>
      </c>
      <c r="C30" s="5" t="s">
        <v>2209</v>
      </c>
      <c r="D30" s="5" t="s">
        <v>901</v>
      </c>
      <c r="F30" s="5">
        <v>1.0</v>
      </c>
      <c r="G30" s="5" t="s">
        <v>4908</v>
      </c>
    </row>
    <row r="31">
      <c r="A31" s="5">
        <v>2020.0</v>
      </c>
      <c r="B31" s="5" t="s">
        <v>1694</v>
      </c>
      <c r="C31" s="5" t="s">
        <v>6721</v>
      </c>
      <c r="D31" s="5" t="s">
        <v>1731</v>
      </c>
      <c r="F31" s="5">
        <v>1.0</v>
      </c>
      <c r="G31" s="5" t="s">
        <v>6722</v>
      </c>
    </row>
    <row r="32">
      <c r="A32" s="5">
        <v>2020.0</v>
      </c>
      <c r="B32" s="5" t="s">
        <v>1098</v>
      </c>
      <c r="C32" s="5" t="s">
        <v>893</v>
      </c>
      <c r="D32" s="5" t="s">
        <v>6715</v>
      </c>
      <c r="F32" s="5">
        <v>1.0</v>
      </c>
      <c r="G32" s="5" t="s">
        <v>6722</v>
      </c>
    </row>
    <row r="33">
      <c r="A33" s="5">
        <v>2020.0</v>
      </c>
      <c r="B33" s="5" t="s">
        <v>6723</v>
      </c>
      <c r="C33" s="5" t="s">
        <v>895</v>
      </c>
      <c r="D33" s="5" t="s">
        <v>6715</v>
      </c>
      <c r="F33" s="5">
        <v>3.0</v>
      </c>
      <c r="G33" s="5" t="s">
        <v>6722</v>
      </c>
    </row>
    <row r="34">
      <c r="A34" s="5">
        <v>2018.0</v>
      </c>
      <c r="B34" s="5" t="s">
        <v>786</v>
      </c>
      <c r="C34" s="5" t="s">
        <v>2077</v>
      </c>
      <c r="D34" s="5" t="s">
        <v>1837</v>
      </c>
      <c r="F34" s="5">
        <v>1.0</v>
      </c>
    </row>
    <row r="35">
      <c r="A35" s="5">
        <v>2018.0</v>
      </c>
      <c r="B35" s="5" t="s">
        <v>786</v>
      </c>
      <c r="C35" s="5" t="s">
        <v>2077</v>
      </c>
      <c r="D35" s="5" t="s">
        <v>851</v>
      </c>
      <c r="F35" s="5">
        <v>2.0</v>
      </c>
    </row>
    <row r="36">
      <c r="A36" s="5">
        <v>2018.0</v>
      </c>
      <c r="B36" s="5" t="s">
        <v>786</v>
      </c>
      <c r="C36" s="5" t="s">
        <v>2077</v>
      </c>
      <c r="D36" s="5" t="s">
        <v>2262</v>
      </c>
      <c r="F36" s="5">
        <v>1.0</v>
      </c>
    </row>
    <row r="37">
      <c r="A37" s="5">
        <v>2018.0</v>
      </c>
      <c r="B37" s="5" t="s">
        <v>786</v>
      </c>
      <c r="C37" s="5" t="s">
        <v>2077</v>
      </c>
      <c r="D37" s="5" t="s">
        <v>6724</v>
      </c>
      <c r="F37" s="5">
        <v>1.0</v>
      </c>
    </row>
    <row r="38">
      <c r="A38" s="5">
        <v>2018.0</v>
      </c>
      <c r="B38" s="5" t="s">
        <v>786</v>
      </c>
      <c r="C38" s="5" t="s">
        <v>1340</v>
      </c>
      <c r="F38" s="5">
        <v>4.0</v>
      </c>
    </row>
    <row r="39">
      <c r="A39" s="5">
        <v>2020.0</v>
      </c>
      <c r="B39" s="5" t="s">
        <v>119</v>
      </c>
      <c r="C39" s="5" t="s">
        <v>927</v>
      </c>
      <c r="D39" s="5" t="s">
        <v>953</v>
      </c>
      <c r="F39" s="5">
        <v>1.0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</row>
    <row r="3">
      <c r="A3" s="5">
        <v>2019.0</v>
      </c>
      <c r="B3" s="5" t="s">
        <v>786</v>
      </c>
      <c r="C3" s="5" t="s">
        <v>1786</v>
      </c>
      <c r="D3" s="5" t="s">
        <v>6725</v>
      </c>
      <c r="E3" s="5" t="s">
        <v>4175</v>
      </c>
      <c r="F3" s="5">
        <v>2.0</v>
      </c>
      <c r="I3" s="5">
        <v>910.0</v>
      </c>
      <c r="J3" s="5">
        <v>920.0</v>
      </c>
    </row>
    <row r="4">
      <c r="A4" s="5">
        <v>2019.0</v>
      </c>
      <c r="B4" s="5" t="s">
        <v>786</v>
      </c>
      <c r="C4" s="5" t="s">
        <v>1786</v>
      </c>
      <c r="D4" s="5" t="s">
        <v>2260</v>
      </c>
      <c r="E4" s="5" t="s">
        <v>25</v>
      </c>
      <c r="F4" s="5">
        <v>1.0</v>
      </c>
      <c r="I4" s="5">
        <v>224.0</v>
      </c>
      <c r="J4" s="5">
        <v>224.0</v>
      </c>
    </row>
    <row r="5">
      <c r="A5" s="448">
        <v>2019.0</v>
      </c>
      <c r="B5" s="5" t="s">
        <v>786</v>
      </c>
      <c r="C5" s="5" t="s">
        <v>1786</v>
      </c>
      <c r="D5" s="5" t="s">
        <v>2614</v>
      </c>
      <c r="E5" s="5" t="s">
        <v>155</v>
      </c>
      <c r="F5" s="5">
        <v>1.0</v>
      </c>
      <c r="I5" s="5">
        <v>536.0</v>
      </c>
      <c r="J5" s="5">
        <v>605.0</v>
      </c>
    </row>
    <row r="6">
      <c r="A6" s="5">
        <v>2019.0</v>
      </c>
      <c r="B6" s="5" t="s">
        <v>786</v>
      </c>
      <c r="C6" s="5" t="s">
        <v>1786</v>
      </c>
      <c r="D6" s="5" t="s">
        <v>4274</v>
      </c>
      <c r="E6" s="5" t="s">
        <v>25</v>
      </c>
      <c r="F6" s="5">
        <v>1.0</v>
      </c>
      <c r="I6" s="5">
        <v>251.0</v>
      </c>
      <c r="J6" s="5">
        <v>275.0</v>
      </c>
    </row>
    <row r="7">
      <c r="A7" s="5">
        <v>2019.0</v>
      </c>
      <c r="B7" s="5" t="s">
        <v>786</v>
      </c>
      <c r="C7" s="5" t="s">
        <v>1786</v>
      </c>
      <c r="D7" s="5" t="s">
        <v>6726</v>
      </c>
      <c r="E7" s="5" t="s">
        <v>25</v>
      </c>
      <c r="F7" s="5">
        <v>1.0</v>
      </c>
      <c r="I7" s="5">
        <v>187.0</v>
      </c>
      <c r="J7" s="5">
        <v>250.0</v>
      </c>
    </row>
    <row r="8">
      <c r="A8" s="5">
        <v>2019.0</v>
      </c>
      <c r="B8" s="5" t="s">
        <v>786</v>
      </c>
      <c r="C8" s="5" t="s">
        <v>1786</v>
      </c>
      <c r="D8" s="5" t="s">
        <v>6725</v>
      </c>
      <c r="E8" s="5" t="s">
        <v>30</v>
      </c>
      <c r="F8" s="5">
        <v>2.0</v>
      </c>
      <c r="I8" s="5">
        <v>202.0</v>
      </c>
      <c r="J8" s="5">
        <v>202.0</v>
      </c>
    </row>
    <row r="9">
      <c r="A9" s="5">
        <v>2019.0</v>
      </c>
      <c r="B9" s="5" t="s">
        <v>786</v>
      </c>
      <c r="C9" s="5" t="s">
        <v>1786</v>
      </c>
      <c r="D9" s="5" t="s">
        <v>6725</v>
      </c>
      <c r="E9" s="5" t="s">
        <v>155</v>
      </c>
      <c r="F9" s="5">
        <v>1.0</v>
      </c>
      <c r="I9" s="5">
        <v>112.0</v>
      </c>
      <c r="J9" s="5">
        <v>160.0</v>
      </c>
    </row>
    <row r="10">
      <c r="A10" s="5">
        <v>2019.0</v>
      </c>
      <c r="B10" s="5" t="s">
        <v>319</v>
      </c>
      <c r="C10" s="5" t="s">
        <v>1786</v>
      </c>
      <c r="D10" s="5" t="s">
        <v>6725</v>
      </c>
      <c r="E10" s="5" t="s">
        <v>155</v>
      </c>
      <c r="F10" s="5">
        <v>1.0</v>
      </c>
      <c r="I10" s="5">
        <v>65.0</v>
      </c>
    </row>
    <row r="11">
      <c r="A11" s="5">
        <v>2019.0</v>
      </c>
      <c r="B11" s="5" t="s">
        <v>884</v>
      </c>
      <c r="C11" s="5" t="s">
        <v>1786</v>
      </c>
      <c r="D11" s="5" t="s">
        <v>3291</v>
      </c>
      <c r="E11" s="5" t="s">
        <v>30</v>
      </c>
      <c r="F11" s="5">
        <v>1.0</v>
      </c>
      <c r="I11" s="5">
        <v>45.0</v>
      </c>
    </row>
    <row r="12">
      <c r="A12" s="5">
        <v>2019.0</v>
      </c>
      <c r="B12" s="5" t="s">
        <v>884</v>
      </c>
      <c r="C12" s="5" t="s">
        <v>1786</v>
      </c>
      <c r="D12" s="5" t="s">
        <v>886</v>
      </c>
      <c r="E12" s="5" t="s">
        <v>30</v>
      </c>
      <c r="I12" s="5">
        <v>120.0</v>
      </c>
      <c r="K12" s="449"/>
    </row>
    <row r="13">
      <c r="C13" s="199"/>
      <c r="D13" s="199"/>
    </row>
    <row r="14">
      <c r="C14" s="199"/>
    </row>
    <row r="15">
      <c r="C15" s="199"/>
      <c r="D15" s="199"/>
      <c r="I15" s="8">
        <f>sum(I3:I14)</f>
        <v>2652</v>
      </c>
      <c r="K15" s="450">
        <f>325/I15</f>
        <v>0.1225490196</v>
      </c>
    </row>
    <row r="16">
      <c r="C16" s="199"/>
    </row>
    <row r="17">
      <c r="C17" s="199"/>
      <c r="I17" s="5">
        <v>100000.0</v>
      </c>
      <c r="J17" s="5">
        <v>50.0</v>
      </c>
      <c r="K17" s="5">
        <v>20.0</v>
      </c>
      <c r="L17" s="5">
        <v>0.03</v>
      </c>
      <c r="M17" s="451">
        <f t="shared" ref="M17:M18" si="1">I17*J17*K17*L17</f>
        <v>3000000</v>
      </c>
    </row>
    <row r="18">
      <c r="I18" s="5">
        <v>1000000.0</v>
      </c>
      <c r="J18" s="5">
        <v>50.0</v>
      </c>
      <c r="K18" s="5">
        <v>20.0</v>
      </c>
      <c r="L18" s="5">
        <v>0.03</v>
      </c>
      <c r="M18" s="451">
        <f t="shared" si="1"/>
        <v>30000000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0"/>
    <col customWidth="1" min="5" max="5" width="15.63"/>
    <col customWidth="1" min="6" max="6" width="13.38"/>
    <col customWidth="1" min="12" max="12" width="13.38"/>
    <col customWidth="1" min="13" max="13" width="14.0"/>
  </cols>
  <sheetData>
    <row r="1">
      <c r="A1" s="81" t="s">
        <v>6727</v>
      </c>
      <c r="B1" s="81" t="s">
        <v>6728</v>
      </c>
      <c r="C1" s="81" t="s">
        <v>3</v>
      </c>
      <c r="D1" s="81" t="s">
        <v>4</v>
      </c>
      <c r="E1" s="81" t="s">
        <v>5</v>
      </c>
      <c r="F1" s="81" t="s">
        <v>7</v>
      </c>
      <c r="G1" s="81" t="s">
        <v>8</v>
      </c>
      <c r="H1" s="81" t="s">
        <v>4927</v>
      </c>
      <c r="I1" s="81" t="s">
        <v>4974</v>
      </c>
      <c r="J1" s="81" t="s">
        <v>6407</v>
      </c>
      <c r="K1" s="81" t="s">
        <v>6408</v>
      </c>
      <c r="L1" s="81" t="s">
        <v>6409</v>
      </c>
      <c r="M1" s="81" t="s">
        <v>6164</v>
      </c>
    </row>
    <row r="2">
      <c r="A2" s="452"/>
      <c r="B2" s="453"/>
      <c r="C2" s="453"/>
      <c r="D2" s="453"/>
      <c r="E2" s="453"/>
      <c r="F2" s="453"/>
      <c r="G2" s="453"/>
      <c r="H2" s="454"/>
      <c r="P2" s="78" t="s">
        <v>1784</v>
      </c>
      <c r="Q2" s="79" t="s">
        <v>5977</v>
      </c>
      <c r="R2" s="80" t="s">
        <v>6670</v>
      </c>
    </row>
    <row r="3">
      <c r="A3" s="251" t="s">
        <v>6729</v>
      </c>
      <c r="B3" s="200">
        <v>280.0</v>
      </c>
      <c r="C3" s="200">
        <v>2018.0</v>
      </c>
      <c r="D3" s="200" t="s">
        <v>305</v>
      </c>
      <c r="E3" s="200" t="s">
        <v>1840</v>
      </c>
      <c r="F3" s="200" t="s">
        <v>4312</v>
      </c>
      <c r="G3" s="200">
        <v>10.0</v>
      </c>
      <c r="H3" s="455">
        <v>1.0</v>
      </c>
      <c r="P3" s="385"/>
      <c r="Q3" s="394"/>
      <c r="R3" s="250"/>
    </row>
    <row r="4">
      <c r="A4" s="251" t="s">
        <v>6729</v>
      </c>
      <c r="B4" s="200">
        <v>150.0</v>
      </c>
      <c r="C4" s="200">
        <v>2018.0</v>
      </c>
      <c r="D4" s="200" t="s">
        <v>305</v>
      </c>
      <c r="E4" s="200" t="s">
        <v>1840</v>
      </c>
      <c r="F4" s="200" t="s">
        <v>4312</v>
      </c>
      <c r="G4" s="200" t="s">
        <v>155</v>
      </c>
      <c r="H4" s="455">
        <v>1.0</v>
      </c>
      <c r="P4" s="233"/>
      <c r="Q4" s="396">
        <f>sum(H3:H122)</f>
        <v>126</v>
      </c>
      <c r="R4" s="428"/>
    </row>
    <row r="5">
      <c r="A5" s="251" t="s">
        <v>6729</v>
      </c>
      <c r="B5" s="200">
        <v>150.0</v>
      </c>
      <c r="C5" s="200">
        <v>2018.0</v>
      </c>
      <c r="D5" s="200" t="s">
        <v>119</v>
      </c>
      <c r="E5" s="200" t="s">
        <v>922</v>
      </c>
      <c r="F5" s="201"/>
      <c r="G5" s="200">
        <v>10.0</v>
      </c>
      <c r="H5" s="455">
        <v>2.0</v>
      </c>
    </row>
    <row r="6">
      <c r="A6" s="251" t="s">
        <v>6729</v>
      </c>
      <c r="B6" s="200">
        <v>150.0</v>
      </c>
      <c r="C6" s="200">
        <v>2018.0</v>
      </c>
      <c r="D6" s="200" t="s">
        <v>305</v>
      </c>
      <c r="E6" s="200" t="s">
        <v>922</v>
      </c>
      <c r="F6" s="201"/>
      <c r="G6" s="201"/>
      <c r="H6" s="455">
        <v>2.0</v>
      </c>
    </row>
    <row r="7">
      <c r="A7" s="251" t="s">
        <v>6729</v>
      </c>
      <c r="B7" s="200">
        <v>150.0</v>
      </c>
      <c r="C7" s="200">
        <v>2018.0</v>
      </c>
      <c r="D7" s="200" t="s">
        <v>786</v>
      </c>
      <c r="E7" s="200" t="s">
        <v>1840</v>
      </c>
      <c r="F7" s="200" t="s">
        <v>6730</v>
      </c>
      <c r="G7" s="200" t="s">
        <v>244</v>
      </c>
      <c r="H7" s="455">
        <v>1.0</v>
      </c>
    </row>
    <row r="8">
      <c r="A8" s="251" t="s">
        <v>6729</v>
      </c>
      <c r="B8" s="200">
        <v>150.0</v>
      </c>
      <c r="C8" s="200">
        <v>2018.0</v>
      </c>
      <c r="D8" s="200" t="s">
        <v>6186</v>
      </c>
      <c r="E8" s="200" t="s">
        <v>1840</v>
      </c>
      <c r="F8" s="201"/>
      <c r="G8" s="200" t="s">
        <v>244</v>
      </c>
      <c r="H8" s="455">
        <v>1.0</v>
      </c>
    </row>
    <row r="9">
      <c r="A9" s="251" t="s">
        <v>6729</v>
      </c>
      <c r="B9" s="200">
        <v>180.0</v>
      </c>
      <c r="C9" s="200">
        <v>2018.0</v>
      </c>
      <c r="D9" s="200" t="s">
        <v>6731</v>
      </c>
      <c r="E9" s="200" t="s">
        <v>6732</v>
      </c>
      <c r="F9" s="201"/>
      <c r="G9" s="200" t="s">
        <v>6733</v>
      </c>
      <c r="H9" s="455">
        <v>1.0</v>
      </c>
    </row>
    <row r="10">
      <c r="A10" s="251" t="s">
        <v>6729</v>
      </c>
      <c r="B10" s="200">
        <v>75.0</v>
      </c>
      <c r="C10" s="200">
        <v>2018.0</v>
      </c>
      <c r="D10" s="200" t="s">
        <v>6734</v>
      </c>
      <c r="E10" s="200" t="s">
        <v>6735</v>
      </c>
      <c r="F10" s="201"/>
      <c r="G10" s="200">
        <v>9.0</v>
      </c>
      <c r="H10" s="455">
        <v>1.0</v>
      </c>
    </row>
    <row r="11">
      <c r="A11" s="251" t="s">
        <v>6729</v>
      </c>
      <c r="B11" s="200">
        <v>75.0</v>
      </c>
      <c r="C11" s="200">
        <v>2018.0</v>
      </c>
      <c r="D11" s="200" t="s">
        <v>6734</v>
      </c>
      <c r="E11" s="200" t="s">
        <v>6736</v>
      </c>
      <c r="F11" s="201"/>
      <c r="G11" s="200">
        <v>9.0</v>
      </c>
      <c r="H11" s="455">
        <v>1.0</v>
      </c>
    </row>
    <row r="12">
      <c r="A12" s="251" t="s">
        <v>6729</v>
      </c>
      <c r="B12" s="200">
        <v>300.0</v>
      </c>
      <c r="C12" s="200">
        <v>2018.0</v>
      </c>
      <c r="D12" s="200" t="s">
        <v>6737</v>
      </c>
      <c r="E12" s="200" t="s">
        <v>6736</v>
      </c>
      <c r="F12" s="200" t="s">
        <v>6738</v>
      </c>
      <c r="G12" s="200" t="s">
        <v>244</v>
      </c>
      <c r="H12" s="455">
        <v>1.0</v>
      </c>
    </row>
    <row r="13">
      <c r="A13" s="251" t="s">
        <v>6729</v>
      </c>
      <c r="B13" s="200">
        <v>300.0</v>
      </c>
      <c r="C13" s="200">
        <v>2018.0</v>
      </c>
      <c r="D13" s="200" t="s">
        <v>6737</v>
      </c>
      <c r="E13" s="200" t="s">
        <v>6736</v>
      </c>
      <c r="F13" s="200" t="s">
        <v>6739</v>
      </c>
      <c r="G13" s="200" t="s">
        <v>244</v>
      </c>
      <c r="H13" s="455">
        <v>1.0</v>
      </c>
    </row>
    <row r="14">
      <c r="A14" s="251" t="s">
        <v>6729</v>
      </c>
      <c r="B14" s="200">
        <v>200.0</v>
      </c>
      <c r="C14" s="200">
        <v>2018.0</v>
      </c>
      <c r="D14" s="200" t="s">
        <v>237</v>
      </c>
      <c r="E14" s="200" t="s">
        <v>238</v>
      </c>
      <c r="F14" s="201"/>
      <c r="G14" s="200">
        <v>9.0</v>
      </c>
      <c r="H14" s="455">
        <v>3.0</v>
      </c>
    </row>
    <row r="15">
      <c r="A15" s="251" t="s">
        <v>6729</v>
      </c>
      <c r="B15" s="200">
        <v>80.0</v>
      </c>
      <c r="C15" s="200">
        <v>2018.0</v>
      </c>
      <c r="D15" s="200" t="s">
        <v>237</v>
      </c>
      <c r="E15" s="200" t="s">
        <v>58</v>
      </c>
      <c r="F15" s="201"/>
      <c r="G15" s="200">
        <v>9.0</v>
      </c>
      <c r="H15" s="455">
        <v>1.0</v>
      </c>
    </row>
    <row r="16">
      <c r="A16" s="251" t="s">
        <v>6729</v>
      </c>
      <c r="B16" s="200">
        <v>150.0</v>
      </c>
      <c r="C16" s="200">
        <v>2018.0</v>
      </c>
      <c r="D16" s="200" t="s">
        <v>415</v>
      </c>
      <c r="E16" s="200" t="s">
        <v>407</v>
      </c>
      <c r="F16" s="201"/>
      <c r="G16" s="200">
        <v>10.0</v>
      </c>
      <c r="H16" s="455">
        <v>1.0</v>
      </c>
      <c r="J16" s="5" t="s">
        <v>6413</v>
      </c>
    </row>
    <row r="17">
      <c r="A17" s="251" t="s">
        <v>6729</v>
      </c>
      <c r="B17" s="200">
        <v>150.0</v>
      </c>
      <c r="C17" s="200">
        <v>2018.0</v>
      </c>
      <c r="D17" s="200" t="s">
        <v>57</v>
      </c>
      <c r="E17" s="200" t="s">
        <v>238</v>
      </c>
      <c r="F17" s="201"/>
      <c r="G17" s="200" t="s">
        <v>244</v>
      </c>
      <c r="H17" s="455">
        <v>1.0</v>
      </c>
    </row>
    <row r="18">
      <c r="A18" s="251" t="s">
        <v>6729</v>
      </c>
      <c r="B18" s="200">
        <v>600.0</v>
      </c>
      <c r="C18" s="200">
        <v>2018.0</v>
      </c>
      <c r="D18" s="200" t="s">
        <v>6740</v>
      </c>
      <c r="E18" s="200" t="s">
        <v>58</v>
      </c>
      <c r="F18" s="201"/>
      <c r="G18" s="200">
        <v>10.0</v>
      </c>
      <c r="H18" s="455">
        <v>3.0</v>
      </c>
    </row>
    <row r="19">
      <c r="A19" s="251" t="s">
        <v>6729</v>
      </c>
      <c r="B19" s="200">
        <v>600.0</v>
      </c>
      <c r="C19" s="200">
        <v>2018.0</v>
      </c>
      <c r="D19" s="200" t="s">
        <v>6741</v>
      </c>
      <c r="E19" s="200" t="s">
        <v>58</v>
      </c>
      <c r="F19" s="201"/>
      <c r="G19" s="200">
        <v>10.0</v>
      </c>
      <c r="H19" s="455">
        <v>2.0</v>
      </c>
    </row>
    <row r="20">
      <c r="A20" s="251" t="s">
        <v>6729</v>
      </c>
      <c r="B20" s="200">
        <v>130.0</v>
      </c>
      <c r="C20" s="200">
        <v>2018.0</v>
      </c>
      <c r="D20" s="200" t="s">
        <v>75</v>
      </c>
      <c r="E20" s="200" t="s">
        <v>58</v>
      </c>
      <c r="F20" s="201"/>
      <c r="G20" s="200" t="s">
        <v>68</v>
      </c>
      <c r="H20" s="455">
        <v>1.0</v>
      </c>
    </row>
    <row r="21">
      <c r="A21" s="251" t="s">
        <v>6729</v>
      </c>
      <c r="B21" s="200">
        <v>80.0</v>
      </c>
      <c r="C21" s="200">
        <v>2018.0</v>
      </c>
      <c r="D21" s="200" t="s">
        <v>75</v>
      </c>
      <c r="E21" s="200" t="s">
        <v>58</v>
      </c>
      <c r="F21" s="200" t="s">
        <v>6742</v>
      </c>
      <c r="G21" s="200" t="s">
        <v>244</v>
      </c>
      <c r="H21" s="455">
        <v>1.0</v>
      </c>
    </row>
    <row r="22">
      <c r="A22" s="251" t="s">
        <v>6729</v>
      </c>
      <c r="B22" s="200">
        <v>400.0</v>
      </c>
      <c r="C22" s="200">
        <v>2018.0</v>
      </c>
      <c r="D22" s="200" t="s">
        <v>75</v>
      </c>
      <c r="E22" s="200" t="s">
        <v>58</v>
      </c>
      <c r="F22" s="201"/>
      <c r="G22" s="200" t="s">
        <v>68</v>
      </c>
      <c r="H22" s="455">
        <v>3.0</v>
      </c>
    </row>
    <row r="23">
      <c r="A23" s="251" t="s">
        <v>6729</v>
      </c>
      <c r="B23" s="200">
        <v>120.0</v>
      </c>
      <c r="C23" s="200">
        <v>2019.0</v>
      </c>
      <c r="D23" s="200" t="s">
        <v>151</v>
      </c>
      <c r="E23" s="200" t="s">
        <v>6314</v>
      </c>
      <c r="F23" s="200" t="s">
        <v>506</v>
      </c>
      <c r="G23" s="200">
        <v>9.0</v>
      </c>
      <c r="H23" s="455">
        <v>1.0</v>
      </c>
      <c r="J23" s="5" t="s">
        <v>6413</v>
      </c>
    </row>
    <row r="24">
      <c r="A24" s="251" t="s">
        <v>6729</v>
      </c>
      <c r="B24" s="200">
        <v>1500.0</v>
      </c>
      <c r="C24" s="200">
        <v>2019.0</v>
      </c>
      <c r="D24" s="200" t="s">
        <v>151</v>
      </c>
      <c r="E24" s="200" t="s">
        <v>36</v>
      </c>
      <c r="F24" s="200" t="s">
        <v>6743</v>
      </c>
      <c r="G24" s="200">
        <v>10.0</v>
      </c>
      <c r="H24" s="455">
        <v>1.0</v>
      </c>
      <c r="J24" s="5" t="s">
        <v>6413</v>
      </c>
      <c r="L24" s="5" t="s">
        <v>6744</v>
      </c>
    </row>
    <row r="25">
      <c r="A25" s="251" t="s">
        <v>6729</v>
      </c>
      <c r="B25" s="200">
        <v>300.0</v>
      </c>
      <c r="C25" s="200">
        <v>2019.0</v>
      </c>
      <c r="D25" s="200" t="s">
        <v>483</v>
      </c>
      <c r="E25" s="200" t="s">
        <v>36</v>
      </c>
      <c r="F25" s="201"/>
      <c r="G25" s="200" t="s">
        <v>68</v>
      </c>
      <c r="H25" s="455">
        <v>1.0</v>
      </c>
      <c r="J25" s="5" t="s">
        <v>6413</v>
      </c>
    </row>
    <row r="26">
      <c r="A26" s="251" t="s">
        <v>6729</v>
      </c>
      <c r="B26" s="200">
        <v>300.0</v>
      </c>
      <c r="C26" s="200">
        <v>2019.0</v>
      </c>
      <c r="D26" s="200" t="s">
        <v>151</v>
      </c>
      <c r="E26" s="200" t="s">
        <v>36</v>
      </c>
      <c r="F26" s="201"/>
      <c r="G26" s="200" t="s">
        <v>244</v>
      </c>
      <c r="H26" s="455">
        <v>1.0</v>
      </c>
      <c r="J26" s="5" t="s">
        <v>6413</v>
      </c>
    </row>
    <row r="27">
      <c r="A27" s="251" t="s">
        <v>6729</v>
      </c>
      <c r="B27" s="200">
        <v>900.0</v>
      </c>
      <c r="C27" s="200">
        <v>2019.0</v>
      </c>
      <c r="D27" s="200" t="s">
        <v>6145</v>
      </c>
      <c r="E27" s="200" t="s">
        <v>36</v>
      </c>
      <c r="F27" s="200" t="s">
        <v>6745</v>
      </c>
      <c r="G27" s="200">
        <v>9.0</v>
      </c>
      <c r="H27" s="455">
        <v>1.0</v>
      </c>
      <c r="J27" s="5" t="s">
        <v>6413</v>
      </c>
      <c r="L27" s="5" t="s">
        <v>6746</v>
      </c>
    </row>
    <row r="28">
      <c r="A28" s="251" t="s">
        <v>6729</v>
      </c>
      <c r="B28" s="200">
        <v>200.0</v>
      </c>
      <c r="C28" s="200">
        <v>2019.0</v>
      </c>
      <c r="D28" s="200" t="s">
        <v>6145</v>
      </c>
      <c r="E28" s="200" t="s">
        <v>36</v>
      </c>
      <c r="F28" s="201"/>
      <c r="G28" s="200">
        <v>10.0</v>
      </c>
      <c r="H28" s="455">
        <v>1.0</v>
      </c>
      <c r="J28" s="5" t="s">
        <v>6413</v>
      </c>
    </row>
    <row r="29">
      <c r="A29" s="251" t="s">
        <v>6729</v>
      </c>
      <c r="B29" s="200">
        <v>300.0</v>
      </c>
      <c r="C29" s="200">
        <v>2019.0</v>
      </c>
      <c r="D29" s="200" t="s">
        <v>203</v>
      </c>
      <c r="E29" s="200" t="s">
        <v>36</v>
      </c>
      <c r="F29" s="201"/>
      <c r="G29" s="200">
        <v>10.0</v>
      </c>
      <c r="H29" s="455">
        <v>1.0</v>
      </c>
      <c r="J29" s="5" t="s">
        <v>6413</v>
      </c>
    </row>
    <row r="30">
      <c r="A30" s="251" t="s">
        <v>6729</v>
      </c>
      <c r="B30" s="200">
        <v>300.0</v>
      </c>
      <c r="C30" s="200">
        <v>2019.0</v>
      </c>
      <c r="D30" s="200" t="s">
        <v>6747</v>
      </c>
      <c r="E30" s="200" t="s">
        <v>36</v>
      </c>
      <c r="F30" s="200" t="s">
        <v>6748</v>
      </c>
      <c r="G30" s="200">
        <v>10.0</v>
      </c>
      <c r="H30" s="455">
        <v>1.0</v>
      </c>
      <c r="J30" s="5" t="s">
        <v>6413</v>
      </c>
    </row>
    <row r="31">
      <c r="A31" s="251" t="s">
        <v>6729</v>
      </c>
      <c r="B31" s="200">
        <v>300.0</v>
      </c>
      <c r="C31" s="200">
        <v>2019.0</v>
      </c>
      <c r="D31" s="200" t="s">
        <v>5982</v>
      </c>
      <c r="E31" s="200" t="s">
        <v>36</v>
      </c>
      <c r="F31" s="200" t="s">
        <v>6749</v>
      </c>
      <c r="G31" s="200" t="s">
        <v>244</v>
      </c>
      <c r="H31" s="455">
        <v>1.0</v>
      </c>
      <c r="J31" s="5" t="s">
        <v>6413</v>
      </c>
    </row>
    <row r="32">
      <c r="A32" s="251" t="s">
        <v>6729</v>
      </c>
      <c r="B32" s="200">
        <v>80.0</v>
      </c>
      <c r="C32" s="200">
        <v>2019.0</v>
      </c>
      <c r="D32" s="200" t="s">
        <v>884</v>
      </c>
      <c r="E32" s="200" t="s">
        <v>1795</v>
      </c>
      <c r="F32" s="200" t="s">
        <v>857</v>
      </c>
      <c r="G32" s="200">
        <v>10.0</v>
      </c>
      <c r="H32" s="455">
        <v>1.0</v>
      </c>
    </row>
    <row r="33">
      <c r="A33" s="251" t="s">
        <v>6729</v>
      </c>
      <c r="B33" s="200">
        <v>500.0</v>
      </c>
      <c r="C33" s="200">
        <v>2019.0</v>
      </c>
      <c r="D33" s="200" t="s">
        <v>6750</v>
      </c>
      <c r="E33" s="200" t="s">
        <v>36</v>
      </c>
      <c r="F33" s="200" t="s">
        <v>6751</v>
      </c>
      <c r="G33" s="200">
        <v>9.0</v>
      </c>
      <c r="H33" s="455">
        <v>1.0</v>
      </c>
      <c r="J33" s="5" t="s">
        <v>6413</v>
      </c>
      <c r="L33" s="5" t="s">
        <v>6752</v>
      </c>
    </row>
    <row r="34">
      <c r="A34" s="251" t="s">
        <v>6729</v>
      </c>
      <c r="B34" s="200">
        <v>200.0</v>
      </c>
      <c r="C34" s="200">
        <v>2019.0</v>
      </c>
      <c r="D34" s="200" t="s">
        <v>544</v>
      </c>
      <c r="E34" s="200" t="s">
        <v>36</v>
      </c>
      <c r="F34" s="201"/>
      <c r="G34" s="200">
        <v>10.0</v>
      </c>
      <c r="H34" s="455">
        <v>1.0</v>
      </c>
      <c r="J34" s="5" t="s">
        <v>6413</v>
      </c>
    </row>
    <row r="35">
      <c r="A35" s="251" t="s">
        <v>6729</v>
      </c>
      <c r="B35" s="200">
        <v>700.0</v>
      </c>
      <c r="C35" s="200">
        <v>2019.0</v>
      </c>
      <c r="D35" s="200" t="s">
        <v>827</v>
      </c>
      <c r="E35" s="200" t="s">
        <v>6314</v>
      </c>
      <c r="F35" s="201"/>
      <c r="G35" s="200">
        <v>10.0</v>
      </c>
      <c r="H35" s="455">
        <v>6.0</v>
      </c>
      <c r="J35" s="5" t="s">
        <v>6413</v>
      </c>
    </row>
    <row r="36">
      <c r="A36" s="251" t="s">
        <v>6729</v>
      </c>
      <c r="B36" s="200">
        <v>300.0</v>
      </c>
      <c r="C36" s="200">
        <v>2019.0</v>
      </c>
      <c r="D36" s="200" t="s">
        <v>6753</v>
      </c>
      <c r="E36" s="200" t="s">
        <v>6754</v>
      </c>
      <c r="F36" s="201"/>
      <c r="G36" s="200">
        <v>10.0</v>
      </c>
      <c r="H36" s="455">
        <v>1.0</v>
      </c>
    </row>
    <row r="37">
      <c r="A37" s="251" t="s">
        <v>6729</v>
      </c>
      <c r="B37" s="200">
        <v>200.0</v>
      </c>
      <c r="C37" s="200">
        <v>2019.0</v>
      </c>
      <c r="D37" s="200" t="s">
        <v>6145</v>
      </c>
      <c r="E37" s="200" t="s">
        <v>36</v>
      </c>
      <c r="F37" s="201"/>
      <c r="G37" s="200">
        <v>10.0</v>
      </c>
      <c r="H37" s="455">
        <v>1.0</v>
      </c>
      <c r="J37" s="5" t="s">
        <v>6413</v>
      </c>
    </row>
    <row r="38">
      <c r="A38" s="251" t="s">
        <v>6729</v>
      </c>
      <c r="B38" s="200">
        <v>200.0</v>
      </c>
      <c r="C38" s="200">
        <v>2019.0</v>
      </c>
      <c r="D38" s="200" t="s">
        <v>6755</v>
      </c>
      <c r="E38" s="200" t="s">
        <v>36</v>
      </c>
      <c r="F38" s="201"/>
      <c r="G38" s="200">
        <v>10.0</v>
      </c>
      <c r="H38" s="455">
        <v>1.0</v>
      </c>
      <c r="J38" s="5" t="s">
        <v>6413</v>
      </c>
    </row>
    <row r="39">
      <c r="A39" s="251" t="s">
        <v>6729</v>
      </c>
      <c r="B39" s="200">
        <v>250.0</v>
      </c>
      <c r="C39" s="200">
        <v>2019.0</v>
      </c>
      <c r="D39" s="200" t="s">
        <v>1974</v>
      </c>
      <c r="E39" s="200" t="s">
        <v>206</v>
      </c>
      <c r="F39" s="201"/>
      <c r="G39" s="200">
        <v>10.0</v>
      </c>
      <c r="H39" s="455">
        <v>1.0</v>
      </c>
      <c r="J39" s="5" t="s">
        <v>6413</v>
      </c>
    </row>
    <row r="40">
      <c r="A40" s="251" t="s">
        <v>6729</v>
      </c>
      <c r="B40" s="200" t="s">
        <v>6756</v>
      </c>
      <c r="C40" s="200">
        <v>2019.0</v>
      </c>
      <c r="D40" s="200" t="s">
        <v>6146</v>
      </c>
      <c r="E40" s="200" t="s">
        <v>24</v>
      </c>
      <c r="F40" s="201"/>
      <c r="G40" s="200">
        <v>10.0</v>
      </c>
      <c r="H40" s="455">
        <v>1.0</v>
      </c>
      <c r="J40" s="5" t="s">
        <v>6413</v>
      </c>
    </row>
    <row r="41">
      <c r="A41" s="251" t="s">
        <v>6729</v>
      </c>
      <c r="B41" s="200" t="s">
        <v>6756</v>
      </c>
      <c r="C41" s="200">
        <v>2019.0</v>
      </c>
      <c r="D41" s="200" t="s">
        <v>6755</v>
      </c>
      <c r="E41" s="200" t="s">
        <v>6144</v>
      </c>
      <c r="F41" s="201"/>
      <c r="G41" s="200">
        <v>10.0</v>
      </c>
      <c r="H41" s="455">
        <v>1.0</v>
      </c>
      <c r="J41" s="5" t="s">
        <v>6413</v>
      </c>
    </row>
    <row r="42">
      <c r="A42" s="251" t="s">
        <v>6729</v>
      </c>
      <c r="B42" s="200" t="s">
        <v>6756</v>
      </c>
      <c r="C42" s="200">
        <v>2019.0</v>
      </c>
      <c r="D42" s="200" t="s">
        <v>1974</v>
      </c>
      <c r="E42" s="200" t="s">
        <v>3518</v>
      </c>
      <c r="F42" s="201"/>
      <c r="G42" s="200">
        <v>10.0</v>
      </c>
      <c r="H42" s="455">
        <v>1.0</v>
      </c>
      <c r="J42" s="5" t="s">
        <v>6413</v>
      </c>
    </row>
    <row r="43">
      <c r="A43" s="251" t="s">
        <v>6729</v>
      </c>
      <c r="B43" s="200">
        <v>500.0</v>
      </c>
      <c r="C43" s="200">
        <v>2020.0</v>
      </c>
      <c r="D43" s="200" t="s">
        <v>6757</v>
      </c>
      <c r="E43" s="200" t="s">
        <v>49</v>
      </c>
      <c r="F43" s="201"/>
      <c r="G43" s="200">
        <v>10.0</v>
      </c>
      <c r="H43" s="455">
        <v>1.0</v>
      </c>
      <c r="J43" s="5" t="s">
        <v>6413</v>
      </c>
    </row>
    <row r="44">
      <c r="A44" s="251" t="s">
        <v>6729</v>
      </c>
      <c r="B44" s="200" t="s">
        <v>6756</v>
      </c>
      <c r="C44" s="200">
        <v>2020.0</v>
      </c>
      <c r="D44" s="200" t="s">
        <v>39</v>
      </c>
      <c r="E44" s="200" t="s">
        <v>49</v>
      </c>
      <c r="F44" s="200" t="s">
        <v>6758</v>
      </c>
      <c r="G44" s="200">
        <v>10.0</v>
      </c>
      <c r="H44" s="455">
        <v>1.0</v>
      </c>
      <c r="J44" s="5" t="s">
        <v>6413</v>
      </c>
      <c r="L44" s="5" t="s">
        <v>6759</v>
      </c>
    </row>
    <row r="45">
      <c r="A45" s="251" t="s">
        <v>6729</v>
      </c>
      <c r="B45" s="200" t="s">
        <v>6756</v>
      </c>
      <c r="C45" s="200">
        <v>2020.0</v>
      </c>
      <c r="D45" s="200" t="s">
        <v>62</v>
      </c>
      <c r="E45" s="200" t="s">
        <v>49</v>
      </c>
      <c r="F45" s="201"/>
      <c r="G45" s="200">
        <v>10.0</v>
      </c>
      <c r="H45" s="455">
        <v>1.0</v>
      </c>
      <c r="J45" s="5" t="s">
        <v>6413</v>
      </c>
    </row>
    <row r="46">
      <c r="A46" s="251" t="s">
        <v>6729</v>
      </c>
      <c r="B46" s="200" t="s">
        <v>6756</v>
      </c>
      <c r="C46" s="200">
        <v>2020.0</v>
      </c>
      <c r="D46" s="200" t="s">
        <v>3516</v>
      </c>
      <c r="E46" s="200" t="s">
        <v>49</v>
      </c>
      <c r="F46" s="201"/>
      <c r="G46" s="200">
        <v>10.0</v>
      </c>
      <c r="H46" s="455">
        <v>1.0</v>
      </c>
      <c r="J46" s="5" t="s">
        <v>6413</v>
      </c>
    </row>
    <row r="47">
      <c r="A47" s="251" t="s">
        <v>6729</v>
      </c>
      <c r="B47" s="200">
        <v>70.0</v>
      </c>
      <c r="C47" s="200">
        <v>2020.0</v>
      </c>
      <c r="D47" s="200" t="s">
        <v>39</v>
      </c>
      <c r="E47" s="200" t="s">
        <v>206</v>
      </c>
      <c r="F47" s="201"/>
      <c r="G47" s="200" t="s">
        <v>68</v>
      </c>
      <c r="H47" s="455">
        <v>1.0</v>
      </c>
      <c r="J47" s="5" t="s">
        <v>6413</v>
      </c>
    </row>
    <row r="48">
      <c r="A48" s="251" t="s">
        <v>6729</v>
      </c>
      <c r="B48" s="200">
        <v>100.0</v>
      </c>
      <c r="C48" s="200">
        <v>2020.0</v>
      </c>
      <c r="D48" s="200" t="s">
        <v>119</v>
      </c>
      <c r="E48" s="200" t="s">
        <v>206</v>
      </c>
      <c r="F48" s="200" t="s">
        <v>5514</v>
      </c>
      <c r="G48" s="200" t="s">
        <v>244</v>
      </c>
      <c r="H48" s="455">
        <v>1.0</v>
      </c>
      <c r="J48" s="5" t="s">
        <v>6413</v>
      </c>
    </row>
    <row r="49">
      <c r="A49" s="251" t="s">
        <v>6729</v>
      </c>
      <c r="B49" s="200">
        <v>250.0</v>
      </c>
      <c r="C49" s="200">
        <v>2020.0</v>
      </c>
      <c r="D49" s="200" t="s">
        <v>305</v>
      </c>
      <c r="E49" s="200" t="s">
        <v>206</v>
      </c>
      <c r="F49" s="200" t="s">
        <v>173</v>
      </c>
      <c r="G49" s="200">
        <v>10.0</v>
      </c>
      <c r="H49" s="455">
        <v>1.0</v>
      </c>
      <c r="J49" s="5" t="s">
        <v>6413</v>
      </c>
    </row>
    <row r="50">
      <c r="A50" s="251" t="s">
        <v>6729</v>
      </c>
      <c r="B50" s="200">
        <v>180.0</v>
      </c>
      <c r="C50" s="200">
        <v>2020.0</v>
      </c>
      <c r="D50" s="200" t="s">
        <v>6760</v>
      </c>
      <c r="E50" s="200" t="s">
        <v>6761</v>
      </c>
      <c r="F50" s="200" t="s">
        <v>6762</v>
      </c>
      <c r="G50" s="200" t="s">
        <v>155</v>
      </c>
      <c r="H50" s="455">
        <v>1.0</v>
      </c>
      <c r="J50" s="5" t="s">
        <v>6413</v>
      </c>
      <c r="L50" s="5" t="s">
        <v>6763</v>
      </c>
    </row>
    <row r="51">
      <c r="A51" s="251" t="s">
        <v>6729</v>
      </c>
      <c r="B51" s="200">
        <v>120.0</v>
      </c>
      <c r="C51" s="200">
        <v>2020.0</v>
      </c>
      <c r="D51" s="200" t="s">
        <v>956</v>
      </c>
      <c r="E51" s="200" t="s">
        <v>895</v>
      </c>
      <c r="F51" s="201"/>
      <c r="G51" s="200" t="s">
        <v>68</v>
      </c>
      <c r="H51" s="455">
        <v>1.0</v>
      </c>
      <c r="J51" s="5" t="s">
        <v>6413</v>
      </c>
    </row>
    <row r="52">
      <c r="A52" s="251" t="s">
        <v>6729</v>
      </c>
      <c r="B52" s="200">
        <v>200.0</v>
      </c>
      <c r="C52" s="200">
        <v>2020.0</v>
      </c>
      <c r="D52" s="200" t="s">
        <v>853</v>
      </c>
      <c r="E52" s="200" t="s">
        <v>6764</v>
      </c>
      <c r="F52" s="200" t="s">
        <v>6277</v>
      </c>
      <c r="G52" s="200">
        <v>9.0</v>
      </c>
      <c r="H52" s="455">
        <v>1.0</v>
      </c>
      <c r="J52" s="5" t="s">
        <v>6673</v>
      </c>
    </row>
    <row r="53">
      <c r="A53" s="251" t="s">
        <v>6729</v>
      </c>
      <c r="B53" s="200">
        <v>500.0</v>
      </c>
      <c r="C53" s="200">
        <v>2020.0</v>
      </c>
      <c r="D53" s="200" t="s">
        <v>884</v>
      </c>
      <c r="E53" s="200" t="s">
        <v>880</v>
      </c>
      <c r="F53" s="200" t="s">
        <v>1226</v>
      </c>
      <c r="G53" s="200">
        <v>10.0</v>
      </c>
      <c r="H53" s="455">
        <v>1.0</v>
      </c>
    </row>
    <row r="54">
      <c r="A54" s="251" t="s">
        <v>6729</v>
      </c>
      <c r="B54" s="200" t="s">
        <v>6756</v>
      </c>
      <c r="C54" s="200">
        <v>2020.0</v>
      </c>
      <c r="D54" s="200" t="s">
        <v>884</v>
      </c>
      <c r="E54" s="200" t="s">
        <v>880</v>
      </c>
      <c r="F54" s="200" t="s">
        <v>6765</v>
      </c>
      <c r="G54" s="200">
        <v>10.0</v>
      </c>
      <c r="H54" s="455">
        <v>1.0</v>
      </c>
    </row>
    <row r="55">
      <c r="A55" s="251" t="s">
        <v>6729</v>
      </c>
      <c r="B55" s="200">
        <v>70.0</v>
      </c>
      <c r="C55" s="200">
        <v>2020.0</v>
      </c>
      <c r="D55" s="200" t="s">
        <v>884</v>
      </c>
      <c r="E55" s="200" t="s">
        <v>1060</v>
      </c>
      <c r="F55" s="200" t="s">
        <v>920</v>
      </c>
      <c r="G55" s="200">
        <v>9.0</v>
      </c>
      <c r="H55" s="455">
        <v>1.0</v>
      </c>
    </row>
    <row r="56">
      <c r="A56" s="251" t="s">
        <v>6729</v>
      </c>
      <c r="B56" s="200">
        <v>1500.0</v>
      </c>
      <c r="C56" s="200">
        <v>2020.0</v>
      </c>
      <c r="D56" s="200" t="s">
        <v>1847</v>
      </c>
      <c r="E56" s="200" t="s">
        <v>895</v>
      </c>
      <c r="F56" s="200" t="s">
        <v>6766</v>
      </c>
      <c r="G56" s="200">
        <v>10.0</v>
      </c>
      <c r="H56" s="455">
        <v>11.0</v>
      </c>
    </row>
    <row r="57">
      <c r="A57" s="251" t="s">
        <v>6729</v>
      </c>
      <c r="B57" s="200">
        <v>500.0</v>
      </c>
      <c r="C57" s="200">
        <v>2020.0</v>
      </c>
      <c r="D57" s="200" t="s">
        <v>954</v>
      </c>
      <c r="E57" s="200" t="s">
        <v>895</v>
      </c>
      <c r="F57" s="200" t="s">
        <v>6767</v>
      </c>
      <c r="G57" s="200" t="s">
        <v>68</v>
      </c>
      <c r="H57" s="455">
        <v>2.0</v>
      </c>
    </row>
    <row r="58">
      <c r="A58" s="251" t="s">
        <v>6729</v>
      </c>
      <c r="B58" s="200">
        <v>120.0</v>
      </c>
      <c r="C58" s="200">
        <v>2020.0</v>
      </c>
      <c r="D58" s="200" t="s">
        <v>954</v>
      </c>
      <c r="E58" s="200" t="s">
        <v>1060</v>
      </c>
      <c r="F58" s="200" t="s">
        <v>6768</v>
      </c>
      <c r="G58" s="200" t="s">
        <v>244</v>
      </c>
      <c r="H58" s="455">
        <v>1.0</v>
      </c>
    </row>
    <row r="59">
      <c r="A59" s="251" t="s">
        <v>6729</v>
      </c>
      <c r="B59" s="200">
        <v>700.0</v>
      </c>
      <c r="C59" s="200">
        <v>2020.0</v>
      </c>
      <c r="D59" s="200" t="s">
        <v>954</v>
      </c>
      <c r="E59" s="200" t="s">
        <v>1319</v>
      </c>
      <c r="F59" s="200" t="s">
        <v>1499</v>
      </c>
      <c r="G59" s="200" t="s">
        <v>244</v>
      </c>
      <c r="H59" s="455">
        <v>1.0</v>
      </c>
      <c r="L59" s="5" t="s">
        <v>6769</v>
      </c>
    </row>
    <row r="60">
      <c r="A60" s="251" t="s">
        <v>6729</v>
      </c>
      <c r="B60" s="200">
        <v>100.0</v>
      </c>
      <c r="C60" s="200">
        <v>2020.0</v>
      </c>
      <c r="D60" s="200" t="s">
        <v>954</v>
      </c>
      <c r="E60" s="200" t="s">
        <v>895</v>
      </c>
      <c r="F60" s="200" t="s">
        <v>6768</v>
      </c>
      <c r="G60" s="200" t="s">
        <v>244</v>
      </c>
      <c r="H60" s="455">
        <v>1.0</v>
      </c>
    </row>
    <row r="61">
      <c r="A61" s="251" t="s">
        <v>6729</v>
      </c>
      <c r="B61" s="200">
        <v>300.0</v>
      </c>
      <c r="C61" s="200">
        <v>2020.0</v>
      </c>
      <c r="D61" s="200" t="s">
        <v>954</v>
      </c>
      <c r="E61" s="200" t="s">
        <v>895</v>
      </c>
      <c r="F61" s="200" t="s">
        <v>6768</v>
      </c>
      <c r="G61" s="200" t="s">
        <v>68</v>
      </c>
      <c r="H61" s="455">
        <v>1.0</v>
      </c>
    </row>
    <row r="62">
      <c r="A62" s="251" t="s">
        <v>6729</v>
      </c>
      <c r="B62" s="200">
        <v>80.0</v>
      </c>
      <c r="C62" s="200">
        <v>2020.0</v>
      </c>
      <c r="D62" s="200" t="s">
        <v>954</v>
      </c>
      <c r="E62" s="200" t="s">
        <v>1060</v>
      </c>
      <c r="F62" s="200" t="s">
        <v>6770</v>
      </c>
      <c r="G62" s="200" t="s">
        <v>462</v>
      </c>
      <c r="H62" s="455">
        <v>1.0</v>
      </c>
    </row>
    <row r="63">
      <c r="A63" s="251" t="s">
        <v>6729</v>
      </c>
      <c r="B63" s="200">
        <v>150.0</v>
      </c>
      <c r="C63" s="200">
        <v>2020.0</v>
      </c>
      <c r="D63" s="200" t="s">
        <v>415</v>
      </c>
      <c r="E63" s="200" t="s">
        <v>46</v>
      </c>
      <c r="F63" s="200" t="s">
        <v>506</v>
      </c>
      <c r="G63" s="200">
        <v>10.0</v>
      </c>
      <c r="H63" s="455">
        <v>1.0</v>
      </c>
    </row>
    <row r="64">
      <c r="A64" s="251" t="s">
        <v>6729</v>
      </c>
      <c r="B64" s="200">
        <v>130.0</v>
      </c>
      <c r="C64" s="200">
        <v>2020.0</v>
      </c>
      <c r="D64" s="200" t="s">
        <v>6771</v>
      </c>
      <c r="E64" s="200" t="s">
        <v>6732</v>
      </c>
      <c r="F64" s="200" t="s">
        <v>506</v>
      </c>
      <c r="G64" s="200" t="s">
        <v>244</v>
      </c>
      <c r="H64" s="455">
        <v>1.0</v>
      </c>
    </row>
    <row r="65">
      <c r="A65" s="251" t="s">
        <v>6729</v>
      </c>
      <c r="B65" s="200">
        <v>200.0</v>
      </c>
      <c r="C65" s="200">
        <v>2020.0</v>
      </c>
      <c r="D65" s="200" t="s">
        <v>57</v>
      </c>
      <c r="E65" s="200" t="s">
        <v>49</v>
      </c>
      <c r="F65" s="201"/>
      <c r="G65" s="200">
        <v>10.0</v>
      </c>
      <c r="H65" s="455">
        <v>4.0</v>
      </c>
    </row>
    <row r="66">
      <c r="A66" s="251" t="s">
        <v>6729</v>
      </c>
      <c r="B66" s="200">
        <v>70.0</v>
      </c>
      <c r="C66" s="200">
        <v>1997.0</v>
      </c>
      <c r="D66" s="200" t="s">
        <v>6772</v>
      </c>
      <c r="E66" s="200" t="s">
        <v>2430</v>
      </c>
      <c r="F66" s="201"/>
      <c r="G66" s="200">
        <v>6.0</v>
      </c>
      <c r="H66" s="455">
        <v>1.0</v>
      </c>
    </row>
    <row r="67">
      <c r="A67" s="251" t="s">
        <v>6729</v>
      </c>
      <c r="B67" s="200" t="s">
        <v>6756</v>
      </c>
      <c r="C67" s="200">
        <v>1998.0</v>
      </c>
      <c r="D67" s="200" t="s">
        <v>6773</v>
      </c>
      <c r="E67" s="200" t="s">
        <v>2430</v>
      </c>
      <c r="F67" s="200" t="s">
        <v>6774</v>
      </c>
      <c r="G67" s="200">
        <v>6.0</v>
      </c>
      <c r="H67" s="455">
        <v>1.0</v>
      </c>
    </row>
    <row r="68">
      <c r="A68" s="251" t="s">
        <v>6729</v>
      </c>
      <c r="B68" s="200" t="s">
        <v>6756</v>
      </c>
      <c r="C68" s="200">
        <v>2002.0</v>
      </c>
      <c r="D68" s="200" t="s">
        <v>102</v>
      </c>
      <c r="E68" s="200" t="s">
        <v>2430</v>
      </c>
      <c r="F68" s="201"/>
      <c r="G68" s="200">
        <v>7.0</v>
      </c>
      <c r="H68" s="455">
        <v>1.0</v>
      </c>
    </row>
    <row r="69">
      <c r="A69" s="251" t="s">
        <v>6729</v>
      </c>
      <c r="B69" s="200" t="s">
        <v>6756</v>
      </c>
      <c r="C69" s="200">
        <v>2004.0</v>
      </c>
      <c r="D69" s="200" t="s">
        <v>102</v>
      </c>
      <c r="E69" s="200" t="s">
        <v>2430</v>
      </c>
      <c r="F69" s="201"/>
      <c r="G69" s="200">
        <v>7.0</v>
      </c>
      <c r="H69" s="455">
        <v>1.0</v>
      </c>
    </row>
    <row r="70">
      <c r="A70" s="251" t="s">
        <v>6729</v>
      </c>
      <c r="B70" s="200">
        <v>1000.0</v>
      </c>
      <c r="C70" s="200">
        <v>2000.0</v>
      </c>
      <c r="D70" s="200" t="s">
        <v>6775</v>
      </c>
      <c r="E70" s="200" t="s">
        <v>1060</v>
      </c>
      <c r="F70" s="201"/>
      <c r="G70" s="200" t="s">
        <v>467</v>
      </c>
      <c r="H70" s="456"/>
      <c r="J70" s="5" t="s">
        <v>6413</v>
      </c>
    </row>
    <row r="71">
      <c r="A71" s="251" t="s">
        <v>6729</v>
      </c>
      <c r="B71" s="200" t="s">
        <v>6756</v>
      </c>
      <c r="C71" s="200">
        <v>2000.0</v>
      </c>
      <c r="D71" s="200" t="s">
        <v>2125</v>
      </c>
      <c r="E71" s="200" t="s">
        <v>1060</v>
      </c>
      <c r="F71" s="201"/>
      <c r="G71" s="200" t="s">
        <v>887</v>
      </c>
      <c r="H71" s="456"/>
      <c r="J71" s="5" t="s">
        <v>6413</v>
      </c>
    </row>
    <row r="72">
      <c r="A72" s="251" t="s">
        <v>6729</v>
      </c>
      <c r="B72" s="200">
        <v>230.0</v>
      </c>
      <c r="C72" s="200">
        <v>1996.0</v>
      </c>
      <c r="D72" s="200" t="s">
        <v>6776</v>
      </c>
      <c r="E72" s="200" t="s">
        <v>2430</v>
      </c>
      <c r="F72" s="201"/>
      <c r="G72" s="200">
        <v>8.0</v>
      </c>
      <c r="H72" s="455">
        <v>1.0</v>
      </c>
      <c r="J72" s="5" t="s">
        <v>6413</v>
      </c>
    </row>
    <row r="73">
      <c r="A73" s="251" t="s">
        <v>6729</v>
      </c>
      <c r="B73" s="200">
        <v>40.0</v>
      </c>
      <c r="C73" s="200">
        <v>1996.0</v>
      </c>
      <c r="D73" s="200" t="s">
        <v>6123</v>
      </c>
      <c r="E73" s="200" t="s">
        <v>6777</v>
      </c>
      <c r="F73" s="201"/>
      <c r="G73" s="200">
        <v>8.0</v>
      </c>
      <c r="H73" s="455">
        <v>2.0</v>
      </c>
      <c r="J73" s="5" t="s">
        <v>6673</v>
      </c>
    </row>
    <row r="74">
      <c r="A74" s="251" t="s">
        <v>6729</v>
      </c>
      <c r="B74" s="200">
        <v>400.0</v>
      </c>
      <c r="C74" s="200">
        <v>1996.0</v>
      </c>
      <c r="D74" s="200" t="s">
        <v>62</v>
      </c>
      <c r="E74" s="200" t="s">
        <v>2430</v>
      </c>
      <c r="F74" s="201"/>
      <c r="G74" s="200" t="s">
        <v>796</v>
      </c>
      <c r="H74" s="455">
        <v>1.0</v>
      </c>
      <c r="J74" s="5" t="s">
        <v>6413</v>
      </c>
    </row>
    <row r="75">
      <c r="A75" s="251" t="s">
        <v>6729</v>
      </c>
      <c r="B75" s="200">
        <v>230.0</v>
      </c>
      <c r="C75" s="200">
        <v>1997.0</v>
      </c>
      <c r="D75" s="200" t="s">
        <v>6776</v>
      </c>
      <c r="E75" s="200" t="s">
        <v>6778</v>
      </c>
      <c r="F75" s="201"/>
      <c r="G75" s="200">
        <v>10.0</v>
      </c>
      <c r="H75" s="455">
        <v>1.0</v>
      </c>
    </row>
    <row r="76">
      <c r="A76" s="251" t="s">
        <v>6729</v>
      </c>
      <c r="B76" s="200">
        <v>80.0</v>
      </c>
      <c r="C76" s="200">
        <v>1998.0</v>
      </c>
      <c r="D76" s="200" t="s">
        <v>1974</v>
      </c>
      <c r="E76" s="200" t="s">
        <v>6779</v>
      </c>
      <c r="F76" s="201"/>
      <c r="G76" s="200">
        <v>9.0</v>
      </c>
      <c r="H76" s="455">
        <v>1.0</v>
      </c>
      <c r="J76" s="5" t="s">
        <v>6413</v>
      </c>
    </row>
    <row r="77">
      <c r="A77" s="251" t="s">
        <v>6729</v>
      </c>
      <c r="B77" s="200">
        <v>200.0</v>
      </c>
      <c r="C77" s="200">
        <v>1998.0</v>
      </c>
      <c r="D77" s="200" t="s">
        <v>62</v>
      </c>
      <c r="E77" s="200" t="s">
        <v>6780</v>
      </c>
      <c r="F77" s="201"/>
      <c r="G77" s="200">
        <v>9.0</v>
      </c>
      <c r="H77" s="455">
        <v>1.0</v>
      </c>
      <c r="J77" s="5" t="s">
        <v>6413</v>
      </c>
    </row>
    <row r="78">
      <c r="A78" s="251" t="s">
        <v>6729</v>
      </c>
      <c r="B78" s="200">
        <v>150.0</v>
      </c>
      <c r="C78" s="200">
        <v>2001.0</v>
      </c>
      <c r="D78" s="200" t="s">
        <v>62</v>
      </c>
      <c r="E78" s="200" t="s">
        <v>1229</v>
      </c>
      <c r="F78" s="201"/>
      <c r="G78" s="200">
        <v>8.0</v>
      </c>
      <c r="H78" s="455">
        <v>1.0</v>
      </c>
      <c r="J78" s="5" t="s">
        <v>6413</v>
      </c>
    </row>
    <row r="79">
      <c r="A79" s="251" t="s">
        <v>6729</v>
      </c>
      <c r="B79" s="200">
        <v>130.0</v>
      </c>
      <c r="C79" s="200">
        <v>2001.0</v>
      </c>
      <c r="D79" s="200" t="s">
        <v>1974</v>
      </c>
      <c r="E79" s="200" t="s">
        <v>6781</v>
      </c>
      <c r="F79" s="201"/>
      <c r="G79" s="200">
        <v>9.0</v>
      </c>
      <c r="H79" s="455">
        <v>1.0</v>
      </c>
      <c r="J79" s="5" t="s">
        <v>6413</v>
      </c>
    </row>
    <row r="80">
      <c r="A80" s="251" t="s">
        <v>6729</v>
      </c>
      <c r="B80" s="200">
        <v>700.0</v>
      </c>
      <c r="C80" s="200">
        <v>2003.0</v>
      </c>
      <c r="D80" s="200" t="s">
        <v>62</v>
      </c>
      <c r="E80" s="200" t="s">
        <v>1823</v>
      </c>
      <c r="F80" s="201"/>
      <c r="G80" s="200" t="s">
        <v>6782</v>
      </c>
      <c r="H80" s="455">
        <v>1.0</v>
      </c>
      <c r="J80" s="5" t="s">
        <v>6413</v>
      </c>
    </row>
    <row r="81">
      <c r="A81" s="251" t="s">
        <v>6729</v>
      </c>
      <c r="B81" s="200">
        <v>300.0</v>
      </c>
      <c r="C81" s="200">
        <v>2003.0</v>
      </c>
      <c r="D81" s="200" t="s">
        <v>1802</v>
      </c>
      <c r="E81" s="200" t="s">
        <v>1823</v>
      </c>
      <c r="F81" s="200" t="s">
        <v>6783</v>
      </c>
      <c r="G81" s="200" t="s">
        <v>467</v>
      </c>
      <c r="H81" s="455">
        <v>2.0</v>
      </c>
    </row>
    <row r="82">
      <c r="A82" s="251" t="s">
        <v>6729</v>
      </c>
      <c r="B82" s="200">
        <v>120.0</v>
      </c>
      <c r="C82" s="200">
        <v>2007.0</v>
      </c>
      <c r="D82" s="200" t="s">
        <v>62</v>
      </c>
      <c r="E82" s="200" t="s">
        <v>145</v>
      </c>
      <c r="F82" s="200" t="s">
        <v>6784</v>
      </c>
      <c r="G82" s="200" t="s">
        <v>6785</v>
      </c>
      <c r="H82" s="455">
        <v>1.0</v>
      </c>
    </row>
    <row r="83">
      <c r="A83" s="251" t="s">
        <v>6729</v>
      </c>
      <c r="B83" s="200">
        <v>150.0</v>
      </c>
      <c r="C83" s="200">
        <v>2007.0</v>
      </c>
      <c r="D83" s="200" t="s">
        <v>62</v>
      </c>
      <c r="E83" s="200" t="s">
        <v>1795</v>
      </c>
      <c r="F83" s="200" t="s">
        <v>1796</v>
      </c>
      <c r="G83" s="200">
        <v>7.0</v>
      </c>
      <c r="H83" s="455">
        <v>1.0</v>
      </c>
      <c r="J83" s="5" t="s">
        <v>6413</v>
      </c>
    </row>
    <row r="84">
      <c r="A84" s="251" t="s">
        <v>6729</v>
      </c>
      <c r="B84" s="200">
        <v>200.0</v>
      </c>
      <c r="C84" s="200">
        <v>2007.0</v>
      </c>
      <c r="D84" s="200" t="s">
        <v>62</v>
      </c>
      <c r="E84" s="200" t="s">
        <v>1795</v>
      </c>
      <c r="F84" s="200" t="s">
        <v>1796</v>
      </c>
      <c r="G84" s="200" t="s">
        <v>4129</v>
      </c>
      <c r="H84" s="455">
        <v>1.0</v>
      </c>
      <c r="J84" s="5" t="s">
        <v>6413</v>
      </c>
    </row>
    <row r="85">
      <c r="A85" s="251" t="s">
        <v>6729</v>
      </c>
      <c r="B85" s="457">
        <v>700.0</v>
      </c>
      <c r="C85" s="458">
        <v>2007.0</v>
      </c>
      <c r="D85" s="459" t="s">
        <v>62</v>
      </c>
      <c r="E85" s="459" t="s">
        <v>1795</v>
      </c>
      <c r="F85" s="459" t="s">
        <v>1796</v>
      </c>
      <c r="G85" s="457" t="s">
        <v>6786</v>
      </c>
      <c r="H85" s="460">
        <v>1.0</v>
      </c>
      <c r="I85" s="218"/>
      <c r="J85" s="441" t="s">
        <v>6413</v>
      </c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</row>
    <row r="86">
      <c r="A86" s="251" t="s">
        <v>6729</v>
      </c>
      <c r="B86" s="457" t="s">
        <v>6756</v>
      </c>
      <c r="C86" s="458">
        <v>2007.0</v>
      </c>
      <c r="D86" s="459" t="s">
        <v>62</v>
      </c>
      <c r="E86" s="459" t="s">
        <v>1795</v>
      </c>
      <c r="F86" s="461" t="s">
        <v>6787</v>
      </c>
      <c r="G86" s="457">
        <v>8.0</v>
      </c>
      <c r="H86" s="460">
        <v>1.0</v>
      </c>
      <c r="I86" s="218"/>
      <c r="J86" s="441" t="s">
        <v>6413</v>
      </c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</row>
    <row r="87">
      <c r="A87" s="251" t="s">
        <v>6729</v>
      </c>
      <c r="B87" s="200" t="s">
        <v>6756</v>
      </c>
      <c r="C87" s="200">
        <v>2007.0</v>
      </c>
      <c r="D87" s="200" t="s">
        <v>1974</v>
      </c>
      <c r="E87" s="200" t="s">
        <v>1795</v>
      </c>
      <c r="F87" s="200" t="s">
        <v>1746</v>
      </c>
      <c r="G87" s="200">
        <v>7.5</v>
      </c>
      <c r="H87" s="455">
        <v>1.0</v>
      </c>
      <c r="J87" s="5" t="s">
        <v>6673</v>
      </c>
    </row>
    <row r="88">
      <c r="A88" s="251" t="s">
        <v>6729</v>
      </c>
      <c r="B88" s="200">
        <v>500.0</v>
      </c>
      <c r="C88" s="200">
        <v>2009.0</v>
      </c>
      <c r="D88" s="200" t="s">
        <v>1802</v>
      </c>
      <c r="E88" s="200" t="s">
        <v>1815</v>
      </c>
      <c r="F88" s="201"/>
      <c r="G88" s="200" t="s">
        <v>178</v>
      </c>
      <c r="H88" s="455">
        <v>1.0</v>
      </c>
      <c r="J88" s="5" t="s">
        <v>6413</v>
      </c>
    </row>
    <row r="89">
      <c r="A89" s="251" t="s">
        <v>6729</v>
      </c>
      <c r="B89" s="200">
        <v>400.0</v>
      </c>
      <c r="C89" s="200">
        <v>2016.0</v>
      </c>
      <c r="D89" s="200" t="s">
        <v>6145</v>
      </c>
      <c r="E89" s="200" t="s">
        <v>49</v>
      </c>
      <c r="F89" s="200" t="s">
        <v>506</v>
      </c>
      <c r="G89" s="200">
        <v>10.0</v>
      </c>
      <c r="H89" s="455">
        <v>1.0</v>
      </c>
      <c r="J89" s="5" t="s">
        <v>6413</v>
      </c>
    </row>
    <row r="90">
      <c r="A90" s="251" t="s">
        <v>6729</v>
      </c>
      <c r="B90" s="200">
        <v>180.0</v>
      </c>
      <c r="C90" s="200">
        <v>2017.0</v>
      </c>
      <c r="D90" s="200" t="s">
        <v>4849</v>
      </c>
      <c r="E90" s="200" t="s">
        <v>922</v>
      </c>
      <c r="F90" s="200" t="s">
        <v>1737</v>
      </c>
      <c r="G90" s="200">
        <v>9.0</v>
      </c>
      <c r="H90" s="455">
        <v>1.0</v>
      </c>
      <c r="J90" s="5" t="s">
        <v>6413</v>
      </c>
    </row>
    <row r="91">
      <c r="A91" s="251" t="s">
        <v>6729</v>
      </c>
      <c r="B91" s="200">
        <v>300.0</v>
      </c>
      <c r="C91" s="200">
        <v>2017.0</v>
      </c>
      <c r="D91" s="200" t="s">
        <v>958</v>
      </c>
      <c r="E91" s="200" t="s">
        <v>922</v>
      </c>
      <c r="F91" s="201"/>
      <c r="G91" s="200" t="s">
        <v>462</v>
      </c>
      <c r="H91" s="455">
        <v>1.0</v>
      </c>
      <c r="J91" s="5" t="s">
        <v>6413</v>
      </c>
    </row>
    <row r="92">
      <c r="A92" s="251" t="s">
        <v>6729</v>
      </c>
      <c r="B92" s="200">
        <v>333.0</v>
      </c>
      <c r="C92" s="200">
        <v>2017.0</v>
      </c>
      <c r="D92" s="200" t="s">
        <v>6788</v>
      </c>
      <c r="E92" s="200" t="s">
        <v>922</v>
      </c>
      <c r="F92" s="201"/>
      <c r="G92" s="200" t="s">
        <v>244</v>
      </c>
      <c r="H92" s="455">
        <v>1.0</v>
      </c>
      <c r="J92" s="5" t="s">
        <v>6413</v>
      </c>
    </row>
    <row r="93">
      <c r="A93" s="251" t="s">
        <v>6729</v>
      </c>
      <c r="B93" s="200">
        <v>300.0</v>
      </c>
      <c r="C93" s="200">
        <v>2017.0</v>
      </c>
      <c r="D93" s="200" t="s">
        <v>90</v>
      </c>
      <c r="E93" s="200" t="s">
        <v>922</v>
      </c>
      <c r="F93" s="201"/>
      <c r="G93" s="200">
        <v>10.0</v>
      </c>
      <c r="H93" s="455">
        <v>1.0</v>
      </c>
      <c r="J93" s="5" t="s">
        <v>6413</v>
      </c>
    </row>
    <row r="94">
      <c r="A94" s="251" t="s">
        <v>6729</v>
      </c>
      <c r="B94" s="200">
        <v>150.0</v>
      </c>
      <c r="C94" s="200">
        <v>2017.0</v>
      </c>
      <c r="D94" s="200" t="s">
        <v>6789</v>
      </c>
      <c r="E94" s="200" t="s">
        <v>922</v>
      </c>
      <c r="F94" s="200" t="s">
        <v>6790</v>
      </c>
      <c r="G94" s="200" t="s">
        <v>68</v>
      </c>
      <c r="H94" s="455">
        <v>1.0</v>
      </c>
      <c r="J94" s="5" t="s">
        <v>6413</v>
      </c>
    </row>
    <row r="95">
      <c r="A95" s="251" t="s">
        <v>6729</v>
      </c>
      <c r="B95" s="200">
        <v>250.0</v>
      </c>
      <c r="C95" s="200">
        <v>2017.0</v>
      </c>
      <c r="D95" s="200" t="s">
        <v>6789</v>
      </c>
      <c r="E95" s="200" t="s">
        <v>922</v>
      </c>
      <c r="F95" s="201"/>
      <c r="G95" s="200">
        <v>10.0</v>
      </c>
      <c r="H95" s="455">
        <v>1.0</v>
      </c>
      <c r="J95" s="5" t="s">
        <v>6413</v>
      </c>
    </row>
    <row r="96">
      <c r="A96" s="251" t="s">
        <v>6729</v>
      </c>
      <c r="B96" s="200">
        <v>250.0</v>
      </c>
      <c r="C96" s="200">
        <v>2017.0</v>
      </c>
      <c r="D96" s="200" t="s">
        <v>6789</v>
      </c>
      <c r="E96" s="200" t="s">
        <v>922</v>
      </c>
      <c r="F96" s="201"/>
      <c r="G96" s="200" t="s">
        <v>68</v>
      </c>
      <c r="H96" s="455">
        <v>1.0</v>
      </c>
      <c r="J96" s="5" t="s">
        <v>6413</v>
      </c>
    </row>
    <row r="97">
      <c r="A97" s="251" t="s">
        <v>6729</v>
      </c>
      <c r="B97" s="200">
        <v>600.0</v>
      </c>
      <c r="C97" s="200">
        <v>2018.0</v>
      </c>
      <c r="D97" s="200" t="s">
        <v>6791</v>
      </c>
      <c r="E97" s="200" t="s">
        <v>58</v>
      </c>
      <c r="F97" s="200" t="s">
        <v>6792</v>
      </c>
      <c r="G97" s="200" t="s">
        <v>155</v>
      </c>
      <c r="H97" s="456"/>
      <c r="L97" s="5" t="s">
        <v>6793</v>
      </c>
    </row>
    <row r="98">
      <c r="A98" s="251" t="s">
        <v>6729</v>
      </c>
      <c r="B98" s="200">
        <v>180.0</v>
      </c>
      <c r="C98" s="200">
        <v>2018.0</v>
      </c>
      <c r="D98" s="200" t="s">
        <v>119</v>
      </c>
      <c r="E98" s="200" t="s">
        <v>1087</v>
      </c>
      <c r="F98" s="201"/>
      <c r="G98" s="200" t="s">
        <v>68</v>
      </c>
      <c r="H98" s="455">
        <v>1.0</v>
      </c>
      <c r="J98" s="5" t="s">
        <v>6413</v>
      </c>
    </row>
    <row r="99">
      <c r="A99" s="251" t="s">
        <v>6729</v>
      </c>
      <c r="B99" s="200">
        <v>150.0</v>
      </c>
      <c r="C99" s="200">
        <v>2018.0</v>
      </c>
      <c r="D99" s="200" t="s">
        <v>6794</v>
      </c>
      <c r="E99" s="200" t="s">
        <v>58</v>
      </c>
      <c r="F99" s="200" t="s">
        <v>6795</v>
      </c>
      <c r="G99" s="200">
        <v>9.0</v>
      </c>
      <c r="H99" s="455">
        <v>1.0</v>
      </c>
      <c r="L99" s="5" t="s">
        <v>6796</v>
      </c>
    </row>
    <row r="100">
      <c r="A100" s="251" t="s">
        <v>6729</v>
      </c>
      <c r="B100" s="200">
        <v>280.0</v>
      </c>
      <c r="C100" s="200">
        <v>2018.0</v>
      </c>
      <c r="D100" s="200" t="s">
        <v>119</v>
      </c>
      <c r="E100" s="200" t="s">
        <v>1840</v>
      </c>
      <c r="F100" s="201"/>
      <c r="G100" s="200" t="s">
        <v>68</v>
      </c>
      <c r="H100" s="455">
        <v>1.0</v>
      </c>
    </row>
    <row r="101">
      <c r="A101" s="462" t="s">
        <v>6729</v>
      </c>
      <c r="B101" s="463">
        <v>400.0</v>
      </c>
      <c r="C101" s="463">
        <v>2018.0</v>
      </c>
      <c r="D101" s="463" t="s">
        <v>305</v>
      </c>
      <c r="E101" s="463" t="s">
        <v>922</v>
      </c>
      <c r="F101" s="463" t="s">
        <v>1770</v>
      </c>
      <c r="G101" s="463">
        <v>9.0</v>
      </c>
      <c r="H101" s="464">
        <v>1.0</v>
      </c>
    </row>
    <row r="103">
      <c r="A103" s="465"/>
      <c r="B103" s="465"/>
      <c r="C103" s="465"/>
      <c r="D103" s="465"/>
      <c r="E103" s="465"/>
      <c r="F103" s="465"/>
      <c r="G103" s="465"/>
      <c r="H103" s="465"/>
    </row>
    <row r="104">
      <c r="A104" s="465"/>
      <c r="B104" s="465"/>
      <c r="C104" s="465"/>
      <c r="D104" s="465"/>
      <c r="E104" s="465"/>
      <c r="F104" s="465"/>
      <c r="G104" s="465"/>
      <c r="H104" s="465"/>
    </row>
    <row r="105">
      <c r="A105" s="465"/>
      <c r="B105" s="465"/>
      <c r="C105" s="465"/>
      <c r="D105" s="465"/>
      <c r="E105" s="465"/>
      <c r="F105" s="465"/>
      <c r="G105" s="465"/>
      <c r="H105" s="465"/>
    </row>
    <row r="106">
      <c r="A106" s="465"/>
      <c r="B106" s="465"/>
      <c r="C106" s="465"/>
      <c r="D106" s="465"/>
      <c r="E106" s="465"/>
      <c r="F106" s="465"/>
      <c r="G106" s="465"/>
      <c r="H106" s="465"/>
    </row>
    <row r="107">
      <c r="A107" s="465"/>
      <c r="B107" s="465"/>
      <c r="C107" s="465"/>
      <c r="D107" s="465"/>
      <c r="E107" s="465"/>
      <c r="F107" s="465"/>
      <c r="G107" s="465"/>
      <c r="H107" s="465"/>
    </row>
  </sheetData>
  <conditionalFormatting sqref="J1:J500">
    <cfRule type="containsText" dxfId="12" priority="1" operator="containsText" text="yes">
      <formula>NOT(ISERROR(SEARCH(("yes"),(J1))))</formula>
    </cfRule>
  </conditionalFormatting>
  <conditionalFormatting sqref="L1">
    <cfRule type="containsText" dxfId="3" priority="2" operator="containsText" text="#">
      <formula>NOT(ISERROR(SEARCH(("#"),(L1))))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2">
      <c r="A2" s="5" t="s">
        <v>6797</v>
      </c>
    </row>
    <row r="3">
      <c r="A3" s="5" t="s">
        <v>6798</v>
      </c>
    </row>
    <row r="4">
      <c r="A4" s="5" t="s">
        <v>6799</v>
      </c>
    </row>
    <row r="5">
      <c r="A5" s="5" t="s">
        <v>6800</v>
      </c>
    </row>
    <row r="6">
      <c r="A6" s="5" t="s">
        <v>6801</v>
      </c>
    </row>
    <row r="7">
      <c r="A7" s="5" t="s">
        <v>6802</v>
      </c>
    </row>
    <row r="8">
      <c r="A8" s="5" t="s">
        <v>6803</v>
      </c>
    </row>
    <row r="9">
      <c r="A9" s="5" t="s">
        <v>6804</v>
      </c>
    </row>
    <row r="10">
      <c r="A10" s="5" t="s">
        <v>6805</v>
      </c>
    </row>
    <row r="11">
      <c r="A11" s="5" t="s">
        <v>6806</v>
      </c>
    </row>
    <row r="12">
      <c r="A12" s="5" t="s">
        <v>6807</v>
      </c>
    </row>
    <row r="13">
      <c r="A13" s="5" t="s">
        <v>6808</v>
      </c>
    </row>
    <row r="14">
      <c r="A14" s="5" t="s">
        <v>6809</v>
      </c>
    </row>
    <row r="15">
      <c r="A15" s="5" t="s">
        <v>6810</v>
      </c>
    </row>
    <row r="16">
      <c r="A16" s="5" t="s">
        <v>6811</v>
      </c>
    </row>
    <row r="17">
      <c r="A17" s="5" t="s">
        <v>6812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</row>
    <row r="2">
      <c r="M2" s="78" t="s">
        <v>6813</v>
      </c>
      <c r="N2" s="79" t="s">
        <v>6814</v>
      </c>
      <c r="O2" s="80" t="s">
        <v>6311</v>
      </c>
      <c r="P2" s="5" t="s">
        <v>6815</v>
      </c>
    </row>
    <row r="3">
      <c r="A3" s="191">
        <v>2020.0</v>
      </c>
      <c r="B3" s="191" t="s">
        <v>786</v>
      </c>
      <c r="C3" s="191" t="s">
        <v>925</v>
      </c>
      <c r="D3" s="191" t="s">
        <v>898</v>
      </c>
      <c r="E3" s="191">
        <v>9.0</v>
      </c>
      <c r="F3" s="191">
        <v>1.0</v>
      </c>
      <c r="G3" s="5" t="s">
        <v>4164</v>
      </c>
      <c r="I3" s="5">
        <v>50.0</v>
      </c>
      <c r="K3" s="8">
        <f t="shared" ref="K3:K42" si="1">F3*I3</f>
        <v>50</v>
      </c>
      <c r="M3" s="385"/>
      <c r="N3" s="394"/>
      <c r="O3" s="250"/>
    </row>
    <row r="4">
      <c r="A4" s="191">
        <v>2020.0</v>
      </c>
      <c r="B4" s="191" t="s">
        <v>786</v>
      </c>
      <c r="C4" s="191" t="s">
        <v>927</v>
      </c>
      <c r="D4" s="113"/>
      <c r="E4" s="191">
        <v>9.0</v>
      </c>
      <c r="F4" s="191">
        <v>1.0</v>
      </c>
      <c r="G4" s="5" t="s">
        <v>4164</v>
      </c>
      <c r="I4" s="5">
        <v>20.0</v>
      </c>
      <c r="K4" s="8">
        <f t="shared" si="1"/>
        <v>20</v>
      </c>
      <c r="M4" s="230">
        <v>4200.0</v>
      </c>
      <c r="N4" s="396">
        <f>F45</f>
        <v>41</v>
      </c>
      <c r="O4" s="435">
        <f>K45</f>
        <v>5130</v>
      </c>
      <c r="P4" s="8">
        <f>M4-P23-P24-P27</f>
        <v>3000</v>
      </c>
    </row>
    <row r="5">
      <c r="A5" s="191">
        <v>2020.0</v>
      </c>
      <c r="B5" s="191" t="s">
        <v>786</v>
      </c>
      <c r="C5" s="191" t="s">
        <v>922</v>
      </c>
      <c r="D5" s="191" t="s">
        <v>889</v>
      </c>
      <c r="E5" s="191">
        <v>9.0</v>
      </c>
      <c r="F5" s="191">
        <v>1.0</v>
      </c>
      <c r="G5" s="5" t="s">
        <v>4164</v>
      </c>
      <c r="I5" s="5">
        <v>70.0</v>
      </c>
      <c r="K5" s="8">
        <f t="shared" si="1"/>
        <v>70</v>
      </c>
    </row>
    <row r="6">
      <c r="A6" s="191">
        <v>2020.0</v>
      </c>
      <c r="B6" s="191" t="s">
        <v>786</v>
      </c>
      <c r="C6" s="191" t="s">
        <v>922</v>
      </c>
      <c r="D6" s="113"/>
      <c r="E6" s="191">
        <v>9.0</v>
      </c>
      <c r="F6" s="191">
        <v>2.0</v>
      </c>
      <c r="G6" s="5" t="s">
        <v>4164</v>
      </c>
      <c r="I6" s="5">
        <v>12.0</v>
      </c>
      <c r="K6" s="8">
        <f t="shared" si="1"/>
        <v>24</v>
      </c>
    </row>
    <row r="7">
      <c r="A7" s="191">
        <v>2020.0</v>
      </c>
      <c r="B7" s="191" t="s">
        <v>786</v>
      </c>
      <c r="C7" s="191" t="s">
        <v>891</v>
      </c>
      <c r="D7" s="191" t="s">
        <v>889</v>
      </c>
      <c r="E7" s="191">
        <v>9.0</v>
      </c>
      <c r="F7" s="191">
        <v>1.0</v>
      </c>
      <c r="G7" s="5" t="s">
        <v>4164</v>
      </c>
      <c r="I7" s="5">
        <v>22.0</v>
      </c>
      <c r="K7" s="8">
        <f t="shared" si="1"/>
        <v>22</v>
      </c>
    </row>
    <row r="8">
      <c r="A8" s="191">
        <v>2020.0</v>
      </c>
      <c r="B8" s="191" t="s">
        <v>786</v>
      </c>
      <c r="C8" s="191" t="s">
        <v>891</v>
      </c>
      <c r="D8" s="191" t="s">
        <v>889</v>
      </c>
      <c r="E8" s="191">
        <v>8.0</v>
      </c>
      <c r="F8" s="191">
        <v>1.0</v>
      </c>
      <c r="G8" s="5" t="s">
        <v>4164</v>
      </c>
      <c r="I8" s="5">
        <v>10.0</v>
      </c>
      <c r="K8" s="8">
        <f t="shared" si="1"/>
        <v>10</v>
      </c>
    </row>
    <row r="9">
      <c r="A9" s="191">
        <v>2020.0</v>
      </c>
      <c r="B9" s="191" t="s">
        <v>786</v>
      </c>
      <c r="C9" s="191" t="s">
        <v>903</v>
      </c>
      <c r="D9" s="191" t="s">
        <v>889</v>
      </c>
      <c r="E9" s="191">
        <v>9.0</v>
      </c>
      <c r="F9" s="191">
        <v>1.0</v>
      </c>
      <c r="G9" s="5" t="s">
        <v>4164</v>
      </c>
      <c r="I9" s="5">
        <v>15.0</v>
      </c>
      <c r="K9" s="8">
        <f t="shared" si="1"/>
        <v>15</v>
      </c>
    </row>
    <row r="10">
      <c r="A10" s="191">
        <v>2020.0</v>
      </c>
      <c r="B10" s="191" t="s">
        <v>884</v>
      </c>
      <c r="C10" s="191" t="s">
        <v>891</v>
      </c>
      <c r="D10" s="191" t="s">
        <v>1323</v>
      </c>
      <c r="E10" s="191">
        <v>9.0</v>
      </c>
      <c r="F10" s="191">
        <v>1.0</v>
      </c>
      <c r="G10" s="5" t="s">
        <v>4164</v>
      </c>
      <c r="I10" s="5">
        <v>40.0</v>
      </c>
      <c r="K10" s="8">
        <f t="shared" si="1"/>
        <v>40</v>
      </c>
    </row>
    <row r="11">
      <c r="A11" s="191">
        <v>2020.0</v>
      </c>
      <c r="B11" s="191" t="s">
        <v>786</v>
      </c>
      <c r="C11" s="191" t="s">
        <v>1071</v>
      </c>
      <c r="D11" s="191" t="s">
        <v>1072</v>
      </c>
      <c r="E11" s="191">
        <v>9.0</v>
      </c>
      <c r="F11" s="191">
        <v>1.0</v>
      </c>
      <c r="G11" s="5" t="s">
        <v>4164</v>
      </c>
      <c r="I11" s="5">
        <v>42.0</v>
      </c>
      <c r="K11" s="8">
        <f t="shared" si="1"/>
        <v>42</v>
      </c>
    </row>
    <row r="12">
      <c r="A12" s="191">
        <v>2020.0</v>
      </c>
      <c r="B12" s="191" t="s">
        <v>786</v>
      </c>
      <c r="C12" s="191" t="s">
        <v>927</v>
      </c>
      <c r="D12" s="191" t="s">
        <v>1349</v>
      </c>
      <c r="E12" s="191">
        <v>10.0</v>
      </c>
      <c r="F12" s="191">
        <v>1.0</v>
      </c>
      <c r="G12" s="5" t="s">
        <v>4164</v>
      </c>
      <c r="I12" s="5">
        <v>200.0</v>
      </c>
      <c r="K12" s="8">
        <f t="shared" si="1"/>
        <v>200</v>
      </c>
    </row>
    <row r="13">
      <c r="A13" s="191">
        <v>2020.0</v>
      </c>
      <c r="B13" s="191" t="s">
        <v>786</v>
      </c>
      <c r="C13" s="191" t="s">
        <v>927</v>
      </c>
      <c r="D13" s="113"/>
      <c r="E13" s="191">
        <v>10.0</v>
      </c>
      <c r="F13" s="191">
        <v>1.0</v>
      </c>
      <c r="G13" s="5" t="s">
        <v>4164</v>
      </c>
      <c r="I13" s="5">
        <v>140.0</v>
      </c>
      <c r="K13" s="8">
        <f t="shared" si="1"/>
        <v>140</v>
      </c>
    </row>
    <row r="14">
      <c r="A14" s="191">
        <v>2020.0</v>
      </c>
      <c r="B14" s="191" t="s">
        <v>786</v>
      </c>
      <c r="C14" s="191" t="s">
        <v>1109</v>
      </c>
      <c r="D14" s="191" t="s">
        <v>1090</v>
      </c>
      <c r="E14" s="191">
        <v>10.0</v>
      </c>
      <c r="F14" s="191">
        <v>1.0</v>
      </c>
      <c r="G14" s="5" t="s">
        <v>4164</v>
      </c>
      <c r="I14" s="5">
        <v>40.0</v>
      </c>
      <c r="K14" s="8">
        <f t="shared" si="1"/>
        <v>40</v>
      </c>
    </row>
    <row r="15">
      <c r="A15" s="191">
        <v>2020.0</v>
      </c>
      <c r="B15" s="191" t="s">
        <v>786</v>
      </c>
      <c r="C15" s="191" t="s">
        <v>1201</v>
      </c>
      <c r="D15" s="191" t="s">
        <v>1349</v>
      </c>
      <c r="E15" s="191">
        <v>10.0</v>
      </c>
      <c r="F15" s="191">
        <v>1.0</v>
      </c>
      <c r="G15" s="5" t="s">
        <v>4164</v>
      </c>
      <c r="I15" s="5">
        <v>60.0</v>
      </c>
      <c r="K15" s="8">
        <f t="shared" si="1"/>
        <v>60</v>
      </c>
    </row>
    <row r="16">
      <c r="A16" s="191">
        <v>2020.0</v>
      </c>
      <c r="B16" s="191" t="s">
        <v>786</v>
      </c>
      <c r="C16" s="191" t="s">
        <v>964</v>
      </c>
      <c r="D16" s="191" t="s">
        <v>1349</v>
      </c>
      <c r="E16" s="191">
        <v>10.0</v>
      </c>
      <c r="F16" s="191">
        <v>1.0</v>
      </c>
      <c r="G16" s="5" t="s">
        <v>4164</v>
      </c>
      <c r="I16" s="5">
        <v>40.0</v>
      </c>
      <c r="K16" s="8">
        <f t="shared" si="1"/>
        <v>40</v>
      </c>
    </row>
    <row r="17">
      <c r="A17" s="191">
        <v>2020.0</v>
      </c>
      <c r="B17" s="191" t="s">
        <v>786</v>
      </c>
      <c r="C17" s="191" t="s">
        <v>891</v>
      </c>
      <c r="D17" s="113"/>
      <c r="E17" s="191">
        <v>10.0</v>
      </c>
      <c r="F17" s="191">
        <v>1.0</v>
      </c>
      <c r="G17" s="5" t="s">
        <v>4164</v>
      </c>
      <c r="I17" s="5">
        <v>30.0</v>
      </c>
      <c r="K17" s="8">
        <f t="shared" si="1"/>
        <v>30</v>
      </c>
    </row>
    <row r="18">
      <c r="A18" s="191">
        <v>2020.0</v>
      </c>
      <c r="B18" s="191" t="s">
        <v>884</v>
      </c>
      <c r="C18" s="191" t="s">
        <v>1062</v>
      </c>
      <c r="D18" s="191" t="s">
        <v>1063</v>
      </c>
      <c r="E18" s="191">
        <v>10.0</v>
      </c>
      <c r="F18" s="191">
        <v>1.0</v>
      </c>
      <c r="G18" s="5" t="s">
        <v>4164</v>
      </c>
      <c r="I18" s="5">
        <v>35.0</v>
      </c>
      <c r="K18" s="8">
        <f t="shared" si="1"/>
        <v>35</v>
      </c>
    </row>
    <row r="19">
      <c r="A19" s="191">
        <v>2020.0</v>
      </c>
      <c r="B19" s="191" t="s">
        <v>884</v>
      </c>
      <c r="C19" s="191" t="s">
        <v>903</v>
      </c>
      <c r="D19" s="191" t="s">
        <v>898</v>
      </c>
      <c r="E19" s="191">
        <v>10.0</v>
      </c>
      <c r="F19" s="191">
        <v>1.0</v>
      </c>
      <c r="G19" s="5" t="s">
        <v>4164</v>
      </c>
      <c r="I19" s="5">
        <v>22.0</v>
      </c>
      <c r="K19" s="8">
        <f t="shared" si="1"/>
        <v>22</v>
      </c>
    </row>
    <row r="20">
      <c r="A20" s="191">
        <v>2020.0</v>
      </c>
      <c r="B20" s="191" t="s">
        <v>786</v>
      </c>
      <c r="C20" s="191" t="s">
        <v>922</v>
      </c>
      <c r="D20" s="191" t="s">
        <v>1090</v>
      </c>
      <c r="E20" s="191">
        <v>10.0</v>
      </c>
      <c r="F20" s="191">
        <v>1.0</v>
      </c>
      <c r="G20" s="5" t="s">
        <v>4164</v>
      </c>
      <c r="I20" s="5">
        <v>170.0</v>
      </c>
      <c r="K20" s="8">
        <f t="shared" si="1"/>
        <v>170</v>
      </c>
    </row>
    <row r="21">
      <c r="A21" s="191">
        <v>2020.0</v>
      </c>
      <c r="B21" s="191" t="s">
        <v>884</v>
      </c>
      <c r="C21" s="191" t="s">
        <v>6816</v>
      </c>
      <c r="D21" s="191" t="s">
        <v>1559</v>
      </c>
      <c r="E21" s="191">
        <v>10.0</v>
      </c>
      <c r="F21" s="191">
        <v>1.0</v>
      </c>
      <c r="G21" s="5" t="s">
        <v>4164</v>
      </c>
      <c r="I21" s="5">
        <v>100.0</v>
      </c>
      <c r="K21" s="8">
        <f t="shared" si="1"/>
        <v>100</v>
      </c>
    </row>
    <row r="22">
      <c r="A22" s="191">
        <v>2020.0</v>
      </c>
      <c r="B22" s="191" t="s">
        <v>884</v>
      </c>
      <c r="C22" s="191" t="s">
        <v>922</v>
      </c>
      <c r="D22" s="191" t="s">
        <v>1166</v>
      </c>
      <c r="E22" s="191">
        <v>10.0</v>
      </c>
      <c r="F22" s="191">
        <v>1.0</v>
      </c>
      <c r="G22" s="5" t="s">
        <v>4164</v>
      </c>
      <c r="I22" s="5">
        <v>25.0</v>
      </c>
      <c r="K22" s="8">
        <f t="shared" si="1"/>
        <v>25</v>
      </c>
      <c r="P22" s="5" t="s">
        <v>6817</v>
      </c>
    </row>
    <row r="23">
      <c r="A23" s="466">
        <v>2020.0</v>
      </c>
      <c r="B23" s="466" t="s">
        <v>786</v>
      </c>
      <c r="C23" s="466" t="s">
        <v>895</v>
      </c>
      <c r="D23" s="466" t="s">
        <v>1349</v>
      </c>
      <c r="E23" s="466">
        <v>10.0</v>
      </c>
      <c r="F23" s="466">
        <v>1.0</v>
      </c>
      <c r="G23" s="466" t="s">
        <v>4164</v>
      </c>
      <c r="H23" s="467"/>
      <c r="I23" s="466">
        <v>850.0</v>
      </c>
      <c r="J23" s="467"/>
      <c r="K23" s="467">
        <f t="shared" si="1"/>
        <v>850</v>
      </c>
      <c r="M23" s="5" t="s">
        <v>6818</v>
      </c>
      <c r="N23" s="5">
        <v>1400.0</v>
      </c>
      <c r="P23" s="467">
        <f>N23-700</f>
        <v>700</v>
      </c>
    </row>
    <row r="24">
      <c r="A24" s="466">
        <v>2020.0</v>
      </c>
      <c r="B24" s="466" t="s">
        <v>786</v>
      </c>
      <c r="C24" s="466" t="s">
        <v>895</v>
      </c>
      <c r="D24" s="467"/>
      <c r="E24" s="466">
        <v>10.0</v>
      </c>
      <c r="F24" s="466">
        <v>1.0</v>
      </c>
      <c r="G24" s="466" t="s">
        <v>4164</v>
      </c>
      <c r="H24" s="467"/>
      <c r="I24" s="466">
        <v>400.0</v>
      </c>
      <c r="J24" s="467"/>
      <c r="K24" s="467">
        <f t="shared" si="1"/>
        <v>400</v>
      </c>
      <c r="M24" s="5" t="s">
        <v>6818</v>
      </c>
      <c r="N24" s="5">
        <v>600.0</v>
      </c>
      <c r="P24" s="467">
        <f>N24-320</f>
        <v>280</v>
      </c>
    </row>
    <row r="25">
      <c r="A25" s="412">
        <v>2020.0</v>
      </c>
      <c r="B25" s="412" t="s">
        <v>786</v>
      </c>
      <c r="C25" s="412" t="s">
        <v>895</v>
      </c>
      <c r="D25" s="412" t="s">
        <v>901</v>
      </c>
      <c r="E25" s="412" t="s">
        <v>30</v>
      </c>
      <c r="F25" s="412">
        <v>1.0</v>
      </c>
      <c r="G25" s="412" t="s">
        <v>4164</v>
      </c>
      <c r="H25" s="413"/>
      <c r="I25" s="412">
        <v>80.0</v>
      </c>
      <c r="J25" s="413"/>
      <c r="K25" s="413">
        <f t="shared" si="1"/>
        <v>80</v>
      </c>
    </row>
    <row r="26">
      <c r="A26" s="412">
        <v>2020.0</v>
      </c>
      <c r="B26" s="412" t="s">
        <v>884</v>
      </c>
      <c r="C26" s="412" t="s">
        <v>6708</v>
      </c>
      <c r="D26" s="413"/>
      <c r="E26" s="412">
        <v>10.0</v>
      </c>
      <c r="F26" s="412">
        <v>1.0</v>
      </c>
      <c r="G26" s="412" t="s">
        <v>4164</v>
      </c>
      <c r="H26" s="413"/>
      <c r="I26" s="412">
        <v>80.0</v>
      </c>
      <c r="J26" s="413"/>
      <c r="K26" s="413">
        <f t="shared" si="1"/>
        <v>80</v>
      </c>
    </row>
    <row r="27">
      <c r="A27" s="466">
        <v>2020.0</v>
      </c>
      <c r="B27" s="466" t="s">
        <v>884</v>
      </c>
      <c r="C27" s="466" t="s">
        <v>6708</v>
      </c>
      <c r="D27" s="466" t="s">
        <v>884</v>
      </c>
      <c r="E27" s="466">
        <v>10.0</v>
      </c>
      <c r="F27" s="466">
        <v>1.0</v>
      </c>
      <c r="G27" s="466" t="s">
        <v>4164</v>
      </c>
      <c r="H27" s="467"/>
      <c r="I27" s="466">
        <v>150.0</v>
      </c>
      <c r="J27" s="467"/>
      <c r="K27" s="467">
        <f t="shared" si="1"/>
        <v>150</v>
      </c>
      <c r="L27" s="5" t="s">
        <v>6819</v>
      </c>
      <c r="P27" s="466">
        <v>220.0</v>
      </c>
    </row>
    <row r="28">
      <c r="A28" s="191">
        <v>2020.0</v>
      </c>
      <c r="B28" s="191" t="s">
        <v>786</v>
      </c>
      <c r="C28" s="191" t="s">
        <v>1390</v>
      </c>
      <c r="D28" s="191" t="s">
        <v>1349</v>
      </c>
      <c r="E28" s="191">
        <v>10.0</v>
      </c>
      <c r="F28" s="191">
        <v>1.0</v>
      </c>
      <c r="G28" s="5" t="s">
        <v>4164</v>
      </c>
      <c r="I28" s="5">
        <v>180.0</v>
      </c>
      <c r="K28" s="8">
        <f t="shared" si="1"/>
        <v>180</v>
      </c>
    </row>
    <row r="29">
      <c r="A29" s="191">
        <v>2020.0</v>
      </c>
      <c r="B29" s="191" t="s">
        <v>884</v>
      </c>
      <c r="C29" s="191" t="s">
        <v>1390</v>
      </c>
      <c r="D29" s="113"/>
      <c r="E29" s="191">
        <v>10.0</v>
      </c>
      <c r="F29" s="191">
        <v>1.0</v>
      </c>
      <c r="G29" s="5" t="s">
        <v>4164</v>
      </c>
      <c r="I29" s="5">
        <v>55.0</v>
      </c>
      <c r="K29" s="8">
        <f t="shared" si="1"/>
        <v>55</v>
      </c>
    </row>
    <row r="30">
      <c r="A30" s="191">
        <v>2020.0</v>
      </c>
      <c r="B30" s="191" t="s">
        <v>884</v>
      </c>
      <c r="C30" s="191" t="s">
        <v>1390</v>
      </c>
      <c r="D30" s="191" t="s">
        <v>1503</v>
      </c>
      <c r="E30" s="191">
        <v>10.0</v>
      </c>
      <c r="F30" s="191">
        <v>1.0</v>
      </c>
      <c r="G30" s="5" t="s">
        <v>4164</v>
      </c>
      <c r="I30" s="5">
        <v>60.0</v>
      </c>
      <c r="K30" s="8">
        <f t="shared" si="1"/>
        <v>60</v>
      </c>
    </row>
    <row r="31">
      <c r="A31" s="191">
        <v>2020.0</v>
      </c>
      <c r="B31" s="191" t="s">
        <v>884</v>
      </c>
      <c r="C31" s="191" t="s">
        <v>1390</v>
      </c>
      <c r="D31" s="191" t="s">
        <v>1539</v>
      </c>
      <c r="E31" s="191">
        <v>10.0</v>
      </c>
      <c r="F31" s="191">
        <v>1.0</v>
      </c>
      <c r="G31" s="5" t="s">
        <v>4164</v>
      </c>
      <c r="I31" s="5">
        <v>80.0</v>
      </c>
      <c r="K31" s="8">
        <f t="shared" si="1"/>
        <v>80</v>
      </c>
    </row>
    <row r="32">
      <c r="A32" s="191">
        <v>2020.0</v>
      </c>
      <c r="B32" s="191" t="s">
        <v>884</v>
      </c>
      <c r="C32" s="191" t="s">
        <v>1390</v>
      </c>
      <c r="D32" s="191" t="s">
        <v>1391</v>
      </c>
      <c r="E32" s="191">
        <v>10.0</v>
      </c>
      <c r="F32" s="191">
        <v>1.0</v>
      </c>
      <c r="G32" s="5" t="s">
        <v>4164</v>
      </c>
      <c r="I32" s="5">
        <v>80.0</v>
      </c>
      <c r="K32" s="8">
        <f t="shared" si="1"/>
        <v>80</v>
      </c>
    </row>
    <row r="33">
      <c r="A33" s="191">
        <v>2020.0</v>
      </c>
      <c r="B33" s="191" t="s">
        <v>884</v>
      </c>
      <c r="C33" s="191" t="s">
        <v>1509</v>
      </c>
      <c r="D33" s="191" t="s">
        <v>1539</v>
      </c>
      <c r="E33" s="191">
        <v>10.0</v>
      </c>
      <c r="F33" s="191">
        <v>1.0</v>
      </c>
      <c r="G33" s="5" t="s">
        <v>4164</v>
      </c>
      <c r="I33" s="5">
        <v>80.0</v>
      </c>
      <c r="K33" s="8">
        <f t="shared" si="1"/>
        <v>80</v>
      </c>
    </row>
    <row r="34">
      <c r="A34" s="191">
        <v>2020.0</v>
      </c>
      <c r="B34" s="191" t="s">
        <v>884</v>
      </c>
      <c r="C34" s="191" t="s">
        <v>6820</v>
      </c>
      <c r="D34" s="191" t="s">
        <v>1388</v>
      </c>
      <c r="E34" s="191">
        <v>10.0</v>
      </c>
      <c r="F34" s="191">
        <v>1.0</v>
      </c>
      <c r="G34" s="5" t="s">
        <v>4164</v>
      </c>
      <c r="I34" s="5">
        <v>80.0</v>
      </c>
      <c r="K34" s="8">
        <f t="shared" si="1"/>
        <v>80</v>
      </c>
    </row>
    <row r="35">
      <c r="A35" s="191">
        <v>2020.0</v>
      </c>
      <c r="B35" s="191" t="s">
        <v>1503</v>
      </c>
      <c r="C35" s="191" t="s">
        <v>1504</v>
      </c>
      <c r="D35" s="191" t="s">
        <v>1505</v>
      </c>
      <c r="E35" s="191">
        <v>10.0</v>
      </c>
      <c r="F35" s="191">
        <v>1.0</v>
      </c>
      <c r="G35" s="5" t="s">
        <v>4164</v>
      </c>
      <c r="I35" s="5">
        <v>130.0</v>
      </c>
      <c r="K35" s="8">
        <f t="shared" si="1"/>
        <v>130</v>
      </c>
    </row>
    <row r="36">
      <c r="A36" s="191">
        <v>2020.0</v>
      </c>
      <c r="B36" s="191" t="s">
        <v>1503</v>
      </c>
      <c r="C36" s="191" t="s">
        <v>1504</v>
      </c>
      <c r="D36" s="191" t="s">
        <v>1507</v>
      </c>
      <c r="E36" s="191">
        <v>10.0</v>
      </c>
      <c r="F36" s="191">
        <v>1.0</v>
      </c>
      <c r="G36" s="5" t="s">
        <v>4164</v>
      </c>
      <c r="I36" s="5">
        <v>80.0</v>
      </c>
      <c r="K36" s="8">
        <f t="shared" si="1"/>
        <v>80</v>
      </c>
    </row>
    <row r="37">
      <c r="A37" s="191">
        <v>2020.0</v>
      </c>
      <c r="B37" s="191" t="s">
        <v>786</v>
      </c>
      <c r="C37" s="191" t="s">
        <v>880</v>
      </c>
      <c r="D37" s="191" t="s">
        <v>1349</v>
      </c>
      <c r="E37" s="191">
        <v>10.0</v>
      </c>
      <c r="F37" s="191">
        <v>1.0</v>
      </c>
      <c r="G37" s="412" t="s">
        <v>4164</v>
      </c>
      <c r="H37" s="413"/>
      <c r="I37" s="412">
        <v>690.0</v>
      </c>
      <c r="J37" s="413"/>
      <c r="K37" s="413">
        <f t="shared" si="1"/>
        <v>690</v>
      </c>
    </row>
    <row r="38">
      <c r="A38" s="191">
        <v>2020.0</v>
      </c>
      <c r="B38" s="191" t="s">
        <v>786</v>
      </c>
      <c r="C38" s="191" t="s">
        <v>880</v>
      </c>
      <c r="D38" s="113"/>
      <c r="E38" s="191">
        <v>10.0</v>
      </c>
      <c r="F38" s="191">
        <v>1.0</v>
      </c>
      <c r="G38" s="412" t="s">
        <v>4164</v>
      </c>
      <c r="H38" s="413"/>
      <c r="I38" s="412">
        <v>350.0</v>
      </c>
      <c r="J38" s="413"/>
      <c r="K38" s="413">
        <f t="shared" si="1"/>
        <v>350</v>
      </c>
    </row>
    <row r="39">
      <c r="A39" s="191">
        <v>2020.0</v>
      </c>
      <c r="B39" s="191" t="s">
        <v>1503</v>
      </c>
      <c r="C39" s="191" t="s">
        <v>880</v>
      </c>
      <c r="D39" s="113"/>
      <c r="E39" s="191">
        <v>10.0</v>
      </c>
      <c r="F39" s="191">
        <v>1.0</v>
      </c>
      <c r="G39" s="5" t="s">
        <v>4164</v>
      </c>
      <c r="I39" s="5">
        <v>120.0</v>
      </c>
      <c r="K39" s="8">
        <f t="shared" si="1"/>
        <v>120</v>
      </c>
    </row>
    <row r="40">
      <c r="A40" s="191">
        <v>2020.0</v>
      </c>
      <c r="B40" s="191" t="s">
        <v>1503</v>
      </c>
      <c r="C40" s="191" t="s">
        <v>880</v>
      </c>
      <c r="D40" s="191" t="s">
        <v>932</v>
      </c>
      <c r="E40" s="191">
        <v>10.0</v>
      </c>
      <c r="F40" s="191">
        <v>1.0</v>
      </c>
      <c r="G40" s="5" t="s">
        <v>4164</v>
      </c>
      <c r="I40" s="5">
        <v>95.0</v>
      </c>
      <c r="K40" s="8">
        <f t="shared" si="1"/>
        <v>95</v>
      </c>
    </row>
    <row r="41">
      <c r="A41" s="191">
        <v>2020.0</v>
      </c>
      <c r="B41" s="191" t="s">
        <v>1503</v>
      </c>
      <c r="C41" s="191" t="s">
        <v>6338</v>
      </c>
      <c r="D41" s="191" t="s">
        <v>932</v>
      </c>
      <c r="E41" s="191">
        <v>10.0</v>
      </c>
      <c r="F41" s="191">
        <v>1.0</v>
      </c>
      <c r="G41" s="5" t="s">
        <v>4164</v>
      </c>
      <c r="I41" s="5">
        <v>115.0</v>
      </c>
      <c r="K41" s="8">
        <f t="shared" si="1"/>
        <v>115</v>
      </c>
    </row>
    <row r="42">
      <c r="A42" s="191">
        <v>2020.0</v>
      </c>
      <c r="B42" s="191" t="s">
        <v>1503</v>
      </c>
      <c r="C42" s="191" t="s">
        <v>6338</v>
      </c>
      <c r="D42" s="113"/>
      <c r="E42" s="191">
        <v>10.0</v>
      </c>
      <c r="F42" s="191">
        <v>1.0</v>
      </c>
      <c r="G42" s="5" t="s">
        <v>4164</v>
      </c>
      <c r="I42" s="5">
        <v>220.0</v>
      </c>
      <c r="K42" s="8">
        <f t="shared" si="1"/>
        <v>220</v>
      </c>
    </row>
    <row r="44">
      <c r="K44" s="234"/>
      <c r="L44" s="425">
        <v>0.85</v>
      </c>
      <c r="M44" s="425">
        <v>0.8</v>
      </c>
    </row>
    <row r="45">
      <c r="F45" s="8">
        <f>SUM(F2:F42)</f>
        <v>41</v>
      </c>
      <c r="K45" s="283">
        <f>SUM(K3:K42)</f>
        <v>5130</v>
      </c>
      <c r="L45" s="283">
        <f t="shared" ref="L45:M45" si="2">K45*L44</f>
        <v>4360.5</v>
      </c>
      <c r="M45" s="283">
        <f t="shared" si="2"/>
        <v>3488.4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9" max="9" width="13.63"/>
  </cols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 t="s">
        <v>6821</v>
      </c>
      <c r="I1" s="81" t="s">
        <v>6165</v>
      </c>
      <c r="K1" s="78" t="s">
        <v>4885</v>
      </c>
      <c r="L1" s="80" t="s">
        <v>4886</v>
      </c>
    </row>
    <row r="2">
      <c r="A2" s="191">
        <v>2021.0</v>
      </c>
      <c r="B2" s="191" t="s">
        <v>119</v>
      </c>
      <c r="C2" s="191" t="s">
        <v>946</v>
      </c>
      <c r="D2" s="191" t="s">
        <v>1551</v>
      </c>
      <c r="E2" s="191" t="s">
        <v>68</v>
      </c>
      <c r="F2" s="191">
        <v>1.0</v>
      </c>
      <c r="H2" s="5">
        <v>80.0</v>
      </c>
      <c r="I2" s="5">
        <v>500.0</v>
      </c>
      <c r="K2" s="385"/>
      <c r="L2" s="250"/>
    </row>
    <row r="3">
      <c r="A3" s="191">
        <v>2020.0</v>
      </c>
      <c r="B3" s="191" t="s">
        <v>305</v>
      </c>
      <c r="C3" s="191" t="s">
        <v>2544</v>
      </c>
      <c r="D3" s="191" t="s">
        <v>2204</v>
      </c>
      <c r="E3" s="191" t="s">
        <v>68</v>
      </c>
      <c r="F3" s="5">
        <v>1.0</v>
      </c>
      <c r="H3" s="5">
        <v>60.0</v>
      </c>
      <c r="K3" s="233">
        <f>sum(F2:F28)</f>
        <v>26</v>
      </c>
      <c r="L3" s="435">
        <f>sum(H2:H29)</f>
        <v>1045</v>
      </c>
      <c r="M3" s="5">
        <v>800.0</v>
      </c>
      <c r="N3" s="8">
        <f>M3/K3</f>
        <v>30.76923077</v>
      </c>
    </row>
    <row r="4">
      <c r="A4" s="191">
        <v>2017.0</v>
      </c>
      <c r="B4" s="191" t="s">
        <v>954</v>
      </c>
      <c r="C4" s="191" t="s">
        <v>1340</v>
      </c>
      <c r="D4" s="113"/>
      <c r="E4" s="191" t="s">
        <v>155</v>
      </c>
      <c r="F4" s="5">
        <v>1.0</v>
      </c>
      <c r="H4" s="5">
        <v>40.0</v>
      </c>
      <c r="M4" s="468">
        <f>M3/L3</f>
        <v>0.7655502392</v>
      </c>
    </row>
    <row r="5">
      <c r="A5" s="191">
        <v>2021.0</v>
      </c>
      <c r="B5" s="191" t="s">
        <v>1365</v>
      </c>
      <c r="C5" s="191" t="s">
        <v>1060</v>
      </c>
      <c r="D5" s="191" t="s">
        <v>1367</v>
      </c>
      <c r="E5" s="191" t="s">
        <v>244</v>
      </c>
      <c r="F5" s="5">
        <v>1.0</v>
      </c>
      <c r="H5" s="5">
        <v>20.0</v>
      </c>
    </row>
    <row r="6">
      <c r="A6" s="191">
        <v>2021.0</v>
      </c>
      <c r="B6" s="191" t="s">
        <v>119</v>
      </c>
      <c r="C6" s="191" t="s">
        <v>1553</v>
      </c>
      <c r="D6" s="191" t="s">
        <v>1075</v>
      </c>
      <c r="E6" s="191" t="s">
        <v>244</v>
      </c>
      <c r="F6" s="5">
        <v>1.0</v>
      </c>
      <c r="H6" s="5">
        <v>50.0</v>
      </c>
    </row>
    <row r="7">
      <c r="A7" s="191">
        <v>2021.0</v>
      </c>
      <c r="B7" s="191" t="s">
        <v>119</v>
      </c>
      <c r="C7" s="191" t="s">
        <v>1407</v>
      </c>
      <c r="D7" s="191" t="s">
        <v>1075</v>
      </c>
      <c r="E7" s="191" t="s">
        <v>244</v>
      </c>
      <c r="F7" s="5">
        <v>1.0</v>
      </c>
      <c r="H7" s="5">
        <v>20.0</v>
      </c>
    </row>
    <row r="8">
      <c r="A8" s="191">
        <v>2021.0</v>
      </c>
      <c r="B8" s="191" t="s">
        <v>119</v>
      </c>
      <c r="C8" s="191" t="s">
        <v>1403</v>
      </c>
      <c r="D8" s="113"/>
      <c r="E8" s="191" t="s">
        <v>244</v>
      </c>
      <c r="F8" s="5">
        <v>1.0</v>
      </c>
      <c r="H8" s="5">
        <v>50.0</v>
      </c>
    </row>
    <row r="9">
      <c r="A9" s="191">
        <v>2021.0</v>
      </c>
      <c r="B9" s="191" t="s">
        <v>119</v>
      </c>
      <c r="C9" s="191" t="s">
        <v>1403</v>
      </c>
      <c r="D9" s="191" t="s">
        <v>1405</v>
      </c>
      <c r="E9" s="191" t="s">
        <v>467</v>
      </c>
      <c r="F9" s="5">
        <v>1.0</v>
      </c>
      <c r="H9" s="5">
        <v>60.0</v>
      </c>
    </row>
    <row r="10">
      <c r="A10" s="191">
        <v>2020.0</v>
      </c>
      <c r="B10" s="191" t="s">
        <v>305</v>
      </c>
      <c r="C10" s="191" t="s">
        <v>2203</v>
      </c>
      <c r="D10" s="191" t="s">
        <v>2204</v>
      </c>
      <c r="E10" s="191" t="s">
        <v>467</v>
      </c>
      <c r="F10" s="5">
        <v>1.0</v>
      </c>
      <c r="H10" s="5">
        <v>50.0</v>
      </c>
    </row>
    <row r="11">
      <c r="A11" s="191">
        <v>2021.0</v>
      </c>
      <c r="B11" s="191" t="s">
        <v>119</v>
      </c>
      <c r="C11" s="191" t="s">
        <v>1074</v>
      </c>
      <c r="D11" s="191" t="s">
        <v>1075</v>
      </c>
      <c r="E11" s="191" t="s">
        <v>244</v>
      </c>
      <c r="F11" s="5">
        <v>1.0</v>
      </c>
      <c r="H11" s="5">
        <v>10.0</v>
      </c>
    </row>
    <row r="12">
      <c r="A12" s="191">
        <v>2021.0</v>
      </c>
      <c r="B12" s="191" t="s">
        <v>119</v>
      </c>
      <c r="C12" s="191" t="s">
        <v>1400</v>
      </c>
      <c r="D12" s="191" t="s">
        <v>1075</v>
      </c>
      <c r="E12" s="191" t="s">
        <v>244</v>
      </c>
      <c r="F12" s="5">
        <v>1.0</v>
      </c>
      <c r="H12" s="5">
        <v>75.0</v>
      </c>
    </row>
    <row r="13">
      <c r="A13" s="191">
        <v>2021.0</v>
      </c>
      <c r="B13" s="191" t="s">
        <v>119</v>
      </c>
      <c r="C13" s="191" t="s">
        <v>946</v>
      </c>
      <c r="D13" s="113"/>
      <c r="E13" s="191" t="s">
        <v>244</v>
      </c>
      <c r="F13" s="5">
        <v>1.0</v>
      </c>
      <c r="H13" s="5">
        <v>40.0</v>
      </c>
    </row>
    <row r="14">
      <c r="A14" s="191">
        <v>2020.0</v>
      </c>
      <c r="B14" s="191" t="s">
        <v>786</v>
      </c>
      <c r="C14" s="191" t="s">
        <v>964</v>
      </c>
      <c r="D14" s="191" t="s">
        <v>898</v>
      </c>
      <c r="E14" s="191" t="s">
        <v>25</v>
      </c>
      <c r="F14" s="5">
        <v>1.0</v>
      </c>
      <c r="H14" s="5">
        <v>20.0</v>
      </c>
    </row>
    <row r="15">
      <c r="A15" s="191">
        <v>2018.0</v>
      </c>
      <c r="B15" s="191" t="s">
        <v>1852</v>
      </c>
      <c r="C15" s="191" t="s">
        <v>1848</v>
      </c>
      <c r="D15" s="191" t="s">
        <v>2257</v>
      </c>
      <c r="E15" s="191" t="s">
        <v>72</v>
      </c>
      <c r="F15" s="5">
        <v>1.0</v>
      </c>
      <c r="H15" s="5">
        <v>20.0</v>
      </c>
    </row>
    <row r="16">
      <c r="A16" s="191">
        <v>1992.0</v>
      </c>
      <c r="B16" s="191" t="s">
        <v>1974</v>
      </c>
      <c r="C16" s="191" t="s">
        <v>6822</v>
      </c>
      <c r="D16" s="113"/>
      <c r="E16" s="191" t="s">
        <v>467</v>
      </c>
      <c r="F16" s="5">
        <v>1.0</v>
      </c>
      <c r="H16" s="5">
        <v>50.0</v>
      </c>
    </row>
    <row r="17">
      <c r="A17" s="191">
        <v>2020.0</v>
      </c>
      <c r="B17" s="191" t="s">
        <v>786</v>
      </c>
      <c r="C17" s="191" t="s">
        <v>6358</v>
      </c>
      <c r="D17" s="113"/>
      <c r="E17" s="191" t="s">
        <v>467</v>
      </c>
      <c r="F17" s="5">
        <v>1.0</v>
      </c>
      <c r="H17" s="5">
        <v>15.0</v>
      </c>
    </row>
    <row r="18">
      <c r="A18" s="191">
        <v>2018.0</v>
      </c>
      <c r="B18" s="191" t="s">
        <v>119</v>
      </c>
      <c r="C18" s="191" t="s">
        <v>3382</v>
      </c>
      <c r="D18" s="113"/>
      <c r="E18" s="191" t="s">
        <v>244</v>
      </c>
      <c r="F18" s="5">
        <v>1.0</v>
      </c>
      <c r="H18" s="5">
        <v>10.0</v>
      </c>
    </row>
    <row r="19">
      <c r="A19" s="191">
        <v>2019.0</v>
      </c>
      <c r="B19" s="191" t="s">
        <v>786</v>
      </c>
      <c r="C19" s="191" t="s">
        <v>1089</v>
      </c>
      <c r="D19" s="113"/>
      <c r="E19" s="191" t="s">
        <v>30</v>
      </c>
      <c r="F19" s="5">
        <v>1.0</v>
      </c>
      <c r="H19" s="5">
        <v>40.0</v>
      </c>
    </row>
    <row r="20">
      <c r="A20" s="191">
        <v>2018.0</v>
      </c>
      <c r="B20" s="191" t="s">
        <v>786</v>
      </c>
      <c r="C20" s="191" t="s">
        <v>2068</v>
      </c>
      <c r="D20" s="191" t="s">
        <v>2069</v>
      </c>
      <c r="E20" s="191" t="s">
        <v>25</v>
      </c>
      <c r="F20" s="5">
        <v>1.0</v>
      </c>
      <c r="H20" s="5">
        <v>25.0</v>
      </c>
    </row>
    <row r="21">
      <c r="A21" s="191">
        <v>2019.0</v>
      </c>
      <c r="B21" s="191" t="s">
        <v>119</v>
      </c>
      <c r="C21" s="191" t="s">
        <v>1089</v>
      </c>
      <c r="D21" s="113"/>
      <c r="E21" s="191" t="s">
        <v>25</v>
      </c>
      <c r="F21" s="5">
        <v>1.0</v>
      </c>
      <c r="H21" s="5">
        <v>10.0</v>
      </c>
    </row>
    <row r="22">
      <c r="A22" s="191">
        <v>2019.0</v>
      </c>
      <c r="B22" s="191" t="s">
        <v>786</v>
      </c>
      <c r="C22" s="191" t="s">
        <v>1089</v>
      </c>
      <c r="D22" s="191" t="s">
        <v>1090</v>
      </c>
      <c r="E22" s="191" t="s">
        <v>25</v>
      </c>
      <c r="F22" s="5">
        <v>1.0</v>
      </c>
      <c r="H22" s="5">
        <v>30.0</v>
      </c>
    </row>
    <row r="23">
      <c r="A23" s="191">
        <v>2018.0</v>
      </c>
      <c r="B23" s="191" t="s">
        <v>119</v>
      </c>
      <c r="C23" s="191" t="s">
        <v>6374</v>
      </c>
      <c r="D23" s="113"/>
      <c r="E23" s="191" t="s">
        <v>25</v>
      </c>
      <c r="F23" s="5">
        <v>1.0</v>
      </c>
      <c r="H23" s="5">
        <v>30.0</v>
      </c>
    </row>
    <row r="24">
      <c r="A24" s="191">
        <v>2018.0</v>
      </c>
      <c r="B24" s="191" t="s">
        <v>2252</v>
      </c>
      <c r="C24" s="191" t="s">
        <v>6823</v>
      </c>
      <c r="D24" s="191" t="s">
        <v>2253</v>
      </c>
      <c r="E24" s="191" t="s">
        <v>25</v>
      </c>
      <c r="F24" s="5">
        <v>1.0</v>
      </c>
      <c r="H24" s="5">
        <v>30.0</v>
      </c>
    </row>
    <row r="25">
      <c r="A25" s="191">
        <v>2018.0</v>
      </c>
      <c r="B25" s="191" t="s">
        <v>119</v>
      </c>
      <c r="C25" s="191" t="s">
        <v>1840</v>
      </c>
      <c r="D25" s="113"/>
      <c r="E25" s="191" t="s">
        <v>30</v>
      </c>
      <c r="F25" s="5">
        <v>1.0</v>
      </c>
      <c r="H25" s="5">
        <v>150.0</v>
      </c>
    </row>
    <row r="26">
      <c r="A26" s="191">
        <v>2019.0</v>
      </c>
      <c r="B26" s="191" t="s">
        <v>1852</v>
      </c>
      <c r="C26" s="191" t="s">
        <v>1823</v>
      </c>
      <c r="D26" s="191" t="s">
        <v>2178</v>
      </c>
      <c r="E26" s="191" t="s">
        <v>30</v>
      </c>
      <c r="F26" s="5">
        <v>1.0</v>
      </c>
      <c r="H26" s="5">
        <v>30.0</v>
      </c>
    </row>
    <row r="27">
      <c r="A27" s="191">
        <v>2019.0</v>
      </c>
      <c r="B27" s="191" t="s">
        <v>954</v>
      </c>
      <c r="C27" s="191" t="s">
        <v>2206</v>
      </c>
      <c r="D27" s="191" t="s">
        <v>6375</v>
      </c>
      <c r="E27" s="191" t="s">
        <v>30</v>
      </c>
      <c r="F27" s="5">
        <v>1.0</v>
      </c>
      <c r="H27" s="5">
        <v>30.0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3</v>
      </c>
      <c r="B1" s="81" t="s">
        <v>4</v>
      </c>
      <c r="C1" s="386" t="s">
        <v>5</v>
      </c>
      <c r="D1" s="81" t="s">
        <v>7</v>
      </c>
      <c r="E1" s="81" t="s">
        <v>8</v>
      </c>
      <c r="F1" s="81" t="s">
        <v>4927</v>
      </c>
      <c r="G1" s="81" t="s">
        <v>6163</v>
      </c>
      <c r="H1" s="81"/>
      <c r="I1" s="81" t="s">
        <v>6164</v>
      </c>
      <c r="J1" s="81" t="s">
        <v>6165</v>
      </c>
      <c r="K1" s="81" t="s">
        <v>4889</v>
      </c>
      <c r="M1" s="257">
        <v>0.8</v>
      </c>
      <c r="N1" s="257">
        <v>0.85</v>
      </c>
      <c r="O1" s="257">
        <v>0.9</v>
      </c>
    </row>
    <row r="3">
      <c r="M3" s="8">
        <f>(K42*0.8)</f>
        <v>712</v>
      </c>
      <c r="N3" s="8">
        <f>K42*0.85</f>
        <v>756.5</v>
      </c>
    </row>
    <row r="4">
      <c r="A4" s="5" t="s">
        <v>6824</v>
      </c>
    </row>
    <row r="5">
      <c r="A5" s="5">
        <v>2020.0</v>
      </c>
      <c r="B5" s="5" t="s">
        <v>1847</v>
      </c>
      <c r="C5" s="5" t="s">
        <v>1978</v>
      </c>
      <c r="D5" s="5" t="s">
        <v>889</v>
      </c>
      <c r="E5" s="5" t="s">
        <v>30</v>
      </c>
      <c r="F5" s="5">
        <v>1.0</v>
      </c>
      <c r="H5" s="175">
        <f t="shared" ref="H5:H15" si="1">0.84*K5</f>
        <v>54.6</v>
      </c>
      <c r="I5" s="5">
        <v>65.0</v>
      </c>
      <c r="J5" s="5">
        <v>80.0</v>
      </c>
      <c r="K5" s="8">
        <f t="shared" ref="K5:K15" si="2">I5*F5</f>
        <v>65</v>
      </c>
    </row>
    <row r="6">
      <c r="A6" s="5">
        <v>2020.0</v>
      </c>
      <c r="B6" s="5" t="s">
        <v>1847</v>
      </c>
      <c r="C6" s="5" t="s">
        <v>1978</v>
      </c>
      <c r="D6" s="5" t="s">
        <v>2262</v>
      </c>
      <c r="E6" s="5" t="s">
        <v>30</v>
      </c>
      <c r="F6" s="5">
        <v>1.0</v>
      </c>
      <c r="H6" s="175">
        <f t="shared" si="1"/>
        <v>46.2</v>
      </c>
      <c r="I6" s="5">
        <v>55.0</v>
      </c>
      <c r="J6" s="5">
        <v>125.0</v>
      </c>
      <c r="K6" s="8">
        <f t="shared" si="2"/>
        <v>55</v>
      </c>
    </row>
    <row r="7">
      <c r="A7" s="5">
        <v>2020.0</v>
      </c>
      <c r="B7" s="5" t="s">
        <v>1847</v>
      </c>
      <c r="C7" s="5" t="s">
        <v>1978</v>
      </c>
      <c r="E7" s="5" t="s">
        <v>25</v>
      </c>
      <c r="F7" s="5">
        <v>1.0</v>
      </c>
      <c r="H7" s="175">
        <f t="shared" si="1"/>
        <v>12.6</v>
      </c>
      <c r="I7" s="5">
        <v>15.0</v>
      </c>
      <c r="J7" s="5">
        <v>20.0</v>
      </c>
      <c r="K7" s="8">
        <f t="shared" si="2"/>
        <v>15</v>
      </c>
      <c r="M7" s="248">
        <f>750/J42</f>
        <v>0.6957328386</v>
      </c>
    </row>
    <row r="8">
      <c r="A8" s="5">
        <v>2019.0</v>
      </c>
      <c r="B8" s="5" t="s">
        <v>1852</v>
      </c>
      <c r="C8" s="5" t="s">
        <v>2819</v>
      </c>
      <c r="D8" s="5" t="s">
        <v>2257</v>
      </c>
      <c r="E8" s="5" t="s">
        <v>25</v>
      </c>
      <c r="F8" s="5">
        <v>1.0</v>
      </c>
      <c r="H8" s="175">
        <f t="shared" si="1"/>
        <v>8.4</v>
      </c>
      <c r="I8" s="5">
        <v>10.0</v>
      </c>
      <c r="J8" s="5">
        <v>20.0</v>
      </c>
      <c r="K8" s="8">
        <f t="shared" si="2"/>
        <v>10</v>
      </c>
    </row>
    <row r="9">
      <c r="A9" s="5">
        <v>2019.0</v>
      </c>
      <c r="B9" s="5" t="s">
        <v>2818</v>
      </c>
      <c r="C9" s="5" t="s">
        <v>2819</v>
      </c>
      <c r="E9" s="5" t="s">
        <v>25</v>
      </c>
      <c r="F9" s="5">
        <v>1.0</v>
      </c>
      <c r="H9" s="175">
        <f t="shared" si="1"/>
        <v>4.2</v>
      </c>
      <c r="I9" s="5">
        <v>5.0</v>
      </c>
      <c r="J9" s="5">
        <v>10.0</v>
      </c>
      <c r="K9" s="8">
        <f t="shared" si="2"/>
        <v>5</v>
      </c>
    </row>
    <row r="10">
      <c r="A10" s="5">
        <v>2019.0</v>
      </c>
      <c r="B10" s="5" t="s">
        <v>1847</v>
      </c>
      <c r="C10" s="5" t="s">
        <v>1848</v>
      </c>
      <c r="D10" s="5" t="s">
        <v>2452</v>
      </c>
      <c r="E10" s="5" t="s">
        <v>30</v>
      </c>
      <c r="F10" s="5">
        <v>1.0</v>
      </c>
      <c r="H10" s="175">
        <f t="shared" si="1"/>
        <v>63</v>
      </c>
      <c r="I10" s="5">
        <v>75.0</v>
      </c>
      <c r="J10" s="5">
        <v>90.0</v>
      </c>
      <c r="K10" s="8">
        <f t="shared" si="2"/>
        <v>75</v>
      </c>
    </row>
    <row r="11">
      <c r="A11" s="5">
        <v>2019.0</v>
      </c>
      <c r="B11" s="5" t="s">
        <v>1847</v>
      </c>
      <c r="C11" s="5" t="s">
        <v>1848</v>
      </c>
      <c r="D11" s="5" t="s">
        <v>6825</v>
      </c>
      <c r="E11" s="5" t="s">
        <v>25</v>
      </c>
      <c r="F11" s="5">
        <v>1.0</v>
      </c>
      <c r="H11" s="175">
        <f t="shared" si="1"/>
        <v>16.8</v>
      </c>
      <c r="I11" s="5">
        <v>20.0</v>
      </c>
      <c r="J11" s="5">
        <v>25.0</v>
      </c>
      <c r="K11" s="8">
        <f t="shared" si="2"/>
        <v>20</v>
      </c>
    </row>
    <row r="12">
      <c r="A12" s="5">
        <v>2019.0</v>
      </c>
      <c r="B12" s="5" t="s">
        <v>1852</v>
      </c>
      <c r="C12" s="5" t="s">
        <v>1786</v>
      </c>
      <c r="D12" s="5" t="s">
        <v>1731</v>
      </c>
      <c r="E12" s="5" t="s">
        <v>25</v>
      </c>
      <c r="F12" s="5">
        <v>1.0</v>
      </c>
      <c r="H12" s="175">
        <f t="shared" si="1"/>
        <v>29.4</v>
      </c>
      <c r="I12" s="5">
        <v>35.0</v>
      </c>
      <c r="J12" s="5">
        <v>35.0</v>
      </c>
      <c r="K12" s="8">
        <f t="shared" si="2"/>
        <v>35</v>
      </c>
    </row>
    <row r="13">
      <c r="A13" s="5">
        <v>2019.0</v>
      </c>
      <c r="B13" s="5" t="s">
        <v>884</v>
      </c>
      <c r="C13" s="5" t="s">
        <v>1786</v>
      </c>
      <c r="D13" s="5" t="s">
        <v>6742</v>
      </c>
      <c r="E13" s="5" t="s">
        <v>25</v>
      </c>
      <c r="F13" s="5">
        <v>2.0</v>
      </c>
      <c r="H13" s="175">
        <f t="shared" si="1"/>
        <v>33.6</v>
      </c>
      <c r="I13" s="5">
        <v>20.0</v>
      </c>
      <c r="J13" s="5">
        <v>20.0</v>
      </c>
      <c r="K13" s="8">
        <f t="shared" si="2"/>
        <v>40</v>
      </c>
    </row>
    <row r="14">
      <c r="A14" s="5">
        <v>2019.0</v>
      </c>
      <c r="B14" s="5" t="s">
        <v>119</v>
      </c>
      <c r="C14" s="5" t="s">
        <v>1786</v>
      </c>
      <c r="E14" s="5" t="s">
        <v>25</v>
      </c>
      <c r="F14" s="5">
        <v>1.0</v>
      </c>
      <c r="H14" s="175">
        <f t="shared" si="1"/>
        <v>21</v>
      </c>
      <c r="I14" s="5">
        <v>25.0</v>
      </c>
      <c r="J14" s="5">
        <v>25.0</v>
      </c>
      <c r="K14" s="8">
        <f t="shared" si="2"/>
        <v>25</v>
      </c>
    </row>
    <row r="15">
      <c r="A15" s="5">
        <v>2020.0</v>
      </c>
      <c r="B15" s="5" t="s">
        <v>1847</v>
      </c>
      <c r="C15" s="5" t="s">
        <v>1844</v>
      </c>
      <c r="D15" s="5" t="s">
        <v>1731</v>
      </c>
      <c r="E15" s="5" t="s">
        <v>25</v>
      </c>
      <c r="F15" s="5">
        <v>1.0</v>
      </c>
      <c r="H15" s="175">
        <f t="shared" si="1"/>
        <v>12.6</v>
      </c>
      <c r="I15" s="5">
        <v>15.0</v>
      </c>
      <c r="J15" s="5">
        <v>20.0</v>
      </c>
      <c r="K15" s="8">
        <f t="shared" si="2"/>
        <v>15</v>
      </c>
    </row>
    <row r="20">
      <c r="A20" s="5" t="s">
        <v>6826</v>
      </c>
      <c r="H20" s="5" t="s">
        <v>6827</v>
      </c>
    </row>
    <row r="22">
      <c r="A22" s="5">
        <v>2020.0</v>
      </c>
      <c r="B22" s="5" t="s">
        <v>1190</v>
      </c>
      <c r="C22" s="5" t="s">
        <v>893</v>
      </c>
      <c r="D22" s="5" t="s">
        <v>1674</v>
      </c>
      <c r="E22" s="5" t="s">
        <v>25</v>
      </c>
      <c r="F22" s="5">
        <v>1.0</v>
      </c>
      <c r="H22" s="175">
        <f t="shared" ref="H22:H40" si="3">0.84*K22</f>
        <v>67.2</v>
      </c>
      <c r="I22" s="5">
        <v>80.0</v>
      </c>
      <c r="J22" s="5" t="s">
        <v>6828</v>
      </c>
      <c r="K22" s="8">
        <f t="shared" ref="K22:K40" si="4">I22*F22</f>
        <v>80</v>
      </c>
    </row>
    <row r="23">
      <c r="A23" s="5">
        <v>2020.0</v>
      </c>
      <c r="B23" s="5" t="s">
        <v>884</v>
      </c>
      <c r="C23" s="5" t="s">
        <v>1109</v>
      </c>
      <c r="D23" s="5" t="s">
        <v>3413</v>
      </c>
      <c r="E23" s="5" t="s">
        <v>25</v>
      </c>
      <c r="F23" s="5">
        <v>1.0</v>
      </c>
      <c r="H23" s="175">
        <f t="shared" si="3"/>
        <v>12.6</v>
      </c>
      <c r="I23" s="5">
        <v>15.0</v>
      </c>
      <c r="J23" s="5">
        <v>30.0</v>
      </c>
      <c r="K23" s="8">
        <f t="shared" si="4"/>
        <v>15</v>
      </c>
    </row>
    <row r="24">
      <c r="A24" s="5">
        <v>2020.0</v>
      </c>
      <c r="B24" s="5" t="s">
        <v>884</v>
      </c>
      <c r="C24" s="5" t="s">
        <v>903</v>
      </c>
      <c r="D24" s="5" t="s">
        <v>851</v>
      </c>
      <c r="E24" s="5" t="s">
        <v>25</v>
      </c>
      <c r="F24" s="5">
        <v>1.0</v>
      </c>
      <c r="H24" s="175">
        <f t="shared" si="3"/>
        <v>8.4</v>
      </c>
      <c r="I24" s="5">
        <v>10.0</v>
      </c>
      <c r="J24" s="5">
        <v>12.0</v>
      </c>
      <c r="K24" s="8">
        <f t="shared" si="4"/>
        <v>10</v>
      </c>
    </row>
    <row r="25">
      <c r="A25" s="5">
        <v>2020.0</v>
      </c>
      <c r="B25" s="5" t="s">
        <v>1099</v>
      </c>
      <c r="C25" s="5" t="s">
        <v>880</v>
      </c>
      <c r="D25" s="5" t="s">
        <v>1601</v>
      </c>
      <c r="E25" s="5" t="s">
        <v>30</v>
      </c>
      <c r="F25" s="5">
        <v>1.0</v>
      </c>
      <c r="H25" s="175">
        <f t="shared" si="3"/>
        <v>91.56</v>
      </c>
      <c r="I25" s="5">
        <v>109.0</v>
      </c>
      <c r="J25" s="5">
        <v>109.0</v>
      </c>
      <c r="K25" s="8">
        <f t="shared" si="4"/>
        <v>109</v>
      </c>
    </row>
    <row r="26">
      <c r="A26" s="5">
        <v>2020.0</v>
      </c>
      <c r="B26" s="5" t="s">
        <v>884</v>
      </c>
      <c r="C26" s="5" t="s">
        <v>880</v>
      </c>
      <c r="E26" s="5" t="s">
        <v>25</v>
      </c>
      <c r="F26" s="5">
        <v>2.0</v>
      </c>
      <c r="H26" s="175">
        <f t="shared" si="3"/>
        <v>55.44</v>
      </c>
      <c r="I26" s="5">
        <v>33.0</v>
      </c>
      <c r="J26" s="5">
        <v>46.0</v>
      </c>
      <c r="K26" s="8">
        <f t="shared" si="4"/>
        <v>66</v>
      </c>
    </row>
    <row r="27">
      <c r="A27" s="5">
        <v>2020.0</v>
      </c>
      <c r="B27" s="5" t="s">
        <v>1186</v>
      </c>
      <c r="C27" s="5" t="s">
        <v>880</v>
      </c>
      <c r="D27" s="199" t="s">
        <v>1187</v>
      </c>
      <c r="E27" s="5" t="s">
        <v>25</v>
      </c>
      <c r="F27" s="5">
        <v>1.0</v>
      </c>
      <c r="H27" s="175">
        <f t="shared" si="3"/>
        <v>25.2</v>
      </c>
      <c r="I27" s="5">
        <v>30.0</v>
      </c>
      <c r="J27" s="5">
        <v>50.0</v>
      </c>
      <c r="K27" s="8">
        <f t="shared" si="4"/>
        <v>30</v>
      </c>
    </row>
    <row r="28">
      <c r="A28" s="5">
        <v>2020.0</v>
      </c>
      <c r="B28" s="5" t="s">
        <v>884</v>
      </c>
      <c r="C28" s="5" t="s">
        <v>854</v>
      </c>
      <c r="D28" s="5" t="s">
        <v>1104</v>
      </c>
      <c r="E28" s="5" t="s">
        <v>25</v>
      </c>
      <c r="F28" s="5">
        <v>1.0</v>
      </c>
      <c r="H28" s="175">
        <f t="shared" si="3"/>
        <v>21</v>
      </c>
      <c r="I28" s="5">
        <v>25.0</v>
      </c>
      <c r="J28" s="5">
        <v>30.0</v>
      </c>
      <c r="K28" s="8">
        <f t="shared" si="4"/>
        <v>25</v>
      </c>
    </row>
    <row r="29">
      <c r="A29" s="5">
        <v>2020.0</v>
      </c>
      <c r="B29" s="5" t="s">
        <v>884</v>
      </c>
      <c r="C29" s="5" t="s">
        <v>1046</v>
      </c>
      <c r="D29" s="5" t="s">
        <v>3415</v>
      </c>
      <c r="E29" s="5" t="s">
        <v>25</v>
      </c>
      <c r="F29" s="5">
        <v>1.0</v>
      </c>
      <c r="H29" s="175">
        <f t="shared" si="3"/>
        <v>21</v>
      </c>
      <c r="I29" s="5">
        <v>25.0</v>
      </c>
      <c r="J29" s="5">
        <v>38.0</v>
      </c>
      <c r="K29" s="8">
        <f t="shared" si="4"/>
        <v>25</v>
      </c>
    </row>
    <row r="30">
      <c r="A30" s="5">
        <v>2020.0</v>
      </c>
      <c r="B30" s="5" t="s">
        <v>884</v>
      </c>
      <c r="C30" s="5" t="s">
        <v>1046</v>
      </c>
      <c r="D30" s="5" t="s">
        <v>3417</v>
      </c>
      <c r="E30" s="5" t="s">
        <v>25</v>
      </c>
      <c r="F30" s="5">
        <v>1.0</v>
      </c>
      <c r="H30" s="175">
        <f t="shared" si="3"/>
        <v>12.6</v>
      </c>
      <c r="I30" s="5">
        <v>15.0</v>
      </c>
      <c r="J30" s="5">
        <v>20.0</v>
      </c>
      <c r="K30" s="8">
        <f t="shared" si="4"/>
        <v>15</v>
      </c>
    </row>
    <row r="31">
      <c r="A31" s="5">
        <v>2020.0</v>
      </c>
      <c r="B31" s="5" t="s">
        <v>884</v>
      </c>
      <c r="C31" s="5" t="s">
        <v>1046</v>
      </c>
      <c r="D31" s="5" t="s">
        <v>3413</v>
      </c>
      <c r="E31" s="5" t="s">
        <v>25</v>
      </c>
      <c r="F31" s="5">
        <v>1.0</v>
      </c>
      <c r="H31" s="175">
        <f t="shared" si="3"/>
        <v>16.8</v>
      </c>
      <c r="I31" s="5">
        <v>20.0</v>
      </c>
      <c r="J31" s="5">
        <v>35.0</v>
      </c>
      <c r="K31" s="8">
        <f t="shared" si="4"/>
        <v>20</v>
      </c>
    </row>
    <row r="32">
      <c r="A32" s="5">
        <v>2020.0</v>
      </c>
      <c r="B32" s="5" t="s">
        <v>884</v>
      </c>
      <c r="C32" s="5" t="s">
        <v>1046</v>
      </c>
      <c r="D32" s="5" t="s">
        <v>3420</v>
      </c>
      <c r="E32" s="5" t="s">
        <v>25</v>
      </c>
      <c r="F32" s="5">
        <v>1.0</v>
      </c>
      <c r="H32" s="175">
        <f t="shared" si="3"/>
        <v>16.8</v>
      </c>
      <c r="I32" s="5">
        <v>20.0</v>
      </c>
      <c r="J32" s="5">
        <v>30.0</v>
      </c>
      <c r="K32" s="8">
        <f t="shared" si="4"/>
        <v>20</v>
      </c>
    </row>
    <row r="33">
      <c r="A33" s="5">
        <v>2020.0</v>
      </c>
      <c r="B33" s="5" t="s">
        <v>1443</v>
      </c>
      <c r="C33" s="5" t="s">
        <v>1046</v>
      </c>
      <c r="D33" s="5" t="s">
        <v>1444</v>
      </c>
      <c r="E33" s="5" t="s">
        <v>25</v>
      </c>
      <c r="F33" s="5">
        <v>1.0</v>
      </c>
      <c r="H33" s="175">
        <f t="shared" si="3"/>
        <v>8.4</v>
      </c>
      <c r="I33" s="5">
        <v>10.0</v>
      </c>
      <c r="J33" s="5">
        <v>15.0</v>
      </c>
      <c r="K33" s="8">
        <f t="shared" si="4"/>
        <v>10</v>
      </c>
    </row>
    <row r="34">
      <c r="A34" s="5">
        <v>2020.0</v>
      </c>
      <c r="B34" s="5" t="s">
        <v>1190</v>
      </c>
      <c r="C34" s="5" t="s">
        <v>1046</v>
      </c>
      <c r="D34" s="5" t="s">
        <v>1192</v>
      </c>
      <c r="E34" s="5" t="s">
        <v>25</v>
      </c>
      <c r="F34" s="5">
        <v>1.0</v>
      </c>
      <c r="H34" s="175">
        <f t="shared" si="3"/>
        <v>16.8</v>
      </c>
      <c r="I34" s="5">
        <v>20.0</v>
      </c>
      <c r="J34" s="5">
        <v>30.0</v>
      </c>
      <c r="K34" s="8">
        <f t="shared" si="4"/>
        <v>20</v>
      </c>
    </row>
    <row r="35">
      <c r="A35" s="5">
        <v>2020.0</v>
      </c>
      <c r="B35" s="5" t="s">
        <v>1190</v>
      </c>
      <c r="C35" s="5" t="s">
        <v>1046</v>
      </c>
      <c r="D35" s="5" t="s">
        <v>1192</v>
      </c>
      <c r="E35" s="5" t="s">
        <v>25</v>
      </c>
      <c r="F35" s="5">
        <v>1.0</v>
      </c>
      <c r="H35" s="175">
        <f t="shared" si="3"/>
        <v>16.8</v>
      </c>
      <c r="I35" s="5">
        <v>20.0</v>
      </c>
      <c r="J35" s="5">
        <v>30.0</v>
      </c>
      <c r="K35" s="8">
        <f t="shared" si="4"/>
        <v>20</v>
      </c>
    </row>
    <row r="36">
      <c r="A36" s="5">
        <v>2020.0</v>
      </c>
      <c r="B36" s="5" t="s">
        <v>884</v>
      </c>
      <c r="C36" s="5" t="s">
        <v>964</v>
      </c>
      <c r="D36" s="5" t="s">
        <v>3417</v>
      </c>
      <c r="E36" s="5" t="s">
        <v>25</v>
      </c>
      <c r="F36" s="5">
        <v>1.0</v>
      </c>
      <c r="H36" s="175">
        <f t="shared" si="3"/>
        <v>8.4</v>
      </c>
      <c r="I36" s="5">
        <v>10.0</v>
      </c>
      <c r="J36" s="5">
        <v>20.0</v>
      </c>
      <c r="K36" s="8">
        <f t="shared" si="4"/>
        <v>10</v>
      </c>
    </row>
    <row r="37">
      <c r="A37" s="5">
        <v>2020.0</v>
      </c>
      <c r="B37" s="5" t="s">
        <v>884</v>
      </c>
      <c r="C37" s="5" t="s">
        <v>964</v>
      </c>
      <c r="D37" s="5" t="s">
        <v>886</v>
      </c>
      <c r="E37" s="5" t="s">
        <v>25</v>
      </c>
      <c r="F37" s="5">
        <v>1.0</v>
      </c>
      <c r="H37" s="175">
        <f t="shared" si="3"/>
        <v>12.6</v>
      </c>
      <c r="I37" s="5">
        <v>15.0</v>
      </c>
      <c r="J37" s="5">
        <v>15.0</v>
      </c>
      <c r="K37" s="8">
        <f t="shared" si="4"/>
        <v>15</v>
      </c>
    </row>
    <row r="38">
      <c r="A38" s="5">
        <v>2020.0</v>
      </c>
      <c r="B38" s="5" t="s">
        <v>884</v>
      </c>
      <c r="C38" s="5" t="s">
        <v>964</v>
      </c>
      <c r="D38" s="5" t="s">
        <v>965</v>
      </c>
      <c r="E38" s="5" t="s">
        <v>25</v>
      </c>
      <c r="F38" s="5">
        <v>1.0</v>
      </c>
      <c r="H38" s="175">
        <f t="shared" si="3"/>
        <v>8.4</v>
      </c>
      <c r="I38" s="5">
        <v>10.0</v>
      </c>
      <c r="J38" s="5">
        <v>20.0</v>
      </c>
      <c r="K38" s="8">
        <f t="shared" si="4"/>
        <v>10</v>
      </c>
    </row>
    <row r="39">
      <c r="A39" s="5">
        <v>2020.0</v>
      </c>
      <c r="B39" s="5" t="s">
        <v>884</v>
      </c>
      <c r="C39" s="5" t="s">
        <v>964</v>
      </c>
      <c r="D39" s="5" t="s">
        <v>3420</v>
      </c>
      <c r="E39" s="5" t="s">
        <v>25</v>
      </c>
      <c r="F39" s="5">
        <v>1.0</v>
      </c>
      <c r="H39" s="175">
        <f t="shared" si="3"/>
        <v>8.4</v>
      </c>
      <c r="I39" s="5">
        <v>10.0</v>
      </c>
      <c r="J39" s="5">
        <v>15.0</v>
      </c>
      <c r="K39" s="8">
        <f t="shared" si="4"/>
        <v>10</v>
      </c>
    </row>
    <row r="40">
      <c r="A40" s="5">
        <v>2020.0</v>
      </c>
      <c r="B40" s="5" t="s">
        <v>1190</v>
      </c>
      <c r="C40" s="5" t="s">
        <v>964</v>
      </c>
      <c r="D40" s="5" t="s">
        <v>1192</v>
      </c>
      <c r="E40" s="5" t="s">
        <v>25</v>
      </c>
      <c r="F40" s="5">
        <v>1.0</v>
      </c>
      <c r="H40" s="175">
        <f t="shared" si="3"/>
        <v>16.8</v>
      </c>
      <c r="I40" s="5">
        <v>20.0</v>
      </c>
      <c r="J40" s="5">
        <v>30.0</v>
      </c>
      <c r="K40" s="8">
        <f t="shared" si="4"/>
        <v>20</v>
      </c>
    </row>
    <row r="42">
      <c r="H42" s="8">
        <f>sum(H5:H15,H21:H40)</f>
        <v>747.6</v>
      </c>
      <c r="J42" s="8">
        <f>sum(J5:J40)+I26</f>
        <v>1078</v>
      </c>
      <c r="K42" s="8">
        <f>sum(K5:K40)</f>
        <v>890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44.25"/>
    <col customWidth="1" min="6" max="6" width="23.63"/>
    <col customWidth="1" min="8" max="8" width="28.5"/>
    <col customWidth="1" min="9" max="9" width="17.38"/>
  </cols>
  <sheetData>
    <row r="1">
      <c r="A1" s="38" t="s">
        <v>829</v>
      </c>
      <c r="B1" s="39">
        <f>B4+B473+B542+B618</f>
        <v>630</v>
      </c>
      <c r="C1" s="6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/>
      <c r="K1" s="40" t="s">
        <v>830</v>
      </c>
    </row>
    <row r="2">
      <c r="A2" s="41"/>
      <c r="B2" s="6"/>
      <c r="C2" s="6"/>
      <c r="D2" s="38"/>
      <c r="E2" s="6"/>
      <c r="F2" s="6"/>
      <c r="G2" s="6"/>
      <c r="H2" s="6"/>
      <c r="I2" s="6"/>
      <c r="J2" s="6"/>
      <c r="K2" s="42"/>
    </row>
    <row r="3">
      <c r="A3" s="41">
        <f>B4/B1</f>
        <v>0.7396825397</v>
      </c>
      <c r="B3" s="6"/>
      <c r="C3" s="38" t="s">
        <v>831</v>
      </c>
      <c r="D3" s="6"/>
      <c r="E3" s="6"/>
      <c r="F3" s="6"/>
      <c r="G3" s="6"/>
      <c r="H3" s="6"/>
      <c r="I3" s="6"/>
      <c r="J3" s="6"/>
      <c r="K3" s="42"/>
    </row>
    <row r="4">
      <c r="A4" s="43" t="s">
        <v>832</v>
      </c>
      <c r="B4" s="44">
        <f>counta(D6:D471)</f>
        <v>466</v>
      </c>
      <c r="C4" s="45">
        <f>K5/B4</f>
        <v>33.06866953</v>
      </c>
      <c r="D4" s="6"/>
      <c r="E4" s="6"/>
      <c r="F4" s="6"/>
      <c r="G4" s="6"/>
      <c r="H4" s="6"/>
      <c r="I4" s="6"/>
      <c r="J4" s="6"/>
      <c r="K4" s="42"/>
    </row>
    <row r="5">
      <c r="A5" s="6"/>
      <c r="B5" s="6"/>
      <c r="C5" s="6"/>
      <c r="D5" s="46"/>
      <c r="E5" s="46"/>
      <c r="F5" s="46"/>
      <c r="G5" s="46"/>
      <c r="H5" s="46"/>
      <c r="I5" s="46"/>
      <c r="J5" s="6"/>
      <c r="K5" s="42">
        <f>sum(K6:K471,K656,K657,K660,K663,K667,K666)</f>
        <v>15410</v>
      </c>
    </row>
    <row r="6">
      <c r="A6" s="6"/>
      <c r="B6" s="9" t="s">
        <v>21</v>
      </c>
      <c r="C6" s="9" t="s">
        <v>833</v>
      </c>
      <c r="D6" s="47">
        <v>2020.0</v>
      </c>
      <c r="E6" s="48" t="s">
        <v>834</v>
      </c>
      <c r="F6" s="49" t="s">
        <v>835</v>
      </c>
      <c r="G6" s="47">
        <v>20.0</v>
      </c>
      <c r="H6" s="46"/>
      <c r="I6" s="48" t="s">
        <v>25</v>
      </c>
      <c r="J6" s="6"/>
      <c r="K6" s="50">
        <v>20.0</v>
      </c>
    </row>
    <row r="7">
      <c r="A7" s="6"/>
      <c r="B7" s="9" t="s">
        <v>21</v>
      </c>
      <c r="C7" s="9" t="s">
        <v>836</v>
      </c>
      <c r="D7" s="47">
        <v>2020.0</v>
      </c>
      <c r="E7" s="47" t="s">
        <v>837</v>
      </c>
      <c r="F7" s="47" t="s">
        <v>838</v>
      </c>
      <c r="G7" s="47">
        <v>10.0</v>
      </c>
      <c r="H7" s="47" t="s">
        <v>839</v>
      </c>
      <c r="I7" s="47" t="s">
        <v>25</v>
      </c>
      <c r="J7" s="6"/>
      <c r="K7" s="50">
        <v>20.0</v>
      </c>
    </row>
    <row r="8">
      <c r="A8" s="6"/>
      <c r="B8" s="9" t="s">
        <v>161</v>
      </c>
      <c r="C8" s="9" t="s">
        <v>840</v>
      </c>
      <c r="D8" s="47">
        <v>2020.0</v>
      </c>
      <c r="E8" s="48" t="s">
        <v>837</v>
      </c>
      <c r="F8" s="49" t="s">
        <v>841</v>
      </c>
      <c r="G8" s="47">
        <v>6.0</v>
      </c>
      <c r="H8" s="48" t="s">
        <v>842</v>
      </c>
      <c r="I8" s="47" t="s">
        <v>25</v>
      </c>
      <c r="J8" s="6"/>
      <c r="K8" s="50">
        <v>20.0</v>
      </c>
    </row>
    <row r="9">
      <c r="A9" s="6"/>
      <c r="B9" s="9" t="s">
        <v>21</v>
      </c>
      <c r="C9" s="9" t="s">
        <v>843</v>
      </c>
      <c r="D9" s="47">
        <v>2020.0</v>
      </c>
      <c r="E9" s="48" t="s">
        <v>844</v>
      </c>
      <c r="F9" s="49" t="s">
        <v>845</v>
      </c>
      <c r="G9" s="47">
        <v>398.0</v>
      </c>
      <c r="H9" s="47" t="s">
        <v>234</v>
      </c>
      <c r="I9" s="48" t="s">
        <v>72</v>
      </c>
      <c r="J9" s="6"/>
      <c r="K9" s="50">
        <v>20.0</v>
      </c>
    </row>
    <row r="10">
      <c r="A10" s="6"/>
      <c r="B10" s="9" t="s">
        <v>161</v>
      </c>
      <c r="C10" s="9" t="s">
        <v>846</v>
      </c>
      <c r="D10" s="47">
        <v>2019.0</v>
      </c>
      <c r="E10" s="48" t="s">
        <v>844</v>
      </c>
      <c r="F10" s="49" t="s">
        <v>847</v>
      </c>
      <c r="G10" s="47">
        <v>210.0</v>
      </c>
      <c r="H10" s="46"/>
      <c r="I10" s="48" t="s">
        <v>25</v>
      </c>
      <c r="J10" s="6"/>
      <c r="K10" s="50">
        <v>20.0</v>
      </c>
    </row>
    <row r="11">
      <c r="A11" s="6"/>
      <c r="B11" s="9" t="s">
        <v>21</v>
      </c>
      <c r="C11" s="9" t="s">
        <v>848</v>
      </c>
      <c r="D11" s="47">
        <v>2020.0</v>
      </c>
      <c r="E11" s="48" t="s">
        <v>849</v>
      </c>
      <c r="F11" s="49" t="s">
        <v>850</v>
      </c>
      <c r="G11" s="47">
        <v>1.0</v>
      </c>
      <c r="H11" s="51" t="s">
        <v>851</v>
      </c>
      <c r="I11" s="48" t="s">
        <v>25</v>
      </c>
      <c r="J11" s="6"/>
      <c r="K11" s="50">
        <v>20.0</v>
      </c>
    </row>
    <row r="12">
      <c r="A12" s="6"/>
      <c r="B12" s="9" t="s">
        <v>21</v>
      </c>
      <c r="C12" s="9" t="s">
        <v>852</v>
      </c>
      <c r="D12" s="47">
        <v>2020.0</v>
      </c>
      <c r="E12" s="48" t="s">
        <v>853</v>
      </c>
      <c r="F12" s="49" t="s">
        <v>854</v>
      </c>
      <c r="G12" s="47">
        <v>222.0</v>
      </c>
      <c r="H12" s="46"/>
      <c r="I12" s="48" t="s">
        <v>25</v>
      </c>
      <c r="J12" s="6"/>
      <c r="K12" s="50">
        <v>20.0</v>
      </c>
    </row>
    <row r="13">
      <c r="A13" s="6"/>
      <c r="B13" s="9" t="s">
        <v>21</v>
      </c>
      <c r="C13" s="9" t="s">
        <v>855</v>
      </c>
      <c r="D13" s="47">
        <v>2020.0</v>
      </c>
      <c r="E13" s="48" t="s">
        <v>853</v>
      </c>
      <c r="F13" s="49" t="s">
        <v>856</v>
      </c>
      <c r="G13" s="52">
        <v>181.0</v>
      </c>
      <c r="H13" s="53" t="s">
        <v>857</v>
      </c>
      <c r="I13" s="48" t="s">
        <v>30</v>
      </c>
      <c r="J13" s="6"/>
      <c r="K13" s="50">
        <v>20.0</v>
      </c>
    </row>
    <row r="14">
      <c r="A14" s="6"/>
      <c r="B14" s="9" t="s">
        <v>21</v>
      </c>
      <c r="C14" s="9" t="s">
        <v>858</v>
      </c>
      <c r="D14" s="47">
        <v>2020.0</v>
      </c>
      <c r="E14" s="48" t="s">
        <v>853</v>
      </c>
      <c r="F14" s="49" t="s">
        <v>859</v>
      </c>
      <c r="G14" s="47">
        <v>209.0</v>
      </c>
      <c r="H14" s="46"/>
      <c r="I14" s="48" t="s">
        <v>25</v>
      </c>
      <c r="J14" s="6"/>
      <c r="K14" s="50">
        <v>20.0</v>
      </c>
    </row>
    <row r="15">
      <c r="A15" s="6"/>
      <c r="B15" s="9" t="s">
        <v>21</v>
      </c>
      <c r="C15" s="9" t="s">
        <v>860</v>
      </c>
      <c r="D15" s="47">
        <v>2020.0</v>
      </c>
      <c r="E15" s="48" t="s">
        <v>853</v>
      </c>
      <c r="F15" s="49" t="s">
        <v>859</v>
      </c>
      <c r="G15" s="47">
        <v>209.0</v>
      </c>
      <c r="H15" s="46"/>
      <c r="I15" s="48" t="s">
        <v>25</v>
      </c>
      <c r="J15" s="6"/>
      <c r="K15" s="50">
        <v>20.0</v>
      </c>
    </row>
    <row r="16">
      <c r="A16" s="6"/>
      <c r="B16" s="9" t="s">
        <v>21</v>
      </c>
      <c r="C16" s="9" t="s">
        <v>861</v>
      </c>
      <c r="D16" s="47">
        <v>2020.0</v>
      </c>
      <c r="E16" s="48" t="s">
        <v>853</v>
      </c>
      <c r="F16" s="49" t="s">
        <v>859</v>
      </c>
      <c r="G16" s="47">
        <v>209.0</v>
      </c>
      <c r="H16" s="46"/>
      <c r="I16" s="48" t="s">
        <v>862</v>
      </c>
      <c r="J16" s="6"/>
      <c r="K16" s="50">
        <v>20.0</v>
      </c>
    </row>
    <row r="17">
      <c r="A17" s="6"/>
      <c r="B17" s="9" t="s">
        <v>21</v>
      </c>
      <c r="C17" s="9" t="s">
        <v>863</v>
      </c>
      <c r="D17" s="47">
        <v>2020.0</v>
      </c>
      <c r="E17" s="48" t="s">
        <v>853</v>
      </c>
      <c r="F17" s="49" t="s">
        <v>859</v>
      </c>
      <c r="G17" s="47">
        <v>209.0</v>
      </c>
      <c r="H17" s="46"/>
      <c r="I17" s="48" t="s">
        <v>25</v>
      </c>
      <c r="J17" s="6"/>
      <c r="K17" s="50">
        <v>20.0</v>
      </c>
    </row>
    <row r="18">
      <c r="A18" s="6"/>
      <c r="B18" s="9" t="s">
        <v>21</v>
      </c>
      <c r="C18" s="9" t="s">
        <v>864</v>
      </c>
      <c r="D18" s="47">
        <v>2020.0</v>
      </c>
      <c r="E18" s="48" t="s">
        <v>865</v>
      </c>
      <c r="F18" s="49" t="s">
        <v>866</v>
      </c>
      <c r="G18" s="47">
        <v>58.0</v>
      </c>
      <c r="H18" s="51" t="s">
        <v>867</v>
      </c>
      <c r="I18" s="48" t="s">
        <v>30</v>
      </c>
      <c r="J18" s="6"/>
      <c r="K18" s="50">
        <v>20.0</v>
      </c>
    </row>
    <row r="19">
      <c r="A19" s="6"/>
      <c r="B19" s="9" t="s">
        <v>21</v>
      </c>
      <c r="C19" s="9" t="s">
        <v>868</v>
      </c>
      <c r="D19" s="47">
        <v>2020.0</v>
      </c>
      <c r="E19" s="48" t="s">
        <v>865</v>
      </c>
      <c r="F19" s="49" t="s">
        <v>835</v>
      </c>
      <c r="G19" s="47">
        <v>8.0</v>
      </c>
      <c r="H19" s="47" t="s">
        <v>869</v>
      </c>
      <c r="I19" s="48" t="s">
        <v>30</v>
      </c>
      <c r="J19" s="6"/>
      <c r="K19" s="50">
        <v>20.0</v>
      </c>
    </row>
    <row r="20">
      <c r="A20" s="6"/>
      <c r="B20" s="9" t="s">
        <v>21</v>
      </c>
      <c r="C20" s="9" t="s">
        <v>870</v>
      </c>
      <c r="D20" s="47">
        <v>2020.0</v>
      </c>
      <c r="E20" s="48" t="s">
        <v>871</v>
      </c>
      <c r="F20" s="49" t="s">
        <v>835</v>
      </c>
      <c r="G20" s="47">
        <v>361.0</v>
      </c>
      <c r="H20" s="46"/>
      <c r="I20" s="48" t="s">
        <v>30</v>
      </c>
      <c r="J20" s="6"/>
      <c r="K20" s="54">
        <v>20.0</v>
      </c>
    </row>
    <row r="21">
      <c r="A21" s="6"/>
      <c r="B21" s="9" t="s">
        <v>21</v>
      </c>
      <c r="C21" s="9" t="s">
        <v>872</v>
      </c>
      <c r="D21" s="47">
        <v>2020.0</v>
      </c>
      <c r="E21" s="48" t="s">
        <v>871</v>
      </c>
      <c r="F21" s="49" t="s">
        <v>873</v>
      </c>
      <c r="G21" s="47">
        <v>362.0</v>
      </c>
      <c r="H21" s="47" t="s">
        <v>874</v>
      </c>
      <c r="I21" s="48" t="s">
        <v>25</v>
      </c>
      <c r="J21" s="6"/>
      <c r="K21" s="50">
        <v>20.0</v>
      </c>
    </row>
    <row r="22">
      <c r="A22" s="6"/>
      <c r="B22" s="9" t="s">
        <v>21</v>
      </c>
      <c r="C22" s="9" t="s">
        <v>875</v>
      </c>
      <c r="D22" s="47">
        <v>2020.0</v>
      </c>
      <c r="E22" s="48" t="s">
        <v>876</v>
      </c>
      <c r="F22" s="49" t="s">
        <v>877</v>
      </c>
      <c r="G22" s="47">
        <v>363.0</v>
      </c>
      <c r="H22" s="47" t="s">
        <v>234</v>
      </c>
      <c r="I22" s="48" t="s">
        <v>25</v>
      </c>
      <c r="J22" s="6"/>
      <c r="K22" s="50">
        <v>20.0</v>
      </c>
    </row>
    <row r="23">
      <c r="A23" s="6"/>
      <c r="B23" s="9" t="s">
        <v>21</v>
      </c>
      <c r="C23" s="9" t="s">
        <v>878</v>
      </c>
      <c r="D23" s="47">
        <v>2020.0</v>
      </c>
      <c r="E23" s="48" t="s">
        <v>879</v>
      </c>
      <c r="F23" s="49" t="s">
        <v>880</v>
      </c>
      <c r="G23" s="55" t="s">
        <v>881</v>
      </c>
      <c r="H23" s="55" t="s">
        <v>882</v>
      </c>
      <c r="I23" s="48" t="s">
        <v>25</v>
      </c>
      <c r="J23" s="6"/>
      <c r="K23" s="50">
        <v>20.0</v>
      </c>
    </row>
    <row r="24">
      <c r="A24" s="6"/>
      <c r="B24" s="9" t="s">
        <v>66</v>
      </c>
      <c r="C24" s="9" t="s">
        <v>883</v>
      </c>
      <c r="D24" s="47">
        <v>2020.0</v>
      </c>
      <c r="E24" s="47" t="s">
        <v>884</v>
      </c>
      <c r="F24" s="47" t="s">
        <v>885</v>
      </c>
      <c r="G24" s="47">
        <v>135.0</v>
      </c>
      <c r="H24" s="47" t="s">
        <v>886</v>
      </c>
      <c r="I24" s="47" t="s">
        <v>887</v>
      </c>
      <c r="J24" s="6"/>
      <c r="K24" s="50">
        <v>20.0</v>
      </c>
    </row>
    <row r="25">
      <c r="A25" s="6"/>
      <c r="B25" s="9" t="s">
        <v>21</v>
      </c>
      <c r="C25" s="7">
        <v>5.6552819E7</v>
      </c>
      <c r="D25" s="47">
        <v>2020.0</v>
      </c>
      <c r="E25" s="47" t="s">
        <v>786</v>
      </c>
      <c r="F25" s="47" t="s">
        <v>888</v>
      </c>
      <c r="G25" s="47">
        <v>205.0</v>
      </c>
      <c r="H25" s="47" t="s">
        <v>889</v>
      </c>
      <c r="I25" s="47" t="s">
        <v>25</v>
      </c>
      <c r="J25" s="6"/>
      <c r="K25" s="50">
        <v>20.0</v>
      </c>
    </row>
    <row r="26">
      <c r="A26" s="6"/>
      <c r="B26" s="9" t="s">
        <v>21</v>
      </c>
      <c r="C26" s="9" t="s">
        <v>890</v>
      </c>
      <c r="D26" s="47">
        <v>2020.0</v>
      </c>
      <c r="E26" s="47" t="s">
        <v>786</v>
      </c>
      <c r="F26" s="47" t="s">
        <v>891</v>
      </c>
      <c r="G26" s="47">
        <v>301.0</v>
      </c>
      <c r="H26" s="47" t="s">
        <v>889</v>
      </c>
      <c r="I26" s="47" t="s">
        <v>72</v>
      </c>
      <c r="J26" s="6"/>
      <c r="K26" s="50">
        <v>20.0</v>
      </c>
    </row>
    <row r="27">
      <c r="A27" s="6"/>
      <c r="B27" s="9" t="s">
        <v>16</v>
      </c>
      <c r="C27" s="9" t="s">
        <v>892</v>
      </c>
      <c r="D27" s="47">
        <v>2020.0</v>
      </c>
      <c r="E27" s="47" t="s">
        <v>18</v>
      </c>
      <c r="F27" s="47" t="s">
        <v>893</v>
      </c>
      <c r="G27" s="47">
        <v>41.0</v>
      </c>
      <c r="H27" s="46"/>
      <c r="I27" s="47" t="s">
        <v>20</v>
      </c>
      <c r="J27" s="6"/>
      <c r="K27" s="50">
        <v>20.0</v>
      </c>
    </row>
    <row r="28">
      <c r="A28" s="6"/>
      <c r="B28" s="9" t="s">
        <v>16</v>
      </c>
      <c r="C28" s="9" t="s">
        <v>894</v>
      </c>
      <c r="D28" s="47">
        <v>2020.0</v>
      </c>
      <c r="E28" s="47" t="s">
        <v>18</v>
      </c>
      <c r="F28" s="47" t="s">
        <v>895</v>
      </c>
      <c r="G28" s="47">
        <v>91.0</v>
      </c>
      <c r="H28" s="46"/>
      <c r="I28" s="47" t="s">
        <v>20</v>
      </c>
      <c r="J28" s="6"/>
      <c r="K28" s="50">
        <v>20.0</v>
      </c>
    </row>
    <row r="29">
      <c r="A29" s="6"/>
      <c r="B29" s="9" t="s">
        <v>21</v>
      </c>
      <c r="C29" s="9" t="s">
        <v>896</v>
      </c>
      <c r="D29" s="47">
        <v>2020.0</v>
      </c>
      <c r="E29" s="47" t="s">
        <v>853</v>
      </c>
      <c r="F29" s="47" t="s">
        <v>897</v>
      </c>
      <c r="G29" s="47">
        <v>128.0</v>
      </c>
      <c r="H29" s="47" t="s">
        <v>898</v>
      </c>
      <c r="I29" s="47" t="s">
        <v>30</v>
      </c>
      <c r="J29" s="6"/>
      <c r="K29" s="50">
        <v>20.0</v>
      </c>
    </row>
    <row r="30">
      <c r="A30" s="6"/>
      <c r="B30" s="9" t="s">
        <v>21</v>
      </c>
      <c r="C30" s="9" t="s">
        <v>899</v>
      </c>
      <c r="D30" s="47">
        <v>2020.0</v>
      </c>
      <c r="E30" s="47" t="s">
        <v>786</v>
      </c>
      <c r="F30" s="47" t="s">
        <v>900</v>
      </c>
      <c r="G30" s="47">
        <v>13.0</v>
      </c>
      <c r="H30" s="47" t="s">
        <v>901</v>
      </c>
      <c r="I30" s="47" t="s">
        <v>30</v>
      </c>
      <c r="J30" s="6"/>
      <c r="K30" s="50">
        <v>20.0</v>
      </c>
    </row>
    <row r="31">
      <c r="A31" s="6"/>
      <c r="B31" s="9" t="s">
        <v>21</v>
      </c>
      <c r="C31" s="9" t="s">
        <v>902</v>
      </c>
      <c r="D31" s="47">
        <v>2020.0</v>
      </c>
      <c r="E31" s="47" t="s">
        <v>884</v>
      </c>
      <c r="F31" s="47" t="s">
        <v>903</v>
      </c>
      <c r="G31" s="47">
        <v>266.0</v>
      </c>
      <c r="H31" s="47" t="s">
        <v>898</v>
      </c>
      <c r="I31" s="47" t="s">
        <v>30</v>
      </c>
      <c r="J31" s="6"/>
      <c r="K31" s="50">
        <v>20.0</v>
      </c>
    </row>
    <row r="32">
      <c r="A32" s="6"/>
      <c r="B32" s="9" t="s">
        <v>21</v>
      </c>
      <c r="C32" s="9" t="s">
        <v>904</v>
      </c>
      <c r="D32" s="47">
        <v>2012.0</v>
      </c>
      <c r="E32" s="47" t="s">
        <v>905</v>
      </c>
      <c r="F32" s="56" t="s">
        <v>906</v>
      </c>
      <c r="G32" s="47">
        <v>232.0</v>
      </c>
      <c r="H32" s="47" t="s">
        <v>907</v>
      </c>
      <c r="I32" s="47" t="s">
        <v>25</v>
      </c>
      <c r="J32" s="6"/>
      <c r="K32" s="50">
        <v>20.0</v>
      </c>
    </row>
    <row r="33">
      <c r="A33" s="6"/>
      <c r="B33" s="9" t="s">
        <v>21</v>
      </c>
      <c r="C33" s="9" t="s">
        <v>908</v>
      </c>
      <c r="D33" s="47">
        <v>2020.0</v>
      </c>
      <c r="E33" s="47" t="s">
        <v>909</v>
      </c>
      <c r="F33" s="56" t="s">
        <v>835</v>
      </c>
      <c r="G33" s="47">
        <v>8.0</v>
      </c>
      <c r="H33" s="47" t="s">
        <v>869</v>
      </c>
      <c r="I33" s="47" t="s">
        <v>30</v>
      </c>
      <c r="J33" s="6"/>
      <c r="K33" s="50">
        <v>20.0</v>
      </c>
    </row>
    <row r="34">
      <c r="A34" s="6"/>
      <c r="B34" s="9" t="s">
        <v>21</v>
      </c>
      <c r="C34" s="9" t="s">
        <v>910</v>
      </c>
      <c r="D34" s="47">
        <v>2020.0</v>
      </c>
      <c r="E34" s="47" t="s">
        <v>911</v>
      </c>
      <c r="F34" s="56" t="s">
        <v>912</v>
      </c>
      <c r="G34" s="47" t="s">
        <v>913</v>
      </c>
      <c r="H34" s="47" t="s">
        <v>914</v>
      </c>
      <c r="I34" s="47" t="s">
        <v>30</v>
      </c>
      <c r="J34" s="6"/>
      <c r="K34" s="50">
        <v>20.0</v>
      </c>
    </row>
    <row r="35">
      <c r="A35" s="6"/>
      <c r="B35" s="9" t="s">
        <v>21</v>
      </c>
      <c r="C35" s="9" t="s">
        <v>915</v>
      </c>
      <c r="D35" s="47">
        <v>2020.0</v>
      </c>
      <c r="E35" s="47" t="s">
        <v>905</v>
      </c>
      <c r="F35" s="56" t="s">
        <v>859</v>
      </c>
      <c r="G35" s="47">
        <v>10.0</v>
      </c>
      <c r="H35" s="47" t="s">
        <v>901</v>
      </c>
      <c r="I35" s="47" t="s">
        <v>25</v>
      </c>
      <c r="J35" s="6"/>
      <c r="K35" s="50">
        <v>20.0</v>
      </c>
    </row>
    <row r="36">
      <c r="A36" s="6"/>
      <c r="B36" s="9" t="s">
        <v>21</v>
      </c>
      <c r="C36" s="9" t="s">
        <v>916</v>
      </c>
      <c r="D36" s="47">
        <v>2020.0</v>
      </c>
      <c r="E36" s="47" t="s">
        <v>853</v>
      </c>
      <c r="F36" s="47" t="s">
        <v>917</v>
      </c>
      <c r="G36" s="47">
        <v>219.0</v>
      </c>
      <c r="H36" s="47" t="s">
        <v>898</v>
      </c>
      <c r="I36" s="47" t="s">
        <v>30</v>
      </c>
      <c r="J36" s="6"/>
      <c r="K36" s="50">
        <v>20.0</v>
      </c>
    </row>
    <row r="37">
      <c r="A37" s="6"/>
      <c r="B37" s="9" t="s">
        <v>21</v>
      </c>
      <c r="C37" s="9" t="s">
        <v>918</v>
      </c>
      <c r="D37" s="47">
        <v>2020.0</v>
      </c>
      <c r="E37" s="47" t="s">
        <v>853</v>
      </c>
      <c r="F37" s="47" t="s">
        <v>919</v>
      </c>
      <c r="G37" s="47">
        <v>66.0</v>
      </c>
      <c r="H37" s="47" t="s">
        <v>920</v>
      </c>
      <c r="I37" s="47" t="s">
        <v>30</v>
      </c>
      <c r="J37" s="6"/>
      <c r="K37" s="50">
        <v>20.0</v>
      </c>
    </row>
    <row r="38">
      <c r="A38" s="6"/>
      <c r="B38" s="9" t="s">
        <v>21</v>
      </c>
      <c r="C38" s="9" t="s">
        <v>921</v>
      </c>
      <c r="D38" s="47">
        <v>2020.0</v>
      </c>
      <c r="E38" s="47" t="s">
        <v>786</v>
      </c>
      <c r="F38" s="47" t="s">
        <v>922</v>
      </c>
      <c r="G38" s="47">
        <v>124.0</v>
      </c>
      <c r="H38" s="46"/>
      <c r="I38" s="47" t="s">
        <v>862</v>
      </c>
      <c r="J38" s="6"/>
      <c r="K38" s="50">
        <v>20.0</v>
      </c>
    </row>
    <row r="39">
      <c r="A39" s="6"/>
      <c r="B39" s="9" t="s">
        <v>21</v>
      </c>
      <c r="C39" s="9" t="s">
        <v>923</v>
      </c>
      <c r="D39" s="47">
        <v>2020.0</v>
      </c>
      <c r="E39" s="47" t="s">
        <v>786</v>
      </c>
      <c r="F39" s="47" t="s">
        <v>922</v>
      </c>
      <c r="G39" s="47">
        <v>124.0</v>
      </c>
      <c r="H39" s="46"/>
      <c r="I39" s="47" t="s">
        <v>862</v>
      </c>
      <c r="J39" s="6"/>
      <c r="K39" s="50">
        <v>20.0</v>
      </c>
    </row>
    <row r="40">
      <c r="A40" s="6"/>
      <c r="B40" s="9" t="s">
        <v>21</v>
      </c>
      <c r="C40" s="9" t="s">
        <v>924</v>
      </c>
      <c r="D40" s="47">
        <v>2020.0</v>
      </c>
      <c r="E40" s="47" t="s">
        <v>786</v>
      </c>
      <c r="F40" s="47" t="s">
        <v>925</v>
      </c>
      <c r="G40" s="47">
        <v>333.0</v>
      </c>
      <c r="H40" s="47" t="s">
        <v>898</v>
      </c>
      <c r="I40" s="47" t="s">
        <v>862</v>
      </c>
      <c r="J40" s="6"/>
      <c r="K40" s="50">
        <v>20.0</v>
      </c>
    </row>
    <row r="41">
      <c r="A41" s="6"/>
      <c r="B41" s="9" t="s">
        <v>21</v>
      </c>
      <c r="C41" s="9" t="s">
        <v>926</v>
      </c>
      <c r="D41" s="47">
        <v>2020.0</v>
      </c>
      <c r="E41" s="47" t="s">
        <v>786</v>
      </c>
      <c r="F41" s="47" t="s">
        <v>927</v>
      </c>
      <c r="G41" s="47">
        <v>332.0</v>
      </c>
      <c r="H41" s="46"/>
      <c r="I41" s="47" t="s">
        <v>862</v>
      </c>
      <c r="J41" s="6"/>
      <c r="K41" s="50">
        <v>20.0</v>
      </c>
    </row>
    <row r="42">
      <c r="A42" s="6"/>
      <c r="B42" s="9" t="s">
        <v>21</v>
      </c>
      <c r="C42" s="9" t="s">
        <v>928</v>
      </c>
      <c r="D42" s="47">
        <v>2020.0</v>
      </c>
      <c r="E42" s="47" t="s">
        <v>853</v>
      </c>
      <c r="F42" s="47" t="s">
        <v>929</v>
      </c>
      <c r="G42" s="47">
        <v>169.0</v>
      </c>
      <c r="H42" s="47" t="s">
        <v>857</v>
      </c>
      <c r="I42" s="47" t="s">
        <v>30</v>
      </c>
      <c r="J42" s="6"/>
      <c r="K42" s="50">
        <v>20.0</v>
      </c>
    </row>
    <row r="43">
      <c r="A43" s="6"/>
      <c r="B43" s="9" t="s">
        <v>21</v>
      </c>
      <c r="C43" s="9" t="s">
        <v>930</v>
      </c>
      <c r="D43" s="47">
        <v>2020.0</v>
      </c>
      <c r="E43" s="47" t="s">
        <v>853</v>
      </c>
      <c r="F43" s="47" t="s">
        <v>931</v>
      </c>
      <c r="G43" s="47">
        <v>139.0</v>
      </c>
      <c r="H43" s="47" t="s">
        <v>932</v>
      </c>
      <c r="I43" s="47" t="s">
        <v>30</v>
      </c>
      <c r="J43" s="6"/>
      <c r="K43" s="50">
        <v>20.0</v>
      </c>
    </row>
    <row r="44">
      <c r="A44" s="6"/>
      <c r="B44" s="9" t="s">
        <v>21</v>
      </c>
      <c r="C44" s="9" t="s">
        <v>933</v>
      </c>
      <c r="D44" s="47">
        <v>2017.0</v>
      </c>
      <c r="E44" s="47" t="s">
        <v>934</v>
      </c>
      <c r="F44" s="47" t="s">
        <v>935</v>
      </c>
      <c r="G44" s="47">
        <v>195.0</v>
      </c>
      <c r="H44" s="47" t="s">
        <v>169</v>
      </c>
      <c r="I44" s="47" t="s">
        <v>72</v>
      </c>
      <c r="J44" s="6"/>
      <c r="K44" s="50">
        <v>20.0</v>
      </c>
    </row>
    <row r="45">
      <c r="A45" s="6"/>
      <c r="B45" s="9" t="s">
        <v>21</v>
      </c>
      <c r="C45" s="9" t="s">
        <v>936</v>
      </c>
      <c r="D45" s="47">
        <v>2017.0</v>
      </c>
      <c r="E45" s="47" t="s">
        <v>934</v>
      </c>
      <c r="F45" s="47" t="s">
        <v>935</v>
      </c>
      <c r="G45" s="47">
        <v>195.0</v>
      </c>
      <c r="H45" s="47" t="s">
        <v>169</v>
      </c>
      <c r="I45" s="47" t="s">
        <v>72</v>
      </c>
      <c r="J45" s="6"/>
      <c r="K45" s="50">
        <v>20.0</v>
      </c>
    </row>
    <row r="46">
      <c r="A46" s="6"/>
      <c r="B46" s="9" t="s">
        <v>21</v>
      </c>
      <c r="C46" s="9" t="s">
        <v>937</v>
      </c>
      <c r="D46" s="47">
        <v>2017.0</v>
      </c>
      <c r="E46" s="47" t="s">
        <v>934</v>
      </c>
      <c r="F46" s="47" t="s">
        <v>938</v>
      </c>
      <c r="G46" s="47" t="s">
        <v>939</v>
      </c>
      <c r="H46" s="47" t="s">
        <v>940</v>
      </c>
      <c r="I46" s="47" t="s">
        <v>72</v>
      </c>
      <c r="J46" s="6"/>
      <c r="K46" s="50">
        <v>20.0</v>
      </c>
    </row>
    <row r="47">
      <c r="A47" s="6"/>
      <c r="B47" s="57" t="s">
        <v>16</v>
      </c>
      <c r="C47" s="57" t="s">
        <v>941</v>
      </c>
      <c r="D47" s="47">
        <v>2020.0</v>
      </c>
      <c r="E47" s="47" t="s">
        <v>119</v>
      </c>
      <c r="F47" s="47" t="s">
        <v>895</v>
      </c>
      <c r="G47" s="47" t="s">
        <v>942</v>
      </c>
      <c r="H47" s="47" t="s">
        <v>943</v>
      </c>
      <c r="I47" s="47" t="s">
        <v>20</v>
      </c>
      <c r="J47" s="6"/>
      <c r="K47" s="50">
        <v>20.0</v>
      </c>
    </row>
    <row r="48">
      <c r="A48" s="6"/>
      <c r="B48" s="57" t="s">
        <v>16</v>
      </c>
      <c r="C48" s="57" t="s">
        <v>944</v>
      </c>
      <c r="D48" s="47">
        <v>2021.0</v>
      </c>
      <c r="E48" s="47" t="s">
        <v>945</v>
      </c>
      <c r="F48" s="47" t="s">
        <v>946</v>
      </c>
      <c r="G48" s="47">
        <v>140.0</v>
      </c>
      <c r="H48" s="47" t="s">
        <v>947</v>
      </c>
      <c r="I48" s="47" t="s">
        <v>60</v>
      </c>
      <c r="J48" s="6"/>
      <c r="K48" s="50">
        <v>20.0</v>
      </c>
    </row>
    <row r="49">
      <c r="A49" s="6"/>
      <c r="B49" s="57" t="s">
        <v>21</v>
      </c>
      <c r="C49" s="57" t="s">
        <v>948</v>
      </c>
      <c r="D49" s="47">
        <v>2020.0</v>
      </c>
      <c r="E49" s="47" t="s">
        <v>65</v>
      </c>
      <c r="F49" s="47" t="s">
        <v>859</v>
      </c>
      <c r="G49" s="47">
        <v>313.0</v>
      </c>
      <c r="H49" s="47"/>
      <c r="I49" s="47" t="s">
        <v>25</v>
      </c>
      <c r="J49" s="6"/>
      <c r="K49" s="50">
        <v>20.0</v>
      </c>
    </row>
    <row r="50">
      <c r="A50" s="6"/>
      <c r="B50" s="57" t="s">
        <v>21</v>
      </c>
      <c r="C50" s="57" t="s">
        <v>949</v>
      </c>
      <c r="D50" s="47">
        <v>2020.0</v>
      </c>
      <c r="E50" s="47" t="s">
        <v>945</v>
      </c>
      <c r="F50" s="47" t="s">
        <v>950</v>
      </c>
      <c r="G50" s="47">
        <v>6.0</v>
      </c>
      <c r="H50" s="47" t="s">
        <v>951</v>
      </c>
      <c r="I50" s="47" t="s">
        <v>25</v>
      </c>
      <c r="J50" s="6"/>
      <c r="K50" s="50">
        <v>20.0</v>
      </c>
    </row>
    <row r="51">
      <c r="A51" s="6"/>
      <c r="B51" s="58" t="s">
        <v>21</v>
      </c>
      <c r="C51" s="59" t="s">
        <v>952</v>
      </c>
      <c r="D51" s="60">
        <v>2020.0</v>
      </c>
      <c r="E51" s="60" t="s">
        <v>65</v>
      </c>
      <c r="F51" s="60" t="s">
        <v>950</v>
      </c>
      <c r="G51" s="60">
        <v>302.0</v>
      </c>
      <c r="H51" s="48" t="s">
        <v>953</v>
      </c>
      <c r="I51" s="60" t="s">
        <v>25</v>
      </c>
      <c r="J51" s="6"/>
      <c r="K51" s="50">
        <v>20.0</v>
      </c>
    </row>
    <row r="52">
      <c r="A52" s="6"/>
      <c r="B52" s="57" t="s">
        <v>66</v>
      </c>
      <c r="C52" s="47">
        <v>4113785.0</v>
      </c>
      <c r="D52" s="47">
        <v>2020.0</v>
      </c>
      <c r="E52" s="47" t="s">
        <v>119</v>
      </c>
      <c r="F52" s="47" t="s">
        <v>927</v>
      </c>
      <c r="G52" s="46"/>
      <c r="H52" s="46"/>
      <c r="I52" s="47" t="s">
        <v>467</v>
      </c>
      <c r="J52" s="6"/>
      <c r="K52" s="50">
        <v>20.0</v>
      </c>
    </row>
    <row r="53">
      <c r="A53" s="6"/>
      <c r="B53" s="57" t="s">
        <v>66</v>
      </c>
      <c r="C53" s="47">
        <v>3176700.0</v>
      </c>
      <c r="D53" s="47">
        <v>2020.0</v>
      </c>
      <c r="E53" s="47" t="s">
        <v>119</v>
      </c>
      <c r="F53" s="47" t="s">
        <v>927</v>
      </c>
      <c r="G53" s="46"/>
      <c r="H53" s="46"/>
      <c r="I53" s="47" t="s">
        <v>467</v>
      </c>
      <c r="J53" s="6"/>
      <c r="K53" s="50">
        <v>20.0</v>
      </c>
    </row>
    <row r="54">
      <c r="A54" s="6"/>
      <c r="B54" s="57" t="s">
        <v>66</v>
      </c>
      <c r="C54" s="47">
        <v>3178186.0</v>
      </c>
      <c r="D54" s="47">
        <v>2020.0</v>
      </c>
      <c r="E54" s="47" t="s">
        <v>119</v>
      </c>
      <c r="F54" s="47" t="s">
        <v>927</v>
      </c>
      <c r="G54" s="46"/>
      <c r="H54" s="46"/>
      <c r="I54" s="47" t="s">
        <v>462</v>
      </c>
      <c r="J54" s="6"/>
      <c r="K54" s="50">
        <v>20.0</v>
      </c>
    </row>
    <row r="55">
      <c r="A55" s="6"/>
      <c r="B55" s="57" t="s">
        <v>66</v>
      </c>
      <c r="C55" s="47">
        <v>6835843.0</v>
      </c>
      <c r="D55" s="47">
        <v>2020.0</v>
      </c>
      <c r="E55" s="47" t="s">
        <v>954</v>
      </c>
      <c r="F55" s="47" t="s">
        <v>854</v>
      </c>
      <c r="G55" s="46"/>
      <c r="H55" s="47" t="s">
        <v>955</v>
      </c>
      <c r="I55" s="47" t="s">
        <v>467</v>
      </c>
      <c r="J55" s="6"/>
      <c r="K55" s="50">
        <v>20.0</v>
      </c>
    </row>
    <row r="56">
      <c r="A56" s="6"/>
      <c r="B56" s="57" t="s">
        <v>66</v>
      </c>
      <c r="C56" s="47">
        <v>2642318.0</v>
      </c>
      <c r="D56" s="47">
        <v>2020.0</v>
      </c>
      <c r="E56" s="47" t="s">
        <v>956</v>
      </c>
      <c r="F56" s="47" t="s">
        <v>880</v>
      </c>
      <c r="G56" s="46"/>
      <c r="H56" s="47" t="s">
        <v>957</v>
      </c>
      <c r="I56" s="47" t="s">
        <v>467</v>
      </c>
      <c r="J56" s="6"/>
      <c r="K56" s="50">
        <v>20.0</v>
      </c>
    </row>
    <row r="57">
      <c r="A57" s="6"/>
      <c r="B57" s="57" t="s">
        <v>66</v>
      </c>
      <c r="C57" s="47">
        <v>7822840.0</v>
      </c>
      <c r="D57" s="47">
        <v>2020.0</v>
      </c>
      <c r="E57" s="47" t="s">
        <v>119</v>
      </c>
      <c r="F57" s="47" t="s">
        <v>895</v>
      </c>
      <c r="G57" s="46"/>
      <c r="H57" s="46"/>
      <c r="I57" s="47" t="s">
        <v>808</v>
      </c>
      <c r="J57" s="6"/>
      <c r="K57" s="50">
        <v>20.0</v>
      </c>
    </row>
    <row r="58">
      <c r="A58" s="6"/>
      <c r="B58" s="57" t="s">
        <v>66</v>
      </c>
      <c r="C58" s="47">
        <v>7588020.0</v>
      </c>
      <c r="D58" s="47">
        <v>2020.0</v>
      </c>
      <c r="E58" s="47" t="s">
        <v>958</v>
      </c>
      <c r="F58" s="47" t="s">
        <v>959</v>
      </c>
      <c r="G58" s="46"/>
      <c r="H58" s="47" t="s">
        <v>960</v>
      </c>
      <c r="I58" s="47" t="s">
        <v>961</v>
      </c>
      <c r="J58" s="6"/>
      <c r="K58" s="50">
        <v>20.0</v>
      </c>
    </row>
    <row r="59">
      <c r="A59" s="6"/>
      <c r="B59" s="57" t="s">
        <v>66</v>
      </c>
      <c r="C59" s="57" t="s">
        <v>962</v>
      </c>
      <c r="D59" s="47">
        <v>2020.0</v>
      </c>
      <c r="E59" s="47" t="s">
        <v>119</v>
      </c>
      <c r="F59" s="47" t="s">
        <v>927</v>
      </c>
      <c r="G59" s="47">
        <v>317.0</v>
      </c>
      <c r="H59" s="46"/>
      <c r="I59" s="47" t="s">
        <v>467</v>
      </c>
      <c r="J59" s="6"/>
      <c r="K59" s="50">
        <v>20.0</v>
      </c>
    </row>
    <row r="60">
      <c r="A60" s="6"/>
      <c r="B60" s="57" t="s">
        <v>66</v>
      </c>
      <c r="C60" s="47">
        <v>2730863.0</v>
      </c>
      <c r="D60" s="47">
        <v>2020.0</v>
      </c>
      <c r="E60" s="47" t="s">
        <v>119</v>
      </c>
      <c r="F60" s="47" t="s">
        <v>927</v>
      </c>
      <c r="G60" s="47">
        <v>317.0</v>
      </c>
      <c r="H60" s="46"/>
      <c r="I60" s="47" t="s">
        <v>467</v>
      </c>
      <c r="J60" s="6"/>
      <c r="K60" s="50">
        <v>20.0</v>
      </c>
    </row>
    <row r="61">
      <c r="A61" s="6"/>
      <c r="B61" s="57" t="s">
        <v>66</v>
      </c>
      <c r="C61" s="47">
        <v>2411526.0</v>
      </c>
      <c r="D61" s="47">
        <v>2020.0</v>
      </c>
      <c r="E61" s="47" t="s">
        <v>119</v>
      </c>
      <c r="F61" s="47" t="s">
        <v>927</v>
      </c>
      <c r="G61" s="47">
        <v>317.0</v>
      </c>
      <c r="H61" s="46"/>
      <c r="I61" s="47" t="s">
        <v>467</v>
      </c>
      <c r="J61" s="6"/>
      <c r="K61" s="50">
        <v>20.0</v>
      </c>
    </row>
    <row r="62">
      <c r="A62" s="6"/>
      <c r="B62" s="57" t="s">
        <v>66</v>
      </c>
      <c r="C62" s="47">
        <v>3076354.0</v>
      </c>
      <c r="D62" s="47">
        <v>2020.0</v>
      </c>
      <c r="E62" s="47" t="s">
        <v>119</v>
      </c>
      <c r="F62" s="47" t="s">
        <v>927</v>
      </c>
      <c r="G62" s="47">
        <v>317.0</v>
      </c>
      <c r="H62" s="46"/>
      <c r="I62" s="47" t="s">
        <v>467</v>
      </c>
      <c r="J62" s="6"/>
      <c r="K62" s="50">
        <v>20.0</v>
      </c>
    </row>
    <row r="63">
      <c r="A63" s="6"/>
      <c r="B63" s="57" t="s">
        <v>21</v>
      </c>
      <c r="C63" s="57" t="s">
        <v>963</v>
      </c>
      <c r="D63" s="47">
        <v>2020.0</v>
      </c>
      <c r="E63" s="47" t="s">
        <v>884</v>
      </c>
      <c r="F63" s="47" t="s">
        <v>964</v>
      </c>
      <c r="G63" s="47">
        <v>202.0</v>
      </c>
      <c r="H63" s="47" t="s">
        <v>965</v>
      </c>
      <c r="I63" s="47" t="s">
        <v>25</v>
      </c>
      <c r="J63" s="6"/>
      <c r="K63" s="50">
        <v>20.0</v>
      </c>
    </row>
    <row r="64">
      <c r="A64" s="6"/>
      <c r="B64" s="57" t="s">
        <v>21</v>
      </c>
      <c r="C64" s="57" t="s">
        <v>966</v>
      </c>
      <c r="D64" s="47">
        <v>1989.0</v>
      </c>
      <c r="E64" s="47" t="s">
        <v>330</v>
      </c>
      <c r="F64" s="47" t="s">
        <v>967</v>
      </c>
      <c r="G64" s="47"/>
      <c r="H64" s="47" t="s">
        <v>968</v>
      </c>
      <c r="I64" s="47" t="s">
        <v>72</v>
      </c>
      <c r="J64" s="6"/>
      <c r="K64" s="50">
        <v>20.0</v>
      </c>
    </row>
    <row r="65">
      <c r="A65" s="6"/>
      <c r="B65" s="57" t="s">
        <v>21</v>
      </c>
      <c r="C65" s="57" t="s">
        <v>969</v>
      </c>
      <c r="D65" s="47">
        <v>1982.0</v>
      </c>
      <c r="E65" s="47" t="s">
        <v>62</v>
      </c>
      <c r="F65" s="47" t="s">
        <v>970</v>
      </c>
      <c r="G65" s="46"/>
      <c r="H65" s="47">
        <v>433.0</v>
      </c>
      <c r="I65" s="47" t="s">
        <v>25</v>
      </c>
      <c r="J65" s="6"/>
      <c r="K65" s="50">
        <v>20.0</v>
      </c>
    </row>
    <row r="66">
      <c r="A66" s="6"/>
      <c r="B66" s="57" t="s">
        <v>21</v>
      </c>
      <c r="C66" s="57" t="s">
        <v>971</v>
      </c>
      <c r="D66" s="47">
        <v>1982.0</v>
      </c>
      <c r="E66" s="47" t="s">
        <v>62</v>
      </c>
      <c r="F66" s="47" t="s">
        <v>972</v>
      </c>
      <c r="G66" s="46"/>
      <c r="H66" s="47">
        <v>489.0</v>
      </c>
      <c r="I66" s="47" t="s">
        <v>666</v>
      </c>
      <c r="J66" s="6"/>
      <c r="K66" s="50">
        <v>20.0</v>
      </c>
    </row>
    <row r="67">
      <c r="A67" s="6"/>
      <c r="B67" s="57" t="s">
        <v>21</v>
      </c>
      <c r="C67" s="57" t="s">
        <v>973</v>
      </c>
      <c r="D67" s="47">
        <v>1982.0</v>
      </c>
      <c r="E67" s="47" t="s">
        <v>62</v>
      </c>
      <c r="F67" s="47" t="s">
        <v>974</v>
      </c>
      <c r="G67" s="46"/>
      <c r="H67" s="47">
        <v>210.0</v>
      </c>
      <c r="I67" s="47" t="s">
        <v>72</v>
      </c>
      <c r="J67" s="6"/>
      <c r="K67" s="50">
        <v>20.0</v>
      </c>
    </row>
    <row r="68">
      <c r="A68" s="6"/>
      <c r="B68" s="57" t="s">
        <v>21</v>
      </c>
      <c r="C68" s="57" t="s">
        <v>975</v>
      </c>
      <c r="D68" s="47">
        <v>1982.0</v>
      </c>
      <c r="E68" s="47" t="s">
        <v>62</v>
      </c>
      <c r="F68" s="47" t="s">
        <v>974</v>
      </c>
      <c r="G68" s="46"/>
      <c r="H68" s="47">
        <v>210.0</v>
      </c>
      <c r="I68" s="47" t="s">
        <v>72</v>
      </c>
      <c r="J68" s="6"/>
      <c r="K68" s="50">
        <v>20.0</v>
      </c>
    </row>
    <row r="69">
      <c r="A69" s="6"/>
      <c r="B69" s="57" t="s">
        <v>21</v>
      </c>
      <c r="C69" s="57" t="s">
        <v>976</v>
      </c>
      <c r="D69" s="47">
        <v>1984.0</v>
      </c>
      <c r="E69" s="47" t="s">
        <v>62</v>
      </c>
      <c r="F69" s="47" t="s">
        <v>972</v>
      </c>
      <c r="G69" s="46"/>
      <c r="H69" s="47">
        <v>358.0</v>
      </c>
      <c r="I69" s="47" t="s">
        <v>72</v>
      </c>
      <c r="J69" s="6"/>
      <c r="K69" s="50">
        <v>20.0</v>
      </c>
    </row>
    <row r="70">
      <c r="A70" s="6"/>
      <c r="B70" s="57" t="s">
        <v>21</v>
      </c>
      <c r="C70" s="57" t="s">
        <v>977</v>
      </c>
      <c r="D70" s="47">
        <v>1984.0</v>
      </c>
      <c r="E70" s="47" t="s">
        <v>62</v>
      </c>
      <c r="F70" s="47" t="s">
        <v>978</v>
      </c>
      <c r="G70" s="46"/>
      <c r="H70" s="47">
        <v>228.0</v>
      </c>
      <c r="I70" s="47" t="s">
        <v>666</v>
      </c>
      <c r="J70" s="6"/>
      <c r="K70" s="50">
        <v>20.0</v>
      </c>
    </row>
    <row r="71">
      <c r="A71" s="6"/>
      <c r="B71" s="57" t="s">
        <v>21</v>
      </c>
      <c r="C71" s="47">
        <v>5.3961409E7</v>
      </c>
      <c r="D71" s="47">
        <v>1982.0</v>
      </c>
      <c r="E71" s="47" t="s">
        <v>62</v>
      </c>
      <c r="F71" s="47" t="s">
        <v>979</v>
      </c>
      <c r="G71" s="46"/>
      <c r="H71" s="47">
        <v>241.0</v>
      </c>
      <c r="I71" s="47" t="s">
        <v>25</v>
      </c>
      <c r="J71" s="6"/>
      <c r="K71" s="50">
        <v>20.0</v>
      </c>
    </row>
    <row r="72">
      <c r="A72" s="6"/>
      <c r="B72" s="57" t="s">
        <v>21</v>
      </c>
      <c r="C72" s="57" t="s">
        <v>980</v>
      </c>
      <c r="D72" s="47">
        <v>1981.0</v>
      </c>
      <c r="E72" s="47" t="s">
        <v>62</v>
      </c>
      <c r="F72" s="47" t="s">
        <v>979</v>
      </c>
      <c r="G72" s="46"/>
      <c r="H72" s="47">
        <v>150.0</v>
      </c>
      <c r="I72" s="47" t="s">
        <v>72</v>
      </c>
      <c r="J72" s="6"/>
      <c r="K72" s="50">
        <v>20.0</v>
      </c>
    </row>
    <row r="73">
      <c r="A73" s="6"/>
      <c r="B73" s="57" t="s">
        <v>21</v>
      </c>
      <c r="C73" s="57" t="s">
        <v>981</v>
      </c>
      <c r="D73" s="47">
        <v>2019.0</v>
      </c>
      <c r="E73" s="47" t="s">
        <v>119</v>
      </c>
      <c r="F73" s="47" t="s">
        <v>982</v>
      </c>
      <c r="G73" s="47">
        <v>1.0</v>
      </c>
      <c r="H73" s="47" t="s">
        <v>105</v>
      </c>
      <c r="I73" s="47" t="s">
        <v>25</v>
      </c>
      <c r="J73" s="6"/>
      <c r="K73" s="50">
        <v>20.0</v>
      </c>
    </row>
    <row r="74">
      <c r="A74" s="6"/>
      <c r="B74" s="57" t="s">
        <v>66</v>
      </c>
      <c r="C74" s="57" t="s">
        <v>983</v>
      </c>
      <c r="D74" s="47">
        <v>1989.0</v>
      </c>
      <c r="E74" s="47" t="s">
        <v>90</v>
      </c>
      <c r="F74" s="47" t="s">
        <v>967</v>
      </c>
      <c r="G74" s="47">
        <v>270.0</v>
      </c>
      <c r="H74" s="47" t="s">
        <v>105</v>
      </c>
      <c r="I74" s="47" t="s">
        <v>984</v>
      </c>
      <c r="J74" s="6"/>
      <c r="K74" s="50">
        <v>20.0</v>
      </c>
    </row>
    <row r="75">
      <c r="A75" s="6"/>
      <c r="B75" s="57" t="s">
        <v>21</v>
      </c>
      <c r="C75" s="57" t="s">
        <v>985</v>
      </c>
      <c r="D75" s="47">
        <v>1988.0</v>
      </c>
      <c r="E75" s="47" t="s">
        <v>62</v>
      </c>
      <c r="F75" s="47" t="s">
        <v>986</v>
      </c>
      <c r="G75" s="47">
        <v>23.0</v>
      </c>
      <c r="H75" s="47" t="s">
        <v>105</v>
      </c>
      <c r="I75" s="47" t="s">
        <v>72</v>
      </c>
      <c r="J75" s="6"/>
      <c r="K75" s="50">
        <v>20.0</v>
      </c>
    </row>
    <row r="76">
      <c r="A76" s="6"/>
      <c r="B76" s="57" t="s">
        <v>21</v>
      </c>
      <c r="C76" s="57" t="s">
        <v>987</v>
      </c>
      <c r="D76" s="47">
        <v>1988.0</v>
      </c>
      <c r="E76" s="47" t="s">
        <v>62</v>
      </c>
      <c r="F76" s="47" t="s">
        <v>986</v>
      </c>
      <c r="G76" s="47">
        <v>23.0</v>
      </c>
      <c r="H76" s="47" t="s">
        <v>105</v>
      </c>
      <c r="I76" s="47" t="s">
        <v>72</v>
      </c>
      <c r="J76" s="6"/>
      <c r="K76" s="50">
        <v>20.0</v>
      </c>
    </row>
    <row r="77">
      <c r="A77" s="6"/>
      <c r="B77" s="57" t="s">
        <v>21</v>
      </c>
      <c r="C77" s="57" t="s">
        <v>988</v>
      </c>
      <c r="D77" s="47">
        <v>1988.0</v>
      </c>
      <c r="E77" s="47" t="s">
        <v>62</v>
      </c>
      <c r="F77" s="47" t="s">
        <v>989</v>
      </c>
      <c r="G77" s="47">
        <v>190.0</v>
      </c>
      <c r="H77" s="47" t="s">
        <v>105</v>
      </c>
      <c r="I77" s="47" t="s">
        <v>25</v>
      </c>
      <c r="J77" s="6"/>
      <c r="K77" s="50">
        <v>20.0</v>
      </c>
    </row>
    <row r="78">
      <c r="A78" s="6"/>
      <c r="B78" s="57" t="s">
        <v>21</v>
      </c>
      <c r="C78" s="57" t="s">
        <v>990</v>
      </c>
      <c r="D78" s="47">
        <v>1988.0</v>
      </c>
      <c r="E78" s="47" t="s">
        <v>62</v>
      </c>
      <c r="F78" s="47" t="s">
        <v>989</v>
      </c>
      <c r="G78" s="47">
        <v>190.0</v>
      </c>
      <c r="H78" s="47" t="s">
        <v>105</v>
      </c>
      <c r="I78" s="47" t="s">
        <v>25</v>
      </c>
      <c r="J78" s="6"/>
      <c r="K78" s="50">
        <v>20.0</v>
      </c>
    </row>
    <row r="79">
      <c r="A79" s="6"/>
      <c r="B79" s="57" t="s">
        <v>21</v>
      </c>
      <c r="C79" s="57" t="s">
        <v>991</v>
      </c>
      <c r="D79" s="47">
        <v>1988.0</v>
      </c>
      <c r="E79" s="47" t="s">
        <v>62</v>
      </c>
      <c r="F79" s="47" t="s">
        <v>989</v>
      </c>
      <c r="G79" s="47">
        <v>190.0</v>
      </c>
      <c r="H79" s="47" t="s">
        <v>105</v>
      </c>
      <c r="I79" s="47" t="s">
        <v>25</v>
      </c>
      <c r="J79" s="6"/>
      <c r="K79" s="50">
        <v>20.0</v>
      </c>
    </row>
    <row r="80">
      <c r="A80" s="6"/>
      <c r="B80" s="57" t="s">
        <v>21</v>
      </c>
      <c r="C80" s="57" t="s">
        <v>992</v>
      </c>
      <c r="D80" s="47">
        <v>1988.0</v>
      </c>
      <c r="E80" s="47" t="s">
        <v>62</v>
      </c>
      <c r="F80" s="47" t="s">
        <v>989</v>
      </c>
      <c r="G80" s="47">
        <v>190.0</v>
      </c>
      <c r="H80" s="47" t="s">
        <v>105</v>
      </c>
      <c r="I80" s="47" t="s">
        <v>25</v>
      </c>
      <c r="J80" s="6"/>
      <c r="K80" s="50">
        <v>20.0</v>
      </c>
    </row>
    <row r="81">
      <c r="A81" s="6"/>
      <c r="B81" s="57" t="s">
        <v>21</v>
      </c>
      <c r="C81" s="57" t="s">
        <v>993</v>
      </c>
      <c r="D81" s="47">
        <v>1988.0</v>
      </c>
      <c r="E81" s="47" t="s">
        <v>62</v>
      </c>
      <c r="F81" s="47" t="s">
        <v>989</v>
      </c>
      <c r="G81" s="47">
        <v>190.0</v>
      </c>
      <c r="H81" s="47" t="s">
        <v>105</v>
      </c>
      <c r="I81" s="47" t="s">
        <v>25</v>
      </c>
      <c r="J81" s="6"/>
      <c r="K81" s="50">
        <v>20.0</v>
      </c>
    </row>
    <row r="82">
      <c r="A82" s="6"/>
      <c r="B82" s="57" t="s">
        <v>21</v>
      </c>
      <c r="C82" s="57" t="s">
        <v>994</v>
      </c>
      <c r="D82" s="47">
        <v>1988.0</v>
      </c>
      <c r="E82" s="47" t="s">
        <v>62</v>
      </c>
      <c r="F82" s="47" t="s">
        <v>989</v>
      </c>
      <c r="G82" s="47">
        <v>190.0</v>
      </c>
      <c r="H82" s="47" t="s">
        <v>105</v>
      </c>
      <c r="I82" s="47" t="s">
        <v>25</v>
      </c>
      <c r="J82" s="6"/>
      <c r="K82" s="50">
        <v>20.0</v>
      </c>
    </row>
    <row r="83">
      <c r="A83" s="6"/>
      <c r="B83" s="57" t="s">
        <v>21</v>
      </c>
      <c r="C83" s="57" t="s">
        <v>995</v>
      </c>
      <c r="D83" s="47">
        <v>1989.0</v>
      </c>
      <c r="E83" s="47" t="s">
        <v>996</v>
      </c>
      <c r="F83" s="47" t="s">
        <v>997</v>
      </c>
      <c r="G83" s="47">
        <v>486.0</v>
      </c>
      <c r="H83" s="47" t="s">
        <v>105</v>
      </c>
      <c r="I83" s="47" t="s">
        <v>25</v>
      </c>
      <c r="J83" s="6"/>
      <c r="K83" s="50">
        <v>20.0</v>
      </c>
    </row>
    <row r="84">
      <c r="A84" s="6"/>
      <c r="B84" s="57" t="s">
        <v>21</v>
      </c>
      <c r="C84" s="57" t="s">
        <v>998</v>
      </c>
      <c r="D84" s="47">
        <v>1989.0</v>
      </c>
      <c r="E84" s="47" t="s">
        <v>996</v>
      </c>
      <c r="F84" s="47" t="s">
        <v>997</v>
      </c>
      <c r="G84" s="47">
        <v>486.0</v>
      </c>
      <c r="H84" s="47" t="s">
        <v>105</v>
      </c>
      <c r="I84" s="47" t="s">
        <v>25</v>
      </c>
      <c r="J84" s="6"/>
      <c r="K84" s="50">
        <v>20.0</v>
      </c>
    </row>
    <row r="85">
      <c r="A85" s="6"/>
      <c r="B85" s="57" t="s">
        <v>21</v>
      </c>
      <c r="C85" s="57" t="s">
        <v>999</v>
      </c>
      <c r="D85" s="47">
        <v>1989.0</v>
      </c>
      <c r="E85" s="47" t="s">
        <v>996</v>
      </c>
      <c r="F85" s="47" t="s">
        <v>997</v>
      </c>
      <c r="G85" s="47">
        <v>486.0</v>
      </c>
      <c r="H85" s="47" t="s">
        <v>105</v>
      </c>
      <c r="I85" s="47" t="s">
        <v>25</v>
      </c>
      <c r="J85" s="6"/>
      <c r="K85" s="50">
        <v>20.0</v>
      </c>
    </row>
    <row r="86">
      <c r="A86" s="6"/>
      <c r="B86" s="57" t="s">
        <v>21</v>
      </c>
      <c r="C86" s="57" t="s">
        <v>1000</v>
      </c>
      <c r="D86" s="47">
        <v>1989.0</v>
      </c>
      <c r="E86" s="47" t="s">
        <v>996</v>
      </c>
      <c r="F86" s="47" t="s">
        <v>997</v>
      </c>
      <c r="G86" s="47">
        <v>486.0</v>
      </c>
      <c r="H86" s="47" t="s">
        <v>105</v>
      </c>
      <c r="I86" s="47" t="s">
        <v>25</v>
      </c>
      <c r="J86" s="6"/>
      <c r="K86" s="50">
        <v>20.0</v>
      </c>
    </row>
    <row r="87">
      <c r="A87" s="6"/>
      <c r="B87" s="57" t="s">
        <v>21</v>
      </c>
      <c r="C87" s="57" t="s">
        <v>1001</v>
      </c>
      <c r="D87" s="47">
        <v>1989.0</v>
      </c>
      <c r="E87" s="47" t="s">
        <v>996</v>
      </c>
      <c r="F87" s="47" t="s">
        <v>997</v>
      </c>
      <c r="G87" s="47">
        <v>486.0</v>
      </c>
      <c r="H87" s="47" t="s">
        <v>105</v>
      </c>
      <c r="I87" s="47" t="s">
        <v>25</v>
      </c>
      <c r="J87" s="6"/>
      <c r="K87" s="50">
        <v>20.0</v>
      </c>
    </row>
    <row r="88">
      <c r="A88" s="6"/>
      <c r="B88" s="57" t="s">
        <v>21</v>
      </c>
      <c r="C88" s="57" t="s">
        <v>1002</v>
      </c>
      <c r="D88" s="47">
        <v>1989.0</v>
      </c>
      <c r="E88" s="47" t="s">
        <v>996</v>
      </c>
      <c r="F88" s="47" t="s">
        <v>997</v>
      </c>
      <c r="G88" s="47">
        <v>486.0</v>
      </c>
      <c r="H88" s="47" t="s">
        <v>105</v>
      </c>
      <c r="I88" s="47" t="s">
        <v>25</v>
      </c>
      <c r="J88" s="6"/>
      <c r="K88" s="50">
        <v>20.0</v>
      </c>
    </row>
    <row r="89">
      <c r="A89" s="6"/>
      <c r="B89" s="57" t="s">
        <v>21</v>
      </c>
      <c r="C89" s="57" t="s">
        <v>1003</v>
      </c>
      <c r="D89" s="47">
        <v>1989.0</v>
      </c>
      <c r="E89" s="47" t="s">
        <v>996</v>
      </c>
      <c r="F89" s="47" t="s">
        <v>997</v>
      </c>
      <c r="G89" s="47">
        <v>486.0</v>
      </c>
      <c r="H89" s="47" t="s">
        <v>105</v>
      </c>
      <c r="I89" s="47" t="s">
        <v>25</v>
      </c>
      <c r="J89" s="6"/>
      <c r="K89" s="50">
        <v>20.0</v>
      </c>
    </row>
    <row r="90">
      <c r="A90" s="6"/>
      <c r="B90" s="57" t="s">
        <v>21</v>
      </c>
      <c r="C90" s="57" t="s">
        <v>1004</v>
      </c>
      <c r="D90" s="47">
        <v>1989.0</v>
      </c>
      <c r="E90" s="47" t="s">
        <v>996</v>
      </c>
      <c r="F90" s="47" t="s">
        <v>997</v>
      </c>
      <c r="G90" s="47">
        <v>486.0</v>
      </c>
      <c r="H90" s="47" t="s">
        <v>105</v>
      </c>
      <c r="I90" s="47" t="s">
        <v>25</v>
      </c>
      <c r="J90" s="6"/>
      <c r="K90" s="50">
        <v>20.0</v>
      </c>
    </row>
    <row r="91">
      <c r="A91" s="6"/>
      <c r="B91" s="9" t="s">
        <v>21</v>
      </c>
      <c r="C91" s="9" t="s">
        <v>1005</v>
      </c>
      <c r="D91" s="7">
        <v>1989.0</v>
      </c>
      <c r="E91" s="7" t="s">
        <v>996</v>
      </c>
      <c r="F91" s="7" t="s">
        <v>997</v>
      </c>
      <c r="G91" s="7">
        <v>486.0</v>
      </c>
      <c r="H91" s="7" t="s">
        <v>105</v>
      </c>
      <c r="I91" s="7" t="s">
        <v>25</v>
      </c>
      <c r="J91" s="6"/>
      <c r="K91" s="50">
        <v>20.0</v>
      </c>
    </row>
    <row r="92">
      <c r="A92" s="6"/>
      <c r="B92" s="9" t="s">
        <v>21</v>
      </c>
      <c r="C92" s="9" t="s">
        <v>1006</v>
      </c>
      <c r="D92" s="7">
        <v>1989.0</v>
      </c>
      <c r="E92" s="7" t="s">
        <v>996</v>
      </c>
      <c r="F92" s="7" t="s">
        <v>997</v>
      </c>
      <c r="G92" s="7">
        <v>486.0</v>
      </c>
      <c r="H92" s="7" t="s">
        <v>105</v>
      </c>
      <c r="I92" s="7" t="s">
        <v>25</v>
      </c>
      <c r="J92" s="6"/>
      <c r="K92" s="50">
        <v>20.0</v>
      </c>
    </row>
    <row r="93">
      <c r="A93" s="6"/>
      <c r="B93" s="9" t="s">
        <v>21</v>
      </c>
      <c r="C93" s="9" t="s">
        <v>1007</v>
      </c>
      <c r="D93" s="7">
        <v>1989.0</v>
      </c>
      <c r="E93" s="7" t="s">
        <v>996</v>
      </c>
      <c r="F93" s="7" t="s">
        <v>997</v>
      </c>
      <c r="G93" s="7">
        <v>486.0</v>
      </c>
      <c r="H93" s="7" t="s">
        <v>105</v>
      </c>
      <c r="I93" s="7" t="s">
        <v>25</v>
      </c>
      <c r="J93" s="6"/>
      <c r="K93" s="50">
        <v>20.0</v>
      </c>
    </row>
    <row r="94">
      <c r="A94" s="6"/>
      <c r="B94" s="9" t="s">
        <v>21</v>
      </c>
      <c r="C94" s="9" t="s">
        <v>1008</v>
      </c>
      <c r="D94" s="7">
        <v>1989.0</v>
      </c>
      <c r="E94" s="7" t="s">
        <v>996</v>
      </c>
      <c r="F94" s="7" t="s">
        <v>997</v>
      </c>
      <c r="G94" s="7">
        <v>486.0</v>
      </c>
      <c r="H94" s="7" t="s">
        <v>105</v>
      </c>
      <c r="I94" s="7" t="s">
        <v>25</v>
      </c>
      <c r="J94" s="6"/>
      <c r="K94" s="50">
        <v>20.0</v>
      </c>
    </row>
    <row r="95">
      <c r="A95" s="6"/>
      <c r="B95" s="9" t="s">
        <v>21</v>
      </c>
      <c r="C95" s="9" t="s">
        <v>1009</v>
      </c>
      <c r="D95" s="7">
        <v>1989.0</v>
      </c>
      <c r="E95" s="7" t="s">
        <v>996</v>
      </c>
      <c r="F95" s="7" t="s">
        <v>997</v>
      </c>
      <c r="G95" s="7">
        <v>486.0</v>
      </c>
      <c r="H95" s="7" t="s">
        <v>243</v>
      </c>
      <c r="I95" s="7" t="s">
        <v>25</v>
      </c>
      <c r="J95" s="6"/>
      <c r="K95" s="50">
        <v>20.0</v>
      </c>
    </row>
    <row r="96">
      <c r="A96" s="6"/>
      <c r="B96" s="9" t="s">
        <v>21</v>
      </c>
      <c r="C96" s="9" t="s">
        <v>1010</v>
      </c>
      <c r="D96" s="7">
        <v>1989.0</v>
      </c>
      <c r="E96" s="7" t="s">
        <v>996</v>
      </c>
      <c r="F96" s="7" t="s">
        <v>997</v>
      </c>
      <c r="G96" s="7">
        <v>486.0</v>
      </c>
      <c r="H96" s="7" t="s">
        <v>243</v>
      </c>
      <c r="I96" s="7" t="s">
        <v>25</v>
      </c>
      <c r="J96" s="6"/>
      <c r="K96" s="50">
        <v>20.0</v>
      </c>
    </row>
    <row r="97">
      <c r="A97" s="6"/>
      <c r="B97" s="9" t="s">
        <v>21</v>
      </c>
      <c r="C97" s="9" t="s">
        <v>1011</v>
      </c>
      <c r="D97" s="7">
        <v>1989.0</v>
      </c>
      <c r="E97" s="7" t="s">
        <v>996</v>
      </c>
      <c r="F97" s="7" t="s">
        <v>967</v>
      </c>
      <c r="G97" s="7">
        <v>490.0</v>
      </c>
      <c r="H97" s="7" t="s">
        <v>243</v>
      </c>
      <c r="I97" s="7" t="s">
        <v>25</v>
      </c>
      <c r="J97" s="6"/>
      <c r="K97" s="50">
        <v>20.0</v>
      </c>
    </row>
    <row r="98">
      <c r="A98" s="6"/>
      <c r="B98" s="9" t="s">
        <v>21</v>
      </c>
      <c r="C98" s="9" t="s">
        <v>1012</v>
      </c>
      <c r="D98" s="7">
        <v>1988.0</v>
      </c>
      <c r="E98" s="7" t="s">
        <v>62</v>
      </c>
      <c r="F98" s="7" t="s">
        <v>989</v>
      </c>
      <c r="G98" s="7">
        <v>190.0</v>
      </c>
      <c r="H98" s="7" t="s">
        <v>105</v>
      </c>
      <c r="I98" s="7" t="s">
        <v>25</v>
      </c>
      <c r="J98" s="6"/>
      <c r="K98" s="50">
        <v>20.0</v>
      </c>
    </row>
    <row r="99">
      <c r="A99" s="6"/>
      <c r="B99" s="9" t="s">
        <v>21</v>
      </c>
      <c r="C99" s="9" t="s">
        <v>1013</v>
      </c>
      <c r="D99" s="7">
        <v>1988.0</v>
      </c>
      <c r="E99" s="7" t="s">
        <v>62</v>
      </c>
      <c r="F99" s="7" t="s">
        <v>989</v>
      </c>
      <c r="G99" s="7">
        <v>190.0</v>
      </c>
      <c r="H99" s="7" t="s">
        <v>105</v>
      </c>
      <c r="I99" s="7" t="s">
        <v>25</v>
      </c>
      <c r="J99" s="6"/>
      <c r="K99" s="50">
        <v>20.0</v>
      </c>
    </row>
    <row r="100">
      <c r="A100" s="6"/>
      <c r="B100" s="9" t="s">
        <v>21</v>
      </c>
      <c r="C100" s="9" t="s">
        <v>1014</v>
      </c>
      <c r="D100" s="7">
        <v>1988.0</v>
      </c>
      <c r="E100" s="7" t="s">
        <v>62</v>
      </c>
      <c r="F100" s="7" t="s">
        <v>989</v>
      </c>
      <c r="G100" s="7">
        <v>190.0</v>
      </c>
      <c r="H100" s="7" t="s">
        <v>105</v>
      </c>
      <c r="I100" s="7" t="s">
        <v>25</v>
      </c>
      <c r="J100" s="6"/>
      <c r="K100" s="50">
        <v>20.0</v>
      </c>
    </row>
    <row r="101">
      <c r="A101" s="6"/>
      <c r="B101" s="9" t="s">
        <v>21</v>
      </c>
      <c r="C101" s="9" t="s">
        <v>1015</v>
      </c>
      <c r="D101" s="7">
        <v>1988.0</v>
      </c>
      <c r="E101" s="7" t="s">
        <v>62</v>
      </c>
      <c r="F101" s="7" t="s">
        <v>989</v>
      </c>
      <c r="G101" s="7">
        <v>190.0</v>
      </c>
      <c r="H101" s="7" t="s">
        <v>105</v>
      </c>
      <c r="I101" s="7" t="s">
        <v>25</v>
      </c>
      <c r="J101" s="6"/>
      <c r="K101" s="50">
        <v>20.0</v>
      </c>
    </row>
    <row r="102">
      <c r="A102" s="6"/>
      <c r="B102" s="9" t="s">
        <v>21</v>
      </c>
      <c r="C102" s="9" t="s">
        <v>1016</v>
      </c>
      <c r="D102" s="7">
        <v>1988.0</v>
      </c>
      <c r="E102" s="7" t="s">
        <v>62</v>
      </c>
      <c r="F102" s="7" t="s">
        <v>989</v>
      </c>
      <c r="G102" s="7">
        <v>190.0</v>
      </c>
      <c r="H102" s="7" t="s">
        <v>105</v>
      </c>
      <c r="I102" s="7" t="s">
        <v>25</v>
      </c>
      <c r="J102" s="6"/>
      <c r="K102" s="50">
        <v>20.0</v>
      </c>
    </row>
    <row r="103">
      <c r="A103" s="6"/>
      <c r="B103" s="9" t="s">
        <v>21</v>
      </c>
      <c r="C103" s="9" t="s">
        <v>1017</v>
      </c>
      <c r="D103" s="7">
        <v>1988.0</v>
      </c>
      <c r="E103" s="7" t="s">
        <v>62</v>
      </c>
      <c r="F103" s="7" t="s">
        <v>989</v>
      </c>
      <c r="G103" s="7">
        <v>190.0</v>
      </c>
      <c r="H103" s="7" t="s">
        <v>105</v>
      </c>
      <c r="I103" s="7" t="s">
        <v>25</v>
      </c>
      <c r="J103" s="6"/>
      <c r="K103" s="50">
        <v>20.0</v>
      </c>
    </row>
    <row r="104">
      <c r="A104" s="6"/>
      <c r="B104" s="9" t="s">
        <v>21</v>
      </c>
      <c r="C104" s="9" t="s">
        <v>1018</v>
      </c>
      <c r="D104" s="7">
        <v>1988.0</v>
      </c>
      <c r="E104" s="7" t="s">
        <v>62</v>
      </c>
      <c r="F104" s="7" t="s">
        <v>1019</v>
      </c>
      <c r="G104" s="7">
        <v>43.0</v>
      </c>
      <c r="H104" s="7" t="s">
        <v>105</v>
      </c>
      <c r="I104" s="7" t="s">
        <v>25</v>
      </c>
      <c r="J104" s="6"/>
      <c r="K104" s="50">
        <v>20.0</v>
      </c>
    </row>
    <row r="105">
      <c r="A105" s="6"/>
      <c r="B105" s="9" t="s">
        <v>21</v>
      </c>
      <c r="C105" s="9" t="s">
        <v>1020</v>
      </c>
      <c r="D105" s="7">
        <v>1988.0</v>
      </c>
      <c r="E105" s="7" t="s">
        <v>62</v>
      </c>
      <c r="F105" s="7" t="s">
        <v>1019</v>
      </c>
      <c r="G105" s="7">
        <v>43.0</v>
      </c>
      <c r="H105" s="7" t="s">
        <v>105</v>
      </c>
      <c r="I105" s="7" t="s">
        <v>25</v>
      </c>
      <c r="J105" s="6"/>
      <c r="K105" s="50">
        <v>20.0</v>
      </c>
    </row>
    <row r="106">
      <c r="A106" s="6"/>
      <c r="B106" s="9" t="s">
        <v>21</v>
      </c>
      <c r="C106" s="9" t="s">
        <v>1021</v>
      </c>
      <c r="D106" s="7">
        <v>1988.0</v>
      </c>
      <c r="E106" s="7" t="s">
        <v>62</v>
      </c>
      <c r="F106" s="7" t="s">
        <v>1019</v>
      </c>
      <c r="G106" s="7">
        <v>43.0</v>
      </c>
      <c r="H106" s="7" t="s">
        <v>105</v>
      </c>
      <c r="I106" s="7" t="s">
        <v>25</v>
      </c>
      <c r="J106" s="6"/>
      <c r="K106" s="50">
        <v>20.0</v>
      </c>
    </row>
    <row r="107">
      <c r="A107" s="6"/>
      <c r="B107" s="9" t="s">
        <v>21</v>
      </c>
      <c r="C107" s="9" t="s">
        <v>1022</v>
      </c>
      <c r="D107" s="7">
        <v>1988.0</v>
      </c>
      <c r="E107" s="7" t="s">
        <v>62</v>
      </c>
      <c r="F107" s="7" t="s">
        <v>1019</v>
      </c>
      <c r="G107" s="7">
        <v>43.0</v>
      </c>
      <c r="H107" s="7" t="s">
        <v>105</v>
      </c>
      <c r="I107" s="7" t="s">
        <v>25</v>
      </c>
      <c r="J107" s="6"/>
      <c r="K107" s="50">
        <v>20.0</v>
      </c>
    </row>
    <row r="108">
      <c r="A108" s="6"/>
      <c r="B108" s="19"/>
      <c r="C108" s="9" t="s">
        <v>1023</v>
      </c>
      <c r="D108" s="7">
        <v>1988.0</v>
      </c>
      <c r="E108" s="7" t="s">
        <v>62</v>
      </c>
      <c r="F108" s="7" t="s">
        <v>1019</v>
      </c>
      <c r="G108" s="7">
        <v>43.0</v>
      </c>
      <c r="H108" s="7" t="s">
        <v>105</v>
      </c>
      <c r="I108" s="7" t="s">
        <v>25</v>
      </c>
      <c r="J108" s="6"/>
      <c r="K108" s="50">
        <v>20.0</v>
      </c>
    </row>
    <row r="109">
      <c r="A109" s="6"/>
      <c r="B109" s="19"/>
      <c r="C109" s="9" t="s">
        <v>1024</v>
      </c>
      <c r="D109" s="7">
        <v>1988.0</v>
      </c>
      <c r="E109" s="7" t="s">
        <v>62</v>
      </c>
      <c r="F109" s="7" t="s">
        <v>1019</v>
      </c>
      <c r="G109" s="7">
        <v>43.0</v>
      </c>
      <c r="H109" s="7" t="s">
        <v>105</v>
      </c>
      <c r="I109" s="7" t="s">
        <v>25</v>
      </c>
      <c r="J109" s="6"/>
      <c r="K109" s="50">
        <v>20.0</v>
      </c>
    </row>
    <row r="110">
      <c r="A110" s="6"/>
      <c r="B110" s="19"/>
      <c r="C110" s="9" t="s">
        <v>1025</v>
      </c>
      <c r="D110" s="7">
        <v>1988.0</v>
      </c>
      <c r="E110" s="7" t="s">
        <v>62</v>
      </c>
      <c r="F110" s="7" t="s">
        <v>1019</v>
      </c>
      <c r="G110" s="7">
        <v>43.0</v>
      </c>
      <c r="H110" s="7" t="s">
        <v>105</v>
      </c>
      <c r="I110" s="7" t="s">
        <v>25</v>
      </c>
      <c r="J110" s="6"/>
      <c r="K110" s="50">
        <v>20.0</v>
      </c>
    </row>
    <row r="111">
      <c r="A111" s="6"/>
      <c r="B111" s="19"/>
      <c r="C111" s="9" t="s">
        <v>1026</v>
      </c>
      <c r="D111" s="7">
        <v>1988.0</v>
      </c>
      <c r="E111" s="7" t="s">
        <v>62</v>
      </c>
      <c r="F111" s="7" t="s">
        <v>1019</v>
      </c>
      <c r="G111" s="7">
        <v>43.0</v>
      </c>
      <c r="H111" s="7" t="s">
        <v>105</v>
      </c>
      <c r="I111" s="7" t="s">
        <v>25</v>
      </c>
      <c r="J111" s="6"/>
      <c r="K111" s="50">
        <v>20.0</v>
      </c>
    </row>
    <row r="112">
      <c r="A112" s="6"/>
      <c r="B112" s="19"/>
      <c r="C112" s="9" t="s">
        <v>1027</v>
      </c>
      <c r="D112" s="7">
        <v>1988.0</v>
      </c>
      <c r="E112" s="7" t="s">
        <v>62</v>
      </c>
      <c r="F112" s="7" t="s">
        <v>1019</v>
      </c>
      <c r="G112" s="7">
        <v>43.0</v>
      </c>
      <c r="H112" s="7" t="s">
        <v>105</v>
      </c>
      <c r="I112" s="7" t="s">
        <v>25</v>
      </c>
      <c r="J112" s="6"/>
      <c r="K112" s="50">
        <v>20.0</v>
      </c>
    </row>
    <row r="113">
      <c r="A113" s="6"/>
      <c r="B113" s="19"/>
      <c r="C113" s="9" t="s">
        <v>1028</v>
      </c>
      <c r="D113" s="7">
        <v>1988.0</v>
      </c>
      <c r="E113" s="7" t="s">
        <v>62</v>
      </c>
      <c r="F113" s="7" t="s">
        <v>1019</v>
      </c>
      <c r="G113" s="7">
        <v>43.0</v>
      </c>
      <c r="H113" s="7" t="s">
        <v>105</v>
      </c>
      <c r="I113" s="7" t="s">
        <v>25</v>
      </c>
      <c r="J113" s="6"/>
      <c r="K113" s="50">
        <v>20.0</v>
      </c>
    </row>
    <row r="114">
      <c r="A114" s="6"/>
      <c r="B114" s="19"/>
      <c r="C114" s="9" t="s">
        <v>1029</v>
      </c>
      <c r="D114" s="7">
        <v>1988.0</v>
      </c>
      <c r="E114" s="7" t="s">
        <v>62</v>
      </c>
      <c r="F114" s="7" t="s">
        <v>1019</v>
      </c>
      <c r="G114" s="7">
        <v>43.0</v>
      </c>
      <c r="H114" s="7" t="s">
        <v>105</v>
      </c>
      <c r="I114" s="7" t="s">
        <v>25</v>
      </c>
      <c r="J114" s="6"/>
      <c r="K114" s="50">
        <v>20.0</v>
      </c>
    </row>
    <row r="115">
      <c r="A115" s="6"/>
      <c r="B115" s="19"/>
      <c r="C115" s="9" t="s">
        <v>1030</v>
      </c>
      <c r="D115" s="7">
        <v>1988.0</v>
      </c>
      <c r="E115" s="7" t="s">
        <v>62</v>
      </c>
      <c r="F115" s="7" t="s">
        <v>1019</v>
      </c>
      <c r="G115" s="7">
        <v>43.0</v>
      </c>
      <c r="H115" s="7" t="s">
        <v>105</v>
      </c>
      <c r="I115" s="7" t="s">
        <v>25</v>
      </c>
      <c r="J115" s="6"/>
      <c r="K115" s="50">
        <v>20.0</v>
      </c>
    </row>
    <row r="116">
      <c r="A116" s="6"/>
      <c r="B116" s="19"/>
      <c r="C116" s="9" t="s">
        <v>1031</v>
      </c>
      <c r="D116" s="7">
        <v>1988.0</v>
      </c>
      <c r="E116" s="7" t="s">
        <v>62</v>
      </c>
      <c r="F116" s="7" t="s">
        <v>1019</v>
      </c>
      <c r="G116" s="7">
        <v>43.0</v>
      </c>
      <c r="H116" s="7" t="s">
        <v>105</v>
      </c>
      <c r="I116" s="7" t="s">
        <v>25</v>
      </c>
      <c r="J116" s="6"/>
      <c r="K116" s="50">
        <v>20.0</v>
      </c>
    </row>
    <row r="117">
      <c r="A117" s="6"/>
      <c r="B117" s="19"/>
      <c r="C117" s="9" t="s">
        <v>1032</v>
      </c>
      <c r="D117" s="7">
        <v>1988.0</v>
      </c>
      <c r="E117" s="7" t="s">
        <v>62</v>
      </c>
      <c r="F117" s="7" t="s">
        <v>1019</v>
      </c>
      <c r="G117" s="7">
        <v>43.0</v>
      </c>
      <c r="H117" s="7" t="s">
        <v>105</v>
      </c>
      <c r="I117" s="7" t="s">
        <v>25</v>
      </c>
      <c r="J117" s="6"/>
      <c r="K117" s="50">
        <v>20.0</v>
      </c>
    </row>
    <row r="118">
      <c r="A118" s="6"/>
      <c r="B118" s="19"/>
      <c r="C118" s="9" t="s">
        <v>1033</v>
      </c>
      <c r="D118" s="7">
        <v>1988.0</v>
      </c>
      <c r="E118" s="7" t="s">
        <v>62</v>
      </c>
      <c r="F118" s="7" t="s">
        <v>1019</v>
      </c>
      <c r="G118" s="7">
        <v>43.0</v>
      </c>
      <c r="H118" s="7" t="s">
        <v>105</v>
      </c>
      <c r="I118" s="7" t="s">
        <v>25</v>
      </c>
      <c r="J118" s="6"/>
      <c r="K118" s="50">
        <v>20.0</v>
      </c>
    </row>
    <row r="119">
      <c r="A119" s="6"/>
      <c r="B119" s="19"/>
      <c r="C119" s="9" t="s">
        <v>1034</v>
      </c>
      <c r="D119" s="7">
        <v>1988.0</v>
      </c>
      <c r="E119" s="7" t="s">
        <v>62</v>
      </c>
      <c r="F119" s="7" t="s">
        <v>1019</v>
      </c>
      <c r="G119" s="7">
        <v>43.0</v>
      </c>
      <c r="H119" s="7" t="s">
        <v>105</v>
      </c>
      <c r="I119" s="7" t="s">
        <v>25</v>
      </c>
      <c r="J119" s="6"/>
      <c r="K119" s="50">
        <v>20.0</v>
      </c>
    </row>
    <row r="120">
      <c r="A120" s="6"/>
      <c r="B120" s="19"/>
      <c r="C120" s="9" t="s">
        <v>1035</v>
      </c>
      <c r="D120" s="7">
        <v>1988.0</v>
      </c>
      <c r="E120" s="7" t="s">
        <v>62</v>
      </c>
      <c r="F120" s="7" t="s">
        <v>1019</v>
      </c>
      <c r="G120" s="7">
        <v>43.0</v>
      </c>
      <c r="H120" s="7" t="s">
        <v>105</v>
      </c>
      <c r="I120" s="7" t="s">
        <v>25</v>
      </c>
      <c r="J120" s="6"/>
      <c r="K120" s="50">
        <v>20.0</v>
      </c>
    </row>
    <row r="121">
      <c r="A121" s="6"/>
      <c r="B121" s="19"/>
      <c r="C121" s="9" t="s">
        <v>1036</v>
      </c>
      <c r="D121" s="7">
        <v>1988.0</v>
      </c>
      <c r="E121" s="7" t="s">
        <v>62</v>
      </c>
      <c r="F121" s="7" t="s">
        <v>1019</v>
      </c>
      <c r="G121" s="7">
        <v>43.0</v>
      </c>
      <c r="H121" s="7" t="s">
        <v>105</v>
      </c>
      <c r="I121" s="7" t="s">
        <v>25</v>
      </c>
      <c r="J121" s="6"/>
      <c r="K121" s="50">
        <v>20.0</v>
      </c>
    </row>
    <row r="122">
      <c r="A122" s="6"/>
      <c r="B122" s="19"/>
      <c r="C122" s="9" t="s">
        <v>1037</v>
      </c>
      <c r="D122" s="7">
        <v>1999.0</v>
      </c>
      <c r="E122" s="7" t="s">
        <v>1038</v>
      </c>
      <c r="F122" s="7" t="s">
        <v>1039</v>
      </c>
      <c r="G122" s="7">
        <v>343.0</v>
      </c>
      <c r="H122" s="7" t="s">
        <v>105</v>
      </c>
      <c r="I122" s="7" t="s">
        <v>72</v>
      </c>
      <c r="J122" s="6"/>
      <c r="K122" s="50">
        <v>20.0</v>
      </c>
    </row>
    <row r="123">
      <c r="A123" s="6"/>
      <c r="B123" s="19"/>
      <c r="C123" s="9" t="s">
        <v>1040</v>
      </c>
      <c r="D123" s="7">
        <v>1999.0</v>
      </c>
      <c r="E123" s="7" t="s">
        <v>1038</v>
      </c>
      <c r="F123" s="7" t="s">
        <v>1039</v>
      </c>
      <c r="G123" s="7">
        <v>343.0</v>
      </c>
      <c r="H123" s="7" t="s">
        <v>105</v>
      </c>
      <c r="I123" s="7" t="s">
        <v>72</v>
      </c>
      <c r="J123" s="6"/>
      <c r="K123" s="50">
        <v>20.0</v>
      </c>
    </row>
    <row r="124">
      <c r="A124" s="6"/>
      <c r="B124" s="9" t="s">
        <v>21</v>
      </c>
      <c r="C124" s="9" t="s">
        <v>1041</v>
      </c>
      <c r="D124" s="10">
        <v>2020.0</v>
      </c>
      <c r="E124" s="61" t="s">
        <v>1042</v>
      </c>
      <c r="F124" s="10" t="s">
        <v>835</v>
      </c>
      <c r="G124" s="10">
        <v>162.0</v>
      </c>
      <c r="H124" s="11"/>
      <c r="I124" s="10" t="s">
        <v>30</v>
      </c>
      <c r="J124" s="6"/>
      <c r="K124" s="50">
        <v>25.0</v>
      </c>
    </row>
    <row r="125">
      <c r="A125" s="6"/>
      <c r="B125" s="9" t="s">
        <v>21</v>
      </c>
      <c r="C125" s="9" t="s">
        <v>1043</v>
      </c>
      <c r="D125" s="10">
        <v>2020.0</v>
      </c>
      <c r="E125" s="61" t="s">
        <v>1042</v>
      </c>
      <c r="F125" s="62" t="s">
        <v>895</v>
      </c>
      <c r="G125" s="10">
        <v>158.0</v>
      </c>
      <c r="H125" s="11"/>
      <c r="I125" s="61" t="s">
        <v>25</v>
      </c>
      <c r="J125" s="6"/>
      <c r="K125" s="50">
        <v>25.0</v>
      </c>
    </row>
    <row r="126">
      <c r="A126" s="6"/>
      <c r="B126" s="9" t="s">
        <v>21</v>
      </c>
      <c r="C126" s="9" t="s">
        <v>1044</v>
      </c>
      <c r="D126" s="10">
        <v>2020.0</v>
      </c>
      <c r="E126" s="61" t="s">
        <v>1045</v>
      </c>
      <c r="F126" s="62" t="s">
        <v>1046</v>
      </c>
      <c r="G126" s="10">
        <v>5.0</v>
      </c>
      <c r="H126" s="63" t="s">
        <v>1047</v>
      </c>
      <c r="I126" s="61" t="s">
        <v>25</v>
      </c>
      <c r="J126" s="6"/>
      <c r="K126" s="50">
        <v>25.0</v>
      </c>
    </row>
    <row r="127">
      <c r="A127" s="6"/>
      <c r="B127" s="9" t="s">
        <v>21</v>
      </c>
      <c r="C127" s="9" t="s">
        <v>1048</v>
      </c>
      <c r="D127" s="10">
        <v>2020.0</v>
      </c>
      <c r="E127" s="61" t="s">
        <v>865</v>
      </c>
      <c r="F127" s="62" t="s">
        <v>950</v>
      </c>
      <c r="G127" s="10">
        <v>6.0</v>
      </c>
      <c r="H127" s="64" t="s">
        <v>869</v>
      </c>
      <c r="I127" s="61" t="s">
        <v>30</v>
      </c>
      <c r="J127" s="6"/>
      <c r="K127" s="50">
        <v>25.0</v>
      </c>
    </row>
    <row r="128">
      <c r="A128" s="6"/>
      <c r="B128" s="9" t="s">
        <v>21</v>
      </c>
      <c r="C128" s="9" t="s">
        <v>1049</v>
      </c>
      <c r="D128" s="10">
        <v>2020.0</v>
      </c>
      <c r="E128" s="61" t="s">
        <v>865</v>
      </c>
      <c r="F128" s="62" t="s">
        <v>877</v>
      </c>
      <c r="G128" s="10">
        <v>8.0</v>
      </c>
      <c r="H128" s="65" t="s">
        <v>1050</v>
      </c>
      <c r="I128" s="61" t="s">
        <v>30</v>
      </c>
      <c r="J128" s="6"/>
      <c r="K128" s="50">
        <v>25.0</v>
      </c>
    </row>
    <row r="129">
      <c r="A129" s="6"/>
      <c r="B129" s="9" t="s">
        <v>21</v>
      </c>
      <c r="C129" s="9" t="s">
        <v>1051</v>
      </c>
      <c r="D129" s="10">
        <v>2020.0</v>
      </c>
      <c r="E129" s="61" t="s">
        <v>871</v>
      </c>
      <c r="F129" s="62" t="s">
        <v>950</v>
      </c>
      <c r="G129" s="10">
        <v>369.0</v>
      </c>
      <c r="H129" s="11"/>
      <c r="I129" s="61" t="s">
        <v>30</v>
      </c>
      <c r="J129" s="6"/>
      <c r="K129" s="50">
        <v>25.0</v>
      </c>
    </row>
    <row r="130">
      <c r="A130" s="6"/>
      <c r="B130" s="9" t="s">
        <v>21</v>
      </c>
      <c r="C130" s="9" t="s">
        <v>1052</v>
      </c>
      <c r="D130" s="10">
        <v>2020.0</v>
      </c>
      <c r="E130" s="61" t="s">
        <v>871</v>
      </c>
      <c r="F130" s="62" t="s">
        <v>1053</v>
      </c>
      <c r="G130" s="10">
        <v>369.0</v>
      </c>
      <c r="H130" s="10" t="s">
        <v>874</v>
      </c>
      <c r="I130" s="61" t="s">
        <v>25</v>
      </c>
      <c r="J130" s="6"/>
      <c r="K130" s="50">
        <v>25.0</v>
      </c>
    </row>
    <row r="131">
      <c r="A131" s="6"/>
      <c r="B131" s="9" t="s">
        <v>21</v>
      </c>
      <c r="C131" s="9" t="s">
        <v>1054</v>
      </c>
      <c r="D131" s="10">
        <v>2020.0</v>
      </c>
      <c r="E131" s="61" t="s">
        <v>865</v>
      </c>
      <c r="F131" s="62" t="s">
        <v>880</v>
      </c>
      <c r="G131" s="10">
        <v>7.0</v>
      </c>
      <c r="H131" s="64" t="s">
        <v>869</v>
      </c>
      <c r="I131" s="61" t="s">
        <v>25</v>
      </c>
      <c r="J131" s="6"/>
      <c r="K131" s="50">
        <v>25.0</v>
      </c>
    </row>
    <row r="132">
      <c r="A132" s="6"/>
      <c r="B132" s="9" t="s">
        <v>21</v>
      </c>
      <c r="C132" s="9" t="s">
        <v>1055</v>
      </c>
      <c r="D132" s="10">
        <v>2020.0</v>
      </c>
      <c r="E132" s="61" t="s">
        <v>865</v>
      </c>
      <c r="F132" s="62" t="s">
        <v>854</v>
      </c>
      <c r="G132" s="10">
        <v>11.0</v>
      </c>
      <c r="H132" s="64" t="s">
        <v>869</v>
      </c>
      <c r="I132" s="61" t="s">
        <v>30</v>
      </c>
      <c r="J132" s="6"/>
      <c r="K132" s="50">
        <v>25.0</v>
      </c>
    </row>
    <row r="133">
      <c r="A133" s="6"/>
      <c r="B133" s="9" t="s">
        <v>21</v>
      </c>
      <c r="C133" s="9" t="s">
        <v>1056</v>
      </c>
      <c r="D133" s="10">
        <v>2020.0</v>
      </c>
      <c r="E133" s="61" t="s">
        <v>865</v>
      </c>
      <c r="F133" s="62" t="s">
        <v>854</v>
      </c>
      <c r="G133" s="10">
        <v>11.0</v>
      </c>
      <c r="H133" s="64" t="s">
        <v>869</v>
      </c>
      <c r="I133" s="61" t="s">
        <v>30</v>
      </c>
      <c r="J133" s="6"/>
      <c r="K133" s="50">
        <v>25.0</v>
      </c>
    </row>
    <row r="134">
      <c r="A134" s="6"/>
      <c r="B134" s="9" t="s">
        <v>21</v>
      </c>
      <c r="C134" s="9" t="s">
        <v>1057</v>
      </c>
      <c r="D134" s="10">
        <v>2020.0</v>
      </c>
      <c r="E134" s="61" t="s">
        <v>871</v>
      </c>
      <c r="F134" s="62" t="s">
        <v>854</v>
      </c>
      <c r="G134" s="10">
        <v>394.0</v>
      </c>
      <c r="H134" s="11"/>
      <c r="I134" s="61" t="s">
        <v>30</v>
      </c>
      <c r="J134" s="6"/>
      <c r="K134" s="50">
        <v>25.0</v>
      </c>
    </row>
    <row r="135">
      <c r="A135" s="6"/>
      <c r="B135" s="9" t="s">
        <v>21</v>
      </c>
      <c r="C135" s="9" t="s">
        <v>1058</v>
      </c>
      <c r="D135" s="10">
        <v>2020.0</v>
      </c>
      <c r="E135" s="61" t="s">
        <v>871</v>
      </c>
      <c r="F135" s="62" t="s">
        <v>854</v>
      </c>
      <c r="G135" s="10">
        <v>358.0</v>
      </c>
      <c r="H135" s="11"/>
      <c r="I135" s="61" t="s">
        <v>30</v>
      </c>
      <c r="J135" s="6"/>
      <c r="K135" s="50">
        <v>25.0</v>
      </c>
    </row>
    <row r="136">
      <c r="A136" s="6"/>
      <c r="B136" s="9" t="s">
        <v>21</v>
      </c>
      <c r="C136" s="9" t="s">
        <v>1059</v>
      </c>
      <c r="D136" s="66">
        <v>2020.0</v>
      </c>
      <c r="E136" s="67" t="s">
        <v>876</v>
      </c>
      <c r="F136" s="68" t="s">
        <v>1060</v>
      </c>
      <c r="G136" s="66">
        <v>255.0</v>
      </c>
      <c r="H136" s="69"/>
      <c r="I136" s="67" t="s">
        <v>25</v>
      </c>
      <c r="J136" s="6"/>
      <c r="K136" s="50">
        <v>25.0</v>
      </c>
    </row>
    <row r="137">
      <c r="A137" s="6"/>
      <c r="B137" s="9" t="s">
        <v>21</v>
      </c>
      <c r="C137" s="9" t="s">
        <v>1061</v>
      </c>
      <c r="D137" s="22">
        <v>2020.0</v>
      </c>
      <c r="E137" s="22" t="s">
        <v>884</v>
      </c>
      <c r="F137" s="22" t="s">
        <v>1062</v>
      </c>
      <c r="G137" s="22">
        <v>221.0</v>
      </c>
      <c r="H137" s="22" t="s">
        <v>1063</v>
      </c>
      <c r="I137" s="22" t="s">
        <v>30</v>
      </c>
      <c r="J137" s="6"/>
      <c r="K137" s="50">
        <v>25.0</v>
      </c>
    </row>
    <row r="138">
      <c r="A138" s="6"/>
      <c r="B138" s="9" t="s">
        <v>21</v>
      </c>
      <c r="C138" s="9" t="s">
        <v>1064</v>
      </c>
      <c r="D138" s="31">
        <v>2020.0</v>
      </c>
      <c r="E138" s="31" t="s">
        <v>853</v>
      </c>
      <c r="F138" s="31" t="s">
        <v>1065</v>
      </c>
      <c r="G138" s="31">
        <v>242.0</v>
      </c>
      <c r="H138" s="31" t="s">
        <v>932</v>
      </c>
      <c r="I138" s="31" t="s">
        <v>30</v>
      </c>
      <c r="J138" s="6"/>
      <c r="K138" s="50">
        <v>25.0</v>
      </c>
    </row>
    <row r="139">
      <c r="A139" s="6"/>
      <c r="B139" s="9" t="s">
        <v>21</v>
      </c>
      <c r="C139" s="9" t="s">
        <v>1066</v>
      </c>
      <c r="D139" s="10">
        <v>2020.0</v>
      </c>
      <c r="E139" s="10" t="s">
        <v>786</v>
      </c>
      <c r="F139" s="10" t="s">
        <v>1067</v>
      </c>
      <c r="G139" s="10">
        <v>312.0</v>
      </c>
      <c r="H139" s="10" t="s">
        <v>889</v>
      </c>
      <c r="I139" s="10" t="s">
        <v>25</v>
      </c>
      <c r="J139" s="6"/>
      <c r="K139" s="50">
        <v>25.0</v>
      </c>
    </row>
    <row r="140">
      <c r="A140" s="6"/>
      <c r="B140" s="9" t="s">
        <v>21</v>
      </c>
      <c r="C140" s="9" t="s">
        <v>1068</v>
      </c>
      <c r="D140" s="10">
        <v>2020.0</v>
      </c>
      <c r="E140" s="10" t="s">
        <v>1069</v>
      </c>
      <c r="F140" s="20" t="s">
        <v>895</v>
      </c>
      <c r="G140" s="10">
        <v>258.0</v>
      </c>
      <c r="H140" s="11"/>
      <c r="I140" s="10" t="s">
        <v>25</v>
      </c>
      <c r="J140" s="6"/>
      <c r="K140" s="50">
        <v>25.0</v>
      </c>
    </row>
    <row r="141">
      <c r="A141" s="6"/>
      <c r="B141" s="9" t="s">
        <v>21</v>
      </c>
      <c r="C141" s="9" t="s">
        <v>1070</v>
      </c>
      <c r="D141" s="10">
        <v>2020.0</v>
      </c>
      <c r="E141" s="10" t="s">
        <v>786</v>
      </c>
      <c r="F141" s="10" t="s">
        <v>1071</v>
      </c>
      <c r="G141" s="10">
        <v>308.0</v>
      </c>
      <c r="H141" s="10" t="s">
        <v>1072</v>
      </c>
      <c r="I141" s="10" t="s">
        <v>862</v>
      </c>
      <c r="J141" s="6"/>
      <c r="K141" s="50">
        <v>25.0</v>
      </c>
    </row>
    <row r="142">
      <c r="A142" s="6"/>
      <c r="B142" s="9" t="s">
        <v>66</v>
      </c>
      <c r="C142" s="9" t="s">
        <v>1073</v>
      </c>
      <c r="D142" s="10">
        <v>2021.0</v>
      </c>
      <c r="E142" s="10" t="s">
        <v>119</v>
      </c>
      <c r="F142" s="10" t="s">
        <v>1074</v>
      </c>
      <c r="G142" s="10">
        <v>261.0</v>
      </c>
      <c r="H142" s="10" t="s">
        <v>1075</v>
      </c>
      <c r="I142" s="10" t="s">
        <v>244</v>
      </c>
      <c r="J142" s="6"/>
      <c r="K142" s="50">
        <v>25.0</v>
      </c>
    </row>
    <row r="143">
      <c r="A143" s="6"/>
      <c r="B143" s="9" t="s">
        <v>66</v>
      </c>
      <c r="C143" s="9" t="s">
        <v>1076</v>
      </c>
      <c r="D143" s="7">
        <v>2013.0</v>
      </c>
      <c r="E143" s="7" t="s">
        <v>1077</v>
      </c>
      <c r="F143" s="7" t="s">
        <v>1078</v>
      </c>
      <c r="G143" s="7">
        <v>64.0</v>
      </c>
      <c r="H143" s="6"/>
      <c r="I143" s="7" t="s">
        <v>68</v>
      </c>
      <c r="J143" s="6"/>
      <c r="K143" s="50">
        <v>25.0</v>
      </c>
    </row>
    <row r="144">
      <c r="A144" s="6"/>
      <c r="B144" s="9" t="s">
        <v>66</v>
      </c>
      <c r="C144" s="9" t="s">
        <v>1079</v>
      </c>
      <c r="D144" s="7">
        <v>2013.0</v>
      </c>
      <c r="E144" s="7" t="s">
        <v>1077</v>
      </c>
      <c r="F144" s="7" t="s">
        <v>1078</v>
      </c>
      <c r="G144" s="7">
        <v>64.0</v>
      </c>
      <c r="H144" s="6"/>
      <c r="I144" s="7" t="s">
        <v>68</v>
      </c>
      <c r="J144" s="6"/>
      <c r="K144" s="50">
        <v>25.0</v>
      </c>
    </row>
    <row r="145">
      <c r="A145" s="6"/>
      <c r="B145" s="9" t="s">
        <v>21</v>
      </c>
      <c r="C145" s="9" t="s">
        <v>1080</v>
      </c>
      <c r="D145" s="7">
        <v>2013.0</v>
      </c>
      <c r="E145" s="7" t="s">
        <v>237</v>
      </c>
      <c r="F145" s="7" t="s">
        <v>1081</v>
      </c>
      <c r="G145" s="7">
        <v>19.0</v>
      </c>
      <c r="H145" s="6"/>
      <c r="I145" s="7" t="s">
        <v>30</v>
      </c>
      <c r="J145" s="6"/>
      <c r="K145" s="50">
        <v>25.0</v>
      </c>
    </row>
    <row r="146">
      <c r="A146" s="6"/>
      <c r="B146" s="9" t="s">
        <v>21</v>
      </c>
      <c r="C146" s="9" t="s">
        <v>1082</v>
      </c>
      <c r="D146" s="7">
        <v>2013.0</v>
      </c>
      <c r="E146" s="7" t="s">
        <v>237</v>
      </c>
      <c r="F146" s="7" t="s">
        <v>1081</v>
      </c>
      <c r="G146" s="7">
        <v>19.0</v>
      </c>
      <c r="H146" s="6"/>
      <c r="I146" s="7" t="s">
        <v>30</v>
      </c>
      <c r="J146" s="6"/>
      <c r="K146" s="50">
        <v>25.0</v>
      </c>
    </row>
    <row r="147">
      <c r="A147" s="6"/>
      <c r="B147" s="9" t="s">
        <v>21</v>
      </c>
      <c r="C147" s="9" t="s">
        <v>1083</v>
      </c>
      <c r="D147" s="7">
        <v>2013.0</v>
      </c>
      <c r="E147" s="7" t="s">
        <v>237</v>
      </c>
      <c r="F147" s="7" t="s">
        <v>1081</v>
      </c>
      <c r="G147" s="7">
        <v>19.0</v>
      </c>
      <c r="H147" s="6"/>
      <c r="I147" s="7" t="s">
        <v>30</v>
      </c>
      <c r="J147" s="6"/>
      <c r="K147" s="50">
        <v>25.0</v>
      </c>
    </row>
    <row r="148">
      <c r="A148" s="6"/>
      <c r="B148" s="9" t="s">
        <v>21</v>
      </c>
      <c r="C148" s="9" t="s">
        <v>1084</v>
      </c>
      <c r="D148" s="7">
        <v>2017.0</v>
      </c>
      <c r="E148" s="7" t="s">
        <v>905</v>
      </c>
      <c r="F148" s="7" t="s">
        <v>935</v>
      </c>
      <c r="G148" s="7">
        <v>212.0</v>
      </c>
      <c r="H148" s="7" t="s">
        <v>1085</v>
      </c>
      <c r="I148" s="7" t="s">
        <v>30</v>
      </c>
      <c r="J148" s="6"/>
      <c r="K148" s="50">
        <v>25.0</v>
      </c>
    </row>
    <row r="149">
      <c r="A149" s="6"/>
      <c r="B149" s="9" t="s">
        <v>21</v>
      </c>
      <c r="C149" s="9" t="s">
        <v>1086</v>
      </c>
      <c r="D149" s="7">
        <v>2018.0</v>
      </c>
      <c r="E149" s="7" t="s">
        <v>905</v>
      </c>
      <c r="F149" s="7" t="s">
        <v>1087</v>
      </c>
      <c r="G149" s="7">
        <v>212.0</v>
      </c>
      <c r="H149" s="6"/>
      <c r="I149" s="7" t="s">
        <v>72</v>
      </c>
      <c r="J149" s="6"/>
      <c r="K149" s="50">
        <v>25.0</v>
      </c>
    </row>
    <row r="150">
      <c r="A150" s="6"/>
      <c r="B150" s="9" t="s">
        <v>21</v>
      </c>
      <c r="C150" s="9" t="s">
        <v>1088</v>
      </c>
      <c r="D150" s="7">
        <v>2019.0</v>
      </c>
      <c r="E150" s="7" t="s">
        <v>905</v>
      </c>
      <c r="F150" s="7" t="s">
        <v>1089</v>
      </c>
      <c r="G150" s="7">
        <v>353.0</v>
      </c>
      <c r="H150" s="7" t="s">
        <v>1090</v>
      </c>
      <c r="I150" s="7" t="s">
        <v>25</v>
      </c>
      <c r="J150" s="6"/>
      <c r="K150" s="50">
        <v>25.0</v>
      </c>
    </row>
    <row r="151">
      <c r="A151" s="6"/>
      <c r="B151" s="9" t="s">
        <v>21</v>
      </c>
      <c r="C151" s="9" t="s">
        <v>1091</v>
      </c>
      <c r="D151" s="7">
        <v>2019.0</v>
      </c>
      <c r="E151" s="7" t="s">
        <v>905</v>
      </c>
      <c r="F151" s="7" t="s">
        <v>1092</v>
      </c>
      <c r="G151" s="7">
        <v>343.0</v>
      </c>
      <c r="H151" s="6"/>
      <c r="I151" s="7" t="s">
        <v>25</v>
      </c>
      <c r="J151" s="6"/>
      <c r="K151" s="50">
        <v>25.0</v>
      </c>
    </row>
    <row r="152">
      <c r="A152" s="6"/>
      <c r="B152" s="9" t="s">
        <v>21</v>
      </c>
      <c r="C152" s="9" t="s">
        <v>1093</v>
      </c>
      <c r="D152" s="7">
        <v>2019.0</v>
      </c>
      <c r="E152" s="7" t="s">
        <v>905</v>
      </c>
      <c r="F152" s="7" t="s">
        <v>1092</v>
      </c>
      <c r="G152" s="7">
        <v>343.0</v>
      </c>
      <c r="H152" s="6"/>
      <c r="I152" s="7" t="s">
        <v>25</v>
      </c>
      <c r="J152" s="6"/>
      <c r="K152" s="50">
        <v>25.0</v>
      </c>
    </row>
    <row r="153">
      <c r="A153" s="6"/>
      <c r="B153" s="16" t="s">
        <v>21</v>
      </c>
      <c r="C153" s="16" t="s">
        <v>1094</v>
      </c>
      <c r="D153" s="17">
        <v>2020.0</v>
      </c>
      <c r="E153" s="17" t="s">
        <v>65</v>
      </c>
      <c r="F153" s="17" t="s">
        <v>859</v>
      </c>
      <c r="G153" s="17">
        <v>313.0</v>
      </c>
      <c r="H153" s="17" t="s">
        <v>953</v>
      </c>
      <c r="I153" s="17" t="s">
        <v>25</v>
      </c>
      <c r="J153" s="6"/>
      <c r="K153" s="50">
        <v>25.0</v>
      </c>
    </row>
    <row r="154">
      <c r="A154" s="6"/>
      <c r="B154" s="16" t="s">
        <v>21</v>
      </c>
      <c r="C154" s="16" t="s">
        <v>1095</v>
      </c>
      <c r="D154" s="17">
        <v>2020.0</v>
      </c>
      <c r="E154" s="17" t="s">
        <v>65</v>
      </c>
      <c r="F154" s="17" t="s">
        <v>859</v>
      </c>
      <c r="G154" s="17">
        <v>313.0</v>
      </c>
      <c r="H154" s="17" t="s">
        <v>1096</v>
      </c>
      <c r="I154" s="17" t="s">
        <v>25</v>
      </c>
      <c r="J154" s="6"/>
      <c r="K154" s="50">
        <v>25.0</v>
      </c>
    </row>
    <row r="155">
      <c r="A155" s="6"/>
      <c r="B155" s="9" t="s">
        <v>66</v>
      </c>
      <c r="C155" s="7">
        <v>7035334.0</v>
      </c>
      <c r="D155" s="7">
        <v>2020.0</v>
      </c>
      <c r="E155" s="7" t="s">
        <v>119</v>
      </c>
      <c r="F155" s="7" t="s">
        <v>927</v>
      </c>
      <c r="G155" s="6"/>
      <c r="H155" s="6"/>
      <c r="I155" s="7" t="s">
        <v>961</v>
      </c>
      <c r="J155" s="6"/>
      <c r="K155" s="50">
        <v>25.0</v>
      </c>
    </row>
    <row r="156">
      <c r="A156" s="6"/>
      <c r="B156" s="9" t="s">
        <v>66</v>
      </c>
      <c r="C156" s="7">
        <v>1102118.0</v>
      </c>
      <c r="D156" s="7">
        <v>2020.0</v>
      </c>
      <c r="E156" s="7" t="s">
        <v>119</v>
      </c>
      <c r="F156" s="7" t="s">
        <v>927</v>
      </c>
      <c r="G156" s="6"/>
      <c r="H156" s="6"/>
      <c r="I156" s="7" t="s">
        <v>961</v>
      </c>
      <c r="J156" s="6"/>
      <c r="K156" s="50">
        <v>25.0</v>
      </c>
    </row>
    <row r="157">
      <c r="A157" s="6"/>
      <c r="B157" s="9" t="s">
        <v>66</v>
      </c>
      <c r="C157" s="9" t="s">
        <v>1097</v>
      </c>
      <c r="D157" s="7">
        <v>2020.0</v>
      </c>
      <c r="E157" s="7" t="s">
        <v>956</v>
      </c>
      <c r="F157" s="7" t="s">
        <v>895</v>
      </c>
      <c r="G157" s="6"/>
      <c r="H157" s="7" t="s">
        <v>1098</v>
      </c>
      <c r="I157" s="7" t="s">
        <v>462</v>
      </c>
      <c r="J157" s="6"/>
      <c r="K157" s="50">
        <v>25.0</v>
      </c>
    </row>
    <row r="158">
      <c r="A158" s="6"/>
      <c r="B158" s="9" t="s">
        <v>66</v>
      </c>
      <c r="C158" s="7">
        <v>8860160.0</v>
      </c>
      <c r="D158" s="7">
        <v>2020.0</v>
      </c>
      <c r="E158" s="7" t="s">
        <v>1099</v>
      </c>
      <c r="F158" s="7" t="s">
        <v>1100</v>
      </c>
      <c r="G158" s="6"/>
      <c r="H158" s="7" t="s">
        <v>1101</v>
      </c>
      <c r="I158" s="7" t="s">
        <v>68</v>
      </c>
      <c r="J158" s="6"/>
      <c r="K158" s="50">
        <v>25.0</v>
      </c>
    </row>
    <row r="159">
      <c r="A159" s="6"/>
      <c r="B159" s="9" t="s">
        <v>66</v>
      </c>
      <c r="C159" s="7">
        <v>7324124.0</v>
      </c>
      <c r="D159" s="7">
        <v>2020.0</v>
      </c>
      <c r="E159" s="7" t="s">
        <v>786</v>
      </c>
      <c r="F159" s="7" t="s">
        <v>927</v>
      </c>
      <c r="G159" s="6"/>
      <c r="H159" s="7" t="s">
        <v>901</v>
      </c>
      <c r="I159" s="7" t="s">
        <v>68</v>
      </c>
      <c r="J159" s="6"/>
      <c r="K159" s="50">
        <v>25.0</v>
      </c>
    </row>
    <row r="160">
      <c r="A160" s="6"/>
      <c r="B160" s="9" t="s">
        <v>66</v>
      </c>
      <c r="C160" s="9" t="s">
        <v>1102</v>
      </c>
      <c r="D160" s="7">
        <v>2020.0</v>
      </c>
      <c r="E160" s="7" t="s">
        <v>954</v>
      </c>
      <c r="F160" s="7" t="s">
        <v>880</v>
      </c>
      <c r="G160" s="6"/>
      <c r="H160" s="6"/>
      <c r="I160" s="7" t="s">
        <v>467</v>
      </c>
      <c r="J160" s="6"/>
      <c r="K160" s="50">
        <v>25.0</v>
      </c>
    </row>
    <row r="161">
      <c r="A161" s="6"/>
      <c r="B161" s="9" t="s">
        <v>66</v>
      </c>
      <c r="C161" s="7">
        <v>4256037.0</v>
      </c>
      <c r="D161" s="7">
        <v>2020.0</v>
      </c>
      <c r="E161" s="7" t="s">
        <v>954</v>
      </c>
      <c r="F161" s="7" t="s">
        <v>847</v>
      </c>
      <c r="G161" s="6"/>
      <c r="H161" s="7" t="s">
        <v>955</v>
      </c>
      <c r="I161" s="7" t="s">
        <v>961</v>
      </c>
      <c r="J161" s="6"/>
      <c r="K161" s="50">
        <v>25.0</v>
      </c>
    </row>
    <row r="162">
      <c r="A162" s="6"/>
      <c r="B162" s="9" t="s">
        <v>21</v>
      </c>
      <c r="C162" s="9" t="s">
        <v>1103</v>
      </c>
      <c r="D162" s="7">
        <v>2020.0</v>
      </c>
      <c r="E162" s="7" t="s">
        <v>884</v>
      </c>
      <c r="F162" s="7" t="s">
        <v>854</v>
      </c>
      <c r="G162" s="7">
        <v>265.0</v>
      </c>
      <c r="H162" s="7" t="s">
        <v>1104</v>
      </c>
      <c r="I162" s="7" t="s">
        <v>25</v>
      </c>
      <c r="J162" s="6"/>
      <c r="K162" s="50">
        <v>25.0</v>
      </c>
    </row>
    <row r="163">
      <c r="A163" s="6"/>
      <c r="B163" s="16" t="s">
        <v>21</v>
      </c>
      <c r="C163" s="16" t="s">
        <v>1105</v>
      </c>
      <c r="D163" s="17">
        <v>2020.0</v>
      </c>
      <c r="E163" s="17" t="s">
        <v>119</v>
      </c>
      <c r="F163" s="17" t="s">
        <v>1106</v>
      </c>
      <c r="G163" s="17">
        <v>334.0</v>
      </c>
      <c r="H163" s="17" t="s">
        <v>1107</v>
      </c>
      <c r="I163" s="17" t="s">
        <v>25</v>
      </c>
      <c r="J163" s="6"/>
      <c r="K163" s="50">
        <v>25.0</v>
      </c>
    </row>
    <row r="164">
      <c r="A164" s="6"/>
      <c r="B164" s="16" t="s">
        <v>21</v>
      </c>
      <c r="C164" s="16" t="s">
        <v>1108</v>
      </c>
      <c r="D164" s="17">
        <v>2020.0</v>
      </c>
      <c r="E164" s="17" t="s">
        <v>119</v>
      </c>
      <c r="F164" s="17" t="s">
        <v>1109</v>
      </c>
      <c r="G164" s="17">
        <v>327.0</v>
      </c>
      <c r="H164" s="17" t="s">
        <v>953</v>
      </c>
      <c r="I164" s="17" t="s">
        <v>30</v>
      </c>
      <c r="J164" s="6"/>
      <c r="K164" s="50">
        <v>25.0</v>
      </c>
    </row>
    <row r="165">
      <c r="A165" s="6"/>
      <c r="B165" s="16" t="s">
        <v>21</v>
      </c>
      <c r="C165" s="16" t="s">
        <v>1110</v>
      </c>
      <c r="D165" s="17">
        <v>2020.0</v>
      </c>
      <c r="E165" s="17" t="s">
        <v>119</v>
      </c>
      <c r="F165" s="17" t="s">
        <v>1109</v>
      </c>
      <c r="G165" s="17">
        <v>327.0</v>
      </c>
      <c r="H165" s="17" t="s">
        <v>1111</v>
      </c>
      <c r="I165" s="17" t="s">
        <v>72</v>
      </c>
      <c r="J165" s="6"/>
      <c r="K165" s="50">
        <v>25.0</v>
      </c>
    </row>
    <row r="166">
      <c r="A166" s="6"/>
      <c r="B166" s="9" t="s">
        <v>21</v>
      </c>
      <c r="C166" s="7">
        <v>5.4088326E7</v>
      </c>
      <c r="D166" s="7">
        <v>1982.0</v>
      </c>
      <c r="E166" s="7" t="s">
        <v>62</v>
      </c>
      <c r="F166" s="7" t="s">
        <v>978</v>
      </c>
      <c r="G166" s="6"/>
      <c r="H166" s="7">
        <v>303.0</v>
      </c>
      <c r="I166" s="7" t="s">
        <v>72</v>
      </c>
      <c r="J166" s="6"/>
      <c r="K166" s="50">
        <v>25.0</v>
      </c>
    </row>
    <row r="167">
      <c r="A167" s="6"/>
      <c r="B167" s="9" t="s">
        <v>21</v>
      </c>
      <c r="C167" s="9" t="s">
        <v>1112</v>
      </c>
      <c r="D167" s="7">
        <v>1985.0</v>
      </c>
      <c r="E167" s="7" t="s">
        <v>62</v>
      </c>
      <c r="F167" s="7" t="s">
        <v>989</v>
      </c>
      <c r="G167" s="7">
        <v>314.0</v>
      </c>
      <c r="H167" s="7" t="s">
        <v>1113</v>
      </c>
      <c r="I167" s="7" t="s">
        <v>72</v>
      </c>
      <c r="J167" s="6"/>
      <c r="K167" s="50">
        <v>25.0</v>
      </c>
    </row>
    <row r="168">
      <c r="A168" s="6"/>
      <c r="B168" s="9" t="s">
        <v>21</v>
      </c>
      <c r="C168" s="9" t="s">
        <v>1114</v>
      </c>
      <c r="D168" s="7">
        <v>1985.0</v>
      </c>
      <c r="E168" s="7" t="s">
        <v>62</v>
      </c>
      <c r="F168" s="7" t="s">
        <v>989</v>
      </c>
      <c r="G168" s="7">
        <v>314.0</v>
      </c>
      <c r="H168" s="7" t="s">
        <v>1113</v>
      </c>
      <c r="I168" s="7" t="s">
        <v>72</v>
      </c>
      <c r="J168" s="6"/>
      <c r="K168" s="50">
        <v>25.0</v>
      </c>
    </row>
    <row r="169">
      <c r="A169" s="6"/>
      <c r="B169" s="9" t="s">
        <v>21</v>
      </c>
      <c r="C169" s="9" t="s">
        <v>1115</v>
      </c>
      <c r="D169" s="7">
        <v>1988.0</v>
      </c>
      <c r="E169" s="7" t="s">
        <v>62</v>
      </c>
      <c r="F169" s="7" t="s">
        <v>986</v>
      </c>
      <c r="G169" s="7">
        <v>23.0</v>
      </c>
      <c r="H169" s="7" t="s">
        <v>105</v>
      </c>
      <c r="I169" s="7" t="s">
        <v>72</v>
      </c>
      <c r="J169" s="6"/>
      <c r="K169" s="50">
        <v>25.0</v>
      </c>
    </row>
    <row r="170">
      <c r="A170" s="6"/>
      <c r="B170" s="19"/>
      <c r="C170" s="9" t="s">
        <v>1116</v>
      </c>
      <c r="D170" s="7">
        <v>1989.0</v>
      </c>
      <c r="E170" s="7" t="s">
        <v>90</v>
      </c>
      <c r="F170" s="7" t="s">
        <v>1117</v>
      </c>
      <c r="G170" s="7" t="s">
        <v>1118</v>
      </c>
      <c r="H170" s="7" t="s">
        <v>1119</v>
      </c>
      <c r="I170" s="7" t="s">
        <v>25</v>
      </c>
      <c r="J170" s="6"/>
      <c r="K170" s="50">
        <v>25.0</v>
      </c>
    </row>
    <row r="171">
      <c r="A171" s="6"/>
      <c r="B171" s="19"/>
      <c r="C171" s="9" t="s">
        <v>1120</v>
      </c>
      <c r="D171" s="7">
        <v>1989.0</v>
      </c>
      <c r="E171" s="7" t="s">
        <v>90</v>
      </c>
      <c r="F171" s="7" t="s">
        <v>1117</v>
      </c>
      <c r="G171" s="7" t="s">
        <v>1118</v>
      </c>
      <c r="H171" s="7" t="s">
        <v>1119</v>
      </c>
      <c r="I171" s="7" t="s">
        <v>25</v>
      </c>
      <c r="J171" s="6"/>
      <c r="K171" s="50">
        <v>25.0</v>
      </c>
    </row>
    <row r="172">
      <c r="A172" s="6"/>
      <c r="B172" s="19"/>
      <c r="C172" s="28" t="s">
        <v>1121</v>
      </c>
      <c r="D172" s="29">
        <v>1989.0</v>
      </c>
      <c r="E172" s="29" t="s">
        <v>90</v>
      </c>
      <c r="F172" s="29" t="s">
        <v>1117</v>
      </c>
      <c r="G172" s="29" t="s">
        <v>1118</v>
      </c>
      <c r="H172" s="29" t="s">
        <v>1119</v>
      </c>
      <c r="I172" s="29" t="s">
        <v>25</v>
      </c>
      <c r="J172" s="6"/>
      <c r="K172" s="50">
        <v>25.0</v>
      </c>
    </row>
    <row r="173">
      <c r="A173" s="6"/>
      <c r="B173" s="19"/>
      <c r="C173" s="28" t="s">
        <v>1122</v>
      </c>
      <c r="D173" s="29">
        <v>1989.0</v>
      </c>
      <c r="E173" s="29" t="s">
        <v>90</v>
      </c>
      <c r="F173" s="29" t="s">
        <v>1117</v>
      </c>
      <c r="G173" s="29" t="s">
        <v>1118</v>
      </c>
      <c r="H173" s="29" t="s">
        <v>1119</v>
      </c>
      <c r="I173" s="29" t="s">
        <v>25</v>
      </c>
      <c r="J173" s="6"/>
      <c r="K173" s="50">
        <v>25.0</v>
      </c>
    </row>
    <row r="174">
      <c r="A174" s="6"/>
      <c r="B174" s="19"/>
      <c r="C174" s="28" t="s">
        <v>1123</v>
      </c>
      <c r="D174" s="29">
        <v>1989.0</v>
      </c>
      <c r="E174" s="29" t="s">
        <v>90</v>
      </c>
      <c r="F174" s="29" t="s">
        <v>1117</v>
      </c>
      <c r="G174" s="29" t="s">
        <v>1118</v>
      </c>
      <c r="H174" s="29" t="s">
        <v>1119</v>
      </c>
      <c r="I174" s="29" t="s">
        <v>25</v>
      </c>
      <c r="J174" s="6"/>
      <c r="K174" s="50">
        <v>25.0</v>
      </c>
    </row>
    <row r="175">
      <c r="A175" s="6"/>
      <c r="B175" s="19"/>
      <c r="C175" s="28" t="s">
        <v>1124</v>
      </c>
      <c r="D175" s="29">
        <v>1989.0</v>
      </c>
      <c r="E175" s="29" t="s">
        <v>90</v>
      </c>
      <c r="F175" s="29" t="s">
        <v>1117</v>
      </c>
      <c r="G175" s="29" t="s">
        <v>1118</v>
      </c>
      <c r="H175" s="29" t="s">
        <v>1119</v>
      </c>
      <c r="I175" s="29" t="s">
        <v>25</v>
      </c>
      <c r="J175" s="6"/>
      <c r="K175" s="50">
        <v>25.0</v>
      </c>
    </row>
    <row r="176">
      <c r="A176" s="6"/>
      <c r="B176" s="19"/>
      <c r="C176" s="28" t="s">
        <v>1125</v>
      </c>
      <c r="D176" s="29">
        <v>1989.0</v>
      </c>
      <c r="E176" s="29" t="s">
        <v>90</v>
      </c>
      <c r="F176" s="29" t="s">
        <v>1117</v>
      </c>
      <c r="G176" s="29" t="s">
        <v>1118</v>
      </c>
      <c r="H176" s="29" t="s">
        <v>1119</v>
      </c>
      <c r="I176" s="29" t="s">
        <v>25</v>
      </c>
      <c r="J176" s="6"/>
      <c r="K176" s="50">
        <v>25.0</v>
      </c>
    </row>
    <row r="177">
      <c r="A177" s="6"/>
      <c r="B177" s="19"/>
      <c r="C177" s="28" t="s">
        <v>1126</v>
      </c>
      <c r="D177" s="29">
        <v>1989.0</v>
      </c>
      <c r="E177" s="29" t="s">
        <v>90</v>
      </c>
      <c r="F177" s="29" t="s">
        <v>1117</v>
      </c>
      <c r="G177" s="29" t="s">
        <v>1118</v>
      </c>
      <c r="H177" s="29" t="s">
        <v>1119</v>
      </c>
      <c r="I177" s="29" t="s">
        <v>25</v>
      </c>
      <c r="J177" s="6"/>
      <c r="K177" s="50">
        <v>25.0</v>
      </c>
    </row>
    <row r="178">
      <c r="A178" s="6"/>
      <c r="B178" s="19"/>
      <c r="C178" s="28" t="s">
        <v>1127</v>
      </c>
      <c r="D178" s="29">
        <v>1989.0</v>
      </c>
      <c r="E178" s="29" t="s">
        <v>90</v>
      </c>
      <c r="F178" s="29" t="s">
        <v>1117</v>
      </c>
      <c r="G178" s="29" t="s">
        <v>1118</v>
      </c>
      <c r="H178" s="29" t="s">
        <v>1119</v>
      </c>
      <c r="I178" s="29" t="s">
        <v>25</v>
      </c>
      <c r="J178" s="6"/>
      <c r="K178" s="50">
        <v>25.0</v>
      </c>
    </row>
    <row r="179">
      <c r="A179" s="6"/>
      <c r="B179" s="19"/>
      <c r="C179" s="28" t="s">
        <v>1128</v>
      </c>
      <c r="D179" s="29">
        <v>1989.0</v>
      </c>
      <c r="E179" s="29" t="s">
        <v>90</v>
      </c>
      <c r="F179" s="29" t="s">
        <v>1117</v>
      </c>
      <c r="G179" s="29" t="s">
        <v>1118</v>
      </c>
      <c r="H179" s="29" t="s">
        <v>1119</v>
      </c>
      <c r="I179" s="29" t="s">
        <v>25</v>
      </c>
      <c r="J179" s="6"/>
      <c r="K179" s="50">
        <v>25.0</v>
      </c>
    </row>
    <row r="180">
      <c r="A180" s="6"/>
      <c r="B180" s="19"/>
      <c r="C180" s="28" t="s">
        <v>1129</v>
      </c>
      <c r="D180" s="29">
        <v>1989.0</v>
      </c>
      <c r="E180" s="29" t="s">
        <v>90</v>
      </c>
      <c r="F180" s="29" t="s">
        <v>1117</v>
      </c>
      <c r="G180" s="29" t="s">
        <v>1118</v>
      </c>
      <c r="H180" s="29" t="s">
        <v>1119</v>
      </c>
      <c r="I180" s="29" t="s">
        <v>25</v>
      </c>
      <c r="J180" s="6"/>
      <c r="K180" s="50">
        <v>25.0</v>
      </c>
    </row>
    <row r="181">
      <c r="A181" s="6"/>
      <c r="B181" s="19"/>
      <c r="C181" s="28" t="s">
        <v>1130</v>
      </c>
      <c r="D181" s="29">
        <v>1989.0</v>
      </c>
      <c r="E181" s="29" t="s">
        <v>90</v>
      </c>
      <c r="F181" s="29" t="s">
        <v>1117</v>
      </c>
      <c r="G181" s="29" t="s">
        <v>1118</v>
      </c>
      <c r="H181" s="29" t="s">
        <v>1119</v>
      </c>
      <c r="I181" s="29" t="s">
        <v>25</v>
      </c>
      <c r="J181" s="6"/>
      <c r="K181" s="50">
        <v>25.0</v>
      </c>
    </row>
    <row r="182">
      <c r="A182" s="6"/>
      <c r="B182" s="19"/>
      <c r="C182" s="28" t="s">
        <v>1131</v>
      </c>
      <c r="D182" s="29">
        <v>1989.0</v>
      </c>
      <c r="E182" s="29" t="s">
        <v>90</v>
      </c>
      <c r="F182" s="29" t="s">
        <v>1117</v>
      </c>
      <c r="G182" s="29" t="s">
        <v>1118</v>
      </c>
      <c r="H182" s="29" t="s">
        <v>1119</v>
      </c>
      <c r="I182" s="29" t="s">
        <v>25</v>
      </c>
      <c r="J182" s="6"/>
      <c r="K182" s="50">
        <v>25.0</v>
      </c>
    </row>
    <row r="183">
      <c r="A183" s="6"/>
      <c r="B183" s="19"/>
      <c r="C183" s="9" t="s">
        <v>1132</v>
      </c>
      <c r="D183" s="7">
        <v>1995.0</v>
      </c>
      <c r="E183" s="7" t="s">
        <v>234</v>
      </c>
      <c r="F183" s="7" t="s">
        <v>1133</v>
      </c>
      <c r="G183" s="7">
        <v>130.0</v>
      </c>
      <c r="H183" s="7" t="s">
        <v>105</v>
      </c>
      <c r="I183" s="7" t="s">
        <v>25</v>
      </c>
      <c r="J183" s="6"/>
      <c r="K183" s="50">
        <v>25.0</v>
      </c>
    </row>
    <row r="184">
      <c r="A184" s="6"/>
      <c r="B184" s="19"/>
      <c r="C184" s="9" t="s">
        <v>1134</v>
      </c>
      <c r="D184" s="7">
        <v>1995.0</v>
      </c>
      <c r="E184" s="7" t="s">
        <v>234</v>
      </c>
      <c r="F184" s="7" t="s">
        <v>1133</v>
      </c>
      <c r="G184" s="7">
        <v>130.0</v>
      </c>
      <c r="H184" s="7" t="s">
        <v>105</v>
      </c>
      <c r="I184" s="7" t="s">
        <v>25</v>
      </c>
      <c r="J184" s="6"/>
      <c r="K184" s="50">
        <v>25.0</v>
      </c>
    </row>
    <row r="185">
      <c r="A185" s="6"/>
      <c r="B185" s="19"/>
      <c r="C185" s="9" t="s">
        <v>1135</v>
      </c>
      <c r="D185" s="7">
        <v>2012.0</v>
      </c>
      <c r="E185" s="7" t="s">
        <v>1136</v>
      </c>
      <c r="F185" s="7" t="s">
        <v>856</v>
      </c>
      <c r="G185" s="7">
        <v>78.0</v>
      </c>
      <c r="H185" s="7" t="s">
        <v>1137</v>
      </c>
      <c r="I185" s="7" t="s">
        <v>1138</v>
      </c>
      <c r="J185" s="6"/>
      <c r="K185" s="50">
        <v>25.0</v>
      </c>
    </row>
    <row r="186">
      <c r="A186" s="6"/>
      <c r="B186" s="9" t="s">
        <v>21</v>
      </c>
      <c r="C186" s="9" t="s">
        <v>1139</v>
      </c>
      <c r="D186" s="10">
        <v>2020.0</v>
      </c>
      <c r="E186" s="61" t="s">
        <v>1042</v>
      </c>
      <c r="F186" s="62" t="s">
        <v>880</v>
      </c>
      <c r="G186" s="64">
        <v>167.0</v>
      </c>
      <c r="H186" s="11"/>
      <c r="I186" s="61" t="s">
        <v>25</v>
      </c>
      <c r="J186" s="6"/>
      <c r="K186" s="50">
        <v>30.0</v>
      </c>
    </row>
    <row r="187">
      <c r="A187" s="6"/>
      <c r="B187" s="9" t="s">
        <v>161</v>
      </c>
      <c r="C187" s="9" t="s">
        <v>1140</v>
      </c>
      <c r="D187" s="10">
        <v>2020.0</v>
      </c>
      <c r="E187" s="61" t="s">
        <v>837</v>
      </c>
      <c r="F187" s="10" t="s">
        <v>1141</v>
      </c>
      <c r="G187" s="10">
        <v>1.0</v>
      </c>
      <c r="H187" s="10" t="s">
        <v>1142</v>
      </c>
      <c r="I187" s="10" t="s">
        <v>72</v>
      </c>
      <c r="J187" s="6"/>
      <c r="K187" s="50">
        <v>30.0</v>
      </c>
    </row>
    <row r="188">
      <c r="A188" s="6"/>
      <c r="B188" s="9" t="s">
        <v>21</v>
      </c>
      <c r="C188" s="9" t="s">
        <v>1143</v>
      </c>
      <c r="D188" s="10">
        <v>2020.0</v>
      </c>
      <c r="E188" s="61" t="s">
        <v>1144</v>
      </c>
      <c r="F188" s="62" t="s">
        <v>895</v>
      </c>
      <c r="G188" s="10">
        <v>258.0</v>
      </c>
      <c r="H188" s="11"/>
      <c r="I188" s="10" t="s">
        <v>25</v>
      </c>
      <c r="J188" s="6"/>
      <c r="K188" s="50">
        <v>30.0</v>
      </c>
    </row>
    <row r="189">
      <c r="A189" s="6"/>
      <c r="B189" s="9" t="s">
        <v>21</v>
      </c>
      <c r="C189" s="9" t="s">
        <v>1145</v>
      </c>
      <c r="D189" s="10">
        <v>2020.0</v>
      </c>
      <c r="E189" s="61" t="s">
        <v>1144</v>
      </c>
      <c r="F189" s="62" t="s">
        <v>895</v>
      </c>
      <c r="G189" s="10">
        <v>258.0</v>
      </c>
      <c r="H189" s="11"/>
      <c r="I189" s="10" t="s">
        <v>25</v>
      </c>
      <c r="J189" s="6"/>
      <c r="K189" s="50">
        <v>30.0</v>
      </c>
    </row>
    <row r="190">
      <c r="A190" s="6"/>
      <c r="B190" s="9" t="s">
        <v>21</v>
      </c>
      <c r="C190" s="9" t="s">
        <v>1146</v>
      </c>
      <c r="D190" s="10">
        <v>2020.0</v>
      </c>
      <c r="E190" s="61" t="s">
        <v>1147</v>
      </c>
      <c r="F190" s="62" t="s">
        <v>880</v>
      </c>
      <c r="G190" s="10" t="s">
        <v>1148</v>
      </c>
      <c r="H190" s="10" t="s">
        <v>1149</v>
      </c>
      <c r="I190" s="61" t="s">
        <v>25</v>
      </c>
      <c r="J190" s="6"/>
      <c r="K190" s="50">
        <v>30.0</v>
      </c>
    </row>
    <row r="191">
      <c r="A191" s="6"/>
      <c r="B191" s="9" t="s">
        <v>21</v>
      </c>
      <c r="C191" s="9" t="s">
        <v>1150</v>
      </c>
      <c r="D191" s="10">
        <v>2020.0</v>
      </c>
      <c r="E191" s="61" t="s">
        <v>1042</v>
      </c>
      <c r="F191" s="62" t="s">
        <v>880</v>
      </c>
      <c r="G191" s="10">
        <v>167.0</v>
      </c>
      <c r="H191" s="11"/>
      <c r="I191" s="61" t="s">
        <v>25</v>
      </c>
      <c r="J191" s="6"/>
      <c r="K191" s="50">
        <v>30.0</v>
      </c>
    </row>
    <row r="192">
      <c r="A192" s="6"/>
      <c r="B192" s="9" t="s">
        <v>21</v>
      </c>
      <c r="C192" s="9" t="s">
        <v>1151</v>
      </c>
      <c r="D192" s="10">
        <v>2020.0</v>
      </c>
      <c r="E192" s="61" t="s">
        <v>1152</v>
      </c>
      <c r="F192" s="62" t="s">
        <v>877</v>
      </c>
      <c r="G192" s="7">
        <v>264.0</v>
      </c>
      <c r="H192" s="63" t="s">
        <v>1063</v>
      </c>
      <c r="I192" s="61" t="s">
        <v>30</v>
      </c>
      <c r="J192" s="6"/>
      <c r="K192" s="50">
        <v>30.0</v>
      </c>
    </row>
    <row r="193">
      <c r="A193" s="6"/>
      <c r="B193" s="9" t="s">
        <v>21</v>
      </c>
      <c r="C193" s="9" t="s">
        <v>1153</v>
      </c>
      <c r="D193" s="10">
        <v>2020.0</v>
      </c>
      <c r="E193" s="61" t="s">
        <v>879</v>
      </c>
      <c r="F193" s="62" t="s">
        <v>880</v>
      </c>
      <c r="G193" s="7" t="s">
        <v>1154</v>
      </c>
      <c r="H193" s="70" t="s">
        <v>1155</v>
      </c>
      <c r="I193" s="61" t="s">
        <v>25</v>
      </c>
      <c r="J193" s="6"/>
      <c r="K193" s="50">
        <v>30.0</v>
      </c>
    </row>
    <row r="194">
      <c r="A194" s="6"/>
      <c r="B194" s="9" t="s">
        <v>21</v>
      </c>
      <c r="C194" s="9" t="s">
        <v>1156</v>
      </c>
      <c r="D194" s="22">
        <v>2020.0</v>
      </c>
      <c r="E194" s="22" t="s">
        <v>786</v>
      </c>
      <c r="F194" s="22" t="s">
        <v>891</v>
      </c>
      <c r="G194" s="22">
        <v>301.0</v>
      </c>
      <c r="H194" s="27"/>
      <c r="I194" s="22" t="s">
        <v>30</v>
      </c>
      <c r="J194" s="6"/>
      <c r="K194" s="50">
        <v>30.0</v>
      </c>
    </row>
    <row r="195">
      <c r="A195" s="6"/>
      <c r="B195" s="9" t="s">
        <v>21</v>
      </c>
      <c r="C195" s="9" t="s">
        <v>1157</v>
      </c>
      <c r="D195" s="10">
        <v>2020.0</v>
      </c>
      <c r="E195" s="10" t="s">
        <v>786</v>
      </c>
      <c r="F195" s="10" t="s">
        <v>891</v>
      </c>
      <c r="G195" s="10">
        <v>301.0</v>
      </c>
      <c r="H195" s="10" t="s">
        <v>889</v>
      </c>
      <c r="I195" s="10" t="s">
        <v>25</v>
      </c>
      <c r="J195" s="6"/>
      <c r="K195" s="50">
        <v>30.0</v>
      </c>
    </row>
    <row r="196">
      <c r="A196" s="6"/>
      <c r="B196" s="9" t="s">
        <v>21</v>
      </c>
      <c r="C196" s="9" t="s">
        <v>1158</v>
      </c>
      <c r="D196" s="10">
        <v>2020.0</v>
      </c>
      <c r="E196" s="10" t="s">
        <v>1159</v>
      </c>
      <c r="F196" s="20" t="s">
        <v>880</v>
      </c>
      <c r="G196" s="10">
        <v>5.0</v>
      </c>
      <c r="H196" s="10" t="s">
        <v>1160</v>
      </c>
      <c r="I196" s="10" t="s">
        <v>25</v>
      </c>
      <c r="J196" s="6"/>
      <c r="K196" s="50">
        <v>30.0</v>
      </c>
    </row>
    <row r="197">
      <c r="A197" s="6"/>
      <c r="B197" s="9" t="s">
        <v>21</v>
      </c>
      <c r="C197" s="7">
        <v>5.674714E7</v>
      </c>
      <c r="D197" s="7">
        <v>2020.0</v>
      </c>
      <c r="E197" s="9" t="s">
        <v>1161</v>
      </c>
      <c r="F197" s="22" t="s">
        <v>880</v>
      </c>
      <c r="G197" s="22">
        <v>204.0</v>
      </c>
      <c r="H197" s="22"/>
      <c r="I197" s="22" t="s">
        <v>25</v>
      </c>
      <c r="J197" s="6"/>
      <c r="K197" s="50">
        <v>30.0</v>
      </c>
    </row>
    <row r="198">
      <c r="A198" s="6"/>
      <c r="B198" s="9" t="s">
        <v>21</v>
      </c>
      <c r="C198" s="9" t="s">
        <v>1162</v>
      </c>
      <c r="D198" s="22">
        <v>2020.0</v>
      </c>
      <c r="E198" s="22" t="s">
        <v>786</v>
      </c>
      <c r="F198" s="22" t="s">
        <v>964</v>
      </c>
      <c r="G198" s="22">
        <v>383.0</v>
      </c>
      <c r="H198" s="22" t="s">
        <v>898</v>
      </c>
      <c r="I198" s="22" t="s">
        <v>25</v>
      </c>
      <c r="J198" s="6"/>
      <c r="K198" s="50">
        <v>30.0</v>
      </c>
    </row>
    <row r="199">
      <c r="A199" s="6"/>
      <c r="B199" s="9" t="s">
        <v>21</v>
      </c>
      <c r="C199" s="9" t="s">
        <v>1163</v>
      </c>
      <c r="D199" s="13">
        <v>2020.0</v>
      </c>
      <c r="E199" s="13" t="s">
        <v>853</v>
      </c>
      <c r="F199" s="13" t="s">
        <v>835</v>
      </c>
      <c r="G199" s="13">
        <v>264.0</v>
      </c>
      <c r="H199" s="13" t="s">
        <v>886</v>
      </c>
      <c r="I199" s="13" t="s">
        <v>30</v>
      </c>
      <c r="J199" s="6"/>
      <c r="K199" s="50">
        <v>30.0</v>
      </c>
    </row>
    <row r="200">
      <c r="A200" s="6"/>
      <c r="B200" s="9" t="s">
        <v>21</v>
      </c>
      <c r="C200" s="9" t="s">
        <v>1164</v>
      </c>
      <c r="D200" s="10">
        <v>2020.0</v>
      </c>
      <c r="E200" s="10" t="s">
        <v>884</v>
      </c>
      <c r="F200" s="10" t="s">
        <v>922</v>
      </c>
      <c r="G200" s="10" t="s">
        <v>1165</v>
      </c>
      <c r="H200" s="10" t="s">
        <v>1166</v>
      </c>
      <c r="I200" s="10" t="s">
        <v>30</v>
      </c>
      <c r="J200" s="6"/>
      <c r="K200" s="50">
        <v>30.0</v>
      </c>
    </row>
    <row r="201">
      <c r="A201" s="6"/>
      <c r="B201" s="9" t="s">
        <v>21</v>
      </c>
      <c r="C201" s="9" t="s">
        <v>1167</v>
      </c>
      <c r="D201" s="7">
        <v>2017.0</v>
      </c>
      <c r="E201" s="7" t="s">
        <v>65</v>
      </c>
      <c r="F201" s="15" t="s">
        <v>1168</v>
      </c>
      <c r="G201" s="7">
        <v>345.0</v>
      </c>
      <c r="H201" s="6"/>
      <c r="I201" s="7" t="s">
        <v>72</v>
      </c>
      <c r="J201" s="6"/>
      <c r="K201" s="50">
        <v>30.0</v>
      </c>
    </row>
    <row r="202">
      <c r="A202" s="6"/>
      <c r="B202" s="9" t="s">
        <v>21</v>
      </c>
      <c r="C202" s="9" t="s">
        <v>1169</v>
      </c>
      <c r="D202" s="7">
        <v>2017.0</v>
      </c>
      <c r="E202" s="7" t="s">
        <v>65</v>
      </c>
      <c r="F202" s="15" t="s">
        <v>1168</v>
      </c>
      <c r="G202" s="7">
        <v>345.0</v>
      </c>
      <c r="H202" s="6"/>
      <c r="I202" s="7" t="s">
        <v>72</v>
      </c>
      <c r="J202" s="6"/>
      <c r="K202" s="50">
        <v>30.0</v>
      </c>
    </row>
    <row r="203">
      <c r="A203" s="6"/>
      <c r="B203" s="9" t="s">
        <v>21</v>
      </c>
      <c r="C203" s="9" t="s">
        <v>1170</v>
      </c>
      <c r="D203" s="7">
        <v>2017.0</v>
      </c>
      <c r="E203" s="7" t="s">
        <v>1171</v>
      </c>
      <c r="F203" s="15" t="s">
        <v>1168</v>
      </c>
      <c r="G203" s="7">
        <v>345.0</v>
      </c>
      <c r="H203" s="6"/>
      <c r="I203" s="7" t="s">
        <v>72</v>
      </c>
      <c r="J203" s="6"/>
      <c r="K203" s="50">
        <v>30.0</v>
      </c>
    </row>
    <row r="204">
      <c r="A204" s="6"/>
      <c r="B204" s="9" t="s">
        <v>21</v>
      </c>
      <c r="C204" s="9" t="s">
        <v>1172</v>
      </c>
      <c r="D204" s="7">
        <v>2019.0</v>
      </c>
      <c r="E204" s="7" t="s">
        <v>1173</v>
      </c>
      <c r="F204" s="7" t="s">
        <v>847</v>
      </c>
      <c r="G204" s="7">
        <v>39.0</v>
      </c>
      <c r="H204" s="6"/>
      <c r="I204" s="7" t="s">
        <v>30</v>
      </c>
      <c r="J204" s="6"/>
      <c r="K204" s="50">
        <v>30.0</v>
      </c>
    </row>
    <row r="205">
      <c r="A205" s="6"/>
      <c r="B205" s="9" t="s">
        <v>21</v>
      </c>
      <c r="C205" s="9" t="s">
        <v>1174</v>
      </c>
      <c r="D205" s="7">
        <v>2019.0</v>
      </c>
      <c r="E205" s="7" t="s">
        <v>905</v>
      </c>
      <c r="F205" s="7" t="s">
        <v>1175</v>
      </c>
      <c r="G205" s="7">
        <v>323.0</v>
      </c>
      <c r="H205" s="6"/>
      <c r="I205" s="7" t="s">
        <v>30</v>
      </c>
      <c r="J205" s="6"/>
      <c r="K205" s="50">
        <v>30.0</v>
      </c>
    </row>
    <row r="206">
      <c r="A206" s="6"/>
      <c r="B206" s="9" t="s">
        <v>21</v>
      </c>
      <c r="C206" s="9" t="s">
        <v>1176</v>
      </c>
      <c r="D206" s="7">
        <v>2019.0</v>
      </c>
      <c r="E206" s="7" t="s">
        <v>905</v>
      </c>
      <c r="F206" s="7" t="s">
        <v>1175</v>
      </c>
      <c r="G206" s="7">
        <v>323.0</v>
      </c>
      <c r="H206" s="6"/>
      <c r="I206" s="7" t="s">
        <v>30</v>
      </c>
      <c r="J206" s="6"/>
      <c r="K206" s="50">
        <v>30.0</v>
      </c>
    </row>
    <row r="207">
      <c r="A207" s="6"/>
      <c r="B207" s="9" t="s">
        <v>21</v>
      </c>
      <c r="C207" s="9" t="s">
        <v>1177</v>
      </c>
      <c r="D207" s="7">
        <v>2019.0</v>
      </c>
      <c r="E207" s="7" t="s">
        <v>905</v>
      </c>
      <c r="F207" s="7" t="s">
        <v>1175</v>
      </c>
      <c r="G207" s="7">
        <v>323.0</v>
      </c>
      <c r="H207" s="6"/>
      <c r="I207" s="7" t="s">
        <v>30</v>
      </c>
      <c r="J207" s="6"/>
      <c r="K207" s="50">
        <v>30.0</v>
      </c>
    </row>
    <row r="208">
      <c r="A208" s="6"/>
      <c r="B208" s="9" t="s">
        <v>21</v>
      </c>
      <c r="C208" s="9" t="s">
        <v>1178</v>
      </c>
      <c r="D208" s="7">
        <v>2019.0</v>
      </c>
      <c r="E208" s="7" t="s">
        <v>905</v>
      </c>
      <c r="F208" s="7" t="s">
        <v>1175</v>
      </c>
      <c r="G208" s="7">
        <v>323.0</v>
      </c>
      <c r="H208" s="6"/>
      <c r="I208" s="7" t="s">
        <v>30</v>
      </c>
      <c r="J208" s="6"/>
      <c r="K208" s="50">
        <v>30.0</v>
      </c>
    </row>
    <row r="209">
      <c r="A209" s="6"/>
      <c r="B209" s="9" t="s">
        <v>21</v>
      </c>
      <c r="C209" s="9" t="s">
        <v>1179</v>
      </c>
      <c r="D209" s="7">
        <v>2019.0</v>
      </c>
      <c r="E209" s="7" t="s">
        <v>905</v>
      </c>
      <c r="F209" s="7" t="s">
        <v>1175</v>
      </c>
      <c r="G209" s="7">
        <v>323.0</v>
      </c>
      <c r="H209" s="6"/>
      <c r="I209" s="7" t="s">
        <v>30</v>
      </c>
      <c r="J209" s="6"/>
      <c r="K209" s="50">
        <v>30.0</v>
      </c>
    </row>
    <row r="210">
      <c r="A210" s="6"/>
      <c r="B210" s="9" t="s">
        <v>21</v>
      </c>
      <c r="C210" s="9" t="s">
        <v>1180</v>
      </c>
      <c r="D210" s="7">
        <v>2019.0</v>
      </c>
      <c r="E210" s="7" t="s">
        <v>905</v>
      </c>
      <c r="F210" s="15" t="s">
        <v>1089</v>
      </c>
      <c r="G210" s="7">
        <v>353.0</v>
      </c>
      <c r="H210" s="6"/>
      <c r="I210" s="7" t="s">
        <v>30</v>
      </c>
      <c r="J210" s="6"/>
      <c r="K210" s="50">
        <v>30.0</v>
      </c>
    </row>
    <row r="211">
      <c r="A211" s="6"/>
      <c r="B211" s="9" t="s">
        <v>66</v>
      </c>
      <c r="C211" s="7">
        <v>3067481.0</v>
      </c>
      <c r="D211" s="7">
        <v>2020.0</v>
      </c>
      <c r="E211" s="7" t="s">
        <v>119</v>
      </c>
      <c r="F211" s="7" t="s">
        <v>927</v>
      </c>
      <c r="G211" s="6"/>
      <c r="H211" s="7" t="s">
        <v>953</v>
      </c>
      <c r="I211" s="7" t="s">
        <v>961</v>
      </c>
      <c r="J211" s="6"/>
      <c r="K211" s="50">
        <v>30.0</v>
      </c>
    </row>
    <row r="212">
      <c r="A212" s="6"/>
      <c r="B212" s="9" t="s">
        <v>66</v>
      </c>
      <c r="C212" s="7">
        <v>1753153.0</v>
      </c>
      <c r="D212" s="7">
        <v>2020.0</v>
      </c>
      <c r="E212" s="7" t="s">
        <v>119</v>
      </c>
      <c r="F212" s="7" t="s">
        <v>927</v>
      </c>
      <c r="G212" s="6"/>
      <c r="H212" s="6"/>
      <c r="I212" s="7" t="s">
        <v>961</v>
      </c>
      <c r="J212" s="6"/>
      <c r="K212" s="50">
        <v>30.0</v>
      </c>
    </row>
    <row r="213">
      <c r="A213" s="6"/>
      <c r="B213" s="9" t="s">
        <v>66</v>
      </c>
      <c r="C213" s="9" t="s">
        <v>1181</v>
      </c>
      <c r="D213" s="7">
        <v>2020.0</v>
      </c>
      <c r="E213" s="7" t="s">
        <v>956</v>
      </c>
      <c r="F213" s="7" t="s">
        <v>1182</v>
      </c>
      <c r="G213" s="6"/>
      <c r="H213" s="7" t="s">
        <v>1183</v>
      </c>
      <c r="I213" s="7" t="s">
        <v>68</v>
      </c>
      <c r="J213" s="6"/>
      <c r="K213" s="50">
        <v>30.0</v>
      </c>
    </row>
    <row r="214">
      <c r="A214" s="6"/>
      <c r="B214" s="9" t="s">
        <v>66</v>
      </c>
      <c r="C214" s="7">
        <v>3752423.0</v>
      </c>
      <c r="D214" s="7">
        <v>2020.0</v>
      </c>
      <c r="E214" s="7" t="s">
        <v>956</v>
      </c>
      <c r="F214" s="7" t="s">
        <v>880</v>
      </c>
      <c r="G214" s="6"/>
      <c r="H214" s="7" t="s">
        <v>1098</v>
      </c>
      <c r="I214" s="7" t="s">
        <v>467</v>
      </c>
      <c r="J214" s="6"/>
      <c r="K214" s="50">
        <v>30.0</v>
      </c>
    </row>
    <row r="215">
      <c r="A215" s="6"/>
      <c r="B215" s="9" t="s">
        <v>66</v>
      </c>
      <c r="C215" s="7">
        <v>2358667.0</v>
      </c>
      <c r="D215" s="7">
        <v>2020.0</v>
      </c>
      <c r="E215" s="7" t="s">
        <v>954</v>
      </c>
      <c r="F215" s="7" t="s">
        <v>845</v>
      </c>
      <c r="G215" s="6"/>
      <c r="H215" s="6"/>
      <c r="I215" s="7" t="s">
        <v>961</v>
      </c>
      <c r="J215" s="6"/>
      <c r="K215" s="50">
        <v>30.0</v>
      </c>
    </row>
    <row r="216">
      <c r="A216" s="6"/>
      <c r="B216" s="9" t="s">
        <v>66</v>
      </c>
      <c r="C216" s="17">
        <v>7830717.0</v>
      </c>
      <c r="D216" s="17">
        <v>2020.0</v>
      </c>
      <c r="E216" s="17" t="s">
        <v>119</v>
      </c>
      <c r="F216" s="17" t="s">
        <v>927</v>
      </c>
      <c r="G216" s="17">
        <v>317.0</v>
      </c>
      <c r="H216" s="18"/>
      <c r="I216" s="17" t="s">
        <v>244</v>
      </c>
      <c r="J216" s="6"/>
      <c r="K216" s="50">
        <v>30.0</v>
      </c>
    </row>
    <row r="217">
      <c r="A217" s="6"/>
      <c r="B217" s="9" t="s">
        <v>66</v>
      </c>
      <c r="C217" s="17">
        <v>2206836.0</v>
      </c>
      <c r="D217" s="17">
        <v>2020.0</v>
      </c>
      <c r="E217" s="17" t="s">
        <v>119</v>
      </c>
      <c r="F217" s="17" t="s">
        <v>927</v>
      </c>
      <c r="G217" s="17">
        <v>317.0</v>
      </c>
      <c r="H217" s="18"/>
      <c r="I217" s="17" t="s">
        <v>244</v>
      </c>
      <c r="J217" s="6"/>
      <c r="K217" s="50">
        <v>30.0</v>
      </c>
    </row>
    <row r="218">
      <c r="A218" s="6"/>
      <c r="B218" s="9" t="s">
        <v>66</v>
      </c>
      <c r="C218" s="17">
        <v>4218615.0</v>
      </c>
      <c r="D218" s="17">
        <v>2020.0</v>
      </c>
      <c r="E218" s="17" t="s">
        <v>119</v>
      </c>
      <c r="F218" s="17" t="s">
        <v>927</v>
      </c>
      <c r="G218" s="17">
        <v>317.0</v>
      </c>
      <c r="H218" s="18"/>
      <c r="I218" s="17" t="s">
        <v>244</v>
      </c>
      <c r="J218" s="6"/>
      <c r="K218" s="50">
        <v>30.0</v>
      </c>
    </row>
    <row r="219">
      <c r="A219" s="6"/>
      <c r="B219" s="9" t="s">
        <v>66</v>
      </c>
      <c r="C219" s="17">
        <v>7026036.0</v>
      </c>
      <c r="D219" s="17">
        <v>2020.0</v>
      </c>
      <c r="E219" s="17" t="s">
        <v>119</v>
      </c>
      <c r="F219" s="17" t="s">
        <v>927</v>
      </c>
      <c r="G219" s="17">
        <v>317.0</v>
      </c>
      <c r="H219" s="18"/>
      <c r="I219" s="17" t="s">
        <v>244</v>
      </c>
      <c r="J219" s="6"/>
      <c r="K219" s="50">
        <v>30.0</v>
      </c>
    </row>
    <row r="220">
      <c r="A220" s="6"/>
      <c r="B220" s="9" t="s">
        <v>66</v>
      </c>
      <c r="C220" s="17">
        <v>7866832.0</v>
      </c>
      <c r="D220" s="17">
        <v>2020.0</v>
      </c>
      <c r="E220" s="17" t="s">
        <v>119</v>
      </c>
      <c r="F220" s="17" t="s">
        <v>927</v>
      </c>
      <c r="G220" s="17">
        <v>317.0</v>
      </c>
      <c r="H220" s="18"/>
      <c r="I220" s="17" t="s">
        <v>244</v>
      </c>
      <c r="J220" s="6"/>
      <c r="K220" s="50">
        <v>30.0</v>
      </c>
    </row>
    <row r="221">
      <c r="A221" s="6"/>
      <c r="B221" s="9" t="s">
        <v>66</v>
      </c>
      <c r="C221" s="17">
        <v>1435556.0</v>
      </c>
      <c r="D221" s="17">
        <v>2020.0</v>
      </c>
      <c r="E221" s="17" t="s">
        <v>119</v>
      </c>
      <c r="F221" s="17" t="s">
        <v>927</v>
      </c>
      <c r="G221" s="17">
        <v>317.0</v>
      </c>
      <c r="H221" s="18"/>
      <c r="I221" s="17" t="s">
        <v>244</v>
      </c>
      <c r="J221" s="6"/>
      <c r="K221" s="50">
        <v>30.0</v>
      </c>
    </row>
    <row r="222">
      <c r="A222" s="6"/>
      <c r="B222" s="9" t="s">
        <v>66</v>
      </c>
      <c r="C222" s="16" t="s">
        <v>1184</v>
      </c>
      <c r="D222" s="17">
        <v>2020.0</v>
      </c>
      <c r="E222" s="17" t="s">
        <v>119</v>
      </c>
      <c r="F222" s="17" t="s">
        <v>927</v>
      </c>
      <c r="G222" s="17">
        <v>317.0</v>
      </c>
      <c r="H222" s="18"/>
      <c r="I222" s="17" t="s">
        <v>244</v>
      </c>
      <c r="J222" s="6"/>
      <c r="K222" s="50">
        <v>30.0</v>
      </c>
    </row>
    <row r="223">
      <c r="A223" s="6"/>
      <c r="B223" s="9" t="s">
        <v>66</v>
      </c>
      <c r="C223" s="17">
        <v>4713532.0</v>
      </c>
      <c r="D223" s="17">
        <v>2020.0</v>
      </c>
      <c r="E223" s="17" t="s">
        <v>119</v>
      </c>
      <c r="F223" s="17" t="s">
        <v>927</v>
      </c>
      <c r="G223" s="17">
        <v>317.0</v>
      </c>
      <c r="H223" s="18"/>
      <c r="I223" s="17" t="s">
        <v>244</v>
      </c>
      <c r="J223" s="6"/>
      <c r="K223" s="50">
        <v>30.0</v>
      </c>
    </row>
    <row r="224">
      <c r="A224" s="6"/>
      <c r="B224" s="9" t="s">
        <v>66</v>
      </c>
      <c r="C224" s="17">
        <v>1274585.0</v>
      </c>
      <c r="D224" s="17">
        <v>2020.0</v>
      </c>
      <c r="E224" s="17" t="s">
        <v>119</v>
      </c>
      <c r="F224" s="17" t="s">
        <v>927</v>
      </c>
      <c r="G224" s="17">
        <v>317.0</v>
      </c>
      <c r="H224" s="18"/>
      <c r="I224" s="17" t="s">
        <v>244</v>
      </c>
      <c r="J224" s="6"/>
      <c r="K224" s="50">
        <v>30.0</v>
      </c>
    </row>
    <row r="225">
      <c r="A225" s="6"/>
      <c r="B225" s="9" t="s">
        <v>21</v>
      </c>
      <c r="C225" s="9" t="s">
        <v>1185</v>
      </c>
      <c r="D225" s="7">
        <v>2020.0</v>
      </c>
      <c r="E225" s="7" t="s">
        <v>1186</v>
      </c>
      <c r="F225" s="7" t="s">
        <v>880</v>
      </c>
      <c r="G225" s="7">
        <v>4.0</v>
      </c>
      <c r="H225" s="70" t="s">
        <v>1187</v>
      </c>
      <c r="I225" s="7" t="s">
        <v>25</v>
      </c>
      <c r="J225" s="6"/>
      <c r="K225" s="50">
        <v>30.0</v>
      </c>
    </row>
    <row r="226">
      <c r="A226" s="6"/>
      <c r="B226" s="9" t="s">
        <v>21</v>
      </c>
      <c r="C226" s="9" t="s">
        <v>1188</v>
      </c>
      <c r="D226" s="7">
        <v>2020.0</v>
      </c>
      <c r="E226" s="7" t="s">
        <v>884</v>
      </c>
      <c r="F226" s="7" t="s">
        <v>880</v>
      </c>
      <c r="G226" s="7">
        <v>204.0</v>
      </c>
      <c r="H226" s="70"/>
      <c r="I226" s="7" t="s">
        <v>25</v>
      </c>
      <c r="J226" s="6"/>
      <c r="K226" s="50">
        <v>30.0</v>
      </c>
    </row>
    <row r="227">
      <c r="A227" s="6"/>
      <c r="B227" s="9" t="s">
        <v>21</v>
      </c>
      <c r="C227" s="9" t="s">
        <v>1189</v>
      </c>
      <c r="D227" s="7">
        <v>2020.0</v>
      </c>
      <c r="E227" s="7" t="s">
        <v>1190</v>
      </c>
      <c r="F227" s="7" t="s">
        <v>964</v>
      </c>
      <c r="G227" s="7" t="s">
        <v>1191</v>
      </c>
      <c r="H227" s="7" t="s">
        <v>1192</v>
      </c>
      <c r="I227" s="7" t="s">
        <v>25</v>
      </c>
      <c r="J227" s="6"/>
      <c r="K227" s="50">
        <v>30.0</v>
      </c>
    </row>
    <row r="228">
      <c r="A228" s="6"/>
      <c r="B228" s="9" t="s">
        <v>21</v>
      </c>
      <c r="C228" s="9" t="s">
        <v>1193</v>
      </c>
      <c r="D228" s="7">
        <v>2018.0</v>
      </c>
      <c r="E228" s="7" t="s">
        <v>305</v>
      </c>
      <c r="F228" s="7" t="s">
        <v>1087</v>
      </c>
      <c r="G228" s="7">
        <v>167.0</v>
      </c>
      <c r="H228" s="7"/>
      <c r="I228" s="7" t="s">
        <v>72</v>
      </c>
      <c r="J228" s="6"/>
      <c r="K228" s="50">
        <v>30.0</v>
      </c>
    </row>
    <row r="229">
      <c r="A229" s="6"/>
      <c r="B229" s="9" t="s">
        <v>21</v>
      </c>
      <c r="C229" s="7">
        <v>5.4088428E7</v>
      </c>
      <c r="D229" s="7">
        <v>1979.0</v>
      </c>
      <c r="E229" s="7" t="s">
        <v>62</v>
      </c>
      <c r="F229" s="7" t="s">
        <v>1194</v>
      </c>
      <c r="G229" s="6"/>
      <c r="H229" s="7">
        <v>308.0</v>
      </c>
      <c r="I229" s="7" t="s">
        <v>666</v>
      </c>
      <c r="J229" s="6"/>
      <c r="K229" s="50">
        <v>30.0</v>
      </c>
    </row>
    <row r="230">
      <c r="A230" s="6"/>
      <c r="B230" s="9" t="s">
        <v>66</v>
      </c>
      <c r="C230" s="9" t="s">
        <v>1195</v>
      </c>
      <c r="D230" s="7">
        <v>1989.0</v>
      </c>
      <c r="E230" s="7" t="s">
        <v>90</v>
      </c>
      <c r="F230" s="7" t="s">
        <v>967</v>
      </c>
      <c r="G230" s="6"/>
      <c r="H230" s="7">
        <v>270.0</v>
      </c>
      <c r="I230" s="7" t="s">
        <v>808</v>
      </c>
      <c r="J230" s="6"/>
      <c r="K230" s="50">
        <v>30.0</v>
      </c>
    </row>
    <row r="231">
      <c r="A231" s="6"/>
      <c r="B231" s="9" t="s">
        <v>21</v>
      </c>
      <c r="C231" s="9" t="s">
        <v>1196</v>
      </c>
      <c r="D231" s="7">
        <v>1987.0</v>
      </c>
      <c r="E231" s="7" t="s">
        <v>62</v>
      </c>
      <c r="F231" s="7" t="s">
        <v>986</v>
      </c>
      <c r="G231" s="6"/>
      <c r="H231" s="7">
        <v>31.0</v>
      </c>
      <c r="I231" s="7" t="s">
        <v>25</v>
      </c>
      <c r="J231" s="6"/>
      <c r="K231" s="50">
        <v>30.0</v>
      </c>
    </row>
    <row r="232">
      <c r="A232" s="6"/>
      <c r="B232" s="9" t="s">
        <v>21</v>
      </c>
      <c r="C232" s="9" t="s">
        <v>1197</v>
      </c>
      <c r="D232" s="7">
        <v>1987.0</v>
      </c>
      <c r="E232" s="7" t="s">
        <v>62</v>
      </c>
      <c r="F232" s="7" t="s">
        <v>986</v>
      </c>
      <c r="G232" s="6"/>
      <c r="H232" s="7">
        <v>31.0</v>
      </c>
      <c r="I232" s="7" t="s">
        <v>25</v>
      </c>
      <c r="J232" s="6"/>
      <c r="K232" s="50">
        <v>30.0</v>
      </c>
    </row>
    <row r="233">
      <c r="A233" s="6"/>
      <c r="B233" s="9" t="s">
        <v>21</v>
      </c>
      <c r="C233" s="9" t="s">
        <v>1198</v>
      </c>
      <c r="D233" s="7">
        <v>1987.0</v>
      </c>
      <c r="E233" s="7" t="s">
        <v>62</v>
      </c>
      <c r="F233" s="7" t="s">
        <v>986</v>
      </c>
      <c r="G233" s="6"/>
      <c r="H233" s="7">
        <v>31.0</v>
      </c>
      <c r="I233" s="7" t="s">
        <v>25</v>
      </c>
      <c r="J233" s="6"/>
      <c r="K233" s="50">
        <v>30.0</v>
      </c>
    </row>
    <row r="234">
      <c r="A234" s="6"/>
      <c r="B234" s="9" t="s">
        <v>21</v>
      </c>
      <c r="C234" s="9" t="s">
        <v>1199</v>
      </c>
      <c r="D234" s="7">
        <v>1989.0</v>
      </c>
      <c r="E234" s="7" t="s">
        <v>330</v>
      </c>
      <c r="F234" s="7" t="s">
        <v>967</v>
      </c>
      <c r="G234" s="7" t="s">
        <v>968</v>
      </c>
      <c r="H234" s="7" t="s">
        <v>105</v>
      </c>
      <c r="I234" s="7" t="s">
        <v>25</v>
      </c>
      <c r="J234" s="6"/>
      <c r="K234" s="50">
        <v>30.0</v>
      </c>
    </row>
    <row r="235">
      <c r="A235" s="6"/>
      <c r="B235" s="9" t="s">
        <v>66</v>
      </c>
      <c r="C235" s="9" t="s">
        <v>1200</v>
      </c>
      <c r="D235" s="7">
        <v>2019.0</v>
      </c>
      <c r="E235" s="7" t="s">
        <v>119</v>
      </c>
      <c r="F235" s="7" t="s">
        <v>1201</v>
      </c>
      <c r="G235" s="7">
        <v>302.0</v>
      </c>
      <c r="H235" s="7" t="s">
        <v>243</v>
      </c>
      <c r="I235" s="7" t="s">
        <v>244</v>
      </c>
      <c r="J235" s="6"/>
      <c r="K235" s="50">
        <v>30.0</v>
      </c>
    </row>
    <row r="236">
      <c r="A236" s="6"/>
      <c r="B236" s="9" t="s">
        <v>66</v>
      </c>
      <c r="C236" s="9" t="s">
        <v>1202</v>
      </c>
      <c r="D236" s="7">
        <v>2019.0</v>
      </c>
      <c r="E236" s="7" t="s">
        <v>119</v>
      </c>
      <c r="F236" s="7" t="s">
        <v>1201</v>
      </c>
      <c r="G236" s="7">
        <v>302.0</v>
      </c>
      <c r="H236" s="7" t="s">
        <v>243</v>
      </c>
      <c r="I236" s="7" t="s">
        <v>244</v>
      </c>
      <c r="J236" s="6"/>
      <c r="K236" s="50">
        <v>30.0</v>
      </c>
    </row>
    <row r="237">
      <c r="A237" s="6"/>
      <c r="B237" s="9" t="s">
        <v>66</v>
      </c>
      <c r="C237" s="9" t="s">
        <v>1203</v>
      </c>
      <c r="D237" s="7">
        <v>2019.0</v>
      </c>
      <c r="E237" s="7" t="s">
        <v>119</v>
      </c>
      <c r="F237" s="7" t="s">
        <v>1201</v>
      </c>
      <c r="G237" s="7">
        <v>302.0</v>
      </c>
      <c r="H237" s="7" t="s">
        <v>243</v>
      </c>
      <c r="I237" s="7" t="s">
        <v>244</v>
      </c>
      <c r="J237" s="6"/>
      <c r="K237" s="50">
        <v>30.0</v>
      </c>
    </row>
    <row r="238">
      <c r="A238" s="6"/>
      <c r="B238" s="9" t="s">
        <v>66</v>
      </c>
      <c r="C238" s="9" t="s">
        <v>1204</v>
      </c>
      <c r="D238" s="7">
        <v>2019.0</v>
      </c>
      <c r="E238" s="7" t="s">
        <v>119</v>
      </c>
      <c r="F238" s="7" t="s">
        <v>1201</v>
      </c>
      <c r="G238" s="7">
        <v>302.0</v>
      </c>
      <c r="H238" s="7" t="s">
        <v>243</v>
      </c>
      <c r="I238" s="7" t="s">
        <v>244</v>
      </c>
      <c r="J238" s="6"/>
      <c r="K238" s="50">
        <v>30.0</v>
      </c>
    </row>
    <row r="239">
      <c r="A239" s="6"/>
      <c r="B239" s="9" t="s">
        <v>66</v>
      </c>
      <c r="C239" s="9" t="s">
        <v>1205</v>
      </c>
      <c r="D239" s="7">
        <v>2019.0</v>
      </c>
      <c r="E239" s="7" t="s">
        <v>119</v>
      </c>
      <c r="F239" s="7" t="s">
        <v>1201</v>
      </c>
      <c r="G239" s="7">
        <v>302.0</v>
      </c>
      <c r="H239" s="7" t="s">
        <v>243</v>
      </c>
      <c r="I239" s="7" t="s">
        <v>244</v>
      </c>
      <c r="J239" s="6"/>
      <c r="K239" s="50">
        <v>30.0</v>
      </c>
    </row>
    <row r="240">
      <c r="A240" s="6"/>
      <c r="B240" s="9" t="s">
        <v>66</v>
      </c>
      <c r="C240" s="9" t="s">
        <v>1206</v>
      </c>
      <c r="D240" s="7">
        <v>2019.0</v>
      </c>
      <c r="E240" s="7" t="s">
        <v>119</v>
      </c>
      <c r="F240" s="7" t="s">
        <v>1201</v>
      </c>
      <c r="G240" s="7">
        <v>302.0</v>
      </c>
      <c r="H240" s="7" t="s">
        <v>243</v>
      </c>
      <c r="I240" s="7" t="s">
        <v>244</v>
      </c>
      <c r="J240" s="6"/>
      <c r="K240" s="50">
        <v>30.0</v>
      </c>
    </row>
    <row r="241">
      <c r="A241" s="6"/>
      <c r="B241" s="9" t="s">
        <v>66</v>
      </c>
      <c r="C241" s="9" t="s">
        <v>1207</v>
      </c>
      <c r="D241" s="7">
        <v>2019.0</v>
      </c>
      <c r="E241" s="7" t="s">
        <v>119</v>
      </c>
      <c r="F241" s="7" t="s">
        <v>1201</v>
      </c>
      <c r="G241" s="7">
        <v>302.0</v>
      </c>
      <c r="H241" s="7" t="s">
        <v>243</v>
      </c>
      <c r="I241" s="7" t="s">
        <v>244</v>
      </c>
      <c r="J241" s="6"/>
      <c r="K241" s="50">
        <v>30.0</v>
      </c>
    </row>
    <row r="242">
      <c r="A242" s="6"/>
      <c r="B242" s="9" t="s">
        <v>66</v>
      </c>
      <c r="C242" s="9" t="s">
        <v>1208</v>
      </c>
      <c r="D242" s="7">
        <v>2019.0</v>
      </c>
      <c r="E242" s="7" t="s">
        <v>119</v>
      </c>
      <c r="F242" s="7" t="s">
        <v>1201</v>
      </c>
      <c r="G242" s="7">
        <v>302.0</v>
      </c>
      <c r="H242" s="7" t="s">
        <v>243</v>
      </c>
      <c r="I242" s="7" t="s">
        <v>244</v>
      </c>
      <c r="J242" s="6"/>
      <c r="K242" s="50">
        <v>30.0</v>
      </c>
    </row>
    <row r="243">
      <c r="A243" s="6"/>
      <c r="B243" s="9" t="s">
        <v>66</v>
      </c>
      <c r="C243" s="9" t="s">
        <v>1209</v>
      </c>
      <c r="D243" s="7">
        <v>2019.0</v>
      </c>
      <c r="E243" s="7" t="s">
        <v>119</v>
      </c>
      <c r="F243" s="7" t="s">
        <v>1201</v>
      </c>
      <c r="G243" s="7">
        <v>302.0</v>
      </c>
      <c r="H243" s="7" t="s">
        <v>243</v>
      </c>
      <c r="I243" s="7" t="s">
        <v>244</v>
      </c>
      <c r="J243" s="6"/>
      <c r="K243" s="50">
        <v>30.0</v>
      </c>
    </row>
    <row r="244">
      <c r="A244" s="6"/>
      <c r="B244" s="9" t="s">
        <v>66</v>
      </c>
      <c r="C244" s="9" t="s">
        <v>1210</v>
      </c>
      <c r="D244" s="7">
        <v>2019.0</v>
      </c>
      <c r="E244" s="7" t="s">
        <v>119</v>
      </c>
      <c r="F244" s="7" t="s">
        <v>1201</v>
      </c>
      <c r="G244" s="7">
        <v>302.0</v>
      </c>
      <c r="H244" s="7" t="s">
        <v>243</v>
      </c>
      <c r="I244" s="7" t="s">
        <v>244</v>
      </c>
      <c r="J244" s="6"/>
      <c r="K244" s="50">
        <v>30.0</v>
      </c>
    </row>
    <row r="245">
      <c r="A245" s="6"/>
      <c r="B245" s="9" t="s">
        <v>66</v>
      </c>
      <c r="C245" s="9" t="s">
        <v>1211</v>
      </c>
      <c r="D245" s="7">
        <v>2019.0</v>
      </c>
      <c r="E245" s="7" t="s">
        <v>119</v>
      </c>
      <c r="F245" s="7" t="s">
        <v>1201</v>
      </c>
      <c r="G245" s="7">
        <v>302.0</v>
      </c>
      <c r="H245" s="7" t="s">
        <v>243</v>
      </c>
      <c r="I245" s="7" t="s">
        <v>244</v>
      </c>
      <c r="J245" s="6"/>
      <c r="K245" s="50">
        <v>30.0</v>
      </c>
    </row>
    <row r="246">
      <c r="A246" s="6"/>
      <c r="B246" s="9" t="s">
        <v>21</v>
      </c>
      <c r="C246" s="9" t="s">
        <v>1212</v>
      </c>
      <c r="D246" s="7">
        <v>1989.0</v>
      </c>
      <c r="E246" s="7" t="s">
        <v>330</v>
      </c>
      <c r="F246" s="7" t="s">
        <v>997</v>
      </c>
      <c r="G246" s="7" t="s">
        <v>1213</v>
      </c>
      <c r="H246" s="7" t="s">
        <v>105</v>
      </c>
      <c r="I246" s="7" t="s">
        <v>25</v>
      </c>
      <c r="J246" s="6"/>
      <c r="K246" s="50">
        <v>30.0</v>
      </c>
    </row>
    <row r="247">
      <c r="A247" s="6"/>
      <c r="B247" s="19"/>
      <c r="C247" s="9" t="s">
        <v>1214</v>
      </c>
      <c r="D247" s="7">
        <v>1990.0</v>
      </c>
      <c r="E247" s="7" t="s">
        <v>330</v>
      </c>
      <c r="F247" s="7" t="s">
        <v>1215</v>
      </c>
      <c r="G247" s="7" t="s">
        <v>1216</v>
      </c>
      <c r="H247" s="7" t="s">
        <v>105</v>
      </c>
      <c r="I247" s="7" t="s">
        <v>25</v>
      </c>
      <c r="J247" s="6"/>
      <c r="K247" s="50">
        <v>30.0</v>
      </c>
    </row>
    <row r="248">
      <c r="A248" s="6"/>
      <c r="B248" s="19"/>
      <c r="C248" s="9" t="s">
        <v>1217</v>
      </c>
      <c r="D248" s="7">
        <v>1990.0</v>
      </c>
      <c r="E248" s="7" t="s">
        <v>330</v>
      </c>
      <c r="F248" s="7" t="s">
        <v>1215</v>
      </c>
      <c r="G248" s="7" t="s">
        <v>1216</v>
      </c>
      <c r="H248" s="7" t="s">
        <v>105</v>
      </c>
      <c r="I248" s="7" t="s">
        <v>25</v>
      </c>
      <c r="J248" s="6"/>
      <c r="K248" s="50">
        <v>30.0</v>
      </c>
    </row>
    <row r="249">
      <c r="A249" s="6"/>
      <c r="B249" s="19"/>
      <c r="C249" s="9" t="s">
        <v>1218</v>
      </c>
      <c r="D249" s="7">
        <v>1990.0</v>
      </c>
      <c r="E249" s="7" t="s">
        <v>330</v>
      </c>
      <c r="F249" s="7" t="s">
        <v>1215</v>
      </c>
      <c r="G249" s="7" t="s">
        <v>1216</v>
      </c>
      <c r="H249" s="7" t="s">
        <v>105</v>
      </c>
      <c r="I249" s="7" t="s">
        <v>25</v>
      </c>
      <c r="J249" s="6"/>
      <c r="K249" s="50">
        <v>30.0</v>
      </c>
    </row>
    <row r="250">
      <c r="A250" s="6"/>
      <c r="B250" s="9" t="s">
        <v>161</v>
      </c>
      <c r="C250" s="9" t="s">
        <v>840</v>
      </c>
      <c r="D250" s="7">
        <v>2020.0</v>
      </c>
      <c r="E250" s="7" t="s">
        <v>837</v>
      </c>
      <c r="F250" s="7" t="s">
        <v>1219</v>
      </c>
      <c r="G250" s="7">
        <v>6.0</v>
      </c>
      <c r="H250" s="7" t="s">
        <v>842</v>
      </c>
      <c r="I250" s="7" t="s">
        <v>30</v>
      </c>
      <c r="J250" s="6"/>
      <c r="K250" s="50">
        <v>35.0</v>
      </c>
    </row>
    <row r="251">
      <c r="A251" s="6"/>
      <c r="B251" s="9" t="s">
        <v>21</v>
      </c>
      <c r="C251" s="9" t="s">
        <v>1220</v>
      </c>
      <c r="D251" s="10">
        <v>2020.0</v>
      </c>
      <c r="E251" s="10" t="s">
        <v>786</v>
      </c>
      <c r="F251" s="10" t="s">
        <v>900</v>
      </c>
      <c r="G251" s="10">
        <v>331.0</v>
      </c>
      <c r="H251" s="10" t="s">
        <v>889</v>
      </c>
      <c r="I251" s="10" t="s">
        <v>25</v>
      </c>
      <c r="J251" s="6"/>
      <c r="K251" s="50">
        <v>35.0</v>
      </c>
    </row>
    <row r="252">
      <c r="A252" s="6"/>
      <c r="B252" s="9" t="s">
        <v>21</v>
      </c>
      <c r="C252" s="9" t="s">
        <v>1221</v>
      </c>
      <c r="D252" s="13">
        <v>2020.0</v>
      </c>
      <c r="E252" s="13" t="s">
        <v>853</v>
      </c>
      <c r="F252" s="13" t="s">
        <v>986</v>
      </c>
      <c r="G252" s="13">
        <v>67.0</v>
      </c>
      <c r="H252" s="13" t="s">
        <v>886</v>
      </c>
      <c r="I252" s="13" t="s">
        <v>30</v>
      </c>
      <c r="J252" s="6"/>
      <c r="K252" s="50">
        <v>35.0</v>
      </c>
    </row>
    <row r="253">
      <c r="A253" s="6"/>
      <c r="B253" s="9" t="s">
        <v>66</v>
      </c>
      <c r="C253" s="9" t="s">
        <v>1222</v>
      </c>
      <c r="D253" s="22">
        <v>3.0</v>
      </c>
      <c r="E253" s="22" t="s">
        <v>1223</v>
      </c>
      <c r="F253" s="22" t="s">
        <v>982</v>
      </c>
      <c r="G253" s="22">
        <v>5.0</v>
      </c>
      <c r="H253" s="27"/>
      <c r="I253" s="22" t="s">
        <v>467</v>
      </c>
      <c r="J253" s="6"/>
      <c r="K253" s="50">
        <v>35.0</v>
      </c>
    </row>
    <row r="254">
      <c r="A254" s="6"/>
      <c r="B254" s="9" t="s">
        <v>66</v>
      </c>
      <c r="C254" s="7">
        <v>3025370.0</v>
      </c>
      <c r="D254" s="7">
        <v>2020.0</v>
      </c>
      <c r="E254" s="7" t="s">
        <v>1224</v>
      </c>
      <c r="F254" s="7" t="s">
        <v>895</v>
      </c>
      <c r="G254" s="6"/>
      <c r="H254" s="6"/>
      <c r="I254" s="7" t="s">
        <v>961</v>
      </c>
      <c r="J254" s="6"/>
      <c r="K254" s="50">
        <v>35.0</v>
      </c>
    </row>
    <row r="255">
      <c r="A255" s="6"/>
      <c r="B255" s="9" t="s">
        <v>66</v>
      </c>
      <c r="C255" s="7">
        <v>2800785.0</v>
      </c>
      <c r="D255" s="7">
        <v>2020.0</v>
      </c>
      <c r="E255" s="7" t="s">
        <v>1099</v>
      </c>
      <c r="F255" s="7" t="s">
        <v>1062</v>
      </c>
      <c r="G255" s="6"/>
      <c r="H255" s="7" t="s">
        <v>1225</v>
      </c>
      <c r="I255" s="7" t="s">
        <v>68</v>
      </c>
      <c r="J255" s="6"/>
      <c r="K255" s="50">
        <v>35.0</v>
      </c>
    </row>
    <row r="256">
      <c r="A256" s="6"/>
      <c r="B256" s="9" t="s">
        <v>66</v>
      </c>
      <c r="C256" s="7">
        <v>6183454.0</v>
      </c>
      <c r="D256" s="7">
        <v>2020.0</v>
      </c>
      <c r="E256" s="7" t="s">
        <v>954</v>
      </c>
      <c r="F256" s="7" t="s">
        <v>1060</v>
      </c>
      <c r="G256" s="6"/>
      <c r="H256" s="7" t="s">
        <v>955</v>
      </c>
      <c r="I256" s="7" t="s">
        <v>467</v>
      </c>
      <c r="J256" s="6"/>
      <c r="K256" s="50">
        <v>35.0</v>
      </c>
    </row>
    <row r="257">
      <c r="A257" s="6"/>
      <c r="B257" s="9" t="s">
        <v>66</v>
      </c>
      <c r="C257" s="7">
        <v>7884516.0</v>
      </c>
      <c r="D257" s="7">
        <v>2020.0</v>
      </c>
      <c r="E257" s="7" t="s">
        <v>954</v>
      </c>
      <c r="F257" s="7" t="s">
        <v>880</v>
      </c>
      <c r="G257" s="6"/>
      <c r="H257" s="6"/>
      <c r="I257" s="7" t="s">
        <v>961</v>
      </c>
      <c r="J257" s="6"/>
      <c r="K257" s="50">
        <v>35.0</v>
      </c>
    </row>
    <row r="258">
      <c r="A258" s="6"/>
      <c r="B258" s="9" t="s">
        <v>66</v>
      </c>
      <c r="C258" s="17">
        <v>3621585.0</v>
      </c>
      <c r="D258" s="17">
        <v>2020.0</v>
      </c>
      <c r="E258" s="17" t="s">
        <v>884</v>
      </c>
      <c r="F258" s="17" t="s">
        <v>895</v>
      </c>
      <c r="G258" s="17">
        <v>261.0</v>
      </c>
      <c r="H258" s="17" t="s">
        <v>1226</v>
      </c>
      <c r="I258" s="17" t="s">
        <v>244</v>
      </c>
      <c r="J258" s="6"/>
      <c r="K258" s="50">
        <v>35.0</v>
      </c>
    </row>
    <row r="259">
      <c r="A259" s="6"/>
      <c r="B259" s="9" t="s">
        <v>21</v>
      </c>
      <c r="C259" s="9" t="s">
        <v>1227</v>
      </c>
      <c r="D259" s="7">
        <v>2020.0</v>
      </c>
      <c r="E259" s="7" t="s">
        <v>884</v>
      </c>
      <c r="F259" s="7" t="s">
        <v>880</v>
      </c>
      <c r="G259" s="7">
        <v>204.0</v>
      </c>
      <c r="H259" s="7"/>
      <c r="I259" s="7" t="s">
        <v>25</v>
      </c>
      <c r="J259" s="6"/>
      <c r="K259" s="50">
        <v>35.0</v>
      </c>
    </row>
    <row r="260">
      <c r="A260" s="6"/>
      <c r="B260" s="16" t="s">
        <v>21</v>
      </c>
      <c r="C260" s="16" t="s">
        <v>1228</v>
      </c>
      <c r="D260" s="17">
        <v>2020.0</v>
      </c>
      <c r="E260" s="17" t="s">
        <v>119</v>
      </c>
      <c r="F260" s="17" t="s">
        <v>1229</v>
      </c>
      <c r="G260" s="17">
        <v>175.0</v>
      </c>
      <c r="H260" s="17" t="s">
        <v>1230</v>
      </c>
      <c r="I260" s="17" t="s">
        <v>30</v>
      </c>
      <c r="J260" s="6"/>
      <c r="K260" s="50">
        <v>35.0</v>
      </c>
    </row>
    <row r="261">
      <c r="A261" s="6"/>
      <c r="B261" s="9" t="s">
        <v>21</v>
      </c>
      <c r="C261" s="9" t="s">
        <v>1231</v>
      </c>
      <c r="D261" s="7">
        <v>1989.0</v>
      </c>
      <c r="E261" s="7" t="s">
        <v>330</v>
      </c>
      <c r="F261" s="7" t="s">
        <v>967</v>
      </c>
      <c r="G261" s="7" t="s">
        <v>968</v>
      </c>
      <c r="H261" s="7" t="s">
        <v>105</v>
      </c>
      <c r="I261" s="7" t="s">
        <v>25</v>
      </c>
      <c r="J261" s="6"/>
      <c r="K261" s="50">
        <v>35.0</v>
      </c>
    </row>
    <row r="262">
      <c r="A262" s="6"/>
      <c r="B262" s="9" t="s">
        <v>21</v>
      </c>
      <c r="C262" s="9" t="s">
        <v>1232</v>
      </c>
      <c r="D262" s="7">
        <v>1989.0</v>
      </c>
      <c r="E262" s="7" t="s">
        <v>330</v>
      </c>
      <c r="F262" s="7" t="s">
        <v>967</v>
      </c>
      <c r="G262" s="7" t="s">
        <v>968</v>
      </c>
      <c r="H262" s="7" t="s">
        <v>105</v>
      </c>
      <c r="I262" s="7" t="s">
        <v>25</v>
      </c>
      <c r="J262" s="6"/>
      <c r="K262" s="50">
        <v>35.0</v>
      </c>
    </row>
    <row r="263">
      <c r="A263" s="6"/>
      <c r="B263" s="9" t="s">
        <v>21</v>
      </c>
      <c r="C263" s="9" t="s">
        <v>1233</v>
      </c>
      <c r="D263" s="7">
        <v>1989.0</v>
      </c>
      <c r="E263" s="7" t="s">
        <v>330</v>
      </c>
      <c r="F263" s="7" t="s">
        <v>967</v>
      </c>
      <c r="G263" s="7" t="s">
        <v>968</v>
      </c>
      <c r="H263" s="7" t="s">
        <v>105</v>
      </c>
      <c r="I263" s="7" t="s">
        <v>25</v>
      </c>
      <c r="J263" s="6"/>
      <c r="K263" s="50">
        <v>35.0</v>
      </c>
    </row>
    <row r="264">
      <c r="A264" s="6"/>
      <c r="B264" s="9" t="s">
        <v>21</v>
      </c>
      <c r="C264" s="9" t="s">
        <v>1234</v>
      </c>
      <c r="D264" s="7">
        <v>1989.0</v>
      </c>
      <c r="E264" s="7" t="s">
        <v>330</v>
      </c>
      <c r="F264" s="7" t="s">
        <v>967</v>
      </c>
      <c r="G264" s="7" t="s">
        <v>968</v>
      </c>
      <c r="H264" s="7" t="s">
        <v>105</v>
      </c>
      <c r="I264" s="7" t="s">
        <v>25</v>
      </c>
      <c r="J264" s="6"/>
      <c r="K264" s="50">
        <v>35.0</v>
      </c>
    </row>
    <row r="265">
      <c r="A265" s="6"/>
      <c r="B265" s="9" t="s">
        <v>21</v>
      </c>
      <c r="C265" s="9" t="s">
        <v>1235</v>
      </c>
      <c r="D265" s="7">
        <v>1989.0</v>
      </c>
      <c r="E265" s="7" t="s">
        <v>330</v>
      </c>
      <c r="F265" s="7" t="s">
        <v>967</v>
      </c>
      <c r="G265" s="7" t="s">
        <v>968</v>
      </c>
      <c r="H265" s="7" t="s">
        <v>105</v>
      </c>
      <c r="I265" s="7" t="s">
        <v>25</v>
      </c>
      <c r="J265" s="6"/>
      <c r="K265" s="50">
        <v>35.0</v>
      </c>
    </row>
    <row r="266">
      <c r="A266" s="6"/>
      <c r="B266" s="9" t="s">
        <v>21</v>
      </c>
      <c r="C266" s="9" t="s">
        <v>1236</v>
      </c>
      <c r="D266" s="7">
        <v>1989.0</v>
      </c>
      <c r="E266" s="7" t="s">
        <v>330</v>
      </c>
      <c r="F266" s="7" t="s">
        <v>967</v>
      </c>
      <c r="G266" s="7" t="s">
        <v>968</v>
      </c>
      <c r="H266" s="7" t="s">
        <v>105</v>
      </c>
      <c r="I266" s="7" t="s">
        <v>25</v>
      </c>
      <c r="J266" s="6"/>
      <c r="K266" s="50">
        <v>35.0</v>
      </c>
    </row>
    <row r="267">
      <c r="A267" s="6"/>
      <c r="B267" s="9" t="s">
        <v>21</v>
      </c>
      <c r="C267" s="9" t="s">
        <v>1237</v>
      </c>
      <c r="D267" s="7">
        <v>1989.0</v>
      </c>
      <c r="E267" s="7" t="s">
        <v>330</v>
      </c>
      <c r="F267" s="7" t="s">
        <v>967</v>
      </c>
      <c r="G267" s="7" t="s">
        <v>968</v>
      </c>
      <c r="H267" s="7" t="s">
        <v>105</v>
      </c>
      <c r="I267" s="7" t="s">
        <v>25</v>
      </c>
      <c r="J267" s="6"/>
      <c r="K267" s="50">
        <v>35.0</v>
      </c>
    </row>
    <row r="268">
      <c r="A268" s="6"/>
      <c r="B268" s="9" t="s">
        <v>21</v>
      </c>
      <c r="C268" s="9" t="s">
        <v>1238</v>
      </c>
      <c r="D268" s="7">
        <v>1989.0</v>
      </c>
      <c r="E268" s="7" t="s">
        <v>330</v>
      </c>
      <c r="F268" s="7" t="s">
        <v>967</v>
      </c>
      <c r="G268" s="7" t="s">
        <v>968</v>
      </c>
      <c r="H268" s="7" t="s">
        <v>105</v>
      </c>
      <c r="I268" s="7" t="s">
        <v>25</v>
      </c>
      <c r="J268" s="6"/>
      <c r="K268" s="50">
        <v>35.0</v>
      </c>
    </row>
    <row r="269">
      <c r="A269" s="6"/>
      <c r="B269" s="9" t="s">
        <v>21</v>
      </c>
      <c r="C269" s="9" t="s">
        <v>1239</v>
      </c>
      <c r="D269" s="7">
        <v>1989.0</v>
      </c>
      <c r="E269" s="7" t="s">
        <v>330</v>
      </c>
      <c r="F269" s="7" t="s">
        <v>967</v>
      </c>
      <c r="G269" s="7" t="s">
        <v>968</v>
      </c>
      <c r="H269" s="7" t="s">
        <v>105</v>
      </c>
      <c r="I269" s="7" t="s">
        <v>25</v>
      </c>
      <c r="J269" s="6"/>
      <c r="K269" s="50">
        <v>35.0</v>
      </c>
    </row>
    <row r="270">
      <c r="A270" s="6"/>
      <c r="B270" s="9" t="s">
        <v>21</v>
      </c>
      <c r="C270" s="9" t="s">
        <v>1240</v>
      </c>
      <c r="D270" s="7">
        <v>1989.0</v>
      </c>
      <c r="E270" s="7" t="s">
        <v>330</v>
      </c>
      <c r="F270" s="7" t="s">
        <v>967</v>
      </c>
      <c r="G270" s="7" t="s">
        <v>968</v>
      </c>
      <c r="H270" s="7" t="s">
        <v>105</v>
      </c>
      <c r="I270" s="7" t="s">
        <v>25</v>
      </c>
      <c r="J270" s="6"/>
      <c r="K270" s="50">
        <v>35.0</v>
      </c>
    </row>
    <row r="271">
      <c r="A271" s="6"/>
      <c r="B271" s="19"/>
      <c r="C271" s="9" t="s">
        <v>1241</v>
      </c>
      <c r="D271" s="7">
        <v>1989.0</v>
      </c>
      <c r="E271" s="7" t="s">
        <v>996</v>
      </c>
      <c r="F271" s="7" t="s">
        <v>967</v>
      </c>
      <c r="G271" s="7">
        <v>490.0</v>
      </c>
      <c r="H271" s="7" t="s">
        <v>105</v>
      </c>
      <c r="I271" s="7" t="s">
        <v>25</v>
      </c>
      <c r="J271" s="6"/>
      <c r="K271" s="50">
        <v>35.0</v>
      </c>
    </row>
    <row r="272">
      <c r="A272" s="6"/>
      <c r="B272" s="19"/>
      <c r="C272" s="9" t="s">
        <v>1242</v>
      </c>
      <c r="D272" s="7">
        <v>1989.0</v>
      </c>
      <c r="E272" s="7" t="s">
        <v>996</v>
      </c>
      <c r="F272" s="7" t="s">
        <v>967</v>
      </c>
      <c r="G272" s="7">
        <v>490.0</v>
      </c>
      <c r="H272" s="7" t="s">
        <v>105</v>
      </c>
      <c r="I272" s="7" t="s">
        <v>25</v>
      </c>
      <c r="J272" s="6"/>
      <c r="K272" s="50">
        <v>35.0</v>
      </c>
    </row>
    <row r="273">
      <c r="A273" s="6"/>
      <c r="B273" s="19"/>
      <c r="C273" s="9" t="s">
        <v>1243</v>
      </c>
      <c r="D273" s="7">
        <v>1989.0</v>
      </c>
      <c r="E273" s="7" t="s">
        <v>996</v>
      </c>
      <c r="F273" s="7" t="s">
        <v>967</v>
      </c>
      <c r="G273" s="7">
        <v>490.0</v>
      </c>
      <c r="H273" s="7" t="s">
        <v>105</v>
      </c>
      <c r="I273" s="7" t="s">
        <v>25</v>
      </c>
      <c r="J273" s="6"/>
      <c r="K273" s="50">
        <v>35.0</v>
      </c>
    </row>
    <row r="274">
      <c r="A274" s="6"/>
      <c r="B274" s="19"/>
      <c r="C274" s="9" t="s">
        <v>1244</v>
      </c>
      <c r="D274" s="7">
        <v>1989.0</v>
      </c>
      <c r="E274" s="7" t="s">
        <v>996</v>
      </c>
      <c r="F274" s="7" t="s">
        <v>967</v>
      </c>
      <c r="G274" s="7">
        <v>490.0</v>
      </c>
      <c r="H274" s="7" t="s">
        <v>105</v>
      </c>
      <c r="I274" s="7" t="s">
        <v>25</v>
      </c>
      <c r="J274" s="6"/>
      <c r="K274" s="50">
        <v>35.0</v>
      </c>
    </row>
    <row r="275">
      <c r="A275" s="6"/>
      <c r="B275" s="19"/>
      <c r="C275" s="9" t="s">
        <v>1245</v>
      </c>
      <c r="D275" s="7">
        <v>1989.0</v>
      </c>
      <c r="E275" s="7" t="s">
        <v>996</v>
      </c>
      <c r="F275" s="7" t="s">
        <v>967</v>
      </c>
      <c r="G275" s="7">
        <v>490.0</v>
      </c>
      <c r="H275" s="7" t="s">
        <v>105</v>
      </c>
      <c r="I275" s="7" t="s">
        <v>25</v>
      </c>
      <c r="J275" s="6"/>
      <c r="K275" s="50">
        <v>35.0</v>
      </c>
    </row>
    <row r="276">
      <c r="A276" s="6"/>
      <c r="B276" s="19"/>
      <c r="C276" s="9" t="s">
        <v>1246</v>
      </c>
      <c r="D276" s="7">
        <v>1989.0</v>
      </c>
      <c r="E276" s="7" t="s">
        <v>996</v>
      </c>
      <c r="F276" s="7" t="s">
        <v>967</v>
      </c>
      <c r="G276" s="7">
        <v>490.0</v>
      </c>
      <c r="H276" s="7" t="s">
        <v>105</v>
      </c>
      <c r="I276" s="7" t="s">
        <v>25</v>
      </c>
      <c r="J276" s="6"/>
      <c r="K276" s="50">
        <v>35.0</v>
      </c>
    </row>
    <row r="277">
      <c r="A277" s="6"/>
      <c r="B277" s="19"/>
      <c r="C277" s="9" t="s">
        <v>1247</v>
      </c>
      <c r="D277" s="7">
        <v>1989.0</v>
      </c>
      <c r="E277" s="7" t="s">
        <v>330</v>
      </c>
      <c r="F277" s="7" t="s">
        <v>997</v>
      </c>
      <c r="G277" s="7" t="s">
        <v>1213</v>
      </c>
      <c r="H277" s="7" t="s">
        <v>243</v>
      </c>
      <c r="I277" s="7" t="s">
        <v>25</v>
      </c>
      <c r="J277" s="6"/>
      <c r="K277" s="50">
        <v>35.0</v>
      </c>
    </row>
    <row r="278">
      <c r="A278" s="6"/>
      <c r="B278" s="19"/>
      <c r="C278" s="9" t="s">
        <v>1248</v>
      </c>
      <c r="D278" s="7">
        <v>1989.0</v>
      </c>
      <c r="E278" s="7" t="s">
        <v>330</v>
      </c>
      <c r="F278" s="7" t="s">
        <v>967</v>
      </c>
      <c r="G278" s="7" t="s">
        <v>968</v>
      </c>
      <c r="H278" s="7" t="s">
        <v>105</v>
      </c>
      <c r="I278" s="7" t="s">
        <v>25</v>
      </c>
      <c r="J278" s="6"/>
      <c r="K278" s="50">
        <v>35.0</v>
      </c>
    </row>
    <row r="279">
      <c r="A279" s="6"/>
      <c r="B279" s="19"/>
      <c r="C279" s="9" t="s">
        <v>1249</v>
      </c>
      <c r="D279" s="7">
        <v>1989.0</v>
      </c>
      <c r="E279" s="7" t="s">
        <v>330</v>
      </c>
      <c r="F279" s="7" t="s">
        <v>967</v>
      </c>
      <c r="G279" s="7" t="s">
        <v>968</v>
      </c>
      <c r="H279" s="7" t="s">
        <v>105</v>
      </c>
      <c r="I279" s="7" t="s">
        <v>25</v>
      </c>
      <c r="J279" s="6"/>
      <c r="K279" s="50">
        <v>35.0</v>
      </c>
    </row>
    <row r="280">
      <c r="A280" s="6"/>
      <c r="B280" s="19"/>
      <c r="C280" s="9" t="s">
        <v>1250</v>
      </c>
      <c r="D280" s="7">
        <v>1989.0</v>
      </c>
      <c r="E280" s="7" t="s">
        <v>330</v>
      </c>
      <c r="F280" s="7" t="s">
        <v>967</v>
      </c>
      <c r="G280" s="7" t="s">
        <v>968</v>
      </c>
      <c r="H280" s="7" t="s">
        <v>105</v>
      </c>
      <c r="I280" s="7" t="s">
        <v>25</v>
      </c>
      <c r="J280" s="6"/>
      <c r="K280" s="50">
        <v>35.0</v>
      </c>
    </row>
    <row r="281">
      <c r="A281" s="6"/>
      <c r="B281" s="19"/>
      <c r="C281" s="9" t="s">
        <v>1251</v>
      </c>
      <c r="D281" s="7">
        <v>1989.0</v>
      </c>
      <c r="E281" s="7" t="s">
        <v>330</v>
      </c>
      <c r="F281" s="7" t="s">
        <v>967</v>
      </c>
      <c r="G281" s="7" t="s">
        <v>968</v>
      </c>
      <c r="H281" s="7" t="s">
        <v>105</v>
      </c>
      <c r="I281" s="7" t="s">
        <v>25</v>
      </c>
      <c r="J281" s="6"/>
      <c r="K281" s="50">
        <v>35.0</v>
      </c>
    </row>
    <row r="282">
      <c r="A282" s="6"/>
      <c r="B282" s="19"/>
      <c r="C282" s="9" t="s">
        <v>1252</v>
      </c>
      <c r="D282" s="7">
        <v>1989.0</v>
      </c>
      <c r="E282" s="7" t="s">
        <v>330</v>
      </c>
      <c r="F282" s="7" t="s">
        <v>967</v>
      </c>
      <c r="G282" s="7" t="s">
        <v>968</v>
      </c>
      <c r="H282" s="7" t="s">
        <v>105</v>
      </c>
      <c r="I282" s="7" t="s">
        <v>25</v>
      </c>
      <c r="J282" s="6"/>
      <c r="K282" s="50">
        <v>35.0</v>
      </c>
    </row>
    <row r="283">
      <c r="A283" s="6"/>
      <c r="B283" s="19"/>
      <c r="C283" s="9" t="s">
        <v>1253</v>
      </c>
      <c r="D283" s="7">
        <v>1989.0</v>
      </c>
      <c r="E283" s="7" t="s">
        <v>330</v>
      </c>
      <c r="F283" s="7" t="s">
        <v>967</v>
      </c>
      <c r="G283" s="7" t="s">
        <v>968</v>
      </c>
      <c r="H283" s="7" t="s">
        <v>105</v>
      </c>
      <c r="I283" s="7" t="s">
        <v>25</v>
      </c>
      <c r="J283" s="6"/>
      <c r="K283" s="50">
        <v>35.0</v>
      </c>
    </row>
    <row r="284">
      <c r="A284" s="6"/>
      <c r="B284" s="19"/>
      <c r="C284" s="9" t="s">
        <v>1254</v>
      </c>
      <c r="D284" s="7">
        <v>1989.0</v>
      </c>
      <c r="E284" s="7" t="s">
        <v>330</v>
      </c>
      <c r="F284" s="7" t="s">
        <v>967</v>
      </c>
      <c r="G284" s="7" t="s">
        <v>968</v>
      </c>
      <c r="H284" s="7" t="s">
        <v>105</v>
      </c>
      <c r="I284" s="7" t="s">
        <v>25</v>
      </c>
      <c r="J284" s="6"/>
      <c r="K284" s="50">
        <v>35.0</v>
      </c>
    </row>
    <row r="285">
      <c r="A285" s="6"/>
      <c r="B285" s="19"/>
      <c r="C285" s="9" t="s">
        <v>1255</v>
      </c>
      <c r="D285" s="7">
        <v>1989.0</v>
      </c>
      <c r="E285" s="7" t="s">
        <v>330</v>
      </c>
      <c r="F285" s="7" t="s">
        <v>967</v>
      </c>
      <c r="G285" s="7" t="s">
        <v>968</v>
      </c>
      <c r="H285" s="7" t="s">
        <v>105</v>
      </c>
      <c r="I285" s="7" t="s">
        <v>25</v>
      </c>
      <c r="J285" s="6"/>
      <c r="K285" s="50">
        <v>35.0</v>
      </c>
    </row>
    <row r="286">
      <c r="A286" s="6"/>
      <c r="B286" s="19"/>
      <c r="C286" s="9" t="s">
        <v>1256</v>
      </c>
      <c r="D286" s="7">
        <v>1989.0</v>
      </c>
      <c r="E286" s="7" t="s">
        <v>330</v>
      </c>
      <c r="F286" s="7" t="s">
        <v>967</v>
      </c>
      <c r="G286" s="7" t="s">
        <v>968</v>
      </c>
      <c r="H286" s="7" t="s">
        <v>105</v>
      </c>
      <c r="I286" s="7" t="s">
        <v>25</v>
      </c>
      <c r="J286" s="6"/>
      <c r="K286" s="50">
        <v>35.0</v>
      </c>
    </row>
    <row r="287">
      <c r="A287" s="6"/>
      <c r="B287" s="19"/>
      <c r="C287" s="9" t="s">
        <v>1257</v>
      </c>
      <c r="D287" s="7">
        <v>1989.0</v>
      </c>
      <c r="E287" s="7" t="s">
        <v>330</v>
      </c>
      <c r="F287" s="7" t="s">
        <v>967</v>
      </c>
      <c r="G287" s="7" t="s">
        <v>968</v>
      </c>
      <c r="H287" s="7" t="s">
        <v>105</v>
      </c>
      <c r="I287" s="7" t="s">
        <v>25</v>
      </c>
      <c r="J287" s="6"/>
      <c r="K287" s="50">
        <v>35.0</v>
      </c>
    </row>
    <row r="288">
      <c r="A288" s="6"/>
      <c r="B288" s="19"/>
      <c r="C288" s="9" t="s">
        <v>1258</v>
      </c>
      <c r="D288" s="7">
        <v>1989.0</v>
      </c>
      <c r="E288" s="7" t="s">
        <v>330</v>
      </c>
      <c r="F288" s="7" t="s">
        <v>967</v>
      </c>
      <c r="G288" s="7" t="s">
        <v>968</v>
      </c>
      <c r="H288" s="7" t="s">
        <v>105</v>
      </c>
      <c r="I288" s="7" t="s">
        <v>25</v>
      </c>
      <c r="J288" s="6"/>
      <c r="K288" s="50">
        <v>35.0</v>
      </c>
    </row>
    <row r="289">
      <c r="A289" s="6"/>
      <c r="B289" s="19"/>
      <c r="C289" s="9" t="s">
        <v>1259</v>
      </c>
      <c r="D289" s="7">
        <v>1989.0</v>
      </c>
      <c r="E289" s="7" t="s">
        <v>330</v>
      </c>
      <c r="F289" s="7" t="s">
        <v>967</v>
      </c>
      <c r="G289" s="7" t="s">
        <v>968</v>
      </c>
      <c r="H289" s="7" t="s">
        <v>105</v>
      </c>
      <c r="I289" s="7" t="s">
        <v>25</v>
      </c>
      <c r="J289" s="6"/>
      <c r="K289" s="50">
        <v>35.0</v>
      </c>
    </row>
    <row r="290">
      <c r="A290" s="6"/>
      <c r="B290" s="19"/>
      <c r="C290" s="9" t="s">
        <v>1260</v>
      </c>
      <c r="D290" s="7">
        <v>1989.0</v>
      </c>
      <c r="E290" s="7" t="s">
        <v>330</v>
      </c>
      <c r="F290" s="7" t="s">
        <v>967</v>
      </c>
      <c r="G290" s="7" t="s">
        <v>968</v>
      </c>
      <c r="H290" s="7" t="s">
        <v>105</v>
      </c>
      <c r="I290" s="7" t="s">
        <v>25</v>
      </c>
      <c r="J290" s="6"/>
      <c r="K290" s="50">
        <v>35.0</v>
      </c>
    </row>
    <row r="291">
      <c r="A291" s="6"/>
      <c r="B291" s="19"/>
      <c r="C291" s="9" t="s">
        <v>1261</v>
      </c>
      <c r="D291" s="7">
        <v>1989.0</v>
      </c>
      <c r="E291" s="7" t="s">
        <v>330</v>
      </c>
      <c r="F291" s="7" t="s">
        <v>967</v>
      </c>
      <c r="G291" s="7" t="s">
        <v>968</v>
      </c>
      <c r="H291" s="7" t="s">
        <v>105</v>
      </c>
      <c r="I291" s="7" t="s">
        <v>25</v>
      </c>
      <c r="J291" s="6"/>
      <c r="K291" s="50">
        <v>35.0</v>
      </c>
    </row>
    <row r="292">
      <c r="A292" s="6"/>
      <c r="B292" s="19"/>
      <c r="C292" s="9" t="s">
        <v>1262</v>
      </c>
      <c r="D292" s="7">
        <v>1989.0</v>
      </c>
      <c r="E292" s="7" t="s">
        <v>330</v>
      </c>
      <c r="F292" s="7" t="s">
        <v>967</v>
      </c>
      <c r="G292" s="7" t="s">
        <v>968</v>
      </c>
      <c r="H292" s="7" t="s">
        <v>105</v>
      </c>
      <c r="I292" s="7" t="s">
        <v>25</v>
      </c>
      <c r="J292" s="6"/>
      <c r="K292" s="50">
        <v>35.0</v>
      </c>
    </row>
    <row r="293">
      <c r="A293" s="6"/>
      <c r="B293" s="19"/>
      <c r="C293" s="9" t="s">
        <v>1263</v>
      </c>
      <c r="D293" s="7">
        <v>1989.0</v>
      </c>
      <c r="E293" s="7" t="s">
        <v>330</v>
      </c>
      <c r="F293" s="7" t="s">
        <v>967</v>
      </c>
      <c r="G293" s="7" t="s">
        <v>968</v>
      </c>
      <c r="H293" s="7" t="s">
        <v>105</v>
      </c>
      <c r="I293" s="7" t="s">
        <v>25</v>
      </c>
      <c r="J293" s="6"/>
      <c r="K293" s="50">
        <v>35.0</v>
      </c>
    </row>
    <row r="294">
      <c r="A294" s="6"/>
      <c r="B294" s="19"/>
      <c r="C294" s="9" t="s">
        <v>1264</v>
      </c>
      <c r="D294" s="7">
        <v>1989.0</v>
      </c>
      <c r="E294" s="7" t="s">
        <v>330</v>
      </c>
      <c r="F294" s="7" t="s">
        <v>967</v>
      </c>
      <c r="G294" s="7" t="s">
        <v>968</v>
      </c>
      <c r="H294" s="7" t="s">
        <v>105</v>
      </c>
      <c r="I294" s="7" t="s">
        <v>25</v>
      </c>
      <c r="J294" s="6"/>
      <c r="K294" s="50">
        <v>35.0</v>
      </c>
    </row>
    <row r="295">
      <c r="A295" s="6"/>
      <c r="B295" s="19"/>
      <c r="C295" s="9" t="s">
        <v>1265</v>
      </c>
      <c r="D295" s="7">
        <v>1982.0</v>
      </c>
      <c r="E295" s="7" t="s">
        <v>62</v>
      </c>
      <c r="F295" s="7" t="s">
        <v>1266</v>
      </c>
      <c r="G295" s="7">
        <v>211.0</v>
      </c>
      <c r="H295" s="7" t="s">
        <v>105</v>
      </c>
      <c r="I295" s="7" t="s">
        <v>25</v>
      </c>
      <c r="J295" s="6"/>
      <c r="K295" s="50">
        <v>35.0</v>
      </c>
    </row>
    <row r="296">
      <c r="A296" s="6"/>
      <c r="B296" s="19"/>
      <c r="C296" s="9" t="s">
        <v>1267</v>
      </c>
      <c r="D296" s="7">
        <v>1989.0</v>
      </c>
      <c r="E296" s="7" t="s">
        <v>330</v>
      </c>
      <c r="F296" s="7" t="s">
        <v>1268</v>
      </c>
      <c r="G296" s="7" t="s">
        <v>1269</v>
      </c>
      <c r="H296" s="7" t="s">
        <v>105</v>
      </c>
      <c r="I296" s="7" t="s">
        <v>25</v>
      </c>
      <c r="J296" s="6"/>
      <c r="K296" s="50">
        <v>35.0</v>
      </c>
    </row>
    <row r="297">
      <c r="A297" s="6"/>
      <c r="B297" s="19"/>
      <c r="C297" s="9" t="s">
        <v>1270</v>
      </c>
      <c r="D297" s="7">
        <v>1989.0</v>
      </c>
      <c r="E297" s="7" t="s">
        <v>330</v>
      </c>
      <c r="F297" s="7" t="s">
        <v>1268</v>
      </c>
      <c r="G297" s="7" t="s">
        <v>1269</v>
      </c>
      <c r="H297" s="7" t="s">
        <v>105</v>
      </c>
      <c r="I297" s="7" t="s">
        <v>25</v>
      </c>
      <c r="J297" s="6"/>
      <c r="K297" s="50">
        <v>35.0</v>
      </c>
    </row>
    <row r="298">
      <c r="A298" s="6"/>
      <c r="B298" s="19"/>
      <c r="C298" s="9" t="s">
        <v>1271</v>
      </c>
      <c r="D298" s="7">
        <v>1989.0</v>
      </c>
      <c r="E298" s="7" t="s">
        <v>330</v>
      </c>
      <c r="F298" s="7" t="s">
        <v>1268</v>
      </c>
      <c r="G298" s="7" t="s">
        <v>1269</v>
      </c>
      <c r="H298" s="7" t="s">
        <v>105</v>
      </c>
      <c r="I298" s="7" t="s">
        <v>25</v>
      </c>
      <c r="J298" s="6"/>
      <c r="K298" s="50">
        <v>35.0</v>
      </c>
    </row>
    <row r="299">
      <c r="A299" s="6"/>
      <c r="B299" s="19"/>
      <c r="C299" s="9" t="s">
        <v>1272</v>
      </c>
      <c r="D299" s="7">
        <v>1989.0</v>
      </c>
      <c r="E299" s="7" t="s">
        <v>330</v>
      </c>
      <c r="F299" s="7" t="s">
        <v>1268</v>
      </c>
      <c r="G299" s="7" t="s">
        <v>1269</v>
      </c>
      <c r="H299" s="7" t="s">
        <v>105</v>
      </c>
      <c r="I299" s="7" t="s">
        <v>25</v>
      </c>
      <c r="J299" s="6"/>
      <c r="K299" s="50">
        <v>35.0</v>
      </c>
    </row>
    <row r="300">
      <c r="A300" s="6"/>
      <c r="B300" s="19"/>
      <c r="C300" s="9" t="s">
        <v>1273</v>
      </c>
      <c r="D300" s="7">
        <v>1989.0</v>
      </c>
      <c r="E300" s="7" t="s">
        <v>330</v>
      </c>
      <c r="F300" s="7" t="s">
        <v>1268</v>
      </c>
      <c r="G300" s="7" t="s">
        <v>1269</v>
      </c>
      <c r="H300" s="7" t="s">
        <v>105</v>
      </c>
      <c r="I300" s="7" t="s">
        <v>25</v>
      </c>
      <c r="J300" s="6"/>
      <c r="K300" s="50">
        <v>35.0</v>
      </c>
    </row>
    <row r="301">
      <c r="A301" s="6"/>
      <c r="B301" s="19"/>
      <c r="C301" s="9" t="s">
        <v>1274</v>
      </c>
      <c r="D301" s="7">
        <v>1989.0</v>
      </c>
      <c r="E301" s="7" t="s">
        <v>330</v>
      </c>
      <c r="F301" s="7" t="s">
        <v>1268</v>
      </c>
      <c r="G301" s="7" t="s">
        <v>1269</v>
      </c>
      <c r="H301" s="7" t="s">
        <v>105</v>
      </c>
      <c r="I301" s="7" t="s">
        <v>25</v>
      </c>
      <c r="J301" s="6"/>
      <c r="K301" s="50">
        <v>35.0</v>
      </c>
    </row>
    <row r="302">
      <c r="A302" s="6"/>
      <c r="B302" s="19"/>
      <c r="C302" s="9" t="s">
        <v>1275</v>
      </c>
      <c r="D302" s="7">
        <v>1989.0</v>
      </c>
      <c r="E302" s="7" t="s">
        <v>330</v>
      </c>
      <c r="F302" s="7" t="s">
        <v>1268</v>
      </c>
      <c r="G302" s="7" t="s">
        <v>1269</v>
      </c>
      <c r="H302" s="7" t="s">
        <v>105</v>
      </c>
      <c r="I302" s="7" t="s">
        <v>25</v>
      </c>
      <c r="J302" s="6"/>
      <c r="K302" s="50">
        <v>35.0</v>
      </c>
    </row>
    <row r="303">
      <c r="A303" s="6"/>
      <c r="B303" s="19"/>
      <c r="C303" s="9" t="s">
        <v>1276</v>
      </c>
      <c r="D303" s="7">
        <v>1989.0</v>
      </c>
      <c r="E303" s="7" t="s">
        <v>330</v>
      </c>
      <c r="F303" s="7" t="s">
        <v>1268</v>
      </c>
      <c r="G303" s="7" t="s">
        <v>1269</v>
      </c>
      <c r="H303" s="7" t="s">
        <v>105</v>
      </c>
      <c r="I303" s="7" t="s">
        <v>25</v>
      </c>
      <c r="J303" s="6"/>
      <c r="K303" s="50">
        <v>35.0</v>
      </c>
    </row>
    <row r="304">
      <c r="A304" s="6"/>
      <c r="B304" s="19"/>
      <c r="C304" s="9" t="s">
        <v>1277</v>
      </c>
      <c r="D304" s="7">
        <v>1989.0</v>
      </c>
      <c r="E304" s="7" t="s">
        <v>330</v>
      </c>
      <c r="F304" s="7" t="s">
        <v>1268</v>
      </c>
      <c r="G304" s="7" t="s">
        <v>1269</v>
      </c>
      <c r="H304" s="7" t="s">
        <v>105</v>
      </c>
      <c r="I304" s="7" t="s">
        <v>25</v>
      </c>
      <c r="J304" s="6"/>
      <c r="K304" s="50">
        <v>35.0</v>
      </c>
    </row>
    <row r="305">
      <c r="A305" s="6"/>
      <c r="B305" s="19"/>
      <c r="C305" s="9" t="s">
        <v>1278</v>
      </c>
      <c r="D305" s="7">
        <v>1989.0</v>
      </c>
      <c r="E305" s="7" t="s">
        <v>330</v>
      </c>
      <c r="F305" s="7" t="s">
        <v>1268</v>
      </c>
      <c r="G305" s="7" t="s">
        <v>1269</v>
      </c>
      <c r="H305" s="7" t="s">
        <v>105</v>
      </c>
      <c r="I305" s="7" t="s">
        <v>25</v>
      </c>
      <c r="J305" s="6"/>
      <c r="K305" s="50">
        <v>35.0</v>
      </c>
    </row>
    <row r="306">
      <c r="A306" s="6"/>
      <c r="B306" s="19"/>
      <c r="C306" s="9" t="s">
        <v>1279</v>
      </c>
      <c r="D306" s="7">
        <v>1989.0</v>
      </c>
      <c r="E306" s="7" t="s">
        <v>330</v>
      </c>
      <c r="F306" s="7" t="s">
        <v>1268</v>
      </c>
      <c r="G306" s="7" t="s">
        <v>1269</v>
      </c>
      <c r="H306" s="7" t="s">
        <v>105</v>
      </c>
      <c r="I306" s="7" t="s">
        <v>25</v>
      </c>
      <c r="J306" s="6"/>
      <c r="K306" s="50">
        <v>35.0</v>
      </c>
    </row>
    <row r="307">
      <c r="A307" s="6"/>
      <c r="B307" s="19"/>
      <c r="C307" s="9" t="s">
        <v>1280</v>
      </c>
      <c r="D307" s="7">
        <v>1989.0</v>
      </c>
      <c r="E307" s="7" t="s">
        <v>330</v>
      </c>
      <c r="F307" s="7" t="s">
        <v>1268</v>
      </c>
      <c r="G307" s="7" t="s">
        <v>1269</v>
      </c>
      <c r="H307" s="7" t="s">
        <v>105</v>
      </c>
      <c r="I307" s="7" t="s">
        <v>25</v>
      </c>
      <c r="J307" s="6"/>
      <c r="K307" s="50">
        <v>35.0</v>
      </c>
    </row>
    <row r="308">
      <c r="A308" s="6"/>
      <c r="B308" s="19"/>
      <c r="C308" s="9" t="s">
        <v>1281</v>
      </c>
      <c r="D308" s="7">
        <v>1989.0</v>
      </c>
      <c r="E308" s="7" t="s">
        <v>330</v>
      </c>
      <c r="F308" s="7" t="s">
        <v>1268</v>
      </c>
      <c r="G308" s="7" t="s">
        <v>1269</v>
      </c>
      <c r="H308" s="7" t="s">
        <v>105</v>
      </c>
      <c r="I308" s="7" t="s">
        <v>25</v>
      </c>
      <c r="J308" s="6"/>
      <c r="K308" s="50">
        <v>35.0</v>
      </c>
    </row>
    <row r="309">
      <c r="A309" s="6"/>
      <c r="B309" s="19"/>
      <c r="C309" s="9" t="s">
        <v>1282</v>
      </c>
      <c r="D309" s="7">
        <v>1989.0</v>
      </c>
      <c r="E309" s="7" t="s">
        <v>330</v>
      </c>
      <c r="F309" s="7" t="s">
        <v>1268</v>
      </c>
      <c r="G309" s="7" t="s">
        <v>1269</v>
      </c>
      <c r="H309" s="7" t="s">
        <v>105</v>
      </c>
      <c r="I309" s="7" t="s">
        <v>25</v>
      </c>
      <c r="J309" s="6"/>
      <c r="K309" s="50">
        <v>35.0</v>
      </c>
    </row>
    <row r="310">
      <c r="A310" s="6"/>
      <c r="B310" s="19"/>
      <c r="C310" s="9" t="s">
        <v>1283</v>
      </c>
      <c r="D310" s="7">
        <v>1989.0</v>
      </c>
      <c r="E310" s="7" t="s">
        <v>330</v>
      </c>
      <c r="F310" s="7" t="s">
        <v>1268</v>
      </c>
      <c r="G310" s="7" t="s">
        <v>1269</v>
      </c>
      <c r="H310" s="7" t="s">
        <v>105</v>
      </c>
      <c r="I310" s="7" t="s">
        <v>25</v>
      </c>
      <c r="J310" s="6"/>
      <c r="K310" s="50">
        <v>35.0</v>
      </c>
    </row>
    <row r="311">
      <c r="A311" s="6"/>
      <c r="B311" s="19"/>
      <c r="C311" s="9" t="s">
        <v>1284</v>
      </c>
      <c r="D311" s="7">
        <v>1989.0</v>
      </c>
      <c r="E311" s="7" t="s">
        <v>330</v>
      </c>
      <c r="F311" s="7" t="s">
        <v>1268</v>
      </c>
      <c r="G311" s="7" t="s">
        <v>1269</v>
      </c>
      <c r="H311" s="7" t="s">
        <v>105</v>
      </c>
      <c r="I311" s="7" t="s">
        <v>25</v>
      </c>
      <c r="J311" s="6"/>
      <c r="K311" s="50">
        <v>35.0</v>
      </c>
    </row>
    <row r="312">
      <c r="A312" s="6"/>
      <c r="B312" s="19"/>
      <c r="C312" s="9" t="s">
        <v>1285</v>
      </c>
      <c r="D312" s="7">
        <v>1989.0</v>
      </c>
      <c r="E312" s="7" t="s">
        <v>330</v>
      </c>
      <c r="F312" s="7" t="s">
        <v>1268</v>
      </c>
      <c r="G312" s="7" t="s">
        <v>1269</v>
      </c>
      <c r="H312" s="7" t="s">
        <v>105</v>
      </c>
      <c r="I312" s="7" t="s">
        <v>25</v>
      </c>
      <c r="J312" s="6"/>
      <c r="K312" s="50">
        <v>35.0</v>
      </c>
    </row>
    <row r="313">
      <c r="A313" s="6"/>
      <c r="B313" s="19"/>
      <c r="C313" s="9" t="s">
        <v>1286</v>
      </c>
      <c r="D313" s="7">
        <v>1989.0</v>
      </c>
      <c r="E313" s="7" t="s">
        <v>330</v>
      </c>
      <c r="F313" s="7" t="s">
        <v>1268</v>
      </c>
      <c r="G313" s="7" t="s">
        <v>1269</v>
      </c>
      <c r="H313" s="7" t="s">
        <v>105</v>
      </c>
      <c r="I313" s="7" t="s">
        <v>25</v>
      </c>
      <c r="J313" s="6"/>
      <c r="K313" s="50">
        <v>35.0</v>
      </c>
    </row>
    <row r="314">
      <c r="A314" s="6"/>
      <c r="B314" s="19"/>
      <c r="C314" s="9" t="s">
        <v>1287</v>
      </c>
      <c r="D314" s="7">
        <v>1989.0</v>
      </c>
      <c r="E314" s="7" t="s">
        <v>330</v>
      </c>
      <c r="F314" s="7" t="s">
        <v>1268</v>
      </c>
      <c r="G314" s="7" t="s">
        <v>1269</v>
      </c>
      <c r="H314" s="7" t="s">
        <v>105</v>
      </c>
      <c r="I314" s="7" t="s">
        <v>25</v>
      </c>
      <c r="J314" s="6"/>
      <c r="K314" s="50">
        <v>35.0</v>
      </c>
    </row>
    <row r="315">
      <c r="A315" s="6"/>
      <c r="B315" s="19"/>
      <c r="C315" s="9" t="s">
        <v>1288</v>
      </c>
      <c r="D315" s="7">
        <v>1989.0</v>
      </c>
      <c r="E315" s="7" t="s">
        <v>330</v>
      </c>
      <c r="F315" s="7" t="s">
        <v>1268</v>
      </c>
      <c r="G315" s="7" t="s">
        <v>1269</v>
      </c>
      <c r="H315" s="7" t="s">
        <v>105</v>
      </c>
      <c r="I315" s="7" t="s">
        <v>25</v>
      </c>
      <c r="J315" s="6"/>
      <c r="K315" s="50">
        <v>35.0</v>
      </c>
    </row>
    <row r="316">
      <c r="A316" s="6"/>
      <c r="B316" s="19"/>
      <c r="C316" s="9" t="s">
        <v>1289</v>
      </c>
      <c r="D316" s="7">
        <v>1989.0</v>
      </c>
      <c r="E316" s="7" t="s">
        <v>330</v>
      </c>
      <c r="F316" s="7" t="s">
        <v>1268</v>
      </c>
      <c r="G316" s="7" t="s">
        <v>1269</v>
      </c>
      <c r="H316" s="7" t="s">
        <v>105</v>
      </c>
      <c r="I316" s="7" t="s">
        <v>25</v>
      </c>
      <c r="J316" s="6"/>
      <c r="K316" s="50">
        <v>35.0</v>
      </c>
    </row>
    <row r="317">
      <c r="A317" s="6"/>
      <c r="B317" s="19"/>
      <c r="C317" s="9" t="s">
        <v>1290</v>
      </c>
      <c r="D317" s="7">
        <v>1989.0</v>
      </c>
      <c r="E317" s="7" t="s">
        <v>330</v>
      </c>
      <c r="F317" s="7" t="s">
        <v>1268</v>
      </c>
      <c r="G317" s="7" t="s">
        <v>1269</v>
      </c>
      <c r="H317" s="7" t="s">
        <v>105</v>
      </c>
      <c r="I317" s="7" t="s">
        <v>25</v>
      </c>
      <c r="J317" s="6"/>
      <c r="K317" s="50">
        <v>35.0</v>
      </c>
    </row>
    <row r="318">
      <c r="A318" s="6"/>
      <c r="B318" s="19"/>
      <c r="C318" s="9" t="s">
        <v>1291</v>
      </c>
      <c r="D318" s="7">
        <v>1989.0</v>
      </c>
      <c r="E318" s="7" t="s">
        <v>330</v>
      </c>
      <c r="F318" s="7" t="s">
        <v>1268</v>
      </c>
      <c r="G318" s="7" t="s">
        <v>1269</v>
      </c>
      <c r="H318" s="7" t="s">
        <v>105</v>
      </c>
      <c r="I318" s="7" t="s">
        <v>25</v>
      </c>
      <c r="J318" s="6"/>
      <c r="K318" s="50">
        <v>35.0</v>
      </c>
    </row>
    <row r="319">
      <c r="A319" s="6"/>
      <c r="B319" s="19"/>
      <c r="C319" s="9" t="s">
        <v>1292</v>
      </c>
      <c r="D319" s="7">
        <v>1989.0</v>
      </c>
      <c r="E319" s="7" t="s">
        <v>330</v>
      </c>
      <c r="F319" s="7" t="s">
        <v>1268</v>
      </c>
      <c r="G319" s="7" t="s">
        <v>1269</v>
      </c>
      <c r="H319" s="7" t="s">
        <v>105</v>
      </c>
      <c r="I319" s="7" t="s">
        <v>25</v>
      </c>
      <c r="J319" s="6"/>
      <c r="K319" s="50">
        <v>35.0</v>
      </c>
    </row>
    <row r="320">
      <c r="A320" s="6"/>
      <c r="B320" s="19"/>
      <c r="C320" s="9" t="s">
        <v>1293</v>
      </c>
      <c r="D320" s="7">
        <v>1989.0</v>
      </c>
      <c r="E320" s="7" t="s">
        <v>330</v>
      </c>
      <c r="F320" s="7" t="s">
        <v>1268</v>
      </c>
      <c r="G320" s="7" t="s">
        <v>1269</v>
      </c>
      <c r="H320" s="7" t="s">
        <v>105</v>
      </c>
      <c r="I320" s="7" t="s">
        <v>25</v>
      </c>
      <c r="J320" s="6"/>
      <c r="K320" s="50">
        <v>35.0</v>
      </c>
    </row>
    <row r="321">
      <c r="A321" s="6"/>
      <c r="B321" s="19"/>
      <c r="C321" s="9" t="s">
        <v>1294</v>
      </c>
      <c r="D321" s="7">
        <v>1989.0</v>
      </c>
      <c r="E321" s="7" t="s">
        <v>330</v>
      </c>
      <c r="F321" s="71" t="s">
        <v>1268</v>
      </c>
      <c r="G321" s="7" t="s">
        <v>1269</v>
      </c>
      <c r="H321" s="7" t="s">
        <v>105</v>
      </c>
      <c r="I321" s="7" t="s">
        <v>25</v>
      </c>
      <c r="J321" s="6"/>
      <c r="K321" s="50">
        <v>35.0</v>
      </c>
    </row>
    <row r="322">
      <c r="A322" s="6"/>
      <c r="B322" s="19"/>
      <c r="C322" s="9" t="s">
        <v>1295</v>
      </c>
      <c r="D322" s="7">
        <v>1989.0</v>
      </c>
      <c r="E322" s="7" t="s">
        <v>330</v>
      </c>
      <c r="F322" s="7" t="s">
        <v>1268</v>
      </c>
      <c r="G322" s="7" t="s">
        <v>1269</v>
      </c>
      <c r="H322" s="7" t="s">
        <v>105</v>
      </c>
      <c r="I322" s="7" t="s">
        <v>25</v>
      </c>
      <c r="J322" s="6"/>
      <c r="K322" s="50">
        <v>35.0</v>
      </c>
    </row>
    <row r="323">
      <c r="A323" s="6"/>
      <c r="B323" s="19"/>
      <c r="C323" s="9" t="s">
        <v>1296</v>
      </c>
      <c r="D323" s="7">
        <v>1989.0</v>
      </c>
      <c r="E323" s="7" t="s">
        <v>330</v>
      </c>
      <c r="F323" s="7" t="s">
        <v>1268</v>
      </c>
      <c r="G323" s="7" t="s">
        <v>1269</v>
      </c>
      <c r="H323" s="7" t="s">
        <v>105</v>
      </c>
      <c r="I323" s="7" t="s">
        <v>25</v>
      </c>
      <c r="J323" s="6"/>
      <c r="K323" s="50">
        <v>35.0</v>
      </c>
    </row>
    <row r="324">
      <c r="A324" s="6"/>
      <c r="B324" s="9" t="s">
        <v>21</v>
      </c>
      <c r="C324" s="9" t="s">
        <v>1297</v>
      </c>
      <c r="D324" s="7">
        <v>1989.0</v>
      </c>
      <c r="E324" s="7" t="s">
        <v>330</v>
      </c>
      <c r="F324" s="7" t="s">
        <v>997</v>
      </c>
      <c r="G324" s="7" t="s">
        <v>1213</v>
      </c>
      <c r="H324" s="7" t="s">
        <v>105</v>
      </c>
      <c r="I324" s="7" t="s">
        <v>25</v>
      </c>
      <c r="J324" s="6"/>
      <c r="K324" s="50">
        <v>35.0</v>
      </c>
    </row>
    <row r="325">
      <c r="A325" s="6"/>
      <c r="B325" s="9" t="s">
        <v>21</v>
      </c>
      <c r="C325" s="9" t="s">
        <v>1298</v>
      </c>
      <c r="D325" s="7">
        <v>1989.0</v>
      </c>
      <c r="E325" s="7" t="s">
        <v>330</v>
      </c>
      <c r="F325" s="7" t="s">
        <v>997</v>
      </c>
      <c r="G325" s="7" t="s">
        <v>1213</v>
      </c>
      <c r="H325" s="7" t="s">
        <v>105</v>
      </c>
      <c r="I325" s="7" t="s">
        <v>25</v>
      </c>
      <c r="J325" s="6"/>
      <c r="K325" s="50">
        <v>35.0</v>
      </c>
    </row>
    <row r="326">
      <c r="A326" s="6"/>
      <c r="B326" s="9" t="s">
        <v>21</v>
      </c>
      <c r="C326" s="9" t="s">
        <v>1299</v>
      </c>
      <c r="D326" s="7">
        <v>1989.0</v>
      </c>
      <c r="E326" s="7" t="s">
        <v>330</v>
      </c>
      <c r="F326" s="7" t="s">
        <v>997</v>
      </c>
      <c r="G326" s="7" t="s">
        <v>1213</v>
      </c>
      <c r="H326" s="7" t="s">
        <v>105</v>
      </c>
      <c r="I326" s="7" t="s">
        <v>25</v>
      </c>
      <c r="J326" s="6"/>
      <c r="K326" s="50">
        <v>35.0</v>
      </c>
    </row>
    <row r="327">
      <c r="A327" s="6"/>
      <c r="B327" s="9" t="s">
        <v>21</v>
      </c>
      <c r="C327" s="9" t="s">
        <v>1300</v>
      </c>
      <c r="D327" s="7">
        <v>1989.0</v>
      </c>
      <c r="E327" s="7" t="s">
        <v>330</v>
      </c>
      <c r="F327" s="7" t="s">
        <v>997</v>
      </c>
      <c r="G327" s="7" t="s">
        <v>1213</v>
      </c>
      <c r="H327" s="7" t="s">
        <v>105</v>
      </c>
      <c r="I327" s="7" t="s">
        <v>25</v>
      </c>
      <c r="J327" s="6"/>
      <c r="K327" s="50">
        <v>35.0</v>
      </c>
    </row>
    <row r="328">
      <c r="A328" s="6"/>
      <c r="B328" s="9" t="s">
        <v>21</v>
      </c>
      <c r="C328" s="9" t="s">
        <v>1301</v>
      </c>
      <c r="D328" s="7">
        <v>1989.0</v>
      </c>
      <c r="E328" s="7" t="s">
        <v>330</v>
      </c>
      <c r="F328" s="7" t="s">
        <v>997</v>
      </c>
      <c r="G328" s="7" t="s">
        <v>1213</v>
      </c>
      <c r="H328" s="7" t="s">
        <v>105</v>
      </c>
      <c r="I328" s="7" t="s">
        <v>25</v>
      </c>
      <c r="J328" s="6"/>
      <c r="K328" s="50">
        <v>35.0</v>
      </c>
    </row>
    <row r="329">
      <c r="A329" s="6"/>
      <c r="B329" s="9" t="s">
        <v>21</v>
      </c>
      <c r="C329" s="9" t="s">
        <v>1302</v>
      </c>
      <c r="D329" s="7">
        <v>1989.0</v>
      </c>
      <c r="E329" s="7" t="s">
        <v>330</v>
      </c>
      <c r="F329" s="7" t="s">
        <v>997</v>
      </c>
      <c r="G329" s="7" t="s">
        <v>1213</v>
      </c>
      <c r="H329" s="7" t="s">
        <v>105</v>
      </c>
      <c r="I329" s="7" t="s">
        <v>25</v>
      </c>
      <c r="J329" s="6"/>
      <c r="K329" s="50">
        <v>35.0</v>
      </c>
    </row>
    <row r="330">
      <c r="A330" s="6"/>
      <c r="B330" s="9" t="s">
        <v>21</v>
      </c>
      <c r="C330" s="9" t="s">
        <v>1303</v>
      </c>
      <c r="D330" s="7">
        <v>1989.0</v>
      </c>
      <c r="E330" s="7" t="s">
        <v>330</v>
      </c>
      <c r="F330" s="7" t="s">
        <v>997</v>
      </c>
      <c r="G330" s="7" t="s">
        <v>1213</v>
      </c>
      <c r="H330" s="7" t="s">
        <v>105</v>
      </c>
      <c r="I330" s="7" t="s">
        <v>25</v>
      </c>
      <c r="J330" s="6"/>
      <c r="K330" s="50">
        <v>35.0</v>
      </c>
    </row>
    <row r="331">
      <c r="A331" s="6"/>
      <c r="B331" s="9" t="s">
        <v>21</v>
      </c>
      <c r="C331" s="9" t="s">
        <v>1304</v>
      </c>
      <c r="D331" s="7">
        <v>1989.0</v>
      </c>
      <c r="E331" s="7" t="s">
        <v>330</v>
      </c>
      <c r="F331" s="7" t="s">
        <v>997</v>
      </c>
      <c r="G331" s="7" t="s">
        <v>1213</v>
      </c>
      <c r="H331" s="7" t="s">
        <v>105</v>
      </c>
      <c r="I331" s="7" t="s">
        <v>25</v>
      </c>
      <c r="J331" s="6"/>
      <c r="K331" s="50">
        <v>35.0</v>
      </c>
    </row>
    <row r="332">
      <c r="A332" s="6"/>
      <c r="B332" s="9" t="s">
        <v>21</v>
      </c>
      <c r="C332" s="9" t="s">
        <v>1305</v>
      </c>
      <c r="D332" s="7">
        <v>1989.0</v>
      </c>
      <c r="E332" s="7" t="s">
        <v>330</v>
      </c>
      <c r="F332" s="7" t="s">
        <v>997</v>
      </c>
      <c r="G332" s="7" t="s">
        <v>1213</v>
      </c>
      <c r="H332" s="7" t="s">
        <v>105</v>
      </c>
      <c r="I332" s="7" t="s">
        <v>25</v>
      </c>
      <c r="J332" s="6"/>
      <c r="K332" s="50">
        <v>35.0</v>
      </c>
    </row>
    <row r="333">
      <c r="A333" s="6"/>
      <c r="B333" s="9" t="s">
        <v>21</v>
      </c>
      <c r="C333" s="9" t="s">
        <v>1306</v>
      </c>
      <c r="D333" s="7">
        <v>1989.0</v>
      </c>
      <c r="E333" s="7" t="s">
        <v>330</v>
      </c>
      <c r="F333" s="7" t="s">
        <v>997</v>
      </c>
      <c r="G333" s="7" t="s">
        <v>1213</v>
      </c>
      <c r="H333" s="7" t="s">
        <v>105</v>
      </c>
      <c r="I333" s="7" t="s">
        <v>25</v>
      </c>
      <c r="J333" s="6"/>
      <c r="K333" s="50">
        <v>35.0</v>
      </c>
    </row>
    <row r="334">
      <c r="A334" s="6"/>
      <c r="B334" s="9" t="s">
        <v>21</v>
      </c>
      <c r="C334" s="9" t="s">
        <v>1307</v>
      </c>
      <c r="D334" s="7">
        <v>1989.0</v>
      </c>
      <c r="E334" s="7" t="s">
        <v>330</v>
      </c>
      <c r="F334" s="7" t="s">
        <v>997</v>
      </c>
      <c r="G334" s="7" t="s">
        <v>1213</v>
      </c>
      <c r="H334" s="7" t="s">
        <v>105</v>
      </c>
      <c r="I334" s="7" t="s">
        <v>25</v>
      </c>
      <c r="J334" s="6"/>
      <c r="K334" s="50">
        <v>35.0</v>
      </c>
    </row>
    <row r="335">
      <c r="A335" s="6"/>
      <c r="B335" s="9" t="s">
        <v>21</v>
      </c>
      <c r="C335" s="9" t="s">
        <v>1308</v>
      </c>
      <c r="D335" s="7">
        <v>1989.0</v>
      </c>
      <c r="E335" s="7" t="s">
        <v>330</v>
      </c>
      <c r="F335" s="7" t="s">
        <v>997</v>
      </c>
      <c r="G335" s="7" t="s">
        <v>1213</v>
      </c>
      <c r="H335" s="7" t="s">
        <v>105</v>
      </c>
      <c r="I335" s="7" t="s">
        <v>25</v>
      </c>
      <c r="J335" s="6"/>
      <c r="K335" s="50">
        <v>35.0</v>
      </c>
    </row>
    <row r="336">
      <c r="A336" s="6"/>
      <c r="B336" s="9" t="s">
        <v>21</v>
      </c>
      <c r="C336" s="9" t="s">
        <v>1309</v>
      </c>
      <c r="D336" s="7">
        <v>1989.0</v>
      </c>
      <c r="E336" s="7" t="s">
        <v>330</v>
      </c>
      <c r="F336" s="7" t="s">
        <v>997</v>
      </c>
      <c r="G336" s="7" t="s">
        <v>1213</v>
      </c>
      <c r="H336" s="7" t="s">
        <v>105</v>
      </c>
      <c r="I336" s="7" t="s">
        <v>25</v>
      </c>
      <c r="J336" s="6"/>
      <c r="K336" s="50">
        <v>35.0</v>
      </c>
    </row>
    <row r="337">
      <c r="A337" s="6"/>
      <c r="B337" s="9" t="s">
        <v>21</v>
      </c>
      <c r="C337" s="9" t="s">
        <v>1310</v>
      </c>
      <c r="D337" s="10">
        <v>2020.0</v>
      </c>
      <c r="E337" s="61" t="s">
        <v>879</v>
      </c>
      <c r="F337" s="62" t="s">
        <v>893</v>
      </c>
      <c r="G337" s="10">
        <v>201.0</v>
      </c>
      <c r="H337" s="61" t="s">
        <v>1311</v>
      </c>
      <c r="I337" s="10" t="s">
        <v>25</v>
      </c>
      <c r="J337" s="6"/>
      <c r="K337" s="50">
        <v>40.0</v>
      </c>
    </row>
    <row r="338">
      <c r="A338" s="6"/>
      <c r="B338" s="9" t="s">
        <v>21</v>
      </c>
      <c r="C338" s="9" t="s">
        <v>1312</v>
      </c>
      <c r="D338" s="10">
        <v>2020.0</v>
      </c>
      <c r="E338" s="61" t="s">
        <v>871</v>
      </c>
      <c r="F338" s="62" t="s">
        <v>1313</v>
      </c>
      <c r="G338" s="10">
        <v>362.0</v>
      </c>
      <c r="H338" s="11"/>
      <c r="I338" s="61" t="s">
        <v>30</v>
      </c>
      <c r="J338" s="6"/>
      <c r="K338" s="50">
        <v>40.0</v>
      </c>
    </row>
    <row r="339">
      <c r="A339" s="6"/>
      <c r="B339" s="9" t="s">
        <v>21</v>
      </c>
      <c r="C339" s="9" t="s">
        <v>1314</v>
      </c>
      <c r="D339" s="10">
        <v>2020.0</v>
      </c>
      <c r="E339" s="61" t="s">
        <v>1042</v>
      </c>
      <c r="F339" s="62" t="s">
        <v>880</v>
      </c>
      <c r="G339" s="10">
        <v>167.0</v>
      </c>
      <c r="H339" s="63" t="s">
        <v>874</v>
      </c>
      <c r="I339" s="61" t="s">
        <v>25</v>
      </c>
      <c r="J339" s="6"/>
      <c r="K339" s="50">
        <v>40.0</v>
      </c>
    </row>
    <row r="340">
      <c r="A340" s="6"/>
      <c r="B340" s="9" t="s">
        <v>21</v>
      </c>
      <c r="C340" s="9" t="s">
        <v>1315</v>
      </c>
      <c r="D340" s="10">
        <v>2020.0</v>
      </c>
      <c r="E340" s="61" t="s">
        <v>879</v>
      </c>
      <c r="F340" s="62" t="s">
        <v>895</v>
      </c>
      <c r="G340" s="7" t="s">
        <v>1316</v>
      </c>
      <c r="H340" s="65" t="s">
        <v>1317</v>
      </c>
      <c r="I340" s="61" t="s">
        <v>25</v>
      </c>
      <c r="J340" s="6"/>
      <c r="K340" s="50">
        <v>40.0</v>
      </c>
    </row>
    <row r="341">
      <c r="A341" s="6"/>
      <c r="B341" s="9" t="s">
        <v>66</v>
      </c>
      <c r="C341" s="9" t="s">
        <v>1318</v>
      </c>
      <c r="D341" s="10">
        <v>2020.0</v>
      </c>
      <c r="E341" s="10" t="s">
        <v>954</v>
      </c>
      <c r="F341" s="10" t="s">
        <v>1319</v>
      </c>
      <c r="G341" s="10">
        <v>1.0</v>
      </c>
      <c r="H341" s="10" t="s">
        <v>1320</v>
      </c>
      <c r="I341" s="10" t="s">
        <v>244</v>
      </c>
      <c r="J341" s="6"/>
      <c r="K341" s="50">
        <v>40.0</v>
      </c>
    </row>
    <row r="342">
      <c r="A342" s="6"/>
      <c r="B342" s="9" t="s">
        <v>21</v>
      </c>
      <c r="C342" s="9" t="s">
        <v>1321</v>
      </c>
      <c r="D342" s="10">
        <v>2020.0</v>
      </c>
      <c r="E342" s="10" t="s">
        <v>884</v>
      </c>
      <c r="F342" s="10" t="s">
        <v>891</v>
      </c>
      <c r="G342" s="10" t="s">
        <v>1322</v>
      </c>
      <c r="H342" s="10" t="s">
        <v>1323</v>
      </c>
      <c r="I342" s="10" t="s">
        <v>862</v>
      </c>
      <c r="J342" s="6"/>
      <c r="K342" s="50">
        <v>40.0</v>
      </c>
    </row>
    <row r="343">
      <c r="A343" s="6"/>
      <c r="B343" s="9" t="s">
        <v>66</v>
      </c>
      <c r="C343" s="9" t="s">
        <v>1324</v>
      </c>
      <c r="D343" s="10">
        <v>2020.0</v>
      </c>
      <c r="E343" s="10" t="s">
        <v>305</v>
      </c>
      <c r="F343" s="10" t="s">
        <v>1319</v>
      </c>
      <c r="G343" s="10" t="s">
        <v>1325</v>
      </c>
      <c r="H343" s="10" t="s">
        <v>1326</v>
      </c>
      <c r="I343" s="10" t="s">
        <v>68</v>
      </c>
      <c r="J343" s="6"/>
      <c r="K343" s="50">
        <v>40.0</v>
      </c>
    </row>
    <row r="344">
      <c r="A344" s="6"/>
      <c r="B344" s="9" t="s">
        <v>21</v>
      </c>
      <c r="C344" s="9" t="s">
        <v>1327</v>
      </c>
      <c r="D344" s="13">
        <v>2020.0</v>
      </c>
      <c r="E344" s="13" t="s">
        <v>853</v>
      </c>
      <c r="F344" s="13" t="s">
        <v>1328</v>
      </c>
      <c r="G344" s="13">
        <v>81.0</v>
      </c>
      <c r="H344" s="13" t="s">
        <v>857</v>
      </c>
      <c r="I344" s="13" t="s">
        <v>30</v>
      </c>
      <c r="J344" s="6"/>
      <c r="K344" s="50">
        <v>40.0</v>
      </c>
    </row>
    <row r="345">
      <c r="A345" s="6"/>
      <c r="B345" s="9" t="s">
        <v>21</v>
      </c>
      <c r="C345" s="9" t="s">
        <v>1329</v>
      </c>
      <c r="D345" s="10">
        <v>2020.0</v>
      </c>
      <c r="E345" s="10" t="s">
        <v>909</v>
      </c>
      <c r="F345" s="20" t="s">
        <v>1330</v>
      </c>
      <c r="G345" s="10">
        <v>17.0</v>
      </c>
      <c r="H345" s="10" t="s">
        <v>1331</v>
      </c>
      <c r="I345" s="10" t="s">
        <v>30</v>
      </c>
      <c r="J345" s="6"/>
      <c r="K345" s="50">
        <v>40.0</v>
      </c>
    </row>
    <row r="346">
      <c r="A346" s="6"/>
      <c r="B346" s="9" t="s">
        <v>21</v>
      </c>
      <c r="C346" s="9" t="s">
        <v>1332</v>
      </c>
      <c r="D346" s="22">
        <v>2020.0</v>
      </c>
      <c r="E346" s="22" t="s">
        <v>884</v>
      </c>
      <c r="F346" s="22" t="s">
        <v>859</v>
      </c>
      <c r="G346" s="22">
        <v>209.0</v>
      </c>
      <c r="H346" s="27"/>
      <c r="I346" s="22" t="s">
        <v>30</v>
      </c>
      <c r="J346" s="6"/>
      <c r="K346" s="50">
        <v>40.0</v>
      </c>
    </row>
    <row r="347">
      <c r="A347" s="6"/>
      <c r="B347" s="9" t="s">
        <v>21</v>
      </c>
      <c r="C347" s="9" t="s">
        <v>1333</v>
      </c>
      <c r="D347" s="31">
        <v>2020.0</v>
      </c>
      <c r="E347" s="31" t="s">
        <v>853</v>
      </c>
      <c r="F347" s="31" t="s">
        <v>964</v>
      </c>
      <c r="G347" s="31">
        <v>272.0</v>
      </c>
      <c r="H347" s="31" t="s">
        <v>857</v>
      </c>
      <c r="I347" s="31" t="s">
        <v>30</v>
      </c>
      <c r="J347" s="6"/>
      <c r="K347" s="50">
        <v>40.0</v>
      </c>
    </row>
    <row r="348">
      <c r="A348" s="6"/>
      <c r="B348" s="9" t="s">
        <v>21</v>
      </c>
      <c r="C348" s="9" t="s">
        <v>1334</v>
      </c>
      <c r="D348" s="13">
        <v>2020.0</v>
      </c>
      <c r="E348" s="13" t="s">
        <v>853</v>
      </c>
      <c r="F348" s="13" t="s">
        <v>919</v>
      </c>
      <c r="G348" s="13">
        <v>66.0</v>
      </c>
      <c r="H348" s="13" t="s">
        <v>857</v>
      </c>
      <c r="I348" s="13" t="s">
        <v>25</v>
      </c>
      <c r="J348" s="6"/>
      <c r="K348" s="50">
        <v>40.0</v>
      </c>
    </row>
    <row r="349">
      <c r="A349" s="6"/>
      <c r="B349" s="9" t="s">
        <v>21</v>
      </c>
      <c r="C349" s="9" t="s">
        <v>1335</v>
      </c>
      <c r="D349" s="13">
        <v>2020.0</v>
      </c>
      <c r="E349" s="13" t="s">
        <v>853</v>
      </c>
      <c r="F349" s="13" t="s">
        <v>1078</v>
      </c>
      <c r="G349" s="13">
        <v>300.0</v>
      </c>
      <c r="H349" s="13" t="s">
        <v>857</v>
      </c>
      <c r="I349" s="13" t="s">
        <v>30</v>
      </c>
      <c r="J349" s="6"/>
      <c r="K349" s="50">
        <v>40.0</v>
      </c>
    </row>
    <row r="350">
      <c r="A350" s="6"/>
      <c r="B350" s="9" t="s">
        <v>66</v>
      </c>
      <c r="C350" s="9" t="s">
        <v>1336</v>
      </c>
      <c r="D350" s="7">
        <v>2006.0</v>
      </c>
      <c r="E350" s="7" t="s">
        <v>413</v>
      </c>
      <c r="F350" s="7" t="s">
        <v>1060</v>
      </c>
      <c r="G350" s="7">
        <v>105.0</v>
      </c>
      <c r="H350" s="6"/>
      <c r="I350" s="7" t="s">
        <v>467</v>
      </c>
      <c r="J350" s="6"/>
      <c r="K350" s="50">
        <v>40.0</v>
      </c>
    </row>
    <row r="351">
      <c r="A351" s="6"/>
      <c r="B351" s="9" t="s">
        <v>21</v>
      </c>
      <c r="C351" s="9" t="s">
        <v>1337</v>
      </c>
      <c r="D351" s="7">
        <v>2017.0</v>
      </c>
      <c r="E351" s="7" t="s">
        <v>65</v>
      </c>
      <c r="F351" s="7" t="s">
        <v>1338</v>
      </c>
      <c r="G351" s="7">
        <v>343.0</v>
      </c>
      <c r="H351" s="6"/>
      <c r="I351" s="7" t="s">
        <v>30</v>
      </c>
      <c r="J351" s="6"/>
      <c r="K351" s="50">
        <v>40.0</v>
      </c>
    </row>
    <row r="352">
      <c r="A352" s="6"/>
      <c r="B352" s="9" t="s">
        <v>149</v>
      </c>
      <c r="C352" s="9" t="s">
        <v>1339</v>
      </c>
      <c r="D352" s="7">
        <v>2017.0</v>
      </c>
      <c r="E352" s="7" t="s">
        <v>954</v>
      </c>
      <c r="F352" s="7" t="s">
        <v>1340</v>
      </c>
      <c r="G352" s="7">
        <v>155.0</v>
      </c>
      <c r="H352" s="6"/>
      <c r="I352" s="7" t="s">
        <v>155</v>
      </c>
      <c r="J352" s="6"/>
      <c r="K352" s="50">
        <v>40.0</v>
      </c>
    </row>
    <row r="353">
      <c r="A353" s="6"/>
      <c r="B353" s="9" t="s">
        <v>21</v>
      </c>
      <c r="C353" s="9" t="s">
        <v>1341</v>
      </c>
      <c r="D353" s="7">
        <v>2017.0</v>
      </c>
      <c r="E353" s="7" t="s">
        <v>65</v>
      </c>
      <c r="F353" s="15" t="s">
        <v>1168</v>
      </c>
      <c r="G353" s="7">
        <v>345.0</v>
      </c>
      <c r="H353" s="6"/>
      <c r="I353" s="7" t="s">
        <v>25</v>
      </c>
      <c r="J353" s="6"/>
      <c r="K353" s="50">
        <v>40.0</v>
      </c>
    </row>
    <row r="354">
      <c r="A354" s="6"/>
      <c r="B354" s="9" t="s">
        <v>21</v>
      </c>
      <c r="C354" s="9" t="s">
        <v>1342</v>
      </c>
      <c r="D354" s="7">
        <v>2017.0</v>
      </c>
      <c r="E354" s="7" t="s">
        <v>65</v>
      </c>
      <c r="F354" s="15" t="s">
        <v>1168</v>
      </c>
      <c r="G354" s="7">
        <v>345.0</v>
      </c>
      <c r="H354" s="6"/>
      <c r="I354" s="7" t="s">
        <v>25</v>
      </c>
      <c r="J354" s="6"/>
      <c r="K354" s="50">
        <v>40.0</v>
      </c>
    </row>
    <row r="355">
      <c r="A355" s="6"/>
      <c r="B355" s="9" t="s">
        <v>21</v>
      </c>
      <c r="C355" s="9" t="s">
        <v>1343</v>
      </c>
      <c r="D355" s="7">
        <v>2017.0</v>
      </c>
      <c r="E355" s="7" t="s">
        <v>1171</v>
      </c>
      <c r="F355" s="15" t="s">
        <v>1168</v>
      </c>
      <c r="G355" s="7">
        <v>345.0</v>
      </c>
      <c r="H355" s="6"/>
      <c r="I355" s="7" t="s">
        <v>25</v>
      </c>
      <c r="J355" s="6"/>
      <c r="K355" s="50">
        <v>40.0</v>
      </c>
    </row>
    <row r="356">
      <c r="A356" s="6"/>
      <c r="B356" s="9" t="s">
        <v>21</v>
      </c>
      <c r="C356" s="9" t="s">
        <v>1344</v>
      </c>
      <c r="D356" s="7">
        <v>2017.0</v>
      </c>
      <c r="E356" s="15" t="s">
        <v>1171</v>
      </c>
      <c r="F356" s="15" t="s">
        <v>1168</v>
      </c>
      <c r="G356" s="7">
        <v>345.0</v>
      </c>
      <c r="H356" s="6"/>
      <c r="I356" s="7" t="s">
        <v>25</v>
      </c>
      <c r="J356" s="6"/>
      <c r="K356" s="50">
        <v>40.0</v>
      </c>
    </row>
    <row r="357">
      <c r="A357" s="6"/>
      <c r="B357" s="9" t="s">
        <v>21</v>
      </c>
      <c r="C357" s="9" t="s">
        <v>1345</v>
      </c>
      <c r="D357" s="7">
        <v>2017.0</v>
      </c>
      <c r="E357" s="15" t="s">
        <v>1171</v>
      </c>
      <c r="F357" s="15" t="s">
        <v>1168</v>
      </c>
      <c r="G357" s="7">
        <v>345.0</v>
      </c>
      <c r="H357" s="6"/>
      <c r="I357" s="7" t="s">
        <v>25</v>
      </c>
      <c r="J357" s="6"/>
      <c r="K357" s="50">
        <v>40.0</v>
      </c>
    </row>
    <row r="358">
      <c r="A358" s="6"/>
      <c r="B358" s="9" t="s">
        <v>21</v>
      </c>
      <c r="C358" s="9" t="s">
        <v>1346</v>
      </c>
      <c r="D358" s="7">
        <v>2018.0</v>
      </c>
      <c r="E358" s="7" t="s">
        <v>1347</v>
      </c>
      <c r="F358" s="7" t="s">
        <v>847</v>
      </c>
      <c r="G358" s="7">
        <v>49.0</v>
      </c>
      <c r="H358" s="6"/>
      <c r="I358" s="7" t="s">
        <v>30</v>
      </c>
      <c r="J358" s="6"/>
      <c r="K358" s="50">
        <v>40.0</v>
      </c>
    </row>
    <row r="359">
      <c r="A359" s="6"/>
      <c r="B359" s="9" t="s">
        <v>21</v>
      </c>
      <c r="C359" s="9" t="s">
        <v>1348</v>
      </c>
      <c r="D359" s="7">
        <v>2020.0</v>
      </c>
      <c r="E359" s="7" t="s">
        <v>905</v>
      </c>
      <c r="F359" s="7" t="s">
        <v>1201</v>
      </c>
      <c r="G359" s="7">
        <v>266.0</v>
      </c>
      <c r="H359" s="7" t="s">
        <v>1349</v>
      </c>
      <c r="I359" s="7" t="s">
        <v>30</v>
      </c>
      <c r="J359" s="6"/>
      <c r="K359" s="50">
        <v>40.0</v>
      </c>
    </row>
    <row r="360">
      <c r="A360" s="6"/>
      <c r="B360" s="9" t="s">
        <v>21</v>
      </c>
      <c r="C360" s="9" t="s">
        <v>1350</v>
      </c>
      <c r="D360" s="7">
        <v>2020.0</v>
      </c>
      <c r="E360" s="7" t="s">
        <v>1161</v>
      </c>
      <c r="F360" s="7" t="s">
        <v>847</v>
      </c>
      <c r="G360" s="7">
        <v>297.0</v>
      </c>
      <c r="H360" s="7" t="s">
        <v>898</v>
      </c>
      <c r="I360" s="7" t="s">
        <v>30</v>
      </c>
      <c r="J360" s="6"/>
      <c r="K360" s="50">
        <v>40.0</v>
      </c>
    </row>
    <row r="361">
      <c r="A361" s="6"/>
      <c r="B361" s="9" t="s">
        <v>66</v>
      </c>
      <c r="C361" s="7">
        <v>3787486.0</v>
      </c>
      <c r="D361" s="7">
        <v>2020.0</v>
      </c>
      <c r="E361" s="7" t="s">
        <v>786</v>
      </c>
      <c r="F361" s="7" t="s">
        <v>1182</v>
      </c>
      <c r="G361" s="6"/>
      <c r="H361" s="7" t="s">
        <v>1351</v>
      </c>
      <c r="I361" s="7" t="s">
        <v>467</v>
      </c>
      <c r="J361" s="6"/>
      <c r="K361" s="50">
        <v>40.0</v>
      </c>
    </row>
    <row r="362">
      <c r="A362" s="6"/>
      <c r="B362" s="9" t="s">
        <v>66</v>
      </c>
      <c r="C362" s="7">
        <v>4778300.0</v>
      </c>
      <c r="D362" s="47">
        <v>2020.0</v>
      </c>
      <c r="E362" s="7" t="s">
        <v>1099</v>
      </c>
      <c r="F362" s="7" t="s">
        <v>895</v>
      </c>
      <c r="G362" s="6"/>
      <c r="H362" s="6"/>
      <c r="I362" s="7" t="s">
        <v>68</v>
      </c>
      <c r="J362" s="6"/>
      <c r="K362" s="50">
        <v>40.0</v>
      </c>
    </row>
    <row r="363">
      <c r="A363" s="6"/>
      <c r="B363" s="9" t="s">
        <v>66</v>
      </c>
      <c r="C363" s="7">
        <v>1442604.0</v>
      </c>
      <c r="D363" s="7">
        <v>2020.0</v>
      </c>
      <c r="E363" s="7" t="s">
        <v>954</v>
      </c>
      <c r="F363" s="7" t="s">
        <v>880</v>
      </c>
      <c r="G363" s="6"/>
      <c r="H363" s="7" t="s">
        <v>955</v>
      </c>
      <c r="I363" s="7" t="s">
        <v>467</v>
      </c>
      <c r="J363" s="6"/>
      <c r="K363" s="50">
        <v>40.0</v>
      </c>
    </row>
    <row r="364">
      <c r="A364" s="6"/>
      <c r="B364" s="9" t="s">
        <v>66</v>
      </c>
      <c r="C364" s="7">
        <v>6111814.0</v>
      </c>
      <c r="D364" s="7">
        <v>2020.0</v>
      </c>
      <c r="E364" s="7" t="s">
        <v>954</v>
      </c>
      <c r="F364" s="7" t="s">
        <v>880</v>
      </c>
      <c r="G364" s="6"/>
      <c r="H364" s="6"/>
      <c r="I364" s="7" t="s">
        <v>68</v>
      </c>
      <c r="J364" s="6"/>
      <c r="K364" s="50">
        <v>40.0</v>
      </c>
    </row>
    <row r="365">
      <c r="A365" s="6"/>
      <c r="B365" s="9" t="s">
        <v>66</v>
      </c>
      <c r="C365" s="7">
        <v>7386806.0</v>
      </c>
      <c r="D365" s="7">
        <v>2020.0</v>
      </c>
      <c r="E365" s="7" t="s">
        <v>954</v>
      </c>
      <c r="F365" s="7" t="s">
        <v>847</v>
      </c>
      <c r="G365" s="6"/>
      <c r="H365" s="7" t="s">
        <v>955</v>
      </c>
      <c r="I365" s="7" t="s">
        <v>68</v>
      </c>
      <c r="J365" s="6"/>
      <c r="K365" s="50">
        <v>40.0</v>
      </c>
    </row>
    <row r="366">
      <c r="A366" s="6"/>
      <c r="B366" s="9" t="s">
        <v>66</v>
      </c>
      <c r="C366" s="9" t="s">
        <v>1352</v>
      </c>
      <c r="D366" s="7">
        <v>2020.0</v>
      </c>
      <c r="E366" s="7" t="s">
        <v>954</v>
      </c>
      <c r="F366" s="7" t="s">
        <v>880</v>
      </c>
      <c r="G366" s="6"/>
      <c r="H366" s="6"/>
      <c r="I366" s="7" t="s">
        <v>68</v>
      </c>
      <c r="J366" s="6"/>
      <c r="K366" s="50">
        <v>40.0</v>
      </c>
    </row>
    <row r="367">
      <c r="A367" s="6"/>
      <c r="B367" s="16" t="s">
        <v>21</v>
      </c>
      <c r="C367" s="16" t="s">
        <v>1353</v>
      </c>
      <c r="D367" s="17">
        <v>2020.0</v>
      </c>
      <c r="E367" s="17" t="s">
        <v>884</v>
      </c>
      <c r="F367" s="17" t="s">
        <v>895</v>
      </c>
      <c r="G367" s="17">
        <v>201.0</v>
      </c>
      <c r="H367" s="17"/>
      <c r="I367" s="17" t="s">
        <v>25</v>
      </c>
      <c r="J367" s="6"/>
      <c r="K367" s="50">
        <v>40.0</v>
      </c>
    </row>
    <row r="368">
      <c r="A368" s="6"/>
      <c r="B368" s="16" t="s">
        <v>21</v>
      </c>
      <c r="C368" s="16" t="s">
        <v>1354</v>
      </c>
      <c r="D368" s="17">
        <v>2020.0</v>
      </c>
      <c r="E368" s="17" t="s">
        <v>884</v>
      </c>
      <c r="F368" s="17" t="s">
        <v>895</v>
      </c>
      <c r="G368" s="17">
        <v>261.0</v>
      </c>
      <c r="H368" s="17"/>
      <c r="I368" s="17" t="s">
        <v>25</v>
      </c>
      <c r="J368" s="6"/>
      <c r="K368" s="50">
        <v>40.0</v>
      </c>
    </row>
    <row r="369">
      <c r="A369" s="6"/>
      <c r="B369" s="16" t="s">
        <v>21</v>
      </c>
      <c r="C369" s="16" t="s">
        <v>1355</v>
      </c>
      <c r="D369" s="17">
        <v>2020.0</v>
      </c>
      <c r="E369" s="17" t="s">
        <v>884</v>
      </c>
      <c r="F369" s="17" t="s">
        <v>895</v>
      </c>
      <c r="G369" s="17">
        <v>201.0</v>
      </c>
      <c r="H369" s="17"/>
      <c r="I369" s="17" t="s">
        <v>25</v>
      </c>
      <c r="J369" s="6"/>
      <c r="K369" s="50">
        <v>40.0</v>
      </c>
    </row>
    <row r="370">
      <c r="A370" s="6"/>
      <c r="B370" s="9" t="s">
        <v>21</v>
      </c>
      <c r="C370" s="9" t="s">
        <v>1356</v>
      </c>
      <c r="D370" s="7">
        <v>2020.0</v>
      </c>
      <c r="E370" s="7" t="s">
        <v>884</v>
      </c>
      <c r="F370" s="7" t="s">
        <v>859</v>
      </c>
      <c r="G370" s="7">
        <v>209.0</v>
      </c>
      <c r="H370" s="7"/>
      <c r="I370" s="7" t="s">
        <v>30</v>
      </c>
      <c r="J370" s="6"/>
      <c r="K370" s="50">
        <v>40.0</v>
      </c>
    </row>
    <row r="371">
      <c r="A371" s="6"/>
      <c r="B371" s="9" t="s">
        <v>21</v>
      </c>
      <c r="C371" s="7">
        <v>5.4088329E7</v>
      </c>
      <c r="D371" s="7">
        <v>1982.0</v>
      </c>
      <c r="E371" s="7" t="s">
        <v>62</v>
      </c>
      <c r="F371" s="7" t="s">
        <v>978</v>
      </c>
      <c r="G371" s="6"/>
      <c r="H371" s="7">
        <v>302.0</v>
      </c>
      <c r="I371" s="7" t="s">
        <v>72</v>
      </c>
      <c r="J371" s="6"/>
      <c r="K371" s="50">
        <v>40.0</v>
      </c>
    </row>
    <row r="372">
      <c r="A372" s="6"/>
      <c r="B372" s="9" t="s">
        <v>21</v>
      </c>
      <c r="C372" s="9" t="s">
        <v>1357</v>
      </c>
      <c r="D372" s="7">
        <v>1982.0</v>
      </c>
      <c r="E372" s="7" t="s">
        <v>62</v>
      </c>
      <c r="F372" s="7" t="s">
        <v>972</v>
      </c>
      <c r="G372" s="7" t="s">
        <v>1358</v>
      </c>
      <c r="H372" s="7">
        <v>488.0</v>
      </c>
      <c r="I372" s="7" t="s">
        <v>72</v>
      </c>
      <c r="J372" s="6"/>
      <c r="K372" s="50">
        <v>40.0</v>
      </c>
    </row>
    <row r="373">
      <c r="A373" s="6"/>
      <c r="B373" s="9" t="s">
        <v>21</v>
      </c>
      <c r="C373" s="9" t="s">
        <v>1359</v>
      </c>
      <c r="D373" s="7">
        <v>1989.0</v>
      </c>
      <c r="E373" s="7" t="s">
        <v>90</v>
      </c>
      <c r="F373" s="7" t="s">
        <v>190</v>
      </c>
      <c r="G373" s="7" t="s">
        <v>1360</v>
      </c>
      <c r="H373" s="7" t="s">
        <v>1119</v>
      </c>
      <c r="I373" s="7" t="s">
        <v>25</v>
      </c>
      <c r="J373" s="6"/>
      <c r="K373" s="50">
        <v>40.0</v>
      </c>
    </row>
    <row r="374">
      <c r="A374" s="6"/>
      <c r="B374" s="9" t="s">
        <v>21</v>
      </c>
      <c r="C374" s="9" t="s">
        <v>1361</v>
      </c>
      <c r="D374" s="10">
        <v>2019.0</v>
      </c>
      <c r="E374" s="61" t="s">
        <v>1362</v>
      </c>
      <c r="F374" s="62" t="s">
        <v>1363</v>
      </c>
      <c r="G374" s="10">
        <v>101.0</v>
      </c>
      <c r="H374" s="72" t="s">
        <v>898</v>
      </c>
      <c r="I374" s="61" t="s">
        <v>25</v>
      </c>
      <c r="J374" s="6"/>
      <c r="K374" s="50">
        <v>45.0</v>
      </c>
    </row>
    <row r="375">
      <c r="A375" s="6"/>
      <c r="B375" s="9" t="s">
        <v>66</v>
      </c>
      <c r="C375" s="9" t="s">
        <v>1364</v>
      </c>
      <c r="D375" s="10">
        <v>2021.0</v>
      </c>
      <c r="E375" s="10" t="s">
        <v>1365</v>
      </c>
      <c r="F375" s="10" t="s">
        <v>1060</v>
      </c>
      <c r="G375" s="10" t="s">
        <v>1366</v>
      </c>
      <c r="H375" s="10" t="s">
        <v>1367</v>
      </c>
      <c r="I375" s="10" t="s">
        <v>244</v>
      </c>
      <c r="J375" s="6"/>
      <c r="K375" s="50">
        <v>45.0</v>
      </c>
    </row>
    <row r="376">
      <c r="A376" s="6"/>
      <c r="B376" s="19"/>
      <c r="C376" s="9" t="s">
        <v>1368</v>
      </c>
      <c r="D376" s="7">
        <v>1989.0</v>
      </c>
      <c r="E376" s="7" t="s">
        <v>90</v>
      </c>
      <c r="F376" s="7" t="s">
        <v>190</v>
      </c>
      <c r="G376" s="7" t="s">
        <v>1360</v>
      </c>
      <c r="H376" s="7" t="s">
        <v>1119</v>
      </c>
      <c r="I376" s="7" t="s">
        <v>25</v>
      </c>
      <c r="J376" s="6"/>
      <c r="K376" s="50">
        <v>45.0</v>
      </c>
    </row>
    <row r="377">
      <c r="A377" s="6"/>
      <c r="B377" s="19"/>
      <c r="C377" s="9" t="s">
        <v>1369</v>
      </c>
      <c r="D377" s="7">
        <v>1989.0</v>
      </c>
      <c r="E377" s="7" t="s">
        <v>90</v>
      </c>
      <c r="F377" s="7" t="s">
        <v>190</v>
      </c>
      <c r="G377" s="7" t="s">
        <v>1360</v>
      </c>
      <c r="H377" s="7" t="s">
        <v>1119</v>
      </c>
      <c r="I377" s="7" t="s">
        <v>25</v>
      </c>
      <c r="J377" s="6"/>
      <c r="K377" s="50">
        <v>45.0</v>
      </c>
    </row>
    <row r="378">
      <c r="A378" s="6"/>
      <c r="B378" s="9" t="s">
        <v>21</v>
      </c>
      <c r="C378" s="9" t="s">
        <v>1370</v>
      </c>
      <c r="D378" s="47">
        <v>2020.0</v>
      </c>
      <c r="E378" s="48" t="s">
        <v>865</v>
      </c>
      <c r="F378" s="49" t="s">
        <v>895</v>
      </c>
      <c r="G378" s="47">
        <v>5.0</v>
      </c>
      <c r="H378" s="47" t="s">
        <v>869</v>
      </c>
      <c r="I378" s="48" t="s">
        <v>25</v>
      </c>
      <c r="J378" s="6"/>
      <c r="K378" s="50">
        <v>50.0</v>
      </c>
    </row>
    <row r="379">
      <c r="A379" s="6"/>
      <c r="B379" s="9" t="s">
        <v>21</v>
      </c>
      <c r="C379" s="9" t="s">
        <v>1371</v>
      </c>
      <c r="D379" s="47">
        <v>2020.0</v>
      </c>
      <c r="E379" s="47" t="s">
        <v>865</v>
      </c>
      <c r="F379" s="47" t="s">
        <v>895</v>
      </c>
      <c r="G379" s="47">
        <v>5.0</v>
      </c>
      <c r="H379" s="47" t="s">
        <v>869</v>
      </c>
      <c r="I379" s="47" t="s">
        <v>25</v>
      </c>
      <c r="J379" s="6"/>
      <c r="K379" s="50">
        <v>50.0</v>
      </c>
    </row>
    <row r="380">
      <c r="A380" s="6"/>
      <c r="B380" s="9" t="s">
        <v>21</v>
      </c>
      <c r="C380" s="9" t="s">
        <v>1372</v>
      </c>
      <c r="D380" s="47">
        <v>2020.0</v>
      </c>
      <c r="E380" s="48" t="s">
        <v>1373</v>
      </c>
      <c r="F380" s="49" t="s">
        <v>895</v>
      </c>
      <c r="G380" s="47">
        <v>5.0</v>
      </c>
      <c r="H380" s="48" t="s">
        <v>869</v>
      </c>
      <c r="I380" s="47" t="s">
        <v>25</v>
      </c>
      <c r="J380" s="6"/>
      <c r="K380" s="50">
        <v>50.0</v>
      </c>
    </row>
    <row r="381">
      <c r="A381" s="6"/>
      <c r="B381" s="9" t="s">
        <v>21</v>
      </c>
      <c r="C381" s="9" t="s">
        <v>1374</v>
      </c>
      <c r="D381" s="7">
        <v>2020.0</v>
      </c>
      <c r="E381" s="7" t="s">
        <v>837</v>
      </c>
      <c r="F381" s="7" t="s">
        <v>895</v>
      </c>
      <c r="G381" s="7">
        <v>1.0</v>
      </c>
      <c r="H381" s="7" t="s">
        <v>1375</v>
      </c>
      <c r="I381" s="7" t="s">
        <v>25</v>
      </c>
      <c r="J381" s="6"/>
      <c r="K381" s="50">
        <v>50.0</v>
      </c>
    </row>
    <row r="382">
      <c r="A382" s="6"/>
      <c r="B382" s="9" t="s">
        <v>21</v>
      </c>
      <c r="C382" s="9" t="s">
        <v>1376</v>
      </c>
      <c r="D382" s="10">
        <v>2020.0</v>
      </c>
      <c r="E382" s="61" t="s">
        <v>1377</v>
      </c>
      <c r="F382" s="62" t="s">
        <v>880</v>
      </c>
      <c r="G382" s="10">
        <v>362.0</v>
      </c>
      <c r="H382" s="11"/>
      <c r="I382" s="61" t="s">
        <v>30</v>
      </c>
      <c r="J382" s="6"/>
      <c r="K382" s="50">
        <v>50.0</v>
      </c>
    </row>
    <row r="383">
      <c r="A383" s="6"/>
      <c r="B383" s="9" t="s">
        <v>21</v>
      </c>
      <c r="C383" s="9" t="s">
        <v>1378</v>
      </c>
      <c r="D383" s="31">
        <v>2020.0</v>
      </c>
      <c r="E383" s="31" t="s">
        <v>853</v>
      </c>
      <c r="F383" s="31" t="s">
        <v>1319</v>
      </c>
      <c r="G383" s="31">
        <v>135.0</v>
      </c>
      <c r="H383" s="31" t="s">
        <v>1379</v>
      </c>
      <c r="I383" s="31" t="s">
        <v>25</v>
      </c>
      <c r="J383" s="6"/>
      <c r="K383" s="50">
        <v>50.0</v>
      </c>
    </row>
    <row r="384">
      <c r="A384" s="6"/>
      <c r="B384" s="9" t="s">
        <v>66</v>
      </c>
      <c r="C384" s="9" t="s">
        <v>1380</v>
      </c>
      <c r="D384" s="47">
        <v>2020.0</v>
      </c>
      <c r="E384" s="47" t="s">
        <v>305</v>
      </c>
      <c r="F384" s="47" t="s">
        <v>1319</v>
      </c>
      <c r="G384" s="47">
        <v>92.0</v>
      </c>
      <c r="H384" s="46"/>
      <c r="I384" s="47" t="s">
        <v>68</v>
      </c>
      <c r="J384" s="6"/>
      <c r="K384" s="50">
        <v>50.0</v>
      </c>
    </row>
    <row r="385">
      <c r="A385" s="6"/>
      <c r="B385" s="9" t="s">
        <v>21</v>
      </c>
      <c r="C385" s="9" t="s">
        <v>1381</v>
      </c>
      <c r="D385" s="10">
        <v>2020.0</v>
      </c>
      <c r="E385" s="10" t="s">
        <v>786</v>
      </c>
      <c r="F385" s="10" t="s">
        <v>1109</v>
      </c>
      <c r="G385" s="10">
        <v>392.0</v>
      </c>
      <c r="H385" s="10" t="s">
        <v>1090</v>
      </c>
      <c r="I385" s="10" t="s">
        <v>30</v>
      </c>
      <c r="J385" s="6"/>
      <c r="K385" s="50">
        <v>50.0</v>
      </c>
    </row>
    <row r="386">
      <c r="A386" s="6"/>
      <c r="B386" s="9" t="s">
        <v>21</v>
      </c>
      <c r="C386" s="9" t="s">
        <v>1382</v>
      </c>
      <c r="D386" s="10">
        <v>2020.0</v>
      </c>
      <c r="E386" s="10" t="s">
        <v>909</v>
      </c>
      <c r="F386" s="20" t="s">
        <v>950</v>
      </c>
      <c r="G386" s="10">
        <v>6.0</v>
      </c>
      <c r="H386" s="11"/>
      <c r="I386" s="10" t="s">
        <v>30</v>
      </c>
      <c r="J386" s="6"/>
      <c r="K386" s="50">
        <v>50.0</v>
      </c>
    </row>
    <row r="387">
      <c r="A387" s="6"/>
      <c r="B387" s="9" t="s">
        <v>21</v>
      </c>
      <c r="C387" s="9" t="s">
        <v>1383</v>
      </c>
      <c r="D387" s="22">
        <v>2020.0</v>
      </c>
      <c r="E387" s="22" t="s">
        <v>119</v>
      </c>
      <c r="F387" s="22" t="s">
        <v>880</v>
      </c>
      <c r="G387" s="22">
        <v>303.0</v>
      </c>
      <c r="H387" s="27"/>
      <c r="I387" s="22" t="s">
        <v>25</v>
      </c>
      <c r="J387" s="6"/>
      <c r="K387" s="50">
        <v>50.0</v>
      </c>
    </row>
    <row r="388">
      <c r="A388" s="6"/>
      <c r="B388" s="9" t="s">
        <v>21</v>
      </c>
      <c r="C388" s="9" t="s">
        <v>1384</v>
      </c>
      <c r="D388" s="31">
        <v>2020.0</v>
      </c>
      <c r="E388" s="31" t="s">
        <v>853</v>
      </c>
      <c r="F388" s="31" t="s">
        <v>1385</v>
      </c>
      <c r="G388" s="31">
        <v>265.0</v>
      </c>
      <c r="H388" s="31" t="s">
        <v>920</v>
      </c>
      <c r="I388" s="31" t="s">
        <v>30</v>
      </c>
      <c r="J388" s="6"/>
      <c r="K388" s="50">
        <v>50.0</v>
      </c>
    </row>
    <row r="389">
      <c r="A389" s="6"/>
      <c r="B389" s="9" t="s">
        <v>21</v>
      </c>
      <c r="C389" s="9" t="s">
        <v>1386</v>
      </c>
      <c r="D389" s="10">
        <v>2020.0</v>
      </c>
      <c r="E389" s="10" t="s">
        <v>884</v>
      </c>
      <c r="F389" s="10" t="s">
        <v>1387</v>
      </c>
      <c r="G389" s="10">
        <v>270.0</v>
      </c>
      <c r="H389" s="10" t="s">
        <v>1388</v>
      </c>
      <c r="I389" s="10" t="s">
        <v>30</v>
      </c>
      <c r="J389" s="6"/>
      <c r="K389" s="50">
        <v>50.0</v>
      </c>
    </row>
    <row r="390">
      <c r="A390" s="6"/>
      <c r="B390" s="9" t="s">
        <v>21</v>
      </c>
      <c r="C390" s="9" t="s">
        <v>1389</v>
      </c>
      <c r="D390" s="22">
        <v>2020.0</v>
      </c>
      <c r="E390" s="22" t="s">
        <v>884</v>
      </c>
      <c r="F390" s="22" t="s">
        <v>1390</v>
      </c>
      <c r="G390" s="22">
        <v>209.0</v>
      </c>
      <c r="H390" s="22" t="s">
        <v>1391</v>
      </c>
      <c r="I390" s="22" t="s">
        <v>30</v>
      </c>
      <c r="J390" s="6"/>
      <c r="K390" s="50">
        <v>50.0</v>
      </c>
    </row>
    <row r="391">
      <c r="A391" s="6"/>
      <c r="B391" s="9" t="s">
        <v>21</v>
      </c>
      <c r="C391" s="9" t="s">
        <v>1392</v>
      </c>
      <c r="D391" s="31">
        <v>2020.0</v>
      </c>
      <c r="E391" s="31" t="s">
        <v>853</v>
      </c>
      <c r="F391" s="31" t="s">
        <v>950</v>
      </c>
      <c r="G391" s="31">
        <v>262.0</v>
      </c>
      <c r="H391" s="73"/>
      <c r="I391" s="31" t="s">
        <v>30</v>
      </c>
      <c r="J391" s="6"/>
      <c r="K391" s="50">
        <v>50.0</v>
      </c>
    </row>
    <row r="392">
      <c r="A392" s="6"/>
      <c r="B392" s="9" t="s">
        <v>21</v>
      </c>
      <c r="C392" s="9" t="s">
        <v>1393</v>
      </c>
      <c r="D392" s="10">
        <v>2020.0</v>
      </c>
      <c r="E392" s="10" t="s">
        <v>119</v>
      </c>
      <c r="F392" s="10" t="s">
        <v>950</v>
      </c>
      <c r="G392" s="10">
        <v>302.0</v>
      </c>
      <c r="H392" s="10" t="s">
        <v>953</v>
      </c>
      <c r="I392" s="10" t="s">
        <v>30</v>
      </c>
      <c r="J392" s="6"/>
      <c r="K392" s="50">
        <v>50.0</v>
      </c>
    </row>
    <row r="393">
      <c r="A393" s="6"/>
      <c r="B393" s="9" t="s">
        <v>21</v>
      </c>
      <c r="C393" s="9" t="s">
        <v>1394</v>
      </c>
      <c r="D393" s="31">
        <v>2020.0</v>
      </c>
      <c r="E393" s="31" t="s">
        <v>853</v>
      </c>
      <c r="F393" s="31" t="s">
        <v>1395</v>
      </c>
      <c r="G393" s="31">
        <v>268.0</v>
      </c>
      <c r="H393" s="31" t="s">
        <v>857</v>
      </c>
      <c r="I393" s="31" t="s">
        <v>30</v>
      </c>
      <c r="J393" s="6"/>
      <c r="K393" s="50">
        <v>50.0</v>
      </c>
    </row>
    <row r="394">
      <c r="A394" s="6"/>
      <c r="B394" s="9" t="s">
        <v>21</v>
      </c>
      <c r="C394" s="9" t="s">
        <v>1396</v>
      </c>
      <c r="D394" s="13">
        <v>2020.0</v>
      </c>
      <c r="E394" s="13" t="s">
        <v>853</v>
      </c>
      <c r="F394" s="13" t="s">
        <v>922</v>
      </c>
      <c r="G394" s="13">
        <v>297.0</v>
      </c>
      <c r="H394" s="13" t="s">
        <v>886</v>
      </c>
      <c r="I394" s="13" t="s">
        <v>30</v>
      </c>
      <c r="J394" s="6"/>
      <c r="K394" s="50">
        <v>50.0</v>
      </c>
    </row>
    <row r="395">
      <c r="A395" s="6"/>
      <c r="B395" s="9" t="s">
        <v>21</v>
      </c>
      <c r="C395" s="9" t="s">
        <v>1397</v>
      </c>
      <c r="D395" s="10">
        <v>2020.0</v>
      </c>
      <c r="E395" s="10" t="s">
        <v>884</v>
      </c>
      <c r="F395" s="10" t="s">
        <v>982</v>
      </c>
      <c r="G395" s="10">
        <v>297.0</v>
      </c>
      <c r="H395" s="10" t="s">
        <v>898</v>
      </c>
      <c r="I395" s="10" t="s">
        <v>30</v>
      </c>
      <c r="J395" s="6"/>
      <c r="K395" s="50">
        <v>50.0</v>
      </c>
    </row>
    <row r="396">
      <c r="A396" s="6"/>
      <c r="B396" s="9" t="s">
        <v>21</v>
      </c>
      <c r="C396" s="9" t="s">
        <v>1398</v>
      </c>
      <c r="D396" s="10">
        <v>2020.0</v>
      </c>
      <c r="E396" s="10" t="s">
        <v>786</v>
      </c>
      <c r="F396" s="10" t="s">
        <v>922</v>
      </c>
      <c r="G396" s="10">
        <v>124.0</v>
      </c>
      <c r="H396" s="10" t="s">
        <v>889</v>
      </c>
      <c r="I396" s="10" t="s">
        <v>862</v>
      </c>
      <c r="J396" s="6"/>
      <c r="K396" s="50">
        <v>50.0</v>
      </c>
    </row>
    <row r="397">
      <c r="A397" s="6"/>
      <c r="B397" s="9" t="s">
        <v>66</v>
      </c>
      <c r="C397" s="9" t="s">
        <v>1399</v>
      </c>
      <c r="D397" s="22">
        <v>2021.0</v>
      </c>
      <c r="E397" s="22" t="s">
        <v>119</v>
      </c>
      <c r="F397" s="22" t="s">
        <v>1400</v>
      </c>
      <c r="G397" s="22">
        <v>259.0</v>
      </c>
      <c r="H397" s="22" t="s">
        <v>1075</v>
      </c>
      <c r="I397" s="22" t="s">
        <v>244</v>
      </c>
      <c r="J397" s="6"/>
      <c r="K397" s="50">
        <v>50.0</v>
      </c>
    </row>
    <row r="398">
      <c r="A398" s="6"/>
      <c r="B398" s="9" t="s">
        <v>66</v>
      </c>
      <c r="C398" s="9" t="s">
        <v>1401</v>
      </c>
      <c r="D398" s="22">
        <v>2021.0</v>
      </c>
      <c r="E398" s="22" t="s">
        <v>119</v>
      </c>
      <c r="F398" s="22" t="s">
        <v>946</v>
      </c>
      <c r="G398" s="22">
        <v>255.0</v>
      </c>
      <c r="H398" s="27"/>
      <c r="I398" s="22" t="s">
        <v>244</v>
      </c>
      <c r="J398" s="6"/>
      <c r="K398" s="50">
        <v>50.0</v>
      </c>
    </row>
    <row r="399">
      <c r="A399" s="6"/>
      <c r="B399" s="9" t="s">
        <v>66</v>
      </c>
      <c r="C399" s="9" t="s">
        <v>1402</v>
      </c>
      <c r="D399" s="22">
        <v>2021.0</v>
      </c>
      <c r="E399" s="22" t="s">
        <v>119</v>
      </c>
      <c r="F399" s="22" t="s">
        <v>1403</v>
      </c>
      <c r="G399" s="22" t="s">
        <v>1404</v>
      </c>
      <c r="H399" s="22" t="s">
        <v>1405</v>
      </c>
      <c r="I399" s="22" t="s">
        <v>467</v>
      </c>
      <c r="J399" s="6"/>
      <c r="K399" s="50">
        <v>50.0</v>
      </c>
    </row>
    <row r="400">
      <c r="A400" s="6"/>
      <c r="B400" s="9" t="s">
        <v>66</v>
      </c>
      <c r="C400" s="9" t="s">
        <v>1406</v>
      </c>
      <c r="D400" s="22">
        <v>2021.0</v>
      </c>
      <c r="E400" s="22" t="s">
        <v>119</v>
      </c>
      <c r="F400" s="22" t="s">
        <v>1407</v>
      </c>
      <c r="G400" s="22"/>
      <c r="H400" s="22" t="s">
        <v>1075</v>
      </c>
      <c r="I400" s="22" t="s">
        <v>244</v>
      </c>
      <c r="J400" s="6"/>
      <c r="K400" s="50">
        <v>50.0</v>
      </c>
    </row>
    <row r="401">
      <c r="A401" s="6"/>
      <c r="B401" s="9" t="s">
        <v>21</v>
      </c>
      <c r="C401" s="9" t="s">
        <v>1408</v>
      </c>
      <c r="D401" s="7">
        <v>2019.0</v>
      </c>
      <c r="E401" s="7" t="s">
        <v>954</v>
      </c>
      <c r="F401" s="7" t="s">
        <v>1409</v>
      </c>
      <c r="G401" s="7">
        <v>7.0</v>
      </c>
      <c r="H401" s="7"/>
      <c r="I401" s="7" t="s">
        <v>30</v>
      </c>
      <c r="J401" s="6"/>
      <c r="K401" s="50">
        <v>50.0</v>
      </c>
    </row>
    <row r="402">
      <c r="A402" s="6"/>
      <c r="B402" s="9" t="s">
        <v>21</v>
      </c>
      <c r="C402" s="9" t="s">
        <v>1410</v>
      </c>
      <c r="D402" s="7">
        <v>2017.0</v>
      </c>
      <c r="E402" s="7" t="s">
        <v>1171</v>
      </c>
      <c r="F402" s="15" t="s">
        <v>1340</v>
      </c>
      <c r="G402" s="7">
        <v>168.0</v>
      </c>
      <c r="H402" s="6"/>
      <c r="I402" s="7" t="s">
        <v>30</v>
      </c>
      <c r="J402" s="6"/>
      <c r="K402" s="50">
        <v>50.0</v>
      </c>
    </row>
    <row r="403">
      <c r="A403" s="6"/>
      <c r="B403" s="9" t="s">
        <v>21</v>
      </c>
      <c r="C403" s="9" t="s">
        <v>1411</v>
      </c>
      <c r="D403" s="7">
        <v>2017.0</v>
      </c>
      <c r="E403" s="7" t="s">
        <v>1077</v>
      </c>
      <c r="F403" s="7" t="s">
        <v>1412</v>
      </c>
      <c r="G403" s="7">
        <v>124.0</v>
      </c>
      <c r="H403" s="6"/>
      <c r="I403" s="7" t="s">
        <v>30</v>
      </c>
      <c r="J403" s="6"/>
      <c r="K403" s="50">
        <v>50.0</v>
      </c>
    </row>
    <row r="404">
      <c r="A404" s="6"/>
      <c r="B404" s="9" t="s">
        <v>21</v>
      </c>
      <c r="C404" s="9" t="s">
        <v>1413</v>
      </c>
      <c r="D404" s="7">
        <v>2018.0</v>
      </c>
      <c r="E404" s="7" t="s">
        <v>905</v>
      </c>
      <c r="F404" s="7" t="s">
        <v>1087</v>
      </c>
      <c r="G404" s="7">
        <v>212.0</v>
      </c>
      <c r="H404" s="6"/>
      <c r="I404" s="7" t="s">
        <v>25</v>
      </c>
      <c r="J404" s="6"/>
      <c r="K404" s="50">
        <v>50.0</v>
      </c>
    </row>
    <row r="405">
      <c r="A405" s="6"/>
      <c r="B405" s="9" t="s">
        <v>21</v>
      </c>
      <c r="C405" s="9" t="s">
        <v>1414</v>
      </c>
      <c r="D405" s="7">
        <v>2018.0</v>
      </c>
      <c r="E405" s="7" t="s">
        <v>905</v>
      </c>
      <c r="F405" s="7" t="s">
        <v>1087</v>
      </c>
      <c r="G405" s="7">
        <v>212.0</v>
      </c>
      <c r="H405" s="6"/>
      <c r="I405" s="7" t="s">
        <v>25</v>
      </c>
      <c r="J405" s="6"/>
      <c r="K405" s="50">
        <v>50.0</v>
      </c>
    </row>
    <row r="406">
      <c r="A406" s="6"/>
      <c r="B406" s="9" t="s">
        <v>21</v>
      </c>
      <c r="C406" s="9" t="s">
        <v>1415</v>
      </c>
      <c r="D406" s="7">
        <v>2018.0</v>
      </c>
      <c r="E406" s="7" t="s">
        <v>905</v>
      </c>
      <c r="F406" s="7" t="s">
        <v>1087</v>
      </c>
      <c r="G406" s="7">
        <v>212.0</v>
      </c>
      <c r="H406" s="6"/>
      <c r="I406" s="7" t="s">
        <v>25</v>
      </c>
      <c r="J406" s="6"/>
      <c r="K406" s="50">
        <v>50.0</v>
      </c>
    </row>
    <row r="407">
      <c r="A407" s="6"/>
      <c r="B407" s="9" t="s">
        <v>21</v>
      </c>
      <c r="C407" s="9" t="s">
        <v>1416</v>
      </c>
      <c r="D407" s="7">
        <v>2018.0</v>
      </c>
      <c r="E407" s="7" t="s">
        <v>905</v>
      </c>
      <c r="F407" s="7" t="s">
        <v>1087</v>
      </c>
      <c r="G407" s="7">
        <v>212.0</v>
      </c>
      <c r="H407" s="6"/>
      <c r="I407" s="7" t="s">
        <v>25</v>
      </c>
      <c r="J407" s="6"/>
      <c r="K407" s="50">
        <v>50.0</v>
      </c>
    </row>
    <row r="408">
      <c r="A408" s="6"/>
      <c r="B408" s="9" t="s">
        <v>161</v>
      </c>
      <c r="C408" s="9" t="s">
        <v>1417</v>
      </c>
      <c r="D408" s="7">
        <v>2019.0</v>
      </c>
      <c r="E408" s="7" t="s">
        <v>1418</v>
      </c>
      <c r="F408" s="7" t="s">
        <v>1419</v>
      </c>
      <c r="G408" s="7" t="s">
        <v>1420</v>
      </c>
      <c r="H408" s="7" t="s">
        <v>1421</v>
      </c>
      <c r="I408" s="7" t="s">
        <v>30</v>
      </c>
      <c r="J408" s="6"/>
      <c r="K408" s="50">
        <v>50.0</v>
      </c>
    </row>
    <row r="409">
      <c r="A409" s="6"/>
      <c r="B409" s="9" t="s">
        <v>21</v>
      </c>
      <c r="C409" s="9" t="s">
        <v>1422</v>
      </c>
      <c r="D409" s="7">
        <v>2019.0</v>
      </c>
      <c r="E409" s="7" t="s">
        <v>65</v>
      </c>
      <c r="F409" s="7" t="s">
        <v>1092</v>
      </c>
      <c r="G409" s="7">
        <v>313.0</v>
      </c>
      <c r="H409" s="6"/>
      <c r="I409" s="7" t="s">
        <v>30</v>
      </c>
      <c r="J409" s="6"/>
      <c r="K409" s="50">
        <v>50.0</v>
      </c>
    </row>
    <row r="410">
      <c r="A410" s="6"/>
      <c r="B410" s="9" t="s">
        <v>21</v>
      </c>
      <c r="C410" s="9" t="s">
        <v>1423</v>
      </c>
      <c r="D410" s="7">
        <v>2019.0</v>
      </c>
      <c r="E410" s="7" t="s">
        <v>65</v>
      </c>
      <c r="F410" s="7" t="s">
        <v>1092</v>
      </c>
      <c r="G410" s="7">
        <v>313.0</v>
      </c>
      <c r="H410" s="6"/>
      <c r="I410" s="7" t="s">
        <v>30</v>
      </c>
      <c r="J410" s="6"/>
      <c r="K410" s="50">
        <v>50.0</v>
      </c>
    </row>
    <row r="411">
      <c r="A411" s="6"/>
      <c r="B411" s="9" t="s">
        <v>21</v>
      </c>
      <c r="C411" s="9" t="s">
        <v>1424</v>
      </c>
      <c r="D411" s="7">
        <v>2020.0</v>
      </c>
      <c r="E411" s="7" t="s">
        <v>1425</v>
      </c>
      <c r="F411" s="7" t="s">
        <v>847</v>
      </c>
      <c r="G411" s="7">
        <v>45.0</v>
      </c>
      <c r="H411" s="7" t="s">
        <v>1426</v>
      </c>
      <c r="I411" s="7" t="s">
        <v>30</v>
      </c>
      <c r="J411" s="6"/>
      <c r="K411" s="50">
        <v>50.0</v>
      </c>
    </row>
    <row r="412">
      <c r="A412" s="6"/>
      <c r="B412" s="16" t="s">
        <v>21</v>
      </c>
      <c r="C412" s="16" t="s">
        <v>1427</v>
      </c>
      <c r="D412" s="17">
        <v>2020.0</v>
      </c>
      <c r="E412" s="17" t="s">
        <v>65</v>
      </c>
      <c r="F412" s="17" t="s">
        <v>950</v>
      </c>
      <c r="G412" s="17">
        <v>302.0</v>
      </c>
      <c r="H412" s="18"/>
      <c r="I412" s="17" t="s">
        <v>30</v>
      </c>
      <c r="J412" s="6"/>
      <c r="K412" s="50">
        <v>50.0</v>
      </c>
    </row>
    <row r="413">
      <c r="A413" s="6"/>
      <c r="B413" s="16" t="s">
        <v>21</v>
      </c>
      <c r="C413" s="16" t="s">
        <v>1428</v>
      </c>
      <c r="D413" s="17">
        <v>2020.0</v>
      </c>
      <c r="E413" s="17" t="s">
        <v>65</v>
      </c>
      <c r="F413" s="17" t="s">
        <v>950</v>
      </c>
      <c r="G413" s="17">
        <v>302.0</v>
      </c>
      <c r="H413" s="18"/>
      <c r="I413" s="17" t="s">
        <v>30</v>
      </c>
      <c r="J413" s="6"/>
      <c r="K413" s="50">
        <v>50.0</v>
      </c>
    </row>
    <row r="414">
      <c r="A414" s="6"/>
      <c r="B414" s="16" t="s">
        <v>21</v>
      </c>
      <c r="C414" s="16" t="s">
        <v>1429</v>
      </c>
      <c r="D414" s="17">
        <v>2020.0</v>
      </c>
      <c r="E414" s="17" t="s">
        <v>65</v>
      </c>
      <c r="F414" s="17" t="s">
        <v>950</v>
      </c>
      <c r="G414" s="17">
        <v>302.0</v>
      </c>
      <c r="H414" s="18"/>
      <c r="I414" s="17" t="s">
        <v>30</v>
      </c>
      <c r="J414" s="6"/>
      <c r="K414" s="50">
        <v>50.0</v>
      </c>
    </row>
    <row r="415">
      <c r="A415" s="6"/>
      <c r="B415" s="16" t="s">
        <v>21</v>
      </c>
      <c r="C415" s="16" t="s">
        <v>1430</v>
      </c>
      <c r="D415" s="17">
        <v>2020.0</v>
      </c>
      <c r="E415" s="17" t="s">
        <v>65</v>
      </c>
      <c r="F415" s="17" t="s">
        <v>950</v>
      </c>
      <c r="G415" s="17">
        <v>302.0</v>
      </c>
      <c r="H415" s="18"/>
      <c r="I415" s="17" t="s">
        <v>30</v>
      </c>
      <c r="J415" s="6"/>
      <c r="K415" s="50">
        <v>50.0</v>
      </c>
    </row>
    <row r="416">
      <c r="A416" s="6"/>
      <c r="B416" s="16" t="s">
        <v>21</v>
      </c>
      <c r="C416" s="16" t="s">
        <v>1431</v>
      </c>
      <c r="D416" s="17">
        <v>2020.0</v>
      </c>
      <c r="E416" s="17" t="s">
        <v>65</v>
      </c>
      <c r="F416" s="17" t="s">
        <v>950</v>
      </c>
      <c r="G416" s="17">
        <v>302.0</v>
      </c>
      <c r="H416" s="18"/>
      <c r="I416" s="17" t="s">
        <v>30</v>
      </c>
      <c r="J416" s="6"/>
      <c r="K416" s="50">
        <v>50.0</v>
      </c>
    </row>
    <row r="417">
      <c r="A417" s="6"/>
      <c r="B417" s="16" t="s">
        <v>21</v>
      </c>
      <c r="C417" s="16" t="s">
        <v>1432</v>
      </c>
      <c r="D417" s="17">
        <v>2020.0</v>
      </c>
      <c r="E417" s="17" t="s">
        <v>65</v>
      </c>
      <c r="F417" s="17" t="s">
        <v>950</v>
      </c>
      <c r="G417" s="17">
        <v>302.0</v>
      </c>
      <c r="H417" s="18"/>
      <c r="I417" s="17" t="s">
        <v>30</v>
      </c>
      <c r="J417" s="6"/>
      <c r="K417" s="50">
        <v>50.0</v>
      </c>
    </row>
    <row r="418">
      <c r="A418" s="6"/>
      <c r="B418" s="9" t="s">
        <v>66</v>
      </c>
      <c r="C418" s="7">
        <v>1554233.0</v>
      </c>
      <c r="D418" s="7">
        <v>2020.0</v>
      </c>
      <c r="E418" s="7" t="s">
        <v>954</v>
      </c>
      <c r="F418" s="7" t="s">
        <v>895</v>
      </c>
      <c r="G418" s="6"/>
      <c r="H418" s="7" t="s">
        <v>1433</v>
      </c>
      <c r="I418" s="7" t="s">
        <v>961</v>
      </c>
      <c r="J418" s="6"/>
      <c r="K418" s="50">
        <v>50.0</v>
      </c>
    </row>
    <row r="419">
      <c r="A419" s="6"/>
      <c r="B419" s="9" t="s">
        <v>66</v>
      </c>
      <c r="C419" s="7">
        <v>4853033.0</v>
      </c>
      <c r="D419" s="7">
        <v>2020.0</v>
      </c>
      <c r="E419" s="7" t="s">
        <v>119</v>
      </c>
      <c r="F419" s="7" t="s">
        <v>927</v>
      </c>
      <c r="G419" s="6"/>
      <c r="H419" s="6"/>
      <c r="I419" s="7" t="s">
        <v>68</v>
      </c>
      <c r="J419" s="6"/>
      <c r="K419" s="50">
        <v>50.0</v>
      </c>
    </row>
    <row r="420">
      <c r="A420" s="6"/>
      <c r="B420" s="9" t="s">
        <v>66</v>
      </c>
      <c r="C420" s="7">
        <v>1604736.0</v>
      </c>
      <c r="D420" s="7">
        <v>2020.0</v>
      </c>
      <c r="E420" s="7" t="s">
        <v>954</v>
      </c>
      <c r="F420" s="7" t="s">
        <v>880</v>
      </c>
      <c r="G420" s="6"/>
      <c r="H420" s="7" t="s">
        <v>1434</v>
      </c>
      <c r="I420" s="7" t="s">
        <v>467</v>
      </c>
      <c r="J420" s="6"/>
      <c r="K420" s="50">
        <v>50.0</v>
      </c>
    </row>
    <row r="421">
      <c r="A421" s="6"/>
      <c r="B421" s="9" t="s">
        <v>66</v>
      </c>
      <c r="C421" s="7">
        <v>8706313.0</v>
      </c>
      <c r="D421" s="7">
        <v>2020.0</v>
      </c>
      <c r="E421" s="7" t="s">
        <v>954</v>
      </c>
      <c r="F421" s="7" t="s">
        <v>1060</v>
      </c>
      <c r="G421" s="6"/>
      <c r="H421" s="7" t="s">
        <v>1435</v>
      </c>
      <c r="I421" s="7" t="s">
        <v>467</v>
      </c>
      <c r="J421" s="6"/>
      <c r="K421" s="50">
        <v>50.0</v>
      </c>
    </row>
    <row r="422">
      <c r="A422" s="6"/>
      <c r="B422" s="9" t="s">
        <v>66</v>
      </c>
      <c r="C422" s="7">
        <v>7204357.0</v>
      </c>
      <c r="D422" s="7">
        <v>2020.0</v>
      </c>
      <c r="E422" s="7" t="s">
        <v>1436</v>
      </c>
      <c r="F422" s="7" t="s">
        <v>1100</v>
      </c>
      <c r="G422" s="6"/>
      <c r="H422" s="7" t="s">
        <v>1437</v>
      </c>
      <c r="I422" s="7" t="s">
        <v>467</v>
      </c>
      <c r="J422" s="6"/>
      <c r="K422" s="50">
        <v>50.0</v>
      </c>
    </row>
    <row r="423">
      <c r="A423" s="6"/>
      <c r="B423" s="9" t="s">
        <v>66</v>
      </c>
      <c r="C423" s="7">
        <v>1487601.0</v>
      </c>
      <c r="D423" s="7">
        <v>2020.0</v>
      </c>
      <c r="E423" s="7" t="s">
        <v>1187</v>
      </c>
      <c r="F423" s="7" t="s">
        <v>1438</v>
      </c>
      <c r="G423" s="6"/>
      <c r="H423" s="7" t="s">
        <v>1439</v>
      </c>
      <c r="I423" s="7" t="s">
        <v>961</v>
      </c>
      <c r="J423" s="6"/>
      <c r="K423" s="50">
        <v>50.0</v>
      </c>
    </row>
    <row r="424">
      <c r="A424" s="6"/>
      <c r="B424" s="9" t="s">
        <v>66</v>
      </c>
      <c r="C424" s="7">
        <v>7407521.0</v>
      </c>
      <c r="D424" s="7">
        <v>2020.0</v>
      </c>
      <c r="E424" s="7" t="s">
        <v>954</v>
      </c>
      <c r="F424" s="7" t="s">
        <v>895</v>
      </c>
      <c r="G424" s="6"/>
      <c r="H424" s="7" t="s">
        <v>1433</v>
      </c>
      <c r="I424" s="7" t="s">
        <v>961</v>
      </c>
      <c r="J424" s="6"/>
      <c r="K424" s="50">
        <v>50.0</v>
      </c>
    </row>
    <row r="425">
      <c r="A425" s="6"/>
      <c r="B425" s="9" t="s">
        <v>66</v>
      </c>
      <c r="C425" s="17">
        <v>7828245.0</v>
      </c>
      <c r="D425" s="17">
        <v>2020.0</v>
      </c>
      <c r="E425" s="17" t="s">
        <v>119</v>
      </c>
      <c r="F425" s="17" t="s">
        <v>927</v>
      </c>
      <c r="G425" s="17">
        <v>317.0</v>
      </c>
      <c r="H425" s="18"/>
      <c r="I425" s="17" t="s">
        <v>68</v>
      </c>
      <c r="J425" s="6"/>
      <c r="K425" s="50">
        <v>50.0</v>
      </c>
    </row>
    <row r="426">
      <c r="A426" s="6"/>
      <c r="B426" s="9" t="s">
        <v>66</v>
      </c>
      <c r="C426" s="16" t="s">
        <v>1440</v>
      </c>
      <c r="D426" s="17">
        <v>2020.0</v>
      </c>
      <c r="E426" s="17" t="s">
        <v>119</v>
      </c>
      <c r="F426" s="17" t="s">
        <v>927</v>
      </c>
      <c r="G426" s="16" t="s">
        <v>1441</v>
      </c>
      <c r="H426" s="18"/>
      <c r="I426" s="17" t="s">
        <v>68</v>
      </c>
      <c r="J426" s="6"/>
      <c r="K426" s="50">
        <v>50.0</v>
      </c>
    </row>
    <row r="427">
      <c r="A427" s="6"/>
      <c r="B427" s="9" t="s">
        <v>66</v>
      </c>
      <c r="C427" s="17">
        <v>3424880.0</v>
      </c>
      <c r="D427" s="17">
        <v>2020.0</v>
      </c>
      <c r="E427" s="17" t="s">
        <v>119</v>
      </c>
      <c r="F427" s="17" t="s">
        <v>927</v>
      </c>
      <c r="G427" s="17">
        <v>317.0</v>
      </c>
      <c r="H427" s="18"/>
      <c r="I427" s="17" t="s">
        <v>68</v>
      </c>
      <c r="J427" s="6"/>
      <c r="K427" s="50">
        <v>50.0</v>
      </c>
    </row>
    <row r="428">
      <c r="A428" s="6"/>
      <c r="B428" s="9" t="s">
        <v>66</v>
      </c>
      <c r="C428" s="17">
        <v>2548861.0</v>
      </c>
      <c r="D428" s="17">
        <v>2020.0</v>
      </c>
      <c r="E428" s="17" t="s">
        <v>119</v>
      </c>
      <c r="F428" s="17" t="s">
        <v>895</v>
      </c>
      <c r="G428" s="17">
        <v>301.0</v>
      </c>
      <c r="H428" s="18"/>
      <c r="I428" s="17" t="s">
        <v>244</v>
      </c>
      <c r="J428" s="6"/>
      <c r="K428" s="50">
        <v>50.0</v>
      </c>
    </row>
    <row r="429">
      <c r="A429" s="6"/>
      <c r="B429" s="9" t="s">
        <v>21</v>
      </c>
      <c r="C429" s="9" t="s">
        <v>1442</v>
      </c>
      <c r="D429" s="7">
        <v>2020.0</v>
      </c>
      <c r="E429" s="7" t="s">
        <v>1443</v>
      </c>
      <c r="F429" s="7" t="s">
        <v>1046</v>
      </c>
      <c r="G429" s="7">
        <v>105.0</v>
      </c>
      <c r="H429" s="7" t="s">
        <v>1444</v>
      </c>
      <c r="I429" s="7" t="s">
        <v>25</v>
      </c>
      <c r="J429" s="6"/>
      <c r="K429" s="50">
        <v>50.0</v>
      </c>
    </row>
    <row r="430">
      <c r="A430" s="6"/>
      <c r="B430" s="9" t="s">
        <v>21</v>
      </c>
      <c r="C430" s="9" t="s">
        <v>1445</v>
      </c>
      <c r="D430" s="7">
        <v>2020.0</v>
      </c>
      <c r="E430" s="7" t="s">
        <v>1190</v>
      </c>
      <c r="F430" s="7" t="s">
        <v>1046</v>
      </c>
      <c r="G430" s="7" t="s">
        <v>1446</v>
      </c>
      <c r="H430" s="7" t="s">
        <v>1192</v>
      </c>
      <c r="I430" s="7" t="s">
        <v>25</v>
      </c>
      <c r="J430" s="6"/>
      <c r="K430" s="50">
        <v>50.0</v>
      </c>
    </row>
    <row r="431">
      <c r="A431" s="6"/>
      <c r="B431" s="9" t="s">
        <v>21</v>
      </c>
      <c r="C431" s="9" t="s">
        <v>1447</v>
      </c>
      <c r="D431" s="7">
        <v>2020.0</v>
      </c>
      <c r="E431" s="7" t="s">
        <v>1190</v>
      </c>
      <c r="F431" s="7" t="s">
        <v>1046</v>
      </c>
      <c r="G431" s="7" t="s">
        <v>1446</v>
      </c>
      <c r="H431" s="7" t="s">
        <v>1192</v>
      </c>
      <c r="I431" s="7" t="s">
        <v>25</v>
      </c>
      <c r="J431" s="6"/>
      <c r="K431" s="50">
        <v>50.0</v>
      </c>
    </row>
    <row r="432">
      <c r="A432" s="6"/>
      <c r="B432" s="16" t="s">
        <v>21</v>
      </c>
      <c r="C432" s="16" t="s">
        <v>1448</v>
      </c>
      <c r="D432" s="17">
        <v>2019.0</v>
      </c>
      <c r="E432" s="17" t="s">
        <v>884</v>
      </c>
      <c r="F432" s="17" t="s">
        <v>1449</v>
      </c>
      <c r="G432" s="17">
        <v>223.0</v>
      </c>
      <c r="H432" s="17" t="s">
        <v>886</v>
      </c>
      <c r="I432" s="17" t="s">
        <v>30</v>
      </c>
      <c r="J432" s="6"/>
      <c r="K432" s="50">
        <v>50.0</v>
      </c>
    </row>
    <row r="433">
      <c r="A433" s="6"/>
      <c r="B433" s="9" t="s">
        <v>66</v>
      </c>
      <c r="C433" s="9" t="s">
        <v>1450</v>
      </c>
      <c r="D433" s="7">
        <v>2020.0</v>
      </c>
      <c r="E433" s="7" t="s">
        <v>954</v>
      </c>
      <c r="F433" s="7" t="s">
        <v>1060</v>
      </c>
      <c r="G433" s="7">
        <v>1.0</v>
      </c>
      <c r="H433" s="7" t="s">
        <v>898</v>
      </c>
      <c r="I433" s="7" t="s">
        <v>244</v>
      </c>
      <c r="J433" s="6"/>
      <c r="K433" s="50">
        <v>50.0</v>
      </c>
    </row>
    <row r="434">
      <c r="A434" s="6"/>
      <c r="B434" s="9" t="s">
        <v>1451</v>
      </c>
      <c r="C434" s="9" t="s">
        <v>1452</v>
      </c>
      <c r="D434" s="7">
        <v>2020.0</v>
      </c>
      <c r="E434" s="7" t="s">
        <v>305</v>
      </c>
      <c r="F434" s="7" t="s">
        <v>1060</v>
      </c>
      <c r="G434" s="7">
        <v>92.0</v>
      </c>
      <c r="H434" s="7"/>
      <c r="I434" s="7" t="s">
        <v>68</v>
      </c>
      <c r="J434" s="6"/>
      <c r="K434" s="50">
        <v>50.0</v>
      </c>
    </row>
    <row r="435">
      <c r="A435" s="6"/>
      <c r="B435" s="9" t="s">
        <v>21</v>
      </c>
      <c r="C435" s="7">
        <v>5.3961406E7</v>
      </c>
      <c r="D435" s="7">
        <v>1982.0</v>
      </c>
      <c r="E435" s="7" t="s">
        <v>62</v>
      </c>
      <c r="F435" s="7" t="s">
        <v>974</v>
      </c>
      <c r="G435" s="6"/>
      <c r="H435" s="7">
        <v>210.0</v>
      </c>
      <c r="I435" s="7" t="s">
        <v>25</v>
      </c>
      <c r="J435" s="6"/>
      <c r="K435" s="50">
        <v>50.0</v>
      </c>
    </row>
    <row r="436">
      <c r="A436" s="6"/>
      <c r="B436" s="9" t="s">
        <v>66</v>
      </c>
      <c r="C436" s="9" t="s">
        <v>1453</v>
      </c>
      <c r="D436" s="7">
        <v>1988.0</v>
      </c>
      <c r="E436" s="7" t="s">
        <v>62</v>
      </c>
      <c r="F436" s="7" t="s">
        <v>190</v>
      </c>
      <c r="G436" s="6"/>
      <c r="H436" s="7">
        <v>326.0</v>
      </c>
      <c r="I436" s="7" t="s">
        <v>467</v>
      </c>
      <c r="J436" s="6"/>
      <c r="K436" s="50">
        <v>50.0</v>
      </c>
    </row>
    <row r="437">
      <c r="A437" s="6"/>
      <c r="B437" s="9" t="s">
        <v>21</v>
      </c>
      <c r="C437" s="9" t="s">
        <v>1454</v>
      </c>
      <c r="D437" s="7">
        <v>1988.0</v>
      </c>
      <c r="E437" s="7" t="s">
        <v>62</v>
      </c>
      <c r="F437" s="7" t="s">
        <v>989</v>
      </c>
      <c r="G437" s="6"/>
      <c r="H437" s="7">
        <v>190.0</v>
      </c>
      <c r="I437" s="7" t="s">
        <v>30</v>
      </c>
      <c r="J437" s="6"/>
      <c r="K437" s="50">
        <v>50.0</v>
      </c>
    </row>
    <row r="438">
      <c r="A438" s="6"/>
      <c r="B438" s="9" t="s">
        <v>21</v>
      </c>
      <c r="C438" s="9" t="s">
        <v>1455</v>
      </c>
      <c r="D438" s="7">
        <v>1988.0</v>
      </c>
      <c r="E438" s="7" t="s">
        <v>62</v>
      </c>
      <c r="F438" s="7" t="s">
        <v>989</v>
      </c>
      <c r="G438" s="6"/>
      <c r="H438" s="7">
        <v>190.0</v>
      </c>
      <c r="I438" s="7" t="s">
        <v>30</v>
      </c>
      <c r="J438" s="6"/>
      <c r="K438" s="50">
        <v>50.0</v>
      </c>
    </row>
    <row r="439">
      <c r="A439" s="6"/>
      <c r="B439" s="9" t="s">
        <v>21</v>
      </c>
      <c r="C439" s="9" t="s">
        <v>1456</v>
      </c>
      <c r="D439" s="7">
        <v>1988.0</v>
      </c>
      <c r="E439" s="7" t="s">
        <v>62</v>
      </c>
      <c r="F439" s="7" t="s">
        <v>989</v>
      </c>
      <c r="G439" s="6"/>
      <c r="H439" s="7">
        <v>190.0</v>
      </c>
      <c r="I439" s="7" t="s">
        <v>30</v>
      </c>
      <c r="J439" s="6"/>
      <c r="K439" s="50">
        <v>50.0</v>
      </c>
    </row>
    <row r="440">
      <c r="A440" s="6"/>
      <c r="B440" s="9" t="s">
        <v>21</v>
      </c>
      <c r="C440" s="9" t="s">
        <v>1457</v>
      </c>
      <c r="D440" s="7">
        <v>1988.0</v>
      </c>
      <c r="E440" s="7" t="s">
        <v>62</v>
      </c>
      <c r="F440" s="7" t="s">
        <v>989</v>
      </c>
      <c r="G440" s="6"/>
      <c r="H440" s="7">
        <v>190.0</v>
      </c>
      <c r="I440" s="7" t="s">
        <v>30</v>
      </c>
      <c r="J440" s="6"/>
      <c r="K440" s="50">
        <v>50.0</v>
      </c>
    </row>
    <row r="441">
      <c r="A441" s="6"/>
      <c r="B441" s="9" t="s">
        <v>21</v>
      </c>
      <c r="C441" s="9" t="s">
        <v>1458</v>
      </c>
      <c r="D441" s="7">
        <v>1989.0</v>
      </c>
      <c r="E441" s="7" t="s">
        <v>90</v>
      </c>
      <c r="F441" s="7" t="s">
        <v>967</v>
      </c>
      <c r="G441" s="6"/>
      <c r="H441" s="7">
        <v>270.0</v>
      </c>
      <c r="I441" s="7" t="s">
        <v>25</v>
      </c>
      <c r="J441" s="6"/>
      <c r="K441" s="50">
        <v>50.0</v>
      </c>
    </row>
    <row r="442">
      <c r="A442" s="6"/>
      <c r="B442" s="9" t="s">
        <v>21</v>
      </c>
      <c r="C442" s="9" t="s">
        <v>1459</v>
      </c>
      <c r="D442" s="7">
        <v>1989.0</v>
      </c>
      <c r="E442" s="7" t="s">
        <v>330</v>
      </c>
      <c r="F442" s="7" t="s">
        <v>1268</v>
      </c>
      <c r="G442" s="7" t="s">
        <v>1269</v>
      </c>
      <c r="H442" s="7" t="s">
        <v>105</v>
      </c>
      <c r="I442" s="7" t="s">
        <v>25</v>
      </c>
      <c r="J442" s="6"/>
      <c r="K442" s="50">
        <v>50.0</v>
      </c>
    </row>
    <row r="443">
      <c r="A443" s="6"/>
      <c r="B443" s="9" t="s">
        <v>21</v>
      </c>
      <c r="C443" s="9" t="s">
        <v>1460</v>
      </c>
      <c r="D443" s="7">
        <v>1989.0</v>
      </c>
      <c r="E443" s="7" t="s">
        <v>330</v>
      </c>
      <c r="F443" s="7" t="s">
        <v>1268</v>
      </c>
      <c r="G443" s="7" t="s">
        <v>1269</v>
      </c>
      <c r="H443" s="7" t="s">
        <v>105</v>
      </c>
      <c r="I443" s="7" t="s">
        <v>25</v>
      </c>
      <c r="J443" s="6"/>
      <c r="K443" s="50">
        <v>50.0</v>
      </c>
    </row>
    <row r="444">
      <c r="A444" s="6"/>
      <c r="B444" s="9" t="s">
        <v>21</v>
      </c>
      <c r="C444" s="9" t="s">
        <v>1461</v>
      </c>
      <c r="D444" s="7">
        <v>1989.0</v>
      </c>
      <c r="E444" s="7" t="s">
        <v>330</v>
      </c>
      <c r="F444" s="7" t="s">
        <v>1268</v>
      </c>
      <c r="G444" s="7" t="s">
        <v>1269</v>
      </c>
      <c r="H444" s="7" t="s">
        <v>105</v>
      </c>
      <c r="I444" s="7" t="s">
        <v>25</v>
      </c>
      <c r="J444" s="6"/>
      <c r="K444" s="50">
        <v>50.0</v>
      </c>
    </row>
    <row r="445">
      <c r="A445" s="6"/>
      <c r="B445" s="9" t="s">
        <v>21</v>
      </c>
      <c r="C445" s="9" t="s">
        <v>1462</v>
      </c>
      <c r="D445" s="7">
        <v>1989.0</v>
      </c>
      <c r="E445" s="7" t="s">
        <v>330</v>
      </c>
      <c r="F445" s="7" t="s">
        <v>1268</v>
      </c>
      <c r="G445" s="7" t="s">
        <v>1269</v>
      </c>
      <c r="H445" s="7" t="s">
        <v>105</v>
      </c>
      <c r="I445" s="7" t="s">
        <v>25</v>
      </c>
      <c r="J445" s="6"/>
      <c r="K445" s="50">
        <v>50.0</v>
      </c>
    </row>
    <row r="446">
      <c r="A446" s="6"/>
      <c r="B446" s="9" t="s">
        <v>21</v>
      </c>
      <c r="C446" s="9" t="s">
        <v>1463</v>
      </c>
      <c r="D446" s="7">
        <v>1989.0</v>
      </c>
      <c r="E446" s="7" t="s">
        <v>330</v>
      </c>
      <c r="F446" s="7" t="s">
        <v>1268</v>
      </c>
      <c r="G446" s="7" t="s">
        <v>1269</v>
      </c>
      <c r="H446" s="7" t="s">
        <v>105</v>
      </c>
      <c r="I446" s="7" t="s">
        <v>25</v>
      </c>
      <c r="J446" s="6"/>
      <c r="K446" s="50">
        <v>50.0</v>
      </c>
    </row>
    <row r="447">
      <c r="A447" s="6"/>
      <c r="B447" s="9" t="s">
        <v>21</v>
      </c>
      <c r="C447" s="9" t="s">
        <v>1464</v>
      </c>
      <c r="D447" s="7">
        <v>1989.0</v>
      </c>
      <c r="E447" s="7" t="s">
        <v>330</v>
      </c>
      <c r="F447" s="7" t="s">
        <v>1268</v>
      </c>
      <c r="G447" s="7" t="s">
        <v>1269</v>
      </c>
      <c r="H447" s="7" t="s">
        <v>105</v>
      </c>
      <c r="I447" s="7" t="s">
        <v>25</v>
      </c>
      <c r="J447" s="6"/>
      <c r="K447" s="50">
        <v>50.0</v>
      </c>
    </row>
    <row r="448">
      <c r="A448" s="6"/>
      <c r="B448" s="9" t="s">
        <v>21</v>
      </c>
      <c r="C448" s="9" t="s">
        <v>1465</v>
      </c>
      <c r="D448" s="7">
        <v>1989.0</v>
      </c>
      <c r="E448" s="7" t="s">
        <v>330</v>
      </c>
      <c r="F448" s="7" t="s">
        <v>1268</v>
      </c>
      <c r="G448" s="7" t="s">
        <v>1269</v>
      </c>
      <c r="H448" s="7" t="s">
        <v>105</v>
      </c>
      <c r="I448" s="7" t="s">
        <v>25</v>
      </c>
      <c r="J448" s="6"/>
      <c r="K448" s="50">
        <v>50.0</v>
      </c>
    </row>
    <row r="449">
      <c r="A449" s="6"/>
      <c r="B449" s="9" t="s">
        <v>21</v>
      </c>
      <c r="C449" s="9" t="s">
        <v>1466</v>
      </c>
      <c r="D449" s="7">
        <v>1989.0</v>
      </c>
      <c r="E449" s="7" t="s">
        <v>330</v>
      </c>
      <c r="F449" s="7" t="s">
        <v>1268</v>
      </c>
      <c r="G449" s="7" t="s">
        <v>1269</v>
      </c>
      <c r="H449" s="7" t="s">
        <v>105</v>
      </c>
      <c r="I449" s="7" t="s">
        <v>25</v>
      </c>
      <c r="J449" s="6"/>
      <c r="K449" s="50">
        <v>50.0</v>
      </c>
    </row>
    <row r="450">
      <c r="A450" s="6"/>
      <c r="B450" s="9" t="s">
        <v>21</v>
      </c>
      <c r="C450" s="9" t="s">
        <v>1467</v>
      </c>
      <c r="D450" s="7">
        <v>1989.0</v>
      </c>
      <c r="E450" s="7" t="s">
        <v>330</v>
      </c>
      <c r="F450" s="7" t="s">
        <v>1268</v>
      </c>
      <c r="G450" s="7" t="s">
        <v>1269</v>
      </c>
      <c r="H450" s="7" t="s">
        <v>105</v>
      </c>
      <c r="I450" s="7" t="s">
        <v>25</v>
      </c>
      <c r="J450" s="6"/>
      <c r="K450" s="50">
        <v>50.0</v>
      </c>
    </row>
    <row r="451">
      <c r="A451" s="6"/>
      <c r="B451" s="9" t="s">
        <v>21</v>
      </c>
      <c r="C451" s="9" t="s">
        <v>1468</v>
      </c>
      <c r="D451" s="7">
        <v>1989.0</v>
      </c>
      <c r="E451" s="7" t="s">
        <v>330</v>
      </c>
      <c r="F451" s="7" t="s">
        <v>1268</v>
      </c>
      <c r="G451" s="7" t="s">
        <v>1269</v>
      </c>
      <c r="H451" s="7" t="s">
        <v>105</v>
      </c>
      <c r="I451" s="7" t="s">
        <v>25</v>
      </c>
      <c r="J451" s="6"/>
      <c r="K451" s="50">
        <v>50.0</v>
      </c>
    </row>
    <row r="452">
      <c r="A452" s="6"/>
      <c r="B452" s="9" t="s">
        <v>21</v>
      </c>
      <c r="C452" s="9" t="s">
        <v>1469</v>
      </c>
      <c r="D452" s="7">
        <v>1989.0</v>
      </c>
      <c r="E452" s="7" t="s">
        <v>330</v>
      </c>
      <c r="F452" s="7" t="s">
        <v>1268</v>
      </c>
      <c r="G452" s="7" t="s">
        <v>1269</v>
      </c>
      <c r="H452" s="7" t="s">
        <v>105</v>
      </c>
      <c r="I452" s="7" t="s">
        <v>25</v>
      </c>
      <c r="J452" s="6"/>
      <c r="K452" s="50">
        <v>50.0</v>
      </c>
    </row>
    <row r="453">
      <c r="A453" s="6"/>
      <c r="B453" s="9" t="s">
        <v>21</v>
      </c>
      <c r="C453" s="9" t="s">
        <v>1470</v>
      </c>
      <c r="D453" s="7">
        <v>1989.0</v>
      </c>
      <c r="E453" s="7" t="s">
        <v>330</v>
      </c>
      <c r="F453" s="7" t="s">
        <v>1268</v>
      </c>
      <c r="G453" s="7" t="s">
        <v>1269</v>
      </c>
      <c r="H453" s="7" t="s">
        <v>105</v>
      </c>
      <c r="I453" s="7" t="s">
        <v>25</v>
      </c>
      <c r="J453" s="6"/>
      <c r="K453" s="50">
        <v>50.0</v>
      </c>
    </row>
    <row r="454">
      <c r="A454" s="6"/>
      <c r="B454" s="9" t="s">
        <v>21</v>
      </c>
      <c r="C454" s="9" t="s">
        <v>1471</v>
      </c>
      <c r="D454" s="7">
        <v>1989.0</v>
      </c>
      <c r="E454" s="7" t="s">
        <v>330</v>
      </c>
      <c r="F454" s="7" t="s">
        <v>1268</v>
      </c>
      <c r="G454" s="7" t="s">
        <v>1269</v>
      </c>
      <c r="H454" s="7" t="s">
        <v>105</v>
      </c>
      <c r="I454" s="7" t="s">
        <v>25</v>
      </c>
      <c r="J454" s="6"/>
      <c r="K454" s="50">
        <v>50.0</v>
      </c>
    </row>
    <row r="455">
      <c r="A455" s="6"/>
      <c r="B455" s="9" t="s">
        <v>21</v>
      </c>
      <c r="C455" s="9" t="s">
        <v>1472</v>
      </c>
      <c r="D455" s="7">
        <v>1989.0</v>
      </c>
      <c r="E455" s="7" t="s">
        <v>330</v>
      </c>
      <c r="F455" s="7" t="s">
        <v>1268</v>
      </c>
      <c r="G455" s="7" t="s">
        <v>1269</v>
      </c>
      <c r="H455" s="7" t="s">
        <v>105</v>
      </c>
      <c r="I455" s="7" t="s">
        <v>25</v>
      </c>
      <c r="J455" s="6"/>
      <c r="K455" s="50">
        <v>50.0</v>
      </c>
    </row>
    <row r="456">
      <c r="A456" s="6"/>
      <c r="B456" s="9" t="s">
        <v>21</v>
      </c>
      <c r="C456" s="9" t="s">
        <v>1473</v>
      </c>
      <c r="D456" s="7">
        <v>1989.0</v>
      </c>
      <c r="E456" s="7" t="s">
        <v>330</v>
      </c>
      <c r="F456" s="7" t="s">
        <v>1268</v>
      </c>
      <c r="G456" s="7" t="s">
        <v>1269</v>
      </c>
      <c r="H456" s="7" t="s">
        <v>105</v>
      </c>
      <c r="I456" s="7" t="s">
        <v>25</v>
      </c>
      <c r="J456" s="6"/>
      <c r="K456" s="50">
        <v>50.0</v>
      </c>
    </row>
    <row r="457">
      <c r="A457" s="6"/>
      <c r="B457" s="9" t="s">
        <v>21</v>
      </c>
      <c r="C457" s="9" t="s">
        <v>1474</v>
      </c>
      <c r="D457" s="7">
        <v>1989.0</v>
      </c>
      <c r="E457" s="7" t="s">
        <v>330</v>
      </c>
      <c r="F457" s="7" t="s">
        <v>1268</v>
      </c>
      <c r="G457" s="7" t="s">
        <v>1269</v>
      </c>
      <c r="H457" s="7" t="s">
        <v>105</v>
      </c>
      <c r="I457" s="7" t="s">
        <v>25</v>
      </c>
      <c r="J457" s="6"/>
      <c r="K457" s="50">
        <v>50.0</v>
      </c>
    </row>
    <row r="458">
      <c r="A458" s="6"/>
      <c r="B458" s="9" t="s">
        <v>21</v>
      </c>
      <c r="C458" s="9" t="s">
        <v>1475</v>
      </c>
      <c r="D458" s="7">
        <v>1989.0</v>
      </c>
      <c r="E458" s="7" t="s">
        <v>330</v>
      </c>
      <c r="F458" s="7" t="s">
        <v>1268</v>
      </c>
      <c r="G458" s="7" t="s">
        <v>1269</v>
      </c>
      <c r="H458" s="7" t="s">
        <v>105</v>
      </c>
      <c r="I458" s="7" t="s">
        <v>25</v>
      </c>
      <c r="J458" s="6"/>
      <c r="K458" s="50">
        <v>50.0</v>
      </c>
    </row>
    <row r="459">
      <c r="A459" s="6"/>
      <c r="B459" s="9" t="s">
        <v>21</v>
      </c>
      <c r="C459" s="9" t="s">
        <v>1476</v>
      </c>
      <c r="D459" s="7">
        <v>1989.0</v>
      </c>
      <c r="E459" s="7" t="s">
        <v>330</v>
      </c>
      <c r="F459" s="7" t="s">
        <v>1268</v>
      </c>
      <c r="G459" s="7" t="s">
        <v>1269</v>
      </c>
      <c r="H459" s="7" t="s">
        <v>105</v>
      </c>
      <c r="I459" s="7" t="s">
        <v>25</v>
      </c>
      <c r="J459" s="6"/>
      <c r="K459" s="50">
        <v>50.0</v>
      </c>
    </row>
    <row r="460">
      <c r="A460" s="6"/>
      <c r="B460" s="9" t="s">
        <v>21</v>
      </c>
      <c r="C460" s="9" t="s">
        <v>1477</v>
      </c>
      <c r="D460" s="7">
        <v>1989.0</v>
      </c>
      <c r="E460" s="7" t="s">
        <v>330</v>
      </c>
      <c r="F460" s="7" t="s">
        <v>1268</v>
      </c>
      <c r="G460" s="7" t="s">
        <v>1269</v>
      </c>
      <c r="H460" s="7" t="s">
        <v>105</v>
      </c>
      <c r="I460" s="7" t="s">
        <v>25</v>
      </c>
      <c r="J460" s="6"/>
      <c r="K460" s="50">
        <v>50.0</v>
      </c>
    </row>
    <row r="461">
      <c r="A461" s="6"/>
      <c r="B461" s="9" t="s">
        <v>21</v>
      </c>
      <c r="C461" s="9" t="s">
        <v>1478</v>
      </c>
      <c r="D461" s="7">
        <v>1989.0</v>
      </c>
      <c r="E461" s="7" t="s">
        <v>330</v>
      </c>
      <c r="F461" s="7" t="s">
        <v>1268</v>
      </c>
      <c r="G461" s="7" t="s">
        <v>1269</v>
      </c>
      <c r="H461" s="7" t="s">
        <v>105</v>
      </c>
      <c r="I461" s="7" t="s">
        <v>25</v>
      </c>
      <c r="J461" s="6"/>
      <c r="K461" s="50">
        <v>50.0</v>
      </c>
    </row>
    <row r="462">
      <c r="A462" s="6"/>
      <c r="B462" s="9" t="s">
        <v>21</v>
      </c>
      <c r="C462" s="9" t="s">
        <v>1479</v>
      </c>
      <c r="D462" s="7">
        <v>1989.0</v>
      </c>
      <c r="E462" s="7" t="s">
        <v>330</v>
      </c>
      <c r="F462" s="7" t="s">
        <v>1268</v>
      </c>
      <c r="G462" s="7" t="s">
        <v>1269</v>
      </c>
      <c r="H462" s="7" t="s">
        <v>105</v>
      </c>
      <c r="I462" s="7" t="s">
        <v>25</v>
      </c>
      <c r="J462" s="6"/>
      <c r="K462" s="50">
        <v>50.0</v>
      </c>
    </row>
    <row r="463">
      <c r="A463" s="6"/>
      <c r="B463" s="9" t="s">
        <v>21</v>
      </c>
      <c r="C463" s="9" t="s">
        <v>1480</v>
      </c>
      <c r="D463" s="7">
        <v>1989.0</v>
      </c>
      <c r="E463" s="7" t="s">
        <v>330</v>
      </c>
      <c r="F463" s="7" t="s">
        <v>1268</v>
      </c>
      <c r="G463" s="7" t="s">
        <v>1269</v>
      </c>
      <c r="H463" s="7" t="s">
        <v>105</v>
      </c>
      <c r="I463" s="7" t="s">
        <v>25</v>
      </c>
      <c r="J463" s="6"/>
      <c r="K463" s="50">
        <v>50.0</v>
      </c>
    </row>
    <row r="464">
      <c r="A464" s="6"/>
      <c r="B464" s="9" t="s">
        <v>21</v>
      </c>
      <c r="C464" s="9" t="s">
        <v>1481</v>
      </c>
      <c r="D464" s="7">
        <v>1989.0</v>
      </c>
      <c r="E464" s="7" t="s">
        <v>330</v>
      </c>
      <c r="F464" s="7" t="s">
        <v>1268</v>
      </c>
      <c r="G464" s="7" t="s">
        <v>1269</v>
      </c>
      <c r="H464" s="7" t="s">
        <v>105</v>
      </c>
      <c r="I464" s="7" t="s">
        <v>25</v>
      </c>
      <c r="J464" s="6"/>
      <c r="K464" s="50">
        <v>50.0</v>
      </c>
    </row>
    <row r="465">
      <c r="A465" s="6"/>
      <c r="B465" s="9" t="s">
        <v>21</v>
      </c>
      <c r="C465" s="9" t="s">
        <v>1482</v>
      </c>
      <c r="D465" s="7">
        <v>1989.0</v>
      </c>
      <c r="E465" s="7" t="s">
        <v>330</v>
      </c>
      <c r="F465" s="7" t="s">
        <v>1268</v>
      </c>
      <c r="G465" s="7" t="s">
        <v>1269</v>
      </c>
      <c r="H465" s="7" t="s">
        <v>105</v>
      </c>
      <c r="I465" s="7" t="s">
        <v>25</v>
      </c>
      <c r="J465" s="6"/>
      <c r="K465" s="50">
        <v>50.0</v>
      </c>
    </row>
    <row r="466">
      <c r="A466" s="6"/>
      <c r="B466" s="9" t="s">
        <v>21</v>
      </c>
      <c r="C466" s="9" t="s">
        <v>1483</v>
      </c>
      <c r="D466" s="7">
        <v>1989.0</v>
      </c>
      <c r="E466" s="7" t="s">
        <v>330</v>
      </c>
      <c r="F466" s="7" t="s">
        <v>1268</v>
      </c>
      <c r="G466" s="7" t="s">
        <v>1269</v>
      </c>
      <c r="H466" s="7" t="s">
        <v>105</v>
      </c>
      <c r="I466" s="7" t="s">
        <v>25</v>
      </c>
      <c r="J466" s="6"/>
      <c r="K466" s="50">
        <v>50.0</v>
      </c>
    </row>
    <row r="467">
      <c r="A467" s="6"/>
      <c r="B467" s="9" t="s">
        <v>21</v>
      </c>
      <c r="C467" s="9" t="s">
        <v>1484</v>
      </c>
      <c r="D467" s="7">
        <v>1989.0</v>
      </c>
      <c r="E467" s="7" t="s">
        <v>330</v>
      </c>
      <c r="F467" s="7" t="s">
        <v>1268</v>
      </c>
      <c r="G467" s="7" t="s">
        <v>1269</v>
      </c>
      <c r="H467" s="7" t="s">
        <v>105</v>
      </c>
      <c r="I467" s="7" t="s">
        <v>25</v>
      </c>
      <c r="J467" s="6"/>
      <c r="K467" s="50">
        <v>50.0</v>
      </c>
    </row>
    <row r="468">
      <c r="A468" s="6"/>
      <c r="B468" s="9" t="s">
        <v>21</v>
      </c>
      <c r="C468" s="9" t="s">
        <v>1485</v>
      </c>
      <c r="D468" s="7">
        <v>1989.0</v>
      </c>
      <c r="E468" s="7" t="s">
        <v>330</v>
      </c>
      <c r="F468" s="7" t="s">
        <v>1268</v>
      </c>
      <c r="G468" s="7" t="s">
        <v>1269</v>
      </c>
      <c r="H468" s="7" t="s">
        <v>105</v>
      </c>
      <c r="I468" s="7" t="s">
        <v>25</v>
      </c>
      <c r="J468" s="6"/>
      <c r="K468" s="50">
        <v>50.0</v>
      </c>
    </row>
    <row r="469">
      <c r="A469" s="6"/>
      <c r="B469" s="9" t="s">
        <v>21</v>
      </c>
      <c r="C469" s="9" t="s">
        <v>1486</v>
      </c>
      <c r="D469" s="7">
        <v>1989.0</v>
      </c>
      <c r="E469" s="7" t="s">
        <v>330</v>
      </c>
      <c r="F469" s="7" t="s">
        <v>1268</v>
      </c>
      <c r="G469" s="7" t="s">
        <v>1269</v>
      </c>
      <c r="H469" s="7" t="s">
        <v>105</v>
      </c>
      <c r="I469" s="7" t="s">
        <v>25</v>
      </c>
      <c r="J469" s="6"/>
      <c r="K469" s="50">
        <v>50.0</v>
      </c>
    </row>
    <row r="470">
      <c r="A470" s="6"/>
      <c r="B470" s="19"/>
      <c r="C470" s="9" t="s">
        <v>1487</v>
      </c>
      <c r="D470" s="7">
        <v>1984.0</v>
      </c>
      <c r="E470" s="7" t="s">
        <v>62</v>
      </c>
      <c r="F470" s="7" t="s">
        <v>1488</v>
      </c>
      <c r="G470" s="7">
        <v>321.0</v>
      </c>
      <c r="H470" s="7" t="s">
        <v>105</v>
      </c>
      <c r="I470" s="7" t="s">
        <v>25</v>
      </c>
      <c r="J470" s="6"/>
      <c r="K470" s="50">
        <v>50.0</v>
      </c>
    </row>
    <row r="471">
      <c r="A471" s="6"/>
      <c r="B471" s="19"/>
      <c r="C471" s="9" t="s">
        <v>1489</v>
      </c>
      <c r="D471" s="7">
        <v>2017.0</v>
      </c>
      <c r="E471" s="7" t="s">
        <v>1490</v>
      </c>
      <c r="F471" s="7" t="s">
        <v>922</v>
      </c>
      <c r="G471" s="7">
        <v>5.0</v>
      </c>
      <c r="H471" s="7" t="s">
        <v>1491</v>
      </c>
      <c r="I471" s="7" t="s">
        <v>25</v>
      </c>
      <c r="J471" s="6"/>
      <c r="K471" s="50">
        <v>50.0</v>
      </c>
      <c r="L471" s="8">
        <f>counta(K6:K471)</f>
        <v>466</v>
      </c>
      <c r="M471" s="74">
        <f>average(K6:K471)</f>
        <v>32.69313305</v>
      </c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42"/>
    </row>
    <row r="473">
      <c r="A473" s="7" t="s">
        <v>1492</v>
      </c>
      <c r="B473" s="6">
        <f>counta(D475:D539)</f>
        <v>64</v>
      </c>
      <c r="C473" s="6"/>
      <c r="D473" s="6"/>
      <c r="E473" s="6"/>
      <c r="F473" s="6"/>
      <c r="G473" s="6"/>
      <c r="H473" s="6"/>
      <c r="I473" s="6"/>
      <c r="J473" s="6"/>
      <c r="K473" s="42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42">
        <f>sum(K475:K571,K721,K719,K718,K716,K714,K704:K706,K703,K697:K698,K691,K685:K689,K680:K683,K675,K673,K671)</f>
        <v>9165</v>
      </c>
    </row>
    <row r="475">
      <c r="A475" s="6"/>
      <c r="B475" s="9" t="s">
        <v>66</v>
      </c>
      <c r="C475" s="9" t="s">
        <v>1493</v>
      </c>
      <c r="D475" s="22">
        <v>2021.0</v>
      </c>
      <c r="E475" s="22" t="s">
        <v>119</v>
      </c>
      <c r="F475" s="22" t="s">
        <v>1403</v>
      </c>
      <c r="G475" s="22">
        <v>251.0</v>
      </c>
      <c r="H475" s="27"/>
      <c r="I475" s="22" t="s">
        <v>244</v>
      </c>
      <c r="J475" s="6"/>
      <c r="K475" s="50">
        <v>55.0</v>
      </c>
      <c r="L475" s="8">
        <f>counta(K475:K571)</f>
        <v>93</v>
      </c>
      <c r="M475" s="5">
        <v>25.0</v>
      </c>
      <c r="N475" s="8">
        <f>sum(L475+M475)</f>
        <v>118</v>
      </c>
    </row>
    <row r="476">
      <c r="A476" s="6"/>
      <c r="B476" s="9" t="s">
        <v>66</v>
      </c>
      <c r="C476" s="9" t="s">
        <v>1494</v>
      </c>
      <c r="D476" s="7">
        <v>2020.0</v>
      </c>
      <c r="E476" s="7" t="s">
        <v>1161</v>
      </c>
      <c r="F476" s="7" t="s">
        <v>880</v>
      </c>
      <c r="G476" s="7">
        <v>204.0</v>
      </c>
      <c r="H476" s="7" t="s">
        <v>1495</v>
      </c>
      <c r="I476" s="7" t="s">
        <v>467</v>
      </c>
      <c r="J476" s="6"/>
      <c r="K476" s="50">
        <v>55.0</v>
      </c>
      <c r="N476" s="74">
        <f>average(K475:K571)</f>
        <v>77.20430108</v>
      </c>
      <c r="O476" s="74">
        <f>sum(K475:K571)</f>
        <v>7180</v>
      </c>
      <c r="P476" s="5">
        <v>2085.0</v>
      </c>
      <c r="Q476" s="74">
        <f>O476+P476</f>
        <v>9265</v>
      </c>
      <c r="R476" s="8">
        <f>Q476/N475</f>
        <v>78.51694915</v>
      </c>
    </row>
    <row r="477">
      <c r="A477" s="6"/>
      <c r="B477" s="9" t="s">
        <v>161</v>
      </c>
      <c r="C477" s="9" t="s">
        <v>1496</v>
      </c>
      <c r="D477" s="47">
        <v>2020.0</v>
      </c>
      <c r="E477" s="47" t="s">
        <v>884</v>
      </c>
      <c r="F477" s="47" t="s">
        <v>880</v>
      </c>
      <c r="G477" s="47">
        <v>263.0</v>
      </c>
      <c r="H477" s="47" t="s">
        <v>920</v>
      </c>
      <c r="I477" s="47" t="s">
        <v>25</v>
      </c>
      <c r="J477" s="6"/>
      <c r="K477" s="50">
        <v>60.0</v>
      </c>
    </row>
    <row r="478">
      <c r="A478" s="6"/>
      <c r="B478" s="9" t="s">
        <v>21</v>
      </c>
      <c r="C478" s="9" t="s">
        <v>1497</v>
      </c>
      <c r="D478" s="10">
        <v>2020.0</v>
      </c>
      <c r="E478" s="61" t="s">
        <v>1498</v>
      </c>
      <c r="F478" s="62" t="s">
        <v>893</v>
      </c>
      <c r="G478" s="10">
        <v>1.0</v>
      </c>
      <c r="H478" s="72" t="s">
        <v>1499</v>
      </c>
      <c r="I478" s="61" t="s">
        <v>25</v>
      </c>
      <c r="J478" s="6"/>
      <c r="K478" s="50">
        <v>60.0</v>
      </c>
    </row>
    <row r="479">
      <c r="A479" s="6"/>
      <c r="B479" s="9" t="s">
        <v>21</v>
      </c>
      <c r="C479" s="9" t="s">
        <v>1500</v>
      </c>
      <c r="D479" s="10">
        <v>2020.0</v>
      </c>
      <c r="E479" s="61" t="s">
        <v>871</v>
      </c>
      <c r="F479" s="62" t="s">
        <v>895</v>
      </c>
      <c r="G479" s="10">
        <v>438.0</v>
      </c>
      <c r="H479" s="11"/>
      <c r="I479" s="61" t="s">
        <v>25</v>
      </c>
      <c r="J479" s="6"/>
      <c r="K479" s="50">
        <v>60.0</v>
      </c>
    </row>
    <row r="480">
      <c r="A480" s="6"/>
      <c r="B480" s="9" t="s">
        <v>21</v>
      </c>
      <c r="C480" s="9" t="s">
        <v>1501</v>
      </c>
      <c r="D480" s="10">
        <v>2020.0</v>
      </c>
      <c r="E480" s="10" t="s">
        <v>1069</v>
      </c>
      <c r="F480" s="20" t="s">
        <v>895</v>
      </c>
      <c r="G480" s="10">
        <v>258.0</v>
      </c>
      <c r="H480" s="11"/>
      <c r="I480" s="10" t="s">
        <v>30</v>
      </c>
      <c r="J480" s="6"/>
      <c r="K480" s="50">
        <v>60.0</v>
      </c>
    </row>
    <row r="481">
      <c r="A481" s="6"/>
      <c r="B481" s="9" t="s">
        <v>21</v>
      </c>
      <c r="C481" s="9" t="s">
        <v>1502</v>
      </c>
      <c r="D481" s="22">
        <v>2020.0</v>
      </c>
      <c r="E481" s="22" t="s">
        <v>1503</v>
      </c>
      <c r="F481" s="22" t="s">
        <v>1504</v>
      </c>
      <c r="G481" s="22">
        <v>209.0</v>
      </c>
      <c r="H481" s="22" t="s">
        <v>1505</v>
      </c>
      <c r="I481" s="22" t="s">
        <v>30</v>
      </c>
      <c r="J481" s="6"/>
      <c r="K481" s="50">
        <v>60.0</v>
      </c>
    </row>
    <row r="482">
      <c r="A482" s="6"/>
      <c r="B482" s="9" t="s">
        <v>21</v>
      </c>
      <c r="C482" s="9" t="s">
        <v>1506</v>
      </c>
      <c r="D482" s="22">
        <v>2020.0</v>
      </c>
      <c r="E482" s="22" t="s">
        <v>1503</v>
      </c>
      <c r="F482" s="22" t="s">
        <v>1504</v>
      </c>
      <c r="G482" s="22">
        <v>270.0</v>
      </c>
      <c r="H482" s="22" t="s">
        <v>1507</v>
      </c>
      <c r="I482" s="22" t="s">
        <v>30</v>
      </c>
      <c r="J482" s="6"/>
      <c r="K482" s="50">
        <v>60.0</v>
      </c>
    </row>
    <row r="483">
      <c r="A483" s="6"/>
      <c r="B483" s="9" t="s">
        <v>21</v>
      </c>
      <c r="C483" s="9" t="s">
        <v>1508</v>
      </c>
      <c r="D483" s="10">
        <v>2020.0</v>
      </c>
      <c r="E483" s="10" t="s">
        <v>853</v>
      </c>
      <c r="F483" s="10" t="s">
        <v>1509</v>
      </c>
      <c r="G483" s="10">
        <v>270.0</v>
      </c>
      <c r="H483" s="10" t="s">
        <v>932</v>
      </c>
      <c r="I483" s="10" t="s">
        <v>30</v>
      </c>
      <c r="J483" s="6"/>
      <c r="K483" s="50">
        <v>60.0</v>
      </c>
    </row>
    <row r="484">
      <c r="A484" s="6"/>
      <c r="B484" s="9" t="s">
        <v>21</v>
      </c>
      <c r="C484" s="9" t="s">
        <v>1510</v>
      </c>
      <c r="D484" s="10">
        <v>2020.0</v>
      </c>
      <c r="E484" s="10" t="s">
        <v>853</v>
      </c>
      <c r="F484" s="10" t="s">
        <v>1509</v>
      </c>
      <c r="G484" s="10">
        <v>270.0</v>
      </c>
      <c r="H484" s="10" t="s">
        <v>932</v>
      </c>
      <c r="I484" s="10" t="s">
        <v>30</v>
      </c>
      <c r="J484" s="6"/>
      <c r="K484" s="50">
        <v>60.0</v>
      </c>
    </row>
    <row r="485">
      <c r="A485" s="6"/>
      <c r="B485" s="9" t="s">
        <v>21</v>
      </c>
      <c r="C485" s="9" t="s">
        <v>1511</v>
      </c>
      <c r="D485" s="10">
        <v>2020.0</v>
      </c>
      <c r="E485" s="10" t="s">
        <v>853</v>
      </c>
      <c r="F485" s="10" t="s">
        <v>1509</v>
      </c>
      <c r="G485" s="10">
        <v>270.0</v>
      </c>
      <c r="H485" s="10" t="s">
        <v>1512</v>
      </c>
      <c r="I485" s="10" t="s">
        <v>30</v>
      </c>
      <c r="J485" s="6"/>
      <c r="K485" s="50">
        <v>60.0</v>
      </c>
    </row>
    <row r="486">
      <c r="A486" s="6"/>
      <c r="B486" s="9" t="s">
        <v>21</v>
      </c>
      <c r="C486" s="9" t="s">
        <v>1513</v>
      </c>
      <c r="D486" s="7">
        <v>2018.0</v>
      </c>
      <c r="E486" s="7" t="s">
        <v>1171</v>
      </c>
      <c r="F486" s="7" t="s">
        <v>1087</v>
      </c>
      <c r="G486" s="7">
        <v>167.0</v>
      </c>
      <c r="H486" s="6"/>
      <c r="I486" s="7" t="s">
        <v>25</v>
      </c>
      <c r="J486" s="6"/>
      <c r="K486" s="50">
        <v>60.0</v>
      </c>
    </row>
    <row r="487">
      <c r="A487" s="6"/>
      <c r="B487" s="9" t="s">
        <v>161</v>
      </c>
      <c r="C487" s="9" t="s">
        <v>1514</v>
      </c>
      <c r="D487" s="7">
        <v>2019.0</v>
      </c>
      <c r="E487" s="7" t="s">
        <v>905</v>
      </c>
      <c r="F487" s="15" t="s">
        <v>1201</v>
      </c>
      <c r="G487" s="7">
        <v>301.0</v>
      </c>
      <c r="H487" s="6"/>
      <c r="I487" s="7" t="s">
        <v>25</v>
      </c>
      <c r="J487" s="6"/>
      <c r="K487" s="50">
        <v>60.0</v>
      </c>
    </row>
    <row r="488">
      <c r="A488" s="6"/>
      <c r="B488" s="9" t="s">
        <v>21</v>
      </c>
      <c r="C488" s="9" t="s">
        <v>1515</v>
      </c>
      <c r="D488" s="7">
        <v>2020.0</v>
      </c>
      <c r="E488" s="7" t="s">
        <v>1161</v>
      </c>
      <c r="F488" s="7" t="s">
        <v>880</v>
      </c>
      <c r="G488" s="7">
        <v>263.0</v>
      </c>
      <c r="H488" s="6"/>
      <c r="I488" s="7" t="s">
        <v>30</v>
      </c>
      <c r="J488" s="6"/>
      <c r="K488" s="50">
        <v>60.0</v>
      </c>
    </row>
    <row r="489">
      <c r="A489" s="6"/>
      <c r="B489" s="9" t="s">
        <v>21</v>
      </c>
      <c r="C489" s="9" t="s">
        <v>1516</v>
      </c>
      <c r="D489" s="7">
        <v>1987.0</v>
      </c>
      <c r="E489" s="7" t="s">
        <v>62</v>
      </c>
      <c r="F489" s="7" t="s">
        <v>1517</v>
      </c>
      <c r="G489" s="7">
        <v>362.0</v>
      </c>
      <c r="H489" s="7" t="s">
        <v>105</v>
      </c>
      <c r="I489" s="7" t="s">
        <v>25</v>
      </c>
      <c r="J489" s="6"/>
      <c r="K489" s="50">
        <v>60.0</v>
      </c>
    </row>
    <row r="490">
      <c r="A490" s="6"/>
      <c r="B490" s="9" t="s">
        <v>21</v>
      </c>
      <c r="C490" s="9" t="s">
        <v>1518</v>
      </c>
      <c r="D490" s="7">
        <v>1987.0</v>
      </c>
      <c r="E490" s="7" t="s">
        <v>62</v>
      </c>
      <c r="F490" s="7" t="s">
        <v>1517</v>
      </c>
      <c r="G490" s="7">
        <v>362.0</v>
      </c>
      <c r="H490" s="7" t="s">
        <v>105</v>
      </c>
      <c r="I490" s="7" t="s">
        <v>25</v>
      </c>
      <c r="J490" s="6"/>
      <c r="K490" s="50">
        <v>60.0</v>
      </c>
    </row>
    <row r="491">
      <c r="A491" s="6"/>
      <c r="B491" s="9" t="s">
        <v>21</v>
      </c>
      <c r="C491" s="9" t="s">
        <v>1519</v>
      </c>
      <c r="D491" s="7">
        <v>1987.0</v>
      </c>
      <c r="E491" s="7" t="s">
        <v>62</v>
      </c>
      <c r="F491" s="7" t="s">
        <v>1517</v>
      </c>
      <c r="G491" s="7">
        <v>362.0</v>
      </c>
      <c r="H491" s="7" t="s">
        <v>105</v>
      </c>
      <c r="I491" s="7" t="s">
        <v>25</v>
      </c>
      <c r="J491" s="6"/>
      <c r="K491" s="50">
        <v>60.0</v>
      </c>
    </row>
    <row r="492">
      <c r="A492" s="6"/>
      <c r="B492" s="9" t="s">
        <v>21</v>
      </c>
      <c r="C492" s="9" t="s">
        <v>1520</v>
      </c>
      <c r="D492" s="7">
        <v>1987.0</v>
      </c>
      <c r="E492" s="7" t="s">
        <v>62</v>
      </c>
      <c r="F492" s="7" t="s">
        <v>1517</v>
      </c>
      <c r="G492" s="7">
        <v>362.0</v>
      </c>
      <c r="H492" s="7" t="s">
        <v>105</v>
      </c>
      <c r="I492" s="7" t="s">
        <v>25</v>
      </c>
      <c r="J492" s="6"/>
      <c r="K492" s="50">
        <v>60.0</v>
      </c>
    </row>
    <row r="493">
      <c r="A493" s="6"/>
      <c r="B493" s="9" t="s">
        <v>21</v>
      </c>
      <c r="C493" s="9" t="s">
        <v>1521</v>
      </c>
      <c r="D493" s="7">
        <v>1987.0</v>
      </c>
      <c r="E493" s="7" t="s">
        <v>62</v>
      </c>
      <c r="F493" s="7" t="s">
        <v>1517</v>
      </c>
      <c r="G493" s="7">
        <v>362.0</v>
      </c>
      <c r="H493" s="7" t="s">
        <v>105</v>
      </c>
      <c r="I493" s="7" t="s">
        <v>25</v>
      </c>
      <c r="J493" s="6"/>
      <c r="K493" s="50">
        <v>60.0</v>
      </c>
    </row>
    <row r="494">
      <c r="A494" s="6"/>
      <c r="B494" s="9" t="s">
        <v>21</v>
      </c>
      <c r="C494" s="9" t="s">
        <v>1522</v>
      </c>
      <c r="D494" s="7">
        <v>1987.0</v>
      </c>
      <c r="E494" s="7" t="s">
        <v>62</v>
      </c>
      <c r="F494" s="7" t="s">
        <v>1517</v>
      </c>
      <c r="G494" s="7">
        <v>362.0</v>
      </c>
      <c r="H494" s="7" t="s">
        <v>105</v>
      </c>
      <c r="I494" s="7" t="s">
        <v>25</v>
      </c>
      <c r="J494" s="6"/>
      <c r="K494" s="50">
        <v>60.0</v>
      </c>
    </row>
    <row r="495">
      <c r="A495" s="6"/>
      <c r="B495" s="9" t="s">
        <v>21</v>
      </c>
      <c r="C495" s="9" t="s">
        <v>1523</v>
      </c>
      <c r="D495" s="7">
        <v>1987.0</v>
      </c>
      <c r="E495" s="7" t="s">
        <v>62</v>
      </c>
      <c r="F495" s="7" t="s">
        <v>1517</v>
      </c>
      <c r="G495" s="7">
        <v>362.0</v>
      </c>
      <c r="H495" s="7" t="s">
        <v>105</v>
      </c>
      <c r="I495" s="7" t="s">
        <v>25</v>
      </c>
      <c r="J495" s="6"/>
      <c r="K495" s="50">
        <v>60.0</v>
      </c>
    </row>
    <row r="496">
      <c r="A496" s="6"/>
      <c r="B496" s="9" t="s">
        <v>21</v>
      </c>
      <c r="C496" s="9" t="s">
        <v>1524</v>
      </c>
      <c r="D496" s="7">
        <v>1987.0</v>
      </c>
      <c r="E496" s="7" t="s">
        <v>62</v>
      </c>
      <c r="F496" s="7" t="s">
        <v>1517</v>
      </c>
      <c r="G496" s="7">
        <v>362.0</v>
      </c>
      <c r="H496" s="7" t="s">
        <v>105</v>
      </c>
      <c r="I496" s="7" t="s">
        <v>25</v>
      </c>
      <c r="J496" s="6"/>
      <c r="K496" s="50">
        <v>60.0</v>
      </c>
    </row>
    <row r="497">
      <c r="A497" s="6"/>
      <c r="B497" s="9" t="s">
        <v>21</v>
      </c>
      <c r="C497" s="9" t="s">
        <v>1525</v>
      </c>
      <c r="D497" s="7">
        <v>1987.0</v>
      </c>
      <c r="E497" s="7" t="s">
        <v>62</v>
      </c>
      <c r="F497" s="7" t="s">
        <v>1517</v>
      </c>
      <c r="G497" s="7">
        <v>362.0</v>
      </c>
      <c r="H497" s="7" t="s">
        <v>105</v>
      </c>
      <c r="I497" s="7" t="s">
        <v>25</v>
      </c>
      <c r="J497" s="6"/>
      <c r="K497" s="50">
        <v>60.0</v>
      </c>
    </row>
    <row r="498">
      <c r="A498" s="6"/>
      <c r="B498" s="9" t="s">
        <v>21</v>
      </c>
      <c r="C498" s="9" t="s">
        <v>1526</v>
      </c>
      <c r="D498" s="7">
        <v>1987.0</v>
      </c>
      <c r="E498" s="7" t="s">
        <v>62</v>
      </c>
      <c r="F498" s="7" t="s">
        <v>1517</v>
      </c>
      <c r="G498" s="7">
        <v>362.0</v>
      </c>
      <c r="H498" s="7" t="s">
        <v>105</v>
      </c>
      <c r="I498" s="7" t="s">
        <v>25</v>
      </c>
      <c r="J498" s="6"/>
      <c r="K498" s="50">
        <v>60.0</v>
      </c>
    </row>
    <row r="499">
      <c r="A499" s="6"/>
      <c r="B499" s="9" t="s">
        <v>21</v>
      </c>
      <c r="C499" s="9" t="s">
        <v>1527</v>
      </c>
      <c r="D499" s="7">
        <v>2018.0</v>
      </c>
      <c r="E499" s="7" t="s">
        <v>119</v>
      </c>
      <c r="F499" s="7" t="s">
        <v>1528</v>
      </c>
      <c r="G499" s="7">
        <v>303.0</v>
      </c>
      <c r="H499" s="7" t="s">
        <v>105</v>
      </c>
      <c r="I499" s="7" t="s">
        <v>30</v>
      </c>
      <c r="J499" s="6"/>
      <c r="K499" s="50">
        <v>60.0</v>
      </c>
    </row>
    <row r="500">
      <c r="A500" s="6"/>
      <c r="B500" s="9" t="s">
        <v>21</v>
      </c>
      <c r="C500" s="9" t="s">
        <v>1529</v>
      </c>
      <c r="D500" s="7">
        <v>2018.0</v>
      </c>
      <c r="E500" s="7" t="s">
        <v>119</v>
      </c>
      <c r="F500" s="7" t="s">
        <v>1528</v>
      </c>
      <c r="G500" s="7">
        <v>303.0</v>
      </c>
      <c r="H500" s="7" t="s">
        <v>105</v>
      </c>
      <c r="I500" s="7" t="s">
        <v>30</v>
      </c>
      <c r="J500" s="6"/>
      <c r="K500" s="50">
        <v>60.0</v>
      </c>
    </row>
    <row r="501">
      <c r="A501" s="6"/>
      <c r="B501" s="9" t="s">
        <v>21</v>
      </c>
      <c r="C501" s="9" t="s">
        <v>1530</v>
      </c>
      <c r="D501" s="7">
        <v>2018.0</v>
      </c>
      <c r="E501" s="7" t="s">
        <v>119</v>
      </c>
      <c r="F501" s="7" t="s">
        <v>1528</v>
      </c>
      <c r="G501" s="7">
        <v>303.0</v>
      </c>
      <c r="H501" s="7" t="s">
        <v>105</v>
      </c>
      <c r="I501" s="7" t="s">
        <v>30</v>
      </c>
      <c r="J501" s="6"/>
      <c r="K501" s="50">
        <v>60.0</v>
      </c>
    </row>
    <row r="502">
      <c r="A502" s="6"/>
      <c r="B502" s="9" t="s">
        <v>21</v>
      </c>
      <c r="C502" s="9" t="s">
        <v>1531</v>
      </c>
      <c r="D502" s="10">
        <v>2020.0</v>
      </c>
      <c r="E502" s="61" t="s">
        <v>865</v>
      </c>
      <c r="F502" s="62" t="s">
        <v>1532</v>
      </c>
      <c r="G502" s="10">
        <v>5.0</v>
      </c>
      <c r="H502" s="72" t="s">
        <v>1533</v>
      </c>
      <c r="I502" s="61" t="s">
        <v>25</v>
      </c>
      <c r="J502" s="6"/>
      <c r="K502" s="50">
        <v>70.0</v>
      </c>
    </row>
    <row r="503">
      <c r="A503" s="6"/>
      <c r="B503" s="9" t="s">
        <v>21</v>
      </c>
      <c r="C503" s="9" t="s">
        <v>1534</v>
      </c>
      <c r="D503" s="10">
        <v>2020.0</v>
      </c>
      <c r="E503" s="61" t="s">
        <v>1535</v>
      </c>
      <c r="F503" s="62" t="s">
        <v>880</v>
      </c>
      <c r="G503" s="10" t="s">
        <v>1536</v>
      </c>
      <c r="H503" s="10" t="s">
        <v>1537</v>
      </c>
      <c r="I503" s="61" t="s">
        <v>30</v>
      </c>
      <c r="J503" s="6"/>
      <c r="K503" s="50">
        <v>70.0</v>
      </c>
    </row>
    <row r="504">
      <c r="A504" s="6"/>
      <c r="B504" s="9" t="s">
        <v>21</v>
      </c>
      <c r="C504" s="9" t="s">
        <v>1538</v>
      </c>
      <c r="D504" s="22">
        <v>2020.0</v>
      </c>
      <c r="E504" s="22" t="s">
        <v>884</v>
      </c>
      <c r="F504" s="22" t="s">
        <v>859</v>
      </c>
      <c r="G504" s="22">
        <v>270.0</v>
      </c>
      <c r="H504" s="22" t="s">
        <v>1539</v>
      </c>
      <c r="I504" s="22" t="s">
        <v>30</v>
      </c>
      <c r="J504" s="6"/>
      <c r="K504" s="50">
        <v>70.0</v>
      </c>
    </row>
    <row r="505">
      <c r="A505" s="6"/>
      <c r="B505" s="9" t="s">
        <v>21</v>
      </c>
      <c r="C505" s="9" t="s">
        <v>1540</v>
      </c>
      <c r="D505" s="7">
        <v>2020.0</v>
      </c>
      <c r="E505" s="7" t="s">
        <v>905</v>
      </c>
      <c r="F505" s="7" t="s">
        <v>1060</v>
      </c>
      <c r="G505" s="7">
        <v>19.0</v>
      </c>
      <c r="H505" s="7" t="s">
        <v>1541</v>
      </c>
      <c r="I505" s="7" t="s">
        <v>30</v>
      </c>
      <c r="J505" s="6"/>
      <c r="K505" s="50">
        <v>70.0</v>
      </c>
    </row>
    <row r="506">
      <c r="A506" s="6"/>
      <c r="B506" s="9" t="s">
        <v>21</v>
      </c>
      <c r="C506" s="9" t="s">
        <v>1542</v>
      </c>
      <c r="D506" s="7">
        <v>2020.0</v>
      </c>
      <c r="E506" s="7" t="s">
        <v>1161</v>
      </c>
      <c r="F506" s="7" t="s">
        <v>927</v>
      </c>
      <c r="G506" s="7">
        <v>216.0</v>
      </c>
      <c r="H506" s="7" t="s">
        <v>920</v>
      </c>
      <c r="I506" s="7" t="s">
        <v>30</v>
      </c>
      <c r="J506" s="6"/>
      <c r="K506" s="50">
        <v>70.0</v>
      </c>
    </row>
    <row r="507">
      <c r="A507" s="6"/>
      <c r="B507" s="9" t="s">
        <v>21</v>
      </c>
      <c r="C507" s="9" t="s">
        <v>1543</v>
      </c>
      <c r="D507" s="7">
        <v>1987.0</v>
      </c>
      <c r="E507" s="7" t="s">
        <v>62</v>
      </c>
      <c r="F507" s="7" t="s">
        <v>1517</v>
      </c>
      <c r="G507" s="7">
        <v>362.0</v>
      </c>
      <c r="H507" s="7" t="s">
        <v>105</v>
      </c>
      <c r="I507" s="7" t="s">
        <v>25</v>
      </c>
      <c r="J507" s="6"/>
      <c r="K507" s="50">
        <v>70.0</v>
      </c>
    </row>
    <row r="508">
      <c r="A508" s="6"/>
      <c r="B508" s="9" t="s">
        <v>21</v>
      </c>
      <c r="C508" s="9" t="s">
        <v>1544</v>
      </c>
      <c r="D508" s="10">
        <v>2020.0</v>
      </c>
      <c r="E508" s="61" t="s">
        <v>1373</v>
      </c>
      <c r="F508" s="62" t="s">
        <v>880</v>
      </c>
      <c r="G508" s="10">
        <v>7.0</v>
      </c>
      <c r="H508" s="10" t="s">
        <v>869</v>
      </c>
      <c r="I508" s="61" t="s">
        <v>30</v>
      </c>
      <c r="J508" s="6"/>
      <c r="K508" s="50">
        <v>75.0</v>
      </c>
    </row>
    <row r="509">
      <c r="A509" s="6"/>
      <c r="B509" s="9" t="s">
        <v>21</v>
      </c>
      <c r="C509" s="9" t="s">
        <v>1545</v>
      </c>
      <c r="D509" s="66">
        <v>2020.0</v>
      </c>
      <c r="E509" s="66" t="s">
        <v>853</v>
      </c>
      <c r="F509" s="66" t="s">
        <v>1546</v>
      </c>
      <c r="G509" s="66">
        <v>298.0</v>
      </c>
      <c r="H509" s="66" t="s">
        <v>886</v>
      </c>
      <c r="I509" s="66" t="s">
        <v>30</v>
      </c>
      <c r="J509" s="6"/>
      <c r="K509" s="50">
        <v>75.0</v>
      </c>
    </row>
    <row r="510">
      <c r="A510" s="6"/>
      <c r="B510" s="9" t="s">
        <v>66</v>
      </c>
      <c r="C510" s="9" t="s">
        <v>1547</v>
      </c>
      <c r="D510" s="10">
        <v>2020.0</v>
      </c>
      <c r="E510" s="10" t="s">
        <v>954</v>
      </c>
      <c r="F510" s="10" t="s">
        <v>880</v>
      </c>
      <c r="G510" s="10">
        <v>44.0</v>
      </c>
      <c r="H510" s="10" t="s">
        <v>1548</v>
      </c>
      <c r="I510" s="10" t="s">
        <v>244</v>
      </c>
      <c r="J510" s="6"/>
      <c r="K510" s="50">
        <v>75.0</v>
      </c>
    </row>
    <row r="511">
      <c r="A511" s="6"/>
      <c r="B511" s="9" t="s">
        <v>21</v>
      </c>
      <c r="C511" s="9" t="s">
        <v>1549</v>
      </c>
      <c r="D511" s="10">
        <v>2020.0</v>
      </c>
      <c r="E511" s="10" t="s">
        <v>786</v>
      </c>
      <c r="F511" s="10" t="s">
        <v>964</v>
      </c>
      <c r="G511" s="10">
        <v>383.0</v>
      </c>
      <c r="H511" s="10" t="s">
        <v>1349</v>
      </c>
      <c r="I511" s="10" t="s">
        <v>30</v>
      </c>
      <c r="J511" s="6"/>
      <c r="K511" s="50">
        <v>75.0</v>
      </c>
    </row>
    <row r="512">
      <c r="A512" s="6"/>
      <c r="B512" s="9" t="s">
        <v>66</v>
      </c>
      <c r="C512" s="9" t="s">
        <v>1550</v>
      </c>
      <c r="D512" s="22">
        <v>2021.0</v>
      </c>
      <c r="E512" s="22" t="s">
        <v>119</v>
      </c>
      <c r="F512" s="22" t="s">
        <v>946</v>
      </c>
      <c r="G512" s="22">
        <v>255.0</v>
      </c>
      <c r="H512" s="22" t="s">
        <v>1551</v>
      </c>
      <c r="I512" s="22" t="s">
        <v>68</v>
      </c>
      <c r="J512" s="6"/>
      <c r="K512" s="50">
        <v>75.0</v>
      </c>
    </row>
    <row r="513">
      <c r="A513" s="6"/>
      <c r="B513" s="9" t="s">
        <v>66</v>
      </c>
      <c r="C513" s="9" t="s">
        <v>1552</v>
      </c>
      <c r="D513" s="22">
        <v>2021.0</v>
      </c>
      <c r="E513" s="22" t="s">
        <v>119</v>
      </c>
      <c r="F513" s="22" t="s">
        <v>1553</v>
      </c>
      <c r="G513" s="22">
        <v>254.0</v>
      </c>
      <c r="H513" s="22" t="s">
        <v>1075</v>
      </c>
      <c r="I513" s="22" t="s">
        <v>244</v>
      </c>
      <c r="J513" s="6"/>
      <c r="K513" s="50">
        <v>75.0</v>
      </c>
    </row>
    <row r="514">
      <c r="A514" s="6"/>
      <c r="B514" s="9" t="s">
        <v>21</v>
      </c>
      <c r="C514" s="9" t="s">
        <v>1554</v>
      </c>
      <c r="D514" s="7">
        <v>2012.0</v>
      </c>
      <c r="E514" s="7" t="s">
        <v>1555</v>
      </c>
      <c r="F514" s="7" t="s">
        <v>1081</v>
      </c>
      <c r="G514" s="7">
        <v>138.0</v>
      </c>
      <c r="H514" s="6"/>
      <c r="I514" s="7" t="s">
        <v>25</v>
      </c>
      <c r="J514" s="6"/>
      <c r="K514" s="50">
        <v>75.0</v>
      </c>
    </row>
    <row r="515">
      <c r="A515" s="6"/>
      <c r="B515" s="9" t="s">
        <v>161</v>
      </c>
      <c r="C515" s="9" t="s">
        <v>1556</v>
      </c>
      <c r="D515" s="7">
        <v>2018.0</v>
      </c>
      <c r="E515" s="7" t="s">
        <v>65</v>
      </c>
      <c r="F515" s="7" t="s">
        <v>1087</v>
      </c>
      <c r="G515" s="7">
        <v>317.0</v>
      </c>
      <c r="H515" s="7" t="s">
        <v>1096</v>
      </c>
      <c r="I515" s="7" t="s">
        <v>25</v>
      </c>
      <c r="J515" s="6"/>
      <c r="K515" s="50">
        <v>75.0</v>
      </c>
    </row>
    <row r="516">
      <c r="A516" s="6"/>
      <c r="B516" s="9" t="s">
        <v>21</v>
      </c>
      <c r="C516" s="9" t="s">
        <v>1557</v>
      </c>
      <c r="D516" s="7">
        <v>2019.0</v>
      </c>
      <c r="E516" s="7" t="s">
        <v>65</v>
      </c>
      <c r="F516" s="7" t="s">
        <v>1201</v>
      </c>
      <c r="G516" s="7">
        <v>302.0</v>
      </c>
      <c r="H516" s="7" t="s">
        <v>953</v>
      </c>
      <c r="I516" s="7" t="s">
        <v>30</v>
      </c>
      <c r="J516" s="6"/>
      <c r="K516" s="50">
        <v>75.0</v>
      </c>
    </row>
    <row r="517">
      <c r="A517" s="6"/>
      <c r="B517" s="9" t="s">
        <v>21</v>
      </c>
      <c r="C517" s="9" t="s">
        <v>1558</v>
      </c>
      <c r="D517" s="7">
        <v>2020.0</v>
      </c>
      <c r="E517" s="7" t="s">
        <v>1161</v>
      </c>
      <c r="F517" s="7" t="s">
        <v>847</v>
      </c>
      <c r="G517" s="7">
        <v>297.0</v>
      </c>
      <c r="H517" s="7" t="s">
        <v>1559</v>
      </c>
      <c r="I517" s="7" t="s">
        <v>30</v>
      </c>
      <c r="J517" s="6"/>
      <c r="K517" s="50">
        <v>75.0</v>
      </c>
    </row>
    <row r="518">
      <c r="A518" s="6"/>
      <c r="B518" s="9" t="s">
        <v>21</v>
      </c>
      <c r="C518" s="9" t="s">
        <v>1560</v>
      </c>
      <c r="D518" s="7">
        <v>2020.0</v>
      </c>
      <c r="E518" s="7" t="s">
        <v>905</v>
      </c>
      <c r="F518" s="7" t="s">
        <v>1561</v>
      </c>
      <c r="G518" s="7">
        <v>18.0</v>
      </c>
      <c r="H518" s="7" t="s">
        <v>1562</v>
      </c>
      <c r="I518" s="7" t="s">
        <v>30</v>
      </c>
      <c r="J518" s="6"/>
      <c r="K518" s="50">
        <v>75.0</v>
      </c>
    </row>
    <row r="519">
      <c r="A519" s="6"/>
      <c r="B519" s="16" t="s">
        <v>21</v>
      </c>
      <c r="C519" s="16" t="s">
        <v>1563</v>
      </c>
      <c r="D519" s="17">
        <v>2020.0</v>
      </c>
      <c r="E519" s="17" t="s">
        <v>65</v>
      </c>
      <c r="F519" s="17" t="s">
        <v>859</v>
      </c>
      <c r="G519" s="17">
        <v>313.0</v>
      </c>
      <c r="H519" s="17" t="s">
        <v>1096</v>
      </c>
      <c r="I519" s="17" t="s">
        <v>30</v>
      </c>
      <c r="J519" s="6"/>
      <c r="K519" s="50">
        <v>75.0</v>
      </c>
    </row>
    <row r="520">
      <c r="A520" s="6"/>
      <c r="B520" s="9" t="s">
        <v>66</v>
      </c>
      <c r="C520" s="7">
        <v>1364528.0</v>
      </c>
      <c r="D520" s="7">
        <v>2020.0</v>
      </c>
      <c r="E520" s="7" t="s">
        <v>954</v>
      </c>
      <c r="F520" s="7" t="s">
        <v>895</v>
      </c>
      <c r="G520" s="6"/>
      <c r="H520" s="6"/>
      <c r="I520" s="7" t="s">
        <v>68</v>
      </c>
      <c r="J520" s="6"/>
      <c r="K520" s="50">
        <v>75.0</v>
      </c>
    </row>
    <row r="521">
      <c r="A521" s="6"/>
      <c r="B521" s="9" t="s">
        <v>66</v>
      </c>
      <c r="C521" s="7">
        <v>6873658.0</v>
      </c>
      <c r="D521" s="7">
        <v>2020.0</v>
      </c>
      <c r="E521" s="7" t="s">
        <v>954</v>
      </c>
      <c r="F521" s="7" t="s">
        <v>880</v>
      </c>
      <c r="G521" s="6"/>
      <c r="H521" s="6"/>
      <c r="I521" s="7" t="s">
        <v>68</v>
      </c>
      <c r="J521" s="6"/>
      <c r="K521" s="50">
        <v>75.0</v>
      </c>
    </row>
    <row r="522">
      <c r="A522" s="6"/>
      <c r="B522" s="9" t="s">
        <v>66</v>
      </c>
      <c r="C522" s="7">
        <v>2788441.0</v>
      </c>
      <c r="D522" s="7">
        <v>2020.0</v>
      </c>
      <c r="E522" s="7" t="s">
        <v>954</v>
      </c>
      <c r="F522" s="7" t="s">
        <v>880</v>
      </c>
      <c r="G522" s="6"/>
      <c r="H522" s="7" t="s">
        <v>898</v>
      </c>
      <c r="I522" s="7" t="s">
        <v>467</v>
      </c>
      <c r="J522" s="6"/>
      <c r="K522" s="50">
        <v>75.0</v>
      </c>
    </row>
    <row r="523">
      <c r="A523" s="6"/>
      <c r="B523" s="9" t="s">
        <v>66</v>
      </c>
      <c r="C523" s="7">
        <v>5544810.0</v>
      </c>
      <c r="D523" s="7">
        <v>2020.0</v>
      </c>
      <c r="E523" s="7" t="s">
        <v>954</v>
      </c>
      <c r="F523" s="7" t="s">
        <v>880</v>
      </c>
      <c r="G523" s="6"/>
      <c r="H523" s="7" t="s">
        <v>955</v>
      </c>
      <c r="I523" s="7" t="s">
        <v>68</v>
      </c>
      <c r="J523" s="6"/>
      <c r="K523" s="50">
        <v>75.0</v>
      </c>
    </row>
    <row r="524">
      <c r="A524" s="6"/>
      <c r="B524" s="9" t="s">
        <v>66</v>
      </c>
      <c r="J524" s="6"/>
      <c r="K524" s="50">
        <v>75.0</v>
      </c>
    </row>
    <row r="525">
      <c r="A525" s="6"/>
      <c r="B525" s="16" t="s">
        <v>21</v>
      </c>
      <c r="C525" s="16" t="s">
        <v>1564</v>
      </c>
      <c r="D525" s="17">
        <v>2020.0</v>
      </c>
      <c r="E525" s="17" t="s">
        <v>119</v>
      </c>
      <c r="F525" s="17" t="s">
        <v>891</v>
      </c>
      <c r="G525" s="17" t="s">
        <v>1565</v>
      </c>
      <c r="H525" s="17" t="s">
        <v>1566</v>
      </c>
      <c r="I525" s="17" t="s">
        <v>72</v>
      </c>
      <c r="J525" s="6"/>
      <c r="K525" s="50">
        <v>75.0</v>
      </c>
    </row>
    <row r="526">
      <c r="A526" s="6"/>
      <c r="B526" s="9" t="s">
        <v>21</v>
      </c>
      <c r="C526" s="7">
        <v>5.4983511E7</v>
      </c>
      <c r="D526" s="7">
        <v>1982.0</v>
      </c>
      <c r="E526" s="7" t="s">
        <v>62</v>
      </c>
      <c r="F526" s="7" t="s">
        <v>1488</v>
      </c>
      <c r="G526" s="7" t="s">
        <v>1567</v>
      </c>
      <c r="H526" s="7">
        <v>144.0</v>
      </c>
      <c r="I526" s="7" t="s">
        <v>72</v>
      </c>
      <c r="J526" s="6"/>
      <c r="K526" s="50">
        <v>75.0</v>
      </c>
    </row>
    <row r="527">
      <c r="A527" s="6"/>
      <c r="B527" s="9" t="s">
        <v>21</v>
      </c>
      <c r="C527" s="9" t="s">
        <v>1568</v>
      </c>
      <c r="D527" s="7">
        <v>1988.0</v>
      </c>
      <c r="E527" s="7" t="s">
        <v>62</v>
      </c>
      <c r="F527" s="7" t="s">
        <v>190</v>
      </c>
      <c r="G527" s="6"/>
      <c r="H527" s="7">
        <v>327.0</v>
      </c>
      <c r="I527" s="7" t="s">
        <v>25</v>
      </c>
      <c r="J527" s="6"/>
      <c r="K527" s="50">
        <v>75.0</v>
      </c>
    </row>
    <row r="528">
      <c r="A528" s="6"/>
      <c r="B528" s="9" t="s">
        <v>21</v>
      </c>
      <c r="C528" s="9" t="s">
        <v>1569</v>
      </c>
      <c r="D528" s="10">
        <v>2020.0</v>
      </c>
      <c r="E528" s="61" t="s">
        <v>1144</v>
      </c>
      <c r="F528" s="62" t="s">
        <v>895</v>
      </c>
      <c r="G528" s="10">
        <v>258.0</v>
      </c>
      <c r="H528" s="11"/>
      <c r="I528" s="61" t="s">
        <v>30</v>
      </c>
      <c r="J528" s="6"/>
      <c r="K528" s="50">
        <v>80.0</v>
      </c>
    </row>
    <row r="529">
      <c r="A529" s="6"/>
      <c r="B529" s="9" t="s">
        <v>21</v>
      </c>
      <c r="C529" s="9" t="s">
        <v>1570</v>
      </c>
      <c r="D529" s="10">
        <v>2020.0</v>
      </c>
      <c r="E529" s="61" t="s">
        <v>1144</v>
      </c>
      <c r="F529" s="62" t="s">
        <v>895</v>
      </c>
      <c r="G529" s="10">
        <v>258.0</v>
      </c>
      <c r="H529" s="11"/>
      <c r="I529" s="61" t="s">
        <v>30</v>
      </c>
      <c r="J529" s="6"/>
      <c r="K529" s="50">
        <v>80.0</v>
      </c>
    </row>
    <row r="530">
      <c r="A530" s="6"/>
      <c r="B530" s="9" t="s">
        <v>21</v>
      </c>
      <c r="C530" s="9" t="s">
        <v>1571</v>
      </c>
      <c r="D530" s="10">
        <v>2020.0</v>
      </c>
      <c r="E530" s="61" t="s">
        <v>876</v>
      </c>
      <c r="F530" s="62" t="s">
        <v>1572</v>
      </c>
      <c r="G530" s="7">
        <v>383.0</v>
      </c>
      <c r="H530" s="63" t="s">
        <v>1349</v>
      </c>
      <c r="I530" s="61" t="s">
        <v>30</v>
      </c>
      <c r="J530" s="6"/>
      <c r="K530" s="50">
        <v>80.0</v>
      </c>
    </row>
    <row r="531">
      <c r="A531" s="6"/>
      <c r="B531" s="9" t="s">
        <v>21</v>
      </c>
      <c r="C531" s="9" t="s">
        <v>1573</v>
      </c>
      <c r="D531" s="10">
        <v>2020.0</v>
      </c>
      <c r="E531" s="61" t="s">
        <v>876</v>
      </c>
      <c r="F531" s="62" t="s">
        <v>845</v>
      </c>
      <c r="G531" s="7">
        <v>398.0</v>
      </c>
      <c r="H531" s="63" t="s">
        <v>889</v>
      </c>
      <c r="I531" s="61" t="s">
        <v>25</v>
      </c>
      <c r="J531" s="6"/>
      <c r="K531" s="50">
        <v>80.0</v>
      </c>
    </row>
    <row r="532">
      <c r="A532" s="6"/>
      <c r="B532" s="9" t="s">
        <v>21</v>
      </c>
      <c r="C532" s="9" t="s">
        <v>1574</v>
      </c>
      <c r="D532" s="75">
        <v>2020.0</v>
      </c>
      <c r="E532" s="75" t="s">
        <v>786</v>
      </c>
      <c r="F532" s="75" t="s">
        <v>891</v>
      </c>
      <c r="G532" s="75">
        <v>301.0</v>
      </c>
      <c r="H532" s="75" t="s">
        <v>889</v>
      </c>
      <c r="I532" s="10" t="s">
        <v>30</v>
      </c>
      <c r="J532" s="6"/>
      <c r="K532" s="50">
        <v>80.0</v>
      </c>
    </row>
    <row r="533">
      <c r="A533" s="6"/>
      <c r="B533" s="9" t="s">
        <v>21</v>
      </c>
      <c r="C533" s="9" t="s">
        <v>1575</v>
      </c>
      <c r="D533" s="10">
        <v>2020.0</v>
      </c>
      <c r="E533" s="10" t="s">
        <v>884</v>
      </c>
      <c r="F533" s="10" t="s">
        <v>845</v>
      </c>
      <c r="G533" s="10">
        <v>209.0</v>
      </c>
      <c r="H533" s="10" t="s">
        <v>1539</v>
      </c>
      <c r="I533" s="10" t="s">
        <v>30</v>
      </c>
      <c r="J533" s="6"/>
      <c r="K533" s="50">
        <v>80.0</v>
      </c>
    </row>
    <row r="534">
      <c r="A534" s="6"/>
      <c r="B534" s="9" t="s">
        <v>21</v>
      </c>
      <c r="C534" s="9" t="s">
        <v>1576</v>
      </c>
      <c r="D534" s="7">
        <v>2019.0</v>
      </c>
      <c r="E534" s="7" t="s">
        <v>65</v>
      </c>
      <c r="F534" s="15" t="s">
        <v>1201</v>
      </c>
      <c r="G534" s="7">
        <v>302.0</v>
      </c>
      <c r="H534" s="6"/>
      <c r="I534" s="7" t="s">
        <v>30</v>
      </c>
      <c r="J534" s="6"/>
      <c r="K534" s="50">
        <v>80.0</v>
      </c>
    </row>
    <row r="535">
      <c r="A535" s="6"/>
      <c r="B535" s="9" t="s">
        <v>21</v>
      </c>
      <c r="C535" s="9" t="s">
        <v>1577</v>
      </c>
      <c r="D535" s="7">
        <v>2019.0</v>
      </c>
      <c r="E535" s="7" t="s">
        <v>65</v>
      </c>
      <c r="F535" s="15" t="s">
        <v>1201</v>
      </c>
      <c r="G535" s="7">
        <v>302.0</v>
      </c>
      <c r="H535" s="6"/>
      <c r="I535" s="7" t="s">
        <v>30</v>
      </c>
      <c r="J535" s="6"/>
      <c r="K535" s="50">
        <v>80.0</v>
      </c>
    </row>
    <row r="536">
      <c r="A536" s="6"/>
      <c r="B536" s="9" t="s">
        <v>21</v>
      </c>
      <c r="C536" s="9" t="s">
        <v>1578</v>
      </c>
      <c r="D536" s="7">
        <v>2019.0</v>
      </c>
      <c r="E536" s="7" t="s">
        <v>65</v>
      </c>
      <c r="F536" s="15" t="s">
        <v>1201</v>
      </c>
      <c r="G536" s="7">
        <v>302.0</v>
      </c>
      <c r="H536" s="6"/>
      <c r="I536" s="7" t="s">
        <v>30</v>
      </c>
      <c r="J536" s="6"/>
      <c r="K536" s="50">
        <v>80.0</v>
      </c>
    </row>
    <row r="537">
      <c r="A537" s="6"/>
      <c r="B537" s="9" t="s">
        <v>21</v>
      </c>
      <c r="C537" s="9" t="s">
        <v>1579</v>
      </c>
      <c r="D537" s="7">
        <v>2019.0</v>
      </c>
      <c r="E537" s="7" t="s">
        <v>65</v>
      </c>
      <c r="F537" s="15" t="s">
        <v>1201</v>
      </c>
      <c r="G537" s="7">
        <v>302.0</v>
      </c>
      <c r="H537" s="6"/>
      <c r="I537" s="7" t="s">
        <v>30</v>
      </c>
      <c r="J537" s="6"/>
      <c r="K537" s="50">
        <v>80.0</v>
      </c>
    </row>
    <row r="538">
      <c r="A538" s="6"/>
      <c r="B538" s="16" t="s">
        <v>21</v>
      </c>
      <c r="C538" s="16" t="s">
        <v>1580</v>
      </c>
      <c r="D538" s="17">
        <v>2020.0</v>
      </c>
      <c r="E538" s="17" t="s">
        <v>65</v>
      </c>
      <c r="F538" s="17" t="s">
        <v>895</v>
      </c>
      <c r="G538" s="17">
        <v>301.0</v>
      </c>
      <c r="H538" s="17" t="s">
        <v>1096</v>
      </c>
      <c r="I538" s="17" t="s">
        <v>25</v>
      </c>
      <c r="J538" s="6"/>
      <c r="K538" s="50">
        <v>80.0</v>
      </c>
    </row>
    <row r="539">
      <c r="A539" s="6"/>
      <c r="B539" s="9" t="s">
        <v>161</v>
      </c>
      <c r="C539" s="7">
        <v>6.3695119E7</v>
      </c>
      <c r="D539" s="7">
        <v>2020.0</v>
      </c>
      <c r="E539" s="7" t="s">
        <v>119</v>
      </c>
      <c r="F539" s="7" t="s">
        <v>880</v>
      </c>
      <c r="G539" s="7">
        <v>303.0</v>
      </c>
      <c r="H539" s="7" t="s">
        <v>1581</v>
      </c>
      <c r="I539" s="7" t="s">
        <v>25</v>
      </c>
      <c r="J539" s="6"/>
      <c r="K539" s="50">
        <v>80.0</v>
      </c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42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42"/>
    </row>
    <row r="542">
      <c r="A542" s="7" t="s">
        <v>1582</v>
      </c>
      <c r="B542" s="6">
        <f>counta(D544:D614)</f>
        <v>71</v>
      </c>
      <c r="C542" s="6"/>
      <c r="D542" s="6"/>
      <c r="E542" s="6"/>
      <c r="F542" s="6"/>
      <c r="G542" s="6"/>
      <c r="H542" s="6"/>
      <c r="I542" s="6"/>
      <c r="J542" s="6"/>
      <c r="K542" s="42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42"/>
    </row>
    <row r="544">
      <c r="A544" s="6"/>
      <c r="B544" s="9" t="s">
        <v>21</v>
      </c>
      <c r="C544" s="9" t="s">
        <v>1583</v>
      </c>
      <c r="D544" s="10">
        <v>2020.0</v>
      </c>
      <c r="E544" s="61" t="s">
        <v>876</v>
      </c>
      <c r="F544" s="62" t="s">
        <v>1584</v>
      </c>
      <c r="G544" s="7">
        <v>120.0</v>
      </c>
      <c r="H544" s="63" t="s">
        <v>889</v>
      </c>
      <c r="I544" s="61" t="s">
        <v>30</v>
      </c>
      <c r="J544" s="6"/>
      <c r="K544" s="50">
        <v>85.0</v>
      </c>
    </row>
    <row r="545">
      <c r="A545" s="6"/>
      <c r="B545" s="9" t="s">
        <v>21</v>
      </c>
      <c r="C545" s="9" t="s">
        <v>1585</v>
      </c>
      <c r="D545" s="22">
        <v>2020.0</v>
      </c>
      <c r="E545" s="22" t="s">
        <v>119</v>
      </c>
      <c r="F545" s="22" t="s">
        <v>950</v>
      </c>
      <c r="G545" s="22">
        <v>302.0</v>
      </c>
      <c r="H545" s="27"/>
      <c r="I545" s="22" t="s">
        <v>30</v>
      </c>
      <c r="J545" s="6"/>
      <c r="K545" s="50">
        <v>85.0</v>
      </c>
    </row>
    <row r="546">
      <c r="A546" s="6"/>
      <c r="B546" s="9" t="s">
        <v>21</v>
      </c>
      <c r="C546" s="9" t="s">
        <v>1586</v>
      </c>
      <c r="D546" s="10">
        <v>2020.0</v>
      </c>
      <c r="E546" s="10" t="s">
        <v>786</v>
      </c>
      <c r="F546" s="10" t="s">
        <v>895</v>
      </c>
      <c r="G546" s="10">
        <v>1.0</v>
      </c>
      <c r="H546" s="10" t="s">
        <v>901</v>
      </c>
      <c r="I546" s="10" t="s">
        <v>30</v>
      </c>
      <c r="J546" s="6"/>
      <c r="K546" s="50">
        <v>90.0</v>
      </c>
    </row>
    <row r="547">
      <c r="A547" s="6"/>
      <c r="B547" s="9" t="s">
        <v>21</v>
      </c>
      <c r="C547" s="9" t="s">
        <v>1587</v>
      </c>
      <c r="D547" s="10">
        <v>2020.0</v>
      </c>
      <c r="E547" s="61" t="s">
        <v>1042</v>
      </c>
      <c r="F547" s="62" t="s">
        <v>895</v>
      </c>
      <c r="G547" s="10">
        <v>158.0</v>
      </c>
      <c r="H547" s="11"/>
      <c r="I547" s="61" t="s">
        <v>30</v>
      </c>
      <c r="J547" s="6"/>
      <c r="K547" s="50">
        <v>90.0</v>
      </c>
    </row>
    <row r="548">
      <c r="A548" s="6"/>
      <c r="B548" s="9" t="s">
        <v>21</v>
      </c>
      <c r="C548" s="9" t="s">
        <v>1588</v>
      </c>
      <c r="D548" s="10">
        <v>2020.0</v>
      </c>
      <c r="E548" s="61" t="s">
        <v>1042</v>
      </c>
      <c r="F548" s="62" t="s">
        <v>895</v>
      </c>
      <c r="G548" s="10">
        <v>158.0</v>
      </c>
      <c r="H548" s="11"/>
      <c r="I548" s="61" t="s">
        <v>30</v>
      </c>
      <c r="J548" s="6"/>
      <c r="K548" s="50">
        <v>90.0</v>
      </c>
    </row>
    <row r="549">
      <c r="A549" s="6"/>
      <c r="B549" s="9" t="s">
        <v>21</v>
      </c>
      <c r="C549" s="9" t="s">
        <v>1589</v>
      </c>
      <c r="D549" s="22">
        <v>2020.0</v>
      </c>
      <c r="E549" s="22" t="s">
        <v>884</v>
      </c>
      <c r="F549" s="22" t="s">
        <v>1390</v>
      </c>
      <c r="G549" s="22">
        <v>209.0</v>
      </c>
      <c r="H549" s="22" t="s">
        <v>1503</v>
      </c>
      <c r="I549" s="22" t="s">
        <v>30</v>
      </c>
      <c r="J549" s="6"/>
      <c r="K549" s="50">
        <v>90.0</v>
      </c>
    </row>
    <row r="550">
      <c r="A550" s="6"/>
      <c r="B550" s="9" t="s">
        <v>21</v>
      </c>
      <c r="C550" s="9" t="s">
        <v>1590</v>
      </c>
      <c r="D550" s="7">
        <v>2020.0</v>
      </c>
      <c r="E550" s="7" t="s">
        <v>1591</v>
      </c>
      <c r="F550" s="7" t="s">
        <v>1060</v>
      </c>
      <c r="G550" s="7">
        <v>84.0</v>
      </c>
      <c r="H550" s="6"/>
      <c r="I550" s="7" t="s">
        <v>30</v>
      </c>
      <c r="J550" s="6"/>
      <c r="K550" s="50">
        <v>90.0</v>
      </c>
    </row>
    <row r="551">
      <c r="A551" s="6"/>
      <c r="B551" s="9" t="s">
        <v>161</v>
      </c>
      <c r="C551" s="7">
        <v>6.3695117E7</v>
      </c>
      <c r="D551" s="7">
        <v>2020.0</v>
      </c>
      <c r="E551" s="7" t="s">
        <v>786</v>
      </c>
      <c r="F551" s="7" t="s">
        <v>895</v>
      </c>
      <c r="G551" s="7">
        <v>307.0</v>
      </c>
      <c r="H551" s="6"/>
      <c r="I551" s="7" t="s">
        <v>25</v>
      </c>
      <c r="J551" s="6"/>
      <c r="K551" s="50">
        <v>90.0</v>
      </c>
    </row>
    <row r="552">
      <c r="A552" s="6"/>
      <c r="B552" s="9" t="s">
        <v>21</v>
      </c>
      <c r="C552" s="9" t="s">
        <v>1592</v>
      </c>
      <c r="D552" s="7">
        <v>1988.0</v>
      </c>
      <c r="E552" s="7" t="s">
        <v>62</v>
      </c>
      <c r="F552" s="7" t="s">
        <v>986</v>
      </c>
      <c r="G552" s="7"/>
      <c r="H552" s="7">
        <v>23.0</v>
      </c>
      <c r="I552" s="7" t="s">
        <v>30</v>
      </c>
      <c r="J552" s="6"/>
      <c r="K552" s="50">
        <v>90.0</v>
      </c>
    </row>
    <row r="553">
      <c r="A553" s="6"/>
      <c r="B553" s="9" t="s">
        <v>66</v>
      </c>
      <c r="C553" s="9" t="s">
        <v>1593</v>
      </c>
      <c r="D553" s="7">
        <v>1989.0</v>
      </c>
      <c r="E553" s="7" t="s">
        <v>90</v>
      </c>
      <c r="F553" s="7" t="s">
        <v>1268</v>
      </c>
      <c r="G553" s="6"/>
      <c r="H553" s="7">
        <v>257.0</v>
      </c>
      <c r="I553" s="7" t="s">
        <v>467</v>
      </c>
      <c r="J553" s="6"/>
      <c r="K553" s="50">
        <v>90.0</v>
      </c>
      <c r="M553" s="8">
        <f>counta(K475:K553)</f>
        <v>75</v>
      </c>
    </row>
    <row r="554">
      <c r="A554" s="6"/>
      <c r="B554" s="9" t="s">
        <v>21</v>
      </c>
      <c r="C554" s="9" t="s">
        <v>1594</v>
      </c>
      <c r="D554" s="47">
        <v>2020.0</v>
      </c>
      <c r="E554" s="47" t="s">
        <v>884</v>
      </c>
      <c r="F554" s="47" t="s">
        <v>893</v>
      </c>
      <c r="G554" s="47">
        <v>261.0</v>
      </c>
      <c r="H554" s="47" t="s">
        <v>105</v>
      </c>
      <c r="I554" s="47" t="s">
        <v>30</v>
      </c>
      <c r="J554" s="6"/>
      <c r="K554" s="50">
        <v>100.0</v>
      </c>
      <c r="M554" s="8">
        <f>counta(N59)</f>
        <v>0</v>
      </c>
    </row>
    <row r="555">
      <c r="A555" s="6"/>
      <c r="B555" s="9" t="s">
        <v>66</v>
      </c>
      <c r="C555" s="9" t="s">
        <v>1595</v>
      </c>
      <c r="D555" s="7">
        <v>2020.0</v>
      </c>
      <c r="E555" s="7" t="s">
        <v>905</v>
      </c>
      <c r="F555" s="7" t="s">
        <v>950</v>
      </c>
      <c r="G555" s="7">
        <v>339.0</v>
      </c>
      <c r="H555" s="6"/>
      <c r="I555" s="7" t="s">
        <v>68</v>
      </c>
      <c r="J555" s="6"/>
      <c r="K555" s="50">
        <v>100.0</v>
      </c>
    </row>
    <row r="556">
      <c r="A556" s="6"/>
      <c r="B556" s="9" t="s">
        <v>21</v>
      </c>
      <c r="C556" s="9" t="s">
        <v>1596</v>
      </c>
      <c r="D556" s="7">
        <v>2020.0</v>
      </c>
      <c r="E556" s="7" t="s">
        <v>1161</v>
      </c>
      <c r="F556" s="7" t="s">
        <v>880</v>
      </c>
      <c r="G556" s="7">
        <v>204.0</v>
      </c>
      <c r="H556" s="6"/>
      <c r="I556" s="7" t="s">
        <v>30</v>
      </c>
      <c r="J556" s="6"/>
      <c r="K556" s="50">
        <v>100.0</v>
      </c>
    </row>
    <row r="557">
      <c r="A557" s="6"/>
      <c r="B557" s="9" t="s">
        <v>21</v>
      </c>
      <c r="C557" s="14" t="s">
        <v>1597</v>
      </c>
      <c r="D557" s="7">
        <v>2020.0</v>
      </c>
      <c r="E557" s="7" t="s">
        <v>905</v>
      </c>
      <c r="F557" s="7" t="s">
        <v>927</v>
      </c>
      <c r="G557" s="7">
        <v>332.0</v>
      </c>
      <c r="H557" s="6"/>
      <c r="I557" s="7" t="s">
        <v>30</v>
      </c>
      <c r="J557" s="6"/>
      <c r="K557" s="50">
        <v>100.0</v>
      </c>
    </row>
    <row r="558">
      <c r="A558" s="6"/>
      <c r="B558" s="16" t="s">
        <v>21</v>
      </c>
      <c r="C558" s="16" t="s">
        <v>1598</v>
      </c>
      <c r="D558" s="17">
        <v>2020.0</v>
      </c>
      <c r="E558" s="17" t="s">
        <v>65</v>
      </c>
      <c r="F558" s="17" t="s">
        <v>859</v>
      </c>
      <c r="G558" s="17">
        <v>313.0</v>
      </c>
      <c r="H558" s="17" t="s">
        <v>1599</v>
      </c>
      <c r="I558" s="17" t="s">
        <v>25</v>
      </c>
      <c r="J558" s="6"/>
      <c r="K558" s="50">
        <v>100.0</v>
      </c>
    </row>
    <row r="559">
      <c r="A559" s="6"/>
      <c r="B559" s="9" t="s">
        <v>21</v>
      </c>
      <c r="C559" s="9" t="s">
        <v>1600</v>
      </c>
      <c r="D559" s="7">
        <v>2020.0</v>
      </c>
      <c r="E559" s="7" t="s">
        <v>1099</v>
      </c>
      <c r="F559" s="7" t="s">
        <v>880</v>
      </c>
      <c r="G559" s="7">
        <v>7.0</v>
      </c>
      <c r="H559" s="7" t="s">
        <v>1601</v>
      </c>
      <c r="I559" s="7" t="s">
        <v>30</v>
      </c>
      <c r="J559" s="6"/>
      <c r="K559" s="50">
        <v>100.0</v>
      </c>
    </row>
    <row r="560">
      <c r="A560" s="6"/>
      <c r="B560" s="9" t="s">
        <v>21</v>
      </c>
      <c r="C560" s="9" t="s">
        <v>1602</v>
      </c>
      <c r="D560" s="7">
        <v>2018.0</v>
      </c>
      <c r="E560" s="7" t="s">
        <v>786</v>
      </c>
      <c r="F560" s="7" t="s">
        <v>1087</v>
      </c>
      <c r="G560" s="7">
        <v>212.0</v>
      </c>
      <c r="H560" s="7"/>
      <c r="I560" s="7" t="s">
        <v>25</v>
      </c>
      <c r="J560" s="6"/>
      <c r="K560" s="50">
        <v>100.0</v>
      </c>
    </row>
    <row r="561">
      <c r="A561" s="6"/>
      <c r="B561" s="9" t="s">
        <v>21</v>
      </c>
      <c r="C561" s="9" t="s">
        <v>1603</v>
      </c>
      <c r="D561" s="7">
        <v>1989.0</v>
      </c>
      <c r="E561" s="7" t="s">
        <v>996</v>
      </c>
      <c r="F561" s="7" t="s">
        <v>997</v>
      </c>
      <c r="G561" s="7">
        <v>486.0</v>
      </c>
      <c r="H561" s="7" t="s">
        <v>105</v>
      </c>
      <c r="I561" s="7" t="s">
        <v>30</v>
      </c>
      <c r="J561" s="6"/>
      <c r="K561" s="50">
        <v>100.0</v>
      </c>
    </row>
    <row r="562">
      <c r="A562" s="6"/>
      <c r="B562" s="9" t="s">
        <v>21</v>
      </c>
      <c r="C562" s="9" t="s">
        <v>1604</v>
      </c>
      <c r="D562" s="7">
        <v>1989.0</v>
      </c>
      <c r="E562" s="7" t="s">
        <v>996</v>
      </c>
      <c r="F562" s="7" t="s">
        <v>997</v>
      </c>
      <c r="G562" s="7">
        <v>486.0</v>
      </c>
      <c r="H562" s="7" t="s">
        <v>105</v>
      </c>
      <c r="I562" s="7" t="s">
        <v>30</v>
      </c>
      <c r="J562" s="6"/>
      <c r="K562" s="50">
        <v>100.0</v>
      </c>
    </row>
    <row r="563">
      <c r="A563" s="6"/>
      <c r="B563" s="9" t="s">
        <v>21</v>
      </c>
      <c r="C563" s="9" t="s">
        <v>1605</v>
      </c>
      <c r="D563" s="7">
        <v>1989.0</v>
      </c>
      <c r="E563" s="7" t="s">
        <v>996</v>
      </c>
      <c r="F563" s="7" t="s">
        <v>997</v>
      </c>
      <c r="G563" s="7">
        <v>486.0</v>
      </c>
      <c r="H563" s="7" t="s">
        <v>105</v>
      </c>
      <c r="I563" s="7" t="s">
        <v>30</v>
      </c>
      <c r="J563" s="6"/>
      <c r="K563" s="50">
        <v>100.0</v>
      </c>
    </row>
    <row r="564">
      <c r="A564" s="6"/>
      <c r="B564" s="9" t="s">
        <v>21</v>
      </c>
      <c r="C564" s="9" t="s">
        <v>1606</v>
      </c>
      <c r="D564" s="7">
        <v>1989.0</v>
      </c>
      <c r="E564" s="7" t="s">
        <v>996</v>
      </c>
      <c r="F564" s="7" t="s">
        <v>997</v>
      </c>
      <c r="G564" s="7">
        <v>486.0</v>
      </c>
      <c r="H564" s="7" t="s">
        <v>105</v>
      </c>
      <c r="I564" s="7" t="s">
        <v>30</v>
      </c>
      <c r="J564" s="6"/>
      <c r="K564" s="50">
        <v>100.0</v>
      </c>
    </row>
    <row r="565">
      <c r="A565" s="6"/>
      <c r="B565" s="9" t="s">
        <v>21</v>
      </c>
      <c r="C565" s="9" t="s">
        <v>1607</v>
      </c>
      <c r="D565" s="7">
        <v>1989.0</v>
      </c>
      <c r="E565" s="7" t="s">
        <v>996</v>
      </c>
      <c r="F565" s="7" t="s">
        <v>997</v>
      </c>
      <c r="G565" s="7">
        <v>486.0</v>
      </c>
      <c r="H565" s="7" t="s">
        <v>105</v>
      </c>
      <c r="I565" s="7" t="s">
        <v>30</v>
      </c>
      <c r="J565" s="6"/>
      <c r="K565" s="50">
        <v>100.0</v>
      </c>
    </row>
    <row r="566">
      <c r="A566" s="6"/>
      <c r="B566" s="9" t="s">
        <v>21</v>
      </c>
      <c r="C566" s="9" t="s">
        <v>1608</v>
      </c>
      <c r="D566" s="7">
        <v>1989.0</v>
      </c>
      <c r="E566" s="7" t="s">
        <v>996</v>
      </c>
      <c r="F566" s="7" t="s">
        <v>997</v>
      </c>
      <c r="G566" s="7">
        <v>486.0</v>
      </c>
      <c r="H566" s="7" t="s">
        <v>105</v>
      </c>
      <c r="I566" s="7" t="s">
        <v>30</v>
      </c>
      <c r="J566" s="6"/>
      <c r="K566" s="50">
        <v>100.0</v>
      </c>
    </row>
    <row r="567">
      <c r="A567" s="6"/>
      <c r="B567" s="9" t="s">
        <v>21</v>
      </c>
      <c r="C567" s="9" t="s">
        <v>1609</v>
      </c>
      <c r="D567" s="7">
        <v>1989.0</v>
      </c>
      <c r="E567" s="7" t="s">
        <v>996</v>
      </c>
      <c r="F567" s="7" t="s">
        <v>997</v>
      </c>
      <c r="G567" s="7">
        <v>486.0</v>
      </c>
      <c r="H567" s="7" t="s">
        <v>105</v>
      </c>
      <c r="I567" s="7" t="s">
        <v>30</v>
      </c>
      <c r="J567" s="6"/>
      <c r="K567" s="50">
        <v>100.0</v>
      </c>
    </row>
    <row r="568">
      <c r="A568" s="6"/>
      <c r="B568" s="9" t="s">
        <v>21</v>
      </c>
      <c r="C568" s="9" t="s">
        <v>1610</v>
      </c>
      <c r="D568" s="7">
        <v>1989.0</v>
      </c>
      <c r="E568" s="7" t="s">
        <v>996</v>
      </c>
      <c r="F568" s="7" t="s">
        <v>997</v>
      </c>
      <c r="G568" s="7">
        <v>486.0</v>
      </c>
      <c r="H568" s="7" t="s">
        <v>105</v>
      </c>
      <c r="I568" s="7" t="s">
        <v>30</v>
      </c>
      <c r="J568" s="6"/>
      <c r="K568" s="50">
        <v>100.0</v>
      </c>
    </row>
    <row r="569">
      <c r="A569" s="6"/>
      <c r="B569" s="9" t="s">
        <v>21</v>
      </c>
      <c r="C569" s="9" t="s">
        <v>1611</v>
      </c>
      <c r="D569" s="7">
        <v>1989.0</v>
      </c>
      <c r="E569" s="7" t="s">
        <v>996</v>
      </c>
      <c r="F569" s="7" t="s">
        <v>997</v>
      </c>
      <c r="G569" s="7">
        <v>486.0</v>
      </c>
      <c r="H569" s="7" t="s">
        <v>105</v>
      </c>
      <c r="I569" s="7" t="s">
        <v>30</v>
      </c>
      <c r="J569" s="6"/>
      <c r="K569" s="50">
        <v>100.0</v>
      </c>
    </row>
    <row r="570">
      <c r="A570" s="6"/>
      <c r="B570" s="9" t="s">
        <v>21</v>
      </c>
      <c r="C570" s="9" t="s">
        <v>1612</v>
      </c>
      <c r="D570" s="7">
        <v>2019.0</v>
      </c>
      <c r="E570" s="7" t="s">
        <v>305</v>
      </c>
      <c r="F570" s="7" t="s">
        <v>1092</v>
      </c>
      <c r="G570" s="7">
        <v>163.0</v>
      </c>
      <c r="H570" s="7" t="s">
        <v>1613</v>
      </c>
      <c r="I570" s="7" t="s">
        <v>25</v>
      </c>
      <c r="J570" s="6"/>
      <c r="K570" s="50">
        <v>100.0</v>
      </c>
    </row>
    <row r="571">
      <c r="A571" s="6"/>
      <c r="B571" s="19"/>
      <c r="C571" s="9" t="s">
        <v>1614</v>
      </c>
      <c r="D571" s="7">
        <v>1985.0</v>
      </c>
      <c r="E571" s="7" t="s">
        <v>1615</v>
      </c>
      <c r="F571" s="7" t="s">
        <v>1616</v>
      </c>
      <c r="G571" s="7">
        <v>86.0</v>
      </c>
      <c r="H571" s="7" t="s">
        <v>105</v>
      </c>
      <c r="I571" s="7" t="s">
        <v>25</v>
      </c>
      <c r="J571" s="6"/>
      <c r="K571" s="50">
        <v>100.0</v>
      </c>
    </row>
    <row r="572">
      <c r="A572" s="6"/>
      <c r="B572" s="9" t="s">
        <v>21</v>
      </c>
      <c r="C572" s="9" t="s">
        <v>1617</v>
      </c>
      <c r="D572" s="31">
        <v>2020.0</v>
      </c>
      <c r="E572" s="31" t="s">
        <v>853</v>
      </c>
      <c r="F572" s="31" t="s">
        <v>1546</v>
      </c>
      <c r="G572" s="31">
        <v>298.0</v>
      </c>
      <c r="H572" s="31" t="s">
        <v>857</v>
      </c>
      <c r="I572" s="31" t="s">
        <v>30</v>
      </c>
      <c r="J572" s="6"/>
      <c r="K572" s="50">
        <v>115.0</v>
      </c>
      <c r="L572" s="8">
        <f>counta(K572:K639)</f>
        <v>63</v>
      </c>
      <c r="M572" s="5">
        <v>27.0</v>
      </c>
      <c r="N572" s="8">
        <f>L572+M572</f>
        <v>90</v>
      </c>
      <c r="P572" s="74">
        <f>sum(K572:K639,K664,K672,K674,K676,K677,K678,K679,K684,K690,K692:K696,K699,K701:K702,K707:K713,K715,K717,K720)</f>
        <v>15395</v>
      </c>
    </row>
    <row r="573">
      <c r="A573" s="6"/>
      <c r="B573" s="9" t="s">
        <v>21</v>
      </c>
      <c r="C573" s="9" t="s">
        <v>1618</v>
      </c>
      <c r="D573" s="7">
        <v>2020.0</v>
      </c>
      <c r="E573" s="7" t="s">
        <v>905</v>
      </c>
      <c r="F573" s="7" t="s">
        <v>1561</v>
      </c>
      <c r="G573" s="7">
        <v>13.0</v>
      </c>
      <c r="H573" s="7" t="s">
        <v>1619</v>
      </c>
      <c r="I573" s="7" t="s">
        <v>30</v>
      </c>
      <c r="J573" s="6"/>
      <c r="K573" s="50">
        <v>120.0</v>
      </c>
      <c r="N573" s="74">
        <f>average(K572:K639)</f>
        <v>179.7619048</v>
      </c>
    </row>
    <row r="574">
      <c r="A574" s="6"/>
      <c r="B574" s="9" t="s">
        <v>21</v>
      </c>
      <c r="C574" s="9" t="s">
        <v>1620</v>
      </c>
      <c r="D574" s="7">
        <v>2020.0</v>
      </c>
      <c r="E574" s="7" t="s">
        <v>1621</v>
      </c>
      <c r="F574" s="7" t="s">
        <v>1060</v>
      </c>
      <c r="G574" s="7">
        <v>35.0</v>
      </c>
      <c r="H574" s="7" t="s">
        <v>1622</v>
      </c>
      <c r="I574" s="7" t="s">
        <v>30</v>
      </c>
      <c r="J574" s="6"/>
      <c r="K574" s="50">
        <v>120.0</v>
      </c>
    </row>
    <row r="575">
      <c r="A575" s="6"/>
      <c r="B575" s="9" t="s">
        <v>21</v>
      </c>
      <c r="C575" s="9" t="s">
        <v>1623</v>
      </c>
      <c r="D575" s="7">
        <v>2020.0</v>
      </c>
      <c r="E575" s="7" t="s">
        <v>1621</v>
      </c>
      <c r="F575" s="7" t="s">
        <v>1060</v>
      </c>
      <c r="G575" s="7">
        <v>35.0</v>
      </c>
      <c r="H575" s="7" t="s">
        <v>1622</v>
      </c>
      <c r="I575" s="7" t="s">
        <v>30</v>
      </c>
      <c r="J575" s="6"/>
      <c r="K575" s="50">
        <v>120.0</v>
      </c>
    </row>
    <row r="576">
      <c r="A576" s="6"/>
      <c r="B576" s="9" t="s">
        <v>21</v>
      </c>
      <c r="C576" s="9" t="s">
        <v>1624</v>
      </c>
      <c r="D576" s="10">
        <v>2020.0</v>
      </c>
      <c r="E576" s="61" t="s">
        <v>879</v>
      </c>
      <c r="F576" s="62" t="s">
        <v>895</v>
      </c>
      <c r="G576" s="10">
        <v>201.0</v>
      </c>
      <c r="H576" s="11"/>
      <c r="I576" s="61" t="s">
        <v>30</v>
      </c>
      <c r="J576" s="6"/>
      <c r="K576" s="50">
        <v>125.0</v>
      </c>
    </row>
    <row r="577">
      <c r="A577" s="6"/>
      <c r="B577" s="9" t="s">
        <v>21</v>
      </c>
      <c r="C577" s="9" t="s">
        <v>1625</v>
      </c>
      <c r="D577" s="10">
        <v>2020.0</v>
      </c>
      <c r="E577" s="61" t="s">
        <v>876</v>
      </c>
      <c r="F577" s="62" t="s">
        <v>1626</v>
      </c>
      <c r="G577" s="7">
        <v>334.0</v>
      </c>
      <c r="H577" s="63" t="s">
        <v>889</v>
      </c>
      <c r="I577" s="61" t="s">
        <v>30</v>
      </c>
      <c r="J577" s="6"/>
      <c r="K577" s="50">
        <v>125.0</v>
      </c>
    </row>
    <row r="578">
      <c r="A578" s="6"/>
      <c r="B578" s="16" t="s">
        <v>21</v>
      </c>
      <c r="C578" s="16" t="s">
        <v>1627</v>
      </c>
      <c r="D578" s="17">
        <v>2020.0</v>
      </c>
      <c r="E578" s="17" t="s">
        <v>884</v>
      </c>
      <c r="F578" s="17" t="s">
        <v>895</v>
      </c>
      <c r="G578" s="17">
        <v>201.0</v>
      </c>
      <c r="H578" s="17" t="s">
        <v>898</v>
      </c>
      <c r="I578" s="17" t="s">
        <v>25</v>
      </c>
      <c r="J578" s="6"/>
      <c r="K578" s="50">
        <v>125.0</v>
      </c>
    </row>
    <row r="579">
      <c r="A579" s="6"/>
      <c r="B579" s="16" t="s">
        <v>21</v>
      </c>
      <c r="C579" s="16" t="s">
        <v>1628</v>
      </c>
      <c r="D579" s="17">
        <v>2020.0</v>
      </c>
      <c r="E579" s="17" t="s">
        <v>884</v>
      </c>
      <c r="F579" s="17" t="s">
        <v>895</v>
      </c>
      <c r="G579" s="17">
        <v>201.0</v>
      </c>
      <c r="H579" s="17" t="s">
        <v>898</v>
      </c>
      <c r="I579" s="17" t="s">
        <v>25</v>
      </c>
      <c r="J579" s="6"/>
      <c r="K579" s="50">
        <v>125.0</v>
      </c>
    </row>
    <row r="580">
      <c r="A580" s="6"/>
      <c r="B580" s="9" t="s">
        <v>21</v>
      </c>
      <c r="C580" s="9" t="s">
        <v>1629</v>
      </c>
      <c r="D580" s="7">
        <v>2019.0</v>
      </c>
      <c r="E580" s="7" t="s">
        <v>954</v>
      </c>
      <c r="F580" s="7" t="s">
        <v>1409</v>
      </c>
      <c r="G580" s="7">
        <v>12.0</v>
      </c>
      <c r="H580" s="7" t="s">
        <v>1630</v>
      </c>
      <c r="I580" s="7" t="s">
        <v>30</v>
      </c>
      <c r="J580" s="6"/>
      <c r="K580" s="50">
        <v>125.0</v>
      </c>
    </row>
    <row r="581">
      <c r="A581" s="6"/>
      <c r="B581" s="9" t="s">
        <v>21</v>
      </c>
      <c r="C581" s="9" t="s">
        <v>1631</v>
      </c>
      <c r="D581" s="7">
        <v>2020.0</v>
      </c>
      <c r="E581" s="7" t="s">
        <v>1621</v>
      </c>
      <c r="F581" s="7" t="s">
        <v>1060</v>
      </c>
      <c r="G581" s="7">
        <v>35.0</v>
      </c>
      <c r="H581" s="7" t="s">
        <v>1622</v>
      </c>
      <c r="I581" s="7" t="s">
        <v>30</v>
      </c>
      <c r="J581" s="6"/>
      <c r="K581" s="50">
        <v>130.0</v>
      </c>
    </row>
    <row r="582">
      <c r="A582" s="6"/>
      <c r="B582" s="9" t="s">
        <v>21</v>
      </c>
      <c r="C582" s="9" t="s">
        <v>1632</v>
      </c>
      <c r="D582" s="7">
        <v>2020.0</v>
      </c>
      <c r="E582" s="7" t="s">
        <v>1621</v>
      </c>
      <c r="F582" s="7" t="s">
        <v>1060</v>
      </c>
      <c r="G582" s="7">
        <v>35.0</v>
      </c>
      <c r="H582" s="7" t="s">
        <v>1622</v>
      </c>
      <c r="I582" s="7" t="s">
        <v>30</v>
      </c>
      <c r="J582" s="6"/>
      <c r="K582" s="50">
        <v>130.0</v>
      </c>
    </row>
    <row r="583">
      <c r="A583" s="6"/>
      <c r="B583" s="9" t="s">
        <v>21</v>
      </c>
      <c r="C583" s="9" t="s">
        <v>1633</v>
      </c>
      <c r="D583" s="7">
        <v>2020.0</v>
      </c>
      <c r="E583" s="7" t="s">
        <v>1621</v>
      </c>
      <c r="F583" s="7" t="s">
        <v>1060</v>
      </c>
      <c r="G583" s="7">
        <v>35.0</v>
      </c>
      <c r="H583" s="7" t="s">
        <v>1622</v>
      </c>
      <c r="I583" s="7" t="s">
        <v>30</v>
      </c>
      <c r="J583" s="6"/>
      <c r="K583" s="50">
        <v>130.0</v>
      </c>
    </row>
    <row r="584">
      <c r="A584" s="6"/>
      <c r="B584" s="9" t="s">
        <v>21</v>
      </c>
      <c r="C584" s="9" t="s">
        <v>1634</v>
      </c>
      <c r="D584" s="7">
        <v>2020.0</v>
      </c>
      <c r="E584" s="7" t="s">
        <v>1621</v>
      </c>
      <c r="F584" s="7" t="s">
        <v>1060</v>
      </c>
      <c r="G584" s="7">
        <v>35.0</v>
      </c>
      <c r="H584" s="7" t="s">
        <v>1622</v>
      </c>
      <c r="I584" s="7" t="s">
        <v>30</v>
      </c>
      <c r="J584" s="6"/>
      <c r="K584" s="50">
        <v>130.0</v>
      </c>
    </row>
    <row r="585">
      <c r="A585" s="6"/>
      <c r="B585" s="9" t="s">
        <v>21</v>
      </c>
      <c r="C585" s="9" t="s">
        <v>1635</v>
      </c>
      <c r="D585" s="7">
        <v>2020.0</v>
      </c>
      <c r="E585" s="7" t="s">
        <v>1621</v>
      </c>
      <c r="F585" s="7" t="s">
        <v>1060</v>
      </c>
      <c r="G585" s="7">
        <v>35.0</v>
      </c>
      <c r="H585" s="7" t="s">
        <v>1622</v>
      </c>
      <c r="I585" s="7" t="s">
        <v>30</v>
      </c>
      <c r="J585" s="6"/>
      <c r="K585" s="50">
        <v>130.0</v>
      </c>
    </row>
    <row r="586">
      <c r="A586" s="6"/>
      <c r="B586" s="9" t="s">
        <v>21</v>
      </c>
      <c r="C586" s="9" t="s">
        <v>1636</v>
      </c>
      <c r="D586" s="7">
        <v>2020.0</v>
      </c>
      <c r="E586" s="7" t="s">
        <v>1621</v>
      </c>
      <c r="F586" s="7" t="s">
        <v>1060</v>
      </c>
      <c r="G586" s="7">
        <v>35.0</v>
      </c>
      <c r="H586" s="7" t="s">
        <v>1622</v>
      </c>
      <c r="I586" s="7" t="s">
        <v>30</v>
      </c>
      <c r="J586" s="6"/>
      <c r="K586" s="50">
        <v>130.0</v>
      </c>
    </row>
    <row r="587">
      <c r="A587" s="6"/>
      <c r="B587" s="9" t="s">
        <v>21</v>
      </c>
      <c r="C587" s="9" t="s">
        <v>1637</v>
      </c>
      <c r="D587" s="47">
        <v>2020.0</v>
      </c>
      <c r="E587" s="47" t="s">
        <v>1621</v>
      </c>
      <c r="F587" s="47" t="s">
        <v>1060</v>
      </c>
      <c r="G587" s="47">
        <v>35.0</v>
      </c>
      <c r="H587" s="47" t="s">
        <v>1622</v>
      </c>
      <c r="I587" s="47" t="s">
        <v>30</v>
      </c>
      <c r="J587" s="6"/>
      <c r="K587" s="50">
        <v>130.0</v>
      </c>
    </row>
    <row r="588">
      <c r="A588" s="6"/>
      <c r="B588" s="9" t="s">
        <v>21</v>
      </c>
      <c r="C588" s="9" t="s">
        <v>1638</v>
      </c>
      <c r="D588" s="47">
        <v>2020.0</v>
      </c>
      <c r="E588" s="47" t="s">
        <v>1621</v>
      </c>
      <c r="F588" s="47" t="s">
        <v>1060</v>
      </c>
      <c r="G588" s="47">
        <v>35.0</v>
      </c>
      <c r="H588" s="47" t="s">
        <v>1622</v>
      </c>
      <c r="I588" s="47" t="s">
        <v>30</v>
      </c>
      <c r="J588" s="6"/>
      <c r="K588" s="50">
        <v>130.0</v>
      </c>
    </row>
    <row r="589">
      <c r="A589" s="6"/>
      <c r="B589" s="9" t="s">
        <v>21</v>
      </c>
      <c r="C589" s="9" t="s">
        <v>1639</v>
      </c>
      <c r="D589" s="47">
        <v>2020.0</v>
      </c>
      <c r="E589" s="47" t="s">
        <v>1621</v>
      </c>
      <c r="F589" s="47" t="s">
        <v>1060</v>
      </c>
      <c r="G589" s="47">
        <v>35.0</v>
      </c>
      <c r="H589" s="47" t="s">
        <v>1622</v>
      </c>
      <c r="I589" s="47" t="s">
        <v>30</v>
      </c>
      <c r="J589" s="6"/>
      <c r="K589" s="50">
        <v>130.0</v>
      </c>
    </row>
    <row r="590">
      <c r="A590" s="6"/>
      <c r="B590" s="9" t="s">
        <v>21</v>
      </c>
      <c r="C590" s="9" t="s">
        <v>1640</v>
      </c>
      <c r="D590" s="10">
        <v>2020.0</v>
      </c>
      <c r="E590" s="61" t="s">
        <v>876</v>
      </c>
      <c r="F590" s="62" t="s">
        <v>1319</v>
      </c>
      <c r="G590" s="7">
        <v>255.0</v>
      </c>
      <c r="H590" s="65" t="s">
        <v>889</v>
      </c>
      <c r="I590" s="61" t="s">
        <v>25</v>
      </c>
      <c r="J590" s="6"/>
      <c r="K590" s="50">
        <v>135.0</v>
      </c>
    </row>
    <row r="591">
      <c r="A591" s="6"/>
      <c r="B591" s="9" t="s">
        <v>21</v>
      </c>
      <c r="C591" s="9" t="s">
        <v>1641</v>
      </c>
      <c r="D591" s="7">
        <v>2020.0</v>
      </c>
      <c r="E591" s="7" t="s">
        <v>905</v>
      </c>
      <c r="F591" s="7" t="s">
        <v>847</v>
      </c>
      <c r="G591" s="7">
        <v>124.0</v>
      </c>
      <c r="H591" s="7" t="s">
        <v>1090</v>
      </c>
      <c r="I591" s="7" t="s">
        <v>30</v>
      </c>
      <c r="J591" s="6"/>
      <c r="K591" s="50">
        <v>135.0</v>
      </c>
    </row>
    <row r="592">
      <c r="A592" s="6"/>
      <c r="B592" s="9" t="s">
        <v>161</v>
      </c>
      <c r="C592" s="9" t="s">
        <v>1642</v>
      </c>
      <c r="D592" s="47">
        <v>2019.0</v>
      </c>
      <c r="E592" s="48" t="s">
        <v>844</v>
      </c>
      <c r="F592" s="49" t="s">
        <v>1643</v>
      </c>
      <c r="G592" s="47">
        <v>357.0</v>
      </c>
      <c r="H592" s="51" t="s">
        <v>898</v>
      </c>
      <c r="I592" s="48" t="s">
        <v>30</v>
      </c>
      <c r="J592" s="6"/>
      <c r="K592" s="50">
        <v>150.0</v>
      </c>
    </row>
    <row r="593">
      <c r="A593" s="6"/>
      <c r="B593" s="9" t="s">
        <v>21</v>
      </c>
      <c r="C593" s="9" t="s">
        <v>1644</v>
      </c>
      <c r="D593" s="10">
        <v>2020.0</v>
      </c>
      <c r="E593" s="61" t="s">
        <v>876</v>
      </c>
      <c r="F593" s="62" t="s">
        <v>1645</v>
      </c>
      <c r="G593" s="7">
        <v>314.0</v>
      </c>
      <c r="H593" s="63" t="s">
        <v>889</v>
      </c>
      <c r="I593" s="61" t="s">
        <v>30</v>
      </c>
      <c r="J593" s="6"/>
      <c r="K593" s="50">
        <v>150.0</v>
      </c>
    </row>
    <row r="594">
      <c r="A594" s="6"/>
      <c r="B594" s="9" t="s">
        <v>21</v>
      </c>
      <c r="C594" s="9" t="s">
        <v>1646</v>
      </c>
      <c r="D594" s="10">
        <v>2020.0</v>
      </c>
      <c r="E594" s="10" t="s">
        <v>905</v>
      </c>
      <c r="F594" s="10" t="s">
        <v>854</v>
      </c>
      <c r="G594" s="10">
        <v>343.0</v>
      </c>
      <c r="H594" s="10" t="s">
        <v>1647</v>
      </c>
      <c r="I594" s="10" t="s">
        <v>30</v>
      </c>
      <c r="J594" s="6"/>
      <c r="K594" s="50">
        <v>150.0</v>
      </c>
    </row>
    <row r="595">
      <c r="A595" s="6"/>
      <c r="B595" s="9" t="s">
        <v>66</v>
      </c>
      <c r="C595" s="9" t="s">
        <v>1648</v>
      </c>
      <c r="D595" s="10">
        <v>2021.0</v>
      </c>
      <c r="E595" s="10" t="s">
        <v>1649</v>
      </c>
      <c r="F595" s="10" t="s">
        <v>1319</v>
      </c>
      <c r="G595" s="10">
        <v>6.0</v>
      </c>
      <c r="H595" s="10" t="s">
        <v>1650</v>
      </c>
      <c r="I595" s="10" t="s">
        <v>68</v>
      </c>
      <c r="J595" s="6"/>
      <c r="K595" s="50">
        <v>150.0</v>
      </c>
    </row>
    <row r="596">
      <c r="A596" s="6"/>
      <c r="B596" s="9" t="s">
        <v>21</v>
      </c>
      <c r="C596" s="9" t="s">
        <v>1651</v>
      </c>
      <c r="D596" s="7">
        <v>2013.0</v>
      </c>
      <c r="E596" s="7" t="s">
        <v>23</v>
      </c>
      <c r="F596" s="7" t="s">
        <v>1652</v>
      </c>
      <c r="G596" s="7">
        <v>154.0</v>
      </c>
      <c r="H596" s="7" t="s">
        <v>1653</v>
      </c>
      <c r="I596" s="7" t="s">
        <v>30</v>
      </c>
      <c r="J596" s="6"/>
      <c r="K596" s="50">
        <v>150.0</v>
      </c>
    </row>
    <row r="597">
      <c r="A597" s="6"/>
      <c r="B597" s="9" t="s">
        <v>21</v>
      </c>
      <c r="C597" s="9" t="s">
        <v>1654</v>
      </c>
      <c r="D597" s="7">
        <v>2019.0</v>
      </c>
      <c r="E597" s="7" t="s">
        <v>1655</v>
      </c>
      <c r="F597" s="7" t="s">
        <v>1340</v>
      </c>
      <c r="G597" s="7">
        <v>9.0</v>
      </c>
      <c r="H597" s="7" t="s">
        <v>1656</v>
      </c>
      <c r="I597" s="7" t="s">
        <v>30</v>
      </c>
      <c r="J597" s="6"/>
      <c r="K597" s="50">
        <v>150.0</v>
      </c>
    </row>
    <row r="598">
      <c r="A598" s="6"/>
      <c r="B598" s="9" t="s">
        <v>21</v>
      </c>
      <c r="C598" s="9" t="s">
        <v>1657</v>
      </c>
      <c r="D598" s="7">
        <v>2020.0</v>
      </c>
      <c r="E598" s="7" t="s">
        <v>1161</v>
      </c>
      <c r="F598" s="7" t="s">
        <v>880</v>
      </c>
      <c r="G598" s="7">
        <v>263.0</v>
      </c>
      <c r="H598" s="7" t="s">
        <v>932</v>
      </c>
      <c r="I598" s="7" t="s">
        <v>30</v>
      </c>
      <c r="J598" s="6"/>
      <c r="K598" s="50">
        <v>150.0</v>
      </c>
    </row>
    <row r="599">
      <c r="A599" s="6"/>
      <c r="B599" s="16" t="s">
        <v>21</v>
      </c>
      <c r="C599" s="16" t="s">
        <v>1658</v>
      </c>
      <c r="D599" s="17">
        <v>2020.0</v>
      </c>
      <c r="E599" s="17" t="s">
        <v>65</v>
      </c>
      <c r="F599" s="17" t="s">
        <v>895</v>
      </c>
      <c r="G599" s="17">
        <v>301.0</v>
      </c>
      <c r="H599" s="18"/>
      <c r="I599" s="17" t="s">
        <v>30</v>
      </c>
      <c r="J599" s="6"/>
      <c r="K599" s="50">
        <v>150.0</v>
      </c>
    </row>
    <row r="600">
      <c r="A600" s="6"/>
      <c r="B600" s="16" t="s">
        <v>21</v>
      </c>
      <c r="C600" s="16" t="s">
        <v>1659</v>
      </c>
      <c r="D600" s="17">
        <v>2020.0</v>
      </c>
      <c r="E600" s="17" t="s">
        <v>65</v>
      </c>
      <c r="F600" s="17" t="s">
        <v>895</v>
      </c>
      <c r="G600" s="17">
        <v>301.0</v>
      </c>
      <c r="H600" s="18"/>
      <c r="I600" s="17" t="s">
        <v>30</v>
      </c>
      <c r="J600" s="6"/>
      <c r="K600" s="50">
        <v>150.0</v>
      </c>
    </row>
    <row r="601">
      <c r="A601" s="6"/>
      <c r="B601" s="16" t="s">
        <v>21</v>
      </c>
      <c r="C601" s="16" t="s">
        <v>1660</v>
      </c>
      <c r="D601" s="17">
        <v>2020.0</v>
      </c>
      <c r="E601" s="17" t="s">
        <v>65</v>
      </c>
      <c r="F601" s="17" t="s">
        <v>895</v>
      </c>
      <c r="G601" s="17">
        <v>301.0</v>
      </c>
      <c r="H601" s="18"/>
      <c r="I601" s="17" t="s">
        <v>30</v>
      </c>
      <c r="J601" s="6"/>
      <c r="K601" s="50">
        <v>150.0</v>
      </c>
    </row>
    <row r="602">
      <c r="A602" s="6"/>
      <c r="B602" s="16" t="s">
        <v>21</v>
      </c>
      <c r="C602" s="16" t="s">
        <v>1661</v>
      </c>
      <c r="D602" s="17">
        <v>2020.0</v>
      </c>
      <c r="E602" s="17" t="s">
        <v>65</v>
      </c>
      <c r="F602" s="17" t="s">
        <v>895</v>
      </c>
      <c r="G602" s="17">
        <v>301.0</v>
      </c>
      <c r="H602" s="18"/>
      <c r="I602" s="17" t="s">
        <v>30</v>
      </c>
      <c r="J602" s="6"/>
      <c r="K602" s="50">
        <v>150.0</v>
      </c>
    </row>
    <row r="603">
      <c r="A603" s="6"/>
      <c r="B603" s="16" t="s">
        <v>21</v>
      </c>
      <c r="C603" s="16" t="s">
        <v>1662</v>
      </c>
      <c r="D603" s="17">
        <v>2020.0</v>
      </c>
      <c r="E603" s="17" t="s">
        <v>65</v>
      </c>
      <c r="F603" s="17" t="s">
        <v>895</v>
      </c>
      <c r="G603" s="17">
        <v>301.0</v>
      </c>
      <c r="H603" s="18"/>
      <c r="I603" s="17" t="s">
        <v>25</v>
      </c>
      <c r="J603" s="6"/>
      <c r="K603" s="50">
        <v>150.0</v>
      </c>
    </row>
    <row r="604">
      <c r="A604" s="6"/>
      <c r="B604" s="16" t="s">
        <v>21</v>
      </c>
      <c r="C604" s="16" t="s">
        <v>1663</v>
      </c>
      <c r="D604" s="17">
        <v>2020.0</v>
      </c>
      <c r="E604" s="17" t="s">
        <v>65</v>
      </c>
      <c r="F604" s="17" t="s">
        <v>895</v>
      </c>
      <c r="G604" s="17">
        <v>301.0</v>
      </c>
      <c r="H604" s="18"/>
      <c r="I604" s="17" t="s">
        <v>25</v>
      </c>
      <c r="J604" s="6"/>
      <c r="K604" s="50">
        <v>150.0</v>
      </c>
    </row>
    <row r="605">
      <c r="A605" s="6"/>
      <c r="B605" s="16" t="s">
        <v>21</v>
      </c>
      <c r="C605" s="16" t="s">
        <v>1664</v>
      </c>
      <c r="D605" s="17">
        <v>2020.0</v>
      </c>
      <c r="E605" s="17" t="s">
        <v>65</v>
      </c>
      <c r="F605" s="17" t="s">
        <v>895</v>
      </c>
      <c r="G605" s="17">
        <v>301.0</v>
      </c>
      <c r="H605" s="18"/>
      <c r="I605" s="17" t="s">
        <v>25</v>
      </c>
      <c r="J605" s="6"/>
      <c r="K605" s="50">
        <v>150.0</v>
      </c>
    </row>
    <row r="606">
      <c r="A606" s="6"/>
      <c r="B606" s="16" t="s">
        <v>21</v>
      </c>
      <c r="C606" s="16" t="s">
        <v>1665</v>
      </c>
      <c r="D606" s="17">
        <v>2020.0</v>
      </c>
      <c r="E606" s="17" t="s">
        <v>65</v>
      </c>
      <c r="F606" s="17" t="s">
        <v>895</v>
      </c>
      <c r="G606" s="17">
        <v>301.0</v>
      </c>
      <c r="H606" s="18"/>
      <c r="I606" s="17" t="s">
        <v>30</v>
      </c>
      <c r="J606" s="6"/>
      <c r="K606" s="50">
        <v>150.0</v>
      </c>
    </row>
    <row r="607">
      <c r="A607" s="6"/>
      <c r="B607" s="16" t="s">
        <v>21</v>
      </c>
      <c r="C607" s="16" t="s">
        <v>1666</v>
      </c>
      <c r="D607" s="17">
        <v>2020.0</v>
      </c>
      <c r="E607" s="17" t="s">
        <v>65</v>
      </c>
      <c r="F607" s="17" t="s">
        <v>895</v>
      </c>
      <c r="G607" s="17">
        <v>301.0</v>
      </c>
      <c r="H607" s="18"/>
      <c r="I607" s="17" t="s">
        <v>30</v>
      </c>
      <c r="J607" s="6"/>
      <c r="K607" s="50">
        <v>150.0</v>
      </c>
    </row>
    <row r="608">
      <c r="A608" s="6"/>
      <c r="B608" s="16" t="s">
        <v>21</v>
      </c>
      <c r="C608" s="16" t="s">
        <v>1667</v>
      </c>
      <c r="D608" s="17">
        <v>2020.0</v>
      </c>
      <c r="E608" s="17" t="s">
        <v>65</v>
      </c>
      <c r="F608" s="17" t="s">
        <v>895</v>
      </c>
      <c r="G608" s="17">
        <v>301.0</v>
      </c>
      <c r="H608" s="18"/>
      <c r="I608" s="17" t="s">
        <v>30</v>
      </c>
      <c r="J608" s="6"/>
      <c r="K608" s="50">
        <v>150.0</v>
      </c>
    </row>
    <row r="609">
      <c r="A609" s="6"/>
      <c r="B609" s="16" t="s">
        <v>21</v>
      </c>
      <c r="C609" s="16" t="s">
        <v>1668</v>
      </c>
      <c r="D609" s="17">
        <v>2020.0</v>
      </c>
      <c r="E609" s="17" t="s">
        <v>65</v>
      </c>
      <c r="F609" s="17" t="s">
        <v>895</v>
      </c>
      <c r="G609" s="17">
        <v>301.0</v>
      </c>
      <c r="H609" s="18"/>
      <c r="I609" s="17" t="s">
        <v>30</v>
      </c>
      <c r="J609" s="6"/>
      <c r="K609" s="50">
        <v>150.0</v>
      </c>
    </row>
    <row r="610">
      <c r="A610" s="6"/>
      <c r="B610" s="16" t="s">
        <v>21</v>
      </c>
      <c r="C610" s="16" t="s">
        <v>1669</v>
      </c>
      <c r="D610" s="17">
        <v>2020.0</v>
      </c>
      <c r="E610" s="17" t="s">
        <v>65</v>
      </c>
      <c r="F610" s="17" t="s">
        <v>895</v>
      </c>
      <c r="G610" s="17">
        <v>301.0</v>
      </c>
      <c r="H610" s="18"/>
      <c r="I610" s="17" t="s">
        <v>30</v>
      </c>
      <c r="J610" s="6"/>
      <c r="K610" s="50">
        <v>150.0</v>
      </c>
    </row>
    <row r="611">
      <c r="A611" s="6"/>
      <c r="B611" s="16" t="s">
        <v>21</v>
      </c>
      <c r="C611" s="16" t="s">
        <v>1670</v>
      </c>
      <c r="D611" s="17">
        <v>2020.0</v>
      </c>
      <c r="E611" s="17" t="s">
        <v>65</v>
      </c>
      <c r="F611" s="17" t="s">
        <v>859</v>
      </c>
      <c r="G611" s="17">
        <v>313.0</v>
      </c>
      <c r="H611" s="17" t="s">
        <v>1671</v>
      </c>
      <c r="I611" s="17" t="s">
        <v>72</v>
      </c>
      <c r="J611" s="6"/>
      <c r="K611" s="50">
        <v>150.0</v>
      </c>
    </row>
    <row r="612">
      <c r="A612" s="6"/>
      <c r="B612" s="9" t="s">
        <v>21</v>
      </c>
      <c r="C612" s="9" t="s">
        <v>1672</v>
      </c>
      <c r="D612" s="7">
        <v>2020.0</v>
      </c>
      <c r="E612" s="7" t="s">
        <v>1190</v>
      </c>
      <c r="F612" s="7" t="s">
        <v>893</v>
      </c>
      <c r="G612" s="7" t="s">
        <v>1673</v>
      </c>
      <c r="H612" s="7" t="s">
        <v>1674</v>
      </c>
      <c r="I612" s="7" t="s">
        <v>25</v>
      </c>
      <c r="J612" s="6"/>
      <c r="K612" s="50">
        <v>150.0</v>
      </c>
    </row>
    <row r="613">
      <c r="A613" s="6"/>
      <c r="B613" s="16" t="s">
        <v>21</v>
      </c>
      <c r="C613" s="16" t="s">
        <v>1675</v>
      </c>
      <c r="D613" s="17">
        <v>2020.0</v>
      </c>
      <c r="E613" s="17" t="s">
        <v>119</v>
      </c>
      <c r="F613" s="17" t="s">
        <v>895</v>
      </c>
      <c r="G613" s="17">
        <v>301.0</v>
      </c>
      <c r="H613" s="17"/>
      <c r="I613" s="17" t="s">
        <v>30</v>
      </c>
      <c r="J613" s="6"/>
      <c r="K613" s="50">
        <v>150.0</v>
      </c>
    </row>
    <row r="614">
      <c r="A614" s="6"/>
      <c r="B614" s="16" t="s">
        <v>21</v>
      </c>
      <c r="C614" s="16" t="s">
        <v>1676</v>
      </c>
      <c r="D614" s="17">
        <v>2020.0</v>
      </c>
      <c r="E614" s="17" t="s">
        <v>119</v>
      </c>
      <c r="F614" s="17" t="s">
        <v>895</v>
      </c>
      <c r="G614" s="17">
        <v>301.0</v>
      </c>
      <c r="H614" s="17"/>
      <c r="I614" s="17" t="s">
        <v>30</v>
      </c>
      <c r="J614" s="6"/>
      <c r="K614" s="50">
        <v>150.0</v>
      </c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42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42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42"/>
    </row>
    <row r="618">
      <c r="A618" s="38" t="s">
        <v>760</v>
      </c>
      <c r="B618" s="39">
        <f>counta(D620:D648)</f>
        <v>29</v>
      </c>
      <c r="C618" s="6"/>
      <c r="D618" s="6"/>
      <c r="E618" s="6"/>
      <c r="F618" s="6"/>
      <c r="G618" s="6"/>
      <c r="H618" s="6"/>
      <c r="I618" s="6"/>
      <c r="J618" s="6"/>
      <c r="K618" s="42"/>
    </row>
    <row r="619">
      <c r="A619" s="6"/>
      <c r="B619" s="9"/>
      <c r="C619" s="9"/>
      <c r="D619" s="7"/>
      <c r="E619" s="7"/>
      <c r="F619" s="7"/>
      <c r="G619" s="7"/>
      <c r="H619" s="7"/>
      <c r="I619" s="7"/>
      <c r="J619" s="6"/>
      <c r="K619" s="50"/>
    </row>
    <row r="620">
      <c r="A620" s="6"/>
      <c r="B620" s="9" t="s">
        <v>66</v>
      </c>
      <c r="C620" s="9" t="s">
        <v>1677</v>
      </c>
      <c r="D620" s="7">
        <v>2020.0</v>
      </c>
      <c r="E620" s="7" t="s">
        <v>1161</v>
      </c>
      <c r="F620" s="7" t="s">
        <v>880</v>
      </c>
      <c r="G620" s="7">
        <v>204.0</v>
      </c>
      <c r="H620" s="7" t="s">
        <v>898</v>
      </c>
      <c r="I620" s="7" t="s">
        <v>244</v>
      </c>
      <c r="J620" s="6"/>
      <c r="K620" s="50">
        <v>175.0</v>
      </c>
    </row>
    <row r="621">
      <c r="A621" s="6"/>
      <c r="B621" s="9" t="s">
        <v>21</v>
      </c>
      <c r="C621" s="9" t="s">
        <v>1678</v>
      </c>
      <c r="D621" s="76">
        <v>2020.0</v>
      </c>
      <c r="E621" s="76" t="s">
        <v>884</v>
      </c>
      <c r="F621" s="76" t="s">
        <v>893</v>
      </c>
      <c r="G621" s="76">
        <v>261.0</v>
      </c>
      <c r="H621" s="76" t="s">
        <v>1063</v>
      </c>
      <c r="I621" s="47" t="s">
        <v>30</v>
      </c>
      <c r="J621" s="6"/>
      <c r="K621" s="50">
        <v>180.0</v>
      </c>
    </row>
    <row r="622">
      <c r="A622" s="6"/>
      <c r="B622" s="9" t="s">
        <v>21</v>
      </c>
      <c r="C622" s="9" t="s">
        <v>1679</v>
      </c>
      <c r="D622" s="7">
        <v>2020.0</v>
      </c>
      <c r="E622" s="7" t="s">
        <v>305</v>
      </c>
      <c r="F622" s="7" t="s">
        <v>880</v>
      </c>
      <c r="G622" s="7">
        <v>153.0</v>
      </c>
      <c r="H622" s="7" t="s">
        <v>1680</v>
      </c>
      <c r="I622" s="7" t="s">
        <v>25</v>
      </c>
      <c r="J622" s="6"/>
      <c r="K622" s="50">
        <v>200.0</v>
      </c>
    </row>
    <row r="623">
      <c r="A623" s="6"/>
      <c r="B623" s="9" t="s">
        <v>21</v>
      </c>
      <c r="C623" s="9" t="s">
        <v>1681</v>
      </c>
      <c r="D623" s="10">
        <v>2020.0</v>
      </c>
      <c r="E623" s="10" t="s">
        <v>786</v>
      </c>
      <c r="F623" s="10" t="s">
        <v>859</v>
      </c>
      <c r="G623" s="10">
        <v>398.0</v>
      </c>
      <c r="H623" s="10" t="s">
        <v>1349</v>
      </c>
      <c r="I623" s="10" t="s">
        <v>30</v>
      </c>
      <c r="J623" s="6"/>
      <c r="K623" s="50">
        <v>200.0</v>
      </c>
    </row>
    <row r="624">
      <c r="A624" s="6"/>
      <c r="B624" s="9" t="s">
        <v>21</v>
      </c>
      <c r="C624" s="9" t="s">
        <v>1682</v>
      </c>
      <c r="D624" s="7">
        <v>2020.0</v>
      </c>
      <c r="E624" s="7" t="s">
        <v>905</v>
      </c>
      <c r="F624" s="7" t="s">
        <v>927</v>
      </c>
      <c r="G624" s="7">
        <v>332.0</v>
      </c>
      <c r="H624" s="7" t="s">
        <v>1349</v>
      </c>
      <c r="I624" s="7" t="s">
        <v>30</v>
      </c>
      <c r="J624" s="6"/>
      <c r="K624" s="50">
        <v>200.0</v>
      </c>
    </row>
    <row r="625">
      <c r="A625" s="6"/>
      <c r="B625" s="16" t="s">
        <v>21</v>
      </c>
      <c r="C625" s="16" t="s">
        <v>1683</v>
      </c>
      <c r="D625" s="17">
        <v>2020.0</v>
      </c>
      <c r="E625" s="17" t="s">
        <v>65</v>
      </c>
      <c r="F625" s="17" t="s">
        <v>895</v>
      </c>
      <c r="G625" s="17">
        <v>301.0</v>
      </c>
      <c r="H625" s="17" t="s">
        <v>953</v>
      </c>
      <c r="I625" s="17" t="s">
        <v>30</v>
      </c>
      <c r="J625" s="6"/>
      <c r="K625" s="50">
        <v>200.0</v>
      </c>
    </row>
    <row r="626">
      <c r="A626" s="6"/>
      <c r="B626" s="9" t="s">
        <v>161</v>
      </c>
      <c r="C626" s="7">
        <v>6.3695118E7</v>
      </c>
      <c r="D626" s="7">
        <v>2020.0</v>
      </c>
      <c r="E626" s="7" t="s">
        <v>305</v>
      </c>
      <c r="F626" s="7" t="s">
        <v>880</v>
      </c>
      <c r="G626" s="7">
        <v>303.0</v>
      </c>
      <c r="H626" s="7" t="s">
        <v>1684</v>
      </c>
      <c r="I626" s="7" t="s">
        <v>25</v>
      </c>
      <c r="J626" s="6"/>
      <c r="K626" s="50">
        <v>200.0</v>
      </c>
    </row>
    <row r="627">
      <c r="A627" s="6"/>
      <c r="B627" s="9" t="s">
        <v>161</v>
      </c>
      <c r="C627" s="7">
        <v>6.369512E7</v>
      </c>
      <c r="D627" s="7">
        <v>2020.0</v>
      </c>
      <c r="E627" s="7" t="s">
        <v>786</v>
      </c>
      <c r="F627" s="7" t="s">
        <v>895</v>
      </c>
      <c r="G627" s="7">
        <v>307.0</v>
      </c>
      <c r="H627" s="7" t="s">
        <v>1090</v>
      </c>
      <c r="I627" s="7" t="s">
        <v>25</v>
      </c>
      <c r="J627" s="6"/>
      <c r="K627" s="50">
        <v>225.0</v>
      </c>
    </row>
    <row r="628">
      <c r="A628" s="6"/>
      <c r="B628" s="9" t="s">
        <v>161</v>
      </c>
      <c r="C628" s="7">
        <v>6.3695121E7</v>
      </c>
      <c r="D628" s="7">
        <v>2020.0</v>
      </c>
      <c r="E628" s="7" t="s">
        <v>786</v>
      </c>
      <c r="F628" s="7" t="s">
        <v>895</v>
      </c>
      <c r="G628" s="7">
        <v>307.0</v>
      </c>
      <c r="H628" s="7" t="s">
        <v>1090</v>
      </c>
      <c r="I628" s="7" t="s">
        <v>25</v>
      </c>
      <c r="J628" s="6"/>
      <c r="K628" s="50">
        <v>225.0</v>
      </c>
    </row>
    <row r="629">
      <c r="A629" s="6"/>
      <c r="B629" s="9" t="s">
        <v>66</v>
      </c>
      <c r="C629" s="9" t="s">
        <v>1685</v>
      </c>
      <c r="D629" s="7">
        <v>2013.0</v>
      </c>
      <c r="E629" s="7" t="s">
        <v>1077</v>
      </c>
      <c r="F629" s="7" t="s">
        <v>1686</v>
      </c>
      <c r="G629" s="7">
        <v>242.0</v>
      </c>
      <c r="H629" s="7" t="s">
        <v>1687</v>
      </c>
      <c r="I629" s="7" t="s">
        <v>1688</v>
      </c>
      <c r="J629" s="6"/>
      <c r="K629" s="50">
        <v>250.0</v>
      </c>
    </row>
    <row r="630">
      <c r="A630" s="6"/>
      <c r="B630" s="9" t="s">
        <v>21</v>
      </c>
      <c r="C630" s="9" t="s">
        <v>1689</v>
      </c>
      <c r="D630" s="7">
        <v>2020.0</v>
      </c>
      <c r="E630" s="7" t="s">
        <v>1161</v>
      </c>
      <c r="F630" s="7" t="s">
        <v>880</v>
      </c>
      <c r="G630" s="7">
        <v>204.0</v>
      </c>
      <c r="H630" s="7" t="s">
        <v>932</v>
      </c>
      <c r="I630" s="7" t="s">
        <v>30</v>
      </c>
      <c r="J630" s="6"/>
      <c r="K630" s="50">
        <v>250.0</v>
      </c>
    </row>
    <row r="631">
      <c r="A631" s="6"/>
      <c r="B631" s="9" t="s">
        <v>161</v>
      </c>
      <c r="C631" s="7">
        <v>6.3695122E7</v>
      </c>
      <c r="D631" s="7">
        <v>2020.0</v>
      </c>
      <c r="E631" s="7" t="s">
        <v>305</v>
      </c>
      <c r="F631" s="7" t="s">
        <v>880</v>
      </c>
      <c r="G631" s="7">
        <v>153.0</v>
      </c>
      <c r="H631" s="7" t="s">
        <v>1690</v>
      </c>
      <c r="I631" s="7" t="s">
        <v>25</v>
      </c>
      <c r="J631" s="6"/>
      <c r="K631" s="50">
        <v>250.0</v>
      </c>
    </row>
    <row r="632">
      <c r="A632" s="6"/>
      <c r="B632" s="9" t="s">
        <v>161</v>
      </c>
      <c r="C632" s="9" t="s">
        <v>1691</v>
      </c>
      <c r="D632" s="7">
        <v>2018.0</v>
      </c>
      <c r="E632" s="7" t="s">
        <v>1077</v>
      </c>
      <c r="F632" s="7" t="s">
        <v>1561</v>
      </c>
      <c r="G632" s="7">
        <v>139.0</v>
      </c>
      <c r="H632" s="6"/>
      <c r="I632" s="7" t="s">
        <v>30</v>
      </c>
      <c r="J632" s="6"/>
      <c r="K632" s="50">
        <v>300.0</v>
      </c>
    </row>
    <row r="633">
      <c r="A633" s="6"/>
      <c r="B633" s="9" t="s">
        <v>21</v>
      </c>
      <c r="C633" s="9" t="s">
        <v>1692</v>
      </c>
      <c r="D633" s="7">
        <v>2020.0</v>
      </c>
      <c r="E633" s="7" t="s">
        <v>956</v>
      </c>
      <c r="F633" s="7" t="s">
        <v>880</v>
      </c>
      <c r="G633" s="7" t="s">
        <v>1693</v>
      </c>
      <c r="H633" s="7" t="s">
        <v>1694</v>
      </c>
      <c r="I633" s="7" t="s">
        <v>30</v>
      </c>
      <c r="J633" s="6"/>
      <c r="K633" s="50">
        <v>300.0</v>
      </c>
    </row>
    <row r="634">
      <c r="A634" s="6"/>
      <c r="B634" s="9" t="s">
        <v>66</v>
      </c>
      <c r="C634" s="9" t="s">
        <v>1695</v>
      </c>
      <c r="D634" s="7">
        <v>2020.0</v>
      </c>
      <c r="E634" s="7" t="s">
        <v>319</v>
      </c>
      <c r="F634" s="7" t="s">
        <v>880</v>
      </c>
      <c r="G634" s="7">
        <v>153.0</v>
      </c>
      <c r="H634" s="7" t="s">
        <v>1696</v>
      </c>
      <c r="I634" s="7" t="s">
        <v>244</v>
      </c>
      <c r="J634" s="6"/>
      <c r="K634" s="50">
        <v>300.0</v>
      </c>
    </row>
    <row r="635">
      <c r="A635" s="6"/>
      <c r="B635" s="9" t="s">
        <v>21</v>
      </c>
      <c r="C635" s="9" t="s">
        <v>1697</v>
      </c>
      <c r="D635" s="7">
        <v>2017.0</v>
      </c>
      <c r="E635" s="7" t="s">
        <v>905</v>
      </c>
      <c r="F635" s="7" t="s">
        <v>847</v>
      </c>
      <c r="G635" s="7" t="s">
        <v>898</v>
      </c>
      <c r="H635" s="7">
        <v>269.0</v>
      </c>
      <c r="I635" s="7" t="s">
        <v>1138</v>
      </c>
      <c r="J635" s="6"/>
      <c r="K635" s="50">
        <v>300.0</v>
      </c>
    </row>
    <row r="636">
      <c r="A636" s="6"/>
      <c r="B636" s="9" t="s">
        <v>21</v>
      </c>
      <c r="C636" s="9" t="s">
        <v>1698</v>
      </c>
      <c r="D636" s="76">
        <v>2020.0</v>
      </c>
      <c r="E636" s="76" t="s">
        <v>786</v>
      </c>
      <c r="F636" s="76" t="s">
        <v>895</v>
      </c>
      <c r="G636" s="76">
        <v>307.0</v>
      </c>
      <c r="H636" s="76"/>
      <c r="I636" s="47" t="s">
        <v>30</v>
      </c>
      <c r="J636" s="6"/>
      <c r="K636" s="50">
        <v>330.0</v>
      </c>
    </row>
    <row r="637">
      <c r="A637" s="6"/>
      <c r="B637" s="9" t="s">
        <v>21</v>
      </c>
      <c r="C637" s="9" t="s">
        <v>1699</v>
      </c>
      <c r="D637" s="7">
        <v>2020.0</v>
      </c>
      <c r="E637" s="7" t="s">
        <v>905</v>
      </c>
      <c r="F637" s="7" t="s">
        <v>880</v>
      </c>
      <c r="G637" s="7">
        <v>325.0</v>
      </c>
      <c r="H637" s="6"/>
      <c r="I637" s="7" t="s">
        <v>30</v>
      </c>
      <c r="J637" s="6"/>
      <c r="K637" s="50">
        <v>350.0</v>
      </c>
    </row>
    <row r="638">
      <c r="A638" s="6"/>
      <c r="B638" s="9" t="s">
        <v>21</v>
      </c>
      <c r="C638" s="9" t="s">
        <v>1700</v>
      </c>
      <c r="D638" s="7">
        <v>2019.0</v>
      </c>
      <c r="E638" s="7" t="s">
        <v>1077</v>
      </c>
      <c r="F638" s="7" t="s">
        <v>1201</v>
      </c>
      <c r="G638" s="7">
        <v>113.0</v>
      </c>
      <c r="H638" s="7" t="s">
        <v>1701</v>
      </c>
      <c r="I638" s="7" t="s">
        <v>25</v>
      </c>
      <c r="J638" s="6"/>
      <c r="K638" s="50">
        <v>500.0</v>
      </c>
    </row>
    <row r="639">
      <c r="A639" s="6"/>
      <c r="B639" s="9" t="s">
        <v>66</v>
      </c>
      <c r="C639" s="7">
        <v>1326603.0</v>
      </c>
      <c r="D639" s="7">
        <v>2020.0</v>
      </c>
      <c r="E639" s="7" t="s">
        <v>956</v>
      </c>
      <c r="F639" s="7" t="s">
        <v>880</v>
      </c>
      <c r="G639" s="6"/>
      <c r="H639" s="7" t="s">
        <v>898</v>
      </c>
      <c r="I639" s="7" t="s">
        <v>68</v>
      </c>
      <c r="J639" s="6"/>
      <c r="K639" s="50">
        <v>400.0</v>
      </c>
    </row>
    <row r="640">
      <c r="A640" s="6"/>
      <c r="B640" s="9" t="s">
        <v>21</v>
      </c>
      <c r="C640" s="9" t="s">
        <v>1702</v>
      </c>
      <c r="D640" s="7">
        <v>2020.0</v>
      </c>
      <c r="E640" s="7" t="s">
        <v>1418</v>
      </c>
      <c r="F640" s="7" t="s">
        <v>950</v>
      </c>
      <c r="G640" s="7" t="s">
        <v>1703</v>
      </c>
      <c r="H640" s="7">
        <v>106.0</v>
      </c>
      <c r="I640" s="7" t="s">
        <v>25</v>
      </c>
      <c r="J640" s="6"/>
      <c r="K640" s="50">
        <v>500.0</v>
      </c>
    </row>
    <row r="641">
      <c r="A641" s="6"/>
      <c r="B641" s="9" t="s">
        <v>21</v>
      </c>
      <c r="C641" s="9" t="s">
        <v>1704</v>
      </c>
      <c r="D641" s="7">
        <v>2020.0</v>
      </c>
      <c r="E641" s="7" t="s">
        <v>905</v>
      </c>
      <c r="F641" s="7" t="s">
        <v>880</v>
      </c>
      <c r="G641" s="7">
        <v>325.0</v>
      </c>
      <c r="H641" s="7" t="s">
        <v>1349</v>
      </c>
      <c r="I641" s="7" t="s">
        <v>30</v>
      </c>
      <c r="J641" s="6"/>
      <c r="K641" s="50">
        <v>650.0</v>
      </c>
    </row>
    <row r="642">
      <c r="A642" s="6"/>
      <c r="B642" s="16" t="s">
        <v>21</v>
      </c>
      <c r="C642" s="16" t="s">
        <v>1705</v>
      </c>
      <c r="D642" s="17">
        <v>2021.0</v>
      </c>
      <c r="E642" s="17" t="s">
        <v>1706</v>
      </c>
      <c r="F642" s="17" t="s">
        <v>847</v>
      </c>
      <c r="G642" s="17" t="s">
        <v>1707</v>
      </c>
      <c r="H642" s="17" t="s">
        <v>1708</v>
      </c>
      <c r="I642" s="17" t="s">
        <v>72</v>
      </c>
      <c r="J642" s="6"/>
      <c r="K642" s="50">
        <v>750.0</v>
      </c>
    </row>
    <row r="643">
      <c r="A643" s="6"/>
      <c r="B643" s="9" t="s">
        <v>66</v>
      </c>
      <c r="C643" s="9" t="s">
        <v>1709</v>
      </c>
      <c r="D643" s="7">
        <v>2020.0</v>
      </c>
      <c r="E643" s="7" t="s">
        <v>305</v>
      </c>
      <c r="F643" s="7" t="s">
        <v>982</v>
      </c>
      <c r="G643" s="7" t="s">
        <v>1710</v>
      </c>
      <c r="H643" s="7" t="s">
        <v>1711</v>
      </c>
      <c r="I643" s="7" t="s">
        <v>808</v>
      </c>
      <c r="J643" s="6"/>
      <c r="K643" s="50">
        <v>1000.0</v>
      </c>
    </row>
    <row r="644">
      <c r="A644" s="6"/>
      <c r="B644" s="9" t="s">
        <v>66</v>
      </c>
      <c r="C644" s="9" t="s">
        <v>1712</v>
      </c>
      <c r="D644" s="7">
        <v>2000.0</v>
      </c>
      <c r="E644" s="7" t="s">
        <v>1713</v>
      </c>
      <c r="F644" s="7" t="s">
        <v>1060</v>
      </c>
      <c r="G644" s="7">
        <v>254.0</v>
      </c>
      <c r="H644" s="7"/>
      <c r="I644" s="7" t="s">
        <v>467</v>
      </c>
      <c r="J644" s="6"/>
      <c r="K644" s="50">
        <v>1500.0</v>
      </c>
    </row>
    <row r="645">
      <c r="A645" s="6"/>
      <c r="B645" s="9" t="s">
        <v>149</v>
      </c>
      <c r="C645" s="9" t="s">
        <v>1714</v>
      </c>
      <c r="D645" s="7">
        <v>2012.0</v>
      </c>
      <c r="E645" s="7" t="s">
        <v>905</v>
      </c>
      <c r="F645" s="7" t="s">
        <v>1081</v>
      </c>
      <c r="G645" s="7" t="s">
        <v>1715</v>
      </c>
      <c r="H645" s="7">
        <v>230.0</v>
      </c>
      <c r="I645" s="7" t="s">
        <v>1716</v>
      </c>
      <c r="J645" s="6"/>
      <c r="K645" s="50">
        <v>3500.0</v>
      </c>
    </row>
    <row r="646">
      <c r="A646" s="6"/>
      <c r="B646" s="9" t="s">
        <v>149</v>
      </c>
      <c r="C646" s="9" t="s">
        <v>1717</v>
      </c>
      <c r="D646" s="7">
        <v>2012.0</v>
      </c>
      <c r="E646" s="7" t="s">
        <v>905</v>
      </c>
      <c r="F646" s="7" t="s">
        <v>1081</v>
      </c>
      <c r="G646" s="7" t="s">
        <v>1715</v>
      </c>
      <c r="H646" s="7">
        <v>230.0</v>
      </c>
      <c r="I646" s="7" t="s">
        <v>1716</v>
      </c>
      <c r="J646" s="6"/>
      <c r="K646" s="50">
        <v>3500.0</v>
      </c>
    </row>
    <row r="647">
      <c r="A647" s="6"/>
      <c r="B647" s="9" t="s">
        <v>21</v>
      </c>
      <c r="C647" s="9" t="s">
        <v>1718</v>
      </c>
      <c r="D647" s="7">
        <v>2020.0</v>
      </c>
      <c r="E647" s="7" t="s">
        <v>884</v>
      </c>
      <c r="F647" s="7" t="s">
        <v>880</v>
      </c>
      <c r="G647" s="7">
        <v>263.0</v>
      </c>
      <c r="H647" s="77" t="s">
        <v>1719</v>
      </c>
      <c r="I647" s="7" t="s">
        <v>25</v>
      </c>
      <c r="J647" s="6"/>
      <c r="K647" s="50">
        <v>3500.0</v>
      </c>
    </row>
    <row r="648">
      <c r="A648" s="6"/>
      <c r="B648" s="9" t="s">
        <v>21</v>
      </c>
      <c r="C648" s="9" t="s">
        <v>1720</v>
      </c>
      <c r="D648" s="7">
        <v>2021.0</v>
      </c>
      <c r="E648" s="7" t="s">
        <v>884</v>
      </c>
      <c r="F648" s="7" t="s">
        <v>1403</v>
      </c>
      <c r="G648" s="7" t="s">
        <v>1721</v>
      </c>
      <c r="H648" s="7" t="s">
        <v>1722</v>
      </c>
      <c r="I648" s="7" t="s">
        <v>1723</v>
      </c>
      <c r="J648" s="6"/>
      <c r="K648" s="50">
        <v>4000.0</v>
      </c>
      <c r="M648" s="74">
        <f>sum(K640:K648)</f>
        <v>18900</v>
      </c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42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42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42"/>
    </row>
    <row r="652">
      <c r="A652" s="7" t="s">
        <v>1724</v>
      </c>
      <c r="B652" s="6"/>
      <c r="C652" s="6"/>
      <c r="D652" s="6"/>
      <c r="E652" s="6"/>
      <c r="F652" s="6"/>
      <c r="G652" s="6"/>
      <c r="H652" s="6"/>
      <c r="I652" s="6"/>
      <c r="J652" s="6"/>
      <c r="K652" s="42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42"/>
    </row>
    <row r="654">
      <c r="A654" s="7" t="s">
        <v>176</v>
      </c>
      <c r="B654" s="7" t="s">
        <v>66</v>
      </c>
      <c r="C654" s="6"/>
      <c r="D654" s="7">
        <v>2020.0</v>
      </c>
      <c r="E654" s="7" t="s">
        <v>954</v>
      </c>
      <c r="F654" s="7" t="s">
        <v>859</v>
      </c>
      <c r="G654" s="7" t="s">
        <v>1725</v>
      </c>
      <c r="H654" s="7" t="s">
        <v>1726</v>
      </c>
      <c r="I654" s="7" t="s">
        <v>244</v>
      </c>
      <c r="J654" s="6"/>
      <c r="K654" s="50">
        <v>15.0</v>
      </c>
    </row>
    <row r="655">
      <c r="A655" s="7" t="s">
        <v>176</v>
      </c>
      <c r="B655" s="7" t="s">
        <v>1727</v>
      </c>
      <c r="C655" s="6"/>
      <c r="D655" s="7">
        <v>2020.0</v>
      </c>
      <c r="E655" s="7" t="s">
        <v>1728</v>
      </c>
      <c r="F655" s="7" t="s">
        <v>1729</v>
      </c>
      <c r="G655" s="7">
        <v>142.0</v>
      </c>
      <c r="H655" s="7" t="s">
        <v>1730</v>
      </c>
      <c r="I655" s="7" t="s">
        <v>984</v>
      </c>
      <c r="J655" s="6"/>
      <c r="K655" s="50">
        <v>7.0</v>
      </c>
    </row>
    <row r="656">
      <c r="A656" s="7" t="s">
        <v>176</v>
      </c>
      <c r="B656" s="7" t="s">
        <v>66</v>
      </c>
      <c r="C656" s="6"/>
      <c r="D656" s="7">
        <v>2020.0</v>
      </c>
      <c r="E656" s="7" t="s">
        <v>1706</v>
      </c>
      <c r="F656" s="7" t="s">
        <v>880</v>
      </c>
      <c r="G656" s="7">
        <v>167.0</v>
      </c>
      <c r="H656" s="7" t="s">
        <v>869</v>
      </c>
      <c r="I656" s="7" t="s">
        <v>68</v>
      </c>
      <c r="J656" s="6"/>
      <c r="K656" s="50">
        <v>40.0</v>
      </c>
    </row>
    <row r="657">
      <c r="A657" s="7" t="s">
        <v>176</v>
      </c>
      <c r="B657" s="7" t="s">
        <v>66</v>
      </c>
      <c r="C657" s="6"/>
      <c r="D657" s="7">
        <v>1997.0</v>
      </c>
      <c r="E657" s="7" t="s">
        <v>413</v>
      </c>
      <c r="F657" s="7" t="s">
        <v>989</v>
      </c>
      <c r="G657" s="7">
        <v>115.0</v>
      </c>
      <c r="H657" s="7" t="s">
        <v>1731</v>
      </c>
      <c r="I657" s="7" t="s">
        <v>808</v>
      </c>
      <c r="J657" s="6"/>
      <c r="K657" s="50">
        <v>30.0</v>
      </c>
    </row>
    <row r="658">
      <c r="A658" s="7" t="s">
        <v>176</v>
      </c>
      <c r="B658" s="7" t="s">
        <v>66</v>
      </c>
      <c r="C658" s="6"/>
      <c r="D658" s="7">
        <v>2020.0</v>
      </c>
      <c r="E658" s="7" t="s">
        <v>954</v>
      </c>
      <c r="F658" s="7" t="s">
        <v>891</v>
      </c>
      <c r="G658" s="7">
        <v>366.0</v>
      </c>
      <c r="H658" s="7" t="s">
        <v>105</v>
      </c>
      <c r="I658" s="7" t="s">
        <v>244</v>
      </c>
      <c r="J658" s="6"/>
      <c r="K658" s="50">
        <v>6.0</v>
      </c>
    </row>
    <row r="659">
      <c r="A659" s="7" t="s">
        <v>176</v>
      </c>
      <c r="B659" s="7" t="s">
        <v>66</v>
      </c>
      <c r="C659" s="6"/>
      <c r="D659" s="7">
        <v>2020.0</v>
      </c>
      <c r="E659" s="7" t="s">
        <v>119</v>
      </c>
      <c r="F659" s="7" t="s">
        <v>1732</v>
      </c>
      <c r="G659" s="7">
        <v>232.0</v>
      </c>
      <c r="H659" s="7" t="s">
        <v>1096</v>
      </c>
      <c r="I659" s="7" t="s">
        <v>244</v>
      </c>
      <c r="J659" s="6"/>
      <c r="K659" s="50">
        <v>5.0</v>
      </c>
    </row>
    <row r="660">
      <c r="A660" s="7" t="s">
        <v>176</v>
      </c>
      <c r="B660" s="7" t="s">
        <v>66</v>
      </c>
      <c r="C660" s="6"/>
      <c r="D660" s="7">
        <v>2020.0</v>
      </c>
      <c r="E660" s="7" t="s">
        <v>884</v>
      </c>
      <c r="F660" s="7" t="s">
        <v>1733</v>
      </c>
      <c r="G660" s="7">
        <v>226.0</v>
      </c>
      <c r="H660" s="7" t="s">
        <v>886</v>
      </c>
      <c r="I660" s="7" t="s">
        <v>244</v>
      </c>
      <c r="J660" s="6"/>
      <c r="K660" s="50">
        <v>25.0</v>
      </c>
    </row>
    <row r="661">
      <c r="A661" s="7" t="s">
        <v>176</v>
      </c>
      <c r="B661" s="7" t="s">
        <v>66</v>
      </c>
      <c r="C661" s="6"/>
      <c r="D661" s="7">
        <v>2020.0</v>
      </c>
      <c r="E661" s="7" t="s">
        <v>305</v>
      </c>
      <c r="F661" s="7" t="s">
        <v>1071</v>
      </c>
      <c r="G661" s="7">
        <v>160.0</v>
      </c>
      <c r="H661" s="7" t="s">
        <v>105</v>
      </c>
      <c r="I661" s="7" t="s">
        <v>244</v>
      </c>
      <c r="J661" s="6"/>
      <c r="K661" s="50">
        <v>15.0</v>
      </c>
    </row>
    <row r="662">
      <c r="A662" s="7" t="s">
        <v>176</v>
      </c>
      <c r="B662" s="7" t="s">
        <v>66</v>
      </c>
      <c r="C662" s="6"/>
      <c r="D662" s="7">
        <v>2020.0</v>
      </c>
      <c r="E662" s="7" t="s">
        <v>954</v>
      </c>
      <c r="F662" s="7" t="s">
        <v>1733</v>
      </c>
      <c r="G662" s="7">
        <v>165.0</v>
      </c>
      <c r="H662" s="7" t="s">
        <v>105</v>
      </c>
      <c r="I662" s="7" t="s">
        <v>244</v>
      </c>
      <c r="J662" s="6"/>
      <c r="K662" s="50">
        <v>10.0</v>
      </c>
    </row>
    <row r="663">
      <c r="A663" s="7" t="s">
        <v>176</v>
      </c>
      <c r="B663" s="7" t="s">
        <v>66</v>
      </c>
      <c r="C663" s="6"/>
      <c r="D663" s="7">
        <v>2020.0</v>
      </c>
      <c r="E663" s="7" t="s">
        <v>954</v>
      </c>
      <c r="F663" s="7" t="s">
        <v>880</v>
      </c>
      <c r="G663" s="7" t="s">
        <v>1734</v>
      </c>
      <c r="H663" s="7" t="s">
        <v>1735</v>
      </c>
      <c r="I663" s="7" t="s">
        <v>244</v>
      </c>
      <c r="J663" s="6"/>
      <c r="K663" s="50">
        <v>30.0</v>
      </c>
    </row>
    <row r="664">
      <c r="A664" s="7" t="s">
        <v>176</v>
      </c>
      <c r="B664" s="7" t="s">
        <v>66</v>
      </c>
      <c r="C664" s="6"/>
      <c r="D664" s="7">
        <v>1997.0</v>
      </c>
      <c r="E664" s="7" t="s">
        <v>413</v>
      </c>
      <c r="F664" s="7" t="s">
        <v>1736</v>
      </c>
      <c r="G664" s="7">
        <v>340.0</v>
      </c>
      <c r="H664" s="7" t="s">
        <v>1737</v>
      </c>
      <c r="I664" s="7" t="s">
        <v>462</v>
      </c>
      <c r="J664" s="6"/>
      <c r="K664" s="50">
        <v>125.0</v>
      </c>
    </row>
    <row r="665">
      <c r="A665" s="7" t="s">
        <v>176</v>
      </c>
      <c r="B665" s="7" t="s">
        <v>66</v>
      </c>
      <c r="C665" s="6"/>
      <c r="D665" s="7">
        <v>2020.0</v>
      </c>
      <c r="E665" s="7" t="s">
        <v>1706</v>
      </c>
      <c r="F665" s="7" t="s">
        <v>859</v>
      </c>
      <c r="G665" s="7">
        <v>168.0</v>
      </c>
      <c r="H665" s="7" t="s">
        <v>1738</v>
      </c>
      <c r="I665" s="7" t="s">
        <v>244</v>
      </c>
      <c r="J665" s="6"/>
      <c r="K665" s="50">
        <v>15.0</v>
      </c>
    </row>
    <row r="666">
      <c r="A666" s="7" t="s">
        <v>176</v>
      </c>
      <c r="B666" s="7" t="s">
        <v>66</v>
      </c>
      <c r="C666" s="6"/>
      <c r="D666" s="7">
        <v>2020.0</v>
      </c>
      <c r="E666" s="7" t="s">
        <v>954</v>
      </c>
      <c r="F666" s="7" t="s">
        <v>1733</v>
      </c>
      <c r="G666" s="7">
        <v>365.0</v>
      </c>
      <c r="H666" s="7" t="s">
        <v>955</v>
      </c>
      <c r="I666" s="7" t="s">
        <v>68</v>
      </c>
      <c r="J666" s="6"/>
      <c r="K666" s="50">
        <v>20.0</v>
      </c>
    </row>
    <row r="667">
      <c r="A667" s="7" t="s">
        <v>176</v>
      </c>
      <c r="B667" s="7" t="s">
        <v>66</v>
      </c>
      <c r="C667" s="6"/>
      <c r="D667" s="7">
        <v>2020.0</v>
      </c>
      <c r="E667" s="7" t="s">
        <v>305</v>
      </c>
      <c r="F667" s="7" t="s">
        <v>1201</v>
      </c>
      <c r="G667" s="7">
        <v>5.0</v>
      </c>
      <c r="H667" s="7" t="s">
        <v>1696</v>
      </c>
      <c r="I667" s="7" t="s">
        <v>244</v>
      </c>
      <c r="J667" s="6"/>
      <c r="K667" s="50">
        <v>30.0</v>
      </c>
    </row>
    <row r="668">
      <c r="A668" s="7" t="s">
        <v>176</v>
      </c>
      <c r="B668" s="7" t="s">
        <v>1451</v>
      </c>
      <c r="C668" s="6"/>
      <c r="D668" s="7">
        <v>2019.0</v>
      </c>
      <c r="E668" s="7" t="s">
        <v>119</v>
      </c>
      <c r="F668" s="7" t="s">
        <v>1092</v>
      </c>
      <c r="G668" s="7">
        <v>313.0</v>
      </c>
      <c r="H668" s="7" t="s">
        <v>105</v>
      </c>
      <c r="I668" s="7" t="s">
        <v>1739</v>
      </c>
      <c r="J668" s="6"/>
      <c r="K668" s="50">
        <v>5.0</v>
      </c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42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42"/>
    </row>
    <row r="671">
      <c r="A671" s="7" t="s">
        <v>1740</v>
      </c>
      <c r="B671" s="6"/>
      <c r="C671" s="6"/>
      <c r="D671" s="7">
        <v>2020.0</v>
      </c>
      <c r="E671" s="7" t="s">
        <v>884</v>
      </c>
      <c r="F671" s="7" t="s">
        <v>1741</v>
      </c>
      <c r="G671" s="7">
        <v>263.0</v>
      </c>
      <c r="H671" s="6"/>
      <c r="I671" s="7" t="s">
        <v>30</v>
      </c>
      <c r="J671" s="6"/>
      <c r="K671" s="50">
        <v>60.0</v>
      </c>
    </row>
    <row r="672">
      <c r="A672" s="7" t="s">
        <v>1740</v>
      </c>
      <c r="B672" s="6"/>
      <c r="C672" s="6"/>
      <c r="D672" s="7">
        <v>2020.0</v>
      </c>
      <c r="E672" s="7" t="s">
        <v>884</v>
      </c>
      <c r="F672" s="7" t="s">
        <v>1741</v>
      </c>
      <c r="G672" s="7">
        <v>263.0</v>
      </c>
      <c r="H672" s="7" t="s">
        <v>1742</v>
      </c>
      <c r="I672" s="7" t="s">
        <v>30</v>
      </c>
      <c r="J672" s="6"/>
      <c r="K672" s="50">
        <v>175.0</v>
      </c>
    </row>
    <row r="673">
      <c r="A673" s="7" t="s">
        <v>1740</v>
      </c>
      <c r="B673" s="6"/>
      <c r="C673" s="6"/>
      <c r="D673" s="7">
        <v>2020.0</v>
      </c>
      <c r="E673" s="7" t="s">
        <v>1743</v>
      </c>
      <c r="F673" s="7" t="s">
        <v>1744</v>
      </c>
      <c r="G673" s="7">
        <v>301.0</v>
      </c>
      <c r="H673" s="6"/>
      <c r="I673" s="7" t="s">
        <v>68</v>
      </c>
      <c r="J673" s="6"/>
      <c r="K673" s="50">
        <v>60.0</v>
      </c>
    </row>
    <row r="674">
      <c r="A674" s="7" t="s">
        <v>1740</v>
      </c>
      <c r="B674" s="6"/>
      <c r="C674" s="6"/>
      <c r="D674" s="7">
        <v>2020.0</v>
      </c>
      <c r="E674" s="7" t="s">
        <v>786</v>
      </c>
      <c r="F674" s="7" t="s">
        <v>1744</v>
      </c>
      <c r="G674" s="7">
        <v>307.0</v>
      </c>
      <c r="H674" s="7" t="s">
        <v>234</v>
      </c>
      <c r="I674" s="7" t="s">
        <v>25</v>
      </c>
      <c r="J674" s="6"/>
      <c r="K674" s="50">
        <v>115.0</v>
      </c>
    </row>
    <row r="675">
      <c r="A675" s="7" t="s">
        <v>1740</v>
      </c>
      <c r="B675" s="6"/>
      <c r="C675" s="6"/>
      <c r="D675" s="7">
        <v>2020.0</v>
      </c>
      <c r="E675" s="7" t="s">
        <v>1099</v>
      </c>
      <c r="F675" s="7" t="s">
        <v>1744</v>
      </c>
      <c r="G675" s="7" t="s">
        <v>1745</v>
      </c>
      <c r="H675" s="7" t="s">
        <v>1746</v>
      </c>
      <c r="I675" s="7" t="s">
        <v>25</v>
      </c>
      <c r="J675" s="6"/>
      <c r="K675" s="50">
        <v>80.0</v>
      </c>
    </row>
    <row r="676">
      <c r="A676" s="7" t="s">
        <v>1740</v>
      </c>
      <c r="B676" s="6"/>
      <c r="C676" s="6"/>
      <c r="D676" s="7">
        <v>2020.0</v>
      </c>
      <c r="E676" s="7" t="s">
        <v>786</v>
      </c>
      <c r="F676" s="7" t="s">
        <v>1744</v>
      </c>
      <c r="G676" s="7">
        <v>1.0</v>
      </c>
      <c r="H676" s="7" t="s">
        <v>1747</v>
      </c>
      <c r="I676" s="7" t="s">
        <v>68</v>
      </c>
      <c r="J676" s="6"/>
      <c r="K676" s="50">
        <v>300.0</v>
      </c>
    </row>
    <row r="677">
      <c r="A677" s="7" t="s">
        <v>1740</v>
      </c>
      <c r="B677" s="6"/>
      <c r="C677" s="6"/>
      <c r="D677" s="7">
        <v>2020.0</v>
      </c>
      <c r="E677" s="7" t="s">
        <v>954</v>
      </c>
      <c r="F677" s="7" t="s">
        <v>1744</v>
      </c>
      <c r="G677" s="7">
        <v>46.0</v>
      </c>
      <c r="H677" s="7" t="s">
        <v>1748</v>
      </c>
      <c r="I677" s="7" t="s">
        <v>68</v>
      </c>
      <c r="J677" s="6"/>
      <c r="K677" s="50">
        <v>150.0</v>
      </c>
    </row>
    <row r="678">
      <c r="A678" s="7" t="s">
        <v>1740</v>
      </c>
      <c r="B678" s="6"/>
      <c r="C678" s="6"/>
      <c r="D678" s="7">
        <v>2020.0</v>
      </c>
      <c r="E678" s="7" t="s">
        <v>954</v>
      </c>
      <c r="F678" s="7" t="s">
        <v>1744</v>
      </c>
      <c r="G678" s="7">
        <v>46.0</v>
      </c>
      <c r="H678" s="7" t="s">
        <v>1748</v>
      </c>
      <c r="I678" s="7" t="s">
        <v>68</v>
      </c>
      <c r="J678" s="6"/>
      <c r="K678" s="50">
        <v>150.0</v>
      </c>
    </row>
    <row r="679">
      <c r="A679" s="7" t="s">
        <v>1740</v>
      </c>
      <c r="B679" s="6"/>
      <c r="C679" s="6"/>
      <c r="D679" s="7">
        <v>2020.0</v>
      </c>
      <c r="E679" s="7" t="s">
        <v>954</v>
      </c>
      <c r="F679" s="7" t="s">
        <v>1744</v>
      </c>
      <c r="G679" s="7">
        <v>46.0</v>
      </c>
      <c r="H679" s="7" t="s">
        <v>1548</v>
      </c>
      <c r="I679" s="7" t="s">
        <v>68</v>
      </c>
      <c r="J679" s="6"/>
      <c r="K679" s="50">
        <v>150.0</v>
      </c>
    </row>
    <row r="680">
      <c r="A680" s="7" t="s">
        <v>1740</v>
      </c>
      <c r="B680" s="6"/>
      <c r="C680" s="6"/>
      <c r="D680" s="7">
        <v>2020.0</v>
      </c>
      <c r="E680" s="7" t="s">
        <v>954</v>
      </c>
      <c r="F680" s="7" t="s">
        <v>1744</v>
      </c>
      <c r="G680" s="7">
        <v>46.0</v>
      </c>
      <c r="H680" s="7" t="s">
        <v>1548</v>
      </c>
      <c r="I680" s="7" t="s">
        <v>68</v>
      </c>
      <c r="J680" s="6"/>
      <c r="K680" s="50">
        <v>80.0</v>
      </c>
    </row>
    <row r="681">
      <c r="A681" s="7" t="s">
        <v>1740</v>
      </c>
      <c r="B681" s="6"/>
      <c r="C681" s="6"/>
      <c r="D681" s="7">
        <v>2020.0</v>
      </c>
      <c r="E681" s="7" t="s">
        <v>954</v>
      </c>
      <c r="F681" s="7" t="s">
        <v>1749</v>
      </c>
      <c r="G681" s="7">
        <v>101.0</v>
      </c>
      <c r="H681" s="7" t="s">
        <v>1750</v>
      </c>
      <c r="I681" s="7" t="s">
        <v>462</v>
      </c>
      <c r="J681" s="6"/>
      <c r="K681" s="50">
        <v>100.0</v>
      </c>
    </row>
    <row r="682">
      <c r="A682" s="7" t="s">
        <v>1740</v>
      </c>
      <c r="B682" s="6"/>
      <c r="C682" s="6"/>
      <c r="D682" s="7">
        <v>2020.0</v>
      </c>
      <c r="E682" s="7" t="s">
        <v>954</v>
      </c>
      <c r="F682" s="7" t="s">
        <v>1749</v>
      </c>
      <c r="G682" s="7">
        <v>1.0</v>
      </c>
      <c r="H682" s="7" t="s">
        <v>1548</v>
      </c>
      <c r="I682" s="7" t="s">
        <v>244</v>
      </c>
      <c r="J682" s="6"/>
      <c r="K682" s="50">
        <v>80.0</v>
      </c>
    </row>
    <row r="683">
      <c r="A683" s="7" t="s">
        <v>1740</v>
      </c>
      <c r="B683" s="6"/>
      <c r="C683" s="6"/>
      <c r="D683" s="7">
        <v>2021.0</v>
      </c>
      <c r="E683" s="7" t="s">
        <v>1751</v>
      </c>
      <c r="F683" s="7" t="s">
        <v>1752</v>
      </c>
      <c r="G683" s="7" t="s">
        <v>1753</v>
      </c>
      <c r="H683" s="6"/>
      <c r="I683" s="7" t="s">
        <v>68</v>
      </c>
      <c r="J683" s="6"/>
      <c r="K683" s="50">
        <v>60.0</v>
      </c>
    </row>
    <row r="684">
      <c r="A684" s="7" t="s">
        <v>1740</v>
      </c>
      <c r="B684" s="6"/>
      <c r="C684" s="6"/>
      <c r="D684" s="7">
        <v>2021.0</v>
      </c>
      <c r="E684" s="7" t="s">
        <v>119</v>
      </c>
      <c r="F684" s="7" t="s">
        <v>946</v>
      </c>
      <c r="G684" s="7">
        <v>255.0</v>
      </c>
      <c r="H684" s="7" t="s">
        <v>1075</v>
      </c>
      <c r="I684" s="7" t="s">
        <v>244</v>
      </c>
      <c r="J684" s="6"/>
      <c r="K684" s="50">
        <v>150.0</v>
      </c>
    </row>
    <row r="685">
      <c r="A685" s="7" t="s">
        <v>1740</v>
      </c>
      <c r="B685" s="6"/>
      <c r="C685" s="6"/>
      <c r="D685" s="7">
        <v>2021.0</v>
      </c>
      <c r="E685" s="7" t="s">
        <v>119</v>
      </c>
      <c r="F685" s="7" t="s">
        <v>1749</v>
      </c>
      <c r="G685" s="7">
        <v>1.0</v>
      </c>
      <c r="H685" s="7" t="s">
        <v>1075</v>
      </c>
      <c r="I685" s="7" t="s">
        <v>244</v>
      </c>
      <c r="J685" s="6"/>
      <c r="K685" s="50">
        <v>75.0</v>
      </c>
    </row>
    <row r="686">
      <c r="A686" s="7" t="s">
        <v>1740</v>
      </c>
      <c r="B686" s="6"/>
      <c r="C686" s="6"/>
      <c r="D686" s="7">
        <v>2021.0</v>
      </c>
      <c r="E686" s="7" t="s">
        <v>1754</v>
      </c>
      <c r="F686" s="7" t="s">
        <v>1755</v>
      </c>
      <c r="G686" s="7">
        <v>121.0</v>
      </c>
      <c r="H686" s="7" t="s">
        <v>1756</v>
      </c>
      <c r="I686" s="7" t="s">
        <v>68</v>
      </c>
      <c r="J686" s="6"/>
      <c r="K686" s="50">
        <v>100.0</v>
      </c>
    </row>
    <row r="687">
      <c r="A687" s="7" t="s">
        <v>1740</v>
      </c>
      <c r="B687" s="6"/>
      <c r="C687" s="6"/>
      <c r="D687" s="7">
        <v>1998.0</v>
      </c>
      <c r="E687" s="7" t="s">
        <v>151</v>
      </c>
      <c r="F687" s="7" t="s">
        <v>1757</v>
      </c>
      <c r="G687" s="7">
        <v>182.0</v>
      </c>
      <c r="H687" s="7" t="s">
        <v>1758</v>
      </c>
      <c r="I687" s="7" t="s">
        <v>25</v>
      </c>
      <c r="J687" s="6"/>
      <c r="K687" s="50">
        <v>100.0</v>
      </c>
    </row>
    <row r="688">
      <c r="A688" s="7" t="s">
        <v>1740</v>
      </c>
      <c r="B688" s="6"/>
      <c r="C688" s="6"/>
      <c r="D688" s="7">
        <v>2017.0</v>
      </c>
      <c r="E688" s="7" t="s">
        <v>958</v>
      </c>
      <c r="F688" s="7" t="s">
        <v>1759</v>
      </c>
      <c r="G688" s="7" t="s">
        <v>1760</v>
      </c>
      <c r="H688" s="6"/>
      <c r="I688" s="7" t="s">
        <v>462</v>
      </c>
      <c r="J688" s="6"/>
      <c r="K688" s="50">
        <v>80.0</v>
      </c>
    </row>
    <row r="689">
      <c r="A689" s="7" t="s">
        <v>1740</v>
      </c>
      <c r="B689" s="6"/>
      <c r="C689" s="6"/>
      <c r="D689" s="7">
        <v>2020.0</v>
      </c>
      <c r="E689" s="7" t="s">
        <v>884</v>
      </c>
      <c r="F689" s="7" t="s">
        <v>1744</v>
      </c>
      <c r="G689" s="7">
        <v>201.0</v>
      </c>
      <c r="H689" s="7" t="s">
        <v>857</v>
      </c>
      <c r="I689" s="7" t="s">
        <v>72</v>
      </c>
      <c r="J689" s="6"/>
      <c r="K689" s="50">
        <v>75.0</v>
      </c>
    </row>
    <row r="690">
      <c r="A690" s="7" t="s">
        <v>1740</v>
      </c>
      <c r="B690" s="6"/>
      <c r="C690" s="6"/>
      <c r="D690" s="7">
        <v>2020.0</v>
      </c>
      <c r="E690" s="7" t="s">
        <v>1443</v>
      </c>
      <c r="F690" s="7" t="s">
        <v>1744</v>
      </c>
      <c r="G690" s="7">
        <v>101.0</v>
      </c>
      <c r="H690" s="7" t="s">
        <v>1761</v>
      </c>
      <c r="I690" s="7" t="s">
        <v>25</v>
      </c>
      <c r="J690" s="6"/>
      <c r="K690" s="50">
        <v>150.0</v>
      </c>
    </row>
    <row r="691">
      <c r="A691" s="7" t="s">
        <v>1740</v>
      </c>
      <c r="B691" s="6"/>
      <c r="C691" s="6"/>
      <c r="D691" s="7">
        <v>1986.0</v>
      </c>
      <c r="E691" s="7" t="s">
        <v>62</v>
      </c>
      <c r="F691" s="7" t="s">
        <v>1762</v>
      </c>
      <c r="G691" s="7">
        <v>161.0</v>
      </c>
      <c r="H691" s="6"/>
      <c r="I691" s="7" t="s">
        <v>763</v>
      </c>
      <c r="J691" s="6"/>
      <c r="K691" s="50">
        <v>100.0</v>
      </c>
    </row>
    <row r="692">
      <c r="A692" s="7" t="s">
        <v>1740</v>
      </c>
      <c r="B692" s="6"/>
      <c r="C692" s="6"/>
      <c r="D692" s="7">
        <v>1984.0</v>
      </c>
      <c r="E692" s="7" t="s">
        <v>62</v>
      </c>
      <c r="F692" s="7" t="s">
        <v>1763</v>
      </c>
      <c r="G692" s="7">
        <v>123.0</v>
      </c>
      <c r="H692" s="6"/>
      <c r="I692" s="7" t="s">
        <v>462</v>
      </c>
      <c r="J692" s="6"/>
      <c r="K692" s="50">
        <v>150.0</v>
      </c>
    </row>
    <row r="693">
      <c r="A693" s="7" t="s">
        <v>1740</v>
      </c>
      <c r="B693" s="6"/>
      <c r="C693" s="6"/>
      <c r="D693" s="7">
        <v>2002.0</v>
      </c>
      <c r="E693" s="7" t="s">
        <v>62</v>
      </c>
      <c r="F693" s="7" t="s">
        <v>1749</v>
      </c>
      <c r="G693" s="7">
        <v>295.0</v>
      </c>
      <c r="H693" s="6"/>
      <c r="I693" s="7" t="s">
        <v>72</v>
      </c>
      <c r="J693" s="6"/>
      <c r="K693" s="50">
        <v>150.0</v>
      </c>
    </row>
    <row r="694">
      <c r="A694" s="7" t="s">
        <v>1740</v>
      </c>
      <c r="B694" s="6"/>
      <c r="C694" s="6"/>
      <c r="D694" s="7">
        <v>2002.0</v>
      </c>
      <c r="E694" s="7" t="s">
        <v>62</v>
      </c>
      <c r="F694" s="7" t="s">
        <v>1749</v>
      </c>
      <c r="G694" s="7">
        <v>295.0</v>
      </c>
      <c r="H694" s="6"/>
      <c r="I694" s="7" t="s">
        <v>467</v>
      </c>
      <c r="J694" s="6"/>
      <c r="K694" s="50">
        <v>150.0</v>
      </c>
    </row>
    <row r="695">
      <c r="A695" s="7" t="s">
        <v>1740</v>
      </c>
      <c r="B695" s="6"/>
      <c r="C695" s="6"/>
      <c r="D695" s="7">
        <v>2002.0</v>
      </c>
      <c r="E695" s="7" t="s">
        <v>1764</v>
      </c>
      <c r="F695" s="7" t="s">
        <v>1749</v>
      </c>
      <c r="G695" s="7">
        <v>15.0</v>
      </c>
      <c r="H695" s="6"/>
      <c r="I695" s="7" t="s">
        <v>244</v>
      </c>
      <c r="J695" s="6"/>
      <c r="K695" s="50">
        <v>150.0</v>
      </c>
    </row>
    <row r="696">
      <c r="A696" s="7" t="s">
        <v>1740</v>
      </c>
      <c r="B696" s="6"/>
      <c r="C696" s="6"/>
      <c r="D696" s="7">
        <v>2021.0</v>
      </c>
      <c r="E696" s="7" t="s">
        <v>119</v>
      </c>
      <c r="F696" s="7" t="s">
        <v>1755</v>
      </c>
      <c r="G696" s="7">
        <v>262.0</v>
      </c>
      <c r="H696" s="6"/>
      <c r="I696" s="7" t="s">
        <v>244</v>
      </c>
      <c r="J696" s="6"/>
      <c r="K696" s="50">
        <v>125.0</v>
      </c>
    </row>
    <row r="697">
      <c r="A697" s="7" t="s">
        <v>1740</v>
      </c>
      <c r="B697" s="6"/>
      <c r="C697" s="6"/>
      <c r="D697" s="7">
        <v>2002.0</v>
      </c>
      <c r="E697" s="7" t="s">
        <v>62</v>
      </c>
      <c r="F697" s="7" t="s">
        <v>1749</v>
      </c>
      <c r="G697" s="7">
        <v>248.0</v>
      </c>
      <c r="H697" s="6"/>
      <c r="I697" s="7" t="s">
        <v>666</v>
      </c>
      <c r="J697" s="6"/>
      <c r="K697" s="50">
        <v>80.0</v>
      </c>
    </row>
    <row r="698">
      <c r="A698" s="7" t="s">
        <v>1740</v>
      </c>
      <c r="B698" s="6"/>
      <c r="C698" s="6"/>
      <c r="D698" s="7">
        <v>2002.0</v>
      </c>
      <c r="E698" s="7" t="s">
        <v>62</v>
      </c>
      <c r="F698" s="7" t="s">
        <v>1749</v>
      </c>
      <c r="G698" s="7">
        <v>248.0</v>
      </c>
      <c r="H698" s="6"/>
      <c r="I698" s="7" t="s">
        <v>808</v>
      </c>
      <c r="J698" s="6"/>
      <c r="K698" s="50">
        <v>80.0</v>
      </c>
    </row>
    <row r="699">
      <c r="A699" s="7" t="s">
        <v>1740</v>
      </c>
      <c r="B699" s="6"/>
      <c r="C699" s="6"/>
      <c r="D699" s="7">
        <v>1990.0</v>
      </c>
      <c r="E699" s="7" t="s">
        <v>996</v>
      </c>
      <c r="F699" s="7" t="s">
        <v>1215</v>
      </c>
      <c r="G699" s="7">
        <v>800.0</v>
      </c>
      <c r="H699" s="6"/>
      <c r="I699" s="7" t="s">
        <v>1765</v>
      </c>
      <c r="J699" s="6"/>
      <c r="K699" s="50">
        <v>140.0</v>
      </c>
    </row>
    <row r="700">
      <c r="A700" s="7" t="s">
        <v>1740</v>
      </c>
      <c r="B700" s="6"/>
      <c r="C700" s="6"/>
      <c r="D700" s="7">
        <v>1991.0</v>
      </c>
      <c r="E700" s="7" t="s">
        <v>1766</v>
      </c>
      <c r="F700" s="7" t="s">
        <v>1215</v>
      </c>
      <c r="G700" s="7">
        <v>2.0</v>
      </c>
      <c r="H700" s="6"/>
      <c r="I700" s="7" t="s">
        <v>1765</v>
      </c>
      <c r="J700" s="6"/>
      <c r="K700" s="50">
        <v>100.0</v>
      </c>
    </row>
    <row r="701">
      <c r="A701" s="7" t="s">
        <v>1740</v>
      </c>
      <c r="B701" s="6"/>
      <c r="C701" s="6"/>
      <c r="D701" s="7">
        <v>1990.0</v>
      </c>
      <c r="E701" s="7" t="s">
        <v>996</v>
      </c>
      <c r="F701" s="7" t="s">
        <v>1215</v>
      </c>
      <c r="G701" s="7">
        <v>800.0</v>
      </c>
      <c r="H701" s="6"/>
      <c r="I701" s="7" t="s">
        <v>1765</v>
      </c>
      <c r="J701" s="6"/>
      <c r="K701" s="50">
        <v>140.0</v>
      </c>
    </row>
    <row r="702">
      <c r="A702" s="7" t="s">
        <v>1740</v>
      </c>
      <c r="B702" s="6"/>
      <c r="C702" s="6"/>
      <c r="D702" s="7">
        <v>1990.0</v>
      </c>
      <c r="E702" s="7" t="s">
        <v>996</v>
      </c>
      <c r="F702" s="7" t="s">
        <v>1215</v>
      </c>
      <c r="G702" s="7">
        <v>685.0</v>
      </c>
      <c r="H702" s="6"/>
      <c r="I702" s="7" t="s">
        <v>30</v>
      </c>
      <c r="J702" s="6"/>
      <c r="K702" s="50">
        <v>150.0</v>
      </c>
    </row>
    <row r="703">
      <c r="A703" s="7" t="s">
        <v>1740</v>
      </c>
      <c r="B703" s="6"/>
      <c r="C703" s="6"/>
      <c r="D703" s="7">
        <v>2018.0</v>
      </c>
      <c r="E703" s="7" t="s">
        <v>119</v>
      </c>
      <c r="F703" s="7" t="s">
        <v>1087</v>
      </c>
      <c r="G703" s="7">
        <v>317.0</v>
      </c>
      <c r="H703" s="6"/>
      <c r="I703" s="7" t="s">
        <v>68</v>
      </c>
      <c r="J703" s="6"/>
      <c r="K703" s="50">
        <v>90.0</v>
      </c>
    </row>
    <row r="704">
      <c r="A704" s="7" t="s">
        <v>1740</v>
      </c>
      <c r="B704" s="6"/>
      <c r="C704" s="6"/>
      <c r="D704" s="7">
        <v>1986.0</v>
      </c>
      <c r="E704" s="7" t="s">
        <v>62</v>
      </c>
      <c r="F704" s="7" t="s">
        <v>1767</v>
      </c>
      <c r="G704" s="7">
        <v>112.0</v>
      </c>
      <c r="H704" s="6"/>
      <c r="I704" s="7" t="s">
        <v>25</v>
      </c>
      <c r="J704" s="6"/>
      <c r="K704" s="50">
        <v>90.0</v>
      </c>
    </row>
    <row r="705">
      <c r="A705" s="7" t="s">
        <v>1740</v>
      </c>
      <c r="B705" s="6"/>
      <c r="C705" s="6"/>
      <c r="D705" s="7">
        <v>1986.0</v>
      </c>
      <c r="E705" s="7" t="s">
        <v>62</v>
      </c>
      <c r="F705" s="7" t="s">
        <v>1763</v>
      </c>
      <c r="G705" s="7">
        <v>45.0</v>
      </c>
      <c r="H705" s="6"/>
      <c r="I705" s="7" t="s">
        <v>25</v>
      </c>
      <c r="J705" s="6"/>
      <c r="K705" s="50">
        <v>70.0</v>
      </c>
    </row>
    <row r="706">
      <c r="A706" s="7" t="s">
        <v>1740</v>
      </c>
      <c r="B706" s="6"/>
      <c r="C706" s="6"/>
      <c r="D706" s="7">
        <v>1989.0</v>
      </c>
      <c r="E706" s="7" t="s">
        <v>90</v>
      </c>
      <c r="F706" s="7" t="s">
        <v>1768</v>
      </c>
      <c r="G706" s="7">
        <v>257.0</v>
      </c>
      <c r="H706" s="6"/>
      <c r="I706" s="7" t="s">
        <v>498</v>
      </c>
      <c r="J706" s="6"/>
      <c r="K706" s="50">
        <v>75.0</v>
      </c>
    </row>
    <row r="707">
      <c r="A707" s="7" t="s">
        <v>1740</v>
      </c>
      <c r="B707" s="6"/>
      <c r="C707" s="6"/>
      <c r="D707" s="7">
        <v>1984.0</v>
      </c>
      <c r="E707" s="7" t="s">
        <v>62</v>
      </c>
      <c r="F707" s="7" t="s">
        <v>1769</v>
      </c>
      <c r="G707" s="7">
        <v>280.0</v>
      </c>
      <c r="H707" s="6"/>
      <c r="I707" s="7" t="s">
        <v>25</v>
      </c>
      <c r="J707" s="6"/>
      <c r="K707" s="50">
        <v>150.0</v>
      </c>
    </row>
    <row r="708">
      <c r="A708" s="7" t="s">
        <v>1740</v>
      </c>
      <c r="B708" s="6"/>
      <c r="C708" s="6"/>
      <c r="D708" s="7">
        <v>1989.0</v>
      </c>
      <c r="E708" s="7" t="s">
        <v>90</v>
      </c>
      <c r="F708" s="7" t="s">
        <v>1768</v>
      </c>
      <c r="G708" s="7">
        <v>257.0</v>
      </c>
      <c r="H708" s="6"/>
      <c r="I708" s="7" t="s">
        <v>25</v>
      </c>
      <c r="J708" s="6"/>
      <c r="K708" s="50">
        <v>150.0</v>
      </c>
    </row>
    <row r="709">
      <c r="A709" s="7" t="s">
        <v>1740</v>
      </c>
      <c r="B709" s="6"/>
      <c r="C709" s="6"/>
      <c r="D709" s="7">
        <v>1989.0</v>
      </c>
      <c r="E709" s="7" t="s">
        <v>90</v>
      </c>
      <c r="F709" s="7" t="s">
        <v>1768</v>
      </c>
      <c r="G709" s="7">
        <v>257.0</v>
      </c>
      <c r="H709" s="6"/>
      <c r="I709" s="7" t="s">
        <v>25</v>
      </c>
      <c r="J709" s="6"/>
      <c r="K709" s="50">
        <v>150.0</v>
      </c>
    </row>
    <row r="710">
      <c r="A710" s="7" t="s">
        <v>1740</v>
      </c>
      <c r="B710" s="6"/>
      <c r="C710" s="6"/>
      <c r="D710" s="7">
        <v>1989.0</v>
      </c>
      <c r="E710" s="7" t="s">
        <v>90</v>
      </c>
      <c r="F710" s="7" t="s">
        <v>1768</v>
      </c>
      <c r="G710" s="7">
        <v>257.0</v>
      </c>
      <c r="H710" s="6"/>
      <c r="I710" s="7" t="s">
        <v>25</v>
      </c>
      <c r="J710" s="6"/>
      <c r="K710" s="50">
        <v>150.0</v>
      </c>
    </row>
    <row r="711">
      <c r="A711" s="7" t="s">
        <v>1740</v>
      </c>
      <c r="B711" s="6"/>
      <c r="C711" s="6"/>
      <c r="D711" s="7">
        <v>1989.0</v>
      </c>
      <c r="E711" s="7" t="s">
        <v>90</v>
      </c>
      <c r="F711" s="7" t="s">
        <v>1768</v>
      </c>
      <c r="G711" s="7">
        <v>257.0</v>
      </c>
      <c r="H711" s="6"/>
      <c r="I711" s="7" t="s">
        <v>25</v>
      </c>
      <c r="J711" s="6"/>
      <c r="K711" s="50">
        <v>150.0</v>
      </c>
    </row>
    <row r="712">
      <c r="A712" s="7" t="s">
        <v>1740</v>
      </c>
      <c r="B712" s="6"/>
      <c r="C712" s="6"/>
      <c r="D712" s="7">
        <v>1989.0</v>
      </c>
      <c r="E712" s="7" t="s">
        <v>90</v>
      </c>
      <c r="F712" s="7" t="s">
        <v>1768</v>
      </c>
      <c r="G712" s="7">
        <v>257.0</v>
      </c>
      <c r="H712" s="6"/>
      <c r="I712" s="7" t="s">
        <v>25</v>
      </c>
      <c r="J712" s="6"/>
      <c r="K712" s="50">
        <v>150.0</v>
      </c>
    </row>
    <row r="713">
      <c r="A713" s="7" t="s">
        <v>1740</v>
      </c>
      <c r="B713" s="6"/>
      <c r="C713" s="6"/>
      <c r="D713" s="7">
        <v>1986.0</v>
      </c>
      <c r="E713" s="7" t="s">
        <v>62</v>
      </c>
      <c r="F713" s="7" t="s">
        <v>1762</v>
      </c>
      <c r="G713" s="7">
        <v>161.0</v>
      </c>
      <c r="H713" s="6"/>
      <c r="I713" s="7" t="s">
        <v>984</v>
      </c>
      <c r="J713" s="6"/>
      <c r="K713" s="50">
        <v>150.0</v>
      </c>
    </row>
    <row r="714">
      <c r="A714" s="7" t="s">
        <v>1740</v>
      </c>
      <c r="B714" s="6"/>
      <c r="C714" s="6"/>
      <c r="D714" s="7">
        <v>1986.0</v>
      </c>
      <c r="E714" s="7" t="s">
        <v>90</v>
      </c>
      <c r="F714" s="7" t="s">
        <v>997</v>
      </c>
      <c r="G714" s="7">
        <v>246.0</v>
      </c>
      <c r="H714" s="6"/>
      <c r="I714" s="7" t="s">
        <v>25</v>
      </c>
      <c r="J714" s="6"/>
      <c r="K714" s="50">
        <v>75.0</v>
      </c>
    </row>
    <row r="715">
      <c r="A715" s="7" t="s">
        <v>1740</v>
      </c>
      <c r="B715" s="6"/>
      <c r="C715" s="6"/>
      <c r="D715" s="7">
        <v>1989.0</v>
      </c>
      <c r="E715" s="7" t="s">
        <v>90</v>
      </c>
      <c r="F715" s="7" t="s">
        <v>1768</v>
      </c>
      <c r="G715" s="7">
        <v>257.0</v>
      </c>
      <c r="H715" s="6"/>
      <c r="I715" s="7" t="s">
        <v>467</v>
      </c>
      <c r="J715" s="6"/>
      <c r="K715" s="50">
        <v>125.0</v>
      </c>
    </row>
    <row r="716">
      <c r="A716" s="7" t="s">
        <v>1740</v>
      </c>
      <c r="B716" s="6"/>
      <c r="C716" s="6"/>
      <c r="D716" s="7">
        <v>2018.0</v>
      </c>
      <c r="E716" s="7" t="s">
        <v>305</v>
      </c>
      <c r="F716" s="7" t="s">
        <v>1759</v>
      </c>
      <c r="G716" s="7">
        <v>49.0</v>
      </c>
      <c r="H716" s="7" t="s">
        <v>1770</v>
      </c>
      <c r="I716" s="7" t="s">
        <v>25</v>
      </c>
      <c r="J716" s="6"/>
      <c r="K716" s="50">
        <v>100.0</v>
      </c>
    </row>
    <row r="717">
      <c r="A717" s="7" t="s">
        <v>1740</v>
      </c>
      <c r="B717" s="6"/>
      <c r="C717" s="6"/>
      <c r="D717" s="7">
        <v>2020.0</v>
      </c>
      <c r="E717" s="7" t="s">
        <v>884</v>
      </c>
      <c r="F717" s="7" t="s">
        <v>1744</v>
      </c>
      <c r="G717" s="7">
        <v>201.0</v>
      </c>
      <c r="H717" s="7" t="s">
        <v>1742</v>
      </c>
      <c r="I717" s="7" t="s">
        <v>25</v>
      </c>
      <c r="J717" s="6"/>
      <c r="K717" s="50">
        <v>125.0</v>
      </c>
    </row>
    <row r="718">
      <c r="A718" s="7" t="s">
        <v>1740</v>
      </c>
      <c r="B718" s="6"/>
      <c r="C718" s="6"/>
      <c r="D718" s="7">
        <v>2020.0</v>
      </c>
      <c r="E718" s="7" t="s">
        <v>786</v>
      </c>
      <c r="F718" s="7" t="s">
        <v>1749</v>
      </c>
      <c r="G718" s="7">
        <v>255.0</v>
      </c>
      <c r="H718" s="6"/>
      <c r="I718" s="7" t="s">
        <v>244</v>
      </c>
      <c r="J718" s="6"/>
      <c r="K718" s="50">
        <v>75.0</v>
      </c>
    </row>
    <row r="719">
      <c r="A719" s="7" t="s">
        <v>1740</v>
      </c>
      <c r="B719" s="6"/>
      <c r="C719" s="6"/>
      <c r="D719" s="7">
        <v>2020.0</v>
      </c>
      <c r="E719" s="7" t="s">
        <v>884</v>
      </c>
      <c r="F719" s="7" t="s">
        <v>1749</v>
      </c>
      <c r="G719" s="7" t="s">
        <v>1771</v>
      </c>
      <c r="H719" s="7" t="s">
        <v>920</v>
      </c>
      <c r="I719" s="7" t="s">
        <v>30</v>
      </c>
      <c r="J719" s="6"/>
      <c r="K719" s="50">
        <v>100.0</v>
      </c>
    </row>
    <row r="720">
      <c r="A720" s="7" t="s">
        <v>1740</v>
      </c>
      <c r="B720" s="6"/>
      <c r="C720" s="6"/>
      <c r="D720" s="7">
        <v>1981.0</v>
      </c>
      <c r="E720" s="7" t="s">
        <v>62</v>
      </c>
      <c r="F720" s="7" t="s">
        <v>1772</v>
      </c>
      <c r="G720" s="7">
        <v>216.0</v>
      </c>
      <c r="H720" s="6"/>
      <c r="I720" s="7" t="s">
        <v>763</v>
      </c>
      <c r="J720" s="6"/>
      <c r="K720" s="50">
        <v>150.0</v>
      </c>
    </row>
    <row r="721">
      <c r="A721" s="7" t="s">
        <v>1740</v>
      </c>
      <c r="B721" s="6"/>
      <c r="C721" s="6"/>
      <c r="D721" s="7">
        <v>2003.0</v>
      </c>
      <c r="E721" s="7" t="s">
        <v>1773</v>
      </c>
      <c r="F721" s="7" t="s">
        <v>1774</v>
      </c>
      <c r="G721" s="7">
        <v>43.0</v>
      </c>
      <c r="H721" s="7" t="s">
        <v>1775</v>
      </c>
      <c r="I721" s="7" t="s">
        <v>25</v>
      </c>
      <c r="J721" s="6"/>
      <c r="K721" s="50">
        <v>100.0</v>
      </c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42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42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42"/>
    </row>
    <row r="725">
      <c r="A725" s="7" t="s">
        <v>1776</v>
      </c>
      <c r="B725" s="6"/>
      <c r="C725" s="6"/>
      <c r="D725" s="7">
        <v>2021.0</v>
      </c>
      <c r="E725" s="7" t="s">
        <v>884</v>
      </c>
      <c r="F725" s="7" t="s">
        <v>1407</v>
      </c>
      <c r="G725" s="7" t="s">
        <v>1777</v>
      </c>
      <c r="H725" s="7" t="s">
        <v>1778</v>
      </c>
      <c r="I725" s="7" t="s">
        <v>25</v>
      </c>
      <c r="J725" s="6"/>
      <c r="K725" s="42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42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42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42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42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42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42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42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42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42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42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42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42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42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42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42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42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42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42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42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42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42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42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42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42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42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42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42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42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42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42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42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42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42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42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42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42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42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42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42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42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42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42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42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42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42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42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42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42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42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42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42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42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42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42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42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42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42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42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42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42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42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42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42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42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42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42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42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42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42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42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42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42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42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42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42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42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42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42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42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42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42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42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42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42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42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42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42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42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42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42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42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42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42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42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42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42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42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42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42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42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42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42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42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42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42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42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42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42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42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42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42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42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42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42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42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42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42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42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42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42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42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42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42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42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42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42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42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42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42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42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42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42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42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42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42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42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42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42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42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42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42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42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42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42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42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42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42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42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42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42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42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42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42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42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42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42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42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42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42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42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42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42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42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42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42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42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42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42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42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42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42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42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42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42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42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42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42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42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42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42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42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42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42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42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42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42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42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42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42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42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42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42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42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42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42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42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42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42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42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42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42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42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42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42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42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42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42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42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42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42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42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42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42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42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42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42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42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42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42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42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42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42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42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42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42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42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42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42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42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42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42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42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42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42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42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42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42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42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42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42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42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42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42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42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42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42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42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42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42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42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42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42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42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42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42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42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42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42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42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42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42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42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42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42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42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42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42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42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42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42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42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42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42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42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42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42"/>
    </row>
  </sheetData>
  <conditionalFormatting sqref="I415:I450">
    <cfRule type="containsText" dxfId="0" priority="1" operator="containsText" text="football">
      <formula>NOT(ISERROR(SEARCH(("football"),(I415))))</formula>
    </cfRule>
  </conditionalFormatting>
  <conditionalFormatting sqref="I415:I450">
    <cfRule type="containsText" dxfId="1" priority="2" operator="containsText" text="baseball">
      <formula>NOT(ISERROR(SEARCH(("baseball"),(I415))))</formula>
    </cfRule>
  </conditionalFormatting>
  <conditionalFormatting sqref="I415:I450">
    <cfRule type="containsText" dxfId="2" priority="3" operator="containsText" text="basketball">
      <formula>NOT(ISERROR(SEARCH(("basketball"),(I415))))</formula>
    </cfRule>
  </conditionalFormatting>
  <conditionalFormatting sqref="I415:I450">
    <cfRule type="containsText" dxfId="3" priority="4" operator="containsText" text="pokemon">
      <formula>NOT(ISERROR(SEARCH(("pokemon"),(I415))))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8.13"/>
    <col customWidth="1" min="8" max="8" width="16.88"/>
  </cols>
  <sheetData>
    <row r="1">
      <c r="A1" s="3" t="s">
        <v>13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/>
      <c r="K1" s="7" t="s">
        <v>14</v>
      </c>
      <c r="L1" s="7" t="s">
        <v>1779</v>
      </c>
      <c r="M1" s="6"/>
      <c r="N1" s="78" t="s">
        <v>1780</v>
      </c>
      <c r="O1" s="79" t="s">
        <v>1781</v>
      </c>
      <c r="P1" s="80" t="s">
        <v>1782</v>
      </c>
      <c r="Q1" s="81" t="s">
        <v>1783</v>
      </c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>
      <c r="A3" s="82" t="s">
        <v>832</v>
      </c>
      <c r="B3" s="39">
        <f>counta(D5:D491)</f>
        <v>487</v>
      </c>
      <c r="C3" s="6"/>
      <c r="D3" s="6"/>
      <c r="E3" s="7" t="s">
        <v>1784</v>
      </c>
      <c r="F3" s="6">
        <f>B3+B493+B622+B685</f>
        <v>703</v>
      </c>
      <c r="G3" s="6"/>
      <c r="H3" s="6"/>
      <c r="I3" s="6"/>
      <c r="J3" s="6"/>
      <c r="K3" s="6"/>
      <c r="L3" s="6"/>
      <c r="M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>
      <c r="A5" s="6"/>
      <c r="B5" s="9" t="s">
        <v>21</v>
      </c>
      <c r="C5" s="9" t="s">
        <v>1785</v>
      </c>
      <c r="D5" s="47">
        <v>2019.0</v>
      </c>
      <c r="E5" s="47" t="s">
        <v>305</v>
      </c>
      <c r="F5" s="47" t="s">
        <v>1786</v>
      </c>
      <c r="G5" s="47">
        <v>158.0</v>
      </c>
      <c r="H5" s="46"/>
      <c r="I5" s="47" t="s">
        <v>25</v>
      </c>
      <c r="J5" s="46"/>
      <c r="K5" s="7">
        <v>22.0</v>
      </c>
      <c r="L5" s="6">
        <f>counta(K5:K442)</f>
        <v>438</v>
      </c>
      <c r="M5" s="7">
        <v>2.0</v>
      </c>
      <c r="N5" s="8">
        <f t="shared" ref="N5:N6" si="1">sum(L5+M5)</f>
        <v>440</v>
      </c>
    </row>
    <row r="6">
      <c r="A6" s="6"/>
      <c r="B6" s="9" t="s">
        <v>21</v>
      </c>
      <c r="C6" s="9" t="s">
        <v>1787</v>
      </c>
      <c r="D6" s="47">
        <v>2019.0</v>
      </c>
      <c r="E6" s="47" t="s">
        <v>305</v>
      </c>
      <c r="F6" s="47" t="s">
        <v>1786</v>
      </c>
      <c r="G6" s="47">
        <v>158.0</v>
      </c>
      <c r="H6" s="46"/>
      <c r="I6" s="47" t="s">
        <v>25</v>
      </c>
      <c r="J6" s="46"/>
      <c r="K6" s="7">
        <v>22.0</v>
      </c>
      <c r="L6" s="6">
        <f>sum(K5:K442)</f>
        <v>12899</v>
      </c>
      <c r="M6" s="7">
        <v>55.0</v>
      </c>
      <c r="N6" s="8">
        <f t="shared" si="1"/>
        <v>12954</v>
      </c>
      <c r="O6" s="8">
        <f>N6/N5</f>
        <v>29.44090909</v>
      </c>
    </row>
    <row r="7">
      <c r="A7" s="6"/>
      <c r="B7" s="9" t="s">
        <v>21</v>
      </c>
      <c r="C7" s="9" t="s">
        <v>1788</v>
      </c>
      <c r="D7" s="47">
        <v>2019.0</v>
      </c>
      <c r="E7" s="47" t="s">
        <v>305</v>
      </c>
      <c r="F7" s="47" t="s">
        <v>1786</v>
      </c>
      <c r="G7" s="47">
        <v>158.0</v>
      </c>
      <c r="H7" s="46"/>
      <c r="I7" s="47" t="s">
        <v>25</v>
      </c>
      <c r="J7" s="46"/>
      <c r="K7" s="7">
        <v>22.0</v>
      </c>
      <c r="L7" s="6"/>
      <c r="M7" s="6"/>
    </row>
    <row r="8">
      <c r="A8" s="6"/>
      <c r="B8" s="9" t="s">
        <v>21</v>
      </c>
      <c r="C8" s="9" t="s">
        <v>1789</v>
      </c>
      <c r="D8" s="47">
        <v>2019.0</v>
      </c>
      <c r="E8" s="47" t="s">
        <v>305</v>
      </c>
      <c r="F8" s="47" t="s">
        <v>1786</v>
      </c>
      <c r="G8" s="47">
        <v>158.0</v>
      </c>
      <c r="H8" s="46"/>
      <c r="I8" s="47" t="s">
        <v>25</v>
      </c>
      <c r="J8" s="46"/>
      <c r="K8" s="7">
        <v>22.0</v>
      </c>
      <c r="L8" s="6"/>
      <c r="M8" s="6"/>
    </row>
    <row r="9">
      <c r="A9" s="6"/>
      <c r="B9" s="9" t="s">
        <v>21</v>
      </c>
      <c r="C9" s="9" t="s">
        <v>1790</v>
      </c>
      <c r="D9" s="47">
        <v>2019.0</v>
      </c>
      <c r="E9" s="47" t="s">
        <v>884</v>
      </c>
      <c r="F9" s="47" t="s">
        <v>1786</v>
      </c>
      <c r="G9" s="47">
        <v>209.0</v>
      </c>
      <c r="H9" s="46"/>
      <c r="I9" s="47" t="s">
        <v>30</v>
      </c>
      <c r="J9" s="46"/>
      <c r="K9" s="7">
        <v>33.0</v>
      </c>
      <c r="L9" s="6"/>
      <c r="M9" s="6"/>
    </row>
    <row r="10">
      <c r="A10" s="6"/>
      <c r="B10" s="9" t="s">
        <v>21</v>
      </c>
      <c r="C10" s="9" t="s">
        <v>1791</v>
      </c>
      <c r="D10" s="47">
        <v>2019.0</v>
      </c>
      <c r="E10" s="47" t="s">
        <v>884</v>
      </c>
      <c r="F10" s="47" t="s">
        <v>1786</v>
      </c>
      <c r="G10" s="47">
        <v>209.0</v>
      </c>
      <c r="H10" s="46"/>
      <c r="I10" s="47" t="s">
        <v>30</v>
      </c>
      <c r="J10" s="46"/>
      <c r="K10" s="7">
        <v>33.0</v>
      </c>
      <c r="L10" s="6"/>
      <c r="M10" s="6"/>
    </row>
    <row r="11">
      <c r="A11" s="6"/>
      <c r="B11" s="9" t="s">
        <v>21</v>
      </c>
      <c r="C11" s="9" t="s">
        <v>1792</v>
      </c>
      <c r="D11" s="47">
        <v>2019.0</v>
      </c>
      <c r="E11" s="47" t="s">
        <v>884</v>
      </c>
      <c r="F11" s="47" t="s">
        <v>1786</v>
      </c>
      <c r="G11" s="47">
        <v>209.0</v>
      </c>
      <c r="H11" s="46"/>
      <c r="I11" s="47" t="s">
        <v>30</v>
      </c>
      <c r="J11" s="46"/>
      <c r="K11" s="7">
        <v>33.0</v>
      </c>
      <c r="L11" s="6"/>
      <c r="M11" s="6"/>
    </row>
    <row r="12">
      <c r="A12" s="6"/>
      <c r="B12" s="9" t="s">
        <v>21</v>
      </c>
      <c r="C12" s="9" t="s">
        <v>1793</v>
      </c>
      <c r="D12" s="47">
        <v>2019.0</v>
      </c>
      <c r="E12" s="47" t="s">
        <v>884</v>
      </c>
      <c r="F12" s="47" t="s">
        <v>1786</v>
      </c>
      <c r="G12" s="47">
        <v>209.0</v>
      </c>
      <c r="H12" s="46"/>
      <c r="I12" s="47" t="s">
        <v>30</v>
      </c>
      <c r="J12" s="46"/>
      <c r="K12" s="7">
        <v>33.0</v>
      </c>
      <c r="L12" s="6"/>
      <c r="M12" s="6"/>
    </row>
    <row r="13">
      <c r="A13" s="6"/>
      <c r="B13" s="9" t="s">
        <v>21</v>
      </c>
      <c r="C13" s="57" t="s">
        <v>1794</v>
      </c>
      <c r="D13" s="47">
        <v>2007.0</v>
      </c>
      <c r="E13" s="47" t="s">
        <v>62</v>
      </c>
      <c r="F13" s="47" t="s">
        <v>1795</v>
      </c>
      <c r="G13" s="47">
        <v>112.0</v>
      </c>
      <c r="H13" s="55" t="s">
        <v>1796</v>
      </c>
      <c r="I13" s="47" t="s">
        <v>1797</v>
      </c>
      <c r="J13" s="46"/>
      <c r="K13" s="7">
        <v>40.0</v>
      </c>
      <c r="L13" s="6"/>
      <c r="M13" s="6"/>
    </row>
    <row r="14">
      <c r="A14" s="6"/>
      <c r="B14" s="9" t="s">
        <v>21</v>
      </c>
      <c r="C14" s="9" t="s">
        <v>1798</v>
      </c>
      <c r="D14" s="47">
        <v>2003.0</v>
      </c>
      <c r="E14" s="47" t="s">
        <v>62</v>
      </c>
      <c r="F14" s="47" t="s">
        <v>1799</v>
      </c>
      <c r="G14" s="47">
        <v>223.0</v>
      </c>
      <c r="H14" s="46"/>
      <c r="I14" s="47" t="s">
        <v>25</v>
      </c>
      <c r="J14" s="46"/>
      <c r="K14" s="7">
        <v>35.0</v>
      </c>
      <c r="L14" s="6"/>
      <c r="M14" s="6"/>
    </row>
    <row r="15">
      <c r="A15" s="6"/>
      <c r="B15" s="9" t="s">
        <v>21</v>
      </c>
      <c r="C15" s="9" t="s">
        <v>1800</v>
      </c>
      <c r="D15" s="47">
        <v>2007.0</v>
      </c>
      <c r="E15" s="47" t="s">
        <v>62</v>
      </c>
      <c r="F15" s="47" t="s">
        <v>1795</v>
      </c>
      <c r="G15" s="47">
        <v>112.0</v>
      </c>
      <c r="H15" s="55" t="s">
        <v>1796</v>
      </c>
      <c r="I15" s="47" t="s">
        <v>666</v>
      </c>
      <c r="J15" s="46"/>
      <c r="K15" s="7">
        <v>45.0</v>
      </c>
      <c r="L15" s="6"/>
      <c r="M15" s="6"/>
    </row>
    <row r="16">
      <c r="A16" s="6"/>
      <c r="B16" s="9" t="s">
        <v>21</v>
      </c>
      <c r="C16" s="9" t="s">
        <v>1801</v>
      </c>
      <c r="D16" s="47">
        <v>2007.0</v>
      </c>
      <c r="E16" s="47" t="s">
        <v>1802</v>
      </c>
      <c r="F16" s="47" t="s">
        <v>1795</v>
      </c>
      <c r="G16" s="47">
        <v>234.0</v>
      </c>
      <c r="H16" s="46"/>
      <c r="I16" s="47" t="s">
        <v>72</v>
      </c>
      <c r="J16" s="46"/>
      <c r="K16" s="7">
        <v>40.0</v>
      </c>
      <c r="L16" s="6"/>
      <c r="M16" s="6"/>
    </row>
    <row r="17">
      <c r="A17" s="6"/>
      <c r="B17" s="9" t="s">
        <v>21</v>
      </c>
      <c r="C17" s="9" t="s">
        <v>1803</v>
      </c>
      <c r="D17" s="47">
        <v>2009.0</v>
      </c>
      <c r="E17" s="47" t="s">
        <v>1802</v>
      </c>
      <c r="F17" s="47" t="s">
        <v>1804</v>
      </c>
      <c r="G17" s="47">
        <v>227.0</v>
      </c>
      <c r="H17" s="46"/>
      <c r="I17" s="47" t="s">
        <v>25</v>
      </c>
      <c r="J17" s="46"/>
      <c r="K17" s="7">
        <v>25.0</v>
      </c>
      <c r="L17" s="6"/>
      <c r="M17" s="6"/>
    </row>
    <row r="18">
      <c r="A18" s="6"/>
      <c r="B18" s="9" t="s">
        <v>21</v>
      </c>
      <c r="C18" s="9" t="s">
        <v>1805</v>
      </c>
      <c r="D18" s="47">
        <v>2012.0</v>
      </c>
      <c r="E18" s="47" t="s">
        <v>1365</v>
      </c>
      <c r="F18" s="47" t="s">
        <v>1806</v>
      </c>
      <c r="G18" s="47">
        <v>162.0</v>
      </c>
      <c r="H18" s="46"/>
      <c r="I18" s="47" t="s">
        <v>25</v>
      </c>
      <c r="J18" s="46"/>
      <c r="K18" s="7">
        <v>35.0</v>
      </c>
      <c r="L18" s="6"/>
      <c r="M18" s="6"/>
    </row>
    <row r="19">
      <c r="A19" s="6"/>
      <c r="B19" s="9" t="s">
        <v>21</v>
      </c>
      <c r="C19" s="9" t="s">
        <v>1807</v>
      </c>
      <c r="D19" s="47">
        <v>2016.0</v>
      </c>
      <c r="E19" s="47" t="s">
        <v>786</v>
      </c>
      <c r="F19" s="47" t="s">
        <v>1808</v>
      </c>
      <c r="G19" s="47">
        <v>131.0</v>
      </c>
      <c r="H19" s="46"/>
      <c r="I19" s="47" t="s">
        <v>25</v>
      </c>
      <c r="J19" s="46"/>
      <c r="K19" s="7">
        <v>20.0</v>
      </c>
      <c r="L19" s="6"/>
      <c r="M19" s="6"/>
    </row>
    <row r="20">
      <c r="A20" s="6"/>
      <c r="B20" s="9" t="s">
        <v>21</v>
      </c>
      <c r="C20" s="9" t="s">
        <v>1809</v>
      </c>
      <c r="D20" s="47">
        <v>2017.0</v>
      </c>
      <c r="E20" s="47" t="s">
        <v>305</v>
      </c>
      <c r="F20" s="47" t="s">
        <v>1810</v>
      </c>
      <c r="G20" s="47">
        <v>199.0</v>
      </c>
      <c r="H20" s="47" t="s">
        <v>1811</v>
      </c>
      <c r="I20" s="47" t="s">
        <v>25</v>
      </c>
      <c r="J20" s="46"/>
      <c r="K20" s="7">
        <v>20.0</v>
      </c>
      <c r="L20" s="6"/>
      <c r="M20" s="6"/>
    </row>
    <row r="21">
      <c r="A21" s="6"/>
      <c r="B21" s="9" t="s">
        <v>21</v>
      </c>
      <c r="C21" s="9" t="s">
        <v>1812</v>
      </c>
      <c r="D21" s="47">
        <v>2019.0</v>
      </c>
      <c r="E21" s="47" t="s">
        <v>786</v>
      </c>
      <c r="F21" s="47" t="s">
        <v>1813</v>
      </c>
      <c r="G21" s="47">
        <v>135.0</v>
      </c>
      <c r="H21" s="47" t="s">
        <v>898</v>
      </c>
      <c r="I21" s="47" t="s">
        <v>666</v>
      </c>
      <c r="J21" s="46"/>
      <c r="K21" s="7">
        <v>20.0</v>
      </c>
      <c r="L21" s="6"/>
      <c r="M21" s="6"/>
    </row>
    <row r="22">
      <c r="A22" s="6"/>
      <c r="B22" s="9" t="s">
        <v>21</v>
      </c>
      <c r="C22" s="9" t="s">
        <v>1814</v>
      </c>
      <c r="D22" s="47">
        <v>2019.0</v>
      </c>
      <c r="E22" s="47" t="s">
        <v>1098</v>
      </c>
      <c r="F22" s="47" t="s">
        <v>1815</v>
      </c>
      <c r="G22" s="47">
        <v>13.0</v>
      </c>
      <c r="H22" s="46"/>
      <c r="I22" s="47" t="s">
        <v>25</v>
      </c>
      <c r="J22" s="46"/>
      <c r="K22" s="7">
        <v>20.0</v>
      </c>
      <c r="L22" s="6"/>
      <c r="M22" s="6"/>
    </row>
    <row r="23">
      <c r="A23" s="6"/>
      <c r="B23" s="9" t="s">
        <v>21</v>
      </c>
      <c r="C23" s="9" t="s">
        <v>1816</v>
      </c>
      <c r="D23" s="47">
        <v>2019.0</v>
      </c>
      <c r="E23" s="47" t="s">
        <v>884</v>
      </c>
      <c r="F23" s="47" t="s">
        <v>1817</v>
      </c>
      <c r="G23" s="47">
        <v>260.0</v>
      </c>
      <c r="H23" s="46"/>
      <c r="I23" s="47" t="s">
        <v>25</v>
      </c>
      <c r="J23" s="46"/>
      <c r="K23" s="7">
        <v>20.0</v>
      </c>
      <c r="L23" s="6"/>
      <c r="M23" s="6"/>
    </row>
    <row r="24">
      <c r="A24" s="6"/>
      <c r="B24" s="9" t="s">
        <v>21</v>
      </c>
      <c r="C24" s="9" t="s">
        <v>1818</v>
      </c>
      <c r="D24" s="47">
        <v>2019.0</v>
      </c>
      <c r="E24" s="47" t="s">
        <v>1099</v>
      </c>
      <c r="F24" s="47" t="s">
        <v>1815</v>
      </c>
      <c r="G24" s="47">
        <v>1.0</v>
      </c>
      <c r="H24" s="47" t="s">
        <v>1819</v>
      </c>
      <c r="I24" s="47" t="s">
        <v>25</v>
      </c>
      <c r="J24" s="46"/>
      <c r="K24" s="7">
        <v>20.0</v>
      </c>
      <c r="L24" s="6"/>
      <c r="M24" s="6"/>
    </row>
    <row r="25">
      <c r="A25" s="6"/>
      <c r="B25" s="9" t="s">
        <v>21</v>
      </c>
      <c r="C25" s="9" t="s">
        <v>1820</v>
      </c>
      <c r="D25" s="47">
        <v>2019.0</v>
      </c>
      <c r="E25" s="47" t="s">
        <v>956</v>
      </c>
      <c r="F25" s="47" t="s">
        <v>1821</v>
      </c>
      <c r="G25" s="47">
        <v>112.0</v>
      </c>
      <c r="H25" s="46"/>
      <c r="I25" s="47" t="s">
        <v>30</v>
      </c>
      <c r="J25" s="46"/>
      <c r="K25" s="7">
        <v>20.0</v>
      </c>
      <c r="L25" s="6"/>
      <c r="M25" s="6"/>
    </row>
    <row r="26">
      <c r="A26" s="6"/>
      <c r="B26" s="9" t="s">
        <v>21</v>
      </c>
      <c r="C26" s="9" t="s">
        <v>1822</v>
      </c>
      <c r="D26" s="47">
        <v>2019.0</v>
      </c>
      <c r="E26" s="47" t="s">
        <v>786</v>
      </c>
      <c r="F26" s="47" t="s">
        <v>1823</v>
      </c>
      <c r="G26" s="47">
        <v>129.0</v>
      </c>
      <c r="H26" s="46"/>
      <c r="I26" s="47" t="s">
        <v>30</v>
      </c>
      <c r="J26" s="46"/>
      <c r="K26" s="7">
        <v>20.0</v>
      </c>
      <c r="L26" s="6"/>
      <c r="M26" s="6"/>
    </row>
    <row r="27">
      <c r="A27" s="6"/>
      <c r="B27" s="9" t="s">
        <v>21</v>
      </c>
      <c r="C27" s="9" t="s">
        <v>1824</v>
      </c>
      <c r="D27" s="10">
        <v>1994.0</v>
      </c>
      <c r="E27" s="10" t="s">
        <v>1825</v>
      </c>
      <c r="F27" s="20" t="s">
        <v>1826</v>
      </c>
      <c r="G27" s="7" t="s">
        <v>1827</v>
      </c>
      <c r="H27" s="10" t="s">
        <v>1828</v>
      </c>
      <c r="I27" s="10" t="s">
        <v>72</v>
      </c>
      <c r="J27" s="6"/>
      <c r="K27" s="7">
        <v>20.0</v>
      </c>
      <c r="L27" s="6"/>
      <c r="M27" s="6"/>
    </row>
    <row r="28">
      <c r="A28" s="6"/>
      <c r="B28" s="9" t="s">
        <v>21</v>
      </c>
      <c r="C28" s="9" t="s">
        <v>1829</v>
      </c>
      <c r="D28" s="47">
        <v>2019.0</v>
      </c>
      <c r="E28" s="47" t="s">
        <v>1830</v>
      </c>
      <c r="F28" s="56" t="s">
        <v>1786</v>
      </c>
      <c r="G28" s="47">
        <v>2.0</v>
      </c>
      <c r="H28" s="47" t="s">
        <v>1770</v>
      </c>
      <c r="I28" s="47" t="s">
        <v>25</v>
      </c>
      <c r="J28" s="6"/>
      <c r="K28" s="7">
        <v>20.0</v>
      </c>
      <c r="L28" s="6"/>
      <c r="M28" s="6"/>
    </row>
    <row r="29">
      <c r="A29" s="6"/>
      <c r="B29" s="9" t="s">
        <v>21</v>
      </c>
      <c r="C29" s="9" t="s">
        <v>1831</v>
      </c>
      <c r="D29" s="7">
        <v>2019.0</v>
      </c>
      <c r="E29" s="7" t="s">
        <v>1161</v>
      </c>
      <c r="F29" s="7" t="s">
        <v>1832</v>
      </c>
      <c r="G29" s="7">
        <v>259.0</v>
      </c>
      <c r="H29" s="7" t="s">
        <v>898</v>
      </c>
      <c r="I29" s="7" t="s">
        <v>25</v>
      </c>
      <c r="J29" s="6"/>
      <c r="K29" s="7">
        <v>20.0</v>
      </c>
      <c r="L29" s="6"/>
      <c r="M29" s="6"/>
    </row>
    <row r="30">
      <c r="A30" s="6"/>
      <c r="B30" s="9" t="s">
        <v>21</v>
      </c>
      <c r="C30" s="9" t="s">
        <v>1833</v>
      </c>
      <c r="D30" s="7">
        <v>2019.0</v>
      </c>
      <c r="E30" s="7" t="s">
        <v>1161</v>
      </c>
      <c r="F30" s="7" t="s">
        <v>1832</v>
      </c>
      <c r="G30" s="7">
        <v>259.0</v>
      </c>
      <c r="H30" s="7" t="s">
        <v>898</v>
      </c>
      <c r="I30" s="7" t="s">
        <v>25</v>
      </c>
      <c r="J30" s="6"/>
      <c r="K30" s="7">
        <v>20.0</v>
      </c>
      <c r="L30" s="6"/>
      <c r="M30" s="6"/>
    </row>
    <row r="31">
      <c r="A31" s="6"/>
      <c r="B31" s="9" t="s">
        <v>21</v>
      </c>
      <c r="C31" s="9" t="s">
        <v>1834</v>
      </c>
      <c r="D31" s="7">
        <v>2019.0</v>
      </c>
      <c r="E31" s="7" t="s">
        <v>1835</v>
      </c>
      <c r="F31" s="7" t="s">
        <v>1836</v>
      </c>
      <c r="G31" s="7">
        <v>73.0</v>
      </c>
      <c r="H31" s="7" t="s">
        <v>1837</v>
      </c>
      <c r="I31" s="7" t="s">
        <v>30</v>
      </c>
      <c r="J31" s="6"/>
      <c r="K31" s="7">
        <v>20.0</v>
      </c>
      <c r="L31" s="6"/>
      <c r="M31" s="6"/>
    </row>
    <row r="32">
      <c r="A32" s="6"/>
      <c r="B32" s="9" t="s">
        <v>21</v>
      </c>
      <c r="C32" s="9" t="s">
        <v>1838</v>
      </c>
      <c r="D32" s="7">
        <v>2019.0</v>
      </c>
      <c r="E32" s="7" t="s">
        <v>1161</v>
      </c>
      <c r="F32" s="7" t="s">
        <v>1832</v>
      </c>
      <c r="G32" s="7">
        <v>259.0</v>
      </c>
      <c r="H32" s="7" t="s">
        <v>898</v>
      </c>
      <c r="I32" s="7" t="s">
        <v>25</v>
      </c>
      <c r="J32" s="6"/>
      <c r="K32" s="7">
        <v>20.0</v>
      </c>
      <c r="L32" s="6"/>
      <c r="M32" s="6"/>
    </row>
    <row r="33">
      <c r="A33" s="6"/>
      <c r="B33" s="9" t="s">
        <v>66</v>
      </c>
      <c r="C33" s="9" t="s">
        <v>1839</v>
      </c>
      <c r="D33" s="7">
        <v>2019.0</v>
      </c>
      <c r="E33" s="7" t="s">
        <v>905</v>
      </c>
      <c r="F33" s="7" t="s">
        <v>1840</v>
      </c>
      <c r="G33" s="7">
        <v>75.0</v>
      </c>
      <c r="H33" s="6"/>
      <c r="I33" s="7" t="s">
        <v>68</v>
      </c>
      <c r="J33" s="6"/>
      <c r="K33" s="7">
        <v>20.0</v>
      </c>
      <c r="L33" s="6"/>
      <c r="M33" s="6"/>
    </row>
    <row r="34">
      <c r="A34" s="6"/>
      <c r="B34" s="9" t="s">
        <v>149</v>
      </c>
      <c r="C34" s="9" t="s">
        <v>1841</v>
      </c>
      <c r="D34" s="7">
        <v>2017.0</v>
      </c>
      <c r="E34" s="7" t="s">
        <v>1842</v>
      </c>
      <c r="F34" s="7" t="s">
        <v>1843</v>
      </c>
      <c r="G34" s="7">
        <v>138.0</v>
      </c>
      <c r="H34" s="7" t="s">
        <v>851</v>
      </c>
      <c r="I34" s="7" t="s">
        <v>155</v>
      </c>
      <c r="J34" s="6"/>
      <c r="K34" s="7">
        <v>20.0</v>
      </c>
      <c r="L34" s="6"/>
      <c r="M34" s="6"/>
    </row>
    <row r="35">
      <c r="A35" s="6"/>
      <c r="B35" s="9" t="s">
        <v>66</v>
      </c>
      <c r="C35" s="7">
        <v>6081851.0</v>
      </c>
      <c r="D35" s="7">
        <v>2020.0</v>
      </c>
      <c r="E35" s="7" t="s">
        <v>786</v>
      </c>
      <c r="F35" s="7" t="s">
        <v>1817</v>
      </c>
      <c r="G35" s="7"/>
      <c r="H35" s="6"/>
      <c r="I35" s="7" t="s">
        <v>68</v>
      </c>
      <c r="J35" s="6"/>
      <c r="K35" s="7">
        <v>20.0</v>
      </c>
      <c r="L35" s="6"/>
      <c r="M35" s="6"/>
    </row>
    <row r="36">
      <c r="A36" s="6"/>
      <c r="B36" s="9" t="s">
        <v>66</v>
      </c>
      <c r="C36" s="7">
        <v>2768316.0</v>
      </c>
      <c r="D36" s="7">
        <v>2020.0</v>
      </c>
      <c r="E36" s="7" t="s">
        <v>786</v>
      </c>
      <c r="F36" s="7" t="s">
        <v>1844</v>
      </c>
      <c r="G36" s="7"/>
      <c r="H36" s="7" t="s">
        <v>1845</v>
      </c>
      <c r="I36" s="7" t="s">
        <v>68</v>
      </c>
      <c r="J36" s="6"/>
      <c r="K36" s="7">
        <v>20.0</v>
      </c>
      <c r="L36" s="6"/>
      <c r="M36" s="6"/>
    </row>
    <row r="37">
      <c r="A37" s="6"/>
      <c r="B37" s="9" t="s">
        <v>21</v>
      </c>
      <c r="C37" s="9" t="s">
        <v>1846</v>
      </c>
      <c r="D37" s="7">
        <v>2019.0</v>
      </c>
      <c r="E37" s="7" t="s">
        <v>1847</v>
      </c>
      <c r="F37" s="7" t="s">
        <v>1848</v>
      </c>
      <c r="G37" s="7">
        <v>2.0</v>
      </c>
      <c r="H37" s="6"/>
      <c r="I37" s="7" t="s">
        <v>25</v>
      </c>
      <c r="J37" s="6"/>
      <c r="K37" s="7">
        <v>20.0</v>
      </c>
      <c r="L37" s="6"/>
      <c r="M37" s="6"/>
    </row>
    <row r="38">
      <c r="A38" s="6"/>
      <c r="B38" s="9" t="s">
        <v>21</v>
      </c>
      <c r="C38" s="9" t="s">
        <v>1849</v>
      </c>
      <c r="D38" s="7">
        <v>2019.0</v>
      </c>
      <c r="E38" s="7" t="s">
        <v>884</v>
      </c>
      <c r="F38" s="7" t="s">
        <v>1786</v>
      </c>
      <c r="G38" s="7">
        <v>269.0</v>
      </c>
      <c r="H38" s="7" t="s">
        <v>1850</v>
      </c>
      <c r="I38" s="7" t="s">
        <v>25</v>
      </c>
      <c r="J38" s="6"/>
      <c r="K38" s="7">
        <v>20.0</v>
      </c>
      <c r="L38" s="6"/>
      <c r="M38" s="6"/>
    </row>
    <row r="39">
      <c r="A39" s="6"/>
      <c r="B39" s="9" t="s">
        <v>21</v>
      </c>
      <c r="C39" s="9" t="s">
        <v>1851</v>
      </c>
      <c r="D39" s="7">
        <v>2019.0</v>
      </c>
      <c r="E39" s="7" t="s">
        <v>1852</v>
      </c>
      <c r="F39" s="7" t="s">
        <v>1786</v>
      </c>
      <c r="G39" s="7">
        <v>296.0</v>
      </c>
      <c r="H39" s="7" t="s">
        <v>1731</v>
      </c>
      <c r="I39" s="7" t="s">
        <v>25</v>
      </c>
      <c r="J39" s="6"/>
      <c r="K39" s="7">
        <v>20.0</v>
      </c>
      <c r="L39" s="6"/>
      <c r="M39" s="6"/>
    </row>
    <row r="40">
      <c r="A40" s="6"/>
      <c r="B40" s="9" t="s">
        <v>21</v>
      </c>
      <c r="C40" s="9" t="s">
        <v>1853</v>
      </c>
      <c r="D40" s="7">
        <v>2019.0</v>
      </c>
      <c r="E40" s="7" t="s">
        <v>884</v>
      </c>
      <c r="F40" s="7" t="s">
        <v>1786</v>
      </c>
      <c r="G40" s="7">
        <v>269.0</v>
      </c>
      <c r="H40" s="7" t="s">
        <v>1850</v>
      </c>
      <c r="I40" s="7" t="s">
        <v>25</v>
      </c>
      <c r="J40" s="6"/>
      <c r="K40" s="7">
        <v>20.0</v>
      </c>
      <c r="L40" s="6"/>
      <c r="M40" s="6"/>
    </row>
    <row r="41">
      <c r="A41" s="6"/>
      <c r="B41" s="16" t="s">
        <v>21</v>
      </c>
      <c r="C41" s="16" t="s">
        <v>1854</v>
      </c>
      <c r="D41" s="17">
        <v>2019.0</v>
      </c>
      <c r="E41" s="17" t="s">
        <v>305</v>
      </c>
      <c r="F41" s="17" t="s">
        <v>1449</v>
      </c>
      <c r="G41" s="17">
        <v>172.0</v>
      </c>
      <c r="H41" s="17"/>
      <c r="I41" s="17" t="s">
        <v>25</v>
      </c>
      <c r="J41" s="6"/>
      <c r="K41" s="7">
        <v>20.0</v>
      </c>
      <c r="L41" s="6"/>
      <c r="M41" s="6"/>
    </row>
    <row r="42">
      <c r="A42" s="6"/>
      <c r="B42" s="16" t="s">
        <v>21</v>
      </c>
      <c r="C42" s="16" t="s">
        <v>1855</v>
      </c>
      <c r="D42" s="17">
        <v>2019.0</v>
      </c>
      <c r="E42" s="17" t="s">
        <v>305</v>
      </c>
      <c r="F42" s="17" t="s">
        <v>1449</v>
      </c>
      <c r="G42" s="17">
        <v>172.0</v>
      </c>
      <c r="H42" s="17"/>
      <c r="I42" s="17" t="s">
        <v>25</v>
      </c>
      <c r="J42" s="6"/>
      <c r="K42" s="7">
        <v>20.0</v>
      </c>
      <c r="L42" s="6"/>
      <c r="M42" s="6"/>
    </row>
    <row r="43">
      <c r="A43" s="6"/>
      <c r="B43" s="9" t="s">
        <v>21</v>
      </c>
      <c r="C43" s="9" t="s">
        <v>1856</v>
      </c>
      <c r="D43" s="7">
        <v>2019.0</v>
      </c>
      <c r="E43" s="7" t="s">
        <v>905</v>
      </c>
      <c r="F43" s="7" t="s">
        <v>1840</v>
      </c>
      <c r="G43" s="7"/>
      <c r="H43" s="7">
        <v>75.0</v>
      </c>
      <c r="I43" s="7" t="s">
        <v>30</v>
      </c>
      <c r="J43" s="6"/>
      <c r="K43" s="7">
        <v>20.0</v>
      </c>
      <c r="L43" s="6"/>
      <c r="M43" s="6"/>
    </row>
    <row r="44">
      <c r="A44" s="6"/>
      <c r="B44" s="9" t="s">
        <v>21</v>
      </c>
      <c r="C44" s="9" t="s">
        <v>1857</v>
      </c>
      <c r="D44" s="7">
        <v>2019.0</v>
      </c>
      <c r="E44" s="7" t="s">
        <v>1858</v>
      </c>
      <c r="F44" s="7" t="s">
        <v>1859</v>
      </c>
      <c r="G44" s="7" t="s">
        <v>1860</v>
      </c>
      <c r="H44" s="7">
        <v>25.0</v>
      </c>
      <c r="I44" s="7" t="s">
        <v>30</v>
      </c>
      <c r="J44" s="6"/>
      <c r="K44" s="7">
        <v>20.0</v>
      </c>
      <c r="L44" s="6"/>
      <c r="M44" s="6"/>
    </row>
    <row r="45">
      <c r="A45" s="6"/>
      <c r="B45" s="9" t="s">
        <v>21</v>
      </c>
      <c r="C45" s="9" t="s">
        <v>1861</v>
      </c>
      <c r="D45" s="7">
        <v>2019.0</v>
      </c>
      <c r="E45" s="7" t="s">
        <v>905</v>
      </c>
      <c r="F45" s="7" t="s">
        <v>1862</v>
      </c>
      <c r="G45" s="7"/>
      <c r="H45" s="7">
        <v>257.0</v>
      </c>
      <c r="I45" s="7" t="s">
        <v>30</v>
      </c>
      <c r="J45" s="6"/>
      <c r="K45" s="7">
        <v>20.0</v>
      </c>
      <c r="L45" s="6"/>
      <c r="M45" s="6"/>
    </row>
    <row r="46">
      <c r="A46" s="6"/>
      <c r="B46" s="9" t="s">
        <v>21</v>
      </c>
      <c r="C46" s="9" t="s">
        <v>1863</v>
      </c>
      <c r="D46" s="7">
        <v>1988.0</v>
      </c>
      <c r="E46" s="7" t="s">
        <v>102</v>
      </c>
      <c r="F46" s="7" t="s">
        <v>1864</v>
      </c>
      <c r="G46" s="7" t="s">
        <v>1865</v>
      </c>
      <c r="H46" s="7">
        <v>129.0</v>
      </c>
      <c r="I46" s="7" t="s">
        <v>72</v>
      </c>
      <c r="J46" s="6"/>
      <c r="K46" s="7">
        <v>20.0</v>
      </c>
      <c r="L46" s="6"/>
      <c r="M46" s="6"/>
    </row>
    <row r="47">
      <c r="A47" s="6"/>
      <c r="B47" s="9" t="s">
        <v>21</v>
      </c>
      <c r="C47" s="9" t="s">
        <v>1866</v>
      </c>
      <c r="D47" s="7">
        <v>1988.0</v>
      </c>
      <c r="E47" s="7" t="s">
        <v>102</v>
      </c>
      <c r="F47" s="7" t="s">
        <v>1864</v>
      </c>
      <c r="G47" s="7" t="s">
        <v>1865</v>
      </c>
      <c r="H47" s="7">
        <v>129.0</v>
      </c>
      <c r="I47" s="7" t="s">
        <v>72</v>
      </c>
      <c r="J47" s="6"/>
      <c r="K47" s="7">
        <v>20.0</v>
      </c>
      <c r="L47" s="6"/>
      <c r="M47" s="6"/>
    </row>
    <row r="48">
      <c r="A48" s="6"/>
      <c r="B48" s="9" t="s">
        <v>21</v>
      </c>
      <c r="C48" s="9" t="s">
        <v>1867</v>
      </c>
      <c r="D48" s="7">
        <v>1988.0</v>
      </c>
      <c r="E48" s="7" t="s">
        <v>102</v>
      </c>
      <c r="F48" s="7" t="s">
        <v>1868</v>
      </c>
      <c r="G48" s="7" t="s">
        <v>1865</v>
      </c>
      <c r="H48" s="7">
        <v>127.0</v>
      </c>
      <c r="I48" s="7" t="s">
        <v>72</v>
      </c>
      <c r="J48" s="6"/>
      <c r="K48" s="7">
        <v>20.0</v>
      </c>
      <c r="L48" s="6"/>
      <c r="M48" s="6"/>
    </row>
    <row r="49">
      <c r="A49" s="6"/>
      <c r="B49" s="9" t="s">
        <v>21</v>
      </c>
      <c r="C49" s="9" t="s">
        <v>1869</v>
      </c>
      <c r="D49" s="7">
        <v>1988.0</v>
      </c>
      <c r="E49" s="7" t="s">
        <v>102</v>
      </c>
      <c r="F49" s="7" t="s">
        <v>1868</v>
      </c>
      <c r="G49" s="7" t="s">
        <v>1865</v>
      </c>
      <c r="H49" s="7">
        <v>127.0</v>
      </c>
      <c r="I49" s="7" t="s">
        <v>72</v>
      </c>
      <c r="J49" s="6"/>
      <c r="K49" s="7">
        <v>20.0</v>
      </c>
      <c r="L49" s="6"/>
      <c r="M49" s="6"/>
    </row>
    <row r="50">
      <c r="A50" s="6"/>
      <c r="B50" s="9" t="s">
        <v>21</v>
      </c>
      <c r="C50" s="9" t="s">
        <v>1870</v>
      </c>
      <c r="D50" s="7">
        <v>1988.0</v>
      </c>
      <c r="E50" s="7" t="s">
        <v>102</v>
      </c>
      <c r="F50" s="7" t="s">
        <v>1868</v>
      </c>
      <c r="G50" s="7" t="s">
        <v>1865</v>
      </c>
      <c r="H50" s="7">
        <v>127.0</v>
      </c>
      <c r="I50" s="7" t="s">
        <v>72</v>
      </c>
      <c r="J50" s="6"/>
      <c r="K50" s="7">
        <v>20.0</v>
      </c>
      <c r="L50" s="6"/>
      <c r="M50" s="6"/>
    </row>
    <row r="51">
      <c r="A51" s="6"/>
      <c r="B51" s="9" t="s">
        <v>21</v>
      </c>
      <c r="C51" s="9" t="s">
        <v>1871</v>
      </c>
      <c r="D51" s="7">
        <v>1988.0</v>
      </c>
      <c r="E51" s="7" t="s">
        <v>102</v>
      </c>
      <c r="F51" s="7" t="s">
        <v>1868</v>
      </c>
      <c r="G51" s="7" t="s">
        <v>1865</v>
      </c>
      <c r="H51" s="7">
        <v>127.0</v>
      </c>
      <c r="I51" s="7" t="s">
        <v>72</v>
      </c>
      <c r="J51" s="6"/>
      <c r="K51" s="7">
        <v>20.0</v>
      </c>
      <c r="L51" s="6"/>
      <c r="M51" s="6"/>
    </row>
    <row r="52">
      <c r="A52" s="6"/>
      <c r="B52" s="9" t="s">
        <v>21</v>
      </c>
      <c r="C52" s="9" t="s">
        <v>1872</v>
      </c>
      <c r="D52" s="7">
        <v>1988.0</v>
      </c>
      <c r="E52" s="7" t="s">
        <v>102</v>
      </c>
      <c r="F52" s="7" t="s">
        <v>1868</v>
      </c>
      <c r="G52" s="7" t="s">
        <v>1865</v>
      </c>
      <c r="H52" s="7">
        <v>127.0</v>
      </c>
      <c r="I52" s="7" t="s">
        <v>72</v>
      </c>
      <c r="J52" s="6"/>
      <c r="K52" s="7">
        <v>20.0</v>
      </c>
      <c r="L52" s="6"/>
      <c r="M52" s="6"/>
    </row>
    <row r="53">
      <c r="A53" s="6"/>
      <c r="B53" s="9" t="s">
        <v>21</v>
      </c>
      <c r="C53" s="9" t="s">
        <v>1873</v>
      </c>
      <c r="D53" s="7">
        <v>1988.0</v>
      </c>
      <c r="E53" s="7" t="s">
        <v>102</v>
      </c>
      <c r="F53" s="7" t="s">
        <v>1868</v>
      </c>
      <c r="G53" s="7" t="s">
        <v>1865</v>
      </c>
      <c r="H53" s="7">
        <v>127.0</v>
      </c>
      <c r="I53" s="7" t="s">
        <v>72</v>
      </c>
      <c r="J53" s="6"/>
      <c r="K53" s="7">
        <v>20.0</v>
      </c>
      <c r="L53" s="6"/>
      <c r="M53" s="6"/>
    </row>
    <row r="54">
      <c r="A54" s="6"/>
      <c r="B54" s="9" t="s">
        <v>21</v>
      </c>
      <c r="C54" s="9" t="s">
        <v>1874</v>
      </c>
      <c r="D54" s="7">
        <v>1988.0</v>
      </c>
      <c r="E54" s="7" t="s">
        <v>102</v>
      </c>
      <c r="F54" s="7" t="s">
        <v>1868</v>
      </c>
      <c r="G54" s="7" t="s">
        <v>1865</v>
      </c>
      <c r="H54" s="7">
        <v>127.0</v>
      </c>
      <c r="I54" s="7" t="s">
        <v>72</v>
      </c>
      <c r="J54" s="6"/>
      <c r="K54" s="7">
        <v>20.0</v>
      </c>
      <c r="L54" s="6"/>
      <c r="M54" s="6"/>
    </row>
    <row r="55">
      <c r="A55" s="6"/>
      <c r="B55" s="9" t="s">
        <v>21</v>
      </c>
      <c r="C55" s="9" t="s">
        <v>1875</v>
      </c>
      <c r="D55" s="7">
        <v>1988.0</v>
      </c>
      <c r="E55" s="7" t="s">
        <v>102</v>
      </c>
      <c r="F55" s="7" t="s">
        <v>1868</v>
      </c>
      <c r="G55" s="7" t="s">
        <v>1865</v>
      </c>
      <c r="H55" s="7">
        <v>127.0</v>
      </c>
      <c r="I55" s="7" t="s">
        <v>72</v>
      </c>
      <c r="J55" s="6"/>
      <c r="K55" s="7">
        <v>20.0</v>
      </c>
      <c r="L55" s="6"/>
      <c r="M55" s="6"/>
    </row>
    <row r="56">
      <c r="A56" s="6"/>
      <c r="B56" s="9" t="s">
        <v>21</v>
      </c>
      <c r="C56" s="9" t="s">
        <v>1876</v>
      </c>
      <c r="D56" s="7">
        <v>1988.0</v>
      </c>
      <c r="E56" s="7" t="s">
        <v>102</v>
      </c>
      <c r="F56" s="7" t="s">
        <v>1868</v>
      </c>
      <c r="G56" s="7" t="s">
        <v>1865</v>
      </c>
      <c r="H56" s="7">
        <v>127.0</v>
      </c>
      <c r="I56" s="7" t="s">
        <v>72</v>
      </c>
      <c r="J56" s="6"/>
      <c r="K56" s="7">
        <v>20.0</v>
      </c>
      <c r="L56" s="6"/>
      <c r="M56" s="6"/>
    </row>
    <row r="57">
      <c r="A57" s="6"/>
      <c r="B57" s="9" t="s">
        <v>21</v>
      </c>
      <c r="C57" s="9" t="s">
        <v>1877</v>
      </c>
      <c r="D57" s="7">
        <v>1988.0</v>
      </c>
      <c r="E57" s="7" t="s">
        <v>102</v>
      </c>
      <c r="F57" s="7" t="s">
        <v>1868</v>
      </c>
      <c r="G57" s="7" t="s">
        <v>1865</v>
      </c>
      <c r="H57" s="7">
        <v>127.0</v>
      </c>
      <c r="I57" s="7" t="s">
        <v>72</v>
      </c>
      <c r="J57" s="6"/>
      <c r="K57" s="7">
        <v>20.0</v>
      </c>
      <c r="L57" s="6"/>
      <c r="M57" s="6"/>
    </row>
    <row r="58">
      <c r="A58" s="6"/>
      <c r="B58" s="9" t="s">
        <v>21</v>
      </c>
      <c r="C58" s="9" t="s">
        <v>1878</v>
      </c>
      <c r="D58" s="7">
        <v>1988.0</v>
      </c>
      <c r="E58" s="7" t="s">
        <v>102</v>
      </c>
      <c r="F58" s="7" t="s">
        <v>1868</v>
      </c>
      <c r="G58" s="7" t="s">
        <v>1865</v>
      </c>
      <c r="H58" s="7">
        <v>127.0</v>
      </c>
      <c r="I58" s="7" t="s">
        <v>72</v>
      </c>
      <c r="J58" s="6"/>
      <c r="K58" s="7">
        <v>20.0</v>
      </c>
      <c r="L58" s="6"/>
      <c r="M58" s="6"/>
    </row>
    <row r="59">
      <c r="A59" s="6"/>
      <c r="B59" s="9" t="s">
        <v>21</v>
      </c>
      <c r="C59" s="9" t="s">
        <v>1879</v>
      </c>
      <c r="D59" s="7">
        <v>1988.0</v>
      </c>
      <c r="E59" s="7" t="s">
        <v>102</v>
      </c>
      <c r="F59" s="7" t="s">
        <v>1868</v>
      </c>
      <c r="G59" s="7" t="s">
        <v>1865</v>
      </c>
      <c r="H59" s="7">
        <v>127.0</v>
      </c>
      <c r="I59" s="7" t="s">
        <v>72</v>
      </c>
      <c r="J59" s="6"/>
      <c r="K59" s="7">
        <v>20.0</v>
      </c>
      <c r="L59" s="6"/>
      <c r="M59" s="6"/>
    </row>
    <row r="60">
      <c r="A60" s="6"/>
      <c r="B60" s="9" t="s">
        <v>21</v>
      </c>
      <c r="C60" s="9" t="s">
        <v>1880</v>
      </c>
      <c r="D60" s="7">
        <v>1988.0</v>
      </c>
      <c r="E60" s="7" t="s">
        <v>102</v>
      </c>
      <c r="F60" s="7" t="s">
        <v>1868</v>
      </c>
      <c r="G60" s="7" t="s">
        <v>1865</v>
      </c>
      <c r="H60" s="7">
        <v>127.0</v>
      </c>
      <c r="I60" s="7" t="s">
        <v>72</v>
      </c>
      <c r="J60" s="6"/>
      <c r="K60" s="7">
        <v>20.0</v>
      </c>
      <c r="L60" s="6"/>
      <c r="M60" s="6"/>
    </row>
    <row r="61">
      <c r="A61" s="6"/>
      <c r="B61" s="9" t="s">
        <v>21</v>
      </c>
      <c r="C61" s="9" t="s">
        <v>1881</v>
      </c>
      <c r="D61" s="7">
        <v>1988.0</v>
      </c>
      <c r="E61" s="7" t="s">
        <v>102</v>
      </c>
      <c r="F61" s="7" t="s">
        <v>1882</v>
      </c>
      <c r="G61" s="6"/>
      <c r="H61" s="7">
        <v>92.0</v>
      </c>
      <c r="I61" s="7" t="s">
        <v>72</v>
      </c>
      <c r="J61" s="6"/>
      <c r="K61" s="7">
        <v>20.0</v>
      </c>
      <c r="L61" s="6"/>
      <c r="M61" s="6"/>
    </row>
    <row r="62">
      <c r="A62" s="6"/>
      <c r="B62" s="9" t="s">
        <v>21</v>
      </c>
      <c r="C62" s="9" t="s">
        <v>1883</v>
      </c>
      <c r="D62" s="7">
        <v>2019.0</v>
      </c>
      <c r="E62" s="7" t="s">
        <v>119</v>
      </c>
      <c r="F62" s="7" t="s">
        <v>1786</v>
      </c>
      <c r="G62" s="6"/>
      <c r="H62" s="7">
        <v>158.0</v>
      </c>
      <c r="I62" s="7" t="s">
        <v>25</v>
      </c>
      <c r="J62" s="6"/>
      <c r="K62" s="7">
        <v>20.0</v>
      </c>
      <c r="L62" s="6"/>
      <c r="M62" s="6"/>
    </row>
    <row r="63">
      <c r="A63" s="6"/>
      <c r="B63" s="9" t="s">
        <v>21</v>
      </c>
      <c r="C63" s="9" t="s">
        <v>1884</v>
      </c>
      <c r="D63" s="7">
        <v>2019.0</v>
      </c>
      <c r="E63" s="7" t="s">
        <v>119</v>
      </c>
      <c r="F63" s="7" t="s">
        <v>1786</v>
      </c>
      <c r="G63" s="6"/>
      <c r="H63" s="7">
        <v>158.0</v>
      </c>
      <c r="I63" s="7" t="s">
        <v>25</v>
      </c>
      <c r="J63" s="6"/>
      <c r="K63" s="7">
        <v>20.0</v>
      </c>
      <c r="L63" s="6"/>
      <c r="M63" s="6"/>
    </row>
    <row r="64">
      <c r="A64" s="6"/>
      <c r="B64" s="9" t="s">
        <v>21</v>
      </c>
      <c r="C64" s="9" t="s">
        <v>1885</v>
      </c>
      <c r="D64" s="7">
        <v>2019.0</v>
      </c>
      <c r="E64" s="7" t="s">
        <v>119</v>
      </c>
      <c r="F64" s="7" t="s">
        <v>1786</v>
      </c>
      <c r="G64" s="6"/>
      <c r="H64" s="7">
        <v>158.0</v>
      </c>
      <c r="I64" s="7" t="s">
        <v>25</v>
      </c>
      <c r="J64" s="6"/>
      <c r="K64" s="7">
        <v>20.0</v>
      </c>
      <c r="L64" s="6"/>
      <c r="M64" s="6"/>
    </row>
    <row r="65">
      <c r="A65" s="6"/>
      <c r="B65" s="9" t="s">
        <v>21</v>
      </c>
      <c r="C65" s="9" t="s">
        <v>1886</v>
      </c>
      <c r="D65" s="7">
        <v>2019.0</v>
      </c>
      <c r="E65" s="7" t="s">
        <v>119</v>
      </c>
      <c r="F65" s="7" t="s">
        <v>1786</v>
      </c>
      <c r="G65" s="6"/>
      <c r="H65" s="7">
        <v>158.0</v>
      </c>
      <c r="I65" s="7" t="s">
        <v>25</v>
      </c>
      <c r="J65" s="6"/>
      <c r="K65" s="7">
        <v>20.0</v>
      </c>
      <c r="L65" s="6"/>
      <c r="M65" s="6"/>
    </row>
    <row r="66">
      <c r="A66" s="6"/>
      <c r="B66" s="9" t="s">
        <v>21</v>
      </c>
      <c r="C66" s="9" t="s">
        <v>1887</v>
      </c>
      <c r="D66" s="7">
        <v>2019.0</v>
      </c>
      <c r="E66" s="7" t="s">
        <v>119</v>
      </c>
      <c r="F66" s="7" t="s">
        <v>1786</v>
      </c>
      <c r="G66" s="6"/>
      <c r="H66" s="7">
        <v>158.0</v>
      </c>
      <c r="I66" s="7" t="s">
        <v>25</v>
      </c>
      <c r="J66" s="6"/>
      <c r="K66" s="7">
        <v>20.0</v>
      </c>
      <c r="L66" s="6"/>
      <c r="M66" s="6"/>
    </row>
    <row r="67">
      <c r="A67" s="6"/>
      <c r="B67" s="9" t="s">
        <v>21</v>
      </c>
      <c r="C67" s="9" t="s">
        <v>1888</v>
      </c>
      <c r="D67" s="7">
        <v>2019.0</v>
      </c>
      <c r="E67" s="7" t="s">
        <v>119</v>
      </c>
      <c r="F67" s="7" t="s">
        <v>1786</v>
      </c>
      <c r="G67" s="6"/>
      <c r="H67" s="7">
        <v>158.0</v>
      </c>
      <c r="I67" s="7" t="s">
        <v>25</v>
      </c>
      <c r="J67" s="6"/>
      <c r="K67" s="7">
        <v>20.0</v>
      </c>
      <c r="L67" s="6"/>
      <c r="M67" s="6"/>
    </row>
    <row r="68">
      <c r="A68" s="6"/>
      <c r="B68" s="9" t="s">
        <v>21</v>
      </c>
      <c r="C68" s="9" t="s">
        <v>1889</v>
      </c>
      <c r="D68" s="7">
        <v>2019.0</v>
      </c>
      <c r="E68" s="7" t="s">
        <v>119</v>
      </c>
      <c r="F68" s="7" t="s">
        <v>1786</v>
      </c>
      <c r="G68" s="6"/>
      <c r="H68" s="7">
        <v>158.0</v>
      </c>
      <c r="I68" s="7" t="s">
        <v>25</v>
      </c>
      <c r="J68" s="6"/>
      <c r="K68" s="7">
        <v>20.0</v>
      </c>
      <c r="L68" s="6"/>
      <c r="M68" s="6"/>
    </row>
    <row r="69">
      <c r="A69" s="6"/>
      <c r="B69" s="9" t="s">
        <v>21</v>
      </c>
      <c r="C69" s="9" t="s">
        <v>1890</v>
      </c>
      <c r="D69" s="7">
        <v>2019.0</v>
      </c>
      <c r="E69" s="7" t="s">
        <v>119</v>
      </c>
      <c r="F69" s="7" t="s">
        <v>1786</v>
      </c>
      <c r="G69" s="6"/>
      <c r="H69" s="7">
        <v>158.0</v>
      </c>
      <c r="I69" s="7" t="s">
        <v>25</v>
      </c>
      <c r="J69" s="6"/>
      <c r="K69" s="7">
        <v>20.0</v>
      </c>
      <c r="L69" s="6"/>
      <c r="M69" s="6"/>
    </row>
    <row r="70">
      <c r="A70" s="6"/>
      <c r="B70" s="9" t="s">
        <v>21</v>
      </c>
      <c r="C70" s="9" t="s">
        <v>1891</v>
      </c>
      <c r="D70" s="7">
        <v>2019.0</v>
      </c>
      <c r="E70" s="7" t="s">
        <v>119</v>
      </c>
      <c r="F70" s="7" t="s">
        <v>1786</v>
      </c>
      <c r="G70" s="6"/>
      <c r="H70" s="7">
        <v>158.0</v>
      </c>
      <c r="I70" s="7" t="s">
        <v>25</v>
      </c>
      <c r="J70" s="6"/>
      <c r="K70" s="7">
        <v>20.0</v>
      </c>
      <c r="L70" s="6"/>
      <c r="M70" s="6"/>
    </row>
    <row r="71">
      <c r="A71" s="6"/>
      <c r="B71" s="9" t="s">
        <v>66</v>
      </c>
      <c r="C71" s="9" t="s">
        <v>1892</v>
      </c>
      <c r="D71" s="7">
        <v>2019.0</v>
      </c>
      <c r="E71" s="7" t="s">
        <v>1161</v>
      </c>
      <c r="F71" s="7" t="s">
        <v>1786</v>
      </c>
      <c r="G71" s="6"/>
      <c r="H71" s="7">
        <v>209.0</v>
      </c>
      <c r="I71" s="7" t="s">
        <v>244</v>
      </c>
      <c r="J71" s="6"/>
      <c r="K71" s="7">
        <v>20.0</v>
      </c>
      <c r="L71" s="6"/>
      <c r="M71" s="6"/>
    </row>
    <row r="72">
      <c r="A72" s="6"/>
      <c r="B72" s="9" t="s">
        <v>66</v>
      </c>
      <c r="C72" s="9" t="s">
        <v>1893</v>
      </c>
      <c r="D72" s="7">
        <v>2019.0</v>
      </c>
      <c r="E72" s="7" t="s">
        <v>1161</v>
      </c>
      <c r="F72" s="7" t="s">
        <v>1786</v>
      </c>
      <c r="G72" s="6"/>
      <c r="H72" s="7">
        <v>209.0</v>
      </c>
      <c r="I72" s="7" t="s">
        <v>244</v>
      </c>
      <c r="J72" s="6"/>
      <c r="K72" s="7">
        <v>20.0</v>
      </c>
      <c r="L72" s="6"/>
      <c r="M72" s="6"/>
    </row>
    <row r="73">
      <c r="A73" s="6"/>
      <c r="B73" s="9" t="s">
        <v>66</v>
      </c>
      <c r="C73" s="9" t="s">
        <v>1894</v>
      </c>
      <c r="D73" s="7">
        <v>2019.0</v>
      </c>
      <c r="E73" s="7" t="s">
        <v>1161</v>
      </c>
      <c r="F73" s="7" t="s">
        <v>1786</v>
      </c>
      <c r="G73" s="6"/>
      <c r="H73" s="7">
        <v>269.0</v>
      </c>
      <c r="I73" s="7" t="s">
        <v>68</v>
      </c>
      <c r="J73" s="6"/>
      <c r="K73" s="7">
        <v>20.0</v>
      </c>
      <c r="L73" s="6"/>
      <c r="M73" s="6"/>
    </row>
    <row r="74">
      <c r="A74" s="6"/>
      <c r="B74" s="9" t="s">
        <v>66</v>
      </c>
      <c r="C74" s="9" t="s">
        <v>1895</v>
      </c>
      <c r="D74" s="7">
        <v>2019.0</v>
      </c>
      <c r="E74" s="7" t="s">
        <v>1161</v>
      </c>
      <c r="F74" s="7" t="s">
        <v>1786</v>
      </c>
      <c r="G74" s="6"/>
      <c r="H74" s="7">
        <v>269.0</v>
      </c>
      <c r="I74" s="7" t="s">
        <v>68</v>
      </c>
      <c r="J74" s="6"/>
      <c r="K74" s="7">
        <v>20.0</v>
      </c>
      <c r="L74" s="6"/>
      <c r="M74" s="6"/>
    </row>
    <row r="75">
      <c r="A75" s="6"/>
      <c r="B75" s="9" t="s">
        <v>21</v>
      </c>
      <c r="C75" s="9" t="s">
        <v>1896</v>
      </c>
      <c r="D75" s="7">
        <v>2019.0</v>
      </c>
      <c r="E75" s="7" t="s">
        <v>956</v>
      </c>
      <c r="F75" s="7" t="s">
        <v>1848</v>
      </c>
      <c r="G75" s="7">
        <v>253.0</v>
      </c>
      <c r="H75" s="7" t="s">
        <v>105</v>
      </c>
      <c r="I75" s="7" t="s">
        <v>25</v>
      </c>
      <c r="J75" s="6"/>
      <c r="K75" s="7">
        <v>20.0</v>
      </c>
      <c r="L75" s="6"/>
      <c r="M75" s="6"/>
    </row>
    <row r="76">
      <c r="A76" s="6"/>
      <c r="B76" s="9" t="s">
        <v>21</v>
      </c>
      <c r="C76" s="9" t="s">
        <v>1897</v>
      </c>
      <c r="D76" s="7">
        <v>2019.0</v>
      </c>
      <c r="E76" s="7" t="s">
        <v>956</v>
      </c>
      <c r="F76" s="7" t="s">
        <v>1848</v>
      </c>
      <c r="G76" s="7">
        <v>84.0</v>
      </c>
      <c r="H76" s="7" t="s">
        <v>243</v>
      </c>
      <c r="I76" s="7" t="s">
        <v>25</v>
      </c>
      <c r="J76" s="6"/>
      <c r="K76" s="7">
        <v>20.0</v>
      </c>
      <c r="L76" s="6"/>
      <c r="M76" s="6"/>
    </row>
    <row r="77">
      <c r="A77" s="6"/>
      <c r="B77" s="9" t="s">
        <v>21</v>
      </c>
      <c r="C77" s="9" t="s">
        <v>1898</v>
      </c>
      <c r="D77" s="7">
        <v>2019.0</v>
      </c>
      <c r="E77" s="7" t="s">
        <v>1852</v>
      </c>
      <c r="F77" s="7" t="s">
        <v>1786</v>
      </c>
      <c r="G77" s="7">
        <v>258.0</v>
      </c>
      <c r="H77" s="7" t="s">
        <v>243</v>
      </c>
      <c r="I77" s="7" t="s">
        <v>25</v>
      </c>
      <c r="J77" s="6"/>
      <c r="K77" s="7">
        <v>20.0</v>
      </c>
      <c r="L77" s="6"/>
      <c r="M77" s="6"/>
    </row>
    <row r="78">
      <c r="A78" s="6"/>
      <c r="B78" s="19"/>
      <c r="C78" s="9" t="s">
        <v>1899</v>
      </c>
      <c r="D78" s="7">
        <v>1998.0</v>
      </c>
      <c r="E78" s="7" t="s">
        <v>62</v>
      </c>
      <c r="F78" s="7" t="s">
        <v>1900</v>
      </c>
      <c r="G78" s="7">
        <v>199.0</v>
      </c>
      <c r="H78" s="7" t="s">
        <v>105</v>
      </c>
      <c r="I78" s="7" t="s">
        <v>25</v>
      </c>
      <c r="J78" s="6"/>
      <c r="K78" s="7">
        <v>20.0</v>
      </c>
      <c r="L78" s="6"/>
      <c r="M78" s="6"/>
    </row>
    <row r="79">
      <c r="A79" s="6"/>
      <c r="B79" s="19"/>
      <c r="C79" s="9" t="s">
        <v>1901</v>
      </c>
      <c r="D79" s="7">
        <v>1998.0</v>
      </c>
      <c r="E79" s="7" t="s">
        <v>62</v>
      </c>
      <c r="F79" s="7" t="s">
        <v>1900</v>
      </c>
      <c r="G79" s="7">
        <v>199.0</v>
      </c>
      <c r="H79" s="7" t="s">
        <v>105</v>
      </c>
      <c r="I79" s="7" t="s">
        <v>25</v>
      </c>
      <c r="J79" s="6"/>
      <c r="K79" s="7">
        <v>20.0</v>
      </c>
      <c r="L79" s="6"/>
      <c r="M79" s="6"/>
    </row>
    <row r="80">
      <c r="A80" s="6"/>
      <c r="B80" s="19"/>
      <c r="C80" s="9" t="s">
        <v>1902</v>
      </c>
      <c r="D80" s="7">
        <v>1992.0</v>
      </c>
      <c r="E80" s="7" t="s">
        <v>131</v>
      </c>
      <c r="F80" s="7" t="s">
        <v>1903</v>
      </c>
      <c r="G80" s="7">
        <v>247.0</v>
      </c>
      <c r="H80" s="7" t="s">
        <v>105</v>
      </c>
      <c r="I80" s="7" t="s">
        <v>25</v>
      </c>
      <c r="J80" s="6"/>
      <c r="K80" s="7">
        <v>20.0</v>
      </c>
      <c r="L80" s="6"/>
      <c r="M80" s="6"/>
    </row>
    <row r="81">
      <c r="A81" s="6"/>
      <c r="B81" s="19"/>
      <c r="C81" s="9" t="s">
        <v>1904</v>
      </c>
      <c r="D81" s="7">
        <v>1992.0</v>
      </c>
      <c r="E81" s="7" t="s">
        <v>131</v>
      </c>
      <c r="F81" s="7" t="s">
        <v>1903</v>
      </c>
      <c r="G81" s="7">
        <v>247.0</v>
      </c>
      <c r="H81" s="7" t="s">
        <v>105</v>
      </c>
      <c r="I81" s="7" t="s">
        <v>25</v>
      </c>
      <c r="J81" s="6"/>
      <c r="K81" s="7">
        <v>20.0</v>
      </c>
      <c r="L81" s="6"/>
      <c r="M81" s="6"/>
    </row>
    <row r="82">
      <c r="A82" s="6"/>
      <c r="B82" s="19"/>
      <c r="C82" s="9" t="s">
        <v>1905</v>
      </c>
      <c r="D82" s="7">
        <v>1992.0</v>
      </c>
      <c r="E82" s="7" t="s">
        <v>131</v>
      </c>
      <c r="F82" s="7" t="s">
        <v>1903</v>
      </c>
      <c r="G82" s="7">
        <v>247.0</v>
      </c>
      <c r="H82" s="7" t="s">
        <v>105</v>
      </c>
      <c r="I82" s="7" t="s">
        <v>25</v>
      </c>
      <c r="J82" s="6"/>
      <c r="K82" s="7">
        <v>20.0</v>
      </c>
      <c r="L82" s="6"/>
      <c r="M82" s="6"/>
    </row>
    <row r="83">
      <c r="A83" s="6"/>
      <c r="B83" s="19"/>
      <c r="C83" s="9" t="s">
        <v>1906</v>
      </c>
      <c r="D83" s="7">
        <v>1992.0</v>
      </c>
      <c r="E83" s="7" t="s">
        <v>1802</v>
      </c>
      <c r="F83" s="7" t="s">
        <v>1903</v>
      </c>
      <c r="G83" s="7" t="s">
        <v>1907</v>
      </c>
      <c r="H83" s="7" t="s">
        <v>1908</v>
      </c>
      <c r="I83" s="7" t="s">
        <v>72</v>
      </c>
      <c r="J83" s="6"/>
      <c r="K83" s="7">
        <v>20.0</v>
      </c>
      <c r="L83" s="6"/>
      <c r="M83" s="6"/>
    </row>
    <row r="84">
      <c r="A84" s="6"/>
      <c r="B84" s="19"/>
      <c r="C84" s="9" t="s">
        <v>1909</v>
      </c>
      <c r="D84" s="7">
        <v>1992.0</v>
      </c>
      <c r="E84" s="7" t="s">
        <v>62</v>
      </c>
      <c r="F84" s="7" t="s">
        <v>1903</v>
      </c>
      <c r="G84" s="7">
        <v>362.0</v>
      </c>
      <c r="H84" s="7" t="s">
        <v>105</v>
      </c>
      <c r="I84" s="7" t="s">
        <v>72</v>
      </c>
      <c r="J84" s="6"/>
      <c r="K84" s="7">
        <v>20.0</v>
      </c>
      <c r="L84" s="6"/>
      <c r="M84" s="6"/>
    </row>
    <row r="85">
      <c r="A85" s="6"/>
      <c r="B85" s="19"/>
      <c r="C85" s="9" t="s">
        <v>1910</v>
      </c>
      <c r="D85" s="7">
        <v>1992.0</v>
      </c>
      <c r="E85" s="7" t="s">
        <v>62</v>
      </c>
      <c r="F85" s="7" t="s">
        <v>1903</v>
      </c>
      <c r="G85" s="7">
        <v>362.0</v>
      </c>
      <c r="H85" s="7" t="s">
        <v>105</v>
      </c>
      <c r="I85" s="7" t="s">
        <v>72</v>
      </c>
      <c r="J85" s="6"/>
      <c r="K85" s="7">
        <v>20.0</v>
      </c>
      <c r="L85" s="6"/>
      <c r="M85" s="6"/>
    </row>
    <row r="86">
      <c r="A86" s="6"/>
      <c r="B86" s="19"/>
      <c r="C86" s="9" t="s">
        <v>1911</v>
      </c>
      <c r="D86" s="7">
        <v>1992.0</v>
      </c>
      <c r="E86" s="7" t="s">
        <v>62</v>
      </c>
      <c r="F86" s="7" t="s">
        <v>1903</v>
      </c>
      <c r="G86" s="7">
        <v>362.0</v>
      </c>
      <c r="H86" s="7" t="s">
        <v>105</v>
      </c>
      <c r="I86" s="7" t="s">
        <v>72</v>
      </c>
      <c r="J86" s="6"/>
      <c r="K86" s="7">
        <v>20.0</v>
      </c>
      <c r="L86" s="6"/>
      <c r="M86" s="6"/>
    </row>
    <row r="87">
      <c r="A87" s="6"/>
      <c r="B87" s="19"/>
      <c r="C87" s="9" t="s">
        <v>1912</v>
      </c>
      <c r="D87" s="7">
        <v>1992.0</v>
      </c>
      <c r="E87" s="7" t="s">
        <v>62</v>
      </c>
      <c r="F87" s="7" t="s">
        <v>1903</v>
      </c>
      <c r="G87" s="7">
        <v>362.0</v>
      </c>
      <c r="H87" s="7" t="s">
        <v>105</v>
      </c>
      <c r="I87" s="7" t="s">
        <v>72</v>
      </c>
      <c r="J87" s="6"/>
      <c r="K87" s="7">
        <v>20.0</v>
      </c>
      <c r="L87" s="6"/>
      <c r="M87" s="6"/>
    </row>
    <row r="88">
      <c r="A88" s="6"/>
      <c r="B88" s="19"/>
      <c r="C88" s="9" t="s">
        <v>1913</v>
      </c>
      <c r="D88" s="7">
        <v>1992.0</v>
      </c>
      <c r="E88" s="7" t="s">
        <v>62</v>
      </c>
      <c r="F88" s="7" t="s">
        <v>1903</v>
      </c>
      <c r="G88" s="7">
        <v>362.0</v>
      </c>
      <c r="H88" s="7" t="s">
        <v>105</v>
      </c>
      <c r="I88" s="7" t="s">
        <v>72</v>
      </c>
      <c r="J88" s="6"/>
      <c r="K88" s="7">
        <v>20.0</v>
      </c>
      <c r="L88" s="6"/>
      <c r="M88" s="6"/>
    </row>
    <row r="89">
      <c r="A89" s="6"/>
      <c r="B89" s="19"/>
      <c r="C89" s="9" t="s">
        <v>1914</v>
      </c>
      <c r="D89" s="7">
        <v>1992.0</v>
      </c>
      <c r="E89" s="7" t="s">
        <v>62</v>
      </c>
      <c r="F89" s="7" t="s">
        <v>1903</v>
      </c>
      <c r="G89" s="7">
        <v>362.0</v>
      </c>
      <c r="H89" s="7" t="s">
        <v>105</v>
      </c>
      <c r="I89" s="7" t="s">
        <v>72</v>
      </c>
      <c r="J89" s="6"/>
      <c r="K89" s="7">
        <v>20.0</v>
      </c>
      <c r="L89" s="6"/>
      <c r="M89" s="6"/>
    </row>
    <row r="90">
      <c r="A90" s="6"/>
      <c r="B90" s="19"/>
      <c r="C90" s="9" t="s">
        <v>1915</v>
      </c>
      <c r="D90" s="7">
        <v>1992.0</v>
      </c>
      <c r="E90" s="7" t="s">
        <v>62</v>
      </c>
      <c r="F90" s="7" t="s">
        <v>1903</v>
      </c>
      <c r="G90" s="7">
        <v>362.0</v>
      </c>
      <c r="H90" s="7" t="s">
        <v>105</v>
      </c>
      <c r="I90" s="7" t="s">
        <v>72</v>
      </c>
      <c r="J90" s="6"/>
      <c r="K90" s="7">
        <v>20.0</v>
      </c>
      <c r="L90" s="6"/>
      <c r="M90" s="6"/>
    </row>
    <row r="91">
      <c r="A91" s="6"/>
      <c r="B91" s="19"/>
      <c r="C91" s="9" t="s">
        <v>1916</v>
      </c>
      <c r="D91" s="7">
        <v>1987.0</v>
      </c>
      <c r="E91" s="7" t="s">
        <v>102</v>
      </c>
      <c r="F91" s="7" t="s">
        <v>1917</v>
      </c>
      <c r="G91" s="7">
        <v>37.0</v>
      </c>
      <c r="H91" s="7" t="s">
        <v>105</v>
      </c>
      <c r="I91" s="7" t="s">
        <v>72</v>
      </c>
      <c r="J91" s="6"/>
      <c r="K91" s="7">
        <v>20.0</v>
      </c>
      <c r="L91" s="6"/>
      <c r="M91" s="6"/>
    </row>
    <row r="92">
      <c r="A92" s="6"/>
      <c r="B92" s="9" t="s">
        <v>66</v>
      </c>
      <c r="C92" s="9" t="s">
        <v>1918</v>
      </c>
      <c r="D92" s="7">
        <v>1987.0</v>
      </c>
      <c r="E92" s="7" t="s">
        <v>102</v>
      </c>
      <c r="F92" s="7" t="s">
        <v>1864</v>
      </c>
      <c r="G92" s="7">
        <v>9.0</v>
      </c>
      <c r="H92" s="7" t="s">
        <v>105</v>
      </c>
      <c r="I92" s="7" t="s">
        <v>1919</v>
      </c>
      <c r="J92" s="6"/>
      <c r="K92" s="7">
        <v>20.0</v>
      </c>
      <c r="L92" s="6"/>
      <c r="M92" s="6"/>
    </row>
    <row r="93">
      <c r="A93" s="6"/>
      <c r="B93" s="19"/>
      <c r="C93" s="9" t="s">
        <v>1920</v>
      </c>
      <c r="D93" s="7">
        <v>1987.0</v>
      </c>
      <c r="E93" s="7" t="s">
        <v>102</v>
      </c>
      <c r="F93" s="7" t="s">
        <v>1882</v>
      </c>
      <c r="G93" s="7">
        <v>30.0</v>
      </c>
      <c r="H93" s="7" t="s">
        <v>105</v>
      </c>
      <c r="I93" s="7" t="s">
        <v>72</v>
      </c>
      <c r="J93" s="6"/>
      <c r="K93" s="7">
        <v>20.0</v>
      </c>
      <c r="L93" s="6"/>
      <c r="M93" s="6"/>
    </row>
    <row r="94">
      <c r="A94" s="6"/>
      <c r="B94" s="19"/>
      <c r="C94" s="9" t="s">
        <v>1921</v>
      </c>
      <c r="D94" s="7">
        <v>1992.0</v>
      </c>
      <c r="E94" s="7" t="s">
        <v>1922</v>
      </c>
      <c r="F94" s="7" t="s">
        <v>1826</v>
      </c>
      <c r="G94" s="7" t="s">
        <v>1923</v>
      </c>
      <c r="H94" s="7" t="s">
        <v>1924</v>
      </c>
      <c r="I94" s="7" t="s">
        <v>25</v>
      </c>
      <c r="J94" s="6"/>
      <c r="K94" s="7">
        <v>20.0</v>
      </c>
      <c r="L94" s="6"/>
      <c r="M94" s="6"/>
    </row>
    <row r="95">
      <c r="A95" s="6"/>
      <c r="B95" s="9" t="s">
        <v>21</v>
      </c>
      <c r="C95" s="9" t="s">
        <v>1925</v>
      </c>
      <c r="D95" s="7">
        <v>1987.0</v>
      </c>
      <c r="E95" s="7" t="s">
        <v>102</v>
      </c>
      <c r="F95" s="7" t="s">
        <v>1917</v>
      </c>
      <c r="G95" s="7">
        <v>37.0</v>
      </c>
      <c r="H95" s="7" t="s">
        <v>105</v>
      </c>
      <c r="I95" s="7" t="s">
        <v>72</v>
      </c>
      <c r="J95" s="6"/>
      <c r="K95" s="7">
        <v>20.0</v>
      </c>
      <c r="L95" s="6"/>
      <c r="M95" s="6"/>
    </row>
    <row r="96">
      <c r="A96" s="6"/>
      <c r="B96" s="19"/>
      <c r="C96" s="28" t="s">
        <v>1926</v>
      </c>
      <c r="D96" s="29">
        <v>1990.0</v>
      </c>
      <c r="E96" s="29" t="s">
        <v>102</v>
      </c>
      <c r="F96" s="29" t="s">
        <v>288</v>
      </c>
      <c r="G96" s="30">
        <v>5.0</v>
      </c>
      <c r="H96" s="29" t="s">
        <v>1927</v>
      </c>
      <c r="I96" s="30" t="s">
        <v>72</v>
      </c>
      <c r="J96" s="6"/>
      <c r="K96" s="7">
        <v>20.0</v>
      </c>
      <c r="L96" s="6"/>
      <c r="M96" s="6"/>
    </row>
    <row r="97">
      <c r="A97" s="6"/>
      <c r="B97" s="19"/>
      <c r="C97" s="28" t="s">
        <v>1928</v>
      </c>
      <c r="D97" s="29">
        <v>1990.0</v>
      </c>
      <c r="E97" s="29" t="s">
        <v>102</v>
      </c>
      <c r="F97" s="29" t="s">
        <v>288</v>
      </c>
      <c r="G97" s="30">
        <v>5.0</v>
      </c>
      <c r="H97" s="29" t="s">
        <v>1927</v>
      </c>
      <c r="I97" s="30" t="s">
        <v>72</v>
      </c>
      <c r="J97" s="6"/>
      <c r="K97" s="7">
        <v>20.0</v>
      </c>
      <c r="L97" s="6"/>
      <c r="M97" s="6"/>
    </row>
    <row r="98">
      <c r="A98" s="6"/>
      <c r="B98" s="19"/>
      <c r="C98" s="28" t="s">
        <v>1929</v>
      </c>
      <c r="D98" s="29">
        <v>1990.0</v>
      </c>
      <c r="E98" s="29" t="s">
        <v>102</v>
      </c>
      <c r="F98" s="29" t="s">
        <v>288</v>
      </c>
      <c r="G98" s="30">
        <v>5.0</v>
      </c>
      <c r="H98" s="29" t="s">
        <v>1927</v>
      </c>
      <c r="I98" s="30" t="s">
        <v>72</v>
      </c>
      <c r="J98" s="6"/>
      <c r="K98" s="7">
        <v>20.0</v>
      </c>
      <c r="L98" s="6"/>
      <c r="M98" s="6"/>
    </row>
    <row r="99">
      <c r="A99" s="6"/>
      <c r="B99" s="9" t="s">
        <v>21</v>
      </c>
      <c r="C99" s="9" t="s">
        <v>1930</v>
      </c>
      <c r="D99" s="7">
        <v>1991.0</v>
      </c>
      <c r="E99" s="7" t="s">
        <v>1802</v>
      </c>
      <c r="F99" s="7" t="s">
        <v>1931</v>
      </c>
      <c r="G99" s="7">
        <v>34.0</v>
      </c>
      <c r="H99" s="7" t="s">
        <v>105</v>
      </c>
      <c r="I99" s="7" t="s">
        <v>25</v>
      </c>
      <c r="J99" s="6"/>
      <c r="K99" s="7">
        <v>20.0</v>
      </c>
      <c r="L99" s="6"/>
      <c r="M99" s="6"/>
    </row>
    <row r="100">
      <c r="A100" s="6"/>
      <c r="B100" s="19"/>
      <c r="C100" s="9" t="s">
        <v>1932</v>
      </c>
      <c r="D100" s="7">
        <v>1989.0</v>
      </c>
      <c r="E100" s="7" t="s">
        <v>102</v>
      </c>
      <c r="F100" s="7" t="s">
        <v>1933</v>
      </c>
      <c r="G100" s="7">
        <v>8.0</v>
      </c>
      <c r="H100" s="7" t="s">
        <v>105</v>
      </c>
      <c r="I100" s="7" t="s">
        <v>25</v>
      </c>
      <c r="J100" s="6"/>
      <c r="K100" s="7">
        <v>20.0</v>
      </c>
      <c r="L100" s="6"/>
      <c r="M100" s="6"/>
    </row>
    <row r="101">
      <c r="A101" s="6"/>
      <c r="B101" s="19"/>
      <c r="C101" s="9" t="s">
        <v>1934</v>
      </c>
      <c r="D101" s="7">
        <v>1989.0</v>
      </c>
      <c r="E101" s="7" t="s">
        <v>102</v>
      </c>
      <c r="F101" s="7" t="s">
        <v>1933</v>
      </c>
      <c r="G101" s="7">
        <v>8.0</v>
      </c>
      <c r="H101" s="7" t="s">
        <v>105</v>
      </c>
      <c r="I101" s="7" t="s">
        <v>25</v>
      </c>
      <c r="J101" s="6"/>
      <c r="K101" s="7">
        <v>20.0</v>
      </c>
      <c r="L101" s="6"/>
      <c r="M101" s="6"/>
    </row>
    <row r="102">
      <c r="A102" s="6"/>
      <c r="B102" s="19"/>
      <c r="C102" s="9" t="s">
        <v>1935</v>
      </c>
      <c r="D102" s="7">
        <v>1989.0</v>
      </c>
      <c r="E102" s="7" t="s">
        <v>102</v>
      </c>
      <c r="F102" s="7" t="s">
        <v>1933</v>
      </c>
      <c r="G102" s="7">
        <v>8.0</v>
      </c>
      <c r="H102" s="7" t="s">
        <v>105</v>
      </c>
      <c r="I102" s="7" t="s">
        <v>25</v>
      </c>
      <c r="J102" s="6"/>
      <c r="K102" s="7">
        <v>20.0</v>
      </c>
      <c r="L102" s="6"/>
      <c r="M102" s="6"/>
    </row>
    <row r="103">
      <c r="A103" s="6"/>
      <c r="B103" s="19"/>
      <c r="C103" s="9" t="s">
        <v>1936</v>
      </c>
      <c r="D103" s="7">
        <v>1989.0</v>
      </c>
      <c r="E103" s="7" t="s">
        <v>102</v>
      </c>
      <c r="F103" s="7" t="s">
        <v>1933</v>
      </c>
      <c r="G103" s="7">
        <v>8.0</v>
      </c>
      <c r="H103" s="7" t="s">
        <v>105</v>
      </c>
      <c r="I103" s="7" t="s">
        <v>25</v>
      </c>
      <c r="J103" s="6"/>
      <c r="K103" s="7">
        <v>20.0</v>
      </c>
      <c r="L103" s="6"/>
      <c r="M103" s="6"/>
    </row>
    <row r="104">
      <c r="A104" s="6"/>
      <c r="B104" s="19"/>
      <c r="C104" s="9" t="s">
        <v>1937</v>
      </c>
      <c r="D104" s="7">
        <v>1989.0</v>
      </c>
      <c r="E104" s="7" t="s">
        <v>102</v>
      </c>
      <c r="F104" s="7" t="s">
        <v>1933</v>
      </c>
      <c r="G104" s="7">
        <v>8.0</v>
      </c>
      <c r="H104" s="7" t="s">
        <v>105</v>
      </c>
      <c r="I104" s="7" t="s">
        <v>25</v>
      </c>
      <c r="J104" s="6"/>
      <c r="K104" s="7">
        <v>20.0</v>
      </c>
      <c r="L104" s="6"/>
      <c r="M104" s="6"/>
    </row>
    <row r="105">
      <c r="A105" s="6"/>
      <c r="B105" s="19"/>
      <c r="C105" s="9" t="s">
        <v>1938</v>
      </c>
      <c r="D105" s="7">
        <v>1988.0</v>
      </c>
      <c r="E105" s="7" t="s">
        <v>1939</v>
      </c>
      <c r="F105" s="7" t="s">
        <v>1940</v>
      </c>
      <c r="G105" s="7">
        <v>67.0</v>
      </c>
      <c r="H105" s="7" t="s">
        <v>243</v>
      </c>
      <c r="I105" s="7" t="s">
        <v>72</v>
      </c>
      <c r="J105" s="6"/>
      <c r="K105" s="7">
        <v>20.0</v>
      </c>
      <c r="L105" s="6"/>
      <c r="M105" s="6"/>
    </row>
    <row r="106">
      <c r="A106" s="6"/>
      <c r="B106" s="19"/>
      <c r="C106" s="9" t="s">
        <v>1941</v>
      </c>
      <c r="D106" s="7">
        <v>1988.0</v>
      </c>
      <c r="E106" s="7" t="s">
        <v>102</v>
      </c>
      <c r="F106" s="7" t="s">
        <v>1864</v>
      </c>
      <c r="G106" s="7">
        <v>85.0</v>
      </c>
      <c r="H106" s="7" t="s">
        <v>243</v>
      </c>
      <c r="I106" s="7" t="s">
        <v>72</v>
      </c>
      <c r="J106" s="6"/>
      <c r="K106" s="7">
        <v>20.0</v>
      </c>
      <c r="L106" s="6"/>
      <c r="M106" s="6"/>
    </row>
    <row r="107">
      <c r="A107" s="6"/>
      <c r="B107" s="19"/>
      <c r="C107" s="9" t="s">
        <v>1942</v>
      </c>
      <c r="D107" s="7">
        <v>1987.0</v>
      </c>
      <c r="E107" s="7" t="s">
        <v>102</v>
      </c>
      <c r="F107" s="7" t="s">
        <v>1943</v>
      </c>
      <c r="G107" s="7">
        <v>80.0</v>
      </c>
      <c r="H107" s="7" t="s">
        <v>105</v>
      </c>
      <c r="I107" s="7" t="s">
        <v>72</v>
      </c>
      <c r="J107" s="6"/>
      <c r="K107" s="7">
        <v>20.0</v>
      </c>
      <c r="L107" s="6"/>
      <c r="M107" s="6"/>
    </row>
    <row r="108">
      <c r="A108" s="6"/>
      <c r="B108" s="9" t="s">
        <v>21</v>
      </c>
      <c r="C108" s="9" t="s">
        <v>1944</v>
      </c>
      <c r="D108" s="47">
        <v>2019.0</v>
      </c>
      <c r="E108" s="47" t="s">
        <v>884</v>
      </c>
      <c r="F108" s="47" t="s">
        <v>1945</v>
      </c>
      <c r="G108" s="47">
        <v>12.0</v>
      </c>
      <c r="H108" s="47" t="s">
        <v>1946</v>
      </c>
      <c r="I108" s="47" t="s">
        <v>30</v>
      </c>
      <c r="J108" s="46"/>
      <c r="K108" s="7">
        <v>22.0</v>
      </c>
      <c r="L108" s="6"/>
      <c r="M108" s="6"/>
    </row>
    <row r="109">
      <c r="A109" s="7" t="s">
        <v>1947</v>
      </c>
      <c r="B109" s="9" t="s">
        <v>21</v>
      </c>
      <c r="C109" s="9" t="s">
        <v>1948</v>
      </c>
      <c r="D109" s="7">
        <v>1995.0</v>
      </c>
      <c r="E109" s="7" t="s">
        <v>1949</v>
      </c>
      <c r="F109" s="7" t="s">
        <v>1950</v>
      </c>
      <c r="G109" s="7">
        <v>167.0</v>
      </c>
      <c r="H109" s="6"/>
      <c r="I109" s="7" t="s">
        <v>72</v>
      </c>
      <c r="J109" s="6"/>
      <c r="K109" s="7">
        <v>22.0</v>
      </c>
      <c r="L109" s="6"/>
      <c r="M109" s="6"/>
    </row>
    <row r="110">
      <c r="A110" s="6"/>
      <c r="B110" s="9" t="s">
        <v>21</v>
      </c>
      <c r="C110" s="9" t="s">
        <v>1951</v>
      </c>
      <c r="D110" s="7">
        <v>1981.0</v>
      </c>
      <c r="E110" s="7" t="s">
        <v>62</v>
      </c>
      <c r="F110" s="7" t="s">
        <v>1952</v>
      </c>
      <c r="G110" s="7" t="s">
        <v>1953</v>
      </c>
      <c r="H110" s="7">
        <v>75.0</v>
      </c>
      <c r="I110" s="7" t="s">
        <v>763</v>
      </c>
      <c r="J110" s="6"/>
      <c r="K110" s="7">
        <v>22.0</v>
      </c>
      <c r="L110" s="6"/>
      <c r="M110" s="6"/>
    </row>
    <row r="111">
      <c r="A111" s="6"/>
      <c r="B111" s="9" t="s">
        <v>21</v>
      </c>
      <c r="C111" s="9" t="s">
        <v>1954</v>
      </c>
      <c r="D111" s="7">
        <v>1988.0</v>
      </c>
      <c r="E111" s="7" t="s">
        <v>102</v>
      </c>
      <c r="F111" s="7" t="s">
        <v>1933</v>
      </c>
      <c r="G111" s="7" t="s">
        <v>1865</v>
      </c>
      <c r="H111" s="7">
        <v>124.0</v>
      </c>
      <c r="I111" s="7" t="s">
        <v>72</v>
      </c>
      <c r="J111" s="6"/>
      <c r="K111" s="7">
        <v>22.0</v>
      </c>
      <c r="L111" s="6"/>
      <c r="M111" s="6"/>
    </row>
    <row r="112">
      <c r="A112" s="6"/>
      <c r="B112" s="9" t="s">
        <v>21</v>
      </c>
      <c r="C112" s="9" t="s">
        <v>1955</v>
      </c>
      <c r="D112" s="7">
        <v>1988.0</v>
      </c>
      <c r="E112" s="7" t="s">
        <v>102</v>
      </c>
      <c r="F112" s="7" t="s">
        <v>1933</v>
      </c>
      <c r="G112" s="7" t="s">
        <v>1865</v>
      </c>
      <c r="H112" s="7">
        <v>124.0</v>
      </c>
      <c r="I112" s="7" t="s">
        <v>72</v>
      </c>
      <c r="J112" s="6"/>
      <c r="K112" s="7">
        <v>22.0</v>
      </c>
      <c r="L112" s="6"/>
      <c r="M112" s="6"/>
    </row>
    <row r="113">
      <c r="A113" s="6"/>
      <c r="B113" s="9" t="s">
        <v>21</v>
      </c>
      <c r="C113" s="9" t="s">
        <v>1956</v>
      </c>
      <c r="D113" s="7">
        <v>1988.0</v>
      </c>
      <c r="E113" s="7" t="s">
        <v>102</v>
      </c>
      <c r="F113" s="7" t="s">
        <v>1864</v>
      </c>
      <c r="G113" s="7"/>
      <c r="H113" s="7">
        <v>85.0</v>
      </c>
      <c r="I113" s="7" t="s">
        <v>72</v>
      </c>
      <c r="J113" s="6"/>
      <c r="K113" s="7">
        <v>22.0</v>
      </c>
      <c r="L113" s="6"/>
      <c r="M113" s="6"/>
    </row>
    <row r="114">
      <c r="A114" s="6"/>
      <c r="B114" s="9" t="s">
        <v>21</v>
      </c>
      <c r="C114" s="9" t="s">
        <v>1957</v>
      </c>
      <c r="D114" s="7">
        <v>1988.0</v>
      </c>
      <c r="E114" s="7" t="s">
        <v>102</v>
      </c>
      <c r="F114" s="7" t="s">
        <v>1864</v>
      </c>
      <c r="G114" s="7"/>
      <c r="H114" s="7">
        <v>85.0</v>
      </c>
      <c r="I114" s="7" t="s">
        <v>72</v>
      </c>
      <c r="J114" s="6"/>
      <c r="K114" s="7">
        <v>22.0</v>
      </c>
      <c r="L114" s="6"/>
      <c r="M114" s="6"/>
    </row>
    <row r="115">
      <c r="A115" s="6"/>
      <c r="B115" s="9" t="s">
        <v>21</v>
      </c>
      <c r="C115" s="9" t="s">
        <v>1958</v>
      </c>
      <c r="D115" s="7">
        <v>1988.0</v>
      </c>
      <c r="E115" s="7" t="s">
        <v>102</v>
      </c>
      <c r="F115" s="7" t="s">
        <v>1864</v>
      </c>
      <c r="G115" s="7"/>
      <c r="H115" s="7">
        <v>85.0</v>
      </c>
      <c r="I115" s="7" t="s">
        <v>72</v>
      </c>
      <c r="J115" s="6"/>
      <c r="K115" s="7">
        <v>22.0</v>
      </c>
      <c r="L115" s="6"/>
      <c r="M115" s="6"/>
    </row>
    <row r="116">
      <c r="A116" s="6"/>
      <c r="B116" s="9" t="s">
        <v>21</v>
      </c>
      <c r="C116" s="9" t="s">
        <v>1959</v>
      </c>
      <c r="D116" s="7">
        <v>1988.0</v>
      </c>
      <c r="E116" s="7" t="s">
        <v>102</v>
      </c>
      <c r="F116" s="7" t="s">
        <v>1864</v>
      </c>
      <c r="G116" s="7"/>
      <c r="H116" s="7">
        <v>85.0</v>
      </c>
      <c r="I116" s="7" t="s">
        <v>72</v>
      </c>
      <c r="J116" s="6"/>
      <c r="K116" s="7">
        <v>22.0</v>
      </c>
      <c r="L116" s="6"/>
      <c r="M116" s="6"/>
    </row>
    <row r="117">
      <c r="A117" s="6"/>
      <c r="B117" s="19"/>
      <c r="C117" s="9" t="s">
        <v>1960</v>
      </c>
      <c r="D117" s="7">
        <v>1987.0</v>
      </c>
      <c r="E117" s="7" t="s">
        <v>102</v>
      </c>
      <c r="F117" s="7" t="s">
        <v>1961</v>
      </c>
      <c r="G117" s="7">
        <v>118.0</v>
      </c>
      <c r="H117" s="7" t="s">
        <v>105</v>
      </c>
      <c r="I117" s="7" t="s">
        <v>72</v>
      </c>
      <c r="J117" s="6"/>
      <c r="K117" s="7">
        <v>22.0</v>
      </c>
      <c r="L117" s="6"/>
      <c r="M117" s="6"/>
    </row>
    <row r="118">
      <c r="A118" s="6"/>
      <c r="B118" s="19"/>
      <c r="C118" s="9" t="s">
        <v>1962</v>
      </c>
      <c r="D118" s="7">
        <v>1987.0</v>
      </c>
      <c r="E118" s="7" t="s">
        <v>1963</v>
      </c>
      <c r="F118" s="7" t="s">
        <v>1943</v>
      </c>
      <c r="G118" s="7">
        <v>80.0</v>
      </c>
      <c r="H118" s="7" t="s">
        <v>105</v>
      </c>
      <c r="I118" s="7" t="s">
        <v>72</v>
      </c>
      <c r="J118" s="6"/>
      <c r="K118" s="7">
        <v>22.0</v>
      </c>
      <c r="L118" s="6"/>
      <c r="M118" s="6"/>
    </row>
    <row r="119">
      <c r="A119" s="6"/>
      <c r="B119" s="19"/>
      <c r="C119" s="9" t="s">
        <v>1964</v>
      </c>
      <c r="D119" s="7">
        <v>1987.0</v>
      </c>
      <c r="E119" s="7" t="s">
        <v>102</v>
      </c>
      <c r="F119" s="7" t="s">
        <v>1965</v>
      </c>
      <c r="G119" s="7">
        <v>1.0</v>
      </c>
      <c r="H119" s="7" t="s">
        <v>105</v>
      </c>
      <c r="I119" s="7" t="s">
        <v>666</v>
      </c>
      <c r="J119" s="6"/>
      <c r="K119" s="7">
        <v>22.0</v>
      </c>
      <c r="L119" s="6"/>
      <c r="M119" s="6"/>
    </row>
    <row r="120">
      <c r="A120" s="6"/>
      <c r="B120" s="19"/>
      <c r="C120" s="9" t="s">
        <v>1966</v>
      </c>
      <c r="D120" s="7">
        <v>1987.0</v>
      </c>
      <c r="E120" s="7" t="s">
        <v>102</v>
      </c>
      <c r="F120" s="7" t="s">
        <v>1965</v>
      </c>
      <c r="G120" s="7">
        <v>1.0</v>
      </c>
      <c r="H120" s="7" t="s">
        <v>105</v>
      </c>
      <c r="I120" s="7" t="s">
        <v>666</v>
      </c>
      <c r="J120" s="6"/>
      <c r="K120" s="7">
        <v>22.0</v>
      </c>
      <c r="L120" s="6"/>
      <c r="M120" s="6"/>
    </row>
    <row r="121">
      <c r="A121" s="6"/>
      <c r="B121" s="9" t="s">
        <v>21</v>
      </c>
      <c r="C121" s="9" t="s">
        <v>1967</v>
      </c>
      <c r="D121" s="7">
        <v>1981.0</v>
      </c>
      <c r="E121" s="7" t="s">
        <v>62</v>
      </c>
      <c r="F121" s="7" t="s">
        <v>1933</v>
      </c>
      <c r="G121" s="7">
        <v>101.0</v>
      </c>
      <c r="H121" s="7" t="s">
        <v>1953</v>
      </c>
      <c r="I121" s="7" t="s">
        <v>666</v>
      </c>
      <c r="J121" s="6"/>
      <c r="K121" s="7">
        <v>22.0</v>
      </c>
      <c r="L121" s="6"/>
      <c r="M121" s="6"/>
    </row>
    <row r="122">
      <c r="A122" s="6"/>
      <c r="B122" s="9" t="s">
        <v>21</v>
      </c>
      <c r="C122" s="9" t="s">
        <v>1968</v>
      </c>
      <c r="D122" s="7">
        <v>1991.0</v>
      </c>
      <c r="E122" s="7" t="s">
        <v>1802</v>
      </c>
      <c r="F122" s="7" t="s">
        <v>288</v>
      </c>
      <c r="G122" s="7">
        <v>452.0</v>
      </c>
      <c r="H122" s="7" t="s">
        <v>105</v>
      </c>
      <c r="I122" s="7" t="s">
        <v>25</v>
      </c>
      <c r="J122" s="6"/>
      <c r="K122" s="7">
        <v>22.0</v>
      </c>
      <c r="L122" s="6"/>
      <c r="M122" s="6"/>
    </row>
    <row r="123">
      <c r="A123" s="6"/>
      <c r="B123" s="9" t="s">
        <v>21</v>
      </c>
      <c r="C123" s="7">
        <v>5.2171188E7</v>
      </c>
      <c r="D123" s="7">
        <v>1988.0</v>
      </c>
      <c r="E123" s="7" t="s">
        <v>1969</v>
      </c>
      <c r="F123" s="7" t="s">
        <v>1933</v>
      </c>
      <c r="G123" s="6"/>
      <c r="H123" s="7">
        <v>2.0</v>
      </c>
      <c r="I123" s="7" t="s">
        <v>666</v>
      </c>
      <c r="J123" s="6"/>
      <c r="K123" s="7">
        <v>24.0</v>
      </c>
      <c r="L123" s="6"/>
      <c r="M123" s="6"/>
    </row>
    <row r="124">
      <c r="A124" s="6"/>
      <c r="B124" s="9" t="s">
        <v>21</v>
      </c>
      <c r="C124" s="9" t="s">
        <v>1803</v>
      </c>
      <c r="D124" s="47">
        <v>2009.0</v>
      </c>
      <c r="E124" s="47" t="s">
        <v>1802</v>
      </c>
      <c r="F124" s="47" t="s">
        <v>1804</v>
      </c>
      <c r="G124" s="47">
        <v>227.0</v>
      </c>
      <c r="H124" s="46"/>
      <c r="I124" s="47" t="s">
        <v>25</v>
      </c>
      <c r="J124" s="46"/>
      <c r="K124" s="7">
        <v>25.0</v>
      </c>
      <c r="L124" s="6"/>
      <c r="M124" s="6"/>
    </row>
    <row r="125">
      <c r="A125" s="6"/>
      <c r="B125" s="9" t="s">
        <v>16</v>
      </c>
      <c r="C125" s="9" t="s">
        <v>1970</v>
      </c>
      <c r="D125" s="47">
        <v>2019.0</v>
      </c>
      <c r="E125" s="47" t="s">
        <v>884</v>
      </c>
      <c r="F125" s="47" t="s">
        <v>1840</v>
      </c>
      <c r="G125" s="47">
        <v>44.0</v>
      </c>
      <c r="H125" s="47" t="s">
        <v>851</v>
      </c>
      <c r="I125" s="47" t="s">
        <v>63</v>
      </c>
      <c r="J125" s="46"/>
      <c r="K125" s="7">
        <v>25.0</v>
      </c>
      <c r="L125" s="6"/>
      <c r="M125" s="6"/>
    </row>
    <row r="126">
      <c r="A126" s="6"/>
      <c r="B126" s="9" t="s">
        <v>21</v>
      </c>
      <c r="C126" s="9" t="s">
        <v>1971</v>
      </c>
      <c r="D126" s="47">
        <v>2019.0</v>
      </c>
      <c r="E126" s="47" t="s">
        <v>1649</v>
      </c>
      <c r="F126" s="47" t="s">
        <v>1972</v>
      </c>
      <c r="G126" s="47"/>
      <c r="H126" s="47" t="s">
        <v>898</v>
      </c>
      <c r="I126" s="47" t="s">
        <v>30</v>
      </c>
      <c r="J126" s="46"/>
      <c r="K126" s="7">
        <v>25.0</v>
      </c>
      <c r="L126" s="6"/>
      <c r="M126" s="6"/>
    </row>
    <row r="127">
      <c r="A127" s="6"/>
      <c r="B127" s="9" t="s">
        <v>66</v>
      </c>
      <c r="C127" s="9" t="s">
        <v>1973</v>
      </c>
      <c r="D127" s="22">
        <v>1992.0</v>
      </c>
      <c r="E127" s="22" t="s">
        <v>1974</v>
      </c>
      <c r="F127" s="22" t="s">
        <v>1903</v>
      </c>
      <c r="G127" s="22">
        <v>362.0</v>
      </c>
      <c r="H127" s="27"/>
      <c r="I127" s="22" t="s">
        <v>467</v>
      </c>
      <c r="J127" s="6"/>
      <c r="K127" s="7">
        <v>25.0</v>
      </c>
      <c r="L127" s="6"/>
      <c r="M127" s="6"/>
    </row>
    <row r="128">
      <c r="A128" s="6"/>
      <c r="B128" s="9" t="s">
        <v>21</v>
      </c>
      <c r="C128" s="9" t="s">
        <v>1975</v>
      </c>
      <c r="D128" s="7">
        <v>2019.0</v>
      </c>
      <c r="E128" s="7" t="s">
        <v>1161</v>
      </c>
      <c r="F128" s="7" t="s">
        <v>1976</v>
      </c>
      <c r="G128" s="7">
        <v>182.0</v>
      </c>
      <c r="H128" s="7" t="s">
        <v>932</v>
      </c>
      <c r="I128" s="7" t="s">
        <v>30</v>
      </c>
      <c r="J128" s="6"/>
      <c r="K128" s="7">
        <v>25.0</v>
      </c>
      <c r="L128" s="6"/>
      <c r="M128" s="6"/>
    </row>
    <row r="129">
      <c r="A129" s="6"/>
      <c r="B129" s="9" t="s">
        <v>21</v>
      </c>
      <c r="C129" s="9" t="s">
        <v>1977</v>
      </c>
      <c r="D129" s="7">
        <v>2020.0</v>
      </c>
      <c r="E129" s="7" t="s">
        <v>1847</v>
      </c>
      <c r="F129" s="7" t="s">
        <v>1978</v>
      </c>
      <c r="G129" s="7">
        <v>3.0</v>
      </c>
      <c r="H129" s="6"/>
      <c r="I129" s="7" t="s">
        <v>25</v>
      </c>
      <c r="J129" s="6"/>
      <c r="K129" s="7">
        <v>25.0</v>
      </c>
      <c r="L129" s="6"/>
      <c r="M129" s="6"/>
    </row>
    <row r="130">
      <c r="A130" s="6"/>
      <c r="B130" s="16" t="s">
        <v>21</v>
      </c>
      <c r="C130" s="16" t="s">
        <v>1979</v>
      </c>
      <c r="D130" s="17">
        <v>2018.0</v>
      </c>
      <c r="E130" s="17" t="s">
        <v>119</v>
      </c>
      <c r="F130" s="17" t="s">
        <v>1976</v>
      </c>
      <c r="G130" s="17">
        <v>198.0</v>
      </c>
      <c r="H130" s="18"/>
      <c r="I130" s="17" t="s">
        <v>25</v>
      </c>
      <c r="J130" s="6"/>
      <c r="K130" s="7">
        <v>25.0</v>
      </c>
      <c r="L130" s="6"/>
      <c r="M130" s="6"/>
    </row>
    <row r="131">
      <c r="A131" s="6"/>
      <c r="B131" s="16" t="s">
        <v>21</v>
      </c>
      <c r="C131" s="16" t="s">
        <v>1980</v>
      </c>
      <c r="D131" s="17">
        <v>2019.0</v>
      </c>
      <c r="E131" s="17" t="s">
        <v>305</v>
      </c>
      <c r="F131" s="17" t="s">
        <v>1449</v>
      </c>
      <c r="G131" s="17">
        <v>172.0</v>
      </c>
      <c r="H131" s="17" t="s">
        <v>1981</v>
      </c>
      <c r="I131" s="17" t="s">
        <v>25</v>
      </c>
      <c r="J131" s="6"/>
      <c r="K131" s="7">
        <v>25.0</v>
      </c>
      <c r="L131" s="6"/>
      <c r="M131" s="6"/>
    </row>
    <row r="132">
      <c r="A132" s="6"/>
      <c r="B132" s="16" t="s">
        <v>21</v>
      </c>
      <c r="C132" s="16" t="s">
        <v>1982</v>
      </c>
      <c r="D132" s="17">
        <v>2019.0</v>
      </c>
      <c r="E132" s="17" t="s">
        <v>1847</v>
      </c>
      <c r="F132" s="17" t="s">
        <v>1848</v>
      </c>
      <c r="G132" s="17">
        <v>65.0</v>
      </c>
      <c r="H132" s="17"/>
      <c r="I132" s="17" t="s">
        <v>25</v>
      </c>
      <c r="J132" s="6"/>
      <c r="K132" s="7">
        <v>25.0</v>
      </c>
      <c r="L132" s="6"/>
      <c r="M132" s="6"/>
    </row>
    <row r="133">
      <c r="A133" s="6"/>
      <c r="B133" s="16" t="s">
        <v>21</v>
      </c>
      <c r="C133" s="16" t="s">
        <v>1983</v>
      </c>
      <c r="D133" s="17">
        <v>2019.0</v>
      </c>
      <c r="E133" s="17" t="s">
        <v>1847</v>
      </c>
      <c r="F133" s="17" t="s">
        <v>1848</v>
      </c>
      <c r="G133" s="17">
        <v>2.0</v>
      </c>
      <c r="H133" s="17"/>
      <c r="I133" s="17" t="s">
        <v>25</v>
      </c>
      <c r="J133" s="6"/>
      <c r="K133" s="7">
        <v>25.0</v>
      </c>
      <c r="L133" s="6"/>
      <c r="M133" s="6"/>
    </row>
    <row r="134">
      <c r="A134" s="6"/>
      <c r="B134" s="16" t="s">
        <v>21</v>
      </c>
      <c r="C134" s="16" t="s">
        <v>1984</v>
      </c>
      <c r="D134" s="17">
        <v>2019.0</v>
      </c>
      <c r="E134" s="17" t="s">
        <v>956</v>
      </c>
      <c r="F134" s="17" t="s">
        <v>1449</v>
      </c>
      <c r="G134" s="17">
        <v>277.0</v>
      </c>
      <c r="H134" s="17" t="s">
        <v>1985</v>
      </c>
      <c r="I134" s="17" t="s">
        <v>30</v>
      </c>
      <c r="J134" s="6"/>
      <c r="K134" s="7">
        <v>25.0</v>
      </c>
      <c r="L134" s="6"/>
      <c r="M134" s="6"/>
    </row>
    <row r="135">
      <c r="A135" s="6"/>
      <c r="B135" s="9" t="s">
        <v>21</v>
      </c>
      <c r="C135" s="9" t="s">
        <v>1986</v>
      </c>
      <c r="D135" s="7">
        <v>2019.0</v>
      </c>
      <c r="E135" s="7" t="s">
        <v>956</v>
      </c>
      <c r="F135" s="7" t="s">
        <v>1823</v>
      </c>
      <c r="G135" s="7"/>
      <c r="H135" s="7">
        <v>591.0</v>
      </c>
      <c r="I135" s="7" t="s">
        <v>30</v>
      </c>
      <c r="J135" s="6"/>
      <c r="K135" s="7">
        <v>25.0</v>
      </c>
      <c r="L135" s="6"/>
      <c r="M135" s="6"/>
    </row>
    <row r="136">
      <c r="A136" s="6"/>
      <c r="B136" s="9" t="s">
        <v>21</v>
      </c>
      <c r="C136" s="9" t="s">
        <v>1987</v>
      </c>
      <c r="D136" s="7">
        <v>2019.0</v>
      </c>
      <c r="E136" s="7" t="s">
        <v>956</v>
      </c>
      <c r="F136" s="7" t="s">
        <v>1823</v>
      </c>
      <c r="G136" s="7"/>
      <c r="H136" s="7">
        <v>591.0</v>
      </c>
      <c r="I136" s="7" t="s">
        <v>30</v>
      </c>
      <c r="J136" s="6"/>
      <c r="K136" s="7">
        <v>25.0</v>
      </c>
      <c r="L136" s="6"/>
      <c r="M136" s="6"/>
    </row>
    <row r="137">
      <c r="A137" s="6"/>
      <c r="B137" s="9" t="s">
        <v>21</v>
      </c>
      <c r="C137" s="9" t="s">
        <v>1988</v>
      </c>
      <c r="D137" s="7">
        <v>2019.0</v>
      </c>
      <c r="E137" s="7" t="s">
        <v>956</v>
      </c>
      <c r="F137" s="7" t="s">
        <v>1823</v>
      </c>
      <c r="G137" s="7"/>
      <c r="H137" s="7">
        <v>591.0</v>
      </c>
      <c r="I137" s="7" t="s">
        <v>30</v>
      </c>
      <c r="J137" s="6"/>
      <c r="K137" s="7">
        <v>25.0</v>
      </c>
      <c r="L137" s="6"/>
      <c r="M137" s="6"/>
    </row>
    <row r="138">
      <c r="A138" s="6"/>
      <c r="B138" s="9" t="s">
        <v>21</v>
      </c>
      <c r="C138" s="9" t="s">
        <v>1989</v>
      </c>
      <c r="D138" s="7">
        <v>2019.0</v>
      </c>
      <c r="E138" s="7" t="s">
        <v>905</v>
      </c>
      <c r="F138" s="7" t="s">
        <v>1990</v>
      </c>
      <c r="G138" s="7"/>
      <c r="H138" s="7">
        <v>256.0</v>
      </c>
      <c r="I138" s="7" t="s">
        <v>30</v>
      </c>
      <c r="J138" s="6"/>
      <c r="K138" s="7">
        <v>25.0</v>
      </c>
      <c r="L138" s="6"/>
      <c r="M138" s="6"/>
    </row>
    <row r="139">
      <c r="A139" s="6"/>
      <c r="B139" s="9" t="s">
        <v>21</v>
      </c>
      <c r="C139" s="9" t="s">
        <v>1991</v>
      </c>
      <c r="D139" s="7">
        <v>2019.0</v>
      </c>
      <c r="E139" s="7" t="s">
        <v>905</v>
      </c>
      <c r="F139" s="7" t="s">
        <v>1990</v>
      </c>
      <c r="G139" s="7"/>
      <c r="H139" s="7">
        <v>256.0</v>
      </c>
      <c r="I139" s="7" t="s">
        <v>30</v>
      </c>
      <c r="J139" s="6"/>
      <c r="K139" s="7">
        <v>25.0</v>
      </c>
      <c r="L139" s="6"/>
      <c r="M139" s="6"/>
    </row>
    <row r="140">
      <c r="A140" s="6"/>
      <c r="B140" s="9" t="s">
        <v>21</v>
      </c>
      <c r="C140" s="9" t="s">
        <v>1992</v>
      </c>
      <c r="D140" s="7">
        <v>1988.0</v>
      </c>
      <c r="E140" s="7" t="s">
        <v>102</v>
      </c>
      <c r="F140" s="7" t="s">
        <v>1993</v>
      </c>
      <c r="G140" s="7" t="s">
        <v>1865</v>
      </c>
      <c r="H140" s="7">
        <v>123.0</v>
      </c>
      <c r="I140" s="7" t="s">
        <v>72</v>
      </c>
      <c r="J140" s="6"/>
      <c r="K140" s="7">
        <v>25.0</v>
      </c>
      <c r="L140" s="6"/>
      <c r="M140" s="6"/>
    </row>
    <row r="141">
      <c r="A141" s="6"/>
      <c r="B141" s="9" t="s">
        <v>21</v>
      </c>
      <c r="C141" s="9" t="s">
        <v>1994</v>
      </c>
      <c r="D141" s="7">
        <v>1989.0</v>
      </c>
      <c r="E141" s="7" t="s">
        <v>1995</v>
      </c>
      <c r="F141" s="7" t="s">
        <v>1996</v>
      </c>
      <c r="G141" s="6"/>
      <c r="H141" s="7">
        <v>138.0</v>
      </c>
      <c r="I141" s="7" t="s">
        <v>25</v>
      </c>
      <c r="J141" s="6"/>
      <c r="K141" s="7">
        <v>25.0</v>
      </c>
      <c r="L141" s="6"/>
      <c r="M141" s="6"/>
    </row>
    <row r="142">
      <c r="A142" s="6"/>
      <c r="B142" s="9" t="s">
        <v>21</v>
      </c>
      <c r="C142" s="9" t="s">
        <v>1997</v>
      </c>
      <c r="D142" s="7">
        <v>1989.0</v>
      </c>
      <c r="E142" s="7" t="s">
        <v>1995</v>
      </c>
      <c r="F142" s="7" t="s">
        <v>1996</v>
      </c>
      <c r="G142" s="6"/>
      <c r="H142" s="7">
        <v>138.0</v>
      </c>
      <c r="I142" s="7" t="s">
        <v>25</v>
      </c>
      <c r="J142" s="6"/>
      <c r="K142" s="7">
        <v>25.0</v>
      </c>
      <c r="L142" s="6"/>
      <c r="M142" s="6"/>
    </row>
    <row r="143">
      <c r="A143" s="6"/>
      <c r="B143" s="9" t="s">
        <v>21</v>
      </c>
      <c r="C143" s="9" t="s">
        <v>1998</v>
      </c>
      <c r="D143" s="7">
        <v>1989.0</v>
      </c>
      <c r="E143" s="7" t="s">
        <v>1995</v>
      </c>
      <c r="F143" s="7" t="s">
        <v>1996</v>
      </c>
      <c r="G143" s="6"/>
      <c r="H143" s="7">
        <v>310.0</v>
      </c>
      <c r="I143" s="7" t="s">
        <v>25</v>
      </c>
      <c r="J143" s="6"/>
      <c r="K143" s="7">
        <v>25.0</v>
      </c>
      <c r="L143" s="6"/>
      <c r="M143" s="6"/>
    </row>
    <row r="144">
      <c r="A144" s="6"/>
      <c r="B144" s="9" t="s">
        <v>21</v>
      </c>
      <c r="C144" s="9" t="s">
        <v>1999</v>
      </c>
      <c r="D144" s="7">
        <v>1989.0</v>
      </c>
      <c r="E144" s="7" t="s">
        <v>1995</v>
      </c>
      <c r="F144" s="7" t="s">
        <v>288</v>
      </c>
      <c r="G144" s="7" t="s">
        <v>1865</v>
      </c>
      <c r="H144" s="7">
        <v>21.0</v>
      </c>
      <c r="I144" s="7" t="s">
        <v>25</v>
      </c>
      <c r="J144" s="6"/>
      <c r="K144" s="7">
        <v>25.0</v>
      </c>
      <c r="L144" s="6"/>
      <c r="M144" s="6"/>
    </row>
    <row r="145">
      <c r="A145" s="6"/>
      <c r="B145" s="9" t="s">
        <v>21</v>
      </c>
      <c r="C145" s="9" t="s">
        <v>2000</v>
      </c>
      <c r="D145" s="7">
        <v>1989.0</v>
      </c>
      <c r="E145" s="7" t="s">
        <v>1995</v>
      </c>
      <c r="F145" s="7" t="s">
        <v>288</v>
      </c>
      <c r="G145" s="7" t="s">
        <v>1865</v>
      </c>
      <c r="H145" s="7">
        <v>21.0</v>
      </c>
      <c r="I145" s="7" t="s">
        <v>25</v>
      </c>
      <c r="J145" s="6"/>
      <c r="K145" s="7">
        <v>25.0</v>
      </c>
      <c r="L145" s="6"/>
      <c r="M145" s="6"/>
    </row>
    <row r="146">
      <c r="A146" s="6"/>
      <c r="B146" s="9" t="s">
        <v>21</v>
      </c>
      <c r="C146" s="9" t="s">
        <v>2001</v>
      </c>
      <c r="D146" s="7">
        <v>1989.0</v>
      </c>
      <c r="E146" s="7" t="s">
        <v>1995</v>
      </c>
      <c r="F146" s="7" t="s">
        <v>288</v>
      </c>
      <c r="G146" s="7" t="s">
        <v>1865</v>
      </c>
      <c r="H146" s="7">
        <v>21.0</v>
      </c>
      <c r="I146" s="7" t="s">
        <v>25</v>
      </c>
      <c r="J146" s="6"/>
      <c r="K146" s="7">
        <v>25.0</v>
      </c>
      <c r="L146" s="6"/>
      <c r="M146" s="6"/>
    </row>
    <row r="147">
      <c r="A147" s="6"/>
      <c r="B147" s="9" t="s">
        <v>21</v>
      </c>
      <c r="C147" s="9" t="s">
        <v>2002</v>
      </c>
      <c r="D147" s="7">
        <v>1989.0</v>
      </c>
      <c r="E147" s="7" t="s">
        <v>1995</v>
      </c>
      <c r="F147" s="7" t="s">
        <v>288</v>
      </c>
      <c r="G147" s="7" t="s">
        <v>1865</v>
      </c>
      <c r="H147" s="7">
        <v>21.0</v>
      </c>
      <c r="I147" s="7" t="s">
        <v>25</v>
      </c>
      <c r="J147" s="6"/>
      <c r="K147" s="7">
        <v>25.0</v>
      </c>
      <c r="L147" s="6"/>
      <c r="M147" s="6"/>
    </row>
    <row r="148">
      <c r="A148" s="6"/>
      <c r="B148" s="9" t="s">
        <v>21</v>
      </c>
      <c r="C148" s="9" t="s">
        <v>2003</v>
      </c>
      <c r="D148" s="7">
        <v>1989.0</v>
      </c>
      <c r="E148" s="7" t="s">
        <v>1995</v>
      </c>
      <c r="F148" s="7" t="s">
        <v>288</v>
      </c>
      <c r="G148" s="7" t="s">
        <v>1865</v>
      </c>
      <c r="H148" s="7">
        <v>21.0</v>
      </c>
      <c r="I148" s="7" t="s">
        <v>25</v>
      </c>
      <c r="J148" s="6"/>
      <c r="K148" s="7">
        <v>25.0</v>
      </c>
      <c r="L148" s="6"/>
      <c r="M148" s="6"/>
    </row>
    <row r="149">
      <c r="A149" s="6"/>
      <c r="B149" s="9" t="s">
        <v>21</v>
      </c>
      <c r="C149" s="9" t="s">
        <v>2004</v>
      </c>
      <c r="D149" s="7">
        <v>1989.0</v>
      </c>
      <c r="E149" s="7" t="s">
        <v>1995</v>
      </c>
      <c r="F149" s="7" t="s">
        <v>288</v>
      </c>
      <c r="G149" s="7" t="s">
        <v>1865</v>
      </c>
      <c r="H149" s="7">
        <v>21.0</v>
      </c>
      <c r="I149" s="7" t="s">
        <v>25</v>
      </c>
      <c r="J149" s="6"/>
      <c r="K149" s="7">
        <v>25.0</v>
      </c>
      <c r="L149" s="6"/>
      <c r="M149" s="6"/>
    </row>
    <row r="150">
      <c r="A150" s="6"/>
      <c r="B150" s="9" t="s">
        <v>21</v>
      </c>
      <c r="C150" s="9" t="s">
        <v>2005</v>
      </c>
      <c r="D150" s="7">
        <v>1989.0</v>
      </c>
      <c r="E150" s="7" t="s">
        <v>1995</v>
      </c>
      <c r="F150" s="7" t="s">
        <v>288</v>
      </c>
      <c r="G150" s="7" t="s">
        <v>1865</v>
      </c>
      <c r="H150" s="7">
        <v>21.0</v>
      </c>
      <c r="I150" s="7" t="s">
        <v>25</v>
      </c>
      <c r="J150" s="6"/>
      <c r="K150" s="7">
        <v>25.0</v>
      </c>
      <c r="L150" s="6"/>
      <c r="M150" s="6"/>
    </row>
    <row r="151">
      <c r="A151" s="6"/>
      <c r="B151" s="9" t="s">
        <v>21</v>
      </c>
      <c r="C151" s="9" t="s">
        <v>2006</v>
      </c>
      <c r="D151" s="7">
        <v>1989.0</v>
      </c>
      <c r="E151" s="7" t="s">
        <v>1995</v>
      </c>
      <c r="F151" s="7" t="s">
        <v>288</v>
      </c>
      <c r="G151" s="7" t="s">
        <v>1865</v>
      </c>
      <c r="H151" s="7">
        <v>21.0</v>
      </c>
      <c r="I151" s="7" t="s">
        <v>25</v>
      </c>
      <c r="J151" s="6"/>
      <c r="K151" s="7">
        <v>25.0</v>
      </c>
      <c r="L151" s="6"/>
      <c r="M151" s="6"/>
    </row>
    <row r="152">
      <c r="A152" s="6"/>
      <c r="B152" s="9" t="s">
        <v>21</v>
      </c>
      <c r="C152" s="9" t="s">
        <v>2007</v>
      </c>
      <c r="D152" s="7">
        <v>1991.0</v>
      </c>
      <c r="E152" s="7" t="s">
        <v>1802</v>
      </c>
      <c r="F152" s="7" t="s">
        <v>288</v>
      </c>
      <c r="G152" s="6"/>
      <c r="H152" s="7">
        <v>44.0</v>
      </c>
      <c r="I152" s="7" t="s">
        <v>25</v>
      </c>
      <c r="J152" s="6"/>
      <c r="K152" s="7">
        <v>25.0</v>
      </c>
      <c r="L152" s="6"/>
      <c r="M152" s="6"/>
    </row>
    <row r="153">
      <c r="A153" s="6"/>
      <c r="B153" s="9" t="s">
        <v>21</v>
      </c>
      <c r="C153" s="9" t="s">
        <v>2008</v>
      </c>
      <c r="D153" s="7">
        <v>1991.0</v>
      </c>
      <c r="E153" s="7" t="s">
        <v>1802</v>
      </c>
      <c r="F153" s="7" t="s">
        <v>288</v>
      </c>
      <c r="G153" s="6"/>
      <c r="H153" s="7">
        <v>44.0</v>
      </c>
      <c r="I153" s="7" t="s">
        <v>25</v>
      </c>
      <c r="J153" s="6"/>
      <c r="K153" s="7">
        <v>25.0</v>
      </c>
      <c r="L153" s="6"/>
      <c r="M153" s="6"/>
    </row>
    <row r="154">
      <c r="A154" s="6"/>
      <c r="B154" s="9" t="s">
        <v>21</v>
      </c>
      <c r="C154" s="9" t="s">
        <v>2009</v>
      </c>
      <c r="D154" s="7">
        <v>1988.0</v>
      </c>
      <c r="E154" s="7" t="s">
        <v>102</v>
      </c>
      <c r="F154" s="7" t="s">
        <v>1993</v>
      </c>
      <c r="G154" s="6"/>
      <c r="H154" s="7">
        <v>67.0</v>
      </c>
      <c r="I154" s="7" t="s">
        <v>72</v>
      </c>
      <c r="J154" s="6"/>
      <c r="K154" s="7">
        <v>25.0</v>
      </c>
      <c r="L154" s="6"/>
      <c r="M154" s="6"/>
    </row>
    <row r="155">
      <c r="A155" s="6"/>
      <c r="B155" s="9" t="s">
        <v>21</v>
      </c>
      <c r="C155" s="9" t="s">
        <v>2010</v>
      </c>
      <c r="D155" s="7">
        <v>1987.0</v>
      </c>
      <c r="E155" s="7" t="s">
        <v>1969</v>
      </c>
      <c r="F155" s="7" t="s">
        <v>1943</v>
      </c>
      <c r="G155" s="7"/>
      <c r="H155" s="7">
        <v>3.0</v>
      </c>
      <c r="I155" s="7" t="s">
        <v>763</v>
      </c>
      <c r="J155" s="6"/>
      <c r="K155" s="7">
        <v>25.0</v>
      </c>
      <c r="L155" s="6"/>
      <c r="M155" s="6"/>
    </row>
    <row r="156">
      <c r="A156" s="6"/>
      <c r="B156" s="9" t="s">
        <v>21</v>
      </c>
      <c r="C156" s="9" t="s">
        <v>2011</v>
      </c>
      <c r="D156" s="7">
        <v>2019.0</v>
      </c>
      <c r="E156" s="7" t="s">
        <v>2012</v>
      </c>
      <c r="F156" s="7" t="s">
        <v>1786</v>
      </c>
      <c r="G156" s="7"/>
      <c r="H156" s="7">
        <v>158.0</v>
      </c>
      <c r="I156" s="7" t="s">
        <v>25</v>
      </c>
      <c r="J156" s="6"/>
      <c r="K156" s="7">
        <v>25.0</v>
      </c>
      <c r="L156" s="6"/>
      <c r="M156" s="6"/>
    </row>
    <row r="157">
      <c r="A157" s="6"/>
      <c r="B157" s="9" t="s">
        <v>66</v>
      </c>
      <c r="C157" s="9" t="s">
        <v>2013</v>
      </c>
      <c r="D157" s="7">
        <v>2019.0</v>
      </c>
      <c r="E157" s="7" t="s">
        <v>119</v>
      </c>
      <c r="F157" s="7" t="s">
        <v>1786</v>
      </c>
      <c r="G157" s="7" t="s">
        <v>2014</v>
      </c>
      <c r="H157" s="7">
        <v>7.0</v>
      </c>
      <c r="I157" s="7" t="s">
        <v>68</v>
      </c>
      <c r="J157" s="6"/>
      <c r="K157" s="7">
        <v>25.0</v>
      </c>
      <c r="L157" s="6"/>
      <c r="M157" s="6"/>
    </row>
    <row r="158">
      <c r="A158" s="6"/>
      <c r="B158" s="9" t="s">
        <v>21</v>
      </c>
      <c r="C158" s="9" t="s">
        <v>2015</v>
      </c>
      <c r="D158" s="7">
        <v>2019.0</v>
      </c>
      <c r="E158" s="7" t="s">
        <v>884</v>
      </c>
      <c r="F158" s="7" t="s">
        <v>1786</v>
      </c>
      <c r="G158" s="7" t="s">
        <v>920</v>
      </c>
      <c r="H158" s="7">
        <v>209.0</v>
      </c>
      <c r="I158" s="7" t="s">
        <v>25</v>
      </c>
      <c r="J158" s="6"/>
      <c r="K158" s="7">
        <v>25.0</v>
      </c>
      <c r="L158" s="6"/>
      <c r="M158" s="6"/>
    </row>
    <row r="159">
      <c r="A159" s="6"/>
      <c r="B159" s="9" t="s">
        <v>21</v>
      </c>
      <c r="C159" s="9" t="s">
        <v>2016</v>
      </c>
      <c r="D159" s="7">
        <v>2019.0</v>
      </c>
      <c r="E159" s="7" t="s">
        <v>1099</v>
      </c>
      <c r="F159" s="7" t="s">
        <v>1848</v>
      </c>
      <c r="G159" s="7">
        <v>161.0</v>
      </c>
      <c r="H159" s="7" t="s">
        <v>243</v>
      </c>
      <c r="I159" s="7" t="s">
        <v>72</v>
      </c>
      <c r="J159" s="6"/>
      <c r="K159" s="7">
        <v>25.0</v>
      </c>
      <c r="L159" s="6"/>
      <c r="M159" s="6"/>
    </row>
    <row r="160">
      <c r="A160" s="6"/>
      <c r="B160" s="19"/>
      <c r="C160" s="9" t="s">
        <v>2017</v>
      </c>
      <c r="D160" s="7">
        <v>1990.0</v>
      </c>
      <c r="E160" s="7" t="s">
        <v>102</v>
      </c>
      <c r="F160" s="7" t="s">
        <v>288</v>
      </c>
      <c r="G160" s="7">
        <v>26.0</v>
      </c>
      <c r="H160" s="7" t="s">
        <v>105</v>
      </c>
      <c r="I160" s="7" t="s">
        <v>666</v>
      </c>
      <c r="J160" s="6"/>
      <c r="K160" s="7">
        <v>25.0</v>
      </c>
      <c r="L160" s="6"/>
      <c r="M160" s="6"/>
    </row>
    <row r="161">
      <c r="A161" s="6"/>
      <c r="B161" s="19"/>
      <c r="C161" s="9" t="s">
        <v>2018</v>
      </c>
      <c r="D161" s="7">
        <v>1987.0</v>
      </c>
      <c r="E161" s="7" t="s">
        <v>102</v>
      </c>
      <c r="F161" s="7" t="s">
        <v>2019</v>
      </c>
      <c r="G161" s="7">
        <v>106.0</v>
      </c>
      <c r="H161" s="7" t="s">
        <v>105</v>
      </c>
      <c r="I161" s="7" t="s">
        <v>72</v>
      </c>
      <c r="J161" s="6"/>
      <c r="K161" s="7">
        <v>25.0</v>
      </c>
      <c r="L161" s="6"/>
      <c r="M161" s="6"/>
    </row>
    <row r="162">
      <c r="A162" s="6"/>
      <c r="B162" s="19"/>
      <c r="C162" s="7">
        <v>5.2171105E7</v>
      </c>
      <c r="D162" s="7">
        <v>1987.0</v>
      </c>
      <c r="E162" s="7" t="s">
        <v>102</v>
      </c>
      <c r="F162" s="7" t="s">
        <v>2020</v>
      </c>
      <c r="G162" s="7">
        <v>35.0</v>
      </c>
      <c r="H162" s="7" t="s">
        <v>105</v>
      </c>
      <c r="I162" s="7" t="s">
        <v>72</v>
      </c>
      <c r="J162" s="6"/>
      <c r="K162" s="7">
        <v>25.0</v>
      </c>
      <c r="L162" s="6"/>
      <c r="M162" s="6"/>
    </row>
    <row r="163">
      <c r="A163" s="6"/>
      <c r="B163" s="19"/>
      <c r="C163" s="7">
        <v>5.2171103E7</v>
      </c>
      <c r="D163" s="7">
        <v>1987.0</v>
      </c>
      <c r="E163" s="7" t="s">
        <v>102</v>
      </c>
      <c r="F163" s="7" t="s">
        <v>2020</v>
      </c>
      <c r="G163" s="7">
        <v>35.0</v>
      </c>
      <c r="H163" s="7" t="s">
        <v>105</v>
      </c>
      <c r="I163" s="7" t="s">
        <v>72</v>
      </c>
      <c r="J163" s="6"/>
      <c r="K163" s="7">
        <v>25.0</v>
      </c>
      <c r="L163" s="6"/>
      <c r="M163" s="6"/>
    </row>
    <row r="164">
      <c r="A164" s="6"/>
      <c r="B164" s="19"/>
      <c r="C164" s="9" t="s">
        <v>2021</v>
      </c>
      <c r="D164" s="7">
        <v>1987.0</v>
      </c>
      <c r="E164" s="7" t="s">
        <v>102</v>
      </c>
      <c r="F164" s="7" t="s">
        <v>2020</v>
      </c>
      <c r="G164" s="7">
        <v>35.0</v>
      </c>
      <c r="H164" s="7" t="s">
        <v>105</v>
      </c>
      <c r="I164" s="7" t="s">
        <v>72</v>
      </c>
      <c r="J164" s="6"/>
      <c r="K164" s="7">
        <v>25.0</v>
      </c>
      <c r="L164" s="6"/>
      <c r="M164" s="6"/>
    </row>
    <row r="165">
      <c r="A165" s="6"/>
      <c r="B165" s="19"/>
      <c r="C165" s="9" t="s">
        <v>2022</v>
      </c>
      <c r="D165" s="7">
        <v>1989.0</v>
      </c>
      <c r="E165" s="7" t="s">
        <v>102</v>
      </c>
      <c r="F165" s="7" t="s">
        <v>2023</v>
      </c>
      <c r="G165" s="7">
        <v>56.0</v>
      </c>
      <c r="H165" s="7" t="s">
        <v>105</v>
      </c>
      <c r="I165" s="7" t="s">
        <v>25</v>
      </c>
      <c r="J165" s="6"/>
      <c r="K165" s="7">
        <v>25.0</v>
      </c>
      <c r="L165" s="6"/>
      <c r="M165" s="6"/>
    </row>
    <row r="166">
      <c r="A166" s="6"/>
      <c r="B166" s="19"/>
      <c r="C166" s="9" t="s">
        <v>2024</v>
      </c>
      <c r="D166" s="7">
        <v>1987.0</v>
      </c>
      <c r="E166" s="7" t="s">
        <v>102</v>
      </c>
      <c r="F166" s="7" t="s">
        <v>2025</v>
      </c>
      <c r="G166" s="7">
        <v>7.0</v>
      </c>
      <c r="H166" s="7" t="s">
        <v>1567</v>
      </c>
      <c r="I166" s="7" t="s">
        <v>72</v>
      </c>
      <c r="J166" s="6"/>
      <c r="K166" s="7">
        <v>25.0</v>
      </c>
      <c r="L166" s="6"/>
      <c r="M166" s="6"/>
    </row>
    <row r="167">
      <c r="A167" s="6"/>
      <c r="B167" s="19"/>
      <c r="C167" s="9" t="s">
        <v>2026</v>
      </c>
      <c r="D167" s="7">
        <v>1987.0</v>
      </c>
      <c r="E167" s="7" t="s">
        <v>102</v>
      </c>
      <c r="F167" s="7" t="s">
        <v>2025</v>
      </c>
      <c r="G167" s="7">
        <v>7.0</v>
      </c>
      <c r="H167" s="7" t="s">
        <v>1567</v>
      </c>
      <c r="I167" s="7" t="s">
        <v>72</v>
      </c>
      <c r="J167" s="6"/>
      <c r="K167" s="7">
        <v>25.0</v>
      </c>
      <c r="L167" s="6"/>
      <c r="M167" s="6"/>
    </row>
    <row r="168">
      <c r="A168" s="6"/>
      <c r="B168" s="9" t="s">
        <v>21</v>
      </c>
      <c r="C168" s="9" t="s">
        <v>2027</v>
      </c>
      <c r="D168" s="7">
        <v>1981.0</v>
      </c>
      <c r="E168" s="7" t="s">
        <v>62</v>
      </c>
      <c r="F168" s="7" t="s">
        <v>1952</v>
      </c>
      <c r="G168" s="7">
        <v>75.0</v>
      </c>
      <c r="H168" s="7" t="s">
        <v>1953</v>
      </c>
      <c r="I168" s="7" t="s">
        <v>666</v>
      </c>
      <c r="J168" s="6"/>
      <c r="K168" s="7">
        <v>25.0</v>
      </c>
      <c r="L168" s="6"/>
      <c r="M168" s="6"/>
    </row>
    <row r="169">
      <c r="A169" s="6"/>
      <c r="B169" s="9" t="s">
        <v>21</v>
      </c>
      <c r="C169" s="9" t="s">
        <v>2028</v>
      </c>
      <c r="D169" s="7">
        <v>1987.0</v>
      </c>
      <c r="E169" s="7" t="s">
        <v>102</v>
      </c>
      <c r="F169" s="7" t="s">
        <v>1965</v>
      </c>
      <c r="G169" s="7">
        <v>8.0</v>
      </c>
      <c r="H169" s="7" t="s">
        <v>1567</v>
      </c>
      <c r="I169" s="7" t="s">
        <v>72</v>
      </c>
      <c r="J169" s="6"/>
      <c r="K169" s="7">
        <v>25.0</v>
      </c>
      <c r="L169" s="6"/>
      <c r="M169" s="6"/>
    </row>
    <row r="170">
      <c r="A170" s="6"/>
      <c r="B170" s="19"/>
      <c r="C170" s="9" t="s">
        <v>2029</v>
      </c>
      <c r="D170" s="7">
        <v>1990.0</v>
      </c>
      <c r="E170" s="7" t="s">
        <v>102</v>
      </c>
      <c r="F170" s="7" t="s">
        <v>1933</v>
      </c>
      <c r="G170" s="7">
        <v>2.0</v>
      </c>
      <c r="H170" s="7" t="s">
        <v>1927</v>
      </c>
      <c r="I170" s="7" t="s">
        <v>25</v>
      </c>
      <c r="J170" s="6"/>
      <c r="K170" s="7">
        <v>25.0</v>
      </c>
      <c r="L170" s="6"/>
      <c r="M170" s="6"/>
    </row>
    <row r="171">
      <c r="A171" s="6"/>
      <c r="B171" s="9" t="s">
        <v>21</v>
      </c>
      <c r="C171" s="9" t="s">
        <v>2030</v>
      </c>
      <c r="D171" s="7">
        <v>1992.0</v>
      </c>
      <c r="E171" s="7" t="s">
        <v>2031</v>
      </c>
      <c r="F171" s="7" t="s">
        <v>1826</v>
      </c>
      <c r="G171" s="7">
        <v>328.0</v>
      </c>
      <c r="H171" s="7" t="s">
        <v>105</v>
      </c>
      <c r="I171" s="7" t="s">
        <v>72</v>
      </c>
      <c r="J171" s="6"/>
      <c r="K171" s="7">
        <v>25.0</v>
      </c>
      <c r="L171" s="6"/>
      <c r="M171" s="6"/>
    </row>
    <row r="172">
      <c r="A172" s="6"/>
      <c r="B172" s="9" t="s">
        <v>21</v>
      </c>
      <c r="C172" s="9" t="s">
        <v>2032</v>
      </c>
      <c r="D172" s="7">
        <v>1992.0</v>
      </c>
      <c r="E172" s="7" t="s">
        <v>2031</v>
      </c>
      <c r="F172" s="7" t="s">
        <v>1826</v>
      </c>
      <c r="G172" s="7">
        <v>328.0</v>
      </c>
      <c r="H172" s="7" t="s">
        <v>105</v>
      </c>
      <c r="I172" s="7" t="s">
        <v>72</v>
      </c>
      <c r="J172" s="6"/>
      <c r="K172" s="7">
        <v>25.0</v>
      </c>
      <c r="L172" s="6"/>
      <c r="M172" s="6"/>
    </row>
    <row r="173">
      <c r="A173" s="6"/>
      <c r="B173" s="9" t="s">
        <v>21</v>
      </c>
      <c r="C173" s="9" t="s">
        <v>2033</v>
      </c>
      <c r="D173" s="7">
        <v>1992.0</v>
      </c>
      <c r="E173" s="7" t="s">
        <v>2031</v>
      </c>
      <c r="F173" s="7" t="s">
        <v>1826</v>
      </c>
      <c r="G173" s="7">
        <v>328.0</v>
      </c>
      <c r="H173" s="7" t="s">
        <v>105</v>
      </c>
      <c r="I173" s="7" t="s">
        <v>72</v>
      </c>
      <c r="J173" s="6"/>
      <c r="K173" s="7">
        <v>25.0</v>
      </c>
      <c r="L173" s="6"/>
      <c r="M173" s="6"/>
    </row>
    <row r="174">
      <c r="A174" s="6"/>
      <c r="B174" s="19"/>
      <c r="C174" s="9" t="s">
        <v>2034</v>
      </c>
      <c r="D174" s="7">
        <v>1988.0</v>
      </c>
      <c r="E174" s="7" t="s">
        <v>102</v>
      </c>
      <c r="F174" s="7" t="s">
        <v>1993</v>
      </c>
      <c r="G174" s="7">
        <v>123.0</v>
      </c>
      <c r="H174" s="7" t="s">
        <v>1927</v>
      </c>
      <c r="I174" s="7" t="s">
        <v>72</v>
      </c>
      <c r="J174" s="6"/>
      <c r="K174" s="7">
        <v>25.0</v>
      </c>
      <c r="L174" s="6"/>
      <c r="M174" s="6"/>
    </row>
    <row r="175">
      <c r="A175" s="6"/>
      <c r="B175" s="19"/>
      <c r="C175" s="9" t="s">
        <v>2035</v>
      </c>
      <c r="D175" s="7">
        <v>1981.0</v>
      </c>
      <c r="E175" s="7" t="s">
        <v>62</v>
      </c>
      <c r="F175" s="7" t="s">
        <v>1933</v>
      </c>
      <c r="G175" s="7">
        <v>101.0</v>
      </c>
      <c r="H175" s="7" t="s">
        <v>2036</v>
      </c>
      <c r="I175" s="7" t="s">
        <v>666</v>
      </c>
      <c r="J175" s="6"/>
      <c r="K175" s="7">
        <v>25.0</v>
      </c>
      <c r="L175" s="6"/>
      <c r="M175" s="6"/>
    </row>
    <row r="176">
      <c r="A176" s="6"/>
      <c r="B176" s="19"/>
      <c r="C176" s="9" t="s">
        <v>2037</v>
      </c>
      <c r="D176" s="7">
        <v>1981.0</v>
      </c>
      <c r="E176" s="7" t="s">
        <v>62</v>
      </c>
      <c r="F176" s="7" t="s">
        <v>1933</v>
      </c>
      <c r="G176" s="7">
        <v>101.0</v>
      </c>
      <c r="H176" s="7" t="s">
        <v>2036</v>
      </c>
      <c r="I176" s="7" t="s">
        <v>666</v>
      </c>
      <c r="J176" s="6"/>
      <c r="K176" s="7">
        <v>25.0</v>
      </c>
      <c r="L176" s="6"/>
      <c r="M176" s="6"/>
    </row>
    <row r="177">
      <c r="A177" s="6"/>
      <c r="B177" s="19"/>
      <c r="C177" s="9" t="s">
        <v>2038</v>
      </c>
      <c r="D177" s="7">
        <v>1989.0</v>
      </c>
      <c r="E177" s="7" t="s">
        <v>1995</v>
      </c>
      <c r="F177" s="7" t="s">
        <v>1996</v>
      </c>
      <c r="G177" s="7">
        <v>138.0</v>
      </c>
      <c r="H177" s="7" t="s">
        <v>105</v>
      </c>
      <c r="I177" s="7" t="s">
        <v>72</v>
      </c>
      <c r="J177" s="6"/>
      <c r="K177" s="7">
        <v>25.0</v>
      </c>
      <c r="L177" s="6"/>
      <c r="M177" s="6"/>
    </row>
    <row r="178">
      <c r="A178" s="6"/>
      <c r="B178" s="19"/>
      <c r="C178" s="9" t="s">
        <v>2039</v>
      </c>
      <c r="D178" s="7">
        <v>1989.0</v>
      </c>
      <c r="E178" s="7" t="s">
        <v>1995</v>
      </c>
      <c r="F178" s="7" t="s">
        <v>288</v>
      </c>
      <c r="G178" s="7">
        <v>21.0</v>
      </c>
      <c r="H178" s="7" t="s">
        <v>1927</v>
      </c>
      <c r="I178" s="7" t="s">
        <v>25</v>
      </c>
      <c r="J178" s="6"/>
      <c r="K178" s="7">
        <v>25.0</v>
      </c>
      <c r="L178" s="6"/>
      <c r="M178" s="6"/>
    </row>
    <row r="179">
      <c r="A179" s="6"/>
      <c r="B179" s="19"/>
      <c r="C179" s="9" t="s">
        <v>2040</v>
      </c>
      <c r="D179" s="7">
        <v>1989.0</v>
      </c>
      <c r="E179" s="7" t="s">
        <v>1995</v>
      </c>
      <c r="F179" s="7" t="s">
        <v>288</v>
      </c>
      <c r="G179" s="7">
        <v>21.0</v>
      </c>
      <c r="H179" s="7" t="s">
        <v>1927</v>
      </c>
      <c r="I179" s="7" t="s">
        <v>25</v>
      </c>
      <c r="J179" s="6"/>
      <c r="K179" s="7">
        <v>25.0</v>
      </c>
      <c r="L179" s="6"/>
      <c r="M179" s="6"/>
    </row>
    <row r="180">
      <c r="A180" s="6"/>
      <c r="B180" s="19"/>
      <c r="C180" s="9" t="s">
        <v>2041</v>
      </c>
      <c r="D180" s="7">
        <v>1989.0</v>
      </c>
      <c r="E180" s="7" t="s">
        <v>1995</v>
      </c>
      <c r="F180" s="7" t="s">
        <v>288</v>
      </c>
      <c r="G180" s="7">
        <v>21.0</v>
      </c>
      <c r="H180" s="7" t="s">
        <v>1927</v>
      </c>
      <c r="I180" s="7" t="s">
        <v>25</v>
      </c>
      <c r="J180" s="6"/>
      <c r="K180" s="7">
        <v>25.0</v>
      </c>
      <c r="L180" s="6"/>
      <c r="M180" s="6"/>
    </row>
    <row r="181">
      <c r="A181" s="6"/>
      <c r="B181" s="9" t="s">
        <v>21</v>
      </c>
      <c r="C181" s="9" t="s">
        <v>2042</v>
      </c>
      <c r="D181" s="7">
        <v>1988.0</v>
      </c>
      <c r="E181" s="7" t="s">
        <v>102</v>
      </c>
      <c r="F181" s="7" t="s">
        <v>1933</v>
      </c>
      <c r="G181" s="7">
        <v>124.0</v>
      </c>
      <c r="H181" s="7" t="s">
        <v>1927</v>
      </c>
      <c r="I181" s="7" t="s">
        <v>72</v>
      </c>
      <c r="J181" s="6"/>
      <c r="K181" s="7">
        <v>25.0</v>
      </c>
      <c r="L181" s="6"/>
      <c r="M181" s="6"/>
    </row>
    <row r="182">
      <c r="A182" s="6"/>
      <c r="B182" s="9" t="s">
        <v>21</v>
      </c>
      <c r="C182" s="9" t="s">
        <v>2043</v>
      </c>
      <c r="D182" s="7">
        <v>1981.0</v>
      </c>
      <c r="E182" s="7" t="s">
        <v>62</v>
      </c>
      <c r="F182" s="7" t="s">
        <v>1933</v>
      </c>
      <c r="G182" s="7" t="s">
        <v>1953</v>
      </c>
      <c r="H182" s="7">
        <v>101.0</v>
      </c>
      <c r="I182" s="7" t="s">
        <v>763</v>
      </c>
      <c r="J182" s="6"/>
      <c r="K182" s="7">
        <v>26.0</v>
      </c>
      <c r="L182" s="6"/>
      <c r="M182" s="6"/>
    </row>
    <row r="183">
      <c r="A183" s="6"/>
      <c r="B183" s="9" t="s">
        <v>21</v>
      </c>
      <c r="C183" s="9" t="s">
        <v>2044</v>
      </c>
      <c r="D183" s="7">
        <v>1981.0</v>
      </c>
      <c r="E183" s="7" t="s">
        <v>62</v>
      </c>
      <c r="F183" s="7" t="s">
        <v>1933</v>
      </c>
      <c r="G183" s="7" t="s">
        <v>1953</v>
      </c>
      <c r="H183" s="7">
        <v>101.0</v>
      </c>
      <c r="I183" s="7" t="s">
        <v>763</v>
      </c>
      <c r="J183" s="6"/>
      <c r="K183" s="7">
        <v>26.0</v>
      </c>
      <c r="L183" s="6"/>
      <c r="M183" s="6"/>
    </row>
    <row r="184">
      <c r="A184" s="6"/>
      <c r="B184" s="9" t="s">
        <v>21</v>
      </c>
      <c r="C184" s="9" t="s">
        <v>2045</v>
      </c>
      <c r="D184" s="7">
        <v>1981.0</v>
      </c>
      <c r="E184" s="7" t="s">
        <v>62</v>
      </c>
      <c r="F184" s="7" t="s">
        <v>1933</v>
      </c>
      <c r="G184" s="7" t="s">
        <v>1953</v>
      </c>
      <c r="H184" s="7">
        <v>101.0</v>
      </c>
      <c r="I184" s="7" t="s">
        <v>763</v>
      </c>
      <c r="J184" s="6"/>
      <c r="K184" s="7">
        <v>26.0</v>
      </c>
      <c r="L184" s="6"/>
      <c r="M184" s="6"/>
    </row>
    <row r="185">
      <c r="A185" s="6"/>
      <c r="B185" s="9" t="s">
        <v>21</v>
      </c>
      <c r="C185" s="9" t="s">
        <v>2046</v>
      </c>
      <c r="D185" s="7">
        <v>1981.0</v>
      </c>
      <c r="E185" s="7" t="s">
        <v>62</v>
      </c>
      <c r="F185" s="7" t="s">
        <v>1933</v>
      </c>
      <c r="G185" s="7" t="s">
        <v>1953</v>
      </c>
      <c r="H185" s="7">
        <v>101.0</v>
      </c>
      <c r="I185" s="7" t="s">
        <v>763</v>
      </c>
      <c r="J185" s="6"/>
      <c r="K185" s="7">
        <v>26.0</v>
      </c>
      <c r="L185" s="6"/>
      <c r="M185" s="6"/>
    </row>
    <row r="186">
      <c r="A186" s="6"/>
      <c r="B186" s="9" t="s">
        <v>21</v>
      </c>
      <c r="C186" s="9" t="s">
        <v>2047</v>
      </c>
      <c r="D186" s="7">
        <v>1981.0</v>
      </c>
      <c r="E186" s="7" t="s">
        <v>62</v>
      </c>
      <c r="F186" s="7" t="s">
        <v>1933</v>
      </c>
      <c r="G186" s="7" t="s">
        <v>1953</v>
      </c>
      <c r="H186" s="7">
        <v>101.0</v>
      </c>
      <c r="I186" s="7" t="s">
        <v>763</v>
      </c>
      <c r="J186" s="6"/>
      <c r="K186" s="7">
        <v>26.0</v>
      </c>
      <c r="L186" s="6"/>
      <c r="M186" s="6"/>
    </row>
    <row r="187">
      <c r="A187" s="6"/>
      <c r="B187" s="9" t="s">
        <v>21</v>
      </c>
      <c r="C187" s="9" t="s">
        <v>2048</v>
      </c>
      <c r="D187" s="7">
        <v>1981.0</v>
      </c>
      <c r="E187" s="7" t="s">
        <v>62</v>
      </c>
      <c r="F187" s="7" t="s">
        <v>1933</v>
      </c>
      <c r="G187" s="7" t="s">
        <v>1953</v>
      </c>
      <c r="H187" s="7">
        <v>101.0</v>
      </c>
      <c r="I187" s="7" t="s">
        <v>763</v>
      </c>
      <c r="J187" s="6"/>
      <c r="K187" s="7">
        <v>26.0</v>
      </c>
      <c r="L187" s="6"/>
      <c r="M187" s="6"/>
    </row>
    <row r="188">
      <c r="A188" s="6"/>
      <c r="B188" s="9" t="s">
        <v>21</v>
      </c>
      <c r="C188" s="9" t="s">
        <v>2049</v>
      </c>
      <c r="D188" s="7">
        <v>1981.0</v>
      </c>
      <c r="E188" s="7" t="s">
        <v>62</v>
      </c>
      <c r="F188" s="7" t="s">
        <v>1933</v>
      </c>
      <c r="G188" s="7" t="s">
        <v>1953</v>
      </c>
      <c r="H188" s="7">
        <v>101.0</v>
      </c>
      <c r="I188" s="7" t="s">
        <v>763</v>
      </c>
      <c r="J188" s="6"/>
      <c r="K188" s="7">
        <v>26.0</v>
      </c>
      <c r="L188" s="6"/>
      <c r="M188" s="6"/>
    </row>
    <row r="189">
      <c r="A189" s="6"/>
      <c r="B189" s="9" t="s">
        <v>21</v>
      </c>
      <c r="C189" s="9" t="s">
        <v>2050</v>
      </c>
      <c r="D189" s="7">
        <v>1981.0</v>
      </c>
      <c r="E189" s="7" t="s">
        <v>62</v>
      </c>
      <c r="F189" s="7" t="s">
        <v>1933</v>
      </c>
      <c r="G189" s="7" t="s">
        <v>1953</v>
      </c>
      <c r="H189" s="7">
        <v>101.0</v>
      </c>
      <c r="I189" s="7" t="s">
        <v>763</v>
      </c>
      <c r="J189" s="6"/>
      <c r="K189" s="7">
        <v>26.0</v>
      </c>
      <c r="L189" s="6"/>
      <c r="M189" s="6"/>
    </row>
    <row r="190">
      <c r="A190" s="6"/>
      <c r="B190" s="9" t="s">
        <v>21</v>
      </c>
      <c r="C190" s="9" t="s">
        <v>2051</v>
      </c>
      <c r="D190" s="7">
        <v>1981.0</v>
      </c>
      <c r="E190" s="7" t="s">
        <v>62</v>
      </c>
      <c r="F190" s="7" t="s">
        <v>1933</v>
      </c>
      <c r="G190" s="7" t="s">
        <v>1953</v>
      </c>
      <c r="H190" s="7">
        <v>101.0</v>
      </c>
      <c r="I190" s="7" t="s">
        <v>763</v>
      </c>
      <c r="J190" s="6"/>
      <c r="K190" s="7">
        <v>26.0</v>
      </c>
      <c r="L190" s="6"/>
      <c r="M190" s="6"/>
    </row>
    <row r="191">
      <c r="A191" s="6"/>
      <c r="B191" s="9" t="s">
        <v>21</v>
      </c>
      <c r="C191" s="9" t="s">
        <v>2052</v>
      </c>
      <c r="D191" s="7">
        <v>1981.0</v>
      </c>
      <c r="E191" s="7" t="s">
        <v>62</v>
      </c>
      <c r="F191" s="7" t="s">
        <v>1933</v>
      </c>
      <c r="G191" s="7" t="s">
        <v>1953</v>
      </c>
      <c r="H191" s="7">
        <v>101.0</v>
      </c>
      <c r="I191" s="7" t="s">
        <v>763</v>
      </c>
      <c r="J191" s="6"/>
      <c r="K191" s="7">
        <v>26.0</v>
      </c>
      <c r="L191" s="6"/>
      <c r="M191" s="6"/>
    </row>
    <row r="192">
      <c r="A192" s="6"/>
      <c r="B192" s="9" t="s">
        <v>21</v>
      </c>
      <c r="C192" s="9" t="s">
        <v>2053</v>
      </c>
      <c r="D192" s="7">
        <v>1981.0</v>
      </c>
      <c r="E192" s="7" t="s">
        <v>62</v>
      </c>
      <c r="F192" s="7" t="s">
        <v>1933</v>
      </c>
      <c r="G192" s="7" t="s">
        <v>1953</v>
      </c>
      <c r="H192" s="7">
        <v>101.0</v>
      </c>
      <c r="I192" s="7" t="s">
        <v>763</v>
      </c>
      <c r="J192" s="6"/>
      <c r="K192" s="7">
        <v>26.0</v>
      </c>
      <c r="L192" s="6"/>
      <c r="M192" s="6"/>
    </row>
    <row r="193">
      <c r="A193" s="6"/>
      <c r="B193" s="9" t="s">
        <v>21</v>
      </c>
      <c r="C193" s="9" t="s">
        <v>2054</v>
      </c>
      <c r="D193" s="7">
        <v>1981.0</v>
      </c>
      <c r="E193" s="7" t="s">
        <v>62</v>
      </c>
      <c r="F193" s="7" t="s">
        <v>1933</v>
      </c>
      <c r="G193" s="7" t="s">
        <v>1953</v>
      </c>
      <c r="H193" s="7">
        <v>101.0</v>
      </c>
      <c r="I193" s="7" t="s">
        <v>763</v>
      </c>
      <c r="J193" s="6"/>
      <c r="K193" s="7">
        <v>26.0</v>
      </c>
      <c r="L193" s="6"/>
      <c r="M193" s="6"/>
    </row>
    <row r="194">
      <c r="A194" s="6"/>
      <c r="B194" s="9" t="s">
        <v>21</v>
      </c>
      <c r="C194" s="9" t="s">
        <v>2055</v>
      </c>
      <c r="D194" s="7">
        <v>1988.0</v>
      </c>
      <c r="E194" s="7" t="s">
        <v>102</v>
      </c>
      <c r="F194" s="7" t="s">
        <v>1965</v>
      </c>
      <c r="G194" s="7">
        <v>64.0</v>
      </c>
      <c r="H194" s="7" t="s">
        <v>105</v>
      </c>
      <c r="I194" s="7" t="s">
        <v>72</v>
      </c>
      <c r="J194" s="6"/>
      <c r="K194" s="7">
        <v>26.0</v>
      </c>
      <c r="L194" s="6"/>
      <c r="M194" s="6"/>
    </row>
    <row r="195">
      <c r="A195" s="6"/>
      <c r="B195" s="9" t="s">
        <v>21</v>
      </c>
      <c r="C195" s="9" t="s">
        <v>2056</v>
      </c>
      <c r="D195" s="7">
        <v>1981.0</v>
      </c>
      <c r="E195" s="7" t="s">
        <v>62</v>
      </c>
      <c r="F195" s="7" t="s">
        <v>1933</v>
      </c>
      <c r="G195" s="7">
        <v>101.0</v>
      </c>
      <c r="H195" s="7" t="s">
        <v>1953</v>
      </c>
      <c r="I195" s="7" t="s">
        <v>666</v>
      </c>
      <c r="J195" s="6"/>
      <c r="K195" s="7">
        <v>26.0</v>
      </c>
      <c r="L195" s="6"/>
      <c r="M195" s="6"/>
    </row>
    <row r="196">
      <c r="A196" s="6"/>
      <c r="B196" s="9" t="s">
        <v>66</v>
      </c>
      <c r="C196" s="9" t="s">
        <v>2057</v>
      </c>
      <c r="D196" s="7">
        <v>1990.0</v>
      </c>
      <c r="E196" s="7" t="s">
        <v>2058</v>
      </c>
      <c r="F196" s="7" t="s">
        <v>288</v>
      </c>
      <c r="G196" s="7">
        <v>12.0</v>
      </c>
      <c r="H196" s="7" t="s">
        <v>2059</v>
      </c>
      <c r="I196" s="7" t="s">
        <v>244</v>
      </c>
      <c r="J196" s="6"/>
      <c r="K196" s="7">
        <v>26.0</v>
      </c>
      <c r="L196" s="6"/>
      <c r="M196" s="6"/>
    </row>
    <row r="197">
      <c r="A197" s="6"/>
      <c r="B197" s="9" t="s">
        <v>21</v>
      </c>
      <c r="C197" s="9" t="s">
        <v>2060</v>
      </c>
      <c r="D197" s="7">
        <v>1988.0</v>
      </c>
      <c r="E197" s="7" t="s">
        <v>102</v>
      </c>
      <c r="F197" s="7" t="s">
        <v>1993</v>
      </c>
      <c r="G197" s="6"/>
      <c r="H197" s="7">
        <v>67.0</v>
      </c>
      <c r="I197" s="7" t="s">
        <v>72</v>
      </c>
      <c r="J197" s="6"/>
      <c r="K197" s="7">
        <v>27.0</v>
      </c>
      <c r="L197" s="6"/>
      <c r="M197" s="6"/>
    </row>
    <row r="198">
      <c r="A198" s="6"/>
      <c r="B198" s="9" t="s">
        <v>21</v>
      </c>
      <c r="C198" s="9" t="s">
        <v>2061</v>
      </c>
      <c r="D198" s="7">
        <v>1987.0</v>
      </c>
      <c r="E198" s="7" t="s">
        <v>102</v>
      </c>
      <c r="F198" s="7" t="s">
        <v>1961</v>
      </c>
      <c r="G198" s="7" t="s">
        <v>1567</v>
      </c>
      <c r="H198" s="7">
        <v>7.0</v>
      </c>
      <c r="I198" s="7" t="s">
        <v>72</v>
      </c>
      <c r="J198" s="6"/>
      <c r="K198" s="7">
        <v>27.0</v>
      </c>
      <c r="L198" s="6"/>
      <c r="M198" s="6"/>
    </row>
    <row r="199">
      <c r="A199" s="6"/>
      <c r="B199" s="9" t="s">
        <v>21</v>
      </c>
      <c r="C199" s="9" t="s">
        <v>2062</v>
      </c>
      <c r="D199" s="7">
        <v>1987.0</v>
      </c>
      <c r="E199" s="7" t="s">
        <v>102</v>
      </c>
      <c r="F199" s="7" t="s">
        <v>1961</v>
      </c>
      <c r="G199" s="7" t="s">
        <v>1567</v>
      </c>
      <c r="H199" s="7">
        <v>7.0</v>
      </c>
      <c r="I199" s="7" t="s">
        <v>72</v>
      </c>
      <c r="J199" s="6"/>
      <c r="K199" s="7">
        <v>27.0</v>
      </c>
      <c r="L199" s="6"/>
      <c r="M199" s="6"/>
    </row>
    <row r="200">
      <c r="A200" s="6"/>
      <c r="B200" s="9" t="s">
        <v>21</v>
      </c>
      <c r="C200" s="7">
        <v>5.217112E7</v>
      </c>
      <c r="D200" s="7">
        <v>1987.0</v>
      </c>
      <c r="E200" s="7" t="s">
        <v>102</v>
      </c>
      <c r="F200" s="7" t="s">
        <v>1961</v>
      </c>
      <c r="G200" s="7" t="s">
        <v>1567</v>
      </c>
      <c r="H200" s="7">
        <v>7.0</v>
      </c>
      <c r="I200" s="7" t="s">
        <v>72</v>
      </c>
      <c r="J200" s="6"/>
      <c r="K200" s="7">
        <v>27.0</v>
      </c>
      <c r="L200" s="6"/>
      <c r="M200" s="6"/>
    </row>
    <row r="201">
      <c r="A201" s="6"/>
      <c r="B201" s="19"/>
      <c r="C201" s="9" t="s">
        <v>2063</v>
      </c>
      <c r="D201" s="7">
        <v>1989.0</v>
      </c>
      <c r="E201" s="7" t="s">
        <v>102</v>
      </c>
      <c r="F201" s="7" t="s">
        <v>2023</v>
      </c>
      <c r="G201" s="7">
        <v>56.0</v>
      </c>
      <c r="H201" s="7" t="s">
        <v>105</v>
      </c>
      <c r="I201" s="7" t="s">
        <v>25</v>
      </c>
      <c r="J201" s="6"/>
      <c r="K201" s="7">
        <v>27.0</v>
      </c>
      <c r="L201" s="6"/>
      <c r="M201" s="6"/>
    </row>
    <row r="202">
      <c r="A202" s="6"/>
      <c r="B202" s="19"/>
      <c r="C202" s="9" t="s">
        <v>2064</v>
      </c>
      <c r="D202" s="7">
        <v>1989.0</v>
      </c>
      <c r="E202" s="7" t="s">
        <v>102</v>
      </c>
      <c r="F202" s="7" t="s">
        <v>2023</v>
      </c>
      <c r="G202" s="7">
        <v>56.0</v>
      </c>
      <c r="H202" s="7" t="s">
        <v>105</v>
      </c>
      <c r="I202" s="7" t="s">
        <v>25</v>
      </c>
      <c r="J202" s="6"/>
      <c r="K202" s="7">
        <v>27.0</v>
      </c>
      <c r="L202" s="6"/>
      <c r="M202" s="6"/>
    </row>
    <row r="203">
      <c r="A203" s="6"/>
      <c r="B203" s="19"/>
      <c r="C203" s="9" t="s">
        <v>2065</v>
      </c>
      <c r="D203" s="7">
        <v>1989.0</v>
      </c>
      <c r="E203" s="7" t="s">
        <v>102</v>
      </c>
      <c r="F203" s="7" t="s">
        <v>2023</v>
      </c>
      <c r="G203" s="7">
        <v>56.0</v>
      </c>
      <c r="H203" s="7" t="s">
        <v>105</v>
      </c>
      <c r="I203" s="7" t="s">
        <v>25</v>
      </c>
      <c r="J203" s="6"/>
      <c r="K203" s="7">
        <v>27.0</v>
      </c>
      <c r="L203" s="6"/>
      <c r="M203" s="6"/>
    </row>
    <row r="204">
      <c r="A204" s="6"/>
      <c r="B204" s="19"/>
      <c r="C204" s="9" t="s">
        <v>2066</v>
      </c>
      <c r="D204" s="7">
        <v>1992.0</v>
      </c>
      <c r="E204" s="7" t="s">
        <v>62</v>
      </c>
      <c r="F204" s="7" t="s">
        <v>288</v>
      </c>
      <c r="G204" s="7">
        <v>205.0</v>
      </c>
      <c r="H204" s="7" t="s">
        <v>105</v>
      </c>
      <c r="I204" s="7" t="s">
        <v>25</v>
      </c>
      <c r="J204" s="6"/>
      <c r="K204" s="7">
        <v>27.0</v>
      </c>
      <c r="L204" s="6"/>
      <c r="M204" s="6"/>
    </row>
    <row r="205">
      <c r="A205" s="6"/>
      <c r="B205" s="9" t="s">
        <v>21</v>
      </c>
      <c r="C205" s="9" t="s">
        <v>2067</v>
      </c>
      <c r="D205" s="47">
        <v>2018.0</v>
      </c>
      <c r="E205" s="47" t="s">
        <v>786</v>
      </c>
      <c r="F205" s="47" t="s">
        <v>2068</v>
      </c>
      <c r="G205" s="47">
        <v>32.0</v>
      </c>
      <c r="H205" s="47" t="s">
        <v>2069</v>
      </c>
      <c r="I205" s="47" t="s">
        <v>25</v>
      </c>
      <c r="J205" s="46"/>
      <c r="K205" s="7">
        <v>28.0</v>
      </c>
      <c r="L205" s="6"/>
      <c r="M205" s="6"/>
    </row>
    <row r="206">
      <c r="A206" s="6"/>
      <c r="B206" s="57" t="s">
        <v>21</v>
      </c>
      <c r="C206" s="57" t="s">
        <v>2070</v>
      </c>
      <c r="D206" s="76">
        <v>2018.0</v>
      </c>
      <c r="E206" s="76" t="s">
        <v>119</v>
      </c>
      <c r="F206" s="76" t="s">
        <v>1976</v>
      </c>
      <c r="G206" s="76">
        <v>198.0</v>
      </c>
      <c r="H206" s="76"/>
      <c r="I206" s="76" t="s">
        <v>25</v>
      </c>
      <c r="J206" s="46"/>
      <c r="K206" s="7">
        <v>28.0</v>
      </c>
      <c r="L206" s="6"/>
      <c r="M206" s="6"/>
    </row>
    <row r="207">
      <c r="A207" s="6"/>
      <c r="B207" s="19"/>
      <c r="C207" s="9" t="s">
        <v>2071</v>
      </c>
      <c r="D207" s="7">
        <v>1987.0</v>
      </c>
      <c r="E207" s="7" t="s">
        <v>102</v>
      </c>
      <c r="F207" s="7" t="s">
        <v>2025</v>
      </c>
      <c r="G207" s="7">
        <v>7.0</v>
      </c>
      <c r="H207" s="7" t="s">
        <v>2072</v>
      </c>
      <c r="I207" s="7" t="s">
        <v>72</v>
      </c>
      <c r="J207" s="6"/>
      <c r="K207" s="7">
        <v>28.0</v>
      </c>
      <c r="L207" s="6"/>
      <c r="M207" s="6"/>
    </row>
    <row r="208">
      <c r="A208" s="6"/>
      <c r="B208" s="19"/>
      <c r="C208" s="9" t="s">
        <v>2073</v>
      </c>
      <c r="D208" s="7">
        <v>1987.0</v>
      </c>
      <c r="E208" s="7" t="s">
        <v>102</v>
      </c>
      <c r="F208" s="7" t="s">
        <v>1864</v>
      </c>
      <c r="G208" s="7">
        <v>6.0</v>
      </c>
      <c r="H208" s="7" t="s">
        <v>1567</v>
      </c>
      <c r="I208" s="7" t="s">
        <v>72</v>
      </c>
      <c r="J208" s="6"/>
      <c r="K208" s="7">
        <v>28.0</v>
      </c>
      <c r="L208" s="6"/>
      <c r="M208" s="6"/>
    </row>
    <row r="209">
      <c r="A209" s="6"/>
      <c r="B209" s="19"/>
      <c r="C209" s="9" t="s">
        <v>2074</v>
      </c>
      <c r="D209" s="7">
        <v>1987.0</v>
      </c>
      <c r="E209" s="7" t="s">
        <v>102</v>
      </c>
      <c r="F209" s="7" t="s">
        <v>1965</v>
      </c>
      <c r="G209" s="7">
        <v>8.0</v>
      </c>
      <c r="H209" s="7" t="s">
        <v>1567</v>
      </c>
      <c r="I209" s="7" t="s">
        <v>72</v>
      </c>
      <c r="J209" s="6"/>
      <c r="K209" s="7">
        <v>28.0</v>
      </c>
      <c r="L209" s="6"/>
      <c r="M209" s="6"/>
    </row>
    <row r="210">
      <c r="A210" s="6"/>
      <c r="B210" s="19"/>
      <c r="C210" s="9" t="s">
        <v>2075</v>
      </c>
      <c r="D210" s="7">
        <v>1987.0</v>
      </c>
      <c r="E210" s="7" t="s">
        <v>102</v>
      </c>
      <c r="F210" s="7" t="s">
        <v>1965</v>
      </c>
      <c r="G210" s="7">
        <v>8.0</v>
      </c>
      <c r="H210" s="7" t="s">
        <v>1567</v>
      </c>
      <c r="I210" s="7" t="s">
        <v>72</v>
      </c>
      <c r="J210" s="6"/>
      <c r="K210" s="7">
        <v>28.0</v>
      </c>
      <c r="L210" s="6"/>
      <c r="M210" s="6"/>
    </row>
    <row r="211">
      <c r="A211" s="6"/>
      <c r="B211" s="9" t="s">
        <v>21</v>
      </c>
      <c r="C211" s="9" t="s">
        <v>2076</v>
      </c>
      <c r="D211" s="76">
        <v>2017.0</v>
      </c>
      <c r="E211" s="76" t="s">
        <v>1995</v>
      </c>
      <c r="F211" s="76" t="s">
        <v>2077</v>
      </c>
      <c r="G211" s="76">
        <v>263.0</v>
      </c>
      <c r="H211" s="76"/>
      <c r="I211" s="47" t="s">
        <v>30</v>
      </c>
      <c r="J211" s="46"/>
      <c r="K211" s="7">
        <v>30.0</v>
      </c>
      <c r="L211" s="6"/>
      <c r="M211" s="6"/>
    </row>
    <row r="212">
      <c r="A212" s="6"/>
      <c r="B212" s="9" t="s">
        <v>21</v>
      </c>
      <c r="C212" s="9" t="s">
        <v>2078</v>
      </c>
      <c r="D212" s="47">
        <v>2019.0</v>
      </c>
      <c r="E212" s="47" t="s">
        <v>884</v>
      </c>
      <c r="F212" s="47" t="s">
        <v>1848</v>
      </c>
      <c r="G212" s="47">
        <v>274.0</v>
      </c>
      <c r="H212" s="46"/>
      <c r="I212" s="47" t="s">
        <v>25</v>
      </c>
      <c r="J212" s="46"/>
      <c r="K212" s="7">
        <v>30.0</v>
      </c>
      <c r="L212" s="6"/>
      <c r="M212" s="6"/>
    </row>
    <row r="213">
      <c r="A213" s="6"/>
      <c r="B213" s="9" t="s">
        <v>21</v>
      </c>
      <c r="C213" s="9" t="s">
        <v>2079</v>
      </c>
      <c r="D213" s="47">
        <v>2019.0</v>
      </c>
      <c r="E213" s="47" t="s">
        <v>1649</v>
      </c>
      <c r="F213" s="47" t="s">
        <v>1972</v>
      </c>
      <c r="G213" s="47"/>
      <c r="H213" s="47" t="s">
        <v>173</v>
      </c>
      <c r="I213" s="47" t="s">
        <v>30</v>
      </c>
      <c r="J213" s="46"/>
      <c r="K213" s="7">
        <v>30.0</v>
      </c>
      <c r="L213" s="6"/>
      <c r="M213" s="6"/>
    </row>
    <row r="214">
      <c r="A214" s="6"/>
      <c r="B214" s="9" t="s">
        <v>21</v>
      </c>
      <c r="C214" s="9" t="s">
        <v>2080</v>
      </c>
      <c r="D214" s="47">
        <v>2019.0</v>
      </c>
      <c r="E214" s="47" t="s">
        <v>884</v>
      </c>
      <c r="F214" s="47" t="s">
        <v>1848</v>
      </c>
      <c r="G214" s="47">
        <v>274.0</v>
      </c>
      <c r="H214" s="46"/>
      <c r="I214" s="47" t="s">
        <v>25</v>
      </c>
      <c r="J214" s="46"/>
      <c r="K214" s="7">
        <v>30.0</v>
      </c>
      <c r="L214" s="6"/>
      <c r="M214" s="6"/>
    </row>
    <row r="215">
      <c r="A215" s="6"/>
      <c r="B215" s="16" t="s">
        <v>21</v>
      </c>
      <c r="C215" s="16" t="s">
        <v>2081</v>
      </c>
      <c r="D215" s="17">
        <v>2019.0</v>
      </c>
      <c r="E215" s="17" t="s">
        <v>1099</v>
      </c>
      <c r="F215" s="17" t="s">
        <v>1848</v>
      </c>
      <c r="G215" s="17">
        <v>161.0</v>
      </c>
      <c r="H215" s="17"/>
      <c r="I215" s="17" t="s">
        <v>25</v>
      </c>
      <c r="J215" s="6"/>
      <c r="K215" s="7">
        <v>30.0</v>
      </c>
      <c r="L215" s="6"/>
      <c r="M215" s="6"/>
    </row>
    <row r="216">
      <c r="A216" s="6"/>
      <c r="B216" s="16" t="s">
        <v>21</v>
      </c>
      <c r="C216" s="16" t="s">
        <v>2082</v>
      </c>
      <c r="D216" s="17">
        <v>2019.0</v>
      </c>
      <c r="E216" s="17" t="s">
        <v>1099</v>
      </c>
      <c r="F216" s="17" t="s">
        <v>1848</v>
      </c>
      <c r="G216" s="17">
        <v>161.0</v>
      </c>
      <c r="H216" s="17"/>
      <c r="I216" s="17" t="s">
        <v>25</v>
      </c>
      <c r="J216" s="6"/>
      <c r="K216" s="7">
        <v>30.0</v>
      </c>
      <c r="L216" s="6"/>
      <c r="M216" s="6"/>
    </row>
    <row r="217">
      <c r="A217" s="6"/>
      <c r="B217" s="16" t="s">
        <v>21</v>
      </c>
      <c r="C217" s="16" t="s">
        <v>2083</v>
      </c>
      <c r="D217" s="17">
        <v>2019.0</v>
      </c>
      <c r="E217" s="17" t="s">
        <v>305</v>
      </c>
      <c r="F217" s="17" t="s">
        <v>1449</v>
      </c>
      <c r="G217" s="17">
        <v>172.0</v>
      </c>
      <c r="H217" s="17"/>
      <c r="I217" s="17" t="s">
        <v>30</v>
      </c>
      <c r="J217" s="6"/>
      <c r="K217" s="7">
        <v>30.0</v>
      </c>
      <c r="L217" s="6"/>
      <c r="M217" s="6"/>
    </row>
    <row r="218">
      <c r="A218" s="6"/>
      <c r="B218" s="16" t="s">
        <v>21</v>
      </c>
      <c r="C218" s="16" t="s">
        <v>2084</v>
      </c>
      <c r="D218" s="17">
        <v>2019.0</v>
      </c>
      <c r="E218" s="17" t="s">
        <v>305</v>
      </c>
      <c r="F218" s="17" t="s">
        <v>1449</v>
      </c>
      <c r="G218" s="17">
        <v>172.0</v>
      </c>
      <c r="H218" s="17"/>
      <c r="I218" s="17" t="s">
        <v>30</v>
      </c>
      <c r="J218" s="6"/>
      <c r="K218" s="7">
        <v>30.0</v>
      </c>
      <c r="L218" s="6"/>
      <c r="M218" s="6"/>
    </row>
    <row r="219">
      <c r="A219" s="6"/>
      <c r="B219" s="16" t="s">
        <v>21</v>
      </c>
      <c r="C219" s="16" t="s">
        <v>2085</v>
      </c>
      <c r="D219" s="17">
        <v>2019.0</v>
      </c>
      <c r="E219" s="17" t="s">
        <v>956</v>
      </c>
      <c r="F219" s="17" t="s">
        <v>1848</v>
      </c>
      <c r="G219" s="17">
        <v>165.0</v>
      </c>
      <c r="H219" s="17"/>
      <c r="I219" s="17" t="s">
        <v>25</v>
      </c>
      <c r="J219" s="6"/>
      <c r="K219" s="7">
        <v>30.0</v>
      </c>
      <c r="L219" s="6"/>
      <c r="M219" s="6"/>
    </row>
    <row r="220">
      <c r="A220" s="6"/>
      <c r="B220" s="16" t="s">
        <v>21</v>
      </c>
      <c r="C220" s="16" t="s">
        <v>2086</v>
      </c>
      <c r="D220" s="17">
        <v>2019.0</v>
      </c>
      <c r="E220" s="17" t="s">
        <v>786</v>
      </c>
      <c r="F220" s="17" t="s">
        <v>1786</v>
      </c>
      <c r="G220" s="17">
        <v>2.0</v>
      </c>
      <c r="H220" s="17" t="s">
        <v>2087</v>
      </c>
      <c r="I220" s="17" t="s">
        <v>30</v>
      </c>
      <c r="J220" s="6"/>
      <c r="K220" s="7">
        <v>30.0</v>
      </c>
      <c r="L220" s="6"/>
      <c r="M220" s="6"/>
    </row>
    <row r="221">
      <c r="A221" s="6"/>
      <c r="B221" s="9" t="s">
        <v>21</v>
      </c>
      <c r="C221" s="9" t="s">
        <v>2088</v>
      </c>
      <c r="D221" s="7">
        <v>2018.0</v>
      </c>
      <c r="E221" s="7" t="s">
        <v>305</v>
      </c>
      <c r="F221" s="7" t="s">
        <v>2089</v>
      </c>
      <c r="G221" s="7">
        <v>162.0</v>
      </c>
      <c r="H221" s="7"/>
      <c r="I221" s="7" t="s">
        <v>30</v>
      </c>
      <c r="J221" s="6"/>
      <c r="K221" s="7">
        <v>30.0</v>
      </c>
      <c r="L221" s="6"/>
      <c r="M221" s="6"/>
    </row>
    <row r="222">
      <c r="A222" s="6"/>
      <c r="B222" s="9" t="s">
        <v>21</v>
      </c>
      <c r="C222" s="9" t="s">
        <v>2090</v>
      </c>
      <c r="D222" s="7">
        <v>2019.0</v>
      </c>
      <c r="E222" s="7" t="s">
        <v>956</v>
      </c>
      <c r="F222" s="7" t="s">
        <v>1786</v>
      </c>
      <c r="G222" s="7"/>
      <c r="H222" s="7">
        <v>210.0</v>
      </c>
      <c r="I222" s="7" t="s">
        <v>30</v>
      </c>
      <c r="J222" s="6"/>
      <c r="K222" s="7">
        <v>30.0</v>
      </c>
      <c r="L222" s="6"/>
      <c r="M222" s="6"/>
    </row>
    <row r="223">
      <c r="A223" s="6"/>
      <c r="B223" s="9" t="s">
        <v>21</v>
      </c>
      <c r="C223" s="9" t="s">
        <v>2091</v>
      </c>
      <c r="D223" s="7">
        <v>1992.0</v>
      </c>
      <c r="E223" s="7" t="s">
        <v>62</v>
      </c>
      <c r="F223" s="7" t="s">
        <v>1826</v>
      </c>
      <c r="G223" s="7"/>
      <c r="H223" s="7">
        <v>362.0</v>
      </c>
      <c r="I223" s="7" t="s">
        <v>25</v>
      </c>
      <c r="J223" s="6"/>
      <c r="K223" s="7">
        <v>30.0</v>
      </c>
      <c r="L223" s="6"/>
      <c r="M223" s="6"/>
    </row>
    <row r="224">
      <c r="A224" s="6"/>
      <c r="B224" s="9" t="s">
        <v>21</v>
      </c>
      <c r="C224" s="9" t="s">
        <v>2092</v>
      </c>
      <c r="D224" s="7">
        <v>1992.0</v>
      </c>
      <c r="E224" s="7" t="s">
        <v>62</v>
      </c>
      <c r="F224" s="7" t="s">
        <v>1826</v>
      </c>
      <c r="G224" s="7"/>
      <c r="H224" s="7">
        <v>362.0</v>
      </c>
      <c r="I224" s="7" t="s">
        <v>25</v>
      </c>
      <c r="J224" s="6"/>
      <c r="K224" s="7">
        <v>30.0</v>
      </c>
      <c r="L224" s="6"/>
      <c r="M224" s="6"/>
    </row>
    <row r="225">
      <c r="A225" s="6"/>
      <c r="B225" s="9" t="s">
        <v>21</v>
      </c>
      <c r="C225" s="9" t="s">
        <v>2093</v>
      </c>
      <c r="D225" s="7">
        <v>1992.0</v>
      </c>
      <c r="E225" s="7" t="s">
        <v>62</v>
      </c>
      <c r="F225" s="7" t="s">
        <v>1826</v>
      </c>
      <c r="G225" s="7"/>
      <c r="H225" s="7">
        <v>362.0</v>
      </c>
      <c r="I225" s="7" t="s">
        <v>25</v>
      </c>
      <c r="J225" s="6"/>
      <c r="K225" s="7">
        <v>30.0</v>
      </c>
      <c r="L225" s="6"/>
      <c r="M225" s="6"/>
    </row>
    <row r="226">
      <c r="A226" s="6"/>
      <c r="B226" s="9" t="s">
        <v>21</v>
      </c>
      <c r="C226" s="9" t="s">
        <v>2094</v>
      </c>
      <c r="D226" s="7">
        <v>1992.0</v>
      </c>
      <c r="E226" s="7" t="s">
        <v>62</v>
      </c>
      <c r="F226" s="7" t="s">
        <v>1826</v>
      </c>
      <c r="G226" s="7"/>
      <c r="H226" s="7">
        <v>362.0</v>
      </c>
      <c r="I226" s="7" t="s">
        <v>25</v>
      </c>
      <c r="J226" s="6"/>
      <c r="K226" s="7">
        <v>30.0</v>
      </c>
      <c r="L226" s="6"/>
      <c r="M226" s="6"/>
    </row>
    <row r="227">
      <c r="A227" s="6"/>
      <c r="B227" s="9" t="s">
        <v>21</v>
      </c>
      <c r="C227" s="9" t="s">
        <v>2095</v>
      </c>
      <c r="D227" s="7">
        <v>1992.0</v>
      </c>
      <c r="E227" s="7" t="s">
        <v>62</v>
      </c>
      <c r="F227" s="7" t="s">
        <v>1826</v>
      </c>
      <c r="G227" s="7"/>
      <c r="H227" s="7">
        <v>362.0</v>
      </c>
      <c r="I227" s="7" t="s">
        <v>25</v>
      </c>
      <c r="J227" s="6"/>
      <c r="K227" s="7">
        <v>30.0</v>
      </c>
      <c r="L227" s="6"/>
      <c r="M227" s="6"/>
    </row>
    <row r="228">
      <c r="A228" s="6"/>
      <c r="B228" s="9" t="s">
        <v>21</v>
      </c>
      <c r="C228" s="9" t="s">
        <v>2096</v>
      </c>
      <c r="D228" s="7">
        <v>1992.0</v>
      </c>
      <c r="E228" s="7" t="s">
        <v>62</v>
      </c>
      <c r="F228" s="7" t="s">
        <v>1826</v>
      </c>
      <c r="G228" s="7"/>
      <c r="H228" s="7">
        <v>362.0</v>
      </c>
      <c r="I228" s="7" t="s">
        <v>72</v>
      </c>
      <c r="J228" s="6"/>
      <c r="K228" s="7">
        <v>30.0</v>
      </c>
      <c r="L228" s="6"/>
      <c r="M228" s="6"/>
    </row>
    <row r="229">
      <c r="A229" s="6"/>
      <c r="B229" s="9" t="s">
        <v>21</v>
      </c>
      <c r="C229" s="28" t="s">
        <v>2097</v>
      </c>
      <c r="D229" s="7">
        <v>1992.0</v>
      </c>
      <c r="E229" s="29" t="s">
        <v>62</v>
      </c>
      <c r="F229" s="29" t="s">
        <v>1826</v>
      </c>
      <c r="G229" s="29"/>
      <c r="H229" s="29">
        <v>362.0</v>
      </c>
      <c r="I229" s="30" t="s">
        <v>72</v>
      </c>
      <c r="J229" s="6"/>
      <c r="K229" s="7">
        <v>30.0</v>
      </c>
      <c r="L229" s="6"/>
      <c r="M229" s="6"/>
    </row>
    <row r="230">
      <c r="A230" s="6"/>
      <c r="B230" s="9" t="s">
        <v>21</v>
      </c>
      <c r="C230" s="28" t="s">
        <v>2098</v>
      </c>
      <c r="D230" s="7">
        <v>1992.0</v>
      </c>
      <c r="E230" s="29" t="s">
        <v>62</v>
      </c>
      <c r="F230" s="29" t="s">
        <v>1826</v>
      </c>
      <c r="G230" s="29"/>
      <c r="H230" s="29">
        <v>362.0</v>
      </c>
      <c r="I230" s="30" t="s">
        <v>72</v>
      </c>
      <c r="J230" s="6"/>
      <c r="K230" s="7">
        <v>30.0</v>
      </c>
      <c r="L230" s="6"/>
      <c r="M230" s="6"/>
    </row>
    <row r="231">
      <c r="A231" s="6"/>
      <c r="B231" s="9" t="s">
        <v>21</v>
      </c>
      <c r="C231" s="28" t="s">
        <v>2099</v>
      </c>
      <c r="D231" s="7">
        <v>1992.0</v>
      </c>
      <c r="E231" s="29" t="s">
        <v>62</v>
      </c>
      <c r="F231" s="29" t="s">
        <v>1826</v>
      </c>
      <c r="G231" s="29"/>
      <c r="H231" s="29">
        <v>362.0</v>
      </c>
      <c r="I231" s="30" t="s">
        <v>72</v>
      </c>
      <c r="J231" s="6"/>
      <c r="K231" s="7">
        <v>30.0</v>
      </c>
      <c r="L231" s="6"/>
      <c r="M231" s="6"/>
    </row>
    <row r="232">
      <c r="A232" s="6"/>
      <c r="B232" s="9" t="s">
        <v>21</v>
      </c>
      <c r="C232" s="28" t="s">
        <v>2100</v>
      </c>
      <c r="D232" s="7">
        <v>1992.0</v>
      </c>
      <c r="E232" s="29" t="s">
        <v>62</v>
      </c>
      <c r="F232" s="29" t="s">
        <v>1826</v>
      </c>
      <c r="G232" s="29"/>
      <c r="H232" s="29">
        <v>362.0</v>
      </c>
      <c r="I232" s="30" t="s">
        <v>72</v>
      </c>
      <c r="J232" s="6"/>
      <c r="K232" s="7">
        <v>30.0</v>
      </c>
      <c r="L232" s="6"/>
      <c r="M232" s="6"/>
    </row>
    <row r="233">
      <c r="A233" s="6"/>
      <c r="B233" s="9" t="s">
        <v>21</v>
      </c>
      <c r="C233" s="28" t="s">
        <v>2101</v>
      </c>
      <c r="D233" s="29">
        <v>1987.0</v>
      </c>
      <c r="E233" s="29" t="s">
        <v>62</v>
      </c>
      <c r="F233" s="29" t="s">
        <v>1826</v>
      </c>
      <c r="G233" s="29"/>
      <c r="H233" s="29">
        <v>362.0</v>
      </c>
      <c r="I233" s="30" t="s">
        <v>72</v>
      </c>
      <c r="J233" s="6"/>
      <c r="K233" s="7">
        <v>30.0</v>
      </c>
      <c r="L233" s="6"/>
      <c r="M233" s="6"/>
    </row>
    <row r="234">
      <c r="A234" s="6"/>
      <c r="B234" s="9" t="s">
        <v>21</v>
      </c>
      <c r="C234" s="7">
        <v>5.501042E7</v>
      </c>
      <c r="D234" s="7">
        <v>1981.0</v>
      </c>
      <c r="E234" s="7" t="s">
        <v>62</v>
      </c>
      <c r="F234" s="7" t="s">
        <v>1933</v>
      </c>
      <c r="G234" s="7" t="s">
        <v>1953</v>
      </c>
      <c r="H234" s="7">
        <v>101.0</v>
      </c>
      <c r="I234" s="7" t="s">
        <v>666</v>
      </c>
      <c r="J234" s="6"/>
      <c r="K234" s="7">
        <v>30.0</v>
      </c>
      <c r="L234" s="6"/>
      <c r="M234" s="6"/>
    </row>
    <row r="235">
      <c r="A235" s="6"/>
      <c r="B235" s="9" t="s">
        <v>21</v>
      </c>
      <c r="C235" s="9" t="s">
        <v>2102</v>
      </c>
      <c r="D235" s="7">
        <v>1990.0</v>
      </c>
      <c r="E235" s="7" t="s">
        <v>2103</v>
      </c>
      <c r="F235" s="7" t="s">
        <v>2104</v>
      </c>
      <c r="G235" s="6"/>
      <c r="H235" s="7" t="s">
        <v>2105</v>
      </c>
      <c r="I235" s="7" t="s">
        <v>25</v>
      </c>
      <c r="J235" s="6"/>
      <c r="K235" s="7">
        <v>30.0</v>
      </c>
      <c r="L235" s="6"/>
      <c r="M235" s="6"/>
    </row>
    <row r="236">
      <c r="A236" s="6"/>
      <c r="B236" s="9" t="s">
        <v>21</v>
      </c>
      <c r="C236" s="7">
        <v>5.5426555E7</v>
      </c>
      <c r="D236" s="7">
        <v>1989.0</v>
      </c>
      <c r="E236" s="7" t="s">
        <v>102</v>
      </c>
      <c r="F236" s="7" t="s">
        <v>1933</v>
      </c>
      <c r="G236" s="6"/>
      <c r="H236" s="7">
        <v>8.0</v>
      </c>
      <c r="I236" s="7" t="s">
        <v>25</v>
      </c>
      <c r="J236" s="6"/>
      <c r="K236" s="7">
        <v>30.0</v>
      </c>
      <c r="L236" s="6"/>
      <c r="M236" s="6"/>
    </row>
    <row r="237">
      <c r="A237" s="6"/>
      <c r="B237" s="9" t="s">
        <v>21</v>
      </c>
      <c r="C237" s="7">
        <v>5.5426556E7</v>
      </c>
      <c r="D237" s="7">
        <v>1989.0</v>
      </c>
      <c r="E237" s="7" t="s">
        <v>102</v>
      </c>
      <c r="F237" s="7" t="s">
        <v>1933</v>
      </c>
      <c r="G237" s="6"/>
      <c r="H237" s="7">
        <v>8.0</v>
      </c>
      <c r="I237" s="7" t="s">
        <v>25</v>
      </c>
      <c r="J237" s="6"/>
      <c r="K237" s="7">
        <v>30.0</v>
      </c>
      <c r="L237" s="6"/>
      <c r="M237" s="6"/>
    </row>
    <row r="238">
      <c r="A238" s="6"/>
      <c r="B238" s="9" t="s">
        <v>21</v>
      </c>
      <c r="C238" s="7">
        <v>5.5426557E7</v>
      </c>
      <c r="D238" s="7">
        <v>1989.0</v>
      </c>
      <c r="E238" s="7" t="s">
        <v>102</v>
      </c>
      <c r="F238" s="7" t="s">
        <v>1933</v>
      </c>
      <c r="G238" s="6"/>
      <c r="H238" s="7">
        <v>8.0</v>
      </c>
      <c r="I238" s="7" t="s">
        <v>25</v>
      </c>
      <c r="J238" s="6"/>
      <c r="K238" s="7">
        <v>30.0</v>
      </c>
      <c r="L238" s="6"/>
      <c r="M238" s="6"/>
    </row>
    <row r="239">
      <c r="A239" s="6"/>
      <c r="B239" s="9" t="s">
        <v>21</v>
      </c>
      <c r="C239" s="7">
        <v>5.2286716E7</v>
      </c>
      <c r="D239" s="7">
        <v>1992.0</v>
      </c>
      <c r="E239" s="7" t="s">
        <v>62</v>
      </c>
      <c r="F239" s="7" t="s">
        <v>2106</v>
      </c>
      <c r="G239" s="6"/>
      <c r="H239" s="7">
        <v>362.0</v>
      </c>
      <c r="I239" s="7" t="s">
        <v>25</v>
      </c>
      <c r="J239" s="6"/>
      <c r="K239" s="7">
        <v>30.0</v>
      </c>
      <c r="L239" s="6"/>
      <c r="M239" s="6"/>
    </row>
    <row r="240">
      <c r="A240" s="6"/>
      <c r="B240" s="9" t="s">
        <v>21</v>
      </c>
      <c r="C240" s="7">
        <v>5.2286718E7</v>
      </c>
      <c r="D240" s="7">
        <v>1992.0</v>
      </c>
      <c r="E240" s="7" t="s">
        <v>62</v>
      </c>
      <c r="F240" s="7" t="s">
        <v>2106</v>
      </c>
      <c r="G240" s="6"/>
      <c r="H240" s="7">
        <v>362.0</v>
      </c>
      <c r="I240" s="7" t="s">
        <v>25</v>
      </c>
      <c r="J240" s="6"/>
      <c r="K240" s="7">
        <v>30.0</v>
      </c>
      <c r="L240" s="6"/>
      <c r="M240" s="6"/>
    </row>
    <row r="241">
      <c r="A241" s="6"/>
      <c r="B241" s="9" t="s">
        <v>21</v>
      </c>
      <c r="C241" s="9" t="s">
        <v>2107</v>
      </c>
      <c r="D241" s="7">
        <v>1992.0</v>
      </c>
      <c r="E241" s="7" t="s">
        <v>62</v>
      </c>
      <c r="F241" s="7" t="s">
        <v>2106</v>
      </c>
      <c r="G241" s="6"/>
      <c r="H241" s="7">
        <v>362.0</v>
      </c>
      <c r="I241" s="7" t="s">
        <v>25</v>
      </c>
      <c r="J241" s="6"/>
      <c r="K241" s="7">
        <v>30.0</v>
      </c>
      <c r="L241" s="6"/>
      <c r="M241" s="6"/>
    </row>
    <row r="242">
      <c r="A242" s="6"/>
      <c r="B242" s="9" t="s">
        <v>21</v>
      </c>
      <c r="C242" s="9" t="s">
        <v>2108</v>
      </c>
      <c r="D242" s="7">
        <v>1988.0</v>
      </c>
      <c r="E242" s="7" t="s">
        <v>102</v>
      </c>
      <c r="F242" s="7" t="s">
        <v>1933</v>
      </c>
      <c r="G242" s="6"/>
      <c r="H242" s="7">
        <v>9.0</v>
      </c>
      <c r="I242" s="7" t="s">
        <v>72</v>
      </c>
      <c r="J242" s="6"/>
      <c r="K242" s="7">
        <v>30.0</v>
      </c>
      <c r="L242" s="6"/>
      <c r="M242" s="6"/>
    </row>
    <row r="243">
      <c r="A243" s="6"/>
      <c r="B243" s="9" t="s">
        <v>21</v>
      </c>
      <c r="C243" s="9" t="s">
        <v>2109</v>
      </c>
      <c r="D243" s="7">
        <v>1988.0</v>
      </c>
      <c r="E243" s="7" t="s">
        <v>102</v>
      </c>
      <c r="F243" s="7" t="s">
        <v>1933</v>
      </c>
      <c r="G243" s="6"/>
      <c r="H243" s="7">
        <v>9.0</v>
      </c>
      <c r="I243" s="7" t="s">
        <v>72</v>
      </c>
      <c r="J243" s="6"/>
      <c r="K243" s="7">
        <v>30.0</v>
      </c>
      <c r="L243" s="6"/>
      <c r="M243" s="6"/>
    </row>
    <row r="244">
      <c r="A244" s="6"/>
      <c r="B244" s="9" t="s">
        <v>21</v>
      </c>
      <c r="C244" s="7">
        <v>8.1259403E7</v>
      </c>
      <c r="D244" s="7">
        <v>1988.0</v>
      </c>
      <c r="E244" s="7" t="s">
        <v>102</v>
      </c>
      <c r="F244" s="7" t="s">
        <v>1864</v>
      </c>
      <c r="G244" s="7" t="s">
        <v>1865</v>
      </c>
      <c r="H244" s="7">
        <v>129.0</v>
      </c>
      <c r="I244" s="7" t="s">
        <v>25</v>
      </c>
      <c r="J244" s="6"/>
      <c r="K244" s="7">
        <v>30.0</v>
      </c>
      <c r="L244" s="6"/>
      <c r="M244" s="6"/>
    </row>
    <row r="245">
      <c r="A245" s="6"/>
      <c r="B245" s="9" t="s">
        <v>21</v>
      </c>
      <c r="C245" s="9" t="s">
        <v>2110</v>
      </c>
      <c r="D245" s="7">
        <v>1988.0</v>
      </c>
      <c r="E245" s="7" t="s">
        <v>102</v>
      </c>
      <c r="F245" s="7" t="s">
        <v>1864</v>
      </c>
      <c r="G245" s="7" t="s">
        <v>1865</v>
      </c>
      <c r="H245" s="7">
        <v>129.0</v>
      </c>
      <c r="I245" s="7" t="s">
        <v>25</v>
      </c>
      <c r="J245" s="6"/>
      <c r="K245" s="7">
        <v>30.0</v>
      </c>
      <c r="L245" s="6"/>
      <c r="M245" s="6"/>
    </row>
    <row r="246">
      <c r="A246" s="6"/>
      <c r="B246" s="9" t="s">
        <v>21</v>
      </c>
      <c r="C246" s="9" t="s">
        <v>2111</v>
      </c>
      <c r="D246" s="7">
        <v>1987.0</v>
      </c>
      <c r="E246" s="7" t="s">
        <v>1969</v>
      </c>
      <c r="F246" s="7" t="s">
        <v>1943</v>
      </c>
      <c r="G246" s="7"/>
      <c r="H246" s="7">
        <v>3.0</v>
      </c>
      <c r="I246" s="7" t="s">
        <v>666</v>
      </c>
      <c r="J246" s="6"/>
      <c r="K246" s="7">
        <v>30.0</v>
      </c>
      <c r="L246" s="6"/>
      <c r="M246" s="6"/>
    </row>
    <row r="247">
      <c r="A247" s="6"/>
      <c r="B247" s="9" t="s">
        <v>149</v>
      </c>
      <c r="C247" s="9" t="s">
        <v>2112</v>
      </c>
      <c r="D247" s="7">
        <v>2019.0</v>
      </c>
      <c r="E247" s="7" t="s">
        <v>1161</v>
      </c>
      <c r="F247" s="7" t="s">
        <v>1786</v>
      </c>
      <c r="G247" s="6"/>
      <c r="H247" s="7">
        <v>209.0</v>
      </c>
      <c r="I247" s="7" t="s">
        <v>155</v>
      </c>
      <c r="J247" s="6"/>
      <c r="K247" s="7">
        <v>30.0</v>
      </c>
      <c r="L247" s="6"/>
      <c r="M247" s="6"/>
    </row>
    <row r="248">
      <c r="A248" s="6"/>
      <c r="B248" s="9" t="s">
        <v>21</v>
      </c>
      <c r="C248" s="9" t="s">
        <v>2113</v>
      </c>
      <c r="D248" s="7">
        <v>1988.0</v>
      </c>
      <c r="E248" s="7" t="s">
        <v>102</v>
      </c>
      <c r="F248" s="7" t="s">
        <v>2114</v>
      </c>
      <c r="G248" s="7">
        <v>16.0</v>
      </c>
      <c r="H248" s="7" t="s">
        <v>105</v>
      </c>
      <c r="I248" s="7" t="s">
        <v>25</v>
      </c>
      <c r="J248" s="6"/>
      <c r="K248" s="7">
        <v>30.0</v>
      </c>
      <c r="L248" s="6"/>
      <c r="M248" s="6"/>
    </row>
    <row r="249">
      <c r="A249" s="6"/>
      <c r="B249" s="9" t="s">
        <v>21</v>
      </c>
      <c r="C249" s="9" t="s">
        <v>2115</v>
      </c>
      <c r="D249" s="7">
        <v>1988.0</v>
      </c>
      <c r="E249" s="7" t="s">
        <v>102</v>
      </c>
      <c r="F249" s="7" t="s">
        <v>2114</v>
      </c>
      <c r="G249" s="7">
        <v>16.0</v>
      </c>
      <c r="H249" s="7" t="s">
        <v>105</v>
      </c>
      <c r="I249" s="7" t="s">
        <v>25</v>
      </c>
      <c r="J249" s="6"/>
      <c r="K249" s="7">
        <v>30.0</v>
      </c>
      <c r="L249" s="6"/>
      <c r="M249" s="6"/>
    </row>
    <row r="250">
      <c r="A250" s="6"/>
      <c r="B250" s="9" t="s">
        <v>21</v>
      </c>
      <c r="C250" s="9" t="s">
        <v>2116</v>
      </c>
      <c r="D250" s="7">
        <v>1988.0</v>
      </c>
      <c r="E250" s="7" t="s">
        <v>102</v>
      </c>
      <c r="F250" s="7" t="s">
        <v>2114</v>
      </c>
      <c r="G250" s="7">
        <v>16.0</v>
      </c>
      <c r="H250" s="7" t="s">
        <v>105</v>
      </c>
      <c r="I250" s="7" t="s">
        <v>25</v>
      </c>
      <c r="J250" s="6"/>
      <c r="K250" s="7">
        <v>30.0</v>
      </c>
      <c r="L250" s="6"/>
      <c r="M250" s="6"/>
    </row>
    <row r="251">
      <c r="A251" s="6"/>
      <c r="B251" s="9" t="s">
        <v>21</v>
      </c>
      <c r="C251" s="9" t="s">
        <v>2117</v>
      </c>
      <c r="D251" s="7">
        <v>1987.0</v>
      </c>
      <c r="E251" s="7" t="s">
        <v>102</v>
      </c>
      <c r="F251" s="7" t="s">
        <v>1864</v>
      </c>
      <c r="G251" s="7">
        <v>6.0</v>
      </c>
      <c r="H251" s="7" t="s">
        <v>1567</v>
      </c>
      <c r="I251" s="7" t="s">
        <v>72</v>
      </c>
      <c r="J251" s="6"/>
      <c r="K251" s="7">
        <v>30.0</v>
      </c>
      <c r="L251" s="6"/>
      <c r="M251" s="6"/>
    </row>
    <row r="252">
      <c r="A252" s="6"/>
      <c r="B252" s="9" t="s">
        <v>21</v>
      </c>
      <c r="C252" s="9" t="s">
        <v>2118</v>
      </c>
      <c r="D252" s="7">
        <v>1987.0</v>
      </c>
      <c r="E252" s="7" t="s">
        <v>102</v>
      </c>
      <c r="F252" s="7" t="s">
        <v>1864</v>
      </c>
      <c r="G252" s="7">
        <v>6.0</v>
      </c>
      <c r="H252" s="7" t="s">
        <v>1567</v>
      </c>
      <c r="I252" s="7" t="s">
        <v>72</v>
      </c>
      <c r="J252" s="6"/>
      <c r="K252" s="7">
        <v>30.0</v>
      </c>
      <c r="L252" s="6"/>
      <c r="M252" s="6"/>
    </row>
    <row r="253">
      <c r="A253" s="6"/>
      <c r="B253" s="9" t="s">
        <v>21</v>
      </c>
      <c r="C253" s="9" t="s">
        <v>2119</v>
      </c>
      <c r="D253" s="7">
        <v>1987.0</v>
      </c>
      <c r="E253" s="7" t="s">
        <v>102</v>
      </c>
      <c r="F253" s="7" t="s">
        <v>1864</v>
      </c>
      <c r="G253" s="7">
        <v>6.0</v>
      </c>
      <c r="H253" s="7" t="s">
        <v>1567</v>
      </c>
      <c r="I253" s="7" t="s">
        <v>72</v>
      </c>
      <c r="J253" s="6"/>
      <c r="K253" s="7">
        <v>30.0</v>
      </c>
      <c r="L253" s="6"/>
      <c r="M253" s="6"/>
    </row>
    <row r="254">
      <c r="A254" s="6"/>
      <c r="B254" s="9" t="s">
        <v>21</v>
      </c>
      <c r="C254" s="9" t="s">
        <v>2120</v>
      </c>
      <c r="D254" s="7">
        <v>1987.0</v>
      </c>
      <c r="E254" s="7" t="s">
        <v>102</v>
      </c>
      <c r="F254" s="7" t="s">
        <v>1864</v>
      </c>
      <c r="G254" s="7">
        <v>6.0</v>
      </c>
      <c r="H254" s="7" t="s">
        <v>1567</v>
      </c>
      <c r="I254" s="7" t="s">
        <v>72</v>
      </c>
      <c r="J254" s="6"/>
      <c r="K254" s="7">
        <v>30.0</v>
      </c>
      <c r="L254" s="6"/>
      <c r="M254" s="6"/>
    </row>
    <row r="255">
      <c r="A255" s="6"/>
      <c r="B255" s="9" t="s">
        <v>21</v>
      </c>
      <c r="C255" s="9" t="s">
        <v>2121</v>
      </c>
      <c r="D255" s="7">
        <v>1987.0</v>
      </c>
      <c r="E255" s="7" t="s">
        <v>102</v>
      </c>
      <c r="F255" s="7" t="s">
        <v>1864</v>
      </c>
      <c r="G255" s="7">
        <v>6.0</v>
      </c>
      <c r="H255" s="7" t="s">
        <v>1567</v>
      </c>
      <c r="I255" s="7" t="s">
        <v>72</v>
      </c>
      <c r="J255" s="6"/>
      <c r="K255" s="7">
        <v>30.0</v>
      </c>
      <c r="L255" s="6"/>
      <c r="M255" s="6"/>
    </row>
    <row r="256">
      <c r="A256" s="6"/>
      <c r="B256" s="9" t="s">
        <v>21</v>
      </c>
      <c r="C256" s="9" t="s">
        <v>2122</v>
      </c>
      <c r="D256" s="7">
        <v>1988.0</v>
      </c>
      <c r="E256" s="7" t="s">
        <v>102</v>
      </c>
      <c r="F256" s="7" t="s">
        <v>2114</v>
      </c>
      <c r="G256" s="7">
        <v>16.0</v>
      </c>
      <c r="H256" s="7" t="s">
        <v>105</v>
      </c>
      <c r="I256" s="7" t="s">
        <v>25</v>
      </c>
      <c r="J256" s="6"/>
      <c r="K256" s="7">
        <v>30.0</v>
      </c>
      <c r="L256" s="6"/>
      <c r="M256" s="6"/>
    </row>
    <row r="257">
      <c r="A257" s="6"/>
      <c r="B257" s="9" t="s">
        <v>21</v>
      </c>
      <c r="C257" s="9" t="s">
        <v>2123</v>
      </c>
      <c r="D257" s="7">
        <v>1988.0</v>
      </c>
      <c r="E257" s="7" t="s">
        <v>102</v>
      </c>
      <c r="F257" s="7" t="s">
        <v>2114</v>
      </c>
      <c r="G257" s="7">
        <v>16.0</v>
      </c>
      <c r="H257" s="7" t="s">
        <v>105</v>
      </c>
      <c r="I257" s="7" t="s">
        <v>25</v>
      </c>
      <c r="J257" s="6"/>
      <c r="K257" s="7">
        <v>30.0</v>
      </c>
      <c r="L257" s="6"/>
      <c r="M257" s="6"/>
    </row>
    <row r="258">
      <c r="A258" s="6"/>
      <c r="B258" s="19"/>
      <c r="C258" s="9" t="s">
        <v>2124</v>
      </c>
      <c r="D258" s="7">
        <v>1990.0</v>
      </c>
      <c r="E258" s="7" t="s">
        <v>2125</v>
      </c>
      <c r="F258" s="7" t="s">
        <v>288</v>
      </c>
      <c r="G258" s="7">
        <v>41.0</v>
      </c>
      <c r="H258" s="7" t="s">
        <v>105</v>
      </c>
      <c r="I258" s="7" t="s">
        <v>25</v>
      </c>
      <c r="J258" s="6"/>
      <c r="K258" s="7">
        <v>30.0</v>
      </c>
      <c r="L258" s="6"/>
      <c r="M258" s="6"/>
    </row>
    <row r="259">
      <c r="A259" s="6"/>
      <c r="B259" s="19"/>
      <c r="C259" s="9" t="s">
        <v>2126</v>
      </c>
      <c r="D259" s="7">
        <v>1987.0</v>
      </c>
      <c r="E259" s="7" t="s">
        <v>102</v>
      </c>
      <c r="F259" s="7" t="s">
        <v>2127</v>
      </c>
      <c r="G259" s="7">
        <v>80.0</v>
      </c>
      <c r="H259" s="7" t="s">
        <v>105</v>
      </c>
      <c r="I259" s="7" t="s">
        <v>72</v>
      </c>
      <c r="J259" s="6"/>
      <c r="K259" s="7">
        <v>30.0</v>
      </c>
      <c r="L259" s="6"/>
      <c r="M259" s="6"/>
    </row>
    <row r="260">
      <c r="A260" s="6"/>
      <c r="B260" s="19"/>
      <c r="C260" s="9" t="s">
        <v>2128</v>
      </c>
      <c r="D260" s="7">
        <v>1987.0</v>
      </c>
      <c r="E260" s="7" t="s">
        <v>102</v>
      </c>
      <c r="F260" s="7" t="s">
        <v>2127</v>
      </c>
      <c r="G260" s="7">
        <v>80.0</v>
      </c>
      <c r="H260" s="7" t="s">
        <v>105</v>
      </c>
      <c r="I260" s="7" t="s">
        <v>72</v>
      </c>
      <c r="J260" s="6"/>
      <c r="K260" s="7">
        <v>30.0</v>
      </c>
      <c r="L260" s="6"/>
      <c r="M260" s="6"/>
    </row>
    <row r="261">
      <c r="A261" s="6"/>
      <c r="B261" s="19"/>
      <c r="C261" s="9" t="s">
        <v>2129</v>
      </c>
      <c r="D261" s="7">
        <v>1987.0</v>
      </c>
      <c r="E261" s="7" t="s">
        <v>102</v>
      </c>
      <c r="F261" s="7" t="s">
        <v>2127</v>
      </c>
      <c r="G261" s="7">
        <v>80.0</v>
      </c>
      <c r="H261" s="7" t="s">
        <v>105</v>
      </c>
      <c r="I261" s="7" t="s">
        <v>72</v>
      </c>
      <c r="J261" s="6"/>
      <c r="K261" s="7">
        <v>30.0</v>
      </c>
      <c r="L261" s="6"/>
      <c r="M261" s="6"/>
    </row>
    <row r="262">
      <c r="A262" s="6"/>
      <c r="B262" s="19"/>
      <c r="C262" s="9" t="s">
        <v>2130</v>
      </c>
      <c r="D262" s="7">
        <v>1987.0</v>
      </c>
      <c r="E262" s="7" t="s">
        <v>102</v>
      </c>
      <c r="F262" s="7" t="s">
        <v>2127</v>
      </c>
      <c r="G262" s="7">
        <v>80.0</v>
      </c>
      <c r="H262" s="7" t="s">
        <v>105</v>
      </c>
      <c r="I262" s="7" t="s">
        <v>72</v>
      </c>
      <c r="J262" s="6"/>
      <c r="K262" s="7">
        <v>30.0</v>
      </c>
      <c r="L262" s="6"/>
      <c r="M262" s="6"/>
    </row>
    <row r="263">
      <c r="A263" s="6"/>
      <c r="B263" s="19"/>
      <c r="C263" s="9" t="s">
        <v>2131</v>
      </c>
      <c r="D263" s="7">
        <v>1987.0</v>
      </c>
      <c r="E263" s="7" t="s">
        <v>102</v>
      </c>
      <c r="F263" s="7" t="s">
        <v>2132</v>
      </c>
      <c r="G263" s="7">
        <v>9.0</v>
      </c>
      <c r="H263" s="7" t="s">
        <v>1567</v>
      </c>
      <c r="I263" s="7" t="s">
        <v>25</v>
      </c>
      <c r="J263" s="6"/>
      <c r="K263" s="7">
        <v>30.0</v>
      </c>
      <c r="L263" s="6"/>
      <c r="M263" s="6"/>
    </row>
    <row r="264">
      <c r="A264" s="6"/>
      <c r="B264" s="19"/>
      <c r="C264" s="9" t="s">
        <v>2131</v>
      </c>
      <c r="D264" s="7">
        <v>1987.0</v>
      </c>
      <c r="E264" s="7" t="s">
        <v>102</v>
      </c>
      <c r="F264" s="7" t="s">
        <v>2132</v>
      </c>
      <c r="G264" s="7">
        <v>9.0</v>
      </c>
      <c r="H264" s="7" t="s">
        <v>1567</v>
      </c>
      <c r="I264" s="7" t="s">
        <v>25</v>
      </c>
      <c r="J264" s="6"/>
      <c r="K264" s="7">
        <v>30.0</v>
      </c>
      <c r="L264" s="6"/>
      <c r="M264" s="6"/>
    </row>
    <row r="265">
      <c r="A265" s="6"/>
      <c r="B265" s="9" t="s">
        <v>21</v>
      </c>
      <c r="C265" s="9" t="s">
        <v>2133</v>
      </c>
      <c r="D265" s="7">
        <v>1993.0</v>
      </c>
      <c r="E265" s="7" t="s">
        <v>322</v>
      </c>
      <c r="F265" s="7" t="s">
        <v>1826</v>
      </c>
      <c r="G265" s="7">
        <v>3.0</v>
      </c>
      <c r="H265" s="7" t="s">
        <v>105</v>
      </c>
      <c r="I265" s="7" t="s">
        <v>25</v>
      </c>
      <c r="J265" s="6"/>
      <c r="K265" s="7">
        <v>30.0</v>
      </c>
      <c r="L265" s="6"/>
      <c r="M265" s="6"/>
    </row>
    <row r="266">
      <c r="A266" s="6"/>
      <c r="B266" s="9" t="s">
        <v>21</v>
      </c>
      <c r="C266" s="9" t="s">
        <v>2134</v>
      </c>
      <c r="D266" s="7">
        <v>1981.0</v>
      </c>
      <c r="E266" s="7" t="s">
        <v>62</v>
      </c>
      <c r="F266" s="7" t="s">
        <v>1933</v>
      </c>
      <c r="G266" s="7">
        <v>101.0</v>
      </c>
      <c r="H266" s="7" t="s">
        <v>2036</v>
      </c>
      <c r="I266" s="7" t="s">
        <v>666</v>
      </c>
      <c r="J266" s="6"/>
      <c r="K266" s="7">
        <v>30.0</v>
      </c>
      <c r="L266" s="6"/>
      <c r="M266" s="6"/>
    </row>
    <row r="267">
      <c r="A267" s="6"/>
      <c r="B267" s="9" t="s">
        <v>21</v>
      </c>
      <c r="C267" s="9" t="s">
        <v>2135</v>
      </c>
      <c r="D267" s="7">
        <v>1981.0</v>
      </c>
      <c r="E267" s="7" t="s">
        <v>62</v>
      </c>
      <c r="F267" s="7" t="s">
        <v>1933</v>
      </c>
      <c r="G267" s="7">
        <v>101.0</v>
      </c>
      <c r="H267" s="7" t="s">
        <v>2036</v>
      </c>
      <c r="I267" s="7" t="s">
        <v>666</v>
      </c>
      <c r="J267" s="6"/>
      <c r="K267" s="7">
        <v>30.0</v>
      </c>
      <c r="L267" s="6"/>
      <c r="M267" s="6"/>
    </row>
    <row r="268">
      <c r="A268" s="6"/>
      <c r="B268" s="9" t="s">
        <v>21</v>
      </c>
      <c r="C268" s="9" t="s">
        <v>2136</v>
      </c>
      <c r="D268" s="7">
        <v>1981.0</v>
      </c>
      <c r="E268" s="7" t="s">
        <v>62</v>
      </c>
      <c r="F268" s="7" t="s">
        <v>1933</v>
      </c>
      <c r="G268" s="7">
        <v>101.0</v>
      </c>
      <c r="H268" s="7" t="s">
        <v>2036</v>
      </c>
      <c r="I268" s="7" t="s">
        <v>666</v>
      </c>
      <c r="J268" s="6"/>
      <c r="K268" s="7">
        <v>30.0</v>
      </c>
      <c r="L268" s="6"/>
      <c r="M268" s="6"/>
    </row>
    <row r="269">
      <c r="A269" s="6"/>
      <c r="B269" s="9" t="s">
        <v>21</v>
      </c>
      <c r="C269" s="9" t="s">
        <v>2137</v>
      </c>
      <c r="D269" s="7">
        <v>1981.0</v>
      </c>
      <c r="E269" s="7" t="s">
        <v>62</v>
      </c>
      <c r="F269" s="7" t="s">
        <v>1933</v>
      </c>
      <c r="G269" s="7">
        <v>101.0</v>
      </c>
      <c r="H269" s="7" t="s">
        <v>2036</v>
      </c>
      <c r="I269" s="7" t="s">
        <v>666</v>
      </c>
      <c r="J269" s="6"/>
      <c r="K269" s="7">
        <v>30.0</v>
      </c>
      <c r="L269" s="6"/>
      <c r="M269" s="6"/>
    </row>
    <row r="270">
      <c r="A270" s="6"/>
      <c r="B270" s="9" t="s">
        <v>21</v>
      </c>
      <c r="C270" s="9" t="s">
        <v>2138</v>
      </c>
      <c r="D270" s="7">
        <v>1981.0</v>
      </c>
      <c r="E270" s="7" t="s">
        <v>62</v>
      </c>
      <c r="F270" s="7" t="s">
        <v>1933</v>
      </c>
      <c r="G270" s="7">
        <v>101.0</v>
      </c>
      <c r="H270" s="7" t="s">
        <v>2036</v>
      </c>
      <c r="I270" s="7" t="s">
        <v>666</v>
      </c>
      <c r="J270" s="6"/>
      <c r="K270" s="7">
        <v>30.0</v>
      </c>
      <c r="L270" s="6"/>
      <c r="M270" s="6"/>
    </row>
    <row r="271">
      <c r="A271" s="6"/>
      <c r="B271" s="9" t="s">
        <v>21</v>
      </c>
      <c r="C271" s="9" t="s">
        <v>2139</v>
      </c>
      <c r="D271" s="7">
        <v>1981.0</v>
      </c>
      <c r="E271" s="7" t="s">
        <v>62</v>
      </c>
      <c r="F271" s="7" t="s">
        <v>1933</v>
      </c>
      <c r="G271" s="7">
        <v>101.0</v>
      </c>
      <c r="H271" s="7" t="s">
        <v>2036</v>
      </c>
      <c r="I271" s="7" t="s">
        <v>666</v>
      </c>
      <c r="J271" s="6"/>
      <c r="K271" s="7">
        <v>30.0</v>
      </c>
      <c r="L271" s="6"/>
      <c r="M271" s="6"/>
    </row>
    <row r="272">
      <c r="A272" s="6"/>
      <c r="B272" s="9" t="s">
        <v>21</v>
      </c>
      <c r="C272" s="9" t="s">
        <v>2140</v>
      </c>
      <c r="D272" s="7">
        <v>1981.0</v>
      </c>
      <c r="E272" s="7" t="s">
        <v>62</v>
      </c>
      <c r="F272" s="7" t="s">
        <v>1933</v>
      </c>
      <c r="G272" s="7">
        <v>101.0</v>
      </c>
      <c r="H272" s="7" t="s">
        <v>2036</v>
      </c>
      <c r="I272" s="7" t="s">
        <v>666</v>
      </c>
      <c r="J272" s="6"/>
      <c r="K272" s="7">
        <v>30.0</v>
      </c>
      <c r="L272" s="6"/>
      <c r="M272" s="6"/>
    </row>
    <row r="273">
      <c r="A273" s="6"/>
      <c r="B273" s="9" t="s">
        <v>21</v>
      </c>
      <c r="C273" s="9" t="s">
        <v>2141</v>
      </c>
      <c r="D273" s="7">
        <v>1981.0</v>
      </c>
      <c r="E273" s="7" t="s">
        <v>62</v>
      </c>
      <c r="F273" s="7" t="s">
        <v>1933</v>
      </c>
      <c r="G273" s="7">
        <v>101.0</v>
      </c>
      <c r="H273" s="7" t="s">
        <v>2036</v>
      </c>
      <c r="I273" s="7" t="s">
        <v>666</v>
      </c>
      <c r="J273" s="6"/>
      <c r="K273" s="7">
        <v>30.0</v>
      </c>
      <c r="L273" s="6"/>
      <c r="M273" s="6"/>
    </row>
    <row r="274">
      <c r="A274" s="6"/>
      <c r="B274" s="9" t="s">
        <v>21</v>
      </c>
      <c r="C274" s="9" t="s">
        <v>2142</v>
      </c>
      <c r="D274" s="7">
        <v>1981.0</v>
      </c>
      <c r="E274" s="7" t="s">
        <v>62</v>
      </c>
      <c r="F274" s="7" t="s">
        <v>1933</v>
      </c>
      <c r="G274" s="7">
        <v>101.0</v>
      </c>
      <c r="H274" s="7" t="s">
        <v>2036</v>
      </c>
      <c r="I274" s="7" t="s">
        <v>666</v>
      </c>
      <c r="J274" s="6"/>
      <c r="K274" s="7">
        <v>30.0</v>
      </c>
      <c r="L274" s="6"/>
      <c r="M274" s="6"/>
    </row>
    <row r="275">
      <c r="A275" s="6"/>
      <c r="B275" s="9" t="s">
        <v>21</v>
      </c>
      <c r="C275" s="9" t="s">
        <v>2143</v>
      </c>
      <c r="D275" s="7">
        <v>1981.0</v>
      </c>
      <c r="E275" s="7" t="s">
        <v>62</v>
      </c>
      <c r="F275" s="7" t="s">
        <v>1933</v>
      </c>
      <c r="G275" s="7">
        <v>101.0</v>
      </c>
      <c r="H275" s="7" t="s">
        <v>2036</v>
      </c>
      <c r="I275" s="7" t="s">
        <v>666</v>
      </c>
      <c r="J275" s="6"/>
      <c r="K275" s="7">
        <v>30.0</v>
      </c>
      <c r="L275" s="6"/>
      <c r="M275" s="6"/>
    </row>
    <row r="276">
      <c r="A276" s="6"/>
      <c r="B276" s="9" t="s">
        <v>21</v>
      </c>
      <c r="C276" s="9" t="s">
        <v>2144</v>
      </c>
      <c r="D276" s="7">
        <v>1981.0</v>
      </c>
      <c r="E276" s="7" t="s">
        <v>62</v>
      </c>
      <c r="F276" s="7" t="s">
        <v>1933</v>
      </c>
      <c r="G276" s="7">
        <v>101.0</v>
      </c>
      <c r="H276" s="7" t="s">
        <v>2036</v>
      </c>
      <c r="I276" s="7" t="s">
        <v>666</v>
      </c>
      <c r="J276" s="6"/>
      <c r="K276" s="7">
        <v>30.0</v>
      </c>
      <c r="L276" s="6"/>
      <c r="M276" s="6"/>
    </row>
    <row r="277">
      <c r="A277" s="6"/>
      <c r="B277" s="9" t="s">
        <v>21</v>
      </c>
      <c r="C277" s="9" t="s">
        <v>2145</v>
      </c>
      <c r="D277" s="7">
        <v>1981.0</v>
      </c>
      <c r="E277" s="7" t="s">
        <v>62</v>
      </c>
      <c r="F277" s="7" t="s">
        <v>1933</v>
      </c>
      <c r="G277" s="7">
        <v>101.0</v>
      </c>
      <c r="H277" s="7" t="s">
        <v>2036</v>
      </c>
      <c r="I277" s="7" t="s">
        <v>666</v>
      </c>
      <c r="J277" s="6"/>
      <c r="K277" s="7">
        <v>30.0</v>
      </c>
      <c r="L277" s="6"/>
      <c r="M277" s="6"/>
    </row>
    <row r="278">
      <c r="A278" s="6"/>
      <c r="B278" s="9" t="s">
        <v>21</v>
      </c>
      <c r="C278" s="9" t="s">
        <v>2146</v>
      </c>
      <c r="D278" s="7">
        <v>1981.0</v>
      </c>
      <c r="E278" s="7" t="s">
        <v>62</v>
      </c>
      <c r="F278" s="7" t="s">
        <v>1933</v>
      </c>
      <c r="G278" s="7">
        <v>101.0</v>
      </c>
      <c r="H278" s="7" t="s">
        <v>2036</v>
      </c>
      <c r="I278" s="7" t="s">
        <v>666</v>
      </c>
      <c r="J278" s="6"/>
      <c r="K278" s="7">
        <v>30.0</v>
      </c>
      <c r="L278" s="6"/>
      <c r="M278" s="6"/>
    </row>
    <row r="279">
      <c r="A279" s="6"/>
      <c r="B279" s="9" t="s">
        <v>21</v>
      </c>
      <c r="C279" s="9" t="s">
        <v>2147</v>
      </c>
      <c r="D279" s="7">
        <v>1989.0</v>
      </c>
      <c r="E279" s="7" t="s">
        <v>102</v>
      </c>
      <c r="F279" s="7" t="s">
        <v>1933</v>
      </c>
      <c r="G279" s="7">
        <v>8.0</v>
      </c>
      <c r="H279" s="7" t="s">
        <v>105</v>
      </c>
      <c r="I279" s="7" t="s">
        <v>25</v>
      </c>
      <c r="J279" s="6"/>
      <c r="K279" s="7">
        <v>30.0</v>
      </c>
      <c r="L279" s="6"/>
      <c r="M279" s="6"/>
    </row>
    <row r="280">
      <c r="A280" s="6"/>
      <c r="B280" s="9" t="s">
        <v>21</v>
      </c>
      <c r="C280" s="9" t="s">
        <v>2148</v>
      </c>
      <c r="D280" s="7">
        <v>1989.0</v>
      </c>
      <c r="E280" s="7" t="s">
        <v>102</v>
      </c>
      <c r="F280" s="7" t="s">
        <v>1933</v>
      </c>
      <c r="G280" s="7">
        <v>8.0</v>
      </c>
      <c r="H280" s="7" t="s">
        <v>105</v>
      </c>
      <c r="I280" s="7" t="s">
        <v>25</v>
      </c>
      <c r="J280" s="6"/>
      <c r="K280" s="7">
        <v>30.0</v>
      </c>
      <c r="L280" s="6"/>
      <c r="M280" s="6"/>
    </row>
    <row r="281">
      <c r="A281" s="6"/>
      <c r="B281" s="9" t="s">
        <v>21</v>
      </c>
      <c r="C281" s="9" t="s">
        <v>2149</v>
      </c>
      <c r="D281" s="7">
        <v>1989.0</v>
      </c>
      <c r="E281" s="7" t="s">
        <v>102</v>
      </c>
      <c r="F281" s="7" t="s">
        <v>1933</v>
      </c>
      <c r="G281" s="7">
        <v>8.0</v>
      </c>
      <c r="H281" s="7" t="s">
        <v>105</v>
      </c>
      <c r="I281" s="7" t="s">
        <v>25</v>
      </c>
      <c r="J281" s="6"/>
      <c r="K281" s="7">
        <v>30.0</v>
      </c>
      <c r="L281" s="6"/>
      <c r="M281" s="6"/>
    </row>
    <row r="282">
      <c r="A282" s="6"/>
      <c r="B282" s="9" t="s">
        <v>21</v>
      </c>
      <c r="C282" s="9" t="s">
        <v>2150</v>
      </c>
      <c r="D282" s="7">
        <v>1992.0</v>
      </c>
      <c r="E282" s="7" t="s">
        <v>62</v>
      </c>
      <c r="F282" s="7" t="s">
        <v>1826</v>
      </c>
      <c r="G282" s="7">
        <v>362.0</v>
      </c>
      <c r="H282" s="7" t="s">
        <v>105</v>
      </c>
      <c r="I282" s="7" t="s">
        <v>25</v>
      </c>
      <c r="J282" s="6"/>
      <c r="K282" s="7">
        <v>30.0</v>
      </c>
      <c r="L282" s="6"/>
      <c r="M282" s="6"/>
    </row>
    <row r="283">
      <c r="A283" s="6"/>
      <c r="B283" s="9" t="s">
        <v>21</v>
      </c>
      <c r="C283" s="9" t="s">
        <v>2151</v>
      </c>
      <c r="D283" s="7">
        <v>1992.0</v>
      </c>
      <c r="E283" s="7" t="s">
        <v>62</v>
      </c>
      <c r="F283" s="7" t="s">
        <v>1826</v>
      </c>
      <c r="G283" s="7">
        <v>362.0</v>
      </c>
      <c r="H283" s="7" t="s">
        <v>105</v>
      </c>
      <c r="I283" s="7" t="s">
        <v>25</v>
      </c>
      <c r="J283" s="6"/>
      <c r="K283" s="7">
        <v>30.0</v>
      </c>
      <c r="L283" s="6"/>
      <c r="M283" s="6"/>
    </row>
    <row r="284">
      <c r="A284" s="6"/>
      <c r="B284" s="19"/>
      <c r="C284" s="9" t="s">
        <v>2152</v>
      </c>
      <c r="D284" s="7">
        <v>1992.0</v>
      </c>
      <c r="E284" s="7" t="s">
        <v>62</v>
      </c>
      <c r="F284" s="7" t="s">
        <v>1826</v>
      </c>
      <c r="G284" s="7">
        <v>362.0</v>
      </c>
      <c r="H284" s="7" t="s">
        <v>105</v>
      </c>
      <c r="I284" s="7" t="s">
        <v>25</v>
      </c>
      <c r="J284" s="6"/>
      <c r="K284" s="7">
        <v>30.0</v>
      </c>
      <c r="L284" s="6"/>
      <c r="M284" s="6"/>
    </row>
    <row r="285">
      <c r="A285" s="6"/>
      <c r="B285" s="19"/>
      <c r="C285" s="9" t="s">
        <v>2153</v>
      </c>
      <c r="D285" s="7">
        <v>1992.0</v>
      </c>
      <c r="E285" s="7" t="s">
        <v>62</v>
      </c>
      <c r="F285" s="7" t="s">
        <v>1826</v>
      </c>
      <c r="G285" s="7">
        <v>362.0</v>
      </c>
      <c r="H285" s="7" t="s">
        <v>105</v>
      </c>
      <c r="I285" s="7" t="s">
        <v>25</v>
      </c>
      <c r="J285" s="6"/>
      <c r="K285" s="7">
        <v>30.0</v>
      </c>
      <c r="L285" s="6"/>
      <c r="M285" s="6"/>
    </row>
    <row r="286">
      <c r="A286" s="6"/>
      <c r="B286" s="19"/>
      <c r="C286" s="9" t="s">
        <v>2154</v>
      </c>
      <c r="D286" s="7">
        <v>1992.0</v>
      </c>
      <c r="E286" s="7" t="s">
        <v>62</v>
      </c>
      <c r="F286" s="7" t="s">
        <v>1826</v>
      </c>
      <c r="G286" s="7">
        <v>362.0</v>
      </c>
      <c r="H286" s="7" t="s">
        <v>105</v>
      </c>
      <c r="I286" s="7" t="s">
        <v>25</v>
      </c>
      <c r="J286" s="6"/>
      <c r="K286" s="7">
        <v>30.0</v>
      </c>
      <c r="L286" s="6"/>
      <c r="M286" s="6"/>
    </row>
    <row r="287">
      <c r="A287" s="6"/>
      <c r="B287" s="19"/>
      <c r="C287" s="9" t="s">
        <v>2155</v>
      </c>
      <c r="D287" s="7">
        <v>1992.0</v>
      </c>
      <c r="E287" s="7" t="s">
        <v>62</v>
      </c>
      <c r="F287" s="7" t="s">
        <v>1826</v>
      </c>
      <c r="G287" s="7">
        <v>362.0</v>
      </c>
      <c r="H287" s="7" t="s">
        <v>105</v>
      </c>
      <c r="I287" s="7" t="s">
        <v>25</v>
      </c>
      <c r="J287" s="6"/>
      <c r="K287" s="7">
        <v>30.0</v>
      </c>
      <c r="L287" s="6"/>
      <c r="M287" s="6"/>
    </row>
    <row r="288">
      <c r="A288" s="6"/>
      <c r="B288" s="19"/>
      <c r="C288" s="9" t="s">
        <v>2156</v>
      </c>
      <c r="D288" s="7">
        <v>1992.0</v>
      </c>
      <c r="E288" s="7" t="s">
        <v>62</v>
      </c>
      <c r="F288" s="7" t="s">
        <v>1826</v>
      </c>
      <c r="G288" s="7">
        <v>362.0</v>
      </c>
      <c r="H288" s="7" t="s">
        <v>105</v>
      </c>
      <c r="I288" s="7" t="s">
        <v>25</v>
      </c>
      <c r="J288" s="6"/>
      <c r="K288" s="7">
        <v>30.0</v>
      </c>
      <c r="L288" s="6"/>
      <c r="M288" s="6"/>
    </row>
    <row r="289">
      <c r="A289" s="6"/>
      <c r="B289" s="19"/>
      <c r="C289" s="9" t="s">
        <v>2157</v>
      </c>
      <c r="D289" s="7">
        <v>1992.0</v>
      </c>
      <c r="E289" s="7" t="s">
        <v>62</v>
      </c>
      <c r="F289" s="7" t="s">
        <v>1826</v>
      </c>
      <c r="G289" s="7">
        <v>362.0</v>
      </c>
      <c r="H289" s="7" t="s">
        <v>105</v>
      </c>
      <c r="I289" s="7" t="s">
        <v>25</v>
      </c>
      <c r="J289" s="6"/>
      <c r="K289" s="7">
        <v>30.0</v>
      </c>
      <c r="L289" s="6"/>
      <c r="M289" s="6"/>
    </row>
    <row r="290">
      <c r="A290" s="6"/>
      <c r="B290" s="19"/>
      <c r="C290" s="9" t="s">
        <v>2158</v>
      </c>
      <c r="D290" s="7">
        <v>1992.0</v>
      </c>
      <c r="E290" s="7" t="s">
        <v>62</v>
      </c>
      <c r="F290" s="7" t="s">
        <v>1826</v>
      </c>
      <c r="G290" s="7">
        <v>362.0</v>
      </c>
      <c r="H290" s="7" t="s">
        <v>105</v>
      </c>
      <c r="I290" s="7" t="s">
        <v>25</v>
      </c>
      <c r="J290" s="6"/>
      <c r="K290" s="7">
        <v>30.0</v>
      </c>
      <c r="L290" s="6"/>
      <c r="M290" s="6"/>
    </row>
    <row r="291">
      <c r="A291" s="6"/>
      <c r="B291" s="19"/>
      <c r="C291" s="9" t="s">
        <v>2159</v>
      </c>
      <c r="D291" s="7">
        <v>1992.0</v>
      </c>
      <c r="E291" s="7" t="s">
        <v>62</v>
      </c>
      <c r="F291" s="7" t="s">
        <v>1826</v>
      </c>
      <c r="G291" s="7">
        <v>362.0</v>
      </c>
      <c r="H291" s="7" t="s">
        <v>105</v>
      </c>
      <c r="I291" s="7" t="s">
        <v>25</v>
      </c>
      <c r="J291" s="6"/>
      <c r="K291" s="7">
        <v>30.0</v>
      </c>
      <c r="L291" s="6"/>
      <c r="M291" s="6"/>
    </row>
    <row r="292">
      <c r="A292" s="6"/>
      <c r="B292" s="19"/>
      <c r="C292" s="9" t="s">
        <v>2160</v>
      </c>
      <c r="D292" s="7">
        <v>1992.0</v>
      </c>
      <c r="E292" s="7" t="s">
        <v>62</v>
      </c>
      <c r="F292" s="7" t="s">
        <v>1826</v>
      </c>
      <c r="G292" s="7">
        <v>362.0</v>
      </c>
      <c r="H292" s="7" t="s">
        <v>105</v>
      </c>
      <c r="I292" s="7" t="s">
        <v>25</v>
      </c>
      <c r="J292" s="6"/>
      <c r="K292" s="7">
        <v>30.0</v>
      </c>
      <c r="L292" s="6"/>
      <c r="M292" s="6"/>
    </row>
    <row r="293">
      <c r="A293" s="6"/>
      <c r="B293" s="19"/>
      <c r="C293" s="9" t="s">
        <v>2161</v>
      </c>
      <c r="D293" s="7">
        <v>1992.0</v>
      </c>
      <c r="E293" s="7" t="s">
        <v>62</v>
      </c>
      <c r="F293" s="7" t="s">
        <v>1826</v>
      </c>
      <c r="G293" s="7">
        <v>362.0</v>
      </c>
      <c r="H293" s="7" t="s">
        <v>105</v>
      </c>
      <c r="I293" s="7" t="s">
        <v>25</v>
      </c>
      <c r="J293" s="6"/>
      <c r="K293" s="7">
        <v>30.0</v>
      </c>
      <c r="L293" s="6"/>
      <c r="M293" s="6"/>
    </row>
    <row r="294">
      <c r="A294" s="6"/>
      <c r="B294" s="19"/>
      <c r="C294" s="9" t="s">
        <v>2162</v>
      </c>
      <c r="D294" s="7">
        <v>1992.0</v>
      </c>
      <c r="E294" s="7" t="s">
        <v>62</v>
      </c>
      <c r="F294" s="7" t="s">
        <v>1826</v>
      </c>
      <c r="G294" s="7">
        <v>362.0</v>
      </c>
      <c r="H294" s="7" t="s">
        <v>105</v>
      </c>
      <c r="I294" s="7" t="s">
        <v>25</v>
      </c>
      <c r="J294" s="6"/>
      <c r="K294" s="7">
        <v>30.0</v>
      </c>
      <c r="L294" s="6"/>
      <c r="M294" s="6"/>
    </row>
    <row r="295">
      <c r="A295" s="6"/>
      <c r="B295" s="19"/>
      <c r="C295" s="9" t="s">
        <v>2163</v>
      </c>
      <c r="D295" s="7">
        <v>1992.0</v>
      </c>
      <c r="E295" s="7" t="s">
        <v>62</v>
      </c>
      <c r="F295" s="7" t="s">
        <v>1826</v>
      </c>
      <c r="G295" s="7">
        <v>362.0</v>
      </c>
      <c r="H295" s="7" t="s">
        <v>105</v>
      </c>
      <c r="I295" s="7" t="s">
        <v>25</v>
      </c>
      <c r="J295" s="6"/>
      <c r="K295" s="7">
        <v>30.0</v>
      </c>
      <c r="L295" s="6"/>
      <c r="M295" s="6"/>
    </row>
    <row r="296">
      <c r="A296" s="6"/>
      <c r="B296" s="19"/>
      <c r="C296" s="9" t="s">
        <v>2164</v>
      </c>
      <c r="D296" s="7">
        <v>1992.0</v>
      </c>
      <c r="E296" s="7" t="s">
        <v>62</v>
      </c>
      <c r="F296" s="7" t="s">
        <v>1826</v>
      </c>
      <c r="G296" s="7">
        <v>362.0</v>
      </c>
      <c r="H296" s="7" t="s">
        <v>105</v>
      </c>
      <c r="I296" s="7" t="s">
        <v>25</v>
      </c>
      <c r="J296" s="6"/>
      <c r="K296" s="7">
        <v>30.0</v>
      </c>
      <c r="L296" s="6"/>
      <c r="M296" s="6"/>
    </row>
    <row r="297">
      <c r="A297" s="6"/>
      <c r="B297" s="19"/>
      <c r="C297" s="9" t="s">
        <v>2165</v>
      </c>
      <c r="D297" s="7">
        <v>1992.0</v>
      </c>
      <c r="E297" s="7" t="s">
        <v>62</v>
      </c>
      <c r="F297" s="7" t="s">
        <v>1826</v>
      </c>
      <c r="G297" s="7">
        <v>362.0</v>
      </c>
      <c r="H297" s="7" t="s">
        <v>105</v>
      </c>
      <c r="I297" s="7" t="s">
        <v>25</v>
      </c>
      <c r="J297" s="6"/>
      <c r="K297" s="7">
        <v>30.0</v>
      </c>
      <c r="L297" s="6"/>
      <c r="M297" s="6"/>
    </row>
    <row r="298">
      <c r="A298" s="6"/>
      <c r="B298" s="19"/>
      <c r="C298" s="9" t="s">
        <v>2166</v>
      </c>
      <c r="D298" s="7">
        <v>1992.0</v>
      </c>
      <c r="E298" s="7" t="s">
        <v>62</v>
      </c>
      <c r="F298" s="7" t="s">
        <v>1826</v>
      </c>
      <c r="G298" s="7">
        <v>362.0</v>
      </c>
      <c r="H298" s="7" t="s">
        <v>105</v>
      </c>
      <c r="I298" s="7" t="s">
        <v>25</v>
      </c>
      <c r="J298" s="6"/>
      <c r="K298" s="7">
        <v>30.0</v>
      </c>
      <c r="L298" s="6"/>
      <c r="M298" s="6"/>
    </row>
    <row r="299">
      <c r="A299" s="6"/>
      <c r="B299" s="19"/>
      <c r="C299" s="9" t="s">
        <v>2167</v>
      </c>
      <c r="D299" s="7">
        <v>1992.0</v>
      </c>
      <c r="E299" s="7" t="s">
        <v>62</v>
      </c>
      <c r="F299" s="7" t="s">
        <v>1826</v>
      </c>
      <c r="G299" s="7">
        <v>362.0</v>
      </c>
      <c r="H299" s="7" t="s">
        <v>105</v>
      </c>
      <c r="I299" s="7" t="s">
        <v>25</v>
      </c>
      <c r="J299" s="6"/>
      <c r="K299" s="7">
        <v>30.0</v>
      </c>
      <c r="L299" s="6"/>
      <c r="M299" s="6"/>
    </row>
    <row r="300">
      <c r="A300" s="6"/>
      <c r="B300" s="19"/>
      <c r="C300" s="9" t="s">
        <v>2168</v>
      </c>
      <c r="D300" s="7">
        <v>1992.0</v>
      </c>
      <c r="E300" s="7" t="s">
        <v>62</v>
      </c>
      <c r="F300" s="7" t="s">
        <v>1826</v>
      </c>
      <c r="G300" s="7">
        <v>362.0</v>
      </c>
      <c r="H300" s="7" t="s">
        <v>105</v>
      </c>
      <c r="I300" s="7" t="s">
        <v>25</v>
      </c>
      <c r="J300" s="6"/>
      <c r="K300" s="7">
        <v>30.0</v>
      </c>
      <c r="L300" s="6"/>
      <c r="M300" s="6"/>
    </row>
    <row r="301">
      <c r="A301" s="6"/>
      <c r="B301" s="19"/>
      <c r="C301" s="9" t="s">
        <v>2169</v>
      </c>
      <c r="D301" s="7">
        <v>1992.0</v>
      </c>
      <c r="E301" s="7" t="s">
        <v>62</v>
      </c>
      <c r="F301" s="7" t="s">
        <v>1826</v>
      </c>
      <c r="G301" s="7">
        <v>362.0</v>
      </c>
      <c r="H301" s="7" t="s">
        <v>105</v>
      </c>
      <c r="I301" s="7" t="s">
        <v>25</v>
      </c>
      <c r="J301" s="6"/>
      <c r="K301" s="7">
        <v>30.0</v>
      </c>
      <c r="L301" s="6"/>
      <c r="M301" s="6"/>
    </row>
    <row r="302">
      <c r="A302" s="6"/>
      <c r="B302" s="19"/>
      <c r="C302" s="9" t="s">
        <v>2170</v>
      </c>
      <c r="D302" s="7">
        <v>1992.0</v>
      </c>
      <c r="E302" s="7" t="s">
        <v>62</v>
      </c>
      <c r="F302" s="7" t="s">
        <v>1826</v>
      </c>
      <c r="G302" s="7">
        <v>362.0</v>
      </c>
      <c r="H302" s="7" t="s">
        <v>105</v>
      </c>
      <c r="I302" s="7" t="s">
        <v>25</v>
      </c>
      <c r="J302" s="6"/>
      <c r="K302" s="7">
        <v>30.0</v>
      </c>
      <c r="L302" s="6"/>
      <c r="M302" s="6"/>
    </row>
    <row r="303">
      <c r="A303" s="6"/>
      <c r="B303" s="19"/>
      <c r="C303" s="9" t="s">
        <v>2171</v>
      </c>
      <c r="D303" s="7">
        <v>1992.0</v>
      </c>
      <c r="E303" s="7" t="s">
        <v>62</v>
      </c>
      <c r="F303" s="7" t="s">
        <v>1826</v>
      </c>
      <c r="G303" s="7">
        <v>362.0</v>
      </c>
      <c r="H303" s="7" t="s">
        <v>105</v>
      </c>
      <c r="I303" s="7" t="s">
        <v>25</v>
      </c>
      <c r="J303" s="6"/>
      <c r="K303" s="7">
        <v>30.0</v>
      </c>
      <c r="L303" s="6"/>
      <c r="M303" s="6"/>
    </row>
    <row r="304">
      <c r="A304" s="6"/>
      <c r="B304" s="19"/>
      <c r="C304" s="9" t="s">
        <v>2172</v>
      </c>
      <c r="D304" s="7">
        <v>1992.0</v>
      </c>
      <c r="E304" s="7" t="s">
        <v>62</v>
      </c>
      <c r="F304" s="7" t="s">
        <v>1826</v>
      </c>
      <c r="G304" s="7">
        <v>362.0</v>
      </c>
      <c r="H304" s="7" t="s">
        <v>105</v>
      </c>
      <c r="I304" s="7" t="s">
        <v>25</v>
      </c>
      <c r="J304" s="6"/>
      <c r="K304" s="7">
        <v>30.0</v>
      </c>
      <c r="L304" s="6"/>
      <c r="M304" s="6"/>
    </row>
    <row r="305">
      <c r="A305" s="6"/>
      <c r="B305" s="19"/>
      <c r="C305" s="9" t="s">
        <v>2173</v>
      </c>
      <c r="D305" s="7">
        <v>1992.0</v>
      </c>
      <c r="E305" s="7" t="s">
        <v>62</v>
      </c>
      <c r="F305" s="7" t="s">
        <v>1826</v>
      </c>
      <c r="G305" s="7">
        <v>362.0</v>
      </c>
      <c r="H305" s="7" t="s">
        <v>105</v>
      </c>
      <c r="I305" s="7" t="s">
        <v>25</v>
      </c>
      <c r="J305" s="6"/>
      <c r="K305" s="7">
        <v>30.0</v>
      </c>
      <c r="L305" s="6"/>
      <c r="M305" s="6"/>
    </row>
    <row r="306">
      <c r="A306" s="6"/>
      <c r="B306" s="19"/>
      <c r="C306" s="9" t="s">
        <v>2174</v>
      </c>
      <c r="D306" s="7">
        <v>1992.0</v>
      </c>
      <c r="E306" s="7" t="s">
        <v>62</v>
      </c>
      <c r="F306" s="7" t="s">
        <v>1826</v>
      </c>
      <c r="G306" s="7">
        <v>362.0</v>
      </c>
      <c r="H306" s="7" t="s">
        <v>105</v>
      </c>
      <c r="I306" s="7" t="s">
        <v>25</v>
      </c>
      <c r="J306" s="6"/>
      <c r="K306" s="7">
        <v>30.0</v>
      </c>
      <c r="L306" s="6"/>
      <c r="M306" s="6"/>
    </row>
    <row r="307">
      <c r="A307" s="6"/>
      <c r="B307" s="9" t="s">
        <v>21</v>
      </c>
      <c r="C307" s="9" t="s">
        <v>2175</v>
      </c>
      <c r="D307" s="7">
        <v>1992.0</v>
      </c>
      <c r="E307" s="7" t="s">
        <v>62</v>
      </c>
      <c r="F307" s="7" t="s">
        <v>1826</v>
      </c>
      <c r="G307" s="7">
        <v>362.0</v>
      </c>
      <c r="H307" s="7" t="s">
        <v>105</v>
      </c>
      <c r="I307" s="7" t="s">
        <v>25</v>
      </c>
      <c r="J307" s="6"/>
      <c r="K307" s="7">
        <v>30.0</v>
      </c>
      <c r="L307" s="6"/>
      <c r="M307" s="6"/>
    </row>
    <row r="308">
      <c r="A308" s="6"/>
      <c r="B308" s="9" t="s">
        <v>21</v>
      </c>
      <c r="C308" s="9" t="s">
        <v>2176</v>
      </c>
      <c r="D308" s="7">
        <v>1992.0</v>
      </c>
      <c r="E308" s="7" t="s">
        <v>62</v>
      </c>
      <c r="F308" s="7" t="s">
        <v>1826</v>
      </c>
      <c r="G308" s="7">
        <v>362.0</v>
      </c>
      <c r="H308" s="7" t="s">
        <v>105</v>
      </c>
      <c r="I308" s="7" t="s">
        <v>25</v>
      </c>
      <c r="J308" s="6"/>
      <c r="K308" s="7">
        <v>30.0</v>
      </c>
      <c r="L308" s="6"/>
      <c r="M308" s="6"/>
    </row>
    <row r="309">
      <c r="A309" s="6"/>
      <c r="B309" s="9" t="s">
        <v>21</v>
      </c>
      <c r="C309" s="9" t="s">
        <v>2177</v>
      </c>
      <c r="D309" s="47">
        <v>2019.0</v>
      </c>
      <c r="E309" s="47" t="s">
        <v>1852</v>
      </c>
      <c r="F309" s="47" t="s">
        <v>1823</v>
      </c>
      <c r="G309" s="47">
        <v>87.0</v>
      </c>
      <c r="H309" s="47" t="s">
        <v>2178</v>
      </c>
      <c r="I309" s="47" t="s">
        <v>30</v>
      </c>
      <c r="J309" s="46"/>
      <c r="K309" s="7">
        <v>32.0</v>
      </c>
      <c r="L309" s="6"/>
      <c r="M309" s="6"/>
    </row>
    <row r="310">
      <c r="A310" s="6"/>
      <c r="B310" s="9" t="s">
        <v>21</v>
      </c>
      <c r="C310" s="9" t="s">
        <v>2179</v>
      </c>
      <c r="D310" s="47">
        <v>2019.0</v>
      </c>
      <c r="E310" s="47" t="s">
        <v>1099</v>
      </c>
      <c r="F310" s="47" t="s">
        <v>1848</v>
      </c>
      <c r="G310" s="47"/>
      <c r="H310" s="46"/>
      <c r="I310" s="47" t="s">
        <v>25</v>
      </c>
      <c r="J310" s="46"/>
      <c r="K310" s="7">
        <v>32.0</v>
      </c>
      <c r="L310" s="6"/>
      <c r="M310" s="6"/>
    </row>
    <row r="311">
      <c r="A311" s="6"/>
      <c r="B311" s="9" t="s">
        <v>21</v>
      </c>
      <c r="C311" s="9" t="s">
        <v>2180</v>
      </c>
      <c r="D311" s="47">
        <v>2019.0</v>
      </c>
      <c r="E311" s="47" t="s">
        <v>1099</v>
      </c>
      <c r="F311" s="47" t="s">
        <v>1848</v>
      </c>
      <c r="G311" s="47"/>
      <c r="H311" s="46"/>
      <c r="I311" s="47" t="s">
        <v>25</v>
      </c>
      <c r="J311" s="46"/>
      <c r="K311" s="7">
        <v>32.0</v>
      </c>
      <c r="L311" s="6"/>
      <c r="M311" s="6"/>
    </row>
    <row r="312">
      <c r="A312" s="6"/>
      <c r="B312" s="9" t="s">
        <v>21</v>
      </c>
      <c r="C312" s="9" t="s">
        <v>2181</v>
      </c>
      <c r="D312" s="47">
        <v>2019.0</v>
      </c>
      <c r="E312" s="47" t="s">
        <v>786</v>
      </c>
      <c r="F312" s="47" t="s">
        <v>1840</v>
      </c>
      <c r="G312" s="47">
        <v>75.0</v>
      </c>
      <c r="H312" s="47" t="s">
        <v>1495</v>
      </c>
      <c r="I312" s="47" t="s">
        <v>30</v>
      </c>
      <c r="J312" s="46"/>
      <c r="K312" s="7">
        <v>32.0</v>
      </c>
      <c r="L312" s="6"/>
      <c r="M312" s="6"/>
    </row>
    <row r="313">
      <c r="A313" s="6"/>
      <c r="B313" s="9" t="s">
        <v>21</v>
      </c>
      <c r="C313" s="9" t="s">
        <v>2182</v>
      </c>
      <c r="D313" s="7">
        <v>2019.0</v>
      </c>
      <c r="E313" s="7" t="s">
        <v>1161</v>
      </c>
      <c r="F313" s="7" t="s">
        <v>1786</v>
      </c>
      <c r="G313" s="7" t="s">
        <v>886</v>
      </c>
      <c r="H313" s="7">
        <v>209.0</v>
      </c>
      <c r="I313" s="7" t="s">
        <v>25</v>
      </c>
      <c r="J313" s="6"/>
      <c r="K313" s="7">
        <v>32.0</v>
      </c>
      <c r="L313" s="6"/>
      <c r="M313" s="6"/>
    </row>
    <row r="314">
      <c r="A314" s="6"/>
      <c r="B314" s="9" t="s">
        <v>21</v>
      </c>
      <c r="C314" s="9" t="s">
        <v>2183</v>
      </c>
      <c r="D314" s="7">
        <v>1992.0</v>
      </c>
      <c r="E314" s="7" t="s">
        <v>62</v>
      </c>
      <c r="F314" s="7" t="s">
        <v>1903</v>
      </c>
      <c r="G314" s="7">
        <v>362.0</v>
      </c>
      <c r="H314" s="7" t="s">
        <v>105</v>
      </c>
      <c r="I314" s="7" t="s">
        <v>25</v>
      </c>
      <c r="J314" s="6"/>
      <c r="K314" s="7">
        <v>32.0</v>
      </c>
      <c r="L314" s="6"/>
      <c r="M314" s="6"/>
    </row>
    <row r="315">
      <c r="A315" s="6"/>
      <c r="B315" s="19"/>
      <c r="C315" s="9" t="s">
        <v>2184</v>
      </c>
      <c r="D315" s="7">
        <v>1990.0</v>
      </c>
      <c r="E315" s="7" t="s">
        <v>2125</v>
      </c>
      <c r="F315" s="7" t="s">
        <v>288</v>
      </c>
      <c r="G315" s="7">
        <v>41.0</v>
      </c>
      <c r="H315" s="7" t="s">
        <v>105</v>
      </c>
      <c r="I315" s="7" t="s">
        <v>25</v>
      </c>
      <c r="J315" s="6"/>
      <c r="K315" s="7">
        <v>32.0</v>
      </c>
      <c r="L315" s="6"/>
      <c r="M315" s="6"/>
    </row>
    <row r="316">
      <c r="A316" s="6"/>
      <c r="B316" s="19"/>
      <c r="C316" s="9" t="s">
        <v>2185</v>
      </c>
      <c r="D316" s="7">
        <v>1987.0</v>
      </c>
      <c r="E316" s="7" t="s">
        <v>102</v>
      </c>
      <c r="F316" s="7" t="s">
        <v>2186</v>
      </c>
      <c r="G316" s="7">
        <v>10.0</v>
      </c>
      <c r="H316" s="7" t="s">
        <v>2072</v>
      </c>
      <c r="I316" s="7" t="s">
        <v>72</v>
      </c>
      <c r="J316" s="6"/>
      <c r="K316" s="7">
        <v>32.0</v>
      </c>
      <c r="L316" s="6"/>
      <c r="M316" s="6"/>
    </row>
    <row r="317">
      <c r="A317" s="6"/>
      <c r="B317" s="9" t="s">
        <v>21</v>
      </c>
      <c r="C317" s="9" t="s">
        <v>2187</v>
      </c>
      <c r="D317" s="7">
        <v>1981.0</v>
      </c>
      <c r="E317" s="7" t="s">
        <v>62</v>
      </c>
      <c r="F317" s="7" t="s">
        <v>1952</v>
      </c>
      <c r="G317" s="7">
        <v>75.0</v>
      </c>
      <c r="H317" s="7" t="s">
        <v>1953</v>
      </c>
      <c r="I317" s="7" t="s">
        <v>72</v>
      </c>
      <c r="J317" s="6"/>
      <c r="K317" s="7">
        <v>32.0</v>
      </c>
      <c r="L317" s="6"/>
      <c r="M317" s="6"/>
    </row>
    <row r="318">
      <c r="A318" s="6"/>
      <c r="B318" s="9" t="s">
        <v>21</v>
      </c>
      <c r="C318" s="9" t="s">
        <v>2188</v>
      </c>
      <c r="D318" s="7">
        <v>1981.0</v>
      </c>
      <c r="E318" s="7" t="s">
        <v>62</v>
      </c>
      <c r="F318" s="7" t="s">
        <v>1952</v>
      </c>
      <c r="G318" s="7">
        <v>75.0</v>
      </c>
      <c r="H318" s="7" t="s">
        <v>1953</v>
      </c>
      <c r="I318" s="7" t="s">
        <v>72</v>
      </c>
      <c r="J318" s="6"/>
      <c r="K318" s="7">
        <v>32.0</v>
      </c>
      <c r="L318" s="6"/>
      <c r="M318" s="6"/>
    </row>
    <row r="319">
      <c r="A319" s="6"/>
      <c r="B319" s="9" t="s">
        <v>21</v>
      </c>
      <c r="C319" s="9" t="s">
        <v>2189</v>
      </c>
      <c r="D319" s="7">
        <v>1981.0</v>
      </c>
      <c r="E319" s="7" t="s">
        <v>62</v>
      </c>
      <c r="F319" s="7" t="s">
        <v>1952</v>
      </c>
      <c r="G319" s="7">
        <v>75.0</v>
      </c>
      <c r="H319" s="7" t="s">
        <v>1953</v>
      </c>
      <c r="I319" s="7" t="s">
        <v>72</v>
      </c>
      <c r="J319" s="6"/>
      <c r="K319" s="7">
        <v>32.0</v>
      </c>
      <c r="L319" s="6"/>
      <c r="M319" s="6"/>
    </row>
    <row r="320">
      <c r="A320" s="6"/>
      <c r="B320" s="9" t="s">
        <v>21</v>
      </c>
      <c r="C320" s="9" t="s">
        <v>2190</v>
      </c>
      <c r="D320" s="7">
        <v>1981.0</v>
      </c>
      <c r="E320" s="7" t="s">
        <v>62</v>
      </c>
      <c r="F320" s="7" t="s">
        <v>1952</v>
      </c>
      <c r="G320" s="7">
        <v>75.0</v>
      </c>
      <c r="H320" s="7" t="s">
        <v>1953</v>
      </c>
      <c r="I320" s="7" t="s">
        <v>72</v>
      </c>
      <c r="J320" s="6"/>
      <c r="K320" s="7">
        <v>32.0</v>
      </c>
      <c r="L320" s="6"/>
      <c r="M320" s="6"/>
    </row>
    <row r="321">
      <c r="A321" s="6"/>
      <c r="B321" s="9" t="s">
        <v>21</v>
      </c>
      <c r="C321" s="9" t="s">
        <v>2191</v>
      </c>
      <c r="D321" s="7">
        <v>1981.0</v>
      </c>
      <c r="E321" s="7" t="s">
        <v>62</v>
      </c>
      <c r="F321" s="7" t="s">
        <v>1952</v>
      </c>
      <c r="G321" s="7">
        <v>75.0</v>
      </c>
      <c r="H321" s="7" t="s">
        <v>1953</v>
      </c>
      <c r="I321" s="7" t="s">
        <v>72</v>
      </c>
      <c r="J321" s="6"/>
      <c r="K321" s="7">
        <v>32.0</v>
      </c>
      <c r="L321" s="6"/>
      <c r="M321" s="6"/>
    </row>
    <row r="322">
      <c r="A322" s="6"/>
      <c r="B322" s="9" t="s">
        <v>21</v>
      </c>
      <c r="C322" s="9" t="s">
        <v>2192</v>
      </c>
      <c r="D322" s="7">
        <v>1981.0</v>
      </c>
      <c r="E322" s="7" t="s">
        <v>62</v>
      </c>
      <c r="F322" s="7" t="s">
        <v>1952</v>
      </c>
      <c r="G322" s="7">
        <v>75.0</v>
      </c>
      <c r="H322" s="7" t="s">
        <v>1953</v>
      </c>
      <c r="I322" s="7" t="s">
        <v>72</v>
      </c>
      <c r="J322" s="6"/>
      <c r="K322" s="7">
        <v>32.0</v>
      </c>
      <c r="L322" s="6"/>
      <c r="M322" s="6"/>
    </row>
    <row r="323">
      <c r="A323" s="6"/>
      <c r="B323" s="9" t="s">
        <v>21</v>
      </c>
      <c r="C323" s="9" t="s">
        <v>2193</v>
      </c>
      <c r="D323" s="7">
        <v>1981.0</v>
      </c>
      <c r="E323" s="7" t="s">
        <v>62</v>
      </c>
      <c r="F323" s="7" t="s">
        <v>1952</v>
      </c>
      <c r="G323" s="7">
        <v>75.0</v>
      </c>
      <c r="H323" s="7" t="s">
        <v>1953</v>
      </c>
      <c r="I323" s="7" t="s">
        <v>72</v>
      </c>
      <c r="J323" s="6"/>
      <c r="K323" s="7">
        <v>32.0</v>
      </c>
      <c r="L323" s="6"/>
      <c r="M323" s="6"/>
    </row>
    <row r="324">
      <c r="A324" s="6"/>
      <c r="B324" s="9" t="s">
        <v>21</v>
      </c>
      <c r="C324" s="9" t="s">
        <v>2194</v>
      </c>
      <c r="D324" s="7">
        <v>1981.0</v>
      </c>
      <c r="E324" s="7" t="s">
        <v>62</v>
      </c>
      <c r="F324" s="7" t="s">
        <v>1952</v>
      </c>
      <c r="G324" s="7">
        <v>75.0</v>
      </c>
      <c r="H324" s="7" t="s">
        <v>1953</v>
      </c>
      <c r="I324" s="7" t="s">
        <v>72</v>
      </c>
      <c r="J324" s="6"/>
      <c r="K324" s="7">
        <v>32.0</v>
      </c>
      <c r="L324" s="6"/>
      <c r="M324" s="6"/>
    </row>
    <row r="325">
      <c r="A325" s="6"/>
      <c r="B325" s="9" t="s">
        <v>21</v>
      </c>
      <c r="C325" s="9" t="s">
        <v>2195</v>
      </c>
      <c r="D325" s="7">
        <v>1981.0</v>
      </c>
      <c r="E325" s="7" t="s">
        <v>62</v>
      </c>
      <c r="F325" s="7" t="s">
        <v>1952</v>
      </c>
      <c r="G325" s="7">
        <v>75.0</v>
      </c>
      <c r="H325" s="7" t="s">
        <v>1953</v>
      </c>
      <c r="I325" s="7" t="s">
        <v>72</v>
      </c>
      <c r="J325" s="6"/>
      <c r="K325" s="7">
        <v>32.0</v>
      </c>
      <c r="L325" s="6"/>
      <c r="M325" s="6"/>
    </row>
    <row r="326">
      <c r="A326" s="6"/>
      <c r="B326" s="9" t="s">
        <v>21</v>
      </c>
      <c r="C326" s="9" t="s">
        <v>2196</v>
      </c>
      <c r="D326" s="7">
        <v>1981.0</v>
      </c>
      <c r="E326" s="7" t="s">
        <v>62</v>
      </c>
      <c r="F326" s="7" t="s">
        <v>1952</v>
      </c>
      <c r="G326" s="7">
        <v>75.0</v>
      </c>
      <c r="H326" s="7" t="s">
        <v>1953</v>
      </c>
      <c r="I326" s="7" t="s">
        <v>72</v>
      </c>
      <c r="J326" s="6"/>
      <c r="K326" s="7">
        <v>32.0</v>
      </c>
      <c r="L326" s="6"/>
      <c r="M326" s="6"/>
    </row>
    <row r="327">
      <c r="A327" s="6"/>
      <c r="B327" s="9" t="s">
        <v>21</v>
      </c>
      <c r="C327" s="9" t="s">
        <v>2197</v>
      </c>
      <c r="D327" s="7">
        <v>1981.0</v>
      </c>
      <c r="E327" s="7" t="s">
        <v>62</v>
      </c>
      <c r="F327" s="7" t="s">
        <v>1965</v>
      </c>
      <c r="G327" s="7">
        <v>20.0</v>
      </c>
      <c r="H327" s="7" t="s">
        <v>105</v>
      </c>
      <c r="I327" s="7" t="s">
        <v>72</v>
      </c>
      <c r="J327" s="6"/>
      <c r="K327" s="7">
        <v>32.0</v>
      </c>
      <c r="L327" s="6"/>
      <c r="M327" s="6"/>
    </row>
    <row r="328">
      <c r="A328" s="6"/>
      <c r="B328" s="9" t="s">
        <v>21</v>
      </c>
      <c r="C328" s="9" t="s">
        <v>2198</v>
      </c>
      <c r="D328" s="47">
        <v>2019.0</v>
      </c>
      <c r="E328" s="47" t="s">
        <v>956</v>
      </c>
      <c r="F328" s="47" t="s">
        <v>2199</v>
      </c>
      <c r="G328" s="55">
        <v>165.0</v>
      </c>
      <c r="H328" s="46"/>
      <c r="I328" s="47" t="s">
        <v>25</v>
      </c>
      <c r="J328" s="46"/>
      <c r="K328" s="7">
        <v>33.0</v>
      </c>
      <c r="L328" s="6"/>
      <c r="M328" s="6"/>
    </row>
    <row r="329">
      <c r="A329" s="6"/>
      <c r="B329" s="9" t="s">
        <v>21</v>
      </c>
      <c r="C329" s="9" t="s">
        <v>1805</v>
      </c>
      <c r="D329" s="47">
        <v>2012.0</v>
      </c>
      <c r="E329" s="47" t="s">
        <v>1365</v>
      </c>
      <c r="F329" s="47" t="s">
        <v>1806</v>
      </c>
      <c r="G329" s="47">
        <v>162.0</v>
      </c>
      <c r="H329" s="46"/>
      <c r="I329" s="47" t="s">
        <v>25</v>
      </c>
      <c r="J329" s="46"/>
      <c r="K329" s="7">
        <v>35.0</v>
      </c>
      <c r="L329" s="6"/>
      <c r="M329" s="6"/>
    </row>
    <row r="330">
      <c r="A330" s="6"/>
      <c r="B330" s="7" t="s">
        <v>21</v>
      </c>
      <c r="C330" s="9" t="s">
        <v>2200</v>
      </c>
      <c r="D330" s="83">
        <v>2019.0</v>
      </c>
      <c r="E330" s="47" t="s">
        <v>1099</v>
      </c>
      <c r="F330" s="47" t="s">
        <v>1840</v>
      </c>
      <c r="G330" s="47">
        <v>10.0</v>
      </c>
      <c r="H330" s="47" t="s">
        <v>2201</v>
      </c>
      <c r="I330" s="47" t="s">
        <v>25</v>
      </c>
      <c r="J330" s="46"/>
      <c r="K330" s="7">
        <v>35.0</v>
      </c>
      <c r="L330" s="6"/>
      <c r="M330" s="6"/>
    </row>
    <row r="331">
      <c r="A331" s="6"/>
      <c r="B331" s="9" t="s">
        <v>66</v>
      </c>
      <c r="C331" s="9" t="s">
        <v>2202</v>
      </c>
      <c r="D331" s="47">
        <v>2020.0</v>
      </c>
      <c r="E331" s="47" t="s">
        <v>305</v>
      </c>
      <c r="F331" s="47" t="s">
        <v>2203</v>
      </c>
      <c r="G331" s="47">
        <v>151.0</v>
      </c>
      <c r="H331" s="47" t="s">
        <v>2204</v>
      </c>
      <c r="I331" s="47" t="s">
        <v>467</v>
      </c>
      <c r="J331" s="46"/>
      <c r="K331" s="7">
        <v>35.0</v>
      </c>
      <c r="L331" s="6"/>
      <c r="M331" s="6"/>
    </row>
    <row r="332">
      <c r="A332" s="6"/>
      <c r="B332" s="9" t="s">
        <v>21</v>
      </c>
      <c r="C332" s="9" t="s">
        <v>2205</v>
      </c>
      <c r="D332" s="7">
        <v>2019.0</v>
      </c>
      <c r="E332" s="7" t="s">
        <v>1161</v>
      </c>
      <c r="F332" s="15" t="s">
        <v>2206</v>
      </c>
      <c r="G332" s="7">
        <v>245.0</v>
      </c>
      <c r="H332" s="7" t="s">
        <v>857</v>
      </c>
      <c r="I332" s="7" t="s">
        <v>30</v>
      </c>
      <c r="J332" s="6"/>
      <c r="K332" s="7">
        <v>35.0</v>
      </c>
      <c r="L332" s="6"/>
      <c r="M332" s="6"/>
    </row>
    <row r="333">
      <c r="A333" s="6"/>
      <c r="B333" s="9" t="s">
        <v>21</v>
      </c>
      <c r="C333" s="9" t="s">
        <v>2207</v>
      </c>
      <c r="D333" s="7">
        <v>2019.0</v>
      </c>
      <c r="E333" s="7" t="s">
        <v>905</v>
      </c>
      <c r="F333" s="7" t="s">
        <v>1786</v>
      </c>
      <c r="G333" s="7">
        <v>2.0</v>
      </c>
      <c r="H333" s="7" t="s">
        <v>2087</v>
      </c>
      <c r="I333" s="7" t="s">
        <v>30</v>
      </c>
      <c r="J333" s="6"/>
      <c r="K333" s="7">
        <v>35.0</v>
      </c>
      <c r="L333" s="6"/>
      <c r="M333" s="6"/>
    </row>
    <row r="334">
      <c r="A334" s="6"/>
      <c r="B334" s="9" t="s">
        <v>21</v>
      </c>
      <c r="C334" s="9" t="s">
        <v>2208</v>
      </c>
      <c r="D334" s="7">
        <v>2019.0</v>
      </c>
      <c r="E334" s="7" t="s">
        <v>905</v>
      </c>
      <c r="F334" s="7" t="s">
        <v>1786</v>
      </c>
      <c r="G334" s="7">
        <v>2.0</v>
      </c>
      <c r="H334" s="7" t="s">
        <v>2087</v>
      </c>
      <c r="I334" s="7" t="s">
        <v>30</v>
      </c>
      <c r="J334" s="6"/>
      <c r="K334" s="7">
        <v>35.0</v>
      </c>
      <c r="L334" s="6"/>
      <c r="M334" s="6"/>
    </row>
    <row r="335">
      <c r="A335" s="6"/>
      <c r="B335" s="9" t="s">
        <v>66</v>
      </c>
      <c r="C335" s="7">
        <v>7880445.0</v>
      </c>
      <c r="D335" s="7">
        <v>2020.0</v>
      </c>
      <c r="E335" s="7" t="s">
        <v>786</v>
      </c>
      <c r="F335" s="7" t="s">
        <v>2209</v>
      </c>
      <c r="G335" s="7" t="s">
        <v>2210</v>
      </c>
      <c r="H335" s="7" t="s">
        <v>901</v>
      </c>
      <c r="I335" s="7" t="s">
        <v>68</v>
      </c>
      <c r="J335" s="6"/>
      <c r="K335" s="7">
        <v>35.0</v>
      </c>
      <c r="L335" s="6"/>
      <c r="M335" s="6"/>
    </row>
    <row r="336">
      <c r="A336" s="6"/>
      <c r="B336" s="9" t="s">
        <v>21</v>
      </c>
      <c r="C336" s="9" t="s">
        <v>2211</v>
      </c>
      <c r="D336" s="7">
        <v>2019.0</v>
      </c>
      <c r="E336" s="7" t="s">
        <v>2212</v>
      </c>
      <c r="F336" s="7" t="s">
        <v>1848</v>
      </c>
      <c r="G336" s="7">
        <v>297.0</v>
      </c>
      <c r="H336" s="7"/>
      <c r="I336" s="7" t="s">
        <v>30</v>
      </c>
      <c r="J336" s="6"/>
      <c r="K336" s="7">
        <v>35.0</v>
      </c>
      <c r="L336" s="6"/>
      <c r="M336" s="6"/>
    </row>
    <row r="337">
      <c r="A337" s="6"/>
      <c r="B337" s="9" t="s">
        <v>21</v>
      </c>
      <c r="C337" s="9" t="s">
        <v>2213</v>
      </c>
      <c r="D337" s="7">
        <v>2019.0</v>
      </c>
      <c r="E337" s="7" t="s">
        <v>956</v>
      </c>
      <c r="F337" s="7" t="s">
        <v>1840</v>
      </c>
      <c r="G337" s="7"/>
      <c r="H337" s="7">
        <v>541.0</v>
      </c>
      <c r="I337" s="7" t="s">
        <v>30</v>
      </c>
      <c r="J337" s="6"/>
      <c r="K337" s="7">
        <v>35.0</v>
      </c>
      <c r="L337" s="6"/>
      <c r="M337" s="6"/>
    </row>
    <row r="338">
      <c r="A338" s="6"/>
      <c r="B338" s="9" t="s">
        <v>21</v>
      </c>
      <c r="C338" s="9" t="s">
        <v>2214</v>
      </c>
      <c r="D338" s="7">
        <v>2019.0</v>
      </c>
      <c r="E338" s="7" t="s">
        <v>956</v>
      </c>
      <c r="F338" s="7" t="s">
        <v>1840</v>
      </c>
      <c r="G338" s="7"/>
      <c r="H338" s="7">
        <v>541.0</v>
      </c>
      <c r="I338" s="7" t="s">
        <v>30</v>
      </c>
      <c r="J338" s="6"/>
      <c r="K338" s="7">
        <v>35.0</v>
      </c>
      <c r="L338" s="6"/>
      <c r="M338" s="6"/>
    </row>
    <row r="339">
      <c r="A339" s="6"/>
      <c r="B339" s="9" t="s">
        <v>21</v>
      </c>
      <c r="C339" s="9" t="s">
        <v>2215</v>
      </c>
      <c r="D339" s="7">
        <v>2019.0</v>
      </c>
      <c r="E339" s="7" t="s">
        <v>956</v>
      </c>
      <c r="F339" s="7" t="s">
        <v>1840</v>
      </c>
      <c r="G339" s="7"/>
      <c r="H339" s="7">
        <v>541.0</v>
      </c>
      <c r="I339" s="7" t="s">
        <v>30</v>
      </c>
      <c r="J339" s="6"/>
      <c r="K339" s="7">
        <v>35.0</v>
      </c>
      <c r="L339" s="6"/>
      <c r="M339" s="6"/>
    </row>
    <row r="340">
      <c r="A340" s="6"/>
      <c r="B340" s="9" t="s">
        <v>21</v>
      </c>
      <c r="C340" s="9" t="s">
        <v>2216</v>
      </c>
      <c r="D340" s="7">
        <v>2019.0</v>
      </c>
      <c r="E340" s="7" t="s">
        <v>956</v>
      </c>
      <c r="F340" s="7" t="s">
        <v>1840</v>
      </c>
      <c r="G340" s="7"/>
      <c r="H340" s="7">
        <v>541.0</v>
      </c>
      <c r="I340" s="7" t="s">
        <v>30</v>
      </c>
      <c r="J340" s="6"/>
      <c r="K340" s="7">
        <v>35.0</v>
      </c>
      <c r="L340" s="6"/>
      <c r="M340" s="6"/>
    </row>
    <row r="341">
      <c r="A341" s="6"/>
      <c r="B341" s="9" t="s">
        <v>21</v>
      </c>
      <c r="C341" s="9" t="s">
        <v>2217</v>
      </c>
      <c r="D341" s="7">
        <v>2019.0</v>
      </c>
      <c r="E341" s="7" t="s">
        <v>956</v>
      </c>
      <c r="F341" s="7" t="s">
        <v>1840</v>
      </c>
      <c r="G341" s="7"/>
      <c r="H341" s="7">
        <v>541.0</v>
      </c>
      <c r="I341" s="7" t="s">
        <v>30</v>
      </c>
      <c r="J341" s="6"/>
      <c r="K341" s="7">
        <v>35.0</v>
      </c>
      <c r="L341" s="6"/>
      <c r="M341" s="6"/>
    </row>
    <row r="342">
      <c r="A342" s="6"/>
      <c r="B342" s="9" t="s">
        <v>21</v>
      </c>
      <c r="C342" s="9" t="s">
        <v>2218</v>
      </c>
      <c r="D342" s="7">
        <v>1988.0</v>
      </c>
      <c r="E342" s="7" t="s">
        <v>102</v>
      </c>
      <c r="F342" s="7" t="s">
        <v>1868</v>
      </c>
      <c r="G342" s="7" t="s">
        <v>1865</v>
      </c>
      <c r="H342" s="7">
        <v>127.0</v>
      </c>
      <c r="I342" s="7" t="s">
        <v>2219</v>
      </c>
      <c r="J342" s="6"/>
      <c r="K342" s="7">
        <v>35.0</v>
      </c>
      <c r="L342" s="6"/>
      <c r="M342" s="6"/>
    </row>
    <row r="343">
      <c r="A343" s="6"/>
      <c r="B343" s="9" t="s">
        <v>21</v>
      </c>
      <c r="C343" s="9" t="s">
        <v>2220</v>
      </c>
      <c r="D343" s="7">
        <v>1988.0</v>
      </c>
      <c r="E343" s="7" t="s">
        <v>102</v>
      </c>
      <c r="F343" s="7" t="s">
        <v>1868</v>
      </c>
      <c r="G343" s="7" t="s">
        <v>1865</v>
      </c>
      <c r="H343" s="7">
        <v>127.0</v>
      </c>
      <c r="I343" s="7" t="s">
        <v>25</v>
      </c>
      <c r="J343" s="6"/>
      <c r="K343" s="7">
        <v>35.0</v>
      </c>
      <c r="L343" s="6"/>
      <c r="M343" s="6"/>
    </row>
    <row r="344">
      <c r="A344" s="6"/>
      <c r="B344" s="9" t="s">
        <v>21</v>
      </c>
      <c r="C344" s="9" t="s">
        <v>2221</v>
      </c>
      <c r="D344" s="7">
        <v>1988.0</v>
      </c>
      <c r="E344" s="7" t="s">
        <v>102</v>
      </c>
      <c r="F344" s="7" t="s">
        <v>1868</v>
      </c>
      <c r="G344" s="7" t="s">
        <v>1865</v>
      </c>
      <c r="H344" s="7">
        <v>127.0</v>
      </c>
      <c r="I344" s="7" t="s">
        <v>25</v>
      </c>
      <c r="J344" s="6"/>
      <c r="K344" s="7">
        <v>35.0</v>
      </c>
      <c r="L344" s="6"/>
      <c r="M344" s="6"/>
    </row>
    <row r="345">
      <c r="A345" s="6"/>
      <c r="B345" s="9" t="s">
        <v>21</v>
      </c>
      <c r="C345" s="9" t="s">
        <v>2222</v>
      </c>
      <c r="D345" s="7">
        <v>1988.0</v>
      </c>
      <c r="E345" s="7" t="s">
        <v>102</v>
      </c>
      <c r="F345" s="7" t="s">
        <v>1868</v>
      </c>
      <c r="G345" s="7" t="s">
        <v>1865</v>
      </c>
      <c r="H345" s="7">
        <v>127.0</v>
      </c>
      <c r="I345" s="7" t="s">
        <v>25</v>
      </c>
      <c r="J345" s="6"/>
      <c r="K345" s="7">
        <v>35.0</v>
      </c>
      <c r="L345" s="6"/>
      <c r="M345" s="6"/>
    </row>
    <row r="346">
      <c r="A346" s="6"/>
      <c r="B346" s="9" t="s">
        <v>21</v>
      </c>
      <c r="C346" s="9" t="s">
        <v>2223</v>
      </c>
      <c r="D346" s="7">
        <v>1988.0</v>
      </c>
      <c r="E346" s="7" t="s">
        <v>102</v>
      </c>
      <c r="F346" s="7" t="s">
        <v>1868</v>
      </c>
      <c r="G346" s="7" t="s">
        <v>1865</v>
      </c>
      <c r="H346" s="7">
        <v>127.0</v>
      </c>
      <c r="I346" s="7" t="s">
        <v>25</v>
      </c>
      <c r="J346" s="6"/>
      <c r="K346" s="7">
        <v>35.0</v>
      </c>
      <c r="L346" s="6"/>
      <c r="M346" s="6"/>
    </row>
    <row r="347">
      <c r="A347" s="6"/>
      <c r="B347" s="9" t="s">
        <v>21</v>
      </c>
      <c r="C347" s="9" t="s">
        <v>2224</v>
      </c>
      <c r="D347" s="7">
        <v>1988.0</v>
      </c>
      <c r="E347" s="7" t="s">
        <v>102</v>
      </c>
      <c r="F347" s="7" t="s">
        <v>1868</v>
      </c>
      <c r="G347" s="7" t="s">
        <v>1865</v>
      </c>
      <c r="H347" s="7">
        <v>127.0</v>
      </c>
      <c r="I347" s="7" t="s">
        <v>25</v>
      </c>
      <c r="J347" s="6"/>
      <c r="K347" s="7">
        <v>35.0</v>
      </c>
      <c r="L347" s="6"/>
      <c r="M347" s="6"/>
    </row>
    <row r="348">
      <c r="A348" s="6"/>
      <c r="B348" s="9" t="s">
        <v>21</v>
      </c>
      <c r="C348" s="9" t="s">
        <v>2225</v>
      </c>
      <c r="D348" s="7">
        <v>1988.0</v>
      </c>
      <c r="E348" s="7" t="s">
        <v>102</v>
      </c>
      <c r="F348" s="7" t="s">
        <v>1917</v>
      </c>
      <c r="G348" s="7" t="s">
        <v>1865</v>
      </c>
      <c r="H348" s="7">
        <v>130.0</v>
      </c>
      <c r="I348" s="7" t="s">
        <v>25</v>
      </c>
      <c r="J348" s="6"/>
      <c r="K348" s="7">
        <v>35.0</v>
      </c>
      <c r="L348" s="6"/>
      <c r="M348" s="6"/>
    </row>
    <row r="349">
      <c r="A349" s="6"/>
      <c r="B349" s="9" t="s">
        <v>21</v>
      </c>
      <c r="C349" s="7">
        <v>5.2171155E7</v>
      </c>
      <c r="D349" s="7">
        <v>1988.0</v>
      </c>
      <c r="E349" s="7" t="s">
        <v>102</v>
      </c>
      <c r="F349" s="7" t="s">
        <v>1993</v>
      </c>
      <c r="G349" s="6"/>
      <c r="H349" s="7">
        <v>67.0</v>
      </c>
      <c r="I349" s="7" t="s">
        <v>72</v>
      </c>
      <c r="J349" s="6"/>
      <c r="K349" s="7">
        <v>35.0</v>
      </c>
      <c r="L349" s="6"/>
      <c r="M349" s="6"/>
    </row>
    <row r="350">
      <c r="A350" s="6"/>
      <c r="B350" s="9" t="s">
        <v>21</v>
      </c>
      <c r="C350" s="9" t="s">
        <v>2226</v>
      </c>
      <c r="D350" s="7">
        <v>2007.0</v>
      </c>
      <c r="E350" s="7" t="s">
        <v>2227</v>
      </c>
      <c r="F350" s="7" t="s">
        <v>2228</v>
      </c>
      <c r="G350" s="7"/>
      <c r="H350" s="7">
        <v>2.0</v>
      </c>
      <c r="I350" s="7" t="s">
        <v>666</v>
      </c>
      <c r="J350" s="6"/>
      <c r="K350" s="7">
        <v>35.0</v>
      </c>
      <c r="L350" s="6"/>
      <c r="M350" s="6"/>
    </row>
    <row r="351">
      <c r="A351" s="6"/>
      <c r="B351" s="9" t="s">
        <v>21</v>
      </c>
      <c r="C351" s="7">
        <v>1.5495354E7</v>
      </c>
      <c r="D351" s="7">
        <v>1988.0</v>
      </c>
      <c r="E351" s="7" t="s">
        <v>102</v>
      </c>
      <c r="F351" s="7" t="s">
        <v>2114</v>
      </c>
      <c r="G351" s="6"/>
      <c r="H351" s="7">
        <v>16.0</v>
      </c>
      <c r="I351" s="7" t="s">
        <v>25</v>
      </c>
      <c r="J351" s="6"/>
      <c r="K351" s="7">
        <v>35.0</v>
      </c>
      <c r="L351" s="6"/>
      <c r="M351" s="6"/>
    </row>
    <row r="352">
      <c r="A352" s="6"/>
      <c r="B352" s="9" t="s">
        <v>21</v>
      </c>
      <c r="C352" s="9" t="s">
        <v>2229</v>
      </c>
      <c r="D352" s="7">
        <v>2019.0</v>
      </c>
      <c r="E352" s="7" t="s">
        <v>884</v>
      </c>
      <c r="F352" s="7" t="s">
        <v>1786</v>
      </c>
      <c r="G352" s="7" t="s">
        <v>884</v>
      </c>
      <c r="H352" s="7">
        <v>269.0</v>
      </c>
      <c r="I352" s="7" t="s">
        <v>30</v>
      </c>
      <c r="J352" s="6"/>
      <c r="K352" s="7">
        <v>35.0</v>
      </c>
      <c r="L352" s="6"/>
      <c r="M352" s="6"/>
    </row>
    <row r="353">
      <c r="A353" s="6"/>
      <c r="B353" s="9" t="s">
        <v>21</v>
      </c>
      <c r="C353" s="9" t="s">
        <v>2230</v>
      </c>
      <c r="D353" s="7">
        <v>1988.0</v>
      </c>
      <c r="E353" s="7" t="s">
        <v>102</v>
      </c>
      <c r="F353" s="7" t="s">
        <v>1868</v>
      </c>
      <c r="G353" s="7" t="s">
        <v>1865</v>
      </c>
      <c r="H353" s="7">
        <v>127.0</v>
      </c>
      <c r="I353" s="7" t="s">
        <v>25</v>
      </c>
      <c r="J353" s="6"/>
      <c r="K353" s="7">
        <v>35.0</v>
      </c>
      <c r="L353" s="6"/>
      <c r="M353" s="6"/>
    </row>
    <row r="354">
      <c r="A354" s="6"/>
      <c r="B354" s="9" t="s">
        <v>21</v>
      </c>
      <c r="C354" s="9" t="s">
        <v>2231</v>
      </c>
      <c r="D354" s="7">
        <v>2019.0</v>
      </c>
      <c r="E354" s="7" t="s">
        <v>956</v>
      </c>
      <c r="F354" s="7" t="s">
        <v>1848</v>
      </c>
      <c r="G354" s="7">
        <v>298.0</v>
      </c>
      <c r="H354" s="7" t="s">
        <v>851</v>
      </c>
      <c r="I354" s="7" t="s">
        <v>25</v>
      </c>
      <c r="J354" s="6"/>
      <c r="K354" s="7">
        <v>35.0</v>
      </c>
      <c r="L354" s="6"/>
      <c r="M354" s="6"/>
    </row>
    <row r="355">
      <c r="A355" s="6"/>
      <c r="B355" s="19"/>
      <c r="C355" s="9" t="s">
        <v>2232</v>
      </c>
      <c r="D355" s="7">
        <v>1987.0</v>
      </c>
      <c r="E355" s="7" t="s">
        <v>102</v>
      </c>
      <c r="F355" s="7" t="s">
        <v>2019</v>
      </c>
      <c r="G355" s="7">
        <v>106.0</v>
      </c>
      <c r="H355" s="7" t="s">
        <v>105</v>
      </c>
      <c r="I355" s="7" t="s">
        <v>25</v>
      </c>
      <c r="J355" s="6"/>
      <c r="K355" s="7">
        <v>35.0</v>
      </c>
      <c r="L355" s="6"/>
      <c r="M355" s="6"/>
    </row>
    <row r="356">
      <c r="A356" s="6"/>
      <c r="B356" s="19"/>
      <c r="C356" s="9" t="s">
        <v>2233</v>
      </c>
      <c r="D356" s="7">
        <v>1987.0</v>
      </c>
      <c r="E356" s="7" t="s">
        <v>102</v>
      </c>
      <c r="F356" s="7" t="s">
        <v>1864</v>
      </c>
      <c r="G356" s="7">
        <v>9.0</v>
      </c>
      <c r="H356" s="7" t="s">
        <v>105</v>
      </c>
      <c r="I356" s="7" t="s">
        <v>72</v>
      </c>
      <c r="J356" s="6"/>
      <c r="K356" s="7">
        <v>35.0</v>
      </c>
      <c r="L356" s="6"/>
      <c r="M356" s="6"/>
    </row>
    <row r="357">
      <c r="A357" s="6"/>
      <c r="B357" s="19"/>
      <c r="C357" s="9" t="s">
        <v>2234</v>
      </c>
      <c r="D357" s="7">
        <v>1988.0</v>
      </c>
      <c r="E357" s="7" t="s">
        <v>102</v>
      </c>
      <c r="F357" s="7" t="s">
        <v>2235</v>
      </c>
      <c r="G357" s="7">
        <v>43.0</v>
      </c>
      <c r="H357" s="7" t="s">
        <v>105</v>
      </c>
      <c r="I357" s="7" t="s">
        <v>666</v>
      </c>
      <c r="J357" s="6"/>
      <c r="K357" s="7">
        <v>35.0</v>
      </c>
      <c r="L357" s="6"/>
      <c r="M357" s="6"/>
    </row>
    <row r="358">
      <c r="A358" s="6"/>
      <c r="B358" s="19"/>
      <c r="C358" s="9" t="s">
        <v>2236</v>
      </c>
      <c r="D358" s="7">
        <v>1988.0</v>
      </c>
      <c r="E358" s="7" t="s">
        <v>102</v>
      </c>
      <c r="F358" s="7" t="s">
        <v>2235</v>
      </c>
      <c r="G358" s="7">
        <v>43.0</v>
      </c>
      <c r="H358" s="7" t="s">
        <v>105</v>
      </c>
      <c r="I358" s="7" t="s">
        <v>666</v>
      </c>
      <c r="J358" s="6"/>
      <c r="K358" s="7">
        <v>35.0</v>
      </c>
      <c r="L358" s="6"/>
      <c r="M358" s="6"/>
    </row>
    <row r="359">
      <c r="A359" s="6"/>
      <c r="B359" s="19"/>
      <c r="C359" s="9" t="s">
        <v>2237</v>
      </c>
      <c r="D359" s="7">
        <v>1988.0</v>
      </c>
      <c r="E359" s="7" t="s">
        <v>102</v>
      </c>
      <c r="F359" s="7" t="s">
        <v>288</v>
      </c>
      <c r="G359" s="7">
        <v>7.0</v>
      </c>
      <c r="H359" s="7" t="s">
        <v>1567</v>
      </c>
      <c r="I359" s="7" t="s">
        <v>1138</v>
      </c>
      <c r="J359" s="6"/>
      <c r="K359" s="7">
        <v>35.0</v>
      </c>
      <c r="L359" s="6"/>
      <c r="M359" s="6"/>
    </row>
    <row r="360">
      <c r="A360" s="6"/>
      <c r="B360" s="19"/>
      <c r="C360" s="9" t="s">
        <v>2238</v>
      </c>
      <c r="D360" s="7">
        <v>1988.0</v>
      </c>
      <c r="E360" s="7" t="s">
        <v>102</v>
      </c>
      <c r="F360" s="7" t="s">
        <v>288</v>
      </c>
      <c r="G360" s="7">
        <v>7.0</v>
      </c>
      <c r="H360" s="7" t="s">
        <v>1567</v>
      </c>
      <c r="I360" s="7" t="s">
        <v>1138</v>
      </c>
      <c r="J360" s="6"/>
      <c r="K360" s="7">
        <v>35.0</v>
      </c>
      <c r="L360" s="6"/>
      <c r="M360" s="6"/>
    </row>
    <row r="361">
      <c r="A361" s="6"/>
      <c r="B361" s="19"/>
      <c r="C361" s="9" t="s">
        <v>2239</v>
      </c>
      <c r="D361" s="7">
        <v>1989.0</v>
      </c>
      <c r="E361" s="7" t="s">
        <v>102</v>
      </c>
      <c r="F361" s="7" t="s">
        <v>288</v>
      </c>
      <c r="G361" s="7">
        <v>3.0</v>
      </c>
      <c r="H361" s="7" t="s">
        <v>1567</v>
      </c>
      <c r="I361" s="7" t="s">
        <v>72</v>
      </c>
      <c r="J361" s="6"/>
      <c r="K361" s="7">
        <v>35.0</v>
      </c>
      <c r="L361" s="6"/>
      <c r="M361" s="6"/>
    </row>
    <row r="362">
      <c r="A362" s="6"/>
      <c r="B362" s="19"/>
      <c r="C362" s="9" t="s">
        <v>2240</v>
      </c>
      <c r="D362" s="7">
        <v>1989.0</v>
      </c>
      <c r="E362" s="7" t="s">
        <v>102</v>
      </c>
      <c r="F362" s="7" t="s">
        <v>288</v>
      </c>
      <c r="G362" s="7">
        <v>3.0</v>
      </c>
      <c r="H362" s="7" t="s">
        <v>1567</v>
      </c>
      <c r="I362" s="7" t="s">
        <v>72</v>
      </c>
      <c r="J362" s="6"/>
      <c r="K362" s="7">
        <v>35.0</v>
      </c>
      <c r="L362" s="6"/>
      <c r="M362" s="6"/>
    </row>
    <row r="363">
      <c r="A363" s="6"/>
      <c r="B363" s="19"/>
      <c r="C363" s="9" t="s">
        <v>2241</v>
      </c>
      <c r="D363" s="7">
        <v>1989.0</v>
      </c>
      <c r="E363" s="7" t="s">
        <v>1995</v>
      </c>
      <c r="F363" s="7" t="s">
        <v>1996</v>
      </c>
      <c r="G363" s="7">
        <v>138.0</v>
      </c>
      <c r="H363" s="7" t="s">
        <v>105</v>
      </c>
      <c r="I363" s="7" t="s">
        <v>25</v>
      </c>
      <c r="J363" s="6"/>
      <c r="K363" s="7">
        <v>35.0</v>
      </c>
      <c r="L363" s="6"/>
      <c r="M363" s="6"/>
    </row>
    <row r="364">
      <c r="A364" s="6"/>
      <c r="B364" s="9" t="s">
        <v>21</v>
      </c>
      <c r="C364" s="9" t="s">
        <v>2242</v>
      </c>
      <c r="D364" s="7">
        <v>1988.0</v>
      </c>
      <c r="E364" s="7" t="s">
        <v>102</v>
      </c>
      <c r="F364" s="7" t="s">
        <v>1868</v>
      </c>
      <c r="G364" s="6"/>
      <c r="H364" s="7">
        <v>115.0</v>
      </c>
      <c r="I364" s="7" t="s">
        <v>72</v>
      </c>
      <c r="J364" s="6"/>
      <c r="K364" s="7">
        <v>36.0</v>
      </c>
      <c r="L364" s="6"/>
      <c r="M364" s="6"/>
    </row>
    <row r="365">
      <c r="A365" s="6"/>
      <c r="B365" s="19"/>
      <c r="C365" s="9" t="s">
        <v>2243</v>
      </c>
      <c r="D365" s="7">
        <v>1988.0</v>
      </c>
      <c r="E365" s="7" t="s">
        <v>2244</v>
      </c>
      <c r="F365" s="7" t="s">
        <v>2114</v>
      </c>
      <c r="G365" s="7">
        <v>16.0</v>
      </c>
      <c r="H365" s="7" t="s">
        <v>105</v>
      </c>
      <c r="I365" s="7" t="s">
        <v>25</v>
      </c>
      <c r="J365" s="6"/>
      <c r="K365" s="7">
        <v>36.0</v>
      </c>
      <c r="L365" s="6"/>
      <c r="M365" s="6"/>
    </row>
    <row r="366">
      <c r="A366" s="6"/>
      <c r="B366" s="9" t="s">
        <v>21</v>
      </c>
      <c r="C366" s="9" t="s">
        <v>2245</v>
      </c>
      <c r="D366" s="7">
        <v>1987.0</v>
      </c>
      <c r="E366" s="7" t="s">
        <v>102</v>
      </c>
      <c r="F366" s="7" t="s">
        <v>1965</v>
      </c>
      <c r="G366" s="7"/>
      <c r="H366" s="7">
        <v>1.0</v>
      </c>
      <c r="I366" s="7" t="s">
        <v>72</v>
      </c>
      <c r="J366" s="6"/>
      <c r="K366" s="7">
        <v>37.0</v>
      </c>
      <c r="L366" s="6"/>
      <c r="M366" s="6"/>
    </row>
    <row r="367">
      <c r="A367" s="6"/>
      <c r="B367" s="9" t="s">
        <v>21</v>
      </c>
      <c r="C367" s="9" t="s">
        <v>2246</v>
      </c>
      <c r="D367" s="47">
        <v>2019.0</v>
      </c>
      <c r="E367" s="47" t="s">
        <v>786</v>
      </c>
      <c r="F367" s="47" t="s">
        <v>2247</v>
      </c>
      <c r="G367" s="47">
        <v>250.0</v>
      </c>
      <c r="H367" s="46"/>
      <c r="I367" s="47" t="s">
        <v>30</v>
      </c>
      <c r="J367" s="46"/>
      <c r="K367" s="7">
        <v>40.0</v>
      </c>
      <c r="L367" s="6"/>
      <c r="M367" s="6"/>
    </row>
    <row r="368">
      <c r="A368" s="6"/>
      <c r="B368" s="9" t="s">
        <v>21</v>
      </c>
      <c r="C368" s="9" t="s">
        <v>2248</v>
      </c>
      <c r="D368" s="47">
        <v>2019.0</v>
      </c>
      <c r="E368" s="47" t="s">
        <v>786</v>
      </c>
      <c r="F368" s="47" t="s">
        <v>2247</v>
      </c>
      <c r="G368" s="47">
        <v>250.0</v>
      </c>
      <c r="H368" s="46"/>
      <c r="I368" s="47" t="s">
        <v>30</v>
      </c>
      <c r="J368" s="46"/>
      <c r="K368" s="7">
        <v>40.0</v>
      </c>
      <c r="L368" s="6"/>
      <c r="M368" s="6"/>
    </row>
    <row r="369">
      <c r="A369" s="6"/>
      <c r="B369" s="9" t="s">
        <v>21</v>
      </c>
      <c r="C369" s="9" t="s">
        <v>2249</v>
      </c>
      <c r="D369" s="47">
        <v>2019.0</v>
      </c>
      <c r="E369" s="47" t="s">
        <v>786</v>
      </c>
      <c r="F369" s="47" t="s">
        <v>2247</v>
      </c>
      <c r="G369" s="47">
        <v>250.0</v>
      </c>
      <c r="H369" s="46"/>
      <c r="I369" s="47" t="s">
        <v>30</v>
      </c>
      <c r="J369" s="46"/>
      <c r="K369" s="7">
        <v>40.0</v>
      </c>
      <c r="L369" s="6"/>
      <c r="M369" s="6"/>
    </row>
    <row r="370">
      <c r="A370" s="6"/>
      <c r="B370" s="9" t="s">
        <v>21</v>
      </c>
      <c r="C370" s="9" t="s">
        <v>2250</v>
      </c>
      <c r="D370" s="47">
        <v>2019.0</v>
      </c>
      <c r="E370" s="47" t="s">
        <v>884</v>
      </c>
      <c r="F370" s="47" t="s">
        <v>1449</v>
      </c>
      <c r="G370" s="47">
        <v>223.0</v>
      </c>
      <c r="H370" s="47" t="s">
        <v>932</v>
      </c>
      <c r="I370" s="47" t="s">
        <v>30</v>
      </c>
      <c r="J370" s="46"/>
      <c r="K370" s="7">
        <v>40.0</v>
      </c>
      <c r="L370" s="6"/>
      <c r="M370" s="6"/>
    </row>
    <row r="371">
      <c r="A371" s="6"/>
      <c r="B371" s="9" t="s">
        <v>21</v>
      </c>
      <c r="C371" s="9" t="s">
        <v>2251</v>
      </c>
      <c r="D371" s="47">
        <v>2019.0</v>
      </c>
      <c r="E371" s="47" t="s">
        <v>2252</v>
      </c>
      <c r="F371" s="47" t="s">
        <v>1848</v>
      </c>
      <c r="G371" s="47">
        <v>259.0</v>
      </c>
      <c r="H371" s="47" t="s">
        <v>2253</v>
      </c>
      <c r="I371" s="47" t="s">
        <v>25</v>
      </c>
      <c r="J371" s="46"/>
      <c r="K371" s="7">
        <v>40.0</v>
      </c>
      <c r="L371" s="6"/>
      <c r="M371" s="6"/>
    </row>
    <row r="372">
      <c r="A372" s="6"/>
      <c r="B372" s="9" t="s">
        <v>66</v>
      </c>
      <c r="C372" s="9" t="s">
        <v>2254</v>
      </c>
      <c r="D372" s="47">
        <v>2020.0</v>
      </c>
      <c r="E372" s="47" t="s">
        <v>954</v>
      </c>
      <c r="F372" s="47" t="s">
        <v>1786</v>
      </c>
      <c r="G372" s="47">
        <v>2.0</v>
      </c>
      <c r="H372" s="47" t="s">
        <v>2255</v>
      </c>
      <c r="I372" s="47" t="s">
        <v>68</v>
      </c>
      <c r="J372" s="46"/>
      <c r="K372" s="7">
        <v>40.0</v>
      </c>
      <c r="L372" s="6"/>
      <c r="M372" s="6"/>
    </row>
    <row r="373">
      <c r="A373" s="6"/>
      <c r="B373" s="9" t="s">
        <v>21</v>
      </c>
      <c r="C373" s="9" t="s">
        <v>2256</v>
      </c>
      <c r="D373" s="10">
        <v>2019.0</v>
      </c>
      <c r="E373" s="10" t="s">
        <v>1852</v>
      </c>
      <c r="F373" s="10" t="s">
        <v>1848</v>
      </c>
      <c r="G373" s="10">
        <v>297.0</v>
      </c>
      <c r="H373" s="10" t="s">
        <v>2257</v>
      </c>
      <c r="I373" s="10" t="s">
        <v>72</v>
      </c>
      <c r="J373" s="6"/>
      <c r="K373" s="7">
        <v>40.0</v>
      </c>
      <c r="L373" s="6"/>
      <c r="M373" s="6"/>
    </row>
    <row r="374">
      <c r="A374" s="6"/>
      <c r="B374" s="9" t="s">
        <v>21</v>
      </c>
      <c r="C374" s="9" t="s">
        <v>2258</v>
      </c>
      <c r="D374" s="7">
        <v>2019.0</v>
      </c>
      <c r="E374" s="7" t="s">
        <v>1161</v>
      </c>
      <c r="F374" s="7" t="s">
        <v>1786</v>
      </c>
      <c r="G374" s="7">
        <v>209.0</v>
      </c>
      <c r="H374" s="7" t="s">
        <v>932</v>
      </c>
      <c r="I374" s="7" t="s">
        <v>25</v>
      </c>
      <c r="J374" s="6"/>
      <c r="K374" s="7">
        <v>40.0</v>
      </c>
      <c r="L374" s="6"/>
      <c r="M374" s="6"/>
    </row>
    <row r="375">
      <c r="A375" s="6"/>
      <c r="B375" s="9" t="s">
        <v>66</v>
      </c>
      <c r="C375" s="7">
        <v>6163036.0</v>
      </c>
      <c r="D375" s="7">
        <v>2020.0</v>
      </c>
      <c r="E375" s="7" t="s">
        <v>786</v>
      </c>
      <c r="F375" s="7" t="s">
        <v>2259</v>
      </c>
      <c r="G375" s="7" t="s">
        <v>2210</v>
      </c>
      <c r="H375" s="7" t="s">
        <v>2260</v>
      </c>
      <c r="I375" s="7" t="s">
        <v>68</v>
      </c>
      <c r="J375" s="6"/>
      <c r="K375" s="7">
        <v>40.0</v>
      </c>
      <c r="L375" s="6"/>
      <c r="M375" s="6"/>
    </row>
    <row r="376">
      <c r="A376" s="6"/>
      <c r="B376" s="9" t="s">
        <v>66</v>
      </c>
      <c r="C376" s="7">
        <v>2030574.0</v>
      </c>
      <c r="D376" s="7">
        <v>2020.0</v>
      </c>
      <c r="E376" s="7" t="s">
        <v>786</v>
      </c>
      <c r="F376" s="7" t="s">
        <v>2259</v>
      </c>
      <c r="G376" s="7" t="s">
        <v>2210</v>
      </c>
      <c r="H376" s="7" t="s">
        <v>2260</v>
      </c>
      <c r="I376" s="7" t="s">
        <v>68</v>
      </c>
      <c r="J376" s="6"/>
      <c r="K376" s="7">
        <v>40.0</v>
      </c>
      <c r="L376" s="6"/>
      <c r="M376" s="6"/>
    </row>
    <row r="377">
      <c r="A377" s="6"/>
      <c r="B377" s="9" t="s">
        <v>21</v>
      </c>
      <c r="C377" s="9" t="s">
        <v>2261</v>
      </c>
      <c r="D377" s="7">
        <v>2020.0</v>
      </c>
      <c r="E377" s="7" t="s">
        <v>1847</v>
      </c>
      <c r="F377" s="7" t="s">
        <v>1978</v>
      </c>
      <c r="G377" s="7">
        <v>43.0</v>
      </c>
      <c r="H377" s="7" t="s">
        <v>2262</v>
      </c>
      <c r="I377" s="7" t="s">
        <v>30</v>
      </c>
      <c r="J377" s="6"/>
      <c r="K377" s="7">
        <v>40.0</v>
      </c>
      <c r="L377" s="6"/>
      <c r="M377" s="6"/>
    </row>
    <row r="378">
      <c r="A378" s="6"/>
      <c r="B378" s="16" t="s">
        <v>21</v>
      </c>
      <c r="C378" s="16" t="s">
        <v>2263</v>
      </c>
      <c r="D378" s="17">
        <v>2019.0</v>
      </c>
      <c r="E378" s="17" t="s">
        <v>305</v>
      </c>
      <c r="F378" s="17" t="s">
        <v>1449</v>
      </c>
      <c r="G378" s="17">
        <v>172.0</v>
      </c>
      <c r="H378" s="17" t="s">
        <v>1981</v>
      </c>
      <c r="I378" s="17" t="s">
        <v>30</v>
      </c>
      <c r="J378" s="6"/>
      <c r="K378" s="7">
        <v>40.0</v>
      </c>
      <c r="L378" s="6"/>
      <c r="M378" s="6"/>
    </row>
    <row r="379">
      <c r="A379" s="6"/>
      <c r="B379" s="16" t="s">
        <v>21</v>
      </c>
      <c r="C379" s="16" t="s">
        <v>2264</v>
      </c>
      <c r="D379" s="17">
        <v>2019.0</v>
      </c>
      <c r="E379" s="17" t="s">
        <v>305</v>
      </c>
      <c r="F379" s="17" t="s">
        <v>1449</v>
      </c>
      <c r="G379" s="17">
        <v>172.0</v>
      </c>
      <c r="H379" s="17" t="s">
        <v>1981</v>
      </c>
      <c r="I379" s="17" t="s">
        <v>30</v>
      </c>
      <c r="J379" s="6"/>
      <c r="K379" s="7">
        <v>40.0</v>
      </c>
      <c r="L379" s="6"/>
      <c r="M379" s="6"/>
    </row>
    <row r="380">
      <c r="A380" s="6"/>
      <c r="B380" s="16" t="s">
        <v>21</v>
      </c>
      <c r="C380" s="16" t="s">
        <v>2265</v>
      </c>
      <c r="D380" s="17">
        <v>2019.0</v>
      </c>
      <c r="E380" s="17" t="s">
        <v>305</v>
      </c>
      <c r="F380" s="17" t="s">
        <v>1449</v>
      </c>
      <c r="G380" s="17">
        <v>172.0</v>
      </c>
      <c r="H380" s="17" t="s">
        <v>1981</v>
      </c>
      <c r="I380" s="17" t="s">
        <v>30</v>
      </c>
      <c r="J380" s="6"/>
      <c r="K380" s="7">
        <v>40.0</v>
      </c>
      <c r="L380" s="6"/>
      <c r="M380" s="6"/>
    </row>
    <row r="381">
      <c r="A381" s="6"/>
      <c r="B381" s="16" t="s">
        <v>21</v>
      </c>
      <c r="C381" s="16" t="s">
        <v>2266</v>
      </c>
      <c r="D381" s="17">
        <v>2019.0</v>
      </c>
      <c r="E381" s="17" t="s">
        <v>305</v>
      </c>
      <c r="F381" s="17" t="s">
        <v>1449</v>
      </c>
      <c r="G381" s="17">
        <v>172.0</v>
      </c>
      <c r="H381" s="17" t="s">
        <v>1981</v>
      </c>
      <c r="I381" s="17" t="s">
        <v>30</v>
      </c>
      <c r="J381" s="6"/>
      <c r="K381" s="7">
        <v>40.0</v>
      </c>
      <c r="L381" s="6"/>
      <c r="M381" s="6"/>
    </row>
    <row r="382">
      <c r="A382" s="6"/>
      <c r="B382" s="16" t="s">
        <v>21</v>
      </c>
      <c r="C382" s="16" t="s">
        <v>2267</v>
      </c>
      <c r="D382" s="17">
        <v>2019.0</v>
      </c>
      <c r="E382" s="17" t="s">
        <v>305</v>
      </c>
      <c r="F382" s="17" t="s">
        <v>1449</v>
      </c>
      <c r="G382" s="17">
        <v>172.0</v>
      </c>
      <c r="H382" s="17" t="s">
        <v>1981</v>
      </c>
      <c r="I382" s="17" t="s">
        <v>30</v>
      </c>
      <c r="J382" s="6"/>
      <c r="K382" s="7">
        <v>40.0</v>
      </c>
      <c r="L382" s="6"/>
      <c r="M382" s="6"/>
    </row>
    <row r="383">
      <c r="A383" s="6"/>
      <c r="B383" s="9" t="s">
        <v>21</v>
      </c>
      <c r="C383" s="9" t="s">
        <v>2268</v>
      </c>
      <c r="D383" s="7">
        <v>2019.0</v>
      </c>
      <c r="E383" s="7" t="s">
        <v>1995</v>
      </c>
      <c r="F383" s="7" t="s">
        <v>1859</v>
      </c>
      <c r="G383" s="7" t="s">
        <v>2269</v>
      </c>
      <c r="H383" s="7">
        <v>11.0</v>
      </c>
      <c r="I383" s="7" t="s">
        <v>30</v>
      </c>
      <c r="J383" s="6"/>
      <c r="K383" s="7">
        <v>40.0</v>
      </c>
      <c r="L383" s="6"/>
      <c r="M383" s="6"/>
    </row>
    <row r="384">
      <c r="A384" s="6"/>
      <c r="B384" s="9" t="s">
        <v>21</v>
      </c>
      <c r="C384" s="9" t="s">
        <v>2270</v>
      </c>
      <c r="D384" s="7">
        <v>2019.0</v>
      </c>
      <c r="E384" s="7" t="s">
        <v>1995</v>
      </c>
      <c r="F384" s="7" t="s">
        <v>1859</v>
      </c>
      <c r="G384" s="7" t="s">
        <v>2269</v>
      </c>
      <c r="H384" s="7">
        <v>11.0</v>
      </c>
      <c r="I384" s="7" t="s">
        <v>30</v>
      </c>
      <c r="J384" s="6"/>
      <c r="K384" s="7">
        <v>40.0</v>
      </c>
      <c r="L384" s="6"/>
      <c r="M384" s="6"/>
    </row>
    <row r="385">
      <c r="A385" s="6"/>
      <c r="B385" s="9" t="s">
        <v>21</v>
      </c>
      <c r="C385" s="9" t="s">
        <v>2271</v>
      </c>
      <c r="D385" s="7">
        <v>2019.0</v>
      </c>
      <c r="E385" s="7" t="s">
        <v>909</v>
      </c>
      <c r="F385" s="7" t="s">
        <v>2272</v>
      </c>
      <c r="G385" s="7" t="s">
        <v>2273</v>
      </c>
      <c r="H385" s="7">
        <v>1.0</v>
      </c>
      <c r="I385" s="7" t="s">
        <v>30</v>
      </c>
      <c r="J385" s="6"/>
      <c r="K385" s="7">
        <v>40.0</v>
      </c>
      <c r="L385" s="6"/>
      <c r="M385" s="6"/>
    </row>
    <row r="386">
      <c r="A386" s="6"/>
      <c r="B386" s="9" t="s">
        <v>21</v>
      </c>
      <c r="C386" s="9" t="s">
        <v>2274</v>
      </c>
      <c r="D386" s="7">
        <v>1987.0</v>
      </c>
      <c r="E386" s="7" t="s">
        <v>102</v>
      </c>
      <c r="F386" s="7" t="s">
        <v>1965</v>
      </c>
      <c r="G386" s="7"/>
      <c r="H386" s="7">
        <v>1.0</v>
      </c>
      <c r="I386" s="7" t="s">
        <v>72</v>
      </c>
      <c r="J386" s="6"/>
      <c r="K386" s="7">
        <v>40.0</v>
      </c>
      <c r="L386" s="6"/>
      <c r="M386" s="6"/>
    </row>
    <row r="387">
      <c r="A387" s="6"/>
      <c r="B387" s="9" t="s">
        <v>21</v>
      </c>
      <c r="C387" s="9" t="s">
        <v>2275</v>
      </c>
      <c r="D387" s="7">
        <v>1987.0</v>
      </c>
      <c r="E387" s="7" t="s">
        <v>102</v>
      </c>
      <c r="F387" s="7" t="s">
        <v>1965</v>
      </c>
      <c r="G387" s="7"/>
      <c r="H387" s="7">
        <v>1.0</v>
      </c>
      <c r="I387" s="7" t="s">
        <v>72</v>
      </c>
      <c r="J387" s="6"/>
      <c r="K387" s="7">
        <v>40.0</v>
      </c>
      <c r="L387" s="6"/>
      <c r="M387" s="6"/>
    </row>
    <row r="388">
      <c r="A388" s="6"/>
      <c r="B388" s="9" t="s">
        <v>21</v>
      </c>
      <c r="C388" s="9" t="s">
        <v>2276</v>
      </c>
      <c r="D388" s="7">
        <v>1987.0</v>
      </c>
      <c r="E388" s="7" t="s">
        <v>102</v>
      </c>
      <c r="F388" s="7" t="s">
        <v>1965</v>
      </c>
      <c r="G388" s="7"/>
      <c r="H388" s="7">
        <v>1.0</v>
      </c>
      <c r="I388" s="7" t="s">
        <v>72</v>
      </c>
      <c r="J388" s="6"/>
      <c r="K388" s="7">
        <v>40.0</v>
      </c>
      <c r="L388" s="6"/>
      <c r="M388" s="6"/>
    </row>
    <row r="389">
      <c r="A389" s="6"/>
      <c r="B389" s="9" t="s">
        <v>21</v>
      </c>
      <c r="C389" s="9" t="s">
        <v>2277</v>
      </c>
      <c r="D389" s="7">
        <v>1987.0</v>
      </c>
      <c r="E389" s="7" t="s">
        <v>102</v>
      </c>
      <c r="F389" s="7" t="s">
        <v>1965</v>
      </c>
      <c r="G389" s="7"/>
      <c r="H389" s="7">
        <v>1.0</v>
      </c>
      <c r="I389" s="7" t="s">
        <v>72</v>
      </c>
      <c r="J389" s="6"/>
      <c r="K389" s="7">
        <v>40.0</v>
      </c>
      <c r="L389" s="6"/>
      <c r="M389" s="6"/>
    </row>
    <row r="390">
      <c r="A390" s="6"/>
      <c r="B390" s="9" t="s">
        <v>21</v>
      </c>
      <c r="C390" s="9" t="s">
        <v>2278</v>
      </c>
      <c r="D390" s="7">
        <v>1987.0</v>
      </c>
      <c r="E390" s="7" t="s">
        <v>102</v>
      </c>
      <c r="F390" s="7" t="s">
        <v>1965</v>
      </c>
      <c r="G390" s="7"/>
      <c r="H390" s="7">
        <v>1.0</v>
      </c>
      <c r="I390" s="7" t="s">
        <v>72</v>
      </c>
      <c r="J390" s="6"/>
      <c r="K390" s="7">
        <v>40.0</v>
      </c>
      <c r="L390" s="6"/>
      <c r="M390" s="6"/>
    </row>
    <row r="391">
      <c r="A391" s="6"/>
      <c r="B391" s="9" t="s">
        <v>21</v>
      </c>
      <c r="C391" s="9" t="s">
        <v>2279</v>
      </c>
      <c r="D391" s="7">
        <v>1987.0</v>
      </c>
      <c r="E391" s="7" t="s">
        <v>102</v>
      </c>
      <c r="F391" s="7" t="s">
        <v>1965</v>
      </c>
      <c r="G391" s="7"/>
      <c r="H391" s="7">
        <v>1.0</v>
      </c>
      <c r="I391" s="7" t="s">
        <v>72</v>
      </c>
      <c r="J391" s="6"/>
      <c r="K391" s="7">
        <v>40.0</v>
      </c>
      <c r="L391" s="6"/>
      <c r="M391" s="6"/>
    </row>
    <row r="392">
      <c r="A392" s="6"/>
      <c r="B392" s="9" t="s">
        <v>21</v>
      </c>
      <c r="C392" s="9" t="s">
        <v>2280</v>
      </c>
      <c r="D392" s="7">
        <v>1987.0</v>
      </c>
      <c r="E392" s="7" t="s">
        <v>102</v>
      </c>
      <c r="F392" s="7" t="s">
        <v>1965</v>
      </c>
      <c r="G392" s="7"/>
      <c r="H392" s="7">
        <v>1.0</v>
      </c>
      <c r="I392" s="7" t="s">
        <v>72</v>
      </c>
      <c r="J392" s="6"/>
      <c r="K392" s="7">
        <v>40.0</v>
      </c>
      <c r="L392" s="6"/>
      <c r="M392" s="6"/>
    </row>
    <row r="393">
      <c r="A393" s="6"/>
      <c r="B393" s="9" t="s">
        <v>21</v>
      </c>
      <c r="C393" s="9" t="s">
        <v>2281</v>
      </c>
      <c r="D393" s="7">
        <v>1987.0</v>
      </c>
      <c r="E393" s="7" t="s">
        <v>1969</v>
      </c>
      <c r="F393" s="7" t="s">
        <v>1993</v>
      </c>
      <c r="G393" s="7"/>
      <c r="H393" s="7">
        <v>1.0</v>
      </c>
      <c r="I393" s="7" t="s">
        <v>72</v>
      </c>
      <c r="J393" s="6"/>
      <c r="K393" s="7">
        <v>40.0</v>
      </c>
      <c r="L393" s="6"/>
      <c r="M393" s="6"/>
    </row>
    <row r="394">
      <c r="A394" s="6"/>
      <c r="B394" s="9" t="s">
        <v>21</v>
      </c>
      <c r="C394" s="9" t="s">
        <v>2282</v>
      </c>
      <c r="D394" s="7">
        <v>1987.0</v>
      </c>
      <c r="E394" s="7" t="s">
        <v>1969</v>
      </c>
      <c r="F394" s="7" t="s">
        <v>1943</v>
      </c>
      <c r="G394" s="7"/>
      <c r="H394" s="7">
        <v>3.0</v>
      </c>
      <c r="I394" s="7" t="s">
        <v>72</v>
      </c>
      <c r="J394" s="6"/>
      <c r="K394" s="7">
        <v>40.0</v>
      </c>
      <c r="L394" s="6"/>
      <c r="M394" s="6"/>
    </row>
    <row r="395">
      <c r="A395" s="6"/>
      <c r="B395" s="9" t="s">
        <v>21</v>
      </c>
      <c r="C395" s="9" t="s">
        <v>2283</v>
      </c>
      <c r="D395" s="7">
        <v>1987.0</v>
      </c>
      <c r="E395" s="7" t="s">
        <v>1969</v>
      </c>
      <c r="F395" s="7" t="s">
        <v>1943</v>
      </c>
      <c r="G395" s="7"/>
      <c r="H395" s="7">
        <v>3.0</v>
      </c>
      <c r="I395" s="7" t="s">
        <v>72</v>
      </c>
      <c r="J395" s="6"/>
      <c r="K395" s="7">
        <v>40.0</v>
      </c>
      <c r="L395" s="6"/>
      <c r="M395" s="6"/>
    </row>
    <row r="396">
      <c r="A396" s="6"/>
      <c r="B396" s="9" t="s">
        <v>21</v>
      </c>
      <c r="C396" s="9" t="s">
        <v>2284</v>
      </c>
      <c r="D396" s="7">
        <v>1987.0</v>
      </c>
      <c r="E396" s="7" t="s">
        <v>1969</v>
      </c>
      <c r="F396" s="7" t="s">
        <v>1943</v>
      </c>
      <c r="G396" s="7"/>
      <c r="H396" s="7">
        <v>3.0</v>
      </c>
      <c r="I396" s="7" t="s">
        <v>72</v>
      </c>
      <c r="J396" s="6"/>
      <c r="K396" s="7">
        <v>40.0</v>
      </c>
      <c r="L396" s="6"/>
      <c r="M396" s="6"/>
    </row>
    <row r="397">
      <c r="A397" s="6"/>
      <c r="B397" s="9" t="s">
        <v>21</v>
      </c>
      <c r="C397" s="9" t="s">
        <v>2285</v>
      </c>
      <c r="D397" s="7">
        <v>1987.0</v>
      </c>
      <c r="E397" s="7" t="s">
        <v>1969</v>
      </c>
      <c r="F397" s="7" t="s">
        <v>1943</v>
      </c>
      <c r="G397" s="7"/>
      <c r="H397" s="7">
        <v>3.0</v>
      </c>
      <c r="I397" s="7" t="s">
        <v>72</v>
      </c>
      <c r="J397" s="6"/>
      <c r="K397" s="7">
        <v>40.0</v>
      </c>
      <c r="L397" s="6"/>
      <c r="M397" s="6"/>
    </row>
    <row r="398">
      <c r="A398" s="6"/>
      <c r="B398" s="9" t="s">
        <v>21</v>
      </c>
      <c r="C398" s="9" t="s">
        <v>2286</v>
      </c>
      <c r="D398" s="7">
        <v>2019.0</v>
      </c>
      <c r="E398" s="7" t="s">
        <v>884</v>
      </c>
      <c r="F398" s="7" t="s">
        <v>1786</v>
      </c>
      <c r="G398" s="7" t="s">
        <v>932</v>
      </c>
      <c r="H398" s="7">
        <v>269.0</v>
      </c>
      <c r="I398" s="7" t="s">
        <v>25</v>
      </c>
      <c r="J398" s="6"/>
      <c r="K398" s="7">
        <v>40.0</v>
      </c>
      <c r="L398" s="6"/>
      <c r="M398" s="6"/>
    </row>
    <row r="399">
      <c r="A399" s="6"/>
      <c r="B399" s="9" t="s">
        <v>21</v>
      </c>
      <c r="C399" s="9" t="s">
        <v>2287</v>
      </c>
      <c r="D399" s="7">
        <v>2019.0</v>
      </c>
      <c r="E399" s="7" t="s">
        <v>1161</v>
      </c>
      <c r="F399" s="7" t="s">
        <v>1786</v>
      </c>
      <c r="G399" s="6"/>
      <c r="H399" s="7">
        <v>269.0</v>
      </c>
      <c r="I399" s="7" t="s">
        <v>30</v>
      </c>
      <c r="J399" s="6"/>
      <c r="K399" s="7">
        <v>40.0</v>
      </c>
      <c r="L399" s="6"/>
      <c r="M399" s="6"/>
    </row>
    <row r="400">
      <c r="A400" s="6"/>
      <c r="B400" s="9" t="s">
        <v>21</v>
      </c>
      <c r="C400" s="9" t="s">
        <v>2288</v>
      </c>
      <c r="D400" s="7">
        <v>2019.0</v>
      </c>
      <c r="E400" s="7" t="s">
        <v>1161</v>
      </c>
      <c r="F400" s="7" t="s">
        <v>1786</v>
      </c>
      <c r="G400" s="6"/>
      <c r="H400" s="7">
        <v>269.0</v>
      </c>
      <c r="I400" s="7" t="s">
        <v>30</v>
      </c>
      <c r="J400" s="6"/>
      <c r="K400" s="7">
        <v>40.0</v>
      </c>
      <c r="L400" s="6"/>
      <c r="M400" s="6"/>
    </row>
    <row r="401">
      <c r="A401" s="6"/>
      <c r="B401" s="9" t="s">
        <v>21</v>
      </c>
      <c r="C401" s="9" t="s">
        <v>2289</v>
      </c>
      <c r="D401" s="7">
        <v>2019.0</v>
      </c>
      <c r="E401" s="7" t="s">
        <v>1161</v>
      </c>
      <c r="F401" s="7" t="s">
        <v>1786</v>
      </c>
      <c r="G401" s="6"/>
      <c r="H401" s="7">
        <v>269.0</v>
      </c>
      <c r="I401" s="7" t="s">
        <v>30</v>
      </c>
      <c r="J401" s="6"/>
      <c r="K401" s="7">
        <v>40.0</v>
      </c>
      <c r="L401" s="6"/>
      <c r="M401" s="6"/>
    </row>
    <row r="402">
      <c r="A402" s="6"/>
      <c r="B402" s="9" t="s">
        <v>21</v>
      </c>
      <c r="C402" s="9" t="s">
        <v>2290</v>
      </c>
      <c r="D402" s="7">
        <v>2019.0</v>
      </c>
      <c r="E402" s="7" t="s">
        <v>1161</v>
      </c>
      <c r="F402" s="7" t="s">
        <v>1786</v>
      </c>
      <c r="G402" s="6"/>
      <c r="H402" s="7">
        <v>269.0</v>
      </c>
      <c r="I402" s="7" t="s">
        <v>30</v>
      </c>
      <c r="J402" s="6"/>
      <c r="K402" s="7">
        <v>40.0</v>
      </c>
      <c r="L402" s="6"/>
      <c r="M402" s="6"/>
    </row>
    <row r="403">
      <c r="A403" s="6"/>
      <c r="B403" s="9" t="s">
        <v>21</v>
      </c>
      <c r="C403" s="9" t="s">
        <v>2291</v>
      </c>
      <c r="D403" s="7">
        <v>2019.0</v>
      </c>
      <c r="E403" s="7" t="s">
        <v>1161</v>
      </c>
      <c r="F403" s="7" t="s">
        <v>1786</v>
      </c>
      <c r="G403" s="6"/>
      <c r="H403" s="7">
        <v>269.0</v>
      </c>
      <c r="I403" s="7" t="s">
        <v>30</v>
      </c>
      <c r="J403" s="6"/>
      <c r="K403" s="7">
        <v>40.0</v>
      </c>
      <c r="L403" s="6"/>
      <c r="M403" s="6"/>
    </row>
    <row r="404">
      <c r="A404" s="6"/>
      <c r="B404" s="9" t="s">
        <v>21</v>
      </c>
      <c r="C404" s="9" t="s">
        <v>2292</v>
      </c>
      <c r="D404" s="7">
        <v>1981.0</v>
      </c>
      <c r="E404" s="7" t="s">
        <v>62</v>
      </c>
      <c r="F404" s="7" t="s">
        <v>1952</v>
      </c>
      <c r="G404" s="7">
        <v>75.0</v>
      </c>
      <c r="H404" s="7" t="s">
        <v>2036</v>
      </c>
      <c r="I404" s="7" t="s">
        <v>72</v>
      </c>
      <c r="J404" s="6"/>
      <c r="K404" s="7">
        <v>40.0</v>
      </c>
      <c r="L404" s="6"/>
      <c r="M404" s="6"/>
    </row>
    <row r="405">
      <c r="A405" s="6"/>
      <c r="B405" s="9" t="s">
        <v>21</v>
      </c>
      <c r="C405" s="9" t="s">
        <v>2293</v>
      </c>
      <c r="D405" s="7">
        <v>1981.0</v>
      </c>
      <c r="E405" s="7" t="s">
        <v>62</v>
      </c>
      <c r="F405" s="7" t="s">
        <v>1952</v>
      </c>
      <c r="G405" s="7">
        <v>75.0</v>
      </c>
      <c r="H405" s="7" t="s">
        <v>2036</v>
      </c>
      <c r="I405" s="7" t="s">
        <v>72</v>
      </c>
      <c r="J405" s="6"/>
      <c r="K405" s="7">
        <v>40.0</v>
      </c>
      <c r="L405" s="6"/>
      <c r="M405" s="6"/>
    </row>
    <row r="406">
      <c r="A406" s="6"/>
      <c r="B406" s="9" t="s">
        <v>21</v>
      </c>
      <c r="C406" s="9" t="s">
        <v>2294</v>
      </c>
      <c r="D406" s="7">
        <v>1981.0</v>
      </c>
      <c r="E406" s="7" t="s">
        <v>62</v>
      </c>
      <c r="F406" s="7" t="s">
        <v>1952</v>
      </c>
      <c r="G406" s="7">
        <v>75.0</v>
      </c>
      <c r="H406" s="7" t="s">
        <v>2036</v>
      </c>
      <c r="I406" s="7" t="s">
        <v>72</v>
      </c>
      <c r="J406" s="6"/>
      <c r="K406" s="7">
        <v>40.0</v>
      </c>
      <c r="L406" s="6"/>
      <c r="M406" s="6"/>
    </row>
    <row r="407">
      <c r="A407" s="6"/>
      <c r="B407" s="9" t="s">
        <v>21</v>
      </c>
      <c r="C407" s="9" t="s">
        <v>2295</v>
      </c>
      <c r="D407" s="7">
        <v>1989.0</v>
      </c>
      <c r="E407" s="7" t="s">
        <v>102</v>
      </c>
      <c r="F407" s="7" t="s">
        <v>288</v>
      </c>
      <c r="G407" s="7">
        <v>21.0</v>
      </c>
      <c r="H407" s="7" t="s">
        <v>105</v>
      </c>
      <c r="I407" s="7" t="s">
        <v>72</v>
      </c>
      <c r="J407" s="6"/>
      <c r="K407" s="7">
        <v>40.0</v>
      </c>
      <c r="L407" s="6"/>
      <c r="M407" s="6"/>
    </row>
    <row r="408">
      <c r="A408" s="6"/>
      <c r="B408" s="9" t="s">
        <v>21</v>
      </c>
      <c r="C408" s="9" t="s">
        <v>2296</v>
      </c>
      <c r="D408" s="7">
        <v>1992.0</v>
      </c>
      <c r="E408" s="7" t="s">
        <v>2031</v>
      </c>
      <c r="F408" s="7" t="s">
        <v>1826</v>
      </c>
      <c r="G408" s="7">
        <v>328.0</v>
      </c>
      <c r="H408" s="7" t="s">
        <v>105</v>
      </c>
      <c r="I408" s="7" t="s">
        <v>25</v>
      </c>
      <c r="J408" s="6"/>
      <c r="K408" s="7">
        <v>40.0</v>
      </c>
      <c r="L408" s="6"/>
      <c r="M408" s="6"/>
    </row>
    <row r="409">
      <c r="A409" s="6"/>
      <c r="B409" s="9" t="s">
        <v>21</v>
      </c>
      <c r="C409" s="9" t="s">
        <v>2297</v>
      </c>
      <c r="D409" s="7">
        <v>1992.0</v>
      </c>
      <c r="E409" s="7" t="s">
        <v>2031</v>
      </c>
      <c r="F409" s="7" t="s">
        <v>1826</v>
      </c>
      <c r="G409" s="7">
        <v>328.0</v>
      </c>
      <c r="H409" s="7" t="s">
        <v>105</v>
      </c>
      <c r="I409" s="7" t="s">
        <v>25</v>
      </c>
      <c r="J409" s="6"/>
      <c r="K409" s="7">
        <v>40.0</v>
      </c>
      <c r="L409" s="6"/>
      <c r="M409" s="6"/>
    </row>
    <row r="410">
      <c r="A410" s="6"/>
      <c r="B410" s="9" t="s">
        <v>21</v>
      </c>
      <c r="C410" s="9" t="s">
        <v>2298</v>
      </c>
      <c r="D410" s="7">
        <v>1992.0</v>
      </c>
      <c r="E410" s="7" t="s">
        <v>2031</v>
      </c>
      <c r="F410" s="7" t="s">
        <v>1826</v>
      </c>
      <c r="G410" s="7">
        <v>328.0</v>
      </c>
      <c r="H410" s="7" t="s">
        <v>105</v>
      </c>
      <c r="I410" s="7" t="s">
        <v>25</v>
      </c>
      <c r="J410" s="6"/>
      <c r="K410" s="7">
        <v>40.0</v>
      </c>
      <c r="L410" s="6"/>
      <c r="M410" s="6"/>
    </row>
    <row r="411">
      <c r="A411" s="6"/>
      <c r="B411" s="9" t="s">
        <v>21</v>
      </c>
      <c r="C411" s="9" t="s">
        <v>2299</v>
      </c>
      <c r="D411" s="7">
        <v>1992.0</v>
      </c>
      <c r="E411" s="7" t="s">
        <v>2031</v>
      </c>
      <c r="F411" s="7" t="s">
        <v>1826</v>
      </c>
      <c r="G411" s="7">
        <v>328.0</v>
      </c>
      <c r="H411" s="7" t="s">
        <v>105</v>
      </c>
      <c r="I411" s="7" t="s">
        <v>25</v>
      </c>
      <c r="J411" s="6"/>
      <c r="K411" s="7">
        <v>40.0</v>
      </c>
      <c r="L411" s="6"/>
      <c r="M411" s="6"/>
    </row>
    <row r="412">
      <c r="A412" s="6"/>
      <c r="B412" s="9" t="s">
        <v>21</v>
      </c>
      <c r="C412" s="9" t="s">
        <v>2300</v>
      </c>
      <c r="D412" s="7">
        <v>1992.0</v>
      </c>
      <c r="E412" s="7" t="s">
        <v>2031</v>
      </c>
      <c r="F412" s="7" t="s">
        <v>1826</v>
      </c>
      <c r="G412" s="7">
        <v>328.0</v>
      </c>
      <c r="H412" s="7" t="s">
        <v>105</v>
      </c>
      <c r="I412" s="7" t="s">
        <v>25</v>
      </c>
      <c r="J412" s="6"/>
      <c r="K412" s="7">
        <v>40.0</v>
      </c>
      <c r="L412" s="6"/>
      <c r="M412" s="6"/>
    </row>
    <row r="413">
      <c r="A413" s="6"/>
      <c r="B413" s="9" t="s">
        <v>21</v>
      </c>
      <c r="C413" s="9" t="s">
        <v>2301</v>
      </c>
      <c r="D413" s="47">
        <v>2017.0</v>
      </c>
      <c r="E413" s="47" t="s">
        <v>954</v>
      </c>
      <c r="F413" s="47" t="s">
        <v>2302</v>
      </c>
      <c r="G413" s="47">
        <v>93.0</v>
      </c>
      <c r="H413" s="46"/>
      <c r="I413" s="47" t="s">
        <v>25</v>
      </c>
      <c r="J413" s="46"/>
      <c r="K413" s="7">
        <v>42.0</v>
      </c>
      <c r="L413" s="6"/>
      <c r="M413" s="6"/>
    </row>
    <row r="414">
      <c r="A414" s="6"/>
      <c r="B414" s="7" t="s">
        <v>21</v>
      </c>
      <c r="C414" s="9" t="s">
        <v>2303</v>
      </c>
      <c r="D414" s="47">
        <v>2019.0</v>
      </c>
      <c r="E414" s="47" t="s">
        <v>884</v>
      </c>
      <c r="F414" s="47" t="s">
        <v>2247</v>
      </c>
      <c r="G414" s="47">
        <v>229.0</v>
      </c>
      <c r="H414" s="47" t="s">
        <v>886</v>
      </c>
      <c r="I414" s="47" t="s">
        <v>30</v>
      </c>
      <c r="J414" s="46"/>
      <c r="K414" s="7">
        <v>42.0</v>
      </c>
      <c r="L414" s="6"/>
      <c r="M414" s="6"/>
    </row>
    <row r="415">
      <c r="A415" s="6"/>
      <c r="B415" s="9" t="s">
        <v>21</v>
      </c>
      <c r="C415" s="9" t="s">
        <v>2304</v>
      </c>
      <c r="D415" s="7">
        <v>1988.0</v>
      </c>
      <c r="E415" s="7" t="s">
        <v>1969</v>
      </c>
      <c r="F415" s="7" t="s">
        <v>1933</v>
      </c>
      <c r="G415" s="7"/>
      <c r="H415" s="7">
        <v>2.0</v>
      </c>
      <c r="I415" s="7" t="s">
        <v>72</v>
      </c>
      <c r="J415" s="6"/>
      <c r="K415" s="7">
        <v>44.0</v>
      </c>
      <c r="L415" s="6"/>
      <c r="M415" s="6"/>
    </row>
    <row r="416">
      <c r="A416" s="6"/>
      <c r="B416" s="9" t="s">
        <v>21</v>
      </c>
      <c r="C416" s="9" t="s">
        <v>2305</v>
      </c>
      <c r="D416" s="22">
        <v>2019.0</v>
      </c>
      <c r="E416" s="22" t="s">
        <v>786</v>
      </c>
      <c r="F416" s="22" t="s">
        <v>1848</v>
      </c>
      <c r="G416" s="22">
        <v>17.0</v>
      </c>
      <c r="H416" s="22" t="s">
        <v>901</v>
      </c>
      <c r="I416" s="22" t="s">
        <v>30</v>
      </c>
      <c r="J416" s="6"/>
      <c r="K416" s="7">
        <v>45.0</v>
      </c>
      <c r="L416" s="6"/>
      <c r="M416" s="6"/>
    </row>
    <row r="417">
      <c r="A417" s="6"/>
      <c r="B417" s="9" t="s">
        <v>21</v>
      </c>
      <c r="C417" s="9" t="s">
        <v>2306</v>
      </c>
      <c r="D417" s="7">
        <v>2019.0</v>
      </c>
      <c r="E417" s="7" t="s">
        <v>1161</v>
      </c>
      <c r="F417" s="7" t="s">
        <v>1786</v>
      </c>
      <c r="G417" s="7"/>
      <c r="H417" s="7">
        <v>209.0</v>
      </c>
      <c r="I417" s="7" t="s">
        <v>30</v>
      </c>
      <c r="J417" s="6"/>
      <c r="K417" s="7">
        <v>45.0</v>
      </c>
      <c r="L417" s="6"/>
      <c r="M417" s="6"/>
    </row>
    <row r="418">
      <c r="A418" s="6"/>
      <c r="B418" s="9" t="s">
        <v>149</v>
      </c>
      <c r="C418" s="7">
        <v>1.2951671E7</v>
      </c>
      <c r="D418" s="7">
        <v>2019.0</v>
      </c>
      <c r="E418" s="7" t="s">
        <v>1161</v>
      </c>
      <c r="F418" s="7" t="s">
        <v>1786</v>
      </c>
      <c r="G418" s="7" t="s">
        <v>2307</v>
      </c>
      <c r="H418" s="7">
        <v>269.0</v>
      </c>
      <c r="I418" s="7" t="s">
        <v>155</v>
      </c>
      <c r="J418" s="6"/>
      <c r="K418" s="7">
        <v>45.0</v>
      </c>
      <c r="L418" s="6"/>
      <c r="M418" s="6"/>
    </row>
    <row r="419">
      <c r="A419" s="6"/>
      <c r="B419" s="9" t="s">
        <v>21</v>
      </c>
      <c r="C419" s="7">
        <v>4.9434592E7</v>
      </c>
      <c r="D419" s="7">
        <v>2019.0</v>
      </c>
      <c r="E419" s="7" t="s">
        <v>1161</v>
      </c>
      <c r="F419" s="7" t="s">
        <v>1786</v>
      </c>
      <c r="G419" s="6"/>
      <c r="H419" s="7">
        <v>209.0</v>
      </c>
      <c r="I419" s="7" t="s">
        <v>30</v>
      </c>
      <c r="J419" s="6"/>
      <c r="K419" s="7">
        <v>45.0</v>
      </c>
      <c r="L419" s="6"/>
      <c r="M419" s="6"/>
    </row>
    <row r="420">
      <c r="A420" s="6"/>
      <c r="B420" s="19"/>
      <c r="C420" s="9" t="s">
        <v>2308</v>
      </c>
      <c r="D420" s="7">
        <v>1987.0</v>
      </c>
      <c r="E420" s="7" t="s">
        <v>102</v>
      </c>
      <c r="F420" s="7" t="s">
        <v>1993</v>
      </c>
      <c r="G420" s="7">
        <v>56.0</v>
      </c>
      <c r="H420" s="7" t="s">
        <v>105</v>
      </c>
      <c r="I420" s="7" t="s">
        <v>72</v>
      </c>
      <c r="J420" s="6"/>
      <c r="K420" s="7">
        <v>45.0</v>
      </c>
      <c r="L420" s="6"/>
      <c r="M420" s="6"/>
    </row>
    <row r="421">
      <c r="A421" s="6"/>
      <c r="B421" s="19"/>
      <c r="C421" s="9" t="s">
        <v>2309</v>
      </c>
      <c r="D421" s="7">
        <v>1988.0</v>
      </c>
      <c r="E421" s="7" t="s">
        <v>102</v>
      </c>
      <c r="F421" s="7" t="s">
        <v>1868</v>
      </c>
      <c r="G421" s="7">
        <v>115.0</v>
      </c>
      <c r="H421" s="7" t="s">
        <v>243</v>
      </c>
      <c r="I421" s="7" t="s">
        <v>72</v>
      </c>
      <c r="J421" s="6"/>
      <c r="K421" s="7">
        <v>45.0</v>
      </c>
      <c r="L421" s="6"/>
      <c r="M421" s="6"/>
    </row>
    <row r="422">
      <c r="A422" s="6"/>
      <c r="B422" s="19"/>
      <c r="C422" s="9" t="s">
        <v>2310</v>
      </c>
      <c r="D422" s="7">
        <v>1988.0</v>
      </c>
      <c r="E422" s="7" t="s">
        <v>102</v>
      </c>
      <c r="F422" s="7" t="s">
        <v>1868</v>
      </c>
      <c r="G422" s="7">
        <v>115.0</v>
      </c>
      <c r="H422" s="7" t="s">
        <v>243</v>
      </c>
      <c r="I422" s="7" t="s">
        <v>72</v>
      </c>
      <c r="J422" s="6"/>
      <c r="K422" s="7">
        <v>45.0</v>
      </c>
      <c r="L422" s="6"/>
      <c r="M422" s="6"/>
    </row>
    <row r="423">
      <c r="A423" s="6"/>
      <c r="B423" s="19"/>
      <c r="C423" s="9" t="s">
        <v>2311</v>
      </c>
      <c r="D423" s="7">
        <v>1988.0</v>
      </c>
      <c r="E423" s="7" t="s">
        <v>102</v>
      </c>
      <c r="F423" s="7" t="s">
        <v>1868</v>
      </c>
      <c r="G423" s="7">
        <v>115.0</v>
      </c>
      <c r="H423" s="7" t="s">
        <v>105</v>
      </c>
      <c r="I423" s="7" t="s">
        <v>72</v>
      </c>
      <c r="J423" s="6"/>
      <c r="K423" s="7">
        <v>45.0</v>
      </c>
      <c r="L423" s="6"/>
      <c r="M423" s="6"/>
    </row>
    <row r="424">
      <c r="A424" s="6"/>
      <c r="B424" s="19"/>
      <c r="C424" s="9" t="s">
        <v>2312</v>
      </c>
      <c r="D424" s="7">
        <v>1988.0</v>
      </c>
      <c r="E424" s="7" t="s">
        <v>102</v>
      </c>
      <c r="F424" s="7" t="s">
        <v>1868</v>
      </c>
      <c r="G424" s="7">
        <v>115.0</v>
      </c>
      <c r="H424" s="7" t="s">
        <v>105</v>
      </c>
      <c r="I424" s="7" t="s">
        <v>72</v>
      </c>
      <c r="J424" s="6"/>
      <c r="K424" s="7">
        <v>45.0</v>
      </c>
      <c r="L424" s="6"/>
      <c r="M424" s="6"/>
    </row>
    <row r="425">
      <c r="A425" s="6"/>
      <c r="B425" s="19"/>
      <c r="C425" s="9" t="s">
        <v>2313</v>
      </c>
      <c r="D425" s="7">
        <v>1988.0</v>
      </c>
      <c r="E425" s="7" t="s">
        <v>102</v>
      </c>
      <c r="F425" s="7" t="s">
        <v>1868</v>
      </c>
      <c r="G425" s="7">
        <v>115.0</v>
      </c>
      <c r="H425" s="7" t="s">
        <v>105</v>
      </c>
      <c r="I425" s="7" t="s">
        <v>72</v>
      </c>
      <c r="J425" s="6"/>
      <c r="K425" s="7">
        <v>45.0</v>
      </c>
      <c r="L425" s="6"/>
      <c r="M425" s="6"/>
    </row>
    <row r="426">
      <c r="A426" s="6"/>
      <c r="B426" s="19"/>
      <c r="C426" s="9" t="s">
        <v>2314</v>
      </c>
      <c r="D426" s="7">
        <v>1988.0</v>
      </c>
      <c r="E426" s="7" t="s">
        <v>102</v>
      </c>
      <c r="F426" s="7" t="s">
        <v>1868</v>
      </c>
      <c r="G426" s="7">
        <v>115.0</v>
      </c>
      <c r="H426" s="7" t="s">
        <v>105</v>
      </c>
      <c r="I426" s="7" t="s">
        <v>72</v>
      </c>
      <c r="J426" s="6"/>
      <c r="K426" s="7">
        <v>45.0</v>
      </c>
      <c r="L426" s="6"/>
      <c r="M426" s="6"/>
    </row>
    <row r="427">
      <c r="A427" s="6"/>
      <c r="B427" s="19"/>
      <c r="C427" s="9" t="s">
        <v>2315</v>
      </c>
      <c r="D427" s="7">
        <v>1988.0</v>
      </c>
      <c r="E427" s="7" t="s">
        <v>102</v>
      </c>
      <c r="F427" s="7" t="s">
        <v>1868</v>
      </c>
      <c r="G427" s="7">
        <v>115.0</v>
      </c>
      <c r="H427" s="7" t="s">
        <v>105</v>
      </c>
      <c r="I427" s="7" t="s">
        <v>72</v>
      </c>
      <c r="J427" s="6"/>
      <c r="K427" s="7">
        <v>45.0</v>
      </c>
      <c r="L427" s="6"/>
      <c r="M427" s="6"/>
    </row>
    <row r="428">
      <c r="A428" s="6"/>
      <c r="B428" s="9" t="s">
        <v>161</v>
      </c>
      <c r="C428" s="9" t="s">
        <v>2316</v>
      </c>
      <c r="D428" s="7">
        <v>1990.0</v>
      </c>
      <c r="E428" s="7" t="s">
        <v>102</v>
      </c>
      <c r="F428" s="7" t="s">
        <v>288</v>
      </c>
      <c r="G428" s="7">
        <v>26.0</v>
      </c>
      <c r="H428" s="7" t="s">
        <v>105</v>
      </c>
      <c r="I428" s="7" t="s">
        <v>25</v>
      </c>
      <c r="J428" s="6"/>
      <c r="K428" s="7">
        <v>45.0</v>
      </c>
      <c r="L428" s="6"/>
      <c r="M428" s="6"/>
    </row>
    <row r="429">
      <c r="A429" s="6"/>
      <c r="B429" s="9" t="s">
        <v>161</v>
      </c>
      <c r="C429" s="9" t="s">
        <v>2317</v>
      </c>
      <c r="D429" s="7">
        <v>1990.0</v>
      </c>
      <c r="E429" s="7" t="s">
        <v>102</v>
      </c>
      <c r="F429" s="7" t="s">
        <v>288</v>
      </c>
      <c r="G429" s="7">
        <v>26.0</v>
      </c>
      <c r="H429" s="7" t="s">
        <v>105</v>
      </c>
      <c r="I429" s="7" t="s">
        <v>25</v>
      </c>
      <c r="J429" s="6"/>
      <c r="K429" s="7">
        <v>45.0</v>
      </c>
      <c r="L429" s="6"/>
      <c r="M429" s="6"/>
    </row>
    <row r="430">
      <c r="A430" s="6"/>
      <c r="B430" s="9" t="s">
        <v>161</v>
      </c>
      <c r="C430" s="9" t="s">
        <v>2318</v>
      </c>
      <c r="D430" s="7">
        <v>1990.0</v>
      </c>
      <c r="E430" s="7" t="s">
        <v>102</v>
      </c>
      <c r="F430" s="7" t="s">
        <v>288</v>
      </c>
      <c r="G430" s="7">
        <v>26.0</v>
      </c>
      <c r="H430" s="7" t="s">
        <v>105</v>
      </c>
      <c r="I430" s="7" t="s">
        <v>25</v>
      </c>
      <c r="J430" s="6"/>
      <c r="K430" s="7">
        <v>45.0</v>
      </c>
      <c r="L430" s="6"/>
      <c r="M430" s="6"/>
    </row>
    <row r="431">
      <c r="A431" s="6"/>
      <c r="B431" s="9" t="s">
        <v>161</v>
      </c>
      <c r="C431" s="9" t="s">
        <v>2319</v>
      </c>
      <c r="D431" s="7">
        <v>1990.0</v>
      </c>
      <c r="E431" s="7" t="s">
        <v>102</v>
      </c>
      <c r="F431" s="7" t="s">
        <v>288</v>
      </c>
      <c r="G431" s="7">
        <v>26.0</v>
      </c>
      <c r="H431" s="7" t="s">
        <v>105</v>
      </c>
      <c r="I431" s="7" t="s">
        <v>25</v>
      </c>
      <c r="J431" s="6"/>
      <c r="K431" s="7">
        <v>45.0</v>
      </c>
      <c r="L431" s="6"/>
      <c r="M431" s="6"/>
    </row>
    <row r="432">
      <c r="A432" s="6"/>
      <c r="B432" s="9" t="s">
        <v>161</v>
      </c>
      <c r="C432" s="9" t="s">
        <v>2320</v>
      </c>
      <c r="D432" s="7">
        <v>1990.0</v>
      </c>
      <c r="E432" s="7" t="s">
        <v>102</v>
      </c>
      <c r="F432" s="7" t="s">
        <v>288</v>
      </c>
      <c r="G432" s="7">
        <v>26.0</v>
      </c>
      <c r="H432" s="7" t="s">
        <v>105</v>
      </c>
      <c r="I432" s="7" t="s">
        <v>25</v>
      </c>
      <c r="J432" s="6"/>
      <c r="K432" s="7">
        <v>45.0</v>
      </c>
      <c r="L432" s="6"/>
      <c r="M432" s="6"/>
    </row>
    <row r="433">
      <c r="A433" s="6"/>
      <c r="B433" s="9" t="s">
        <v>161</v>
      </c>
      <c r="C433" s="9" t="s">
        <v>2321</v>
      </c>
      <c r="D433" s="7">
        <v>1990.0</v>
      </c>
      <c r="E433" s="7" t="s">
        <v>102</v>
      </c>
      <c r="F433" s="7" t="s">
        <v>288</v>
      </c>
      <c r="G433" s="7">
        <v>26.0</v>
      </c>
      <c r="H433" s="7" t="s">
        <v>105</v>
      </c>
      <c r="I433" s="7" t="s">
        <v>25</v>
      </c>
      <c r="J433" s="6"/>
      <c r="K433" s="7">
        <v>45.0</v>
      </c>
      <c r="L433" s="6"/>
      <c r="M433" s="6"/>
    </row>
    <row r="434">
      <c r="A434" s="6"/>
      <c r="B434" s="9" t="s">
        <v>21</v>
      </c>
      <c r="C434" s="9" t="s">
        <v>2322</v>
      </c>
      <c r="D434" s="7">
        <v>1990.0</v>
      </c>
      <c r="E434" s="7" t="s">
        <v>102</v>
      </c>
      <c r="F434" s="7" t="s">
        <v>288</v>
      </c>
      <c r="G434" s="7">
        <v>26.0</v>
      </c>
      <c r="H434" s="7" t="s">
        <v>105</v>
      </c>
      <c r="I434" s="7" t="s">
        <v>25</v>
      </c>
      <c r="J434" s="6"/>
      <c r="K434" s="7">
        <v>45.0</v>
      </c>
      <c r="L434" s="6"/>
      <c r="M434" s="6"/>
    </row>
    <row r="435">
      <c r="A435" s="6"/>
      <c r="B435" s="19"/>
      <c r="C435" s="9" t="s">
        <v>2323</v>
      </c>
      <c r="D435" s="7">
        <v>1990.0</v>
      </c>
      <c r="E435" s="7" t="s">
        <v>102</v>
      </c>
      <c r="F435" s="7" t="s">
        <v>288</v>
      </c>
      <c r="G435" s="7">
        <v>26.0</v>
      </c>
      <c r="H435" s="7" t="s">
        <v>105</v>
      </c>
      <c r="I435" s="7" t="s">
        <v>25</v>
      </c>
      <c r="J435" s="6"/>
      <c r="K435" s="7">
        <v>45.0</v>
      </c>
      <c r="L435" s="6"/>
      <c r="M435" s="6"/>
    </row>
    <row r="436">
      <c r="A436" s="6"/>
      <c r="B436" s="19"/>
      <c r="C436" s="9" t="s">
        <v>2324</v>
      </c>
      <c r="D436" s="7">
        <v>1990.0</v>
      </c>
      <c r="E436" s="7" t="s">
        <v>102</v>
      </c>
      <c r="F436" s="7" t="s">
        <v>288</v>
      </c>
      <c r="G436" s="7">
        <v>26.0</v>
      </c>
      <c r="H436" s="7" t="s">
        <v>105</v>
      </c>
      <c r="I436" s="7" t="s">
        <v>25</v>
      </c>
      <c r="J436" s="6"/>
      <c r="K436" s="7">
        <v>45.0</v>
      </c>
      <c r="L436" s="6"/>
      <c r="M436" s="6"/>
    </row>
    <row r="437">
      <c r="A437" s="6"/>
      <c r="B437" s="9" t="s">
        <v>21</v>
      </c>
      <c r="C437" s="9" t="s">
        <v>2325</v>
      </c>
      <c r="D437" s="7">
        <v>1981.0</v>
      </c>
      <c r="E437" s="7" t="s">
        <v>62</v>
      </c>
      <c r="F437" s="7" t="s">
        <v>2326</v>
      </c>
      <c r="G437" s="7">
        <v>30.0</v>
      </c>
      <c r="H437" s="7" t="s">
        <v>105</v>
      </c>
      <c r="I437" s="7" t="s">
        <v>72</v>
      </c>
      <c r="J437" s="6"/>
      <c r="K437" s="7">
        <v>45.0</v>
      </c>
      <c r="L437" s="6"/>
      <c r="M437" s="6"/>
    </row>
    <row r="438">
      <c r="A438" s="6"/>
      <c r="B438" s="9" t="s">
        <v>21</v>
      </c>
      <c r="C438" s="9" t="s">
        <v>2327</v>
      </c>
      <c r="D438" s="7">
        <v>1981.0</v>
      </c>
      <c r="E438" s="7" t="s">
        <v>62</v>
      </c>
      <c r="F438" s="7" t="s">
        <v>2326</v>
      </c>
      <c r="G438" s="7">
        <v>30.0</v>
      </c>
      <c r="H438" s="7" t="s">
        <v>105</v>
      </c>
      <c r="I438" s="7" t="s">
        <v>72</v>
      </c>
      <c r="J438" s="6"/>
      <c r="K438" s="7">
        <v>45.0</v>
      </c>
      <c r="L438" s="6"/>
      <c r="M438" s="6"/>
    </row>
    <row r="439">
      <c r="A439" s="6"/>
      <c r="B439" s="9" t="s">
        <v>21</v>
      </c>
      <c r="C439" s="9" t="s">
        <v>2328</v>
      </c>
      <c r="D439" s="7">
        <v>1981.0</v>
      </c>
      <c r="E439" s="7" t="s">
        <v>62</v>
      </c>
      <c r="F439" s="7" t="s">
        <v>1993</v>
      </c>
      <c r="G439" s="7">
        <v>21.0</v>
      </c>
      <c r="H439" s="7" t="s">
        <v>105</v>
      </c>
      <c r="I439" s="7" t="s">
        <v>763</v>
      </c>
      <c r="J439" s="6"/>
      <c r="K439" s="7">
        <v>45.0</v>
      </c>
      <c r="L439" s="6"/>
      <c r="M439" s="6"/>
    </row>
    <row r="440">
      <c r="A440" s="6"/>
      <c r="B440" s="9" t="s">
        <v>21</v>
      </c>
      <c r="C440" s="9" t="s">
        <v>2329</v>
      </c>
      <c r="D440" s="7">
        <v>1981.0</v>
      </c>
      <c r="E440" s="7" t="s">
        <v>62</v>
      </c>
      <c r="F440" s="7" t="s">
        <v>1993</v>
      </c>
      <c r="G440" s="7">
        <v>21.0</v>
      </c>
      <c r="H440" s="7" t="s">
        <v>105</v>
      </c>
      <c r="I440" s="7" t="s">
        <v>763</v>
      </c>
      <c r="J440" s="6"/>
      <c r="K440" s="7">
        <v>45.0</v>
      </c>
      <c r="L440" s="6"/>
      <c r="M440" s="6"/>
    </row>
    <row r="441">
      <c r="A441" s="6"/>
      <c r="B441" s="9" t="s">
        <v>21</v>
      </c>
      <c r="C441" s="9" t="s">
        <v>2330</v>
      </c>
      <c r="D441" s="7">
        <v>1981.0</v>
      </c>
      <c r="E441" s="7" t="s">
        <v>62</v>
      </c>
      <c r="F441" s="7" t="s">
        <v>1993</v>
      </c>
      <c r="G441" s="7">
        <v>21.0</v>
      </c>
      <c r="H441" s="7" t="s">
        <v>105</v>
      </c>
      <c r="I441" s="7" t="s">
        <v>763</v>
      </c>
      <c r="J441" s="6"/>
      <c r="K441" s="7">
        <v>45.0</v>
      </c>
      <c r="L441" s="6"/>
      <c r="M441" s="6"/>
    </row>
    <row r="442">
      <c r="A442" s="6"/>
      <c r="B442" s="9" t="s">
        <v>21</v>
      </c>
      <c r="C442" s="9" t="s">
        <v>2331</v>
      </c>
      <c r="D442" s="7">
        <v>1988.0</v>
      </c>
      <c r="E442" s="7" t="s">
        <v>102</v>
      </c>
      <c r="F442" s="7" t="s">
        <v>1993</v>
      </c>
      <c r="G442" s="7" t="s">
        <v>1865</v>
      </c>
      <c r="H442" s="7">
        <v>123.0</v>
      </c>
      <c r="I442" s="7" t="s">
        <v>25</v>
      </c>
      <c r="J442" s="6"/>
      <c r="K442" s="7">
        <v>48.0</v>
      </c>
      <c r="L442" s="6">
        <f>counta(K443:K505,K507:K591)</f>
        <v>145</v>
      </c>
      <c r="M442" s="6"/>
    </row>
    <row r="443">
      <c r="A443" s="6"/>
      <c r="B443" s="9" t="s">
        <v>21</v>
      </c>
      <c r="C443" s="9" t="s">
        <v>2332</v>
      </c>
      <c r="D443" s="47">
        <v>2016.0</v>
      </c>
      <c r="E443" s="47" t="s">
        <v>786</v>
      </c>
      <c r="F443" s="47" t="s">
        <v>1808</v>
      </c>
      <c r="G443" s="47">
        <v>131.0</v>
      </c>
      <c r="H443" s="46"/>
      <c r="I443" s="47" t="s">
        <v>30</v>
      </c>
      <c r="J443" s="46"/>
      <c r="K443" s="7">
        <v>50.0</v>
      </c>
      <c r="L443" s="6">
        <f>sum(K443:K505,K507:K591)</f>
        <v>9234</v>
      </c>
      <c r="M443" s="6"/>
    </row>
    <row r="444">
      <c r="A444" s="6"/>
      <c r="B444" s="9" t="s">
        <v>21</v>
      </c>
      <c r="C444" s="9" t="s">
        <v>2333</v>
      </c>
      <c r="D444" s="47">
        <v>2019.0</v>
      </c>
      <c r="E444" s="47" t="s">
        <v>956</v>
      </c>
      <c r="F444" s="47" t="s">
        <v>1817</v>
      </c>
      <c r="G444" s="47">
        <v>546.0</v>
      </c>
      <c r="H444" s="47" t="s">
        <v>1731</v>
      </c>
      <c r="I444" s="47" t="s">
        <v>30</v>
      </c>
      <c r="J444" s="46"/>
      <c r="K444" s="7">
        <v>50.0</v>
      </c>
      <c r="L444" s="6"/>
      <c r="M444" s="6"/>
    </row>
    <row r="445">
      <c r="A445" s="6"/>
      <c r="B445" s="9" t="s">
        <v>21</v>
      </c>
      <c r="C445" s="9" t="s">
        <v>2334</v>
      </c>
      <c r="D445" s="47">
        <v>2019.0</v>
      </c>
      <c r="E445" s="47" t="s">
        <v>884</v>
      </c>
      <c r="F445" s="47" t="s">
        <v>1817</v>
      </c>
      <c r="G445" s="47">
        <v>70.0</v>
      </c>
      <c r="H445" s="47" t="s">
        <v>857</v>
      </c>
      <c r="I445" s="47" t="s">
        <v>30</v>
      </c>
      <c r="J445" s="46"/>
      <c r="K445" s="7">
        <v>50.0</v>
      </c>
      <c r="L445" s="6"/>
      <c r="M445" s="6"/>
    </row>
    <row r="446">
      <c r="A446" s="6"/>
      <c r="B446" s="9" t="s">
        <v>21</v>
      </c>
      <c r="C446" s="9" t="s">
        <v>2335</v>
      </c>
      <c r="D446" s="47">
        <v>2019.0</v>
      </c>
      <c r="E446" s="47" t="s">
        <v>1099</v>
      </c>
      <c r="F446" s="47" t="s">
        <v>1815</v>
      </c>
      <c r="G446" s="47">
        <v>9.0</v>
      </c>
      <c r="H446" s="47" t="s">
        <v>2336</v>
      </c>
      <c r="I446" s="47" t="s">
        <v>30</v>
      </c>
      <c r="J446" s="46"/>
      <c r="K446" s="7">
        <v>50.0</v>
      </c>
      <c r="L446" s="6"/>
      <c r="M446" s="6"/>
    </row>
    <row r="447">
      <c r="A447" s="6"/>
      <c r="B447" s="9" t="s">
        <v>21</v>
      </c>
      <c r="C447" s="9" t="s">
        <v>2337</v>
      </c>
      <c r="D447" s="47">
        <v>2019.0</v>
      </c>
      <c r="E447" s="47" t="s">
        <v>853</v>
      </c>
      <c r="F447" s="47" t="s">
        <v>1817</v>
      </c>
      <c r="G447" s="47">
        <v>70.0</v>
      </c>
      <c r="H447" s="47" t="s">
        <v>2338</v>
      </c>
      <c r="I447" s="47" t="s">
        <v>30</v>
      </c>
      <c r="J447" s="46"/>
      <c r="K447" s="7">
        <v>50.0</v>
      </c>
      <c r="L447" s="6"/>
      <c r="M447" s="6"/>
    </row>
    <row r="448">
      <c r="A448" s="6"/>
      <c r="B448" s="9" t="s">
        <v>21</v>
      </c>
      <c r="C448" s="9" t="s">
        <v>2339</v>
      </c>
      <c r="D448" s="47">
        <v>2019.0</v>
      </c>
      <c r="E448" s="47" t="s">
        <v>884</v>
      </c>
      <c r="F448" s="47" t="s">
        <v>1840</v>
      </c>
      <c r="G448" s="47">
        <v>25.0</v>
      </c>
      <c r="H448" s="47" t="s">
        <v>1946</v>
      </c>
      <c r="I448" s="47" t="s">
        <v>30</v>
      </c>
      <c r="J448" s="46"/>
      <c r="K448" s="7">
        <v>50.0</v>
      </c>
      <c r="L448" s="6"/>
      <c r="M448" s="6"/>
    </row>
    <row r="449">
      <c r="A449" s="6"/>
      <c r="B449" s="9" t="s">
        <v>149</v>
      </c>
      <c r="C449" s="9" t="s">
        <v>2340</v>
      </c>
      <c r="D449" s="7">
        <v>2019.0</v>
      </c>
      <c r="E449" s="7" t="s">
        <v>905</v>
      </c>
      <c r="F449" s="7" t="s">
        <v>1786</v>
      </c>
      <c r="G449" s="7">
        <v>248.0</v>
      </c>
      <c r="H449" s="6"/>
      <c r="I449" s="7" t="s">
        <v>178</v>
      </c>
      <c r="J449" s="6"/>
      <c r="K449" s="7">
        <v>50.0</v>
      </c>
      <c r="L449" s="6"/>
      <c r="M449" s="6"/>
    </row>
    <row r="450">
      <c r="A450" s="6"/>
      <c r="B450" s="9" t="s">
        <v>66</v>
      </c>
      <c r="C450" s="9" t="s">
        <v>2341</v>
      </c>
      <c r="D450" s="7">
        <v>2017.0</v>
      </c>
      <c r="E450" s="7" t="s">
        <v>1069</v>
      </c>
      <c r="F450" s="7" t="s">
        <v>2302</v>
      </c>
      <c r="G450" s="7">
        <v>153.0</v>
      </c>
      <c r="H450" s="6"/>
      <c r="I450" s="7" t="s">
        <v>68</v>
      </c>
      <c r="J450" s="6"/>
      <c r="K450" s="7">
        <v>50.0</v>
      </c>
      <c r="L450" s="6"/>
      <c r="M450" s="6"/>
    </row>
    <row r="451">
      <c r="A451" s="6"/>
      <c r="B451" s="16" t="s">
        <v>21</v>
      </c>
      <c r="C451" s="16" t="s">
        <v>2342</v>
      </c>
      <c r="D451" s="17">
        <v>2019.0</v>
      </c>
      <c r="E451" s="17" t="s">
        <v>956</v>
      </c>
      <c r="F451" s="17" t="s">
        <v>1848</v>
      </c>
      <c r="G451" s="17">
        <v>580.0</v>
      </c>
      <c r="H451" s="17"/>
      <c r="I451" s="17" t="s">
        <v>30</v>
      </c>
      <c r="J451" s="6"/>
      <c r="K451" s="7">
        <v>50.0</v>
      </c>
      <c r="L451" s="6"/>
      <c r="M451" s="6"/>
    </row>
    <row r="452">
      <c r="A452" s="6"/>
      <c r="B452" s="16" t="s">
        <v>21</v>
      </c>
      <c r="C452" s="9" t="s">
        <v>2343</v>
      </c>
      <c r="D452" s="29">
        <v>2017.0</v>
      </c>
      <c r="E452" s="29" t="s">
        <v>2344</v>
      </c>
      <c r="F452" s="29" t="s">
        <v>2345</v>
      </c>
      <c r="G452" s="30">
        <v>187.0</v>
      </c>
      <c r="H452" s="29"/>
      <c r="I452" s="30" t="s">
        <v>30</v>
      </c>
      <c r="J452" s="6"/>
      <c r="K452" s="7">
        <v>50.0</v>
      </c>
      <c r="L452" s="6"/>
      <c r="M452" s="6"/>
    </row>
    <row r="453">
      <c r="A453" s="6"/>
      <c r="B453" s="9" t="s">
        <v>21</v>
      </c>
      <c r="C453" s="9" t="s">
        <v>2346</v>
      </c>
      <c r="D453" s="7">
        <v>2019.0</v>
      </c>
      <c r="E453" s="7" t="s">
        <v>786</v>
      </c>
      <c r="F453" s="7" t="s">
        <v>1449</v>
      </c>
      <c r="G453" s="7">
        <v>259.0</v>
      </c>
      <c r="H453" s="7"/>
      <c r="I453" s="7" t="s">
        <v>30</v>
      </c>
      <c r="J453" s="6"/>
      <c r="K453" s="7">
        <v>50.0</v>
      </c>
      <c r="L453" s="6"/>
      <c r="M453" s="6"/>
    </row>
    <row r="454">
      <c r="A454" s="6"/>
      <c r="B454" s="9" t="s">
        <v>21</v>
      </c>
      <c r="C454" s="9" t="s">
        <v>2347</v>
      </c>
      <c r="D454" s="7">
        <v>2019.0</v>
      </c>
      <c r="E454" s="7" t="s">
        <v>905</v>
      </c>
      <c r="F454" s="7" t="s">
        <v>1859</v>
      </c>
      <c r="G454" s="7"/>
      <c r="H454" s="7">
        <v>288.0</v>
      </c>
      <c r="I454" s="7" t="s">
        <v>30</v>
      </c>
      <c r="J454" s="6"/>
      <c r="K454" s="7">
        <v>50.0</v>
      </c>
      <c r="L454" s="6"/>
      <c r="M454" s="6"/>
    </row>
    <row r="455">
      <c r="A455" s="6"/>
      <c r="B455" s="9" t="s">
        <v>21</v>
      </c>
      <c r="C455" s="9" t="s">
        <v>2348</v>
      </c>
      <c r="D455" s="7">
        <v>2019.0</v>
      </c>
      <c r="E455" s="7" t="s">
        <v>905</v>
      </c>
      <c r="F455" s="7" t="s">
        <v>1859</v>
      </c>
      <c r="G455" s="7"/>
      <c r="H455" s="7">
        <v>288.0</v>
      </c>
      <c r="I455" s="7" t="s">
        <v>30</v>
      </c>
      <c r="J455" s="6"/>
      <c r="K455" s="7">
        <v>50.0</v>
      </c>
      <c r="L455" s="6"/>
      <c r="M455" s="6"/>
    </row>
    <row r="456">
      <c r="A456" s="6"/>
      <c r="B456" s="9" t="s">
        <v>21</v>
      </c>
      <c r="C456" s="9" t="s">
        <v>2349</v>
      </c>
      <c r="D456" s="7">
        <v>2019.0</v>
      </c>
      <c r="E456" s="7" t="s">
        <v>905</v>
      </c>
      <c r="F456" s="7" t="s">
        <v>1859</v>
      </c>
      <c r="G456" s="7"/>
      <c r="H456" s="7">
        <v>288.0</v>
      </c>
      <c r="I456" s="7" t="s">
        <v>30</v>
      </c>
      <c r="J456" s="6"/>
      <c r="K456" s="7">
        <v>50.0</v>
      </c>
      <c r="L456" s="6"/>
      <c r="M456" s="6"/>
    </row>
    <row r="457">
      <c r="A457" s="6"/>
      <c r="B457" s="9" t="s">
        <v>21</v>
      </c>
      <c r="C457" s="9" t="s">
        <v>2350</v>
      </c>
      <c r="D457" s="7">
        <v>2019.0</v>
      </c>
      <c r="E457" s="7" t="s">
        <v>905</v>
      </c>
      <c r="F457" s="7" t="s">
        <v>1859</v>
      </c>
      <c r="G457" s="7"/>
      <c r="H457" s="7">
        <v>288.0</v>
      </c>
      <c r="I457" s="7" t="s">
        <v>30</v>
      </c>
      <c r="J457" s="6"/>
      <c r="K457" s="7">
        <v>50.0</v>
      </c>
      <c r="L457" s="6"/>
      <c r="M457" s="6"/>
    </row>
    <row r="458">
      <c r="A458" s="6"/>
      <c r="B458" s="9" t="s">
        <v>21</v>
      </c>
      <c r="C458" s="9" t="s">
        <v>2351</v>
      </c>
      <c r="D458" s="7">
        <v>2019.0</v>
      </c>
      <c r="E458" s="7" t="s">
        <v>905</v>
      </c>
      <c r="F458" s="7" t="s">
        <v>1859</v>
      </c>
      <c r="G458" s="7"/>
      <c r="H458" s="7">
        <v>288.0</v>
      </c>
      <c r="I458" s="7" t="s">
        <v>30</v>
      </c>
      <c r="J458" s="6"/>
      <c r="K458" s="7">
        <v>50.0</v>
      </c>
      <c r="L458" s="6"/>
      <c r="M458" s="6"/>
    </row>
    <row r="459">
      <c r="A459" s="6"/>
      <c r="B459" s="9" t="s">
        <v>21</v>
      </c>
      <c r="C459" s="9" t="s">
        <v>2352</v>
      </c>
      <c r="D459" s="7">
        <v>2018.0</v>
      </c>
      <c r="E459" s="7" t="s">
        <v>2353</v>
      </c>
      <c r="F459" s="7" t="s">
        <v>1817</v>
      </c>
      <c r="G459" s="7" t="s">
        <v>2354</v>
      </c>
      <c r="H459" s="7">
        <v>19.0</v>
      </c>
      <c r="I459" s="7" t="s">
        <v>30</v>
      </c>
      <c r="J459" s="6"/>
      <c r="K459" s="7">
        <v>50.0</v>
      </c>
      <c r="L459" s="6"/>
      <c r="M459" s="6"/>
    </row>
    <row r="460">
      <c r="A460" s="6"/>
      <c r="B460" s="9" t="s">
        <v>21</v>
      </c>
      <c r="C460" s="9" t="s">
        <v>2355</v>
      </c>
      <c r="D460" s="7">
        <v>2019.0</v>
      </c>
      <c r="E460" s="7" t="s">
        <v>956</v>
      </c>
      <c r="F460" s="7" t="s">
        <v>1848</v>
      </c>
      <c r="G460" s="7"/>
      <c r="H460" s="7">
        <v>580.0</v>
      </c>
      <c r="I460" s="7" t="s">
        <v>30</v>
      </c>
      <c r="J460" s="6"/>
      <c r="K460" s="7">
        <v>50.0</v>
      </c>
      <c r="L460" s="6"/>
      <c r="M460" s="6"/>
    </row>
    <row r="461">
      <c r="A461" s="6"/>
      <c r="B461" s="9" t="s">
        <v>21</v>
      </c>
      <c r="C461" s="9" t="s">
        <v>2356</v>
      </c>
      <c r="D461" s="7">
        <v>2019.0</v>
      </c>
      <c r="E461" s="7" t="s">
        <v>956</v>
      </c>
      <c r="F461" s="7" t="s">
        <v>1848</v>
      </c>
      <c r="G461" s="7"/>
      <c r="H461" s="7">
        <v>298.0</v>
      </c>
      <c r="I461" s="7" t="s">
        <v>30</v>
      </c>
      <c r="J461" s="6"/>
      <c r="K461" s="7">
        <v>50.0</v>
      </c>
      <c r="L461" s="6"/>
      <c r="M461" s="6"/>
    </row>
    <row r="462">
      <c r="A462" s="6"/>
      <c r="B462" s="9" t="s">
        <v>21</v>
      </c>
      <c r="C462" s="9" t="s">
        <v>2357</v>
      </c>
      <c r="D462" s="7">
        <v>2019.0</v>
      </c>
      <c r="E462" s="7" t="s">
        <v>905</v>
      </c>
      <c r="F462" s="7" t="s">
        <v>1859</v>
      </c>
      <c r="G462" s="7"/>
      <c r="H462" s="7">
        <v>288.0</v>
      </c>
      <c r="I462" s="7" t="s">
        <v>30</v>
      </c>
      <c r="J462" s="6"/>
      <c r="K462" s="7">
        <v>50.0</v>
      </c>
      <c r="L462" s="6"/>
      <c r="M462" s="6"/>
    </row>
    <row r="463">
      <c r="A463" s="6"/>
      <c r="B463" s="9" t="s">
        <v>21</v>
      </c>
      <c r="C463" s="9" t="s">
        <v>2358</v>
      </c>
      <c r="D463" s="7">
        <v>1988.0</v>
      </c>
      <c r="E463" s="7" t="s">
        <v>1969</v>
      </c>
      <c r="F463" s="7" t="s">
        <v>1882</v>
      </c>
      <c r="G463" s="7"/>
      <c r="H463" s="7">
        <v>3.0</v>
      </c>
      <c r="I463" s="7" t="s">
        <v>72</v>
      </c>
      <c r="J463" s="6"/>
      <c r="K463" s="7">
        <v>50.0</v>
      </c>
      <c r="L463" s="6"/>
      <c r="M463" s="6"/>
    </row>
    <row r="464">
      <c r="A464" s="6"/>
      <c r="B464" s="9" t="s">
        <v>21</v>
      </c>
      <c r="C464" s="7">
        <v>5.2171189E7</v>
      </c>
      <c r="D464" s="7">
        <v>1988.0</v>
      </c>
      <c r="E464" s="7" t="s">
        <v>1969</v>
      </c>
      <c r="F464" s="7" t="s">
        <v>1882</v>
      </c>
      <c r="G464" s="6"/>
      <c r="H464" s="7">
        <v>3.0</v>
      </c>
      <c r="I464" s="7" t="s">
        <v>72</v>
      </c>
      <c r="J464" s="6"/>
      <c r="K464" s="7">
        <v>50.0</v>
      </c>
      <c r="L464" s="6"/>
      <c r="M464" s="6"/>
    </row>
    <row r="465">
      <c r="A465" s="6"/>
      <c r="B465" s="9" t="s">
        <v>21</v>
      </c>
      <c r="C465" s="9" t="s">
        <v>2359</v>
      </c>
      <c r="D465" s="7">
        <v>1987.0</v>
      </c>
      <c r="E465" s="7" t="s">
        <v>102</v>
      </c>
      <c r="F465" s="7" t="s">
        <v>1961</v>
      </c>
      <c r="G465" s="7"/>
      <c r="H465" s="7">
        <v>118.0</v>
      </c>
      <c r="I465" s="7" t="s">
        <v>25</v>
      </c>
      <c r="J465" s="6"/>
      <c r="K465" s="7">
        <v>50.0</v>
      </c>
      <c r="L465" s="6"/>
      <c r="M465" s="6"/>
    </row>
    <row r="466">
      <c r="A466" s="6"/>
      <c r="B466" s="9" t="s">
        <v>21</v>
      </c>
      <c r="C466" s="9" t="s">
        <v>2360</v>
      </c>
      <c r="D466" s="7">
        <v>2007.0</v>
      </c>
      <c r="E466" s="7" t="s">
        <v>2227</v>
      </c>
      <c r="F466" s="7" t="s">
        <v>2228</v>
      </c>
      <c r="G466" s="7"/>
      <c r="H466" s="7">
        <v>2.0</v>
      </c>
      <c r="I466" s="7" t="s">
        <v>72</v>
      </c>
      <c r="J466" s="6"/>
      <c r="K466" s="7">
        <v>50.0</v>
      </c>
      <c r="L466" s="6"/>
      <c r="M466" s="6"/>
    </row>
    <row r="467">
      <c r="A467" s="6"/>
      <c r="B467" s="9" t="s">
        <v>21</v>
      </c>
      <c r="C467" s="9" t="s">
        <v>2361</v>
      </c>
      <c r="D467" s="7">
        <v>2007.0</v>
      </c>
      <c r="E467" s="7" t="s">
        <v>2227</v>
      </c>
      <c r="F467" s="7" t="s">
        <v>2228</v>
      </c>
      <c r="G467" s="7"/>
      <c r="H467" s="7">
        <v>2.0</v>
      </c>
      <c r="I467" s="7" t="s">
        <v>72</v>
      </c>
      <c r="J467" s="6"/>
      <c r="K467" s="7">
        <v>50.0</v>
      </c>
      <c r="L467" s="6"/>
      <c r="M467" s="6"/>
    </row>
    <row r="468">
      <c r="A468" s="6"/>
      <c r="B468" s="9" t="s">
        <v>21</v>
      </c>
      <c r="C468" s="9" t="s">
        <v>2362</v>
      </c>
      <c r="D468" s="7">
        <v>2007.0</v>
      </c>
      <c r="E468" s="7" t="s">
        <v>2227</v>
      </c>
      <c r="F468" s="7" t="s">
        <v>2228</v>
      </c>
      <c r="G468" s="7"/>
      <c r="H468" s="7">
        <v>2.0</v>
      </c>
      <c r="I468" s="7" t="s">
        <v>72</v>
      </c>
      <c r="J468" s="6"/>
      <c r="K468" s="7">
        <v>50.0</v>
      </c>
      <c r="L468" s="6"/>
      <c r="M468" s="6"/>
    </row>
    <row r="469">
      <c r="A469" s="6"/>
      <c r="B469" s="9" t="s">
        <v>66</v>
      </c>
      <c r="C469" s="9" t="s">
        <v>2363</v>
      </c>
      <c r="D469" s="7">
        <v>2019.0</v>
      </c>
      <c r="E469" s="7" t="s">
        <v>119</v>
      </c>
      <c r="F469" s="7" t="s">
        <v>1786</v>
      </c>
      <c r="G469" s="7"/>
      <c r="H469" s="7">
        <v>201.0</v>
      </c>
      <c r="I469" s="7" t="s">
        <v>68</v>
      </c>
      <c r="J469" s="6"/>
      <c r="K469" s="7">
        <v>50.0</v>
      </c>
      <c r="L469" s="6"/>
      <c r="M469" s="6"/>
    </row>
    <row r="470">
      <c r="A470" s="6"/>
      <c r="B470" s="9" t="s">
        <v>21</v>
      </c>
      <c r="C470" s="9" t="s">
        <v>2364</v>
      </c>
      <c r="D470" s="7">
        <v>2019.0</v>
      </c>
      <c r="E470" s="7" t="s">
        <v>884</v>
      </c>
      <c r="F470" s="7" t="s">
        <v>1786</v>
      </c>
      <c r="G470" s="7" t="s">
        <v>920</v>
      </c>
      <c r="H470" s="7">
        <v>269.0</v>
      </c>
      <c r="I470" s="7" t="s">
        <v>30</v>
      </c>
      <c r="J470" s="6"/>
      <c r="K470" s="7">
        <v>50.0</v>
      </c>
      <c r="L470" s="6"/>
      <c r="M470" s="6"/>
    </row>
    <row r="471">
      <c r="A471" s="6"/>
      <c r="B471" s="9" t="s">
        <v>21</v>
      </c>
      <c r="C471" s="9" t="s">
        <v>2365</v>
      </c>
      <c r="D471" s="7">
        <v>2019.0</v>
      </c>
      <c r="E471" s="7" t="s">
        <v>786</v>
      </c>
      <c r="F471" s="7" t="s">
        <v>1859</v>
      </c>
      <c r="G471" s="7">
        <v>288.0</v>
      </c>
      <c r="H471" s="7" t="s">
        <v>105</v>
      </c>
      <c r="I471" s="7" t="s">
        <v>30</v>
      </c>
      <c r="J471" s="6"/>
      <c r="K471" s="7">
        <v>50.0</v>
      </c>
      <c r="L471" s="6"/>
      <c r="M471" s="6"/>
    </row>
    <row r="472">
      <c r="A472" s="6"/>
      <c r="B472" s="9" t="s">
        <v>21</v>
      </c>
      <c r="C472" s="9" t="s">
        <v>2366</v>
      </c>
      <c r="D472" s="7">
        <v>2019.0</v>
      </c>
      <c r="E472" s="7" t="s">
        <v>956</v>
      </c>
      <c r="F472" s="7" t="s">
        <v>1848</v>
      </c>
      <c r="G472" s="7">
        <v>116.0</v>
      </c>
      <c r="H472" s="7" t="s">
        <v>243</v>
      </c>
      <c r="I472" s="7" t="s">
        <v>25</v>
      </c>
      <c r="J472" s="6"/>
      <c r="K472" s="7">
        <v>50.0</v>
      </c>
      <c r="L472" s="6"/>
      <c r="M472" s="6"/>
    </row>
    <row r="473">
      <c r="A473" s="6"/>
      <c r="B473" s="9" t="s">
        <v>21</v>
      </c>
      <c r="C473" s="9" t="s">
        <v>2367</v>
      </c>
      <c r="D473" s="7">
        <v>1988.0</v>
      </c>
      <c r="E473" s="7" t="s">
        <v>102</v>
      </c>
      <c r="F473" s="7" t="s">
        <v>1933</v>
      </c>
      <c r="G473" s="7">
        <v>9.0</v>
      </c>
      <c r="H473" s="7" t="s">
        <v>105</v>
      </c>
      <c r="I473" s="7" t="s">
        <v>25</v>
      </c>
      <c r="J473" s="6"/>
      <c r="K473" s="7">
        <v>50.0</v>
      </c>
      <c r="L473" s="6"/>
      <c r="M473" s="6"/>
    </row>
    <row r="474">
      <c r="A474" s="6"/>
      <c r="B474" s="9" t="s">
        <v>21</v>
      </c>
      <c r="C474" s="9" t="s">
        <v>2368</v>
      </c>
      <c r="D474" s="7">
        <v>1988.0</v>
      </c>
      <c r="E474" s="7" t="s">
        <v>102</v>
      </c>
      <c r="F474" s="7" t="s">
        <v>2369</v>
      </c>
      <c r="G474" s="7">
        <v>57.0</v>
      </c>
      <c r="H474" s="7" t="s">
        <v>105</v>
      </c>
      <c r="I474" s="7" t="s">
        <v>72</v>
      </c>
      <c r="J474" s="6"/>
      <c r="K474" s="7">
        <v>50.0</v>
      </c>
      <c r="L474" s="6"/>
      <c r="M474" s="6"/>
    </row>
    <row r="475">
      <c r="A475" s="6"/>
      <c r="B475" s="19"/>
      <c r="C475" s="9" t="s">
        <v>2370</v>
      </c>
      <c r="D475" s="7">
        <v>1988.0</v>
      </c>
      <c r="E475" s="7" t="s">
        <v>102</v>
      </c>
      <c r="F475" s="7" t="s">
        <v>2371</v>
      </c>
      <c r="G475" s="7">
        <v>20.0</v>
      </c>
      <c r="H475" s="7" t="s">
        <v>105</v>
      </c>
      <c r="I475" s="7" t="s">
        <v>666</v>
      </c>
      <c r="J475" s="6"/>
      <c r="K475" s="7">
        <v>50.0</v>
      </c>
      <c r="L475" s="6"/>
      <c r="M475" s="6"/>
    </row>
    <row r="476">
      <c r="A476" s="6"/>
      <c r="B476" s="19"/>
      <c r="C476" s="9" t="s">
        <v>2372</v>
      </c>
      <c r="D476" s="7">
        <v>1988.0</v>
      </c>
      <c r="E476" s="7" t="s">
        <v>102</v>
      </c>
      <c r="F476" s="7" t="s">
        <v>2371</v>
      </c>
      <c r="G476" s="7">
        <v>20.0</v>
      </c>
      <c r="H476" s="7" t="s">
        <v>105</v>
      </c>
      <c r="I476" s="7" t="s">
        <v>666</v>
      </c>
      <c r="J476" s="6"/>
      <c r="K476" s="7">
        <v>50.0</v>
      </c>
      <c r="L476" s="6"/>
      <c r="M476" s="6"/>
    </row>
    <row r="477">
      <c r="A477" s="6"/>
      <c r="B477" s="19"/>
      <c r="C477" s="9" t="s">
        <v>2373</v>
      </c>
      <c r="D477" s="7">
        <v>1988.0</v>
      </c>
      <c r="E477" s="7" t="s">
        <v>102</v>
      </c>
      <c r="F477" s="7" t="s">
        <v>2371</v>
      </c>
      <c r="G477" s="7">
        <v>20.0</v>
      </c>
      <c r="H477" s="7" t="s">
        <v>105</v>
      </c>
      <c r="I477" s="7" t="s">
        <v>666</v>
      </c>
      <c r="J477" s="6"/>
      <c r="K477" s="7">
        <v>50.0</v>
      </c>
      <c r="L477" s="6"/>
      <c r="M477" s="6"/>
    </row>
    <row r="478">
      <c r="A478" s="6"/>
      <c r="B478" s="19"/>
      <c r="C478" s="9" t="s">
        <v>2374</v>
      </c>
      <c r="D478" s="7">
        <v>1981.0</v>
      </c>
      <c r="E478" s="7" t="s">
        <v>62</v>
      </c>
      <c r="F478" s="7" t="s">
        <v>1993</v>
      </c>
      <c r="G478" s="7">
        <v>21.0</v>
      </c>
      <c r="H478" s="7" t="s">
        <v>105</v>
      </c>
      <c r="I478" s="7" t="s">
        <v>763</v>
      </c>
      <c r="J478" s="6"/>
      <c r="K478" s="7">
        <v>50.0</v>
      </c>
      <c r="L478" s="6"/>
      <c r="M478" s="6"/>
    </row>
    <row r="479">
      <c r="A479" s="6"/>
      <c r="B479" s="9" t="s">
        <v>21</v>
      </c>
      <c r="C479" s="9" t="s">
        <v>2375</v>
      </c>
      <c r="D479" s="7">
        <v>2007.0</v>
      </c>
      <c r="E479" s="7" t="s">
        <v>62</v>
      </c>
      <c r="F479" s="7" t="s">
        <v>1795</v>
      </c>
      <c r="G479" s="7">
        <v>112.0</v>
      </c>
      <c r="H479" s="7" t="s">
        <v>1796</v>
      </c>
      <c r="I479" s="7" t="s">
        <v>72</v>
      </c>
      <c r="J479" s="6"/>
      <c r="K479" s="7">
        <v>50.0</v>
      </c>
      <c r="L479" s="6"/>
      <c r="M479" s="6"/>
    </row>
    <row r="480">
      <c r="A480" s="6"/>
      <c r="B480" s="19"/>
      <c r="C480" s="9" t="s">
        <v>2376</v>
      </c>
      <c r="D480" s="7">
        <v>1987.0</v>
      </c>
      <c r="E480" s="7" t="s">
        <v>102</v>
      </c>
      <c r="F480" s="7" t="s">
        <v>2377</v>
      </c>
      <c r="G480" s="7">
        <v>11.0</v>
      </c>
      <c r="H480" s="7" t="s">
        <v>1567</v>
      </c>
      <c r="I480" s="7" t="s">
        <v>72</v>
      </c>
      <c r="J480" s="6"/>
      <c r="K480" s="7">
        <v>50.0</v>
      </c>
      <c r="L480" s="6"/>
      <c r="M480" s="6"/>
    </row>
    <row r="481">
      <c r="A481" s="6"/>
      <c r="B481" s="9" t="s">
        <v>21</v>
      </c>
      <c r="C481" s="9" t="s">
        <v>2378</v>
      </c>
      <c r="D481" s="7">
        <v>1981.0</v>
      </c>
      <c r="E481" s="7" t="s">
        <v>62</v>
      </c>
      <c r="F481" s="7" t="s">
        <v>1933</v>
      </c>
      <c r="G481" s="7">
        <v>101.0</v>
      </c>
      <c r="H481" s="7" t="s">
        <v>2036</v>
      </c>
      <c r="I481" s="7" t="s">
        <v>72</v>
      </c>
      <c r="J481" s="6"/>
      <c r="K481" s="7">
        <v>50.0</v>
      </c>
      <c r="L481" s="6"/>
      <c r="M481" s="6"/>
    </row>
    <row r="482">
      <c r="A482" s="6"/>
      <c r="B482" s="9" t="s">
        <v>21</v>
      </c>
      <c r="C482" s="9" t="s">
        <v>2379</v>
      </c>
      <c r="D482" s="7">
        <v>1981.0</v>
      </c>
      <c r="E482" s="7" t="s">
        <v>62</v>
      </c>
      <c r="F482" s="7" t="s">
        <v>1933</v>
      </c>
      <c r="G482" s="7">
        <v>101.0</v>
      </c>
      <c r="H482" s="7" t="s">
        <v>2036</v>
      </c>
      <c r="I482" s="7" t="s">
        <v>72</v>
      </c>
      <c r="J482" s="6"/>
      <c r="K482" s="7">
        <v>50.0</v>
      </c>
      <c r="L482" s="6"/>
      <c r="M482" s="6"/>
    </row>
    <row r="483">
      <c r="A483" s="6"/>
      <c r="B483" s="9" t="s">
        <v>21</v>
      </c>
      <c r="C483" s="9" t="s">
        <v>2380</v>
      </c>
      <c r="D483" s="7">
        <v>1981.0</v>
      </c>
      <c r="E483" s="7" t="s">
        <v>62</v>
      </c>
      <c r="F483" s="7" t="s">
        <v>1933</v>
      </c>
      <c r="G483" s="7">
        <v>101.0</v>
      </c>
      <c r="H483" s="7" t="s">
        <v>2036</v>
      </c>
      <c r="I483" s="7" t="s">
        <v>72</v>
      </c>
      <c r="J483" s="6"/>
      <c r="K483" s="7">
        <v>50.0</v>
      </c>
      <c r="L483" s="6"/>
      <c r="M483" s="6"/>
    </row>
    <row r="484">
      <c r="A484" s="6"/>
      <c r="B484" s="9" t="s">
        <v>21</v>
      </c>
      <c r="C484" s="9" t="s">
        <v>2381</v>
      </c>
      <c r="D484" s="7">
        <v>1981.0</v>
      </c>
      <c r="E484" s="7" t="s">
        <v>62</v>
      </c>
      <c r="F484" s="7" t="s">
        <v>1933</v>
      </c>
      <c r="G484" s="7">
        <v>101.0</v>
      </c>
      <c r="H484" s="7" t="s">
        <v>2036</v>
      </c>
      <c r="I484" s="7" t="s">
        <v>72</v>
      </c>
      <c r="J484" s="6"/>
      <c r="K484" s="7">
        <v>50.0</v>
      </c>
      <c r="L484" s="6"/>
      <c r="M484" s="6"/>
    </row>
    <row r="485">
      <c r="A485" s="6"/>
      <c r="B485" s="9" t="s">
        <v>21</v>
      </c>
      <c r="C485" s="9" t="s">
        <v>2382</v>
      </c>
      <c r="D485" s="7">
        <v>1981.0</v>
      </c>
      <c r="E485" s="7" t="s">
        <v>62</v>
      </c>
      <c r="F485" s="7" t="s">
        <v>1933</v>
      </c>
      <c r="G485" s="7">
        <v>101.0</v>
      </c>
      <c r="H485" s="7" t="s">
        <v>2036</v>
      </c>
      <c r="I485" s="7" t="s">
        <v>72</v>
      </c>
      <c r="J485" s="6"/>
      <c r="K485" s="7">
        <v>50.0</v>
      </c>
      <c r="L485" s="6"/>
      <c r="M485" s="6"/>
    </row>
    <row r="486">
      <c r="A486" s="6"/>
      <c r="B486" s="9" t="s">
        <v>21</v>
      </c>
      <c r="C486" s="9" t="s">
        <v>2383</v>
      </c>
      <c r="D486" s="7">
        <v>1981.0</v>
      </c>
      <c r="E486" s="7" t="s">
        <v>62</v>
      </c>
      <c r="F486" s="7" t="s">
        <v>1933</v>
      </c>
      <c r="G486" s="7">
        <v>101.0</v>
      </c>
      <c r="H486" s="7" t="s">
        <v>2036</v>
      </c>
      <c r="I486" s="7" t="s">
        <v>72</v>
      </c>
      <c r="J486" s="6"/>
      <c r="K486" s="7">
        <v>50.0</v>
      </c>
      <c r="L486" s="6"/>
      <c r="M486" s="6"/>
    </row>
    <row r="487">
      <c r="A487" s="6"/>
      <c r="B487" s="9" t="s">
        <v>21</v>
      </c>
      <c r="C487" s="9" t="s">
        <v>2384</v>
      </c>
      <c r="D487" s="7">
        <v>1981.0</v>
      </c>
      <c r="E487" s="7" t="s">
        <v>62</v>
      </c>
      <c r="F487" s="7" t="s">
        <v>1933</v>
      </c>
      <c r="G487" s="7">
        <v>101.0</v>
      </c>
      <c r="H487" s="7" t="s">
        <v>2036</v>
      </c>
      <c r="I487" s="7" t="s">
        <v>72</v>
      </c>
      <c r="J487" s="6"/>
      <c r="K487" s="7">
        <v>50.0</v>
      </c>
      <c r="L487" s="6"/>
      <c r="M487" s="6"/>
    </row>
    <row r="488">
      <c r="A488" s="6"/>
      <c r="B488" s="9" t="s">
        <v>21</v>
      </c>
      <c r="C488" s="9" t="s">
        <v>2385</v>
      </c>
      <c r="D488" s="7">
        <v>1981.0</v>
      </c>
      <c r="E488" s="7" t="s">
        <v>62</v>
      </c>
      <c r="F488" s="7" t="s">
        <v>1933</v>
      </c>
      <c r="G488" s="7">
        <v>101.0</v>
      </c>
      <c r="H488" s="7" t="s">
        <v>2036</v>
      </c>
      <c r="I488" s="7" t="s">
        <v>72</v>
      </c>
      <c r="J488" s="6"/>
      <c r="K488" s="7">
        <v>50.0</v>
      </c>
      <c r="L488" s="6"/>
      <c r="M488" s="6"/>
    </row>
    <row r="489">
      <c r="A489" s="6"/>
      <c r="B489" s="9" t="s">
        <v>66</v>
      </c>
      <c r="C489" s="9" t="s">
        <v>2386</v>
      </c>
      <c r="D489" s="7">
        <v>1990.0</v>
      </c>
      <c r="E489" s="7" t="s">
        <v>102</v>
      </c>
      <c r="F489" s="7" t="s">
        <v>288</v>
      </c>
      <c r="G489" s="7">
        <v>5.0</v>
      </c>
      <c r="H489" s="7" t="s">
        <v>1927</v>
      </c>
      <c r="I489" s="7" t="s">
        <v>467</v>
      </c>
      <c r="J489" s="6"/>
      <c r="K489" s="7">
        <v>50.0</v>
      </c>
      <c r="L489" s="6"/>
      <c r="M489" s="6"/>
    </row>
    <row r="490">
      <c r="A490" s="6"/>
      <c r="B490" s="9" t="s">
        <v>21</v>
      </c>
      <c r="C490" s="9" t="s">
        <v>2387</v>
      </c>
      <c r="D490" s="7">
        <v>1981.0</v>
      </c>
      <c r="E490" s="7" t="s">
        <v>62</v>
      </c>
      <c r="F490" s="7" t="s">
        <v>1993</v>
      </c>
      <c r="G490" s="7">
        <v>21.0</v>
      </c>
      <c r="H490" s="7" t="s">
        <v>105</v>
      </c>
      <c r="I490" s="7" t="s">
        <v>666</v>
      </c>
      <c r="J490" s="6"/>
      <c r="K490" s="7">
        <v>50.0</v>
      </c>
      <c r="L490" s="6"/>
      <c r="M490" s="6"/>
    </row>
    <row r="491">
      <c r="A491" s="6"/>
      <c r="B491" s="9" t="s">
        <v>21</v>
      </c>
      <c r="C491" s="9" t="s">
        <v>2388</v>
      </c>
      <c r="D491" s="7">
        <v>1981.0</v>
      </c>
      <c r="E491" s="7" t="s">
        <v>62</v>
      </c>
      <c r="F491" s="7" t="s">
        <v>1993</v>
      </c>
      <c r="G491" s="7">
        <v>21.0</v>
      </c>
      <c r="H491" s="7" t="s">
        <v>105</v>
      </c>
      <c r="I491" s="7" t="s">
        <v>666</v>
      </c>
      <c r="J491" s="6"/>
      <c r="K491" s="7">
        <v>50.0</v>
      </c>
      <c r="L491" s="6"/>
      <c r="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31" t="s">
        <v>2389</v>
      </c>
      <c r="B493" s="39">
        <f>counta(D494:D620)</f>
        <v>124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6"/>
      <c r="B494" s="9" t="s">
        <v>21</v>
      </c>
      <c r="C494" s="9" t="s">
        <v>2390</v>
      </c>
      <c r="D494" s="47">
        <v>2018.0</v>
      </c>
      <c r="E494" s="47" t="s">
        <v>1995</v>
      </c>
      <c r="F494" s="47" t="s">
        <v>1840</v>
      </c>
      <c r="G494" s="47">
        <v>268.0</v>
      </c>
      <c r="H494" s="46"/>
      <c r="I494" s="47" t="s">
        <v>25</v>
      </c>
      <c r="J494" s="46"/>
      <c r="K494" s="7">
        <v>55.0</v>
      </c>
      <c r="L494" s="6"/>
      <c r="M494" s="6"/>
    </row>
    <row r="495">
      <c r="A495" s="6"/>
      <c r="B495" s="9" t="s">
        <v>21</v>
      </c>
      <c r="C495" s="9" t="s">
        <v>2391</v>
      </c>
      <c r="D495" s="47">
        <v>2018.0</v>
      </c>
      <c r="E495" s="47" t="s">
        <v>1995</v>
      </c>
      <c r="F495" s="47" t="s">
        <v>1840</v>
      </c>
      <c r="G495" s="47">
        <v>268.0</v>
      </c>
      <c r="H495" s="46"/>
      <c r="I495" s="47" t="s">
        <v>25</v>
      </c>
      <c r="J495" s="46"/>
      <c r="K495" s="7">
        <v>55.0</v>
      </c>
      <c r="L495" s="6"/>
      <c r="M495" s="6"/>
    </row>
    <row r="496">
      <c r="A496" s="6"/>
      <c r="B496" s="9" t="s">
        <v>21</v>
      </c>
      <c r="C496" s="9" t="s">
        <v>2392</v>
      </c>
      <c r="D496" s="47">
        <v>2019.0</v>
      </c>
      <c r="E496" s="47" t="s">
        <v>786</v>
      </c>
      <c r="F496" s="47" t="s">
        <v>2393</v>
      </c>
      <c r="G496" s="47">
        <v>259.0</v>
      </c>
      <c r="H496" s="46"/>
      <c r="I496" s="47" t="s">
        <v>30</v>
      </c>
      <c r="J496" s="46"/>
      <c r="K496" s="7">
        <v>55.0</v>
      </c>
      <c r="L496" s="6"/>
      <c r="M496" s="6"/>
    </row>
    <row r="497">
      <c r="A497" s="6"/>
      <c r="B497" s="9" t="s">
        <v>21</v>
      </c>
      <c r="C497" s="9" t="s">
        <v>2394</v>
      </c>
      <c r="D497" s="84">
        <v>2019.0</v>
      </c>
      <c r="E497" s="84" t="s">
        <v>305</v>
      </c>
      <c r="F497" s="84" t="s">
        <v>1848</v>
      </c>
      <c r="G497" s="26">
        <v>7.0</v>
      </c>
      <c r="H497" s="84" t="s">
        <v>2395</v>
      </c>
      <c r="I497" s="84" t="s">
        <v>30</v>
      </c>
      <c r="J497" s="6"/>
      <c r="K497" s="7">
        <v>55.0</v>
      </c>
      <c r="L497" s="6"/>
      <c r="M497" s="6"/>
    </row>
    <row r="498">
      <c r="A498" s="6"/>
      <c r="B498" s="9" t="s">
        <v>21</v>
      </c>
      <c r="C498" s="9" t="s">
        <v>2396</v>
      </c>
      <c r="D498" s="7">
        <v>2019.0</v>
      </c>
      <c r="E498" s="7" t="s">
        <v>1161</v>
      </c>
      <c r="F498" s="7" t="s">
        <v>1786</v>
      </c>
      <c r="G498" s="7" t="s">
        <v>886</v>
      </c>
      <c r="H498" s="7">
        <v>269.0</v>
      </c>
      <c r="I498" s="7" t="s">
        <v>30</v>
      </c>
      <c r="J498" s="6"/>
      <c r="K498" s="7">
        <v>55.0</v>
      </c>
      <c r="L498" s="6"/>
      <c r="M498" s="6"/>
    </row>
    <row r="499">
      <c r="A499" s="6"/>
      <c r="B499" s="19"/>
      <c r="C499" s="9" t="s">
        <v>2397</v>
      </c>
      <c r="D499" s="7">
        <v>2007.0</v>
      </c>
      <c r="E499" s="7" t="s">
        <v>62</v>
      </c>
      <c r="F499" s="7" t="s">
        <v>1795</v>
      </c>
      <c r="G499" s="7">
        <v>112.0</v>
      </c>
      <c r="H499" s="7" t="s">
        <v>2398</v>
      </c>
      <c r="I499" s="7" t="s">
        <v>25</v>
      </c>
      <c r="J499" s="6"/>
      <c r="K499" s="7">
        <v>55.0</v>
      </c>
      <c r="L499" s="6"/>
      <c r="M499" s="6"/>
    </row>
    <row r="500">
      <c r="A500" s="6"/>
      <c r="B500" s="19"/>
      <c r="C500" s="9" t="s">
        <v>2399</v>
      </c>
      <c r="D500" s="7">
        <v>1990.0</v>
      </c>
      <c r="E500" s="7" t="s">
        <v>102</v>
      </c>
      <c r="F500" s="7" t="s">
        <v>288</v>
      </c>
      <c r="G500" s="7">
        <v>5.0</v>
      </c>
      <c r="H500" s="7" t="s">
        <v>1927</v>
      </c>
      <c r="I500" s="7" t="s">
        <v>25</v>
      </c>
      <c r="J500" s="6"/>
      <c r="K500" s="7">
        <v>55.0</v>
      </c>
      <c r="L500" s="6"/>
      <c r="M500" s="6"/>
    </row>
    <row r="501">
      <c r="A501" s="6"/>
      <c r="B501" s="9" t="s">
        <v>66</v>
      </c>
      <c r="C501" s="9" t="s">
        <v>2400</v>
      </c>
      <c r="D501" s="7">
        <v>1989.0</v>
      </c>
      <c r="E501" s="7" t="s">
        <v>102</v>
      </c>
      <c r="F501" s="7" t="s">
        <v>288</v>
      </c>
      <c r="G501" s="7">
        <v>21.0</v>
      </c>
      <c r="H501" s="7" t="s">
        <v>243</v>
      </c>
      <c r="I501" s="7" t="s">
        <v>467</v>
      </c>
      <c r="J501" s="6"/>
      <c r="K501" s="7">
        <v>55.0</v>
      </c>
      <c r="L501" s="6"/>
      <c r="M501" s="6"/>
    </row>
    <row r="502">
      <c r="A502" s="6"/>
      <c r="B502" s="9" t="s">
        <v>66</v>
      </c>
      <c r="C502" s="9" t="s">
        <v>2401</v>
      </c>
      <c r="D502" s="7">
        <v>1989.0</v>
      </c>
      <c r="E502" s="7" t="s">
        <v>102</v>
      </c>
      <c r="F502" s="7" t="s">
        <v>288</v>
      </c>
      <c r="G502" s="7">
        <v>21.0</v>
      </c>
      <c r="H502" s="7" t="s">
        <v>243</v>
      </c>
      <c r="I502" s="7" t="s">
        <v>467</v>
      </c>
      <c r="J502" s="6"/>
      <c r="K502" s="7">
        <v>55.0</v>
      </c>
      <c r="L502" s="6"/>
      <c r="M502" s="6"/>
    </row>
    <row r="503">
      <c r="A503" s="6"/>
      <c r="B503" s="9" t="s">
        <v>66</v>
      </c>
      <c r="C503" s="9" t="s">
        <v>2402</v>
      </c>
      <c r="D503" s="7">
        <v>1989.0</v>
      </c>
      <c r="E503" s="7" t="s">
        <v>102</v>
      </c>
      <c r="F503" s="7" t="s">
        <v>288</v>
      </c>
      <c r="G503" s="7">
        <v>21.0</v>
      </c>
      <c r="H503" s="7" t="s">
        <v>243</v>
      </c>
      <c r="I503" s="7" t="s">
        <v>467</v>
      </c>
      <c r="J503" s="6"/>
      <c r="K503" s="7">
        <v>55.0</v>
      </c>
      <c r="L503" s="6"/>
      <c r="M503" s="6"/>
    </row>
    <row r="504">
      <c r="A504" s="6"/>
      <c r="B504" s="9" t="s">
        <v>66</v>
      </c>
      <c r="C504" s="9" t="s">
        <v>2403</v>
      </c>
      <c r="D504" s="7">
        <v>1989.0</v>
      </c>
      <c r="E504" s="7" t="s">
        <v>102</v>
      </c>
      <c r="F504" s="7" t="s">
        <v>288</v>
      </c>
      <c r="G504" s="7">
        <v>21.0</v>
      </c>
      <c r="H504" s="7" t="s">
        <v>243</v>
      </c>
      <c r="I504" s="7" t="s">
        <v>467</v>
      </c>
      <c r="J504" s="6"/>
      <c r="K504" s="7">
        <v>55.0</v>
      </c>
      <c r="L504" s="6"/>
      <c r="M504" s="6"/>
    </row>
    <row r="505">
      <c r="A505" s="6"/>
      <c r="B505" s="9" t="s">
        <v>21</v>
      </c>
      <c r="C505" s="9" t="s">
        <v>2404</v>
      </c>
      <c r="D505" s="7">
        <v>1992.0</v>
      </c>
      <c r="E505" s="7" t="s">
        <v>1802</v>
      </c>
      <c r="F505" s="7" t="s">
        <v>1826</v>
      </c>
      <c r="G505" s="7" t="s">
        <v>1907</v>
      </c>
      <c r="H505" s="7" t="s">
        <v>1908</v>
      </c>
      <c r="I505" s="7" t="s">
        <v>25</v>
      </c>
      <c r="J505" s="6"/>
      <c r="K505" s="7">
        <v>55.0</v>
      </c>
      <c r="L505" s="6"/>
      <c r="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>
        <f>K505/1048</f>
        <v>0.05248091603</v>
      </c>
      <c r="L506" s="6"/>
      <c r="M506" s="6"/>
    </row>
    <row r="507">
      <c r="A507" s="6"/>
      <c r="B507" s="9" t="s">
        <v>21</v>
      </c>
      <c r="C507" s="9" t="s">
        <v>2405</v>
      </c>
      <c r="D507" s="47">
        <v>2018.0</v>
      </c>
      <c r="E507" s="47" t="s">
        <v>1995</v>
      </c>
      <c r="F507" s="47" t="s">
        <v>1840</v>
      </c>
      <c r="G507" s="47">
        <v>268.0</v>
      </c>
      <c r="H507" s="46"/>
      <c r="I507" s="47" t="s">
        <v>25</v>
      </c>
      <c r="J507" s="46"/>
      <c r="K507" s="7">
        <v>58.0</v>
      </c>
      <c r="L507" s="6"/>
      <c r="M507" s="6"/>
    </row>
    <row r="508">
      <c r="A508" s="6"/>
      <c r="B508" s="9" t="s">
        <v>21</v>
      </c>
      <c r="C508" s="9" t="s">
        <v>2406</v>
      </c>
      <c r="D508" s="76">
        <v>2019.0</v>
      </c>
      <c r="E508" s="76" t="s">
        <v>1852</v>
      </c>
      <c r="F508" s="76" t="s">
        <v>2247</v>
      </c>
      <c r="G508" s="76">
        <v>201.0</v>
      </c>
      <c r="H508" s="76" t="s">
        <v>2407</v>
      </c>
      <c r="I508" s="47" t="s">
        <v>30</v>
      </c>
      <c r="J508" s="46"/>
      <c r="K508" s="7">
        <v>60.0</v>
      </c>
      <c r="L508" s="6"/>
      <c r="M508" s="6"/>
    </row>
    <row r="509">
      <c r="A509" s="6"/>
      <c r="B509" s="9" t="s">
        <v>149</v>
      </c>
      <c r="C509" s="9" t="s">
        <v>2408</v>
      </c>
      <c r="D509" s="7">
        <v>2019.0</v>
      </c>
      <c r="E509" s="7" t="s">
        <v>911</v>
      </c>
      <c r="F509" s="7" t="s">
        <v>1786</v>
      </c>
      <c r="G509" s="7">
        <v>1.0</v>
      </c>
      <c r="H509" s="7" t="s">
        <v>2409</v>
      </c>
      <c r="I509" s="7" t="s">
        <v>155</v>
      </c>
      <c r="J509" s="6"/>
      <c r="K509" s="7">
        <v>60.0</v>
      </c>
      <c r="L509" s="6"/>
      <c r="M509" s="6"/>
    </row>
    <row r="510">
      <c r="A510" s="6"/>
      <c r="B510" s="9" t="s">
        <v>21</v>
      </c>
      <c r="C510" s="9" t="s">
        <v>2410</v>
      </c>
      <c r="D510" s="7">
        <v>2019.0</v>
      </c>
      <c r="E510" s="7" t="s">
        <v>1852</v>
      </c>
      <c r="F510" s="7" t="s">
        <v>1786</v>
      </c>
      <c r="G510" s="7">
        <v>296.0</v>
      </c>
      <c r="H510" s="7" t="s">
        <v>898</v>
      </c>
      <c r="I510" s="7" t="s">
        <v>30</v>
      </c>
      <c r="J510" s="6"/>
      <c r="K510" s="7">
        <v>60.0</v>
      </c>
      <c r="L510" s="6"/>
      <c r="M510" s="6"/>
    </row>
    <row r="511">
      <c r="A511" s="6"/>
      <c r="B511" s="9" t="s">
        <v>21</v>
      </c>
      <c r="C511" s="9" t="s">
        <v>2411</v>
      </c>
      <c r="D511" s="7">
        <v>2019.0</v>
      </c>
      <c r="E511" s="7" t="s">
        <v>905</v>
      </c>
      <c r="F511" s="7" t="s">
        <v>1786</v>
      </c>
      <c r="G511" s="7">
        <v>248.0</v>
      </c>
      <c r="H511" s="6"/>
      <c r="I511" s="7" t="s">
        <v>25</v>
      </c>
      <c r="J511" s="6"/>
      <c r="K511" s="7">
        <v>60.0</v>
      </c>
      <c r="L511" s="6"/>
      <c r="M511" s="6"/>
    </row>
    <row r="512">
      <c r="A512" s="6"/>
      <c r="B512" s="9" t="s">
        <v>21</v>
      </c>
      <c r="C512" s="9" t="s">
        <v>2412</v>
      </c>
      <c r="D512" s="7">
        <v>2020.0</v>
      </c>
      <c r="E512" s="7" t="s">
        <v>1847</v>
      </c>
      <c r="F512" s="7" t="s">
        <v>1978</v>
      </c>
      <c r="G512" s="7">
        <v>43.0</v>
      </c>
      <c r="H512" s="7" t="s">
        <v>889</v>
      </c>
      <c r="I512" s="7" t="s">
        <v>30</v>
      </c>
      <c r="J512" s="6"/>
      <c r="K512" s="7">
        <v>60.0</v>
      </c>
      <c r="L512" s="6"/>
      <c r="M512" s="6"/>
    </row>
    <row r="513">
      <c r="A513" s="6"/>
      <c r="B513" s="16" t="s">
        <v>21</v>
      </c>
      <c r="C513" s="16" t="s">
        <v>2413</v>
      </c>
      <c r="D513" s="17">
        <v>2018.0</v>
      </c>
      <c r="E513" s="17" t="s">
        <v>305</v>
      </c>
      <c r="F513" s="17" t="s">
        <v>2068</v>
      </c>
      <c r="G513" s="17">
        <v>182.0</v>
      </c>
      <c r="H513" s="17" t="s">
        <v>1811</v>
      </c>
      <c r="I513" s="17" t="s">
        <v>30</v>
      </c>
      <c r="J513" s="6"/>
      <c r="K513" s="7">
        <v>60.0</v>
      </c>
      <c r="L513" s="6"/>
      <c r="M513" s="6"/>
    </row>
    <row r="514">
      <c r="A514" s="6"/>
      <c r="B514" s="16" t="s">
        <v>21</v>
      </c>
      <c r="C514" s="16" t="s">
        <v>2414</v>
      </c>
      <c r="D514" s="17">
        <v>2019.0</v>
      </c>
      <c r="E514" s="17" t="s">
        <v>786</v>
      </c>
      <c r="F514" s="17" t="s">
        <v>1786</v>
      </c>
      <c r="G514" s="17">
        <v>248.0</v>
      </c>
      <c r="H514" s="17"/>
      <c r="I514" s="17" t="s">
        <v>25</v>
      </c>
      <c r="J514" s="6"/>
      <c r="K514" s="7">
        <v>60.0</v>
      </c>
      <c r="L514" s="6"/>
      <c r="M514" s="6"/>
    </row>
    <row r="515">
      <c r="A515" s="6"/>
      <c r="B515" s="16" t="s">
        <v>21</v>
      </c>
      <c r="C515" s="16" t="s">
        <v>2415</v>
      </c>
      <c r="D515" s="17">
        <v>2019.0</v>
      </c>
      <c r="E515" s="17" t="s">
        <v>786</v>
      </c>
      <c r="F515" s="17" t="s">
        <v>1786</v>
      </c>
      <c r="G515" s="17">
        <v>248.0</v>
      </c>
      <c r="H515" s="17"/>
      <c r="I515" s="17" t="s">
        <v>25</v>
      </c>
      <c r="J515" s="6"/>
      <c r="K515" s="7">
        <v>60.0</v>
      </c>
      <c r="L515" s="6"/>
      <c r="M515" s="6"/>
    </row>
    <row r="516">
      <c r="A516" s="6"/>
      <c r="B516" s="16" t="s">
        <v>21</v>
      </c>
      <c r="C516" s="16" t="s">
        <v>2416</v>
      </c>
      <c r="D516" s="17">
        <v>2019.0</v>
      </c>
      <c r="E516" s="17" t="s">
        <v>786</v>
      </c>
      <c r="F516" s="17" t="s">
        <v>1786</v>
      </c>
      <c r="G516" s="17">
        <v>248.0</v>
      </c>
      <c r="H516" s="17"/>
      <c r="I516" s="17" t="s">
        <v>25</v>
      </c>
      <c r="J516" s="6"/>
      <c r="K516" s="7">
        <v>60.0</v>
      </c>
      <c r="L516" s="6"/>
      <c r="M516" s="6"/>
    </row>
    <row r="517">
      <c r="A517" s="6"/>
      <c r="B517" s="9" t="s">
        <v>21</v>
      </c>
      <c r="C517" s="9" t="s">
        <v>2417</v>
      </c>
      <c r="D517" s="7">
        <v>1991.0</v>
      </c>
      <c r="E517" s="7" t="s">
        <v>2125</v>
      </c>
      <c r="F517" s="7" t="s">
        <v>2418</v>
      </c>
      <c r="G517" s="6"/>
      <c r="H517" s="7">
        <v>337.0</v>
      </c>
      <c r="I517" s="7" t="s">
        <v>30</v>
      </c>
      <c r="J517" s="6"/>
      <c r="K517" s="7">
        <v>60.0</v>
      </c>
      <c r="L517" s="6"/>
      <c r="M517" s="6"/>
    </row>
    <row r="518">
      <c r="A518" s="6"/>
      <c r="B518" s="9" t="s">
        <v>21</v>
      </c>
      <c r="C518" s="9" t="s">
        <v>2419</v>
      </c>
      <c r="D518" s="7">
        <v>2007.0</v>
      </c>
      <c r="E518" s="7" t="s">
        <v>2227</v>
      </c>
      <c r="F518" s="7" t="s">
        <v>2228</v>
      </c>
      <c r="G518" s="7"/>
      <c r="H518" s="7">
        <v>2.0</v>
      </c>
      <c r="I518" s="7" t="s">
        <v>498</v>
      </c>
      <c r="J518" s="6"/>
      <c r="K518" s="7">
        <v>60.0</v>
      </c>
      <c r="L518" s="6"/>
      <c r="M518" s="6"/>
    </row>
    <row r="519">
      <c r="A519" s="6"/>
      <c r="B519" s="9" t="s">
        <v>21</v>
      </c>
      <c r="C519" s="9" t="s">
        <v>2420</v>
      </c>
      <c r="D519" s="7">
        <v>2007.0</v>
      </c>
      <c r="E519" s="7" t="s">
        <v>2227</v>
      </c>
      <c r="F519" s="7" t="s">
        <v>2228</v>
      </c>
      <c r="G519" s="7"/>
      <c r="H519" s="7">
        <v>2.0</v>
      </c>
      <c r="I519" s="7" t="s">
        <v>498</v>
      </c>
      <c r="J519" s="6"/>
      <c r="K519" s="7">
        <v>60.0</v>
      </c>
      <c r="L519" s="6"/>
      <c r="M519" s="6"/>
    </row>
    <row r="520">
      <c r="A520" s="6"/>
      <c r="B520" s="9" t="s">
        <v>21</v>
      </c>
      <c r="C520" s="9" t="s">
        <v>2421</v>
      </c>
      <c r="D520" s="7">
        <v>2007.0</v>
      </c>
      <c r="E520" s="7" t="s">
        <v>2227</v>
      </c>
      <c r="F520" s="7" t="s">
        <v>2228</v>
      </c>
      <c r="G520" s="7"/>
      <c r="H520" s="7">
        <v>2.0</v>
      </c>
      <c r="I520" s="7" t="s">
        <v>498</v>
      </c>
      <c r="J520" s="6"/>
      <c r="K520" s="7">
        <v>60.0</v>
      </c>
      <c r="L520" s="6"/>
      <c r="M520" s="6"/>
    </row>
    <row r="521">
      <c r="A521" s="6"/>
      <c r="B521" s="9" t="s">
        <v>149</v>
      </c>
      <c r="C521" s="9" t="s">
        <v>2422</v>
      </c>
      <c r="D521" s="7">
        <v>2019.0</v>
      </c>
      <c r="E521" s="7" t="s">
        <v>1161</v>
      </c>
      <c r="F521" s="7" t="s">
        <v>1786</v>
      </c>
      <c r="G521" s="7" t="s">
        <v>2423</v>
      </c>
      <c r="H521" s="7">
        <v>269.0</v>
      </c>
      <c r="I521" s="7" t="s">
        <v>155</v>
      </c>
      <c r="J521" s="6"/>
      <c r="K521" s="7">
        <v>60.0</v>
      </c>
      <c r="L521" s="6"/>
      <c r="M521" s="6"/>
    </row>
    <row r="522">
      <c r="A522" s="6"/>
      <c r="B522" s="9" t="s">
        <v>21</v>
      </c>
      <c r="C522" s="9" t="s">
        <v>2424</v>
      </c>
      <c r="D522" s="7">
        <v>1988.0</v>
      </c>
      <c r="E522" s="7" t="s">
        <v>102</v>
      </c>
      <c r="F522" s="7" t="s">
        <v>2235</v>
      </c>
      <c r="G522" s="7">
        <v>43.0</v>
      </c>
      <c r="H522" s="7" t="s">
        <v>105</v>
      </c>
      <c r="I522" s="7" t="s">
        <v>72</v>
      </c>
      <c r="J522" s="6"/>
      <c r="K522" s="7">
        <v>60.0</v>
      </c>
      <c r="L522" s="6"/>
      <c r="M522" s="6"/>
    </row>
    <row r="523">
      <c r="A523" s="6"/>
      <c r="B523" s="9" t="s">
        <v>21</v>
      </c>
      <c r="C523" s="9" t="s">
        <v>2425</v>
      </c>
      <c r="D523" s="7">
        <v>1988.0</v>
      </c>
      <c r="E523" s="7" t="s">
        <v>102</v>
      </c>
      <c r="F523" s="7" t="s">
        <v>2235</v>
      </c>
      <c r="G523" s="7">
        <v>43.0</v>
      </c>
      <c r="H523" s="7" t="s">
        <v>105</v>
      </c>
      <c r="I523" s="7" t="s">
        <v>72</v>
      </c>
      <c r="J523" s="6"/>
      <c r="K523" s="7">
        <v>60.0</v>
      </c>
      <c r="L523" s="6"/>
      <c r="M523" s="6"/>
    </row>
    <row r="524">
      <c r="A524" s="6"/>
      <c r="B524" s="9" t="s">
        <v>21</v>
      </c>
      <c r="C524" s="9" t="s">
        <v>2426</v>
      </c>
      <c r="D524" s="7">
        <v>1988.0</v>
      </c>
      <c r="E524" s="7" t="s">
        <v>102</v>
      </c>
      <c r="F524" s="7" t="s">
        <v>2235</v>
      </c>
      <c r="G524" s="7">
        <v>43.0</v>
      </c>
      <c r="H524" s="7" t="s">
        <v>105</v>
      </c>
      <c r="I524" s="7" t="s">
        <v>72</v>
      </c>
      <c r="J524" s="6"/>
      <c r="K524" s="7">
        <v>60.0</v>
      </c>
      <c r="L524" s="6"/>
      <c r="M524" s="6"/>
    </row>
    <row r="525">
      <c r="A525" s="6"/>
      <c r="B525" s="9" t="s">
        <v>21</v>
      </c>
      <c r="C525" s="9" t="s">
        <v>2427</v>
      </c>
      <c r="D525" s="7">
        <v>1988.0</v>
      </c>
      <c r="E525" s="7" t="s">
        <v>102</v>
      </c>
      <c r="F525" s="7" t="s">
        <v>2235</v>
      </c>
      <c r="G525" s="7">
        <v>43.0</v>
      </c>
      <c r="H525" s="7" t="s">
        <v>105</v>
      </c>
      <c r="I525" s="7" t="s">
        <v>72</v>
      </c>
      <c r="J525" s="6"/>
      <c r="K525" s="7">
        <v>60.0</v>
      </c>
      <c r="L525" s="6"/>
      <c r="M525" s="6"/>
    </row>
    <row r="526">
      <c r="A526" s="6"/>
      <c r="B526" s="9" t="s">
        <v>21</v>
      </c>
      <c r="C526" s="9" t="s">
        <v>2428</v>
      </c>
      <c r="D526" s="7">
        <v>1988.0</v>
      </c>
      <c r="E526" s="7" t="s">
        <v>102</v>
      </c>
      <c r="F526" s="7" t="s">
        <v>2235</v>
      </c>
      <c r="G526" s="7">
        <v>43.0</v>
      </c>
      <c r="H526" s="7" t="s">
        <v>105</v>
      </c>
      <c r="I526" s="7" t="s">
        <v>72</v>
      </c>
      <c r="J526" s="6"/>
      <c r="K526" s="7">
        <v>60.0</v>
      </c>
      <c r="L526" s="6"/>
      <c r="M526" s="6"/>
    </row>
    <row r="527">
      <c r="A527" s="6"/>
      <c r="B527" s="19"/>
      <c r="C527" s="9" t="s">
        <v>2429</v>
      </c>
      <c r="D527" s="7">
        <v>1996.0</v>
      </c>
      <c r="E527" s="7" t="s">
        <v>2031</v>
      </c>
      <c r="F527" s="7" t="s">
        <v>2430</v>
      </c>
      <c r="G527" s="7">
        <v>52.0</v>
      </c>
      <c r="H527" s="7" t="s">
        <v>105</v>
      </c>
      <c r="I527" s="7" t="s">
        <v>72</v>
      </c>
      <c r="J527" s="6"/>
      <c r="K527" s="7">
        <v>60.0</v>
      </c>
      <c r="L527" s="6"/>
      <c r="M527" s="6"/>
    </row>
    <row r="528">
      <c r="A528" s="6"/>
      <c r="B528" s="9" t="s">
        <v>21</v>
      </c>
      <c r="C528" s="9" t="s">
        <v>2431</v>
      </c>
      <c r="D528" s="7">
        <v>1981.0</v>
      </c>
      <c r="E528" s="7" t="s">
        <v>62</v>
      </c>
      <c r="F528" s="7" t="s">
        <v>1993</v>
      </c>
      <c r="G528" s="7">
        <v>21.0</v>
      </c>
      <c r="H528" s="7" t="s">
        <v>105</v>
      </c>
      <c r="I528" s="7" t="s">
        <v>72</v>
      </c>
      <c r="J528" s="6"/>
      <c r="K528" s="7">
        <v>60.0</v>
      </c>
      <c r="L528" s="6"/>
      <c r="M528" s="6"/>
    </row>
    <row r="529">
      <c r="A529" s="6"/>
      <c r="B529" s="9" t="s">
        <v>161</v>
      </c>
      <c r="C529" s="9" t="s">
        <v>2432</v>
      </c>
      <c r="D529" s="7">
        <v>1988.0</v>
      </c>
      <c r="E529" s="7" t="s">
        <v>102</v>
      </c>
      <c r="F529" s="7" t="s">
        <v>1952</v>
      </c>
      <c r="G529" s="7">
        <v>9.0</v>
      </c>
      <c r="H529" s="7" t="s">
        <v>1567</v>
      </c>
      <c r="I529" s="7" t="s">
        <v>72</v>
      </c>
      <c r="J529" s="6"/>
      <c r="K529" s="7">
        <v>60.0</v>
      </c>
      <c r="L529" s="6"/>
      <c r="M529" s="6"/>
    </row>
    <row r="530">
      <c r="A530" s="6"/>
      <c r="B530" s="9" t="s">
        <v>21</v>
      </c>
      <c r="C530" s="9" t="s">
        <v>2433</v>
      </c>
      <c r="D530" s="47">
        <v>2014.0</v>
      </c>
      <c r="E530" s="47" t="s">
        <v>844</v>
      </c>
      <c r="F530" s="47" t="s">
        <v>2434</v>
      </c>
      <c r="G530" s="47">
        <v>251.0</v>
      </c>
      <c r="H530" s="46"/>
      <c r="I530" s="47" t="s">
        <v>30</v>
      </c>
      <c r="J530" s="46"/>
      <c r="K530" s="7">
        <v>65.0</v>
      </c>
      <c r="L530" s="6"/>
      <c r="M530" s="6"/>
    </row>
    <row r="531">
      <c r="A531" s="6"/>
      <c r="B531" s="9" t="s">
        <v>21</v>
      </c>
      <c r="C531" s="9" t="s">
        <v>2435</v>
      </c>
      <c r="D531" s="47">
        <v>2018.0</v>
      </c>
      <c r="E531" s="47" t="s">
        <v>305</v>
      </c>
      <c r="F531" s="47" t="s">
        <v>1840</v>
      </c>
      <c r="G531" s="47">
        <v>177.0</v>
      </c>
      <c r="H531" s="46"/>
      <c r="I531" s="47" t="s">
        <v>72</v>
      </c>
      <c r="J531" s="46"/>
      <c r="K531" s="7">
        <v>65.0</v>
      </c>
      <c r="L531" s="6"/>
      <c r="M531" s="6"/>
    </row>
    <row r="532">
      <c r="A532" s="6"/>
      <c r="B532" s="9" t="s">
        <v>21</v>
      </c>
      <c r="C532" s="9" t="s">
        <v>2436</v>
      </c>
      <c r="D532" s="7">
        <v>2019.0</v>
      </c>
      <c r="E532" s="7" t="s">
        <v>905</v>
      </c>
      <c r="F532" s="7" t="s">
        <v>2437</v>
      </c>
      <c r="G532" s="7">
        <v>263.0</v>
      </c>
      <c r="H532" s="7" t="s">
        <v>898</v>
      </c>
      <c r="I532" s="7" t="s">
        <v>30</v>
      </c>
      <c r="J532" s="6"/>
      <c r="K532" s="7">
        <v>65.0</v>
      </c>
      <c r="L532" s="6"/>
      <c r="M532" s="6"/>
    </row>
    <row r="533">
      <c r="A533" s="6"/>
      <c r="B533" s="9" t="s">
        <v>21</v>
      </c>
      <c r="C533" s="7">
        <v>5.2171196E7</v>
      </c>
      <c r="D533" s="7">
        <v>1988.0</v>
      </c>
      <c r="E533" s="7" t="s">
        <v>1969</v>
      </c>
      <c r="F533" s="7" t="s">
        <v>1993</v>
      </c>
      <c r="G533" s="6"/>
      <c r="H533" s="7">
        <v>6.0</v>
      </c>
      <c r="I533" s="7" t="s">
        <v>72</v>
      </c>
      <c r="J533" s="6"/>
      <c r="K533" s="7">
        <v>65.0</v>
      </c>
      <c r="L533" s="6"/>
      <c r="M533" s="6"/>
    </row>
    <row r="534">
      <c r="A534" s="6"/>
      <c r="B534" s="9" t="s">
        <v>21</v>
      </c>
      <c r="C534" s="7">
        <v>3190374.0</v>
      </c>
      <c r="D534" s="7">
        <v>1988.0</v>
      </c>
      <c r="E534" s="7" t="s">
        <v>102</v>
      </c>
      <c r="F534" s="7" t="s">
        <v>2235</v>
      </c>
      <c r="G534" s="6"/>
      <c r="H534" s="7">
        <v>43.0</v>
      </c>
      <c r="I534" s="7" t="s">
        <v>72</v>
      </c>
      <c r="J534" s="6"/>
      <c r="K534" s="7">
        <v>65.0</v>
      </c>
      <c r="L534" s="6"/>
      <c r="M534" s="6"/>
    </row>
    <row r="535">
      <c r="A535" s="6"/>
      <c r="B535" s="9" t="s">
        <v>66</v>
      </c>
      <c r="C535" s="9" t="s">
        <v>2438</v>
      </c>
      <c r="D535" s="7">
        <v>1992.0</v>
      </c>
      <c r="E535" s="7" t="s">
        <v>2439</v>
      </c>
      <c r="F535" s="7" t="s">
        <v>1826</v>
      </c>
      <c r="G535" s="7">
        <v>247.0</v>
      </c>
      <c r="H535" s="7" t="s">
        <v>105</v>
      </c>
      <c r="I535" s="7" t="s">
        <v>68</v>
      </c>
      <c r="J535" s="6"/>
      <c r="K535" s="7">
        <v>65.0</v>
      </c>
      <c r="L535" s="6"/>
      <c r="M535" s="6"/>
    </row>
    <row r="536">
      <c r="A536" s="6"/>
      <c r="B536" s="9" t="s">
        <v>21</v>
      </c>
      <c r="C536" s="9" t="s">
        <v>2440</v>
      </c>
      <c r="D536" s="7">
        <v>1987.0</v>
      </c>
      <c r="E536" s="7" t="s">
        <v>102</v>
      </c>
      <c r="F536" s="7" t="s">
        <v>1933</v>
      </c>
      <c r="G536" s="7">
        <v>4.0</v>
      </c>
      <c r="H536" s="7" t="s">
        <v>2072</v>
      </c>
      <c r="I536" s="7" t="s">
        <v>72</v>
      </c>
      <c r="J536" s="6"/>
      <c r="K536" s="7">
        <v>65.0</v>
      </c>
      <c r="L536" s="6"/>
      <c r="M536" s="6"/>
    </row>
    <row r="537">
      <c r="A537" s="6"/>
      <c r="B537" s="9" t="s">
        <v>21</v>
      </c>
      <c r="C537" s="9" t="s">
        <v>2441</v>
      </c>
      <c r="D537" s="7">
        <v>1987.0</v>
      </c>
      <c r="E537" s="7" t="s">
        <v>102</v>
      </c>
      <c r="F537" s="7" t="s">
        <v>1933</v>
      </c>
      <c r="G537" s="7">
        <v>4.0</v>
      </c>
      <c r="H537" s="7" t="s">
        <v>2072</v>
      </c>
      <c r="I537" s="7" t="s">
        <v>72</v>
      </c>
      <c r="J537" s="6"/>
      <c r="K537" s="7">
        <v>65.0</v>
      </c>
      <c r="L537" s="6"/>
      <c r="M537" s="6"/>
    </row>
    <row r="538">
      <c r="A538" s="6"/>
      <c r="B538" s="9" t="s">
        <v>21</v>
      </c>
      <c r="C538" s="9" t="s">
        <v>2442</v>
      </c>
      <c r="D538" s="7">
        <v>1987.0</v>
      </c>
      <c r="E538" s="7" t="s">
        <v>102</v>
      </c>
      <c r="F538" s="7" t="s">
        <v>1933</v>
      </c>
      <c r="G538" s="7">
        <v>4.0</v>
      </c>
      <c r="H538" s="7" t="s">
        <v>2072</v>
      </c>
      <c r="I538" s="7" t="s">
        <v>72</v>
      </c>
      <c r="J538" s="6"/>
      <c r="K538" s="7">
        <v>65.0</v>
      </c>
      <c r="L538" s="6"/>
      <c r="M538" s="6"/>
    </row>
    <row r="539">
      <c r="A539" s="6"/>
      <c r="B539" s="9" t="s">
        <v>21</v>
      </c>
      <c r="C539" s="9" t="s">
        <v>2443</v>
      </c>
      <c r="D539" s="22">
        <v>2019.0</v>
      </c>
      <c r="E539" s="22" t="s">
        <v>786</v>
      </c>
      <c r="F539" s="22" t="s">
        <v>1848</v>
      </c>
      <c r="G539" s="22">
        <v>249.0</v>
      </c>
      <c r="H539" s="27"/>
      <c r="I539" s="22" t="s">
        <v>25</v>
      </c>
      <c r="J539" s="6"/>
      <c r="K539" s="7">
        <v>66.0</v>
      </c>
      <c r="L539" s="6"/>
      <c r="M539" s="6"/>
    </row>
    <row r="540">
      <c r="A540" s="6"/>
      <c r="B540" s="9" t="s">
        <v>21</v>
      </c>
      <c r="C540" s="9" t="s">
        <v>2444</v>
      </c>
      <c r="D540" s="47">
        <v>2016.0</v>
      </c>
      <c r="E540" s="47" t="s">
        <v>305</v>
      </c>
      <c r="F540" s="47" t="s">
        <v>2445</v>
      </c>
      <c r="G540" s="47">
        <v>157.0</v>
      </c>
      <c r="H540" s="46"/>
      <c r="I540" s="47" t="s">
        <v>30</v>
      </c>
      <c r="J540" s="46"/>
      <c r="K540" s="7">
        <v>70.0</v>
      </c>
      <c r="L540" s="6"/>
      <c r="M540" s="6"/>
    </row>
    <row r="541">
      <c r="A541" s="6"/>
      <c r="B541" s="9" t="s">
        <v>21</v>
      </c>
      <c r="C541" s="9" t="s">
        <v>2446</v>
      </c>
      <c r="D541" s="47">
        <v>2018.0</v>
      </c>
      <c r="E541" s="47" t="s">
        <v>786</v>
      </c>
      <c r="F541" s="47" t="s">
        <v>2447</v>
      </c>
      <c r="G541" s="47">
        <v>66.0</v>
      </c>
      <c r="H541" s="47" t="s">
        <v>2069</v>
      </c>
      <c r="I541" s="47" t="s">
        <v>30</v>
      </c>
      <c r="J541" s="46"/>
      <c r="K541" s="7">
        <v>70.0</v>
      </c>
      <c r="L541" s="6"/>
      <c r="M541" s="6"/>
    </row>
    <row r="542">
      <c r="A542" s="6"/>
      <c r="B542" s="9" t="s">
        <v>21</v>
      </c>
      <c r="C542" s="9" t="s">
        <v>2448</v>
      </c>
      <c r="D542" s="47">
        <v>2019.0</v>
      </c>
      <c r="E542" s="47" t="s">
        <v>884</v>
      </c>
      <c r="F542" s="47" t="s">
        <v>1848</v>
      </c>
      <c r="G542" s="55">
        <v>274.0</v>
      </c>
      <c r="H542" s="46"/>
      <c r="I542" s="47" t="s">
        <v>30</v>
      </c>
      <c r="J542" s="46"/>
      <c r="K542" s="7">
        <v>70.0</v>
      </c>
      <c r="L542" s="6"/>
      <c r="M542" s="6"/>
    </row>
    <row r="543">
      <c r="A543" s="6"/>
      <c r="B543" s="9" t="s">
        <v>21</v>
      </c>
      <c r="C543" s="9" t="s">
        <v>2449</v>
      </c>
      <c r="D543" s="47">
        <v>2019.0</v>
      </c>
      <c r="E543" s="47" t="s">
        <v>884</v>
      </c>
      <c r="F543" s="47" t="s">
        <v>1848</v>
      </c>
      <c r="G543" s="55">
        <v>274.0</v>
      </c>
      <c r="H543" s="46"/>
      <c r="I543" s="47" t="s">
        <v>30</v>
      </c>
      <c r="J543" s="46"/>
      <c r="K543" s="7">
        <v>70.0</v>
      </c>
      <c r="L543" s="6"/>
      <c r="M543" s="6"/>
    </row>
    <row r="544">
      <c r="A544" s="6"/>
      <c r="B544" s="9" t="s">
        <v>66</v>
      </c>
      <c r="C544" s="17">
        <v>4655418.0</v>
      </c>
      <c r="D544" s="17">
        <v>2019.0</v>
      </c>
      <c r="E544" s="17" t="s">
        <v>786</v>
      </c>
      <c r="F544" s="17" t="s">
        <v>2450</v>
      </c>
      <c r="G544" s="17">
        <v>248.0</v>
      </c>
      <c r="H544" s="18"/>
      <c r="I544" s="17" t="s">
        <v>244</v>
      </c>
      <c r="J544" s="6"/>
      <c r="K544" s="7">
        <v>70.0</v>
      </c>
      <c r="L544" s="6"/>
      <c r="M544" s="6"/>
    </row>
    <row r="545">
      <c r="A545" s="6"/>
      <c r="B545" s="9" t="s">
        <v>66</v>
      </c>
      <c r="C545" s="17">
        <v>6588720.0</v>
      </c>
      <c r="D545" s="17">
        <v>2019.0</v>
      </c>
      <c r="E545" s="17" t="s">
        <v>786</v>
      </c>
      <c r="F545" s="17" t="s">
        <v>2450</v>
      </c>
      <c r="G545" s="17">
        <v>248.0</v>
      </c>
      <c r="H545" s="18"/>
      <c r="I545" s="17" t="s">
        <v>244</v>
      </c>
      <c r="J545" s="6"/>
      <c r="K545" s="7">
        <v>70.0</v>
      </c>
      <c r="L545" s="6"/>
      <c r="M545" s="6"/>
    </row>
    <row r="546">
      <c r="A546" s="6"/>
      <c r="B546" s="9" t="s">
        <v>21</v>
      </c>
      <c r="C546" s="23">
        <v>4.6499385E7</v>
      </c>
      <c r="D546" s="23">
        <v>2019.0</v>
      </c>
      <c r="E546" s="23" t="s">
        <v>786</v>
      </c>
      <c r="F546" s="23" t="s">
        <v>2450</v>
      </c>
      <c r="G546" s="24">
        <v>248.0</v>
      </c>
      <c r="H546" s="18"/>
      <c r="I546" s="23" t="s">
        <v>25</v>
      </c>
      <c r="J546" s="6"/>
      <c r="K546" s="7">
        <v>70.0</v>
      </c>
      <c r="L546" s="6"/>
      <c r="M546" s="6"/>
    </row>
    <row r="547">
      <c r="A547" s="6"/>
      <c r="B547" s="9" t="s">
        <v>21</v>
      </c>
      <c r="C547" s="9" t="s">
        <v>2451</v>
      </c>
      <c r="D547" s="7">
        <v>2019.0</v>
      </c>
      <c r="E547" s="7" t="s">
        <v>1847</v>
      </c>
      <c r="F547" s="7" t="s">
        <v>1848</v>
      </c>
      <c r="G547" s="7">
        <v>11.0</v>
      </c>
      <c r="H547" s="7" t="s">
        <v>2452</v>
      </c>
      <c r="I547" s="7" t="s">
        <v>30</v>
      </c>
      <c r="J547" s="6"/>
      <c r="K547" s="7">
        <v>70.0</v>
      </c>
      <c r="L547" s="6"/>
      <c r="M547" s="6"/>
    </row>
    <row r="548">
      <c r="A548" s="6"/>
      <c r="B548" s="16" t="s">
        <v>21</v>
      </c>
      <c r="C548" s="16" t="s">
        <v>2453</v>
      </c>
      <c r="D548" s="17">
        <v>2018.0</v>
      </c>
      <c r="E548" s="17" t="s">
        <v>786</v>
      </c>
      <c r="F548" s="17" t="s">
        <v>1976</v>
      </c>
      <c r="G548" s="17">
        <v>78.0</v>
      </c>
      <c r="H548" s="17" t="s">
        <v>1072</v>
      </c>
      <c r="I548" s="17" t="s">
        <v>25</v>
      </c>
      <c r="J548" s="6"/>
      <c r="K548" s="7">
        <v>70.0</v>
      </c>
      <c r="L548" s="6"/>
      <c r="M548" s="6"/>
    </row>
    <row r="549">
      <c r="A549" s="6"/>
      <c r="B549" s="9" t="s">
        <v>21</v>
      </c>
      <c r="C549" s="9" t="s">
        <v>2454</v>
      </c>
      <c r="D549" s="7">
        <v>1987.0</v>
      </c>
      <c r="E549" s="7" t="s">
        <v>1969</v>
      </c>
      <c r="F549" s="7" t="s">
        <v>1933</v>
      </c>
      <c r="G549" s="7"/>
      <c r="H549" s="7">
        <v>4.0</v>
      </c>
      <c r="I549" s="7" t="s">
        <v>498</v>
      </c>
      <c r="J549" s="6"/>
      <c r="K549" s="7">
        <v>70.0</v>
      </c>
      <c r="L549" s="6"/>
      <c r="M549" s="6"/>
    </row>
    <row r="550">
      <c r="A550" s="6"/>
      <c r="B550" s="9" t="s">
        <v>66</v>
      </c>
      <c r="C550" s="7">
        <v>4574480.0</v>
      </c>
      <c r="D550" s="7">
        <v>2020.0</v>
      </c>
      <c r="E550" s="7" t="s">
        <v>786</v>
      </c>
      <c r="F550" s="7" t="s">
        <v>2455</v>
      </c>
      <c r="G550" s="7" t="s">
        <v>2210</v>
      </c>
      <c r="H550" s="7" t="s">
        <v>2456</v>
      </c>
      <c r="I550" s="7" t="s">
        <v>68</v>
      </c>
      <c r="J550" s="6"/>
      <c r="K550" s="7">
        <v>75.0</v>
      </c>
      <c r="L550" s="6"/>
      <c r="M550" s="6"/>
    </row>
    <row r="551">
      <c r="A551" s="6"/>
      <c r="B551" s="16" t="s">
        <v>149</v>
      </c>
      <c r="C551" s="16" t="s">
        <v>2457</v>
      </c>
      <c r="D551" s="17">
        <v>2016.0</v>
      </c>
      <c r="E551" s="17" t="s">
        <v>786</v>
      </c>
      <c r="F551" s="17" t="s">
        <v>2458</v>
      </c>
      <c r="G551" s="17">
        <v>1.0</v>
      </c>
      <c r="H551" s="17"/>
      <c r="I551" s="17" t="s">
        <v>155</v>
      </c>
      <c r="J551" s="6"/>
      <c r="K551" s="7">
        <v>75.0</v>
      </c>
      <c r="L551" s="6"/>
      <c r="M551" s="6"/>
    </row>
    <row r="552">
      <c r="A552" s="6"/>
      <c r="B552" s="9" t="s">
        <v>21</v>
      </c>
      <c r="C552" s="9" t="s">
        <v>2459</v>
      </c>
      <c r="D552" s="7">
        <v>2019.0</v>
      </c>
      <c r="E552" s="7" t="s">
        <v>1995</v>
      </c>
      <c r="F552" s="7" t="s">
        <v>1848</v>
      </c>
      <c r="G552" s="7" t="s">
        <v>2460</v>
      </c>
      <c r="H552" s="7">
        <v>259.0</v>
      </c>
      <c r="I552" s="7" t="s">
        <v>30</v>
      </c>
      <c r="J552" s="6"/>
      <c r="K552" s="7">
        <v>75.0</v>
      </c>
      <c r="L552" s="6"/>
      <c r="M552" s="6"/>
    </row>
    <row r="553">
      <c r="A553" s="6"/>
      <c r="B553" s="9" t="s">
        <v>21</v>
      </c>
      <c r="C553" s="9" t="s">
        <v>2461</v>
      </c>
      <c r="D553" s="7">
        <v>1989.0</v>
      </c>
      <c r="E553" s="7" t="s">
        <v>1995</v>
      </c>
      <c r="F553" s="7" t="s">
        <v>1996</v>
      </c>
      <c r="G553" s="6"/>
      <c r="H553" s="7">
        <v>310.0</v>
      </c>
      <c r="I553" s="7" t="s">
        <v>30</v>
      </c>
      <c r="J553" s="6"/>
      <c r="K553" s="7">
        <v>75.0</v>
      </c>
      <c r="L553" s="6"/>
      <c r="M553" s="6"/>
    </row>
    <row r="554">
      <c r="A554" s="6"/>
      <c r="B554" s="9" t="s">
        <v>21</v>
      </c>
      <c r="C554" s="9" t="s">
        <v>2462</v>
      </c>
      <c r="D554" s="7">
        <v>1988.0</v>
      </c>
      <c r="E554" s="7" t="s">
        <v>102</v>
      </c>
      <c r="F554" s="7" t="s">
        <v>2235</v>
      </c>
      <c r="G554" s="6"/>
      <c r="H554" s="7">
        <v>43.0</v>
      </c>
      <c r="I554" s="7" t="s">
        <v>72</v>
      </c>
      <c r="J554" s="6"/>
      <c r="K554" s="7">
        <v>75.0</v>
      </c>
      <c r="L554" s="6"/>
      <c r="M554" s="6"/>
    </row>
    <row r="555">
      <c r="A555" s="6"/>
      <c r="B555" s="9" t="s">
        <v>21</v>
      </c>
      <c r="C555" s="9" t="s">
        <v>2463</v>
      </c>
      <c r="D555" s="7">
        <v>1981.0</v>
      </c>
      <c r="E555" s="7" t="s">
        <v>62</v>
      </c>
      <c r="F555" s="7" t="s">
        <v>1933</v>
      </c>
      <c r="G555" s="7">
        <v>4.0</v>
      </c>
      <c r="H555" s="7" t="s">
        <v>105</v>
      </c>
      <c r="I555" s="7" t="s">
        <v>666</v>
      </c>
      <c r="J555" s="6"/>
      <c r="K555" s="7">
        <v>75.0</v>
      </c>
      <c r="L555" s="6"/>
      <c r="M555" s="6"/>
    </row>
    <row r="556">
      <c r="A556" s="6"/>
      <c r="B556" s="9" t="s">
        <v>21</v>
      </c>
      <c r="C556" s="9" t="s">
        <v>2464</v>
      </c>
      <c r="D556" s="7">
        <v>1981.0</v>
      </c>
      <c r="E556" s="7" t="s">
        <v>62</v>
      </c>
      <c r="F556" s="7" t="s">
        <v>1933</v>
      </c>
      <c r="G556" s="7">
        <v>4.0</v>
      </c>
      <c r="H556" s="7" t="s">
        <v>105</v>
      </c>
      <c r="I556" s="7" t="s">
        <v>666</v>
      </c>
      <c r="J556" s="6"/>
      <c r="K556" s="7">
        <v>75.0</v>
      </c>
      <c r="L556" s="6"/>
      <c r="M556" s="6"/>
    </row>
    <row r="557">
      <c r="A557" s="6"/>
      <c r="B557" s="9" t="s">
        <v>21</v>
      </c>
      <c r="C557" s="9" t="s">
        <v>2465</v>
      </c>
      <c r="D557" s="7">
        <v>1981.0</v>
      </c>
      <c r="E557" s="7" t="s">
        <v>62</v>
      </c>
      <c r="F557" s="7" t="s">
        <v>1933</v>
      </c>
      <c r="G557" s="7">
        <v>4.0</v>
      </c>
      <c r="H557" s="7" t="s">
        <v>105</v>
      </c>
      <c r="I557" s="7" t="s">
        <v>666</v>
      </c>
      <c r="J557" s="6"/>
      <c r="K557" s="7">
        <v>75.0</v>
      </c>
      <c r="L557" s="6"/>
      <c r="M557" s="6"/>
    </row>
    <row r="558">
      <c r="A558" s="6"/>
      <c r="B558" s="9" t="s">
        <v>21</v>
      </c>
      <c r="C558" s="9" t="s">
        <v>2466</v>
      </c>
      <c r="D558" s="7">
        <v>1981.0</v>
      </c>
      <c r="E558" s="7" t="s">
        <v>62</v>
      </c>
      <c r="F558" s="7" t="s">
        <v>1933</v>
      </c>
      <c r="G558" s="7">
        <v>4.0</v>
      </c>
      <c r="H558" s="7" t="s">
        <v>105</v>
      </c>
      <c r="I558" s="7" t="s">
        <v>666</v>
      </c>
      <c r="J558" s="6"/>
      <c r="K558" s="7">
        <v>75.0</v>
      </c>
      <c r="L558" s="6"/>
      <c r="M558" s="6"/>
    </row>
    <row r="559">
      <c r="A559" s="6"/>
      <c r="B559" s="9" t="s">
        <v>21</v>
      </c>
      <c r="C559" s="9" t="s">
        <v>2467</v>
      </c>
      <c r="D559" s="7">
        <v>1981.0</v>
      </c>
      <c r="E559" s="7" t="s">
        <v>62</v>
      </c>
      <c r="F559" s="7" t="s">
        <v>1933</v>
      </c>
      <c r="G559" s="7">
        <v>4.0</v>
      </c>
      <c r="H559" s="7" t="s">
        <v>105</v>
      </c>
      <c r="I559" s="7" t="s">
        <v>666</v>
      </c>
      <c r="J559" s="6"/>
      <c r="K559" s="7">
        <v>75.0</v>
      </c>
      <c r="L559" s="6"/>
      <c r="M559" s="6"/>
    </row>
    <row r="560">
      <c r="A560" s="6"/>
      <c r="B560" s="9" t="s">
        <v>21</v>
      </c>
      <c r="C560" s="9" t="s">
        <v>2468</v>
      </c>
      <c r="D560" s="7">
        <v>1981.0</v>
      </c>
      <c r="E560" s="7" t="s">
        <v>62</v>
      </c>
      <c r="F560" s="7" t="s">
        <v>1933</v>
      </c>
      <c r="G560" s="7">
        <v>4.0</v>
      </c>
      <c r="H560" s="7" t="s">
        <v>105</v>
      </c>
      <c r="I560" s="7" t="s">
        <v>666</v>
      </c>
      <c r="J560" s="6"/>
      <c r="K560" s="7">
        <v>75.0</v>
      </c>
      <c r="L560" s="6"/>
      <c r="M560" s="6"/>
    </row>
    <row r="561">
      <c r="A561" s="6"/>
      <c r="B561" s="9" t="s">
        <v>21</v>
      </c>
      <c r="C561" s="9" t="s">
        <v>2469</v>
      </c>
      <c r="D561" s="7">
        <v>1981.0</v>
      </c>
      <c r="E561" s="7" t="s">
        <v>62</v>
      </c>
      <c r="F561" s="7" t="s">
        <v>1933</v>
      </c>
      <c r="G561" s="7">
        <v>4.0</v>
      </c>
      <c r="H561" s="7" t="s">
        <v>105</v>
      </c>
      <c r="I561" s="7" t="s">
        <v>666</v>
      </c>
      <c r="J561" s="6"/>
      <c r="K561" s="7">
        <v>75.0</v>
      </c>
      <c r="L561" s="6"/>
      <c r="M561" s="6"/>
    </row>
    <row r="562">
      <c r="A562" s="6"/>
      <c r="B562" s="9" t="s">
        <v>21</v>
      </c>
      <c r="C562" s="9" t="s">
        <v>2470</v>
      </c>
      <c r="D562" s="7">
        <v>1981.0</v>
      </c>
      <c r="E562" s="7" t="s">
        <v>62</v>
      </c>
      <c r="F562" s="7" t="s">
        <v>1933</v>
      </c>
      <c r="G562" s="7">
        <v>4.0</v>
      </c>
      <c r="H562" s="7" t="s">
        <v>105</v>
      </c>
      <c r="I562" s="7" t="s">
        <v>666</v>
      </c>
      <c r="J562" s="6"/>
      <c r="K562" s="7">
        <v>75.0</v>
      </c>
      <c r="L562" s="6"/>
      <c r="M562" s="6"/>
    </row>
    <row r="563">
      <c r="A563" s="6"/>
      <c r="B563" s="9" t="s">
        <v>21</v>
      </c>
      <c r="C563" s="9" t="s">
        <v>2471</v>
      </c>
      <c r="D563" s="7">
        <v>1981.0</v>
      </c>
      <c r="E563" s="7" t="s">
        <v>62</v>
      </c>
      <c r="F563" s="7" t="s">
        <v>1933</v>
      </c>
      <c r="G563" s="7">
        <v>4.0</v>
      </c>
      <c r="H563" s="7" t="s">
        <v>105</v>
      </c>
      <c r="I563" s="7" t="s">
        <v>666</v>
      </c>
      <c r="J563" s="6"/>
      <c r="K563" s="7">
        <v>75.0</v>
      </c>
      <c r="L563" s="6"/>
      <c r="M563" s="6"/>
    </row>
    <row r="564">
      <c r="A564" s="6"/>
      <c r="B564" s="19"/>
      <c r="C564" s="9" t="s">
        <v>2472</v>
      </c>
      <c r="D564" s="7">
        <v>1988.0</v>
      </c>
      <c r="E564" s="7" t="s">
        <v>102</v>
      </c>
      <c r="F564" s="7" t="s">
        <v>288</v>
      </c>
      <c r="G564" s="7">
        <v>120.0</v>
      </c>
      <c r="H564" s="7" t="s">
        <v>1927</v>
      </c>
      <c r="I564" s="7" t="s">
        <v>763</v>
      </c>
      <c r="J564" s="6"/>
      <c r="K564" s="7">
        <v>75.0</v>
      </c>
      <c r="L564" s="6"/>
      <c r="M564" s="6"/>
    </row>
    <row r="565">
      <c r="A565" s="6"/>
      <c r="B565" s="9" t="s">
        <v>21</v>
      </c>
      <c r="C565" s="9" t="s">
        <v>2473</v>
      </c>
      <c r="D565" s="47">
        <v>2012.0</v>
      </c>
      <c r="E565" s="47" t="s">
        <v>2474</v>
      </c>
      <c r="F565" s="47" t="s">
        <v>1945</v>
      </c>
      <c r="G565" s="47">
        <v>237.0</v>
      </c>
      <c r="H565" s="46"/>
      <c r="I565" s="47" t="s">
        <v>30</v>
      </c>
      <c r="J565" s="46"/>
      <c r="K565" s="7">
        <v>80.0</v>
      </c>
      <c r="L565" s="6"/>
      <c r="M565" s="6"/>
    </row>
    <row r="566">
      <c r="A566" s="6"/>
      <c r="B566" s="9" t="s">
        <v>21</v>
      </c>
      <c r="C566" s="9" t="s">
        <v>2475</v>
      </c>
      <c r="D566" s="47">
        <v>2018.0</v>
      </c>
      <c r="E566" s="47" t="s">
        <v>786</v>
      </c>
      <c r="F566" s="47" t="s">
        <v>1840</v>
      </c>
      <c r="G566" s="47">
        <v>3.0</v>
      </c>
      <c r="H566" s="47" t="s">
        <v>901</v>
      </c>
      <c r="I566" s="47" t="s">
        <v>30</v>
      </c>
      <c r="J566" s="46"/>
      <c r="K566" s="7">
        <v>80.0</v>
      </c>
      <c r="L566" s="6"/>
      <c r="M566" s="6"/>
    </row>
    <row r="567">
      <c r="A567" s="6"/>
      <c r="B567" s="9" t="s">
        <v>21</v>
      </c>
      <c r="C567" s="9" t="s">
        <v>2476</v>
      </c>
      <c r="D567" s="47">
        <v>2018.0</v>
      </c>
      <c r="E567" s="47" t="s">
        <v>1995</v>
      </c>
      <c r="F567" s="47" t="s">
        <v>1976</v>
      </c>
      <c r="G567" s="47"/>
      <c r="H567" s="46"/>
      <c r="I567" s="47" t="s">
        <v>30</v>
      </c>
      <c r="J567" s="46"/>
      <c r="K567" s="7">
        <v>80.0</v>
      </c>
      <c r="L567" s="6"/>
      <c r="M567" s="6"/>
    </row>
    <row r="568">
      <c r="A568" s="6"/>
      <c r="B568" s="9" t="s">
        <v>21</v>
      </c>
      <c r="C568" s="9" t="s">
        <v>2477</v>
      </c>
      <c r="D568" s="76">
        <v>2018.0</v>
      </c>
      <c r="E568" s="76" t="s">
        <v>305</v>
      </c>
      <c r="F568" s="76" t="s">
        <v>1976</v>
      </c>
      <c r="G568" s="76">
        <v>198.0</v>
      </c>
      <c r="H568" s="76" t="s">
        <v>2478</v>
      </c>
      <c r="I568" s="76" t="s">
        <v>862</v>
      </c>
      <c r="J568" s="46"/>
      <c r="K568" s="7">
        <v>80.0</v>
      </c>
      <c r="L568" s="6"/>
      <c r="M568" s="6"/>
    </row>
    <row r="569">
      <c r="A569" s="6"/>
      <c r="B569" s="9" t="s">
        <v>161</v>
      </c>
      <c r="C569" s="9" t="s">
        <v>2479</v>
      </c>
      <c r="D569" s="47">
        <v>2019.0</v>
      </c>
      <c r="E569" s="47" t="s">
        <v>1099</v>
      </c>
      <c r="F569" s="47" t="s">
        <v>1817</v>
      </c>
      <c r="G569" s="47">
        <v>9.0</v>
      </c>
      <c r="H569" s="47" t="s">
        <v>1746</v>
      </c>
      <c r="I569" s="47" t="s">
        <v>30</v>
      </c>
      <c r="J569" s="46"/>
      <c r="K569" s="7">
        <v>80.0</v>
      </c>
      <c r="L569" s="6"/>
      <c r="M569" s="6"/>
    </row>
    <row r="570">
      <c r="A570" s="6"/>
      <c r="B570" s="9" t="s">
        <v>21</v>
      </c>
      <c r="C570" s="9" t="s">
        <v>2480</v>
      </c>
      <c r="D570" s="21">
        <v>2019.0</v>
      </c>
      <c r="E570" s="21" t="s">
        <v>786</v>
      </c>
      <c r="F570" s="21" t="s">
        <v>1859</v>
      </c>
      <c r="G570" s="21">
        <v>288.0</v>
      </c>
      <c r="H570" s="21" t="s">
        <v>898</v>
      </c>
      <c r="I570" s="21" t="s">
        <v>25</v>
      </c>
      <c r="J570" s="6"/>
      <c r="K570" s="7">
        <v>80.0</v>
      </c>
      <c r="L570" s="6"/>
      <c r="M570" s="6"/>
    </row>
    <row r="571">
      <c r="A571" s="6"/>
      <c r="B571" s="9" t="s">
        <v>21</v>
      </c>
      <c r="C571" s="9" t="s">
        <v>2481</v>
      </c>
      <c r="D571" s="7">
        <v>2019.0</v>
      </c>
      <c r="E571" s="7" t="s">
        <v>1161</v>
      </c>
      <c r="F571" s="7" t="s">
        <v>1848</v>
      </c>
      <c r="G571" s="7">
        <v>219.0</v>
      </c>
      <c r="H571" s="7"/>
      <c r="I571" s="7" t="s">
        <v>30</v>
      </c>
      <c r="J571" s="6"/>
      <c r="K571" s="7">
        <v>80.0</v>
      </c>
      <c r="L571" s="6"/>
      <c r="M571" s="6"/>
    </row>
    <row r="572">
      <c r="A572" s="6"/>
      <c r="B572" s="16" t="s">
        <v>21</v>
      </c>
      <c r="J572" s="6"/>
      <c r="K572" s="7">
        <v>80.0</v>
      </c>
      <c r="L572" s="6"/>
      <c r="M572" s="6"/>
    </row>
    <row r="573">
      <c r="A573" s="6"/>
      <c r="B573" s="9" t="s">
        <v>66</v>
      </c>
      <c r="C573" s="9" t="s">
        <v>2482</v>
      </c>
      <c r="D573" s="7">
        <v>1988.0</v>
      </c>
      <c r="E573" s="7" t="s">
        <v>102</v>
      </c>
      <c r="F573" s="7" t="s">
        <v>288</v>
      </c>
      <c r="G573" s="7">
        <v>120.0</v>
      </c>
      <c r="H573" s="7" t="s">
        <v>1927</v>
      </c>
      <c r="I573" s="7" t="s">
        <v>1919</v>
      </c>
      <c r="J573" s="6"/>
      <c r="K573" s="7">
        <v>80.0</v>
      </c>
      <c r="L573" s="6"/>
      <c r="M573" s="6"/>
    </row>
    <row r="574">
      <c r="A574" s="6"/>
      <c r="B574" s="9" t="s">
        <v>21</v>
      </c>
      <c r="C574" s="9" t="s">
        <v>2483</v>
      </c>
      <c r="D574" s="7">
        <v>1987.0</v>
      </c>
      <c r="E574" s="7" t="s">
        <v>102</v>
      </c>
      <c r="F574" s="7" t="s">
        <v>2326</v>
      </c>
      <c r="G574" s="7">
        <v>35.0</v>
      </c>
      <c r="H574" s="7" t="s">
        <v>243</v>
      </c>
      <c r="I574" s="7" t="s">
        <v>25</v>
      </c>
      <c r="J574" s="6"/>
      <c r="K574" s="7">
        <v>80.0</v>
      </c>
      <c r="L574" s="6"/>
      <c r="M574" s="6"/>
    </row>
    <row r="575">
      <c r="A575" s="6"/>
      <c r="B575" s="9" t="s">
        <v>21</v>
      </c>
      <c r="C575" s="9" t="s">
        <v>2484</v>
      </c>
      <c r="D575" s="7">
        <v>1991.0</v>
      </c>
      <c r="E575" s="7" t="s">
        <v>2125</v>
      </c>
      <c r="F575" s="7" t="s">
        <v>288</v>
      </c>
      <c r="G575" s="6"/>
      <c r="H575" s="7">
        <v>307.0</v>
      </c>
      <c r="I575" s="7" t="s">
        <v>30</v>
      </c>
      <c r="J575" s="6"/>
      <c r="K575" s="7">
        <v>85.0</v>
      </c>
      <c r="L575" s="6"/>
      <c r="M575" s="6"/>
    </row>
    <row r="576">
      <c r="A576" s="6"/>
      <c r="B576" s="9" t="s">
        <v>21</v>
      </c>
      <c r="C576" s="7">
        <v>5.2171143E7</v>
      </c>
      <c r="D576" s="7">
        <v>1988.0</v>
      </c>
      <c r="E576" s="7" t="s">
        <v>102</v>
      </c>
      <c r="F576" s="7" t="s">
        <v>2371</v>
      </c>
      <c r="G576" s="6"/>
      <c r="H576" s="7">
        <v>20.0</v>
      </c>
      <c r="I576" s="7" t="s">
        <v>72</v>
      </c>
      <c r="J576" s="6"/>
      <c r="K576" s="7">
        <v>85.0</v>
      </c>
      <c r="L576" s="6"/>
      <c r="M576" s="6"/>
    </row>
    <row r="577">
      <c r="A577" s="6"/>
      <c r="B577" s="9" t="s">
        <v>21</v>
      </c>
      <c r="C577" s="9" t="s">
        <v>2485</v>
      </c>
      <c r="D577" s="47">
        <v>2013.0</v>
      </c>
      <c r="E577" s="47" t="s">
        <v>2486</v>
      </c>
      <c r="F577" s="47" t="s">
        <v>2487</v>
      </c>
      <c r="G577" s="47">
        <v>5.0</v>
      </c>
      <c r="H577" s="46"/>
      <c r="I577" s="47" t="s">
        <v>72</v>
      </c>
      <c r="J577" s="46"/>
      <c r="K577" s="7">
        <v>90.0</v>
      </c>
      <c r="L577" s="6"/>
      <c r="M577" s="6"/>
    </row>
    <row r="578">
      <c r="A578" s="6"/>
      <c r="B578" s="9" t="s">
        <v>21</v>
      </c>
      <c r="C578" s="9" t="s">
        <v>2488</v>
      </c>
      <c r="D578" s="47">
        <v>2013.0</v>
      </c>
      <c r="E578" s="47" t="s">
        <v>2489</v>
      </c>
      <c r="F578" s="47" t="s">
        <v>2490</v>
      </c>
      <c r="G578" s="47">
        <v>194.0</v>
      </c>
      <c r="H578" s="46"/>
      <c r="I578" s="47" t="s">
        <v>72</v>
      </c>
      <c r="J578" s="46"/>
      <c r="K578" s="7">
        <v>90.0</v>
      </c>
      <c r="L578" s="6"/>
      <c r="M578" s="6"/>
    </row>
    <row r="579">
      <c r="A579" s="6"/>
      <c r="B579" s="9" t="s">
        <v>21</v>
      </c>
      <c r="C579" s="9" t="s">
        <v>2491</v>
      </c>
      <c r="D579" s="76">
        <v>2018.0</v>
      </c>
      <c r="E579" s="76" t="s">
        <v>119</v>
      </c>
      <c r="F579" s="76" t="s">
        <v>1840</v>
      </c>
      <c r="G579" s="76">
        <v>177.0</v>
      </c>
      <c r="H579" s="76"/>
      <c r="I579" s="76" t="s">
        <v>25</v>
      </c>
      <c r="J579" s="46"/>
      <c r="K579" s="7">
        <v>90.0</v>
      </c>
      <c r="L579" s="6"/>
      <c r="M579" s="6"/>
    </row>
    <row r="580">
      <c r="A580" s="6"/>
      <c r="B580" s="9" t="s">
        <v>21</v>
      </c>
      <c r="C580" s="9" t="s">
        <v>2492</v>
      </c>
      <c r="D580" s="7">
        <v>2007.0</v>
      </c>
      <c r="E580" s="7" t="s">
        <v>2227</v>
      </c>
      <c r="F580" s="7" t="s">
        <v>2228</v>
      </c>
      <c r="G580" s="7"/>
      <c r="H580" s="7">
        <v>2.0</v>
      </c>
      <c r="I580" s="7" t="s">
        <v>25</v>
      </c>
      <c r="J580" s="6"/>
      <c r="K580" s="7">
        <v>90.0</v>
      </c>
      <c r="L580" s="6"/>
      <c r="M580" s="6"/>
    </row>
    <row r="581">
      <c r="A581" s="6"/>
      <c r="B581" s="19"/>
      <c r="L581" s="6"/>
      <c r="M581" s="6"/>
    </row>
    <row r="582">
      <c r="A582" s="6"/>
      <c r="B582" s="19"/>
      <c r="C582" s="9" t="s">
        <v>2493</v>
      </c>
      <c r="D582" s="7">
        <v>1987.0</v>
      </c>
      <c r="E582" s="7" t="s">
        <v>102</v>
      </c>
      <c r="F582" s="7" t="s">
        <v>288</v>
      </c>
      <c r="G582" s="7">
        <v>120.0</v>
      </c>
      <c r="H582" s="7" t="s">
        <v>1927</v>
      </c>
      <c r="I582" s="7" t="s">
        <v>666</v>
      </c>
      <c r="J582" s="6"/>
      <c r="K582" s="7">
        <v>90.0</v>
      </c>
      <c r="L582" s="6"/>
      <c r="M582" s="6"/>
    </row>
    <row r="583">
      <c r="A583" s="6"/>
      <c r="B583" s="9" t="s">
        <v>21</v>
      </c>
      <c r="C583" s="9" t="s">
        <v>2494</v>
      </c>
      <c r="D583" s="7">
        <v>1988.0</v>
      </c>
      <c r="E583" s="7" t="s">
        <v>102</v>
      </c>
      <c r="F583" s="7" t="s">
        <v>1993</v>
      </c>
      <c r="G583" s="7">
        <v>67.0</v>
      </c>
      <c r="H583" s="7" t="s">
        <v>105</v>
      </c>
      <c r="I583" s="7" t="s">
        <v>25</v>
      </c>
      <c r="J583" s="6"/>
      <c r="K583" s="7">
        <v>90.0</v>
      </c>
      <c r="L583" s="6"/>
      <c r="M583" s="6"/>
    </row>
    <row r="584">
      <c r="A584" s="6"/>
      <c r="B584" s="9" t="s">
        <v>21</v>
      </c>
      <c r="C584" s="9" t="s">
        <v>2495</v>
      </c>
      <c r="D584" s="7">
        <v>1988.0</v>
      </c>
      <c r="E584" s="7" t="s">
        <v>102</v>
      </c>
      <c r="F584" s="7" t="s">
        <v>288</v>
      </c>
      <c r="G584" s="7">
        <v>120.0</v>
      </c>
      <c r="H584" s="7" t="s">
        <v>1927</v>
      </c>
      <c r="I584" s="7" t="s">
        <v>666</v>
      </c>
      <c r="J584" s="6"/>
      <c r="K584" s="7">
        <v>95.0</v>
      </c>
      <c r="L584" s="6"/>
      <c r="M584" s="6"/>
    </row>
    <row r="585">
      <c r="A585" s="6"/>
      <c r="B585" s="9" t="s">
        <v>21</v>
      </c>
      <c r="C585" s="9" t="s">
        <v>2496</v>
      </c>
      <c r="D585" s="7">
        <v>1988.0</v>
      </c>
      <c r="E585" s="7" t="s">
        <v>102</v>
      </c>
      <c r="F585" s="7" t="s">
        <v>288</v>
      </c>
      <c r="G585" s="7">
        <v>120.0</v>
      </c>
      <c r="H585" s="7" t="s">
        <v>1927</v>
      </c>
      <c r="I585" s="7" t="s">
        <v>666</v>
      </c>
      <c r="J585" s="6"/>
      <c r="K585" s="7">
        <v>95.0</v>
      </c>
      <c r="L585" s="6"/>
      <c r="M585" s="6"/>
    </row>
    <row r="586">
      <c r="A586" s="6"/>
      <c r="B586" s="9" t="s">
        <v>21</v>
      </c>
      <c r="C586" s="9" t="s">
        <v>2497</v>
      </c>
      <c r="D586" s="7">
        <v>1988.0</v>
      </c>
      <c r="E586" s="7" t="s">
        <v>102</v>
      </c>
      <c r="F586" s="7" t="s">
        <v>288</v>
      </c>
      <c r="G586" s="7">
        <v>120.0</v>
      </c>
      <c r="H586" s="7" t="s">
        <v>1927</v>
      </c>
      <c r="I586" s="7" t="s">
        <v>666</v>
      </c>
      <c r="J586" s="6"/>
      <c r="K586" s="7">
        <v>95.0</v>
      </c>
      <c r="L586" s="6"/>
      <c r="M586" s="6"/>
    </row>
    <row r="587">
      <c r="A587" s="6"/>
      <c r="B587" s="9" t="s">
        <v>21</v>
      </c>
      <c r="C587" s="9" t="s">
        <v>2498</v>
      </c>
      <c r="D587" s="7">
        <v>1988.0</v>
      </c>
      <c r="E587" s="7" t="s">
        <v>102</v>
      </c>
      <c r="F587" s="7" t="s">
        <v>288</v>
      </c>
      <c r="G587" s="7">
        <v>120.0</v>
      </c>
      <c r="H587" s="7" t="s">
        <v>1927</v>
      </c>
      <c r="I587" s="7" t="s">
        <v>666</v>
      </c>
      <c r="J587" s="6"/>
      <c r="K587" s="7">
        <v>95.0</v>
      </c>
      <c r="L587" s="6"/>
      <c r="M587" s="6"/>
    </row>
    <row r="588">
      <c r="A588" s="6"/>
      <c r="B588" s="9" t="s">
        <v>21</v>
      </c>
      <c r="C588" s="9" t="s">
        <v>2499</v>
      </c>
      <c r="D588" s="7">
        <v>1988.0</v>
      </c>
      <c r="E588" s="7" t="s">
        <v>102</v>
      </c>
      <c r="F588" s="7" t="s">
        <v>288</v>
      </c>
      <c r="G588" s="7">
        <v>120.0</v>
      </c>
      <c r="H588" s="7" t="s">
        <v>1927</v>
      </c>
      <c r="I588" s="7" t="s">
        <v>666</v>
      </c>
      <c r="J588" s="6"/>
      <c r="K588" s="7">
        <v>95.0</v>
      </c>
      <c r="L588" s="6"/>
      <c r="M588" s="6"/>
    </row>
    <row r="589">
      <c r="A589" s="6"/>
      <c r="B589" s="9" t="s">
        <v>21</v>
      </c>
      <c r="C589" s="9" t="s">
        <v>2500</v>
      </c>
      <c r="D589" s="7">
        <v>1988.0</v>
      </c>
      <c r="E589" s="7" t="s">
        <v>102</v>
      </c>
      <c r="F589" s="7" t="s">
        <v>288</v>
      </c>
      <c r="G589" s="7">
        <v>120.0</v>
      </c>
      <c r="H589" s="7" t="s">
        <v>1927</v>
      </c>
      <c r="I589" s="7" t="s">
        <v>666</v>
      </c>
      <c r="J589" s="6"/>
      <c r="K589" s="7">
        <v>95.0</v>
      </c>
      <c r="L589" s="6"/>
      <c r="M589" s="6"/>
    </row>
    <row r="590">
      <c r="A590" s="6"/>
      <c r="B590" s="9" t="s">
        <v>21</v>
      </c>
      <c r="C590" s="9" t="s">
        <v>2501</v>
      </c>
      <c r="D590" s="7">
        <v>1988.0</v>
      </c>
      <c r="E590" s="7" t="s">
        <v>102</v>
      </c>
      <c r="F590" s="7" t="s">
        <v>288</v>
      </c>
      <c r="G590" s="7">
        <v>120.0</v>
      </c>
      <c r="H590" s="7" t="s">
        <v>1927</v>
      </c>
      <c r="I590" s="7" t="s">
        <v>666</v>
      </c>
      <c r="J590" s="6"/>
      <c r="K590" s="7">
        <v>95.0</v>
      </c>
      <c r="L590" s="6"/>
      <c r="M590" s="6"/>
    </row>
    <row r="591">
      <c r="A591" s="6"/>
      <c r="B591" s="9" t="s">
        <v>21</v>
      </c>
      <c r="C591" s="9" t="s">
        <v>2502</v>
      </c>
      <c r="D591" s="7">
        <v>1988.0</v>
      </c>
      <c r="E591" s="7" t="s">
        <v>102</v>
      </c>
      <c r="F591" s="7" t="s">
        <v>288</v>
      </c>
      <c r="G591" s="7">
        <v>120.0</v>
      </c>
      <c r="H591" s="7" t="s">
        <v>1927</v>
      </c>
      <c r="I591" s="7" t="s">
        <v>666</v>
      </c>
      <c r="J591" s="6"/>
      <c r="K591" s="7">
        <v>95.0</v>
      </c>
      <c r="L591" s="6"/>
      <c r="M591" s="6"/>
    </row>
    <row r="592">
      <c r="A592" s="6"/>
      <c r="B592" s="9" t="s">
        <v>21</v>
      </c>
      <c r="C592" s="9" t="s">
        <v>2503</v>
      </c>
      <c r="D592" s="47">
        <v>2007.0</v>
      </c>
      <c r="E592" s="47" t="s">
        <v>62</v>
      </c>
      <c r="F592" s="47" t="s">
        <v>1795</v>
      </c>
      <c r="G592" s="47">
        <v>2.0</v>
      </c>
      <c r="H592" s="47" t="s">
        <v>2504</v>
      </c>
      <c r="I592" s="47" t="s">
        <v>25</v>
      </c>
      <c r="J592" s="46"/>
      <c r="K592" s="7">
        <v>100.0</v>
      </c>
      <c r="L592" s="6">
        <f>counta(K592:K711)</f>
        <v>114</v>
      </c>
      <c r="M592" s="6"/>
    </row>
    <row r="593">
      <c r="A593" s="6"/>
      <c r="B593" s="9" t="s">
        <v>21</v>
      </c>
      <c r="C593" s="9" t="s">
        <v>2505</v>
      </c>
      <c r="D593" s="76">
        <v>2018.0</v>
      </c>
      <c r="E593" s="76" t="s">
        <v>119</v>
      </c>
      <c r="F593" s="76" t="s">
        <v>1840</v>
      </c>
      <c r="G593" s="76">
        <v>177.0</v>
      </c>
      <c r="H593" s="76"/>
      <c r="I593" s="76" t="s">
        <v>25</v>
      </c>
      <c r="J593" s="46"/>
      <c r="K593" s="7">
        <v>100.0</v>
      </c>
      <c r="L593" s="6">
        <f>sum(K592:K711)</f>
        <v>21890</v>
      </c>
      <c r="M593" s="6">
        <f>L593/L592</f>
        <v>192.0175439</v>
      </c>
    </row>
    <row r="594">
      <c r="A594" s="6"/>
      <c r="B594" s="9" t="s">
        <v>21</v>
      </c>
      <c r="C594" s="9" t="s">
        <v>2506</v>
      </c>
      <c r="D594" s="47">
        <v>2018.0</v>
      </c>
      <c r="E594" s="47" t="s">
        <v>119</v>
      </c>
      <c r="F594" s="47" t="s">
        <v>1976</v>
      </c>
      <c r="G594" s="47">
        <v>198.0</v>
      </c>
      <c r="H594" s="47" t="s">
        <v>2507</v>
      </c>
      <c r="I594" s="47" t="s">
        <v>25</v>
      </c>
      <c r="J594" s="46"/>
      <c r="K594" s="7">
        <v>100.0</v>
      </c>
      <c r="L594" s="6"/>
      <c r="M594" s="6"/>
    </row>
    <row r="595">
      <c r="A595" s="6"/>
      <c r="B595" s="9" t="s">
        <v>21</v>
      </c>
      <c r="C595" s="9" t="s">
        <v>2508</v>
      </c>
      <c r="D595" s="76">
        <v>2019.0</v>
      </c>
      <c r="E595" s="76" t="s">
        <v>1852</v>
      </c>
      <c r="F595" s="76" t="s">
        <v>1848</v>
      </c>
      <c r="G595" s="76"/>
      <c r="H595" s="76" t="s">
        <v>2178</v>
      </c>
      <c r="I595" s="47" t="s">
        <v>30</v>
      </c>
      <c r="J595" s="46"/>
      <c r="K595" s="7">
        <v>100.0</v>
      </c>
      <c r="L595" s="6"/>
      <c r="M595" s="6"/>
    </row>
    <row r="596">
      <c r="A596" s="6"/>
      <c r="B596" s="9" t="s">
        <v>21</v>
      </c>
      <c r="C596" s="9" t="s">
        <v>2509</v>
      </c>
      <c r="D596" s="76">
        <v>2019.0</v>
      </c>
      <c r="E596" s="76" t="s">
        <v>956</v>
      </c>
      <c r="F596" s="76" t="s">
        <v>2510</v>
      </c>
      <c r="G596" s="76">
        <v>165.0</v>
      </c>
      <c r="H596" s="76"/>
      <c r="I596" s="47" t="s">
        <v>30</v>
      </c>
      <c r="J596" s="46"/>
      <c r="K596" s="7">
        <v>100.0</v>
      </c>
      <c r="L596" s="6"/>
      <c r="M596" s="6"/>
    </row>
    <row r="597">
      <c r="A597" s="6"/>
      <c r="B597" s="9" t="s">
        <v>21</v>
      </c>
      <c r="C597" s="9" t="s">
        <v>2511</v>
      </c>
      <c r="D597" s="76">
        <v>2019.0</v>
      </c>
      <c r="E597" s="76" t="s">
        <v>956</v>
      </c>
      <c r="F597" s="76" t="s">
        <v>2510</v>
      </c>
      <c r="G597" s="76">
        <v>165.0</v>
      </c>
      <c r="H597" s="76"/>
      <c r="I597" s="47" t="s">
        <v>30</v>
      </c>
      <c r="J597" s="46"/>
      <c r="K597" s="7">
        <v>100.0</v>
      </c>
      <c r="L597" s="6"/>
      <c r="M597" s="6"/>
    </row>
    <row r="598">
      <c r="A598" s="6"/>
      <c r="B598" s="7" t="s">
        <v>21</v>
      </c>
      <c r="C598" s="7">
        <v>5.6963427E7</v>
      </c>
      <c r="D598" s="47">
        <v>2017.0</v>
      </c>
      <c r="E598" s="47" t="s">
        <v>119</v>
      </c>
      <c r="F598" s="55" t="s">
        <v>2302</v>
      </c>
      <c r="G598" s="47">
        <v>3.0</v>
      </c>
      <c r="H598" s="47" t="s">
        <v>2512</v>
      </c>
      <c r="I598" s="47" t="s">
        <v>72</v>
      </c>
      <c r="J598" s="46"/>
      <c r="K598" s="7">
        <v>100.0</v>
      </c>
      <c r="L598" s="6"/>
      <c r="M598" s="6"/>
    </row>
    <row r="599">
      <c r="A599" s="6"/>
      <c r="B599" s="9" t="s">
        <v>21</v>
      </c>
      <c r="C599" s="9" t="s">
        <v>2513</v>
      </c>
      <c r="D599" s="7">
        <v>2019.0</v>
      </c>
      <c r="E599" s="7" t="s">
        <v>1852</v>
      </c>
      <c r="F599" s="7" t="s">
        <v>1848</v>
      </c>
      <c r="G599" s="7">
        <v>9.0</v>
      </c>
      <c r="H599" s="7" t="s">
        <v>2514</v>
      </c>
      <c r="I599" s="7" t="s">
        <v>25</v>
      </c>
      <c r="J599" s="6"/>
      <c r="K599" s="7">
        <v>100.0</v>
      </c>
      <c r="L599" s="6"/>
      <c r="M599" s="6"/>
    </row>
    <row r="600">
      <c r="A600" s="6"/>
      <c r="B600" s="9" t="s">
        <v>21</v>
      </c>
      <c r="C600" s="9" t="s">
        <v>2515</v>
      </c>
      <c r="D600" s="7">
        <v>2016.0</v>
      </c>
      <c r="E600" s="7" t="s">
        <v>905</v>
      </c>
      <c r="F600" s="7" t="s">
        <v>2458</v>
      </c>
      <c r="G600" s="7">
        <v>6.0</v>
      </c>
      <c r="H600" s="6"/>
      <c r="I600" s="7" t="s">
        <v>30</v>
      </c>
      <c r="J600" s="6"/>
      <c r="K600" s="7">
        <v>100.0</v>
      </c>
      <c r="L600" s="6"/>
      <c r="M600" s="6"/>
    </row>
    <row r="601">
      <c r="A601" s="6"/>
      <c r="B601" s="16" t="s">
        <v>21</v>
      </c>
      <c r="C601" s="16" t="s">
        <v>2516</v>
      </c>
      <c r="D601" s="17">
        <v>2019.0</v>
      </c>
      <c r="E601" s="17" t="s">
        <v>884</v>
      </c>
      <c r="F601" s="17" t="s">
        <v>1786</v>
      </c>
      <c r="G601" s="17">
        <v>209.0</v>
      </c>
      <c r="H601" s="17" t="s">
        <v>920</v>
      </c>
      <c r="I601" s="17" t="s">
        <v>30</v>
      </c>
      <c r="J601" s="6"/>
      <c r="K601" s="7">
        <v>100.0</v>
      </c>
      <c r="L601" s="6"/>
      <c r="M601" s="6"/>
    </row>
    <row r="602">
      <c r="A602" s="6"/>
      <c r="B602" s="16" t="s">
        <v>21</v>
      </c>
      <c r="C602" s="16" t="s">
        <v>2517</v>
      </c>
      <c r="D602" s="17">
        <v>2019.0</v>
      </c>
      <c r="E602" s="17" t="s">
        <v>2518</v>
      </c>
      <c r="F602" s="17" t="s">
        <v>1848</v>
      </c>
      <c r="G602" s="17">
        <v>297.0</v>
      </c>
      <c r="H602" s="17" t="s">
        <v>2178</v>
      </c>
      <c r="I602" s="17" t="s">
        <v>30</v>
      </c>
      <c r="J602" s="6"/>
      <c r="K602" s="7">
        <v>100.0</v>
      </c>
      <c r="L602" s="6"/>
      <c r="M602" s="6"/>
    </row>
    <row r="603">
      <c r="A603" s="6"/>
      <c r="B603" s="9" t="s">
        <v>21</v>
      </c>
      <c r="C603" s="7">
        <v>4.7110806E7</v>
      </c>
      <c r="D603" s="7">
        <v>1988.0</v>
      </c>
      <c r="E603" s="7" t="s">
        <v>102</v>
      </c>
      <c r="F603" s="7" t="s">
        <v>288</v>
      </c>
      <c r="G603" s="7" t="s">
        <v>1865</v>
      </c>
      <c r="H603" s="7">
        <v>120.0</v>
      </c>
      <c r="I603" s="7" t="s">
        <v>666</v>
      </c>
      <c r="J603" s="6"/>
      <c r="K603" s="7">
        <v>100.0</v>
      </c>
      <c r="L603" s="6"/>
      <c r="M603" s="6"/>
    </row>
    <row r="604">
      <c r="A604" s="6"/>
      <c r="B604" s="9" t="s">
        <v>21</v>
      </c>
      <c r="C604" s="9" t="s">
        <v>2519</v>
      </c>
      <c r="D604" s="47">
        <v>2019.0</v>
      </c>
      <c r="E604" s="47" t="s">
        <v>956</v>
      </c>
      <c r="F604" s="47" t="s">
        <v>1848</v>
      </c>
      <c r="G604" s="47">
        <v>165.0</v>
      </c>
      <c r="H604" s="46"/>
      <c r="I604" s="47" t="s">
        <v>30</v>
      </c>
      <c r="J604" s="46"/>
      <c r="K604" s="7">
        <v>105.0</v>
      </c>
      <c r="L604" s="6"/>
      <c r="M604" s="6"/>
    </row>
    <row r="605">
      <c r="A605" s="6"/>
      <c r="B605" s="9" t="s">
        <v>21</v>
      </c>
      <c r="C605" s="9" t="s">
        <v>2520</v>
      </c>
      <c r="D605" s="22">
        <v>2019.0</v>
      </c>
      <c r="E605" s="22" t="s">
        <v>884</v>
      </c>
      <c r="F605" s="22" t="s">
        <v>1848</v>
      </c>
      <c r="G605" s="22"/>
      <c r="H605" s="22" t="s">
        <v>2521</v>
      </c>
      <c r="I605" s="22" t="s">
        <v>30</v>
      </c>
      <c r="J605" s="6"/>
      <c r="K605" s="7">
        <v>105.0</v>
      </c>
      <c r="L605" s="6"/>
      <c r="M605" s="6"/>
    </row>
    <row r="606">
      <c r="A606" s="6"/>
      <c r="B606" s="9" t="s">
        <v>21</v>
      </c>
      <c r="C606" s="9" t="s">
        <v>2522</v>
      </c>
      <c r="D606" s="76">
        <v>2012.0</v>
      </c>
      <c r="E606" s="76" t="s">
        <v>2523</v>
      </c>
      <c r="F606" s="76" t="s">
        <v>2524</v>
      </c>
      <c r="G606" s="76">
        <v>280.0</v>
      </c>
      <c r="H606" s="76"/>
      <c r="I606" s="47" t="s">
        <v>30</v>
      </c>
      <c r="J606" s="46"/>
      <c r="K606" s="7">
        <v>110.0</v>
      </c>
      <c r="L606" s="6"/>
      <c r="M606" s="6"/>
    </row>
    <row r="607">
      <c r="A607" s="6"/>
      <c r="B607" s="16" t="s">
        <v>21</v>
      </c>
      <c r="C607" s="9" t="s">
        <v>2525</v>
      </c>
      <c r="D607" s="29">
        <v>2020.0</v>
      </c>
      <c r="E607" s="29" t="s">
        <v>786</v>
      </c>
      <c r="F607" s="29" t="s">
        <v>2526</v>
      </c>
      <c r="G607" s="7">
        <v>278.0</v>
      </c>
      <c r="H607" s="29" t="s">
        <v>1837</v>
      </c>
      <c r="I607" s="30" t="s">
        <v>72</v>
      </c>
      <c r="J607" s="6"/>
      <c r="K607" s="7">
        <v>110.0</v>
      </c>
      <c r="L607" s="6"/>
      <c r="M607" s="6"/>
    </row>
    <row r="608">
      <c r="A608" s="6"/>
      <c r="B608" s="9" t="s">
        <v>21</v>
      </c>
      <c r="C608" s="9" t="s">
        <v>2527</v>
      </c>
      <c r="D608" s="7">
        <v>1992.0</v>
      </c>
      <c r="E608" s="7" t="s">
        <v>2031</v>
      </c>
      <c r="F608" s="7" t="s">
        <v>1826</v>
      </c>
      <c r="G608" s="7">
        <v>328.0</v>
      </c>
      <c r="H608" s="7" t="s">
        <v>105</v>
      </c>
      <c r="I608" s="7" t="s">
        <v>30</v>
      </c>
      <c r="J608" s="6"/>
      <c r="K608" s="7">
        <v>110.0</v>
      </c>
      <c r="L608" s="6"/>
      <c r="M608" s="6"/>
    </row>
    <row r="609">
      <c r="A609" s="6"/>
      <c r="B609" s="19"/>
      <c r="C609" s="9" t="s">
        <v>2528</v>
      </c>
      <c r="D609" s="7">
        <v>1992.0</v>
      </c>
      <c r="E609" s="7" t="s">
        <v>2031</v>
      </c>
      <c r="F609" s="7" t="s">
        <v>1826</v>
      </c>
      <c r="G609" s="7">
        <v>328.0</v>
      </c>
      <c r="H609" s="7" t="s">
        <v>105</v>
      </c>
      <c r="I609" s="7" t="s">
        <v>30</v>
      </c>
      <c r="J609" s="6"/>
      <c r="K609" s="7">
        <v>110.0</v>
      </c>
      <c r="L609" s="6"/>
      <c r="M609" s="6"/>
    </row>
    <row r="610">
      <c r="A610" s="6"/>
      <c r="B610" s="19"/>
      <c r="C610" s="9" t="s">
        <v>2529</v>
      </c>
      <c r="D610" s="7">
        <v>1992.0</v>
      </c>
      <c r="E610" s="7" t="s">
        <v>2031</v>
      </c>
      <c r="F610" s="7" t="s">
        <v>1826</v>
      </c>
      <c r="G610" s="7">
        <v>328.0</v>
      </c>
      <c r="H610" s="7" t="s">
        <v>105</v>
      </c>
      <c r="I610" s="7" t="s">
        <v>30</v>
      </c>
      <c r="J610" s="6"/>
      <c r="K610" s="7">
        <v>110.0</v>
      </c>
      <c r="L610" s="6"/>
      <c r="M610" s="6"/>
    </row>
    <row r="611">
      <c r="A611" s="6"/>
      <c r="B611" s="19"/>
      <c r="C611" s="9" t="s">
        <v>2530</v>
      </c>
      <c r="D611" s="7">
        <v>1992.0</v>
      </c>
      <c r="E611" s="7" t="s">
        <v>2031</v>
      </c>
      <c r="F611" s="7" t="s">
        <v>1826</v>
      </c>
      <c r="G611" s="7">
        <v>328.0</v>
      </c>
      <c r="H611" s="7" t="s">
        <v>105</v>
      </c>
      <c r="I611" s="7" t="s">
        <v>30</v>
      </c>
      <c r="J611" s="6"/>
      <c r="K611" s="7">
        <v>110.0</v>
      </c>
      <c r="L611" s="6"/>
      <c r="M611" s="6"/>
    </row>
    <row r="612">
      <c r="A612" s="6"/>
      <c r="B612" s="9" t="s">
        <v>21</v>
      </c>
      <c r="C612" s="9" t="s">
        <v>2531</v>
      </c>
      <c r="D612" s="10">
        <v>1992.0</v>
      </c>
      <c r="E612" s="10" t="s">
        <v>1802</v>
      </c>
      <c r="F612" s="20" t="s">
        <v>2532</v>
      </c>
      <c r="G612" s="10" t="s">
        <v>2533</v>
      </c>
      <c r="H612" s="10" t="s">
        <v>2534</v>
      </c>
      <c r="I612" s="10" t="s">
        <v>30</v>
      </c>
      <c r="J612" s="6"/>
      <c r="K612" s="7">
        <v>115.0</v>
      </c>
      <c r="L612" s="6"/>
      <c r="M612" s="6"/>
    </row>
    <row r="613">
      <c r="A613" s="6"/>
      <c r="B613" s="9" t="s">
        <v>149</v>
      </c>
      <c r="C613" s="9" t="s">
        <v>2535</v>
      </c>
      <c r="D613" s="7">
        <v>2003.0</v>
      </c>
      <c r="E613" s="7" t="s">
        <v>2536</v>
      </c>
      <c r="F613" s="7" t="s">
        <v>2272</v>
      </c>
      <c r="G613" s="7">
        <v>264.0</v>
      </c>
      <c r="H613" s="6"/>
      <c r="I613" s="7" t="s">
        <v>178</v>
      </c>
      <c r="J613" s="6"/>
      <c r="K613" s="7">
        <v>115.0</v>
      </c>
      <c r="L613" s="6"/>
      <c r="M613" s="6"/>
    </row>
    <row r="614">
      <c r="A614" s="6"/>
      <c r="B614" s="9" t="s">
        <v>21</v>
      </c>
      <c r="C614" s="9" t="s">
        <v>2537</v>
      </c>
      <c r="D614" s="47">
        <v>2019.0</v>
      </c>
      <c r="E614" s="47" t="s">
        <v>884</v>
      </c>
      <c r="F614" s="47" t="s">
        <v>1786</v>
      </c>
      <c r="G614" s="47">
        <v>209.0</v>
      </c>
      <c r="H614" s="47" t="s">
        <v>886</v>
      </c>
      <c r="I614" s="47" t="s">
        <v>30</v>
      </c>
      <c r="J614" s="46"/>
      <c r="K614" s="7">
        <v>120.0</v>
      </c>
      <c r="L614" s="6"/>
      <c r="M614" s="6"/>
    </row>
    <row r="615">
      <c r="A615" s="6"/>
      <c r="B615" s="9" t="s">
        <v>21</v>
      </c>
      <c r="C615" s="9" t="s">
        <v>2538</v>
      </c>
      <c r="D615" s="47">
        <v>2016.0</v>
      </c>
      <c r="E615" s="47" t="s">
        <v>954</v>
      </c>
      <c r="F615" s="47" t="s">
        <v>2539</v>
      </c>
      <c r="G615" s="47">
        <v>33.0</v>
      </c>
      <c r="H615" s="46"/>
      <c r="I615" s="47" t="s">
        <v>30</v>
      </c>
      <c r="J615" s="46"/>
      <c r="K615" s="7">
        <v>120.0</v>
      </c>
      <c r="L615" s="6"/>
      <c r="M615" s="6"/>
    </row>
    <row r="616">
      <c r="A616" s="6"/>
      <c r="B616" s="9" t="s">
        <v>21</v>
      </c>
      <c r="C616" s="9" t="s">
        <v>2540</v>
      </c>
      <c r="D616" s="47">
        <v>2018.0</v>
      </c>
      <c r="E616" s="47" t="s">
        <v>786</v>
      </c>
      <c r="F616" s="47" t="s">
        <v>1976</v>
      </c>
      <c r="G616" s="47">
        <v>78.0</v>
      </c>
      <c r="H616" s="46"/>
      <c r="I616" s="47" t="s">
        <v>30</v>
      </c>
      <c r="J616" s="46"/>
      <c r="K616" s="7">
        <v>120.0</v>
      </c>
      <c r="L616" s="6"/>
      <c r="M616" s="6"/>
    </row>
    <row r="617">
      <c r="A617" s="6"/>
      <c r="B617" s="9" t="s">
        <v>21</v>
      </c>
      <c r="C617" s="9" t="s">
        <v>2541</v>
      </c>
      <c r="D617" s="47">
        <v>2018.0</v>
      </c>
      <c r="E617" s="47" t="s">
        <v>786</v>
      </c>
      <c r="F617" s="47" t="s">
        <v>1976</v>
      </c>
      <c r="G617" s="47">
        <v>78.0</v>
      </c>
      <c r="H617" s="46"/>
      <c r="I617" s="47" t="s">
        <v>30</v>
      </c>
      <c r="J617" s="46"/>
      <c r="K617" s="7">
        <v>120.0</v>
      </c>
      <c r="L617" s="6"/>
      <c r="M617" s="6"/>
    </row>
    <row r="618">
      <c r="A618" s="6"/>
      <c r="B618" s="9" t="s">
        <v>21</v>
      </c>
      <c r="C618" s="9" t="s">
        <v>2542</v>
      </c>
      <c r="D618" s="76">
        <v>2018.0</v>
      </c>
      <c r="E618" s="76" t="s">
        <v>786</v>
      </c>
      <c r="F618" s="76" t="s">
        <v>1976</v>
      </c>
      <c r="G618" s="76">
        <v>78.0</v>
      </c>
      <c r="H618" s="76"/>
      <c r="I618" s="76" t="s">
        <v>814</v>
      </c>
      <c r="J618" s="46"/>
      <c r="K618" s="7">
        <v>120.0</v>
      </c>
      <c r="L618" s="6"/>
      <c r="M618" s="6"/>
    </row>
    <row r="619">
      <c r="A619" s="6"/>
      <c r="B619" s="9" t="s">
        <v>66</v>
      </c>
      <c r="C619" s="9" t="s">
        <v>2543</v>
      </c>
      <c r="D619" s="47">
        <v>2020.0</v>
      </c>
      <c r="E619" s="47" t="s">
        <v>305</v>
      </c>
      <c r="F619" s="47" t="s">
        <v>2544</v>
      </c>
      <c r="G619" s="47">
        <v>180.0</v>
      </c>
      <c r="H619" s="47" t="s">
        <v>2204</v>
      </c>
      <c r="I619" s="47" t="s">
        <v>68</v>
      </c>
      <c r="J619" s="46"/>
      <c r="K619" s="7">
        <v>120.0</v>
      </c>
      <c r="L619" s="6"/>
      <c r="M619" s="6"/>
    </row>
    <row r="620">
      <c r="A620" s="6"/>
      <c r="B620" s="19"/>
      <c r="C620" s="9" t="s">
        <v>2545</v>
      </c>
      <c r="D620" s="7">
        <v>1987.0</v>
      </c>
      <c r="E620" s="7" t="s">
        <v>102</v>
      </c>
      <c r="F620" s="7" t="s">
        <v>288</v>
      </c>
      <c r="G620" s="7">
        <v>2.0</v>
      </c>
      <c r="H620" s="7" t="s">
        <v>1567</v>
      </c>
      <c r="I620" s="7" t="s">
        <v>763</v>
      </c>
      <c r="J620" s="6"/>
      <c r="K620" s="7">
        <v>120.0</v>
      </c>
      <c r="L620" s="6"/>
      <c r="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85" t="s">
        <v>2546</v>
      </c>
      <c r="B622" s="39">
        <f>counta(B624:B683)</f>
        <v>60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6"/>
      <c r="B624" s="9" t="s">
        <v>21</v>
      </c>
      <c r="C624" s="9" t="s">
        <v>2547</v>
      </c>
      <c r="D624" s="47">
        <v>2015.0</v>
      </c>
      <c r="E624" s="47" t="s">
        <v>119</v>
      </c>
      <c r="F624" s="47" t="s">
        <v>2548</v>
      </c>
      <c r="G624" s="47">
        <v>215.0</v>
      </c>
      <c r="H624" s="46"/>
      <c r="I624" s="47" t="s">
        <v>25</v>
      </c>
      <c r="J624" s="46"/>
      <c r="K624" s="7">
        <v>125.0</v>
      </c>
      <c r="L624" s="6"/>
      <c r="M624" s="6"/>
    </row>
    <row r="625">
      <c r="A625" s="6"/>
      <c r="B625" s="9" t="s">
        <v>21</v>
      </c>
      <c r="C625" s="9" t="s">
        <v>2549</v>
      </c>
      <c r="D625" s="47">
        <v>2019.0</v>
      </c>
      <c r="E625" s="47" t="s">
        <v>1852</v>
      </c>
      <c r="F625" s="47" t="s">
        <v>2550</v>
      </c>
      <c r="G625" s="52">
        <v>259.0</v>
      </c>
      <c r="H625" s="47" t="s">
        <v>2178</v>
      </c>
      <c r="I625" s="47" t="s">
        <v>30</v>
      </c>
      <c r="J625" s="46"/>
      <c r="K625" s="7">
        <v>125.0</v>
      </c>
      <c r="L625" s="6"/>
      <c r="M625" s="6"/>
    </row>
    <row r="626">
      <c r="A626" s="6"/>
      <c r="B626" s="9" t="s">
        <v>21</v>
      </c>
      <c r="C626" s="9" t="s">
        <v>2551</v>
      </c>
      <c r="D626" s="47">
        <v>2019.0</v>
      </c>
      <c r="E626" s="47" t="s">
        <v>1852</v>
      </c>
      <c r="F626" s="47" t="s">
        <v>2550</v>
      </c>
      <c r="G626" s="52">
        <v>259.0</v>
      </c>
      <c r="H626" s="47" t="s">
        <v>2178</v>
      </c>
      <c r="I626" s="47" t="s">
        <v>30</v>
      </c>
      <c r="J626" s="46"/>
      <c r="K626" s="7">
        <v>125.0</v>
      </c>
      <c r="L626" s="6"/>
      <c r="M626" s="6"/>
    </row>
    <row r="627">
      <c r="A627" s="6"/>
      <c r="B627" s="9" t="s">
        <v>21</v>
      </c>
      <c r="C627" s="9" t="s">
        <v>2552</v>
      </c>
      <c r="D627" s="47">
        <v>2019.0</v>
      </c>
      <c r="E627" s="47" t="s">
        <v>1852</v>
      </c>
      <c r="F627" s="47" t="s">
        <v>2550</v>
      </c>
      <c r="G627" s="52">
        <v>259.0</v>
      </c>
      <c r="H627" s="47" t="s">
        <v>2178</v>
      </c>
      <c r="I627" s="47" t="s">
        <v>30</v>
      </c>
      <c r="J627" s="46"/>
      <c r="K627" s="7">
        <v>125.0</v>
      </c>
      <c r="L627" s="6"/>
      <c r="M627" s="6"/>
    </row>
    <row r="628">
      <c r="A628" s="6"/>
      <c r="B628" s="9" t="s">
        <v>66</v>
      </c>
      <c r="C628" s="17">
        <v>7454586.0</v>
      </c>
      <c r="D628" s="17">
        <v>2019.0</v>
      </c>
      <c r="E628" s="17" t="s">
        <v>786</v>
      </c>
      <c r="F628" s="17" t="s">
        <v>2450</v>
      </c>
      <c r="G628" s="17">
        <v>248.0</v>
      </c>
      <c r="H628" s="18"/>
      <c r="I628" s="17" t="s">
        <v>68</v>
      </c>
      <c r="J628" s="6"/>
      <c r="K628" s="7">
        <v>125.0</v>
      </c>
      <c r="L628" s="6"/>
      <c r="M628" s="6"/>
    </row>
    <row r="629">
      <c r="A629" s="6"/>
      <c r="B629" s="16" t="s">
        <v>21</v>
      </c>
      <c r="C629" s="16" t="s">
        <v>2553</v>
      </c>
      <c r="D629" s="17">
        <v>2018.0</v>
      </c>
      <c r="E629" s="17" t="s">
        <v>786</v>
      </c>
      <c r="F629" s="17" t="s">
        <v>1976</v>
      </c>
      <c r="G629" s="17">
        <v>78.0</v>
      </c>
      <c r="H629" s="17"/>
      <c r="I629" s="17" t="s">
        <v>30</v>
      </c>
      <c r="J629" s="6"/>
      <c r="K629" s="7">
        <v>125.0</v>
      </c>
      <c r="L629" s="6"/>
      <c r="M629" s="6"/>
    </row>
    <row r="630">
      <c r="A630" s="6"/>
      <c r="B630" s="16" t="s">
        <v>21</v>
      </c>
      <c r="C630" s="16" t="s">
        <v>2554</v>
      </c>
      <c r="D630" s="17">
        <v>2018.0</v>
      </c>
      <c r="E630" s="17" t="s">
        <v>786</v>
      </c>
      <c r="F630" s="17" t="s">
        <v>1976</v>
      </c>
      <c r="G630" s="17">
        <v>78.0</v>
      </c>
      <c r="H630" s="17"/>
      <c r="I630" s="17" t="s">
        <v>30</v>
      </c>
      <c r="J630" s="6"/>
      <c r="K630" s="7">
        <v>125.0</v>
      </c>
      <c r="L630" s="6"/>
      <c r="M630" s="6"/>
    </row>
    <row r="631">
      <c r="A631" s="6"/>
      <c r="B631" s="16" t="s">
        <v>21</v>
      </c>
      <c r="C631" s="9" t="s">
        <v>2555</v>
      </c>
      <c r="D631" s="29">
        <v>2020.0</v>
      </c>
      <c r="E631" s="29" t="s">
        <v>786</v>
      </c>
      <c r="F631" s="29" t="s">
        <v>2526</v>
      </c>
      <c r="G631" s="7">
        <v>278.0</v>
      </c>
      <c r="H631" s="29" t="s">
        <v>2556</v>
      </c>
      <c r="I631" s="30" t="s">
        <v>72</v>
      </c>
      <c r="J631" s="6"/>
      <c r="K631" s="7">
        <v>125.0</v>
      </c>
      <c r="L631" s="6"/>
      <c r="M631" s="6"/>
    </row>
    <row r="632">
      <c r="A632" s="6"/>
      <c r="B632" s="16" t="s">
        <v>21</v>
      </c>
      <c r="C632" s="9" t="s">
        <v>2557</v>
      </c>
      <c r="D632" s="29">
        <v>2020.0</v>
      </c>
      <c r="E632" s="29" t="s">
        <v>786</v>
      </c>
      <c r="F632" s="29" t="s">
        <v>2526</v>
      </c>
      <c r="G632" s="7">
        <v>278.0</v>
      </c>
      <c r="H632" s="29" t="s">
        <v>2556</v>
      </c>
      <c r="I632" s="30" t="s">
        <v>72</v>
      </c>
      <c r="J632" s="6"/>
      <c r="K632" s="7">
        <v>125.0</v>
      </c>
      <c r="L632" s="6"/>
      <c r="M632" s="6"/>
    </row>
    <row r="633">
      <c r="A633" s="6"/>
      <c r="B633" s="16" t="s">
        <v>21</v>
      </c>
      <c r="C633" s="9" t="s">
        <v>2558</v>
      </c>
      <c r="D633" s="29">
        <v>2020.0</v>
      </c>
      <c r="E633" s="29" t="s">
        <v>786</v>
      </c>
      <c r="F633" s="29" t="s">
        <v>2526</v>
      </c>
      <c r="G633" s="7">
        <v>278.0</v>
      </c>
      <c r="H633" s="29" t="s">
        <v>2556</v>
      </c>
      <c r="I633" s="30" t="s">
        <v>72</v>
      </c>
      <c r="J633" s="6"/>
      <c r="K633" s="7">
        <v>125.0</v>
      </c>
      <c r="L633" s="6"/>
      <c r="M633" s="6"/>
    </row>
    <row r="634">
      <c r="A634" s="6"/>
      <c r="B634" s="16" t="s">
        <v>21</v>
      </c>
      <c r="C634" s="9" t="s">
        <v>2559</v>
      </c>
      <c r="D634" s="29">
        <v>2020.0</v>
      </c>
      <c r="E634" s="29" t="s">
        <v>786</v>
      </c>
      <c r="F634" s="29" t="s">
        <v>2526</v>
      </c>
      <c r="G634" s="7">
        <v>278.0</v>
      </c>
      <c r="H634" s="29" t="s">
        <v>2556</v>
      </c>
      <c r="I634" s="30" t="s">
        <v>72</v>
      </c>
      <c r="J634" s="6"/>
      <c r="K634" s="7">
        <v>125.0</v>
      </c>
      <c r="L634" s="6"/>
      <c r="M634" s="6"/>
    </row>
    <row r="635">
      <c r="A635" s="6"/>
      <c r="B635" s="16" t="s">
        <v>21</v>
      </c>
      <c r="C635" s="9" t="s">
        <v>2560</v>
      </c>
      <c r="D635" s="29">
        <v>2020.0</v>
      </c>
      <c r="E635" s="29" t="s">
        <v>786</v>
      </c>
      <c r="F635" s="29" t="s">
        <v>2526</v>
      </c>
      <c r="G635" s="7">
        <v>278.0</v>
      </c>
      <c r="H635" s="29" t="s">
        <v>2556</v>
      </c>
      <c r="I635" s="30" t="s">
        <v>72</v>
      </c>
      <c r="J635" s="6"/>
      <c r="K635" s="7">
        <v>125.0</v>
      </c>
      <c r="L635" s="6"/>
      <c r="M635" s="6"/>
    </row>
    <row r="636">
      <c r="A636" s="6"/>
      <c r="B636" s="16" t="s">
        <v>21</v>
      </c>
      <c r="C636" s="9" t="s">
        <v>2561</v>
      </c>
      <c r="D636" s="29">
        <v>2020.0</v>
      </c>
      <c r="E636" s="29" t="s">
        <v>786</v>
      </c>
      <c r="F636" s="29" t="s">
        <v>2526</v>
      </c>
      <c r="G636" s="7">
        <v>278.0</v>
      </c>
      <c r="H636" s="29" t="s">
        <v>2556</v>
      </c>
      <c r="I636" s="30" t="s">
        <v>72</v>
      </c>
      <c r="J636" s="6"/>
      <c r="K636" s="7">
        <v>125.0</v>
      </c>
      <c r="L636" s="6"/>
      <c r="M636" s="6"/>
    </row>
    <row r="637">
      <c r="A637" s="6"/>
      <c r="B637" s="16" t="s">
        <v>21</v>
      </c>
      <c r="C637" s="9" t="s">
        <v>2562</v>
      </c>
      <c r="D637" s="29">
        <v>2020.0</v>
      </c>
      <c r="E637" s="29" t="s">
        <v>786</v>
      </c>
      <c r="F637" s="29" t="s">
        <v>2526</v>
      </c>
      <c r="G637" s="7">
        <v>278.0</v>
      </c>
      <c r="H637" s="29" t="s">
        <v>2563</v>
      </c>
      <c r="I637" s="30" t="s">
        <v>72</v>
      </c>
      <c r="J637" s="6"/>
      <c r="K637" s="7">
        <v>125.0</v>
      </c>
      <c r="L637" s="6"/>
      <c r="M637" s="6"/>
    </row>
    <row r="638">
      <c r="A638" s="6"/>
      <c r="B638" s="9" t="s">
        <v>21</v>
      </c>
      <c r="C638" s="9" t="s">
        <v>2564</v>
      </c>
      <c r="D638" s="86">
        <v>1988.0</v>
      </c>
      <c r="E638" s="86" t="s">
        <v>102</v>
      </c>
      <c r="F638" s="86" t="s">
        <v>288</v>
      </c>
      <c r="G638" s="87"/>
      <c r="H638" s="86">
        <v>17.0</v>
      </c>
      <c r="I638" s="86" t="s">
        <v>666</v>
      </c>
      <c r="J638" s="86"/>
      <c r="K638" s="7">
        <v>125.0</v>
      </c>
      <c r="L638" s="6"/>
      <c r="M638" s="6"/>
    </row>
    <row r="639">
      <c r="A639" s="6"/>
      <c r="B639" s="9" t="s">
        <v>21</v>
      </c>
      <c r="C639" s="9" t="s">
        <v>2565</v>
      </c>
      <c r="D639" s="7">
        <v>1988.0</v>
      </c>
      <c r="E639" s="7" t="s">
        <v>102</v>
      </c>
      <c r="F639" s="7" t="s">
        <v>288</v>
      </c>
      <c r="G639" s="7" t="s">
        <v>1567</v>
      </c>
      <c r="H639" s="7">
        <v>7.0</v>
      </c>
      <c r="I639" s="7" t="s">
        <v>666</v>
      </c>
      <c r="J639" s="6"/>
      <c r="K639" s="7">
        <v>125.0</v>
      </c>
      <c r="L639" s="6"/>
      <c r="M639" s="6"/>
    </row>
    <row r="640">
      <c r="A640" s="6"/>
      <c r="B640" s="9" t="s">
        <v>21</v>
      </c>
      <c r="C640" s="9" t="s">
        <v>2566</v>
      </c>
      <c r="D640" s="22">
        <v>2019.0</v>
      </c>
      <c r="E640" s="22" t="s">
        <v>305</v>
      </c>
      <c r="F640" s="22" t="s">
        <v>2430</v>
      </c>
      <c r="G640" s="22">
        <v>19.0</v>
      </c>
      <c r="H640" s="22" t="s">
        <v>2567</v>
      </c>
      <c r="I640" s="22" t="s">
        <v>30</v>
      </c>
      <c r="J640" s="6"/>
      <c r="K640" s="7">
        <v>140.0</v>
      </c>
      <c r="L640" s="6"/>
      <c r="M640" s="6"/>
    </row>
    <row r="641">
      <c r="A641" s="6"/>
      <c r="B641" s="9" t="s">
        <v>66</v>
      </c>
      <c r="C641" s="9" t="s">
        <v>2568</v>
      </c>
      <c r="D641" s="22">
        <v>2019.0</v>
      </c>
      <c r="E641" s="22" t="s">
        <v>786</v>
      </c>
      <c r="F641" s="22" t="s">
        <v>1848</v>
      </c>
      <c r="G641" s="22">
        <v>249.0</v>
      </c>
      <c r="H641" s="27"/>
      <c r="I641" s="22" t="s">
        <v>68</v>
      </c>
      <c r="J641" s="6"/>
      <c r="K641" s="7">
        <v>150.0</v>
      </c>
      <c r="L641" s="6"/>
      <c r="M641" s="6"/>
    </row>
    <row r="642">
      <c r="A642" s="6"/>
      <c r="B642" s="16" t="s">
        <v>21</v>
      </c>
      <c r="C642" s="16" t="s">
        <v>2569</v>
      </c>
      <c r="D642" s="17">
        <v>2003.0</v>
      </c>
      <c r="E642" s="17" t="s">
        <v>2570</v>
      </c>
      <c r="F642" s="17" t="s">
        <v>2272</v>
      </c>
      <c r="G642" s="17">
        <v>264.0</v>
      </c>
      <c r="H642" s="18"/>
      <c r="I642" s="17" t="s">
        <v>25</v>
      </c>
      <c r="J642" s="6"/>
      <c r="K642" s="7">
        <v>150.0</v>
      </c>
      <c r="L642" s="6"/>
      <c r="M642" s="6"/>
    </row>
    <row r="643">
      <c r="A643" s="6"/>
      <c r="B643" s="16" t="s">
        <v>21</v>
      </c>
      <c r="C643" s="16" t="s">
        <v>2571</v>
      </c>
      <c r="D643" s="17">
        <v>2003.0</v>
      </c>
      <c r="E643" s="17" t="s">
        <v>2570</v>
      </c>
      <c r="F643" s="17" t="s">
        <v>2272</v>
      </c>
      <c r="G643" s="17">
        <v>264.0</v>
      </c>
      <c r="H643" s="18"/>
      <c r="I643" s="17" t="s">
        <v>25</v>
      </c>
      <c r="J643" s="6"/>
      <c r="K643" s="7">
        <v>150.0</v>
      </c>
      <c r="L643" s="6"/>
      <c r="M643" s="6"/>
    </row>
    <row r="644">
      <c r="A644" s="6"/>
      <c r="B644" s="16" t="s">
        <v>21</v>
      </c>
      <c r="C644" s="16" t="s">
        <v>2572</v>
      </c>
      <c r="D644" s="17">
        <v>2003.0</v>
      </c>
      <c r="E644" s="17" t="s">
        <v>2570</v>
      </c>
      <c r="F644" s="17" t="s">
        <v>2272</v>
      </c>
      <c r="G644" s="17">
        <v>264.0</v>
      </c>
      <c r="H644" s="18"/>
      <c r="I644" s="17" t="s">
        <v>25</v>
      </c>
      <c r="J644" s="6"/>
      <c r="K644" s="7">
        <v>150.0</v>
      </c>
      <c r="L644" s="6"/>
      <c r="M644" s="6"/>
    </row>
    <row r="645">
      <c r="A645" s="6"/>
      <c r="B645" s="16" t="s">
        <v>21</v>
      </c>
      <c r="C645" s="16" t="s">
        <v>2573</v>
      </c>
      <c r="D645" s="17">
        <v>2003.0</v>
      </c>
      <c r="E645" s="17" t="s">
        <v>2570</v>
      </c>
      <c r="F645" s="17" t="s">
        <v>2272</v>
      </c>
      <c r="G645" s="17">
        <v>264.0</v>
      </c>
      <c r="H645" s="18"/>
      <c r="I645" s="17" t="s">
        <v>25</v>
      </c>
      <c r="J645" s="6"/>
      <c r="K645" s="7">
        <v>150.0</v>
      </c>
      <c r="L645" s="6"/>
      <c r="M645" s="6"/>
    </row>
    <row r="646">
      <c r="A646" s="6"/>
      <c r="B646" s="9" t="s">
        <v>21</v>
      </c>
      <c r="C646" s="9" t="s">
        <v>2574</v>
      </c>
      <c r="D646" s="7">
        <v>2019.0</v>
      </c>
      <c r="E646" s="7" t="s">
        <v>2012</v>
      </c>
      <c r="F646" s="7" t="s">
        <v>1848</v>
      </c>
      <c r="G646" s="7"/>
      <c r="H646" s="7">
        <v>168.0</v>
      </c>
      <c r="I646" s="7" t="s">
        <v>30</v>
      </c>
      <c r="J646" s="6"/>
      <c r="K646" s="7">
        <v>150.0</v>
      </c>
      <c r="L646" s="6"/>
      <c r="M646" s="6"/>
    </row>
    <row r="647">
      <c r="A647" s="6"/>
      <c r="B647" s="9" t="s">
        <v>21</v>
      </c>
      <c r="C647" s="9" t="s">
        <v>2575</v>
      </c>
      <c r="D647" s="7">
        <v>1988.0</v>
      </c>
      <c r="E647" s="7" t="s">
        <v>2576</v>
      </c>
      <c r="F647" s="7" t="s">
        <v>288</v>
      </c>
      <c r="G647" s="7" t="s">
        <v>2577</v>
      </c>
      <c r="H647" s="7"/>
      <c r="I647" s="7" t="s">
        <v>30</v>
      </c>
      <c r="J647" s="6"/>
      <c r="K647" s="7">
        <v>150.0</v>
      </c>
      <c r="L647" s="6"/>
      <c r="M647" s="6"/>
    </row>
    <row r="648">
      <c r="A648" s="6"/>
      <c r="B648" s="9" t="s">
        <v>21</v>
      </c>
      <c r="C648" s="9" t="s">
        <v>2578</v>
      </c>
      <c r="D648" s="7">
        <v>1989.0</v>
      </c>
      <c r="E648" s="7" t="s">
        <v>1995</v>
      </c>
      <c r="F648" s="7" t="s">
        <v>288</v>
      </c>
      <c r="G648" s="7" t="s">
        <v>1865</v>
      </c>
      <c r="H648" s="7">
        <v>21.0</v>
      </c>
      <c r="I648" s="7" t="s">
        <v>30</v>
      </c>
      <c r="J648" s="6"/>
      <c r="K648" s="7">
        <v>160.0</v>
      </c>
      <c r="L648" s="6"/>
      <c r="M648" s="6"/>
    </row>
    <row r="649">
      <c r="A649" s="6"/>
      <c r="B649" s="9" t="s">
        <v>21</v>
      </c>
      <c r="C649" s="9" t="s">
        <v>2579</v>
      </c>
      <c r="D649" s="7">
        <v>1989.0</v>
      </c>
      <c r="E649" s="7" t="s">
        <v>1995</v>
      </c>
      <c r="F649" s="7" t="s">
        <v>288</v>
      </c>
      <c r="G649" s="7" t="s">
        <v>1865</v>
      </c>
      <c r="H649" s="7">
        <v>21.0</v>
      </c>
      <c r="I649" s="7" t="s">
        <v>30</v>
      </c>
      <c r="J649" s="6"/>
      <c r="K649" s="7">
        <v>160.0</v>
      </c>
      <c r="L649" s="6"/>
      <c r="M649" s="6"/>
    </row>
    <row r="650">
      <c r="A650" s="6"/>
      <c r="B650" s="9" t="s">
        <v>21</v>
      </c>
      <c r="C650" s="9" t="s">
        <v>2580</v>
      </c>
      <c r="D650" s="7">
        <v>1988.0</v>
      </c>
      <c r="E650" s="7" t="s">
        <v>102</v>
      </c>
      <c r="F650" s="7" t="s">
        <v>2235</v>
      </c>
      <c r="G650" s="6"/>
      <c r="H650" s="7">
        <v>43.0</v>
      </c>
      <c r="I650" s="7" t="s">
        <v>25</v>
      </c>
      <c r="J650" s="6"/>
      <c r="K650" s="7">
        <v>165.0</v>
      </c>
      <c r="L650" s="6"/>
      <c r="M650" s="6"/>
    </row>
    <row r="651">
      <c r="A651" s="6"/>
      <c r="B651" s="9" t="s">
        <v>21</v>
      </c>
      <c r="C651" s="9" t="s">
        <v>2581</v>
      </c>
      <c r="D651" s="7">
        <v>1988.0</v>
      </c>
      <c r="E651" s="7" t="s">
        <v>102</v>
      </c>
      <c r="F651" s="7" t="s">
        <v>2235</v>
      </c>
      <c r="G651" s="6"/>
      <c r="H651" s="7">
        <v>43.0</v>
      </c>
      <c r="I651" s="7" t="s">
        <v>25</v>
      </c>
      <c r="J651" s="6"/>
      <c r="K651" s="7">
        <v>165.0</v>
      </c>
      <c r="L651" s="6"/>
      <c r="M651" s="6"/>
    </row>
    <row r="652">
      <c r="A652" s="6"/>
      <c r="B652" s="9" t="s">
        <v>21</v>
      </c>
      <c r="C652" s="9" t="s">
        <v>2582</v>
      </c>
      <c r="D652" s="7">
        <v>1988.0</v>
      </c>
      <c r="E652" s="7" t="s">
        <v>102</v>
      </c>
      <c r="F652" s="7" t="s">
        <v>2235</v>
      </c>
      <c r="G652" s="6"/>
      <c r="H652" s="7">
        <v>43.0</v>
      </c>
      <c r="I652" s="7" t="s">
        <v>25</v>
      </c>
      <c r="J652" s="6"/>
      <c r="K652" s="7">
        <v>165.0</v>
      </c>
      <c r="L652" s="6"/>
      <c r="M652" s="6"/>
    </row>
    <row r="653">
      <c r="A653" s="6"/>
      <c r="B653" s="9" t="s">
        <v>21</v>
      </c>
      <c r="C653" s="9" t="s">
        <v>2583</v>
      </c>
      <c r="D653" s="7">
        <v>1988.0</v>
      </c>
      <c r="E653" s="7" t="s">
        <v>102</v>
      </c>
      <c r="F653" s="7" t="s">
        <v>2235</v>
      </c>
      <c r="G653" s="6"/>
      <c r="H653" s="7">
        <v>43.0</v>
      </c>
      <c r="I653" s="7" t="s">
        <v>25</v>
      </c>
      <c r="J653" s="6"/>
      <c r="K653" s="7">
        <v>165.0</v>
      </c>
      <c r="L653" s="6"/>
      <c r="M653" s="6"/>
    </row>
    <row r="654">
      <c r="A654" s="6"/>
      <c r="B654" s="9" t="s">
        <v>21</v>
      </c>
      <c r="C654" s="7">
        <v>5.0642626E7</v>
      </c>
      <c r="D654" s="7">
        <v>1988.0</v>
      </c>
      <c r="E654" s="7" t="s">
        <v>102</v>
      </c>
      <c r="F654" s="7" t="s">
        <v>288</v>
      </c>
      <c r="G654" s="7" t="s">
        <v>1865</v>
      </c>
      <c r="H654" s="7">
        <v>120.0</v>
      </c>
      <c r="I654" s="7" t="s">
        <v>72</v>
      </c>
      <c r="J654" s="6"/>
      <c r="K654" s="7">
        <v>170.0</v>
      </c>
      <c r="L654" s="6"/>
      <c r="M654" s="6"/>
    </row>
    <row r="655">
      <c r="A655" s="6"/>
      <c r="B655" s="9" t="s">
        <v>21</v>
      </c>
      <c r="C655" s="7">
        <v>5.0642627E7</v>
      </c>
      <c r="D655" s="7">
        <v>1988.0</v>
      </c>
      <c r="E655" s="7" t="s">
        <v>102</v>
      </c>
      <c r="F655" s="7" t="s">
        <v>288</v>
      </c>
      <c r="G655" s="7" t="s">
        <v>1865</v>
      </c>
      <c r="H655" s="7">
        <v>120.0</v>
      </c>
      <c r="I655" s="7" t="s">
        <v>72</v>
      </c>
      <c r="J655" s="6"/>
      <c r="K655" s="7">
        <v>170.0</v>
      </c>
      <c r="L655" s="6"/>
      <c r="M655" s="6"/>
    </row>
    <row r="656">
      <c r="A656" s="6"/>
      <c r="B656" s="9" t="s">
        <v>21</v>
      </c>
      <c r="C656" s="9" t="s">
        <v>2584</v>
      </c>
      <c r="D656" s="47">
        <v>2017.0</v>
      </c>
      <c r="E656" s="47" t="s">
        <v>954</v>
      </c>
      <c r="F656" s="47" t="s">
        <v>2302</v>
      </c>
      <c r="G656" s="47">
        <v>166.0</v>
      </c>
      <c r="H656" s="47" t="s">
        <v>898</v>
      </c>
      <c r="I656" s="47" t="s">
        <v>25</v>
      </c>
      <c r="J656" s="46"/>
      <c r="K656" s="7">
        <v>175.0</v>
      </c>
      <c r="L656" s="6"/>
      <c r="M656" s="6"/>
    </row>
    <row r="657">
      <c r="A657" s="6"/>
      <c r="B657" s="16" t="s">
        <v>21</v>
      </c>
      <c r="C657" s="16" t="s">
        <v>2585</v>
      </c>
      <c r="D657" s="17">
        <v>2019.0</v>
      </c>
      <c r="E657" s="17" t="s">
        <v>956</v>
      </c>
      <c r="F657" s="17" t="s">
        <v>1848</v>
      </c>
      <c r="G657" s="17">
        <v>116.0</v>
      </c>
      <c r="H657" s="17" t="s">
        <v>2586</v>
      </c>
      <c r="I657" s="17" t="s">
        <v>30</v>
      </c>
      <c r="J657" s="6"/>
      <c r="K657" s="7">
        <v>175.0</v>
      </c>
      <c r="L657" s="6"/>
      <c r="M657" s="6"/>
    </row>
    <row r="658">
      <c r="A658" s="6"/>
      <c r="B658" s="16" t="s">
        <v>21</v>
      </c>
      <c r="C658" s="9" t="s">
        <v>2587</v>
      </c>
      <c r="D658" s="29">
        <v>2020.0</v>
      </c>
      <c r="E658" s="29" t="s">
        <v>786</v>
      </c>
      <c r="F658" s="29" t="s">
        <v>2526</v>
      </c>
      <c r="G658" s="7">
        <v>278.0</v>
      </c>
      <c r="H658" s="29" t="s">
        <v>2563</v>
      </c>
      <c r="I658" s="30" t="s">
        <v>25</v>
      </c>
      <c r="J658" s="6"/>
      <c r="K658" s="7">
        <v>175.0</v>
      </c>
      <c r="L658" s="6"/>
      <c r="M658" s="6"/>
    </row>
    <row r="659">
      <c r="A659" s="6"/>
      <c r="B659" s="9" t="s">
        <v>21</v>
      </c>
      <c r="C659" s="9" t="s">
        <v>2588</v>
      </c>
      <c r="D659" s="47">
        <v>2009.0</v>
      </c>
      <c r="E659" s="47" t="s">
        <v>62</v>
      </c>
      <c r="F659" s="47" t="s">
        <v>1804</v>
      </c>
      <c r="G659" s="47">
        <v>319.0</v>
      </c>
      <c r="H659" s="46"/>
      <c r="I659" s="47" t="s">
        <v>666</v>
      </c>
      <c r="J659" s="46"/>
      <c r="K659" s="7">
        <v>180.0</v>
      </c>
      <c r="L659" s="6"/>
      <c r="M659" s="6"/>
    </row>
    <row r="660">
      <c r="A660" s="6"/>
      <c r="B660" s="9" t="s">
        <v>21</v>
      </c>
      <c r="C660" s="9" t="s">
        <v>2589</v>
      </c>
      <c r="D660" s="47">
        <v>2018.0</v>
      </c>
      <c r="E660" s="47" t="s">
        <v>786</v>
      </c>
      <c r="F660" s="47" t="s">
        <v>1840</v>
      </c>
      <c r="G660" s="47">
        <v>280.0</v>
      </c>
      <c r="H660" s="46"/>
      <c r="I660" s="47" t="s">
        <v>25</v>
      </c>
      <c r="J660" s="46"/>
      <c r="K660" s="7">
        <v>180.0</v>
      </c>
      <c r="L660" s="6"/>
      <c r="M660" s="6"/>
    </row>
    <row r="661">
      <c r="A661" s="6"/>
      <c r="B661" s="9" t="s">
        <v>21</v>
      </c>
      <c r="C661" s="9" t="s">
        <v>2590</v>
      </c>
      <c r="D661" s="47">
        <v>2018.0</v>
      </c>
      <c r="E661" s="47" t="s">
        <v>786</v>
      </c>
      <c r="F661" s="47" t="s">
        <v>1840</v>
      </c>
      <c r="G661" s="47">
        <v>280.0</v>
      </c>
      <c r="H661" s="46"/>
      <c r="I661" s="47" t="s">
        <v>25</v>
      </c>
      <c r="J661" s="46"/>
      <c r="K661" s="7">
        <v>180.0</v>
      </c>
      <c r="L661" s="6"/>
      <c r="M661" s="6"/>
    </row>
    <row r="662">
      <c r="A662" s="6"/>
      <c r="B662" s="9" t="s">
        <v>21</v>
      </c>
      <c r="C662" s="9" t="s">
        <v>2591</v>
      </c>
      <c r="D662" s="47">
        <v>2018.0</v>
      </c>
      <c r="E662" s="47" t="s">
        <v>305</v>
      </c>
      <c r="F662" s="47" t="s">
        <v>1840</v>
      </c>
      <c r="G662" s="47">
        <v>177.0</v>
      </c>
      <c r="H662" s="47" t="s">
        <v>1811</v>
      </c>
      <c r="I662" s="47" t="s">
        <v>25</v>
      </c>
      <c r="J662" s="46"/>
      <c r="K662" s="7">
        <v>190.0</v>
      </c>
      <c r="L662" s="6"/>
      <c r="M662" s="6"/>
    </row>
    <row r="663">
      <c r="A663" s="6"/>
      <c r="B663" s="9" t="s">
        <v>66</v>
      </c>
      <c r="C663" s="9" t="s">
        <v>2592</v>
      </c>
      <c r="D663" s="66">
        <v>2013.0</v>
      </c>
      <c r="E663" s="66" t="s">
        <v>1858</v>
      </c>
      <c r="F663" s="88" t="s">
        <v>2487</v>
      </c>
      <c r="G663" s="15">
        <v>275.0</v>
      </c>
      <c r="H663" s="66" t="s">
        <v>1737</v>
      </c>
      <c r="I663" s="66" t="s">
        <v>244</v>
      </c>
      <c r="J663" s="6"/>
      <c r="K663" s="7">
        <v>190.0</v>
      </c>
      <c r="L663" s="6"/>
      <c r="M663" s="6"/>
    </row>
    <row r="664">
      <c r="A664" s="6"/>
      <c r="B664" s="9" t="s">
        <v>21</v>
      </c>
      <c r="C664" s="9" t="s">
        <v>2593</v>
      </c>
      <c r="D664" s="47">
        <v>2018.0</v>
      </c>
      <c r="E664" s="47" t="s">
        <v>119</v>
      </c>
      <c r="F664" s="47" t="s">
        <v>1840</v>
      </c>
      <c r="G664" s="47">
        <v>177.0</v>
      </c>
      <c r="H664" s="46"/>
      <c r="I664" s="47" t="s">
        <v>30</v>
      </c>
      <c r="J664" s="46"/>
      <c r="K664" s="7">
        <v>200.0</v>
      </c>
      <c r="L664" s="6"/>
      <c r="M664" s="6"/>
    </row>
    <row r="665">
      <c r="A665" s="6"/>
      <c r="B665" s="9" t="s">
        <v>66</v>
      </c>
      <c r="C665" s="9" t="s">
        <v>2594</v>
      </c>
      <c r="D665" s="66">
        <v>2003.0</v>
      </c>
      <c r="E665" s="66" t="s">
        <v>2595</v>
      </c>
      <c r="F665" s="88" t="s">
        <v>1823</v>
      </c>
      <c r="G665" s="66">
        <v>15.0</v>
      </c>
      <c r="H665" s="66" t="s">
        <v>2596</v>
      </c>
      <c r="I665" s="66" t="s">
        <v>68</v>
      </c>
      <c r="J665" s="6"/>
      <c r="K665" s="7">
        <v>200.0</v>
      </c>
      <c r="L665" s="6"/>
      <c r="M665" s="6"/>
    </row>
    <row r="666">
      <c r="A666" s="6"/>
      <c r="B666" s="9" t="s">
        <v>21</v>
      </c>
      <c r="C666" s="9" t="s">
        <v>2597</v>
      </c>
      <c r="D666" s="7">
        <v>2017.0</v>
      </c>
      <c r="E666" s="7" t="s">
        <v>905</v>
      </c>
      <c r="F666" s="7" t="s">
        <v>2302</v>
      </c>
      <c r="G666" s="7">
        <v>16.0</v>
      </c>
      <c r="H666" s="6"/>
      <c r="I666" s="7" t="s">
        <v>30</v>
      </c>
      <c r="J666" s="6"/>
      <c r="K666" s="7">
        <v>200.0</v>
      </c>
      <c r="L666" s="6"/>
      <c r="M666" s="6"/>
    </row>
    <row r="667">
      <c r="A667" s="6"/>
      <c r="B667" s="16" t="s">
        <v>21</v>
      </c>
      <c r="C667" s="9" t="s">
        <v>2598</v>
      </c>
      <c r="D667" s="29">
        <v>2020.0</v>
      </c>
      <c r="E667" s="29" t="s">
        <v>786</v>
      </c>
      <c r="F667" s="29" t="s">
        <v>2526</v>
      </c>
      <c r="G667" s="7">
        <v>278.0</v>
      </c>
      <c r="H667" s="29" t="s">
        <v>2556</v>
      </c>
      <c r="I667" s="30" t="s">
        <v>25</v>
      </c>
      <c r="J667" s="6"/>
      <c r="K667" s="7">
        <v>200.0</v>
      </c>
      <c r="L667" s="6"/>
      <c r="M667" s="6"/>
    </row>
    <row r="668">
      <c r="A668" s="6"/>
      <c r="B668" s="16" t="s">
        <v>21</v>
      </c>
      <c r="C668" s="9" t="s">
        <v>2599</v>
      </c>
      <c r="D668" s="29">
        <v>2020.0</v>
      </c>
      <c r="E668" s="29" t="s">
        <v>786</v>
      </c>
      <c r="F668" s="29" t="s">
        <v>2526</v>
      </c>
      <c r="G668" s="7">
        <v>278.0</v>
      </c>
      <c r="H668" s="29" t="s">
        <v>2556</v>
      </c>
      <c r="I668" s="30" t="s">
        <v>25</v>
      </c>
      <c r="J668" s="6"/>
      <c r="K668" s="7">
        <v>200.0</v>
      </c>
      <c r="L668" s="6"/>
      <c r="M668" s="6"/>
    </row>
    <row r="669">
      <c r="A669" s="6"/>
      <c r="B669" s="16" t="s">
        <v>21</v>
      </c>
      <c r="C669" s="9" t="s">
        <v>2600</v>
      </c>
      <c r="D669" s="29">
        <v>2020.0</v>
      </c>
      <c r="E669" s="29" t="s">
        <v>786</v>
      </c>
      <c r="F669" s="29" t="s">
        <v>2526</v>
      </c>
      <c r="G669" s="7">
        <v>278.0</v>
      </c>
      <c r="H669" s="29" t="s">
        <v>2556</v>
      </c>
      <c r="I669" s="30" t="s">
        <v>25</v>
      </c>
      <c r="J669" s="6"/>
      <c r="K669" s="7">
        <v>200.0</v>
      </c>
      <c r="L669" s="6"/>
      <c r="M669" s="6"/>
    </row>
    <row r="670">
      <c r="A670" s="6"/>
      <c r="B670" s="16" t="s">
        <v>21</v>
      </c>
      <c r="C670" s="9" t="s">
        <v>2601</v>
      </c>
      <c r="D670" s="29">
        <v>2020.0</v>
      </c>
      <c r="E670" s="29" t="s">
        <v>786</v>
      </c>
      <c r="F670" s="29" t="s">
        <v>2526</v>
      </c>
      <c r="G670" s="7">
        <v>278.0</v>
      </c>
      <c r="H670" s="29" t="s">
        <v>2556</v>
      </c>
      <c r="I670" s="30" t="s">
        <v>25</v>
      </c>
      <c r="J670" s="6"/>
      <c r="K670" s="7">
        <v>200.0</v>
      </c>
      <c r="L670" s="6"/>
      <c r="M670" s="6"/>
    </row>
    <row r="671">
      <c r="A671" s="6"/>
      <c r="B671" s="16" t="s">
        <v>21</v>
      </c>
      <c r="C671" s="9" t="s">
        <v>2602</v>
      </c>
      <c r="D671" s="29">
        <v>2020.0</v>
      </c>
      <c r="E671" s="29" t="s">
        <v>786</v>
      </c>
      <c r="F671" s="29" t="s">
        <v>2526</v>
      </c>
      <c r="G671" s="7">
        <v>278.0</v>
      </c>
      <c r="H671" s="29" t="s">
        <v>2556</v>
      </c>
      <c r="I671" s="30" t="s">
        <v>25</v>
      </c>
      <c r="J671" s="6"/>
      <c r="K671" s="7">
        <v>200.0</v>
      </c>
      <c r="L671" s="6"/>
      <c r="M671" s="6"/>
    </row>
    <row r="672">
      <c r="A672" s="6"/>
      <c r="B672" s="9" t="s">
        <v>21</v>
      </c>
      <c r="C672" s="9" t="s">
        <v>2603</v>
      </c>
      <c r="D672" s="7">
        <v>2020.0</v>
      </c>
      <c r="E672" s="7" t="s">
        <v>319</v>
      </c>
      <c r="F672" s="7" t="s">
        <v>2455</v>
      </c>
      <c r="G672" s="7" t="s">
        <v>2604</v>
      </c>
      <c r="H672" s="7" t="s">
        <v>2605</v>
      </c>
      <c r="I672" s="7" t="s">
        <v>666</v>
      </c>
      <c r="J672" s="6"/>
      <c r="K672" s="7">
        <v>200.0</v>
      </c>
      <c r="L672" s="6"/>
      <c r="M672" s="6"/>
    </row>
    <row r="673">
      <c r="A673" s="6"/>
      <c r="B673" s="9" t="s">
        <v>21</v>
      </c>
      <c r="C673" s="9" t="s">
        <v>2606</v>
      </c>
      <c r="D673" s="7">
        <v>1988.0</v>
      </c>
      <c r="E673" s="7" t="s">
        <v>102</v>
      </c>
      <c r="F673" s="7" t="s">
        <v>2369</v>
      </c>
      <c r="G673" s="6"/>
      <c r="H673" s="7">
        <v>57.0</v>
      </c>
      <c r="I673" s="7" t="s">
        <v>25</v>
      </c>
      <c r="J673" s="6"/>
      <c r="K673" s="7">
        <v>200.0</v>
      </c>
      <c r="L673" s="6"/>
      <c r="M673" s="6"/>
    </row>
    <row r="674">
      <c r="A674" s="6"/>
      <c r="B674" s="9" t="s">
        <v>21</v>
      </c>
      <c r="C674" s="9" t="s">
        <v>2607</v>
      </c>
      <c r="D674" s="7">
        <v>1988.0</v>
      </c>
      <c r="E674" s="7" t="s">
        <v>102</v>
      </c>
      <c r="F674" s="7" t="s">
        <v>2369</v>
      </c>
      <c r="G674" s="6"/>
      <c r="H674" s="7">
        <v>57.0</v>
      </c>
      <c r="I674" s="7" t="s">
        <v>25</v>
      </c>
      <c r="J674" s="6"/>
      <c r="K674" s="7">
        <v>200.0</v>
      </c>
      <c r="L674" s="6"/>
      <c r="M674" s="6"/>
    </row>
    <row r="675">
      <c r="A675" s="6"/>
      <c r="B675" s="9" t="s">
        <v>21</v>
      </c>
      <c r="C675" s="9" t="s">
        <v>2608</v>
      </c>
      <c r="D675" s="7">
        <v>1988.0</v>
      </c>
      <c r="E675" s="7" t="s">
        <v>102</v>
      </c>
      <c r="F675" s="7" t="s">
        <v>2369</v>
      </c>
      <c r="G675" s="6"/>
      <c r="H675" s="7">
        <v>57.0</v>
      </c>
      <c r="I675" s="7" t="s">
        <v>25</v>
      </c>
      <c r="J675" s="6"/>
      <c r="K675" s="7">
        <v>200.0</v>
      </c>
      <c r="L675" s="6"/>
      <c r="M675" s="6"/>
    </row>
    <row r="676">
      <c r="A676" s="6"/>
      <c r="B676" s="9" t="s">
        <v>149</v>
      </c>
      <c r="C676" s="9" t="s">
        <v>2609</v>
      </c>
      <c r="D676" s="10">
        <v>2019.0</v>
      </c>
      <c r="E676" s="10" t="s">
        <v>305</v>
      </c>
      <c r="F676" s="10" t="s">
        <v>1848</v>
      </c>
      <c r="G676" s="10">
        <v>168.0</v>
      </c>
      <c r="H676" s="10" t="s">
        <v>2610</v>
      </c>
      <c r="I676" s="10" t="s">
        <v>155</v>
      </c>
      <c r="J676" s="6"/>
      <c r="K676" s="7">
        <v>220.0</v>
      </c>
      <c r="L676" s="6"/>
      <c r="M676" s="6"/>
    </row>
    <row r="677">
      <c r="A677" s="6"/>
      <c r="B677" s="9" t="s">
        <v>149</v>
      </c>
      <c r="C677" s="9" t="s">
        <v>2611</v>
      </c>
      <c r="D677" s="76">
        <v>2012.0</v>
      </c>
      <c r="E677" s="76" t="s">
        <v>786</v>
      </c>
      <c r="F677" s="76" t="s">
        <v>2524</v>
      </c>
      <c r="G677" s="76">
        <v>245.0</v>
      </c>
      <c r="H677" s="76"/>
      <c r="I677" s="76" t="s">
        <v>155</v>
      </c>
      <c r="J677" s="46"/>
      <c r="K677" s="7">
        <v>225.0</v>
      </c>
      <c r="L677" s="6"/>
      <c r="M677" s="6"/>
    </row>
    <row r="678">
      <c r="A678" s="6"/>
      <c r="B678" s="9" t="s">
        <v>21</v>
      </c>
      <c r="C678" s="9" t="s">
        <v>2612</v>
      </c>
      <c r="D678" s="7">
        <v>2020.0</v>
      </c>
      <c r="E678" s="7" t="s">
        <v>905</v>
      </c>
      <c r="F678" s="7" t="s">
        <v>2613</v>
      </c>
      <c r="G678" s="7">
        <v>278.0</v>
      </c>
      <c r="H678" s="7" t="s">
        <v>2614</v>
      </c>
      <c r="I678" s="7" t="s">
        <v>25</v>
      </c>
      <c r="J678" s="6"/>
      <c r="K678" s="7">
        <v>225.0</v>
      </c>
      <c r="L678" s="6"/>
      <c r="M678" s="6"/>
    </row>
    <row r="679">
      <c r="A679" s="6"/>
      <c r="B679" s="9" t="s">
        <v>21</v>
      </c>
      <c r="C679" s="9" t="s">
        <v>2615</v>
      </c>
      <c r="D679" s="7">
        <v>2019.0</v>
      </c>
      <c r="E679" s="7" t="s">
        <v>905</v>
      </c>
      <c r="F679" s="7" t="s">
        <v>1786</v>
      </c>
      <c r="G679" s="7">
        <v>248.0</v>
      </c>
      <c r="H679" s="6"/>
      <c r="I679" s="7" t="s">
        <v>30</v>
      </c>
      <c r="J679" s="6"/>
      <c r="K679" s="7">
        <v>240.0</v>
      </c>
      <c r="L679" s="6"/>
      <c r="M679" s="6"/>
    </row>
    <row r="680">
      <c r="A680" s="6"/>
      <c r="B680" s="9" t="s">
        <v>21</v>
      </c>
      <c r="C680" s="9" t="s">
        <v>2616</v>
      </c>
      <c r="D680" s="7">
        <v>2019.0</v>
      </c>
      <c r="E680" s="7" t="s">
        <v>905</v>
      </c>
      <c r="F680" s="7" t="s">
        <v>1786</v>
      </c>
      <c r="G680" s="7">
        <v>248.0</v>
      </c>
      <c r="H680" s="6"/>
      <c r="I680" s="7" t="s">
        <v>30</v>
      </c>
      <c r="J680" s="6"/>
      <c r="K680" s="7">
        <v>240.0</v>
      </c>
      <c r="L680" s="6"/>
      <c r="M680" s="6"/>
    </row>
    <row r="681">
      <c r="A681" s="6"/>
      <c r="B681" s="9" t="s">
        <v>21</v>
      </c>
      <c r="C681" s="9" t="s">
        <v>2617</v>
      </c>
      <c r="D681" s="7">
        <v>1988.0</v>
      </c>
      <c r="E681" s="7" t="s">
        <v>102</v>
      </c>
      <c r="F681" s="7" t="s">
        <v>2371</v>
      </c>
      <c r="G681" s="6"/>
      <c r="H681" s="7">
        <v>20.0</v>
      </c>
      <c r="I681" s="7" t="s">
        <v>25</v>
      </c>
      <c r="J681" s="6"/>
      <c r="K681" s="7">
        <v>240.0</v>
      </c>
      <c r="L681" s="6"/>
      <c r="M681" s="6"/>
    </row>
    <row r="682">
      <c r="A682" s="6"/>
      <c r="B682" s="9" t="s">
        <v>21</v>
      </c>
      <c r="C682" s="9" t="s">
        <v>2618</v>
      </c>
      <c r="D682" s="7">
        <v>1988.0</v>
      </c>
      <c r="E682" s="7" t="s">
        <v>102</v>
      </c>
      <c r="F682" s="7" t="s">
        <v>2371</v>
      </c>
      <c r="G682" s="6"/>
      <c r="H682" s="7">
        <v>20.0</v>
      </c>
      <c r="I682" s="7" t="s">
        <v>25</v>
      </c>
      <c r="J682" s="6"/>
      <c r="K682" s="7">
        <v>240.0</v>
      </c>
      <c r="L682" s="6"/>
      <c r="M682" s="6"/>
    </row>
    <row r="683">
      <c r="A683" s="6"/>
      <c r="B683" s="9" t="s">
        <v>21</v>
      </c>
      <c r="C683" s="9" t="s">
        <v>2619</v>
      </c>
      <c r="D683" s="7">
        <v>1988.0</v>
      </c>
      <c r="E683" s="7" t="s">
        <v>102</v>
      </c>
      <c r="F683" s="7" t="s">
        <v>2371</v>
      </c>
      <c r="G683" s="6"/>
      <c r="H683" s="7">
        <v>20.0</v>
      </c>
      <c r="I683" s="7" t="s">
        <v>25</v>
      </c>
      <c r="J683" s="6"/>
      <c r="K683" s="7">
        <v>240.0</v>
      </c>
      <c r="L683" s="6"/>
      <c r="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10" t="s">
        <v>2620</v>
      </c>
      <c r="B685" s="39">
        <f>counta(B687:B718)</f>
        <v>32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6"/>
      <c r="B687" s="16" t="s">
        <v>21</v>
      </c>
      <c r="C687" s="16" t="s">
        <v>2621</v>
      </c>
      <c r="D687" s="17">
        <v>2020.0</v>
      </c>
      <c r="E687" s="17" t="s">
        <v>786</v>
      </c>
      <c r="F687" s="17" t="s">
        <v>2209</v>
      </c>
      <c r="G687" s="17">
        <v>278.0</v>
      </c>
      <c r="H687" s="17" t="s">
        <v>898</v>
      </c>
      <c r="I687" s="17" t="s">
        <v>25</v>
      </c>
      <c r="J687" s="6"/>
      <c r="K687" s="7">
        <v>250.0</v>
      </c>
      <c r="L687" s="6"/>
      <c r="M687" s="6"/>
    </row>
    <row r="688">
      <c r="A688" s="6"/>
      <c r="B688" s="16" t="s">
        <v>21</v>
      </c>
      <c r="C688" s="9" t="s">
        <v>2622</v>
      </c>
      <c r="D688" s="29">
        <v>2020.0</v>
      </c>
      <c r="E688" s="29" t="s">
        <v>786</v>
      </c>
      <c r="F688" s="29" t="s">
        <v>2526</v>
      </c>
      <c r="G688" s="7">
        <v>278.0</v>
      </c>
      <c r="H688" s="29" t="s">
        <v>1837</v>
      </c>
      <c r="I688" s="30" t="s">
        <v>25</v>
      </c>
      <c r="J688" s="6"/>
      <c r="K688" s="7">
        <v>250.0</v>
      </c>
      <c r="L688" s="6"/>
      <c r="M688" s="6"/>
    </row>
    <row r="689">
      <c r="A689" s="6"/>
      <c r="B689" s="16" t="s">
        <v>21</v>
      </c>
      <c r="C689" s="9" t="s">
        <v>2623</v>
      </c>
      <c r="D689" s="29">
        <v>2020.0</v>
      </c>
      <c r="E689" s="29" t="s">
        <v>786</v>
      </c>
      <c r="F689" s="29" t="s">
        <v>2526</v>
      </c>
      <c r="G689" s="7">
        <v>278.0</v>
      </c>
      <c r="H689" s="29" t="s">
        <v>1837</v>
      </c>
      <c r="I689" s="30" t="s">
        <v>25</v>
      </c>
      <c r="J689" s="6"/>
      <c r="K689" s="7">
        <v>250.0</v>
      </c>
      <c r="L689" s="6"/>
      <c r="M689" s="6"/>
    </row>
    <row r="690">
      <c r="A690" s="6"/>
      <c r="B690" s="9" t="s">
        <v>21</v>
      </c>
      <c r="C690" s="9" t="s">
        <v>2624</v>
      </c>
      <c r="D690" s="76">
        <v>2020.0</v>
      </c>
      <c r="E690" s="76" t="s">
        <v>786</v>
      </c>
      <c r="F690" s="76" t="s">
        <v>2209</v>
      </c>
      <c r="G690" s="76">
        <v>278.0</v>
      </c>
      <c r="H690" s="76" t="s">
        <v>1731</v>
      </c>
      <c r="I690" s="76" t="s">
        <v>25</v>
      </c>
      <c r="J690" s="46"/>
      <c r="K690" s="7">
        <v>260.0</v>
      </c>
      <c r="L690" s="6"/>
      <c r="M690" s="6"/>
    </row>
    <row r="691">
      <c r="A691" s="6"/>
      <c r="B691" s="9" t="s">
        <v>21</v>
      </c>
      <c r="C691" s="9" t="s">
        <v>2625</v>
      </c>
      <c r="D691" s="47">
        <v>2009.0</v>
      </c>
      <c r="E691" s="47" t="s">
        <v>2489</v>
      </c>
      <c r="F691" s="47" t="s">
        <v>1804</v>
      </c>
      <c r="G691" s="47">
        <v>303.0</v>
      </c>
      <c r="H691" s="46"/>
      <c r="I691" s="47" t="s">
        <v>30</v>
      </c>
      <c r="J691" s="46"/>
      <c r="K691" s="7">
        <v>275.0</v>
      </c>
      <c r="L691" s="6"/>
      <c r="M691" s="6"/>
    </row>
    <row r="692">
      <c r="A692" s="6"/>
      <c r="B692" s="9" t="s">
        <v>21</v>
      </c>
      <c r="C692" s="9" t="s">
        <v>2626</v>
      </c>
      <c r="D692" s="10">
        <v>2019.0</v>
      </c>
      <c r="E692" s="10" t="s">
        <v>305</v>
      </c>
      <c r="F692" s="10" t="s">
        <v>1848</v>
      </c>
      <c r="G692" s="10">
        <v>168.0</v>
      </c>
      <c r="H692" s="10" t="s">
        <v>1981</v>
      </c>
      <c r="I692" s="10" t="s">
        <v>30</v>
      </c>
      <c r="J692" s="6"/>
      <c r="K692" s="7">
        <v>275.0</v>
      </c>
      <c r="L692" s="6"/>
      <c r="M692" s="6"/>
    </row>
    <row r="693">
      <c r="A693" s="6"/>
      <c r="B693" s="9" t="s">
        <v>66</v>
      </c>
      <c r="C693" s="9" t="s">
        <v>2627</v>
      </c>
      <c r="D693" s="7">
        <v>1988.0</v>
      </c>
      <c r="E693" s="7" t="s">
        <v>102</v>
      </c>
      <c r="F693" s="7" t="s">
        <v>288</v>
      </c>
      <c r="G693" s="7"/>
      <c r="H693" s="7">
        <v>17.0</v>
      </c>
      <c r="I693" s="7" t="s">
        <v>467</v>
      </c>
      <c r="J693" s="6"/>
      <c r="K693" s="7">
        <v>280.0</v>
      </c>
      <c r="L693" s="6"/>
      <c r="M693" s="6"/>
    </row>
    <row r="694">
      <c r="A694" s="6"/>
      <c r="B694" s="9" t="s">
        <v>21</v>
      </c>
      <c r="C694" s="9" t="s">
        <v>2628</v>
      </c>
      <c r="D694" s="76">
        <v>2018.0</v>
      </c>
      <c r="E694" s="76" t="s">
        <v>305</v>
      </c>
      <c r="F694" s="76" t="s">
        <v>1840</v>
      </c>
      <c r="G694" s="76">
        <v>177.0</v>
      </c>
      <c r="H694" s="76" t="s">
        <v>2478</v>
      </c>
      <c r="I694" s="76" t="s">
        <v>25</v>
      </c>
      <c r="J694" s="46"/>
      <c r="K694" s="7">
        <v>300.0</v>
      </c>
      <c r="L694" s="6"/>
      <c r="M694" s="6"/>
    </row>
    <row r="695">
      <c r="A695" s="6"/>
      <c r="B695" s="9" t="s">
        <v>21</v>
      </c>
      <c r="C695" s="9" t="s">
        <v>2629</v>
      </c>
      <c r="D695" s="75">
        <v>2019.0</v>
      </c>
      <c r="E695" s="75" t="s">
        <v>119</v>
      </c>
      <c r="F695" s="75" t="s">
        <v>1848</v>
      </c>
      <c r="G695" s="75">
        <v>202.0</v>
      </c>
      <c r="H695" s="75" t="s">
        <v>2630</v>
      </c>
      <c r="I695" s="10" t="s">
        <v>30</v>
      </c>
      <c r="J695" s="6"/>
      <c r="K695" s="7">
        <v>300.0</v>
      </c>
      <c r="L695" s="6"/>
      <c r="M695" s="6"/>
    </row>
    <row r="696">
      <c r="A696" s="6"/>
      <c r="B696" s="16" t="s">
        <v>21</v>
      </c>
      <c r="C696" s="16" t="s">
        <v>2631</v>
      </c>
      <c r="D696" s="17">
        <v>2020.0</v>
      </c>
      <c r="E696" s="17" t="s">
        <v>786</v>
      </c>
      <c r="F696" s="17" t="s">
        <v>2209</v>
      </c>
      <c r="G696" s="17">
        <v>278.0</v>
      </c>
      <c r="H696" s="17" t="s">
        <v>2632</v>
      </c>
      <c r="I696" s="17" t="s">
        <v>25</v>
      </c>
      <c r="J696" s="6"/>
      <c r="K696" s="7">
        <v>300.0</v>
      </c>
      <c r="L696" s="6"/>
      <c r="M696" s="6"/>
    </row>
    <row r="697">
      <c r="A697" s="6"/>
      <c r="B697" s="9" t="s">
        <v>21</v>
      </c>
      <c r="C697" s="9" t="s">
        <v>2633</v>
      </c>
      <c r="D697" s="7">
        <v>2020.0</v>
      </c>
      <c r="E697" s="7" t="s">
        <v>319</v>
      </c>
      <c r="F697" s="7" t="s">
        <v>2613</v>
      </c>
      <c r="G697" s="7">
        <v>153.0</v>
      </c>
      <c r="H697" s="7" t="s">
        <v>2610</v>
      </c>
      <c r="I697" s="7" t="s">
        <v>30</v>
      </c>
      <c r="J697" s="6"/>
      <c r="K697" s="7">
        <v>325.0</v>
      </c>
      <c r="L697" s="6"/>
      <c r="M697" s="6"/>
    </row>
    <row r="698">
      <c r="A698" s="6"/>
      <c r="B698" s="9" t="s">
        <v>21</v>
      </c>
      <c r="C698" s="9" t="s">
        <v>2634</v>
      </c>
      <c r="D698" s="7">
        <v>1987.0</v>
      </c>
      <c r="E698" s="7" t="s">
        <v>1969</v>
      </c>
      <c r="F698" s="7" t="s">
        <v>288</v>
      </c>
      <c r="G698" s="6"/>
      <c r="H698" s="7">
        <v>2.0</v>
      </c>
      <c r="I698" s="7" t="s">
        <v>72</v>
      </c>
      <c r="J698" s="6"/>
      <c r="K698" s="7">
        <v>325.0</v>
      </c>
      <c r="L698" s="6"/>
      <c r="M698" s="6"/>
    </row>
    <row r="699">
      <c r="A699" s="6"/>
      <c r="B699" s="9" t="s">
        <v>21</v>
      </c>
      <c r="C699" s="9" t="s">
        <v>2635</v>
      </c>
      <c r="D699" s="22">
        <v>2019.0</v>
      </c>
      <c r="E699" s="22" t="s">
        <v>305</v>
      </c>
      <c r="F699" s="22" t="s">
        <v>1848</v>
      </c>
      <c r="G699" s="22">
        <v>168.0</v>
      </c>
      <c r="H699" s="22" t="s">
        <v>2478</v>
      </c>
      <c r="I699" s="22" t="s">
        <v>30</v>
      </c>
      <c r="J699" s="6"/>
      <c r="K699" s="7">
        <v>335.0</v>
      </c>
      <c r="L699" s="6"/>
      <c r="M699" s="6"/>
    </row>
    <row r="700">
      <c r="A700" s="6"/>
      <c r="B700" s="9" t="s">
        <v>21</v>
      </c>
      <c r="C700" s="9" t="s">
        <v>2636</v>
      </c>
      <c r="D700" s="7">
        <v>2003.0</v>
      </c>
      <c r="E700" s="7" t="s">
        <v>2637</v>
      </c>
      <c r="F700" s="7" t="s">
        <v>1823</v>
      </c>
      <c r="G700" s="7">
        <v>15.0</v>
      </c>
      <c r="H700" s="7" t="s">
        <v>2596</v>
      </c>
      <c r="I700" s="7" t="s">
        <v>30</v>
      </c>
      <c r="J700" s="6"/>
      <c r="K700" s="7">
        <v>350.0</v>
      </c>
      <c r="L700" s="6"/>
      <c r="M700" s="6"/>
    </row>
    <row r="701">
      <c r="A701" s="6"/>
      <c r="B701" s="9" t="s">
        <v>21</v>
      </c>
      <c r="C701" s="9" t="s">
        <v>2638</v>
      </c>
      <c r="D701" s="22">
        <v>2019.0</v>
      </c>
      <c r="E701" s="22" t="s">
        <v>786</v>
      </c>
      <c r="F701" s="22" t="s">
        <v>1848</v>
      </c>
      <c r="G701" s="22">
        <v>249.0</v>
      </c>
      <c r="H701" s="22" t="s">
        <v>2639</v>
      </c>
      <c r="I701" s="22" t="s">
        <v>30</v>
      </c>
      <c r="J701" s="6"/>
      <c r="K701" s="7">
        <v>375.0</v>
      </c>
      <c r="L701" s="6"/>
      <c r="M701" s="6"/>
    </row>
    <row r="702">
      <c r="A702" s="6"/>
      <c r="B702" s="9" t="s">
        <v>21</v>
      </c>
      <c r="C702" s="9" t="s">
        <v>2640</v>
      </c>
      <c r="D702" s="47">
        <v>2003.0</v>
      </c>
      <c r="E702" s="47" t="s">
        <v>62</v>
      </c>
      <c r="F702" s="47" t="s">
        <v>1823</v>
      </c>
      <c r="G702" s="47">
        <v>221.0</v>
      </c>
      <c r="H702" s="46"/>
      <c r="I702" s="47" t="s">
        <v>72</v>
      </c>
      <c r="J702" s="46"/>
      <c r="K702" s="7">
        <v>400.0</v>
      </c>
      <c r="L702" s="6"/>
      <c r="M702" s="6"/>
    </row>
    <row r="703">
      <c r="A703" s="6"/>
      <c r="B703" s="9" t="s">
        <v>21</v>
      </c>
      <c r="C703" s="9" t="s">
        <v>2641</v>
      </c>
      <c r="D703" s="76">
        <v>2018.0</v>
      </c>
      <c r="E703" s="76" t="s">
        <v>954</v>
      </c>
      <c r="F703" s="76" t="s">
        <v>1840</v>
      </c>
      <c r="G703" s="76">
        <v>25.0</v>
      </c>
      <c r="H703" s="76" t="s">
        <v>2642</v>
      </c>
      <c r="I703" s="76" t="s">
        <v>862</v>
      </c>
      <c r="J703" s="46"/>
      <c r="K703" s="7">
        <v>400.0</v>
      </c>
      <c r="L703" s="6"/>
      <c r="M703" s="6"/>
    </row>
    <row r="704">
      <c r="A704" s="6"/>
      <c r="B704" s="9" t="s">
        <v>21</v>
      </c>
      <c r="C704" s="9" t="s">
        <v>2643</v>
      </c>
      <c r="D704" s="7">
        <v>2020.0</v>
      </c>
      <c r="E704" s="7" t="s">
        <v>319</v>
      </c>
      <c r="F704" s="7" t="s">
        <v>2613</v>
      </c>
      <c r="G704" s="7">
        <v>153.0</v>
      </c>
      <c r="H704" s="7" t="s">
        <v>2204</v>
      </c>
      <c r="I704" s="7" t="s">
        <v>30</v>
      </c>
      <c r="J704" s="6"/>
      <c r="K704" s="7">
        <v>400.0</v>
      </c>
      <c r="L704" s="6"/>
      <c r="M704" s="6"/>
    </row>
    <row r="705">
      <c r="A705" s="6"/>
      <c r="B705" s="9" t="s">
        <v>21</v>
      </c>
      <c r="C705" s="9" t="s">
        <v>2644</v>
      </c>
      <c r="D705" s="29">
        <v>1988.0</v>
      </c>
      <c r="E705" s="29" t="s">
        <v>102</v>
      </c>
      <c r="F705" s="29" t="s">
        <v>2645</v>
      </c>
      <c r="G705" s="7">
        <v>120.0</v>
      </c>
      <c r="H705" s="29" t="s">
        <v>2646</v>
      </c>
      <c r="I705" s="30" t="s">
        <v>25</v>
      </c>
      <c r="J705" s="6"/>
      <c r="K705" s="7">
        <v>400.0</v>
      </c>
      <c r="L705" s="6"/>
      <c r="M705" s="6"/>
    </row>
    <row r="706">
      <c r="A706" s="6"/>
      <c r="B706" s="9" t="s">
        <v>21</v>
      </c>
      <c r="C706" s="9" t="s">
        <v>2647</v>
      </c>
      <c r="D706" s="7">
        <v>1988.0</v>
      </c>
      <c r="E706" s="7" t="s">
        <v>102</v>
      </c>
      <c r="F706" s="7" t="s">
        <v>288</v>
      </c>
      <c r="G706" s="6"/>
      <c r="H706" s="7">
        <v>17.0</v>
      </c>
      <c r="I706" s="7" t="s">
        <v>25</v>
      </c>
      <c r="J706" s="6"/>
      <c r="K706" s="7">
        <v>400.0</v>
      </c>
      <c r="L706" s="6"/>
      <c r="M706" s="6"/>
    </row>
    <row r="707">
      <c r="A707" s="6"/>
      <c r="B707" s="9" t="s">
        <v>21</v>
      </c>
      <c r="C707" s="9" t="s">
        <v>2648</v>
      </c>
      <c r="D707" s="7">
        <v>1988.0</v>
      </c>
      <c r="E707" s="7" t="s">
        <v>102</v>
      </c>
      <c r="F707" s="7" t="s">
        <v>288</v>
      </c>
      <c r="G707" s="7" t="s">
        <v>1927</v>
      </c>
      <c r="H707" s="7">
        <v>120.0</v>
      </c>
      <c r="I707" s="7" t="s">
        <v>25</v>
      </c>
      <c r="J707" s="6"/>
      <c r="K707" s="7">
        <v>400.0</v>
      </c>
      <c r="L707" s="6"/>
      <c r="M707" s="6"/>
    </row>
    <row r="708">
      <c r="A708" s="6"/>
      <c r="B708" s="9" t="s">
        <v>21</v>
      </c>
      <c r="C708" s="9" t="s">
        <v>2649</v>
      </c>
      <c r="D708" s="7">
        <v>1988.0</v>
      </c>
      <c r="E708" s="7" t="s">
        <v>102</v>
      </c>
      <c r="F708" s="7" t="s">
        <v>288</v>
      </c>
      <c r="G708" s="7" t="s">
        <v>1865</v>
      </c>
      <c r="H708" s="7">
        <v>120.0</v>
      </c>
      <c r="I708" s="7" t="s">
        <v>25</v>
      </c>
      <c r="J708" s="6"/>
      <c r="K708" s="7">
        <v>400.0</v>
      </c>
      <c r="L708" s="6"/>
      <c r="M708" s="6"/>
    </row>
    <row r="709">
      <c r="A709" s="6"/>
      <c r="B709" s="9" t="s">
        <v>21</v>
      </c>
      <c r="C709" s="9" t="s">
        <v>2650</v>
      </c>
      <c r="D709" s="7">
        <v>1988.0</v>
      </c>
      <c r="E709" s="7" t="s">
        <v>102</v>
      </c>
      <c r="F709" s="7" t="s">
        <v>288</v>
      </c>
      <c r="G709" s="6"/>
      <c r="H709" s="7">
        <v>17.0</v>
      </c>
      <c r="I709" s="7" t="s">
        <v>25</v>
      </c>
      <c r="J709" s="6"/>
      <c r="K709" s="7">
        <v>400.0</v>
      </c>
      <c r="L709" s="6"/>
      <c r="M709" s="6"/>
    </row>
    <row r="710">
      <c r="A710" s="6"/>
      <c r="B710" s="9" t="s">
        <v>21</v>
      </c>
      <c r="C710" s="9" t="s">
        <v>2651</v>
      </c>
      <c r="D710" s="47">
        <v>2018.0</v>
      </c>
      <c r="E710" s="47" t="s">
        <v>786</v>
      </c>
      <c r="F710" s="47" t="s">
        <v>1840</v>
      </c>
      <c r="G710" s="47">
        <v>280.0</v>
      </c>
      <c r="H710" s="46"/>
      <c r="I710" s="47" t="s">
        <v>30</v>
      </c>
      <c r="J710" s="46"/>
      <c r="K710" s="7">
        <v>425.0</v>
      </c>
      <c r="L710" s="6"/>
      <c r="M710" s="6"/>
    </row>
    <row r="711">
      <c r="A711" s="6"/>
      <c r="B711" s="9" t="s">
        <v>21</v>
      </c>
      <c r="C711" s="9" t="s">
        <v>2652</v>
      </c>
      <c r="D711" s="7">
        <v>2019.0</v>
      </c>
      <c r="E711" s="7" t="s">
        <v>2012</v>
      </c>
      <c r="F711" s="7" t="s">
        <v>1848</v>
      </c>
      <c r="G711" s="7">
        <v>168.0</v>
      </c>
      <c r="H711" s="7" t="s">
        <v>2653</v>
      </c>
      <c r="I711" s="7" t="s">
        <v>30</v>
      </c>
      <c r="J711" s="6"/>
      <c r="K711" s="7">
        <v>450.0</v>
      </c>
      <c r="L711" s="6"/>
      <c r="M711" s="6"/>
    </row>
    <row r="712">
      <c r="A712" s="6"/>
      <c r="B712" s="9" t="s">
        <v>21</v>
      </c>
      <c r="C712" s="9" t="s">
        <v>2654</v>
      </c>
      <c r="D712" s="7">
        <v>1987.0</v>
      </c>
      <c r="E712" s="7" t="s">
        <v>102</v>
      </c>
      <c r="F712" s="7" t="s">
        <v>288</v>
      </c>
      <c r="G712" s="6"/>
      <c r="H712" s="7">
        <v>59.0</v>
      </c>
      <c r="I712" s="7" t="s">
        <v>72</v>
      </c>
      <c r="J712" s="6"/>
      <c r="K712" s="7">
        <v>550.0</v>
      </c>
      <c r="L712" s="6">
        <f>counta(K712:K718)</f>
        <v>7</v>
      </c>
      <c r="M712" s="6"/>
    </row>
    <row r="713">
      <c r="A713" s="6"/>
      <c r="B713" s="9" t="s">
        <v>21</v>
      </c>
      <c r="C713" s="9" t="s">
        <v>2655</v>
      </c>
      <c r="D713" s="7">
        <v>2020.0</v>
      </c>
      <c r="E713" s="7" t="s">
        <v>319</v>
      </c>
      <c r="F713" s="7" t="s">
        <v>2455</v>
      </c>
      <c r="G713" s="7" t="s">
        <v>2656</v>
      </c>
      <c r="H713" s="7" t="s">
        <v>2657</v>
      </c>
      <c r="I713" s="7" t="s">
        <v>25</v>
      </c>
      <c r="J713" s="6"/>
      <c r="K713" s="7">
        <v>650.0</v>
      </c>
      <c r="L713" s="6">
        <f>sum(K712:K718)</f>
        <v>13200</v>
      </c>
      <c r="M713" s="6">
        <f>L713/L712</f>
        <v>1885.714286</v>
      </c>
    </row>
    <row r="714">
      <c r="A714" s="6"/>
      <c r="B714" s="9" t="s">
        <v>21</v>
      </c>
      <c r="C714" s="9" t="s">
        <v>2658</v>
      </c>
      <c r="D714" s="7">
        <v>2020.0</v>
      </c>
      <c r="E714" s="7" t="s">
        <v>905</v>
      </c>
      <c r="F714" s="7" t="s">
        <v>2613</v>
      </c>
      <c r="G714" s="7">
        <v>278.0</v>
      </c>
      <c r="H714" s="7" t="s">
        <v>2614</v>
      </c>
      <c r="I714" s="7" t="s">
        <v>30</v>
      </c>
      <c r="J714" s="6"/>
      <c r="K714" s="7">
        <v>900.0</v>
      </c>
      <c r="L714" s="6"/>
      <c r="M714" s="6"/>
    </row>
    <row r="715">
      <c r="A715" s="6"/>
      <c r="B715" s="16" t="s">
        <v>66</v>
      </c>
      <c r="C715" s="16" t="s">
        <v>2659</v>
      </c>
      <c r="D715" s="17">
        <v>2013.0</v>
      </c>
      <c r="E715" s="17" t="s">
        <v>2660</v>
      </c>
      <c r="F715" s="17" t="s">
        <v>2487</v>
      </c>
      <c r="G715" s="17" t="s">
        <v>2661</v>
      </c>
      <c r="H715" s="17" t="s">
        <v>173</v>
      </c>
      <c r="I715" s="17" t="s">
        <v>2662</v>
      </c>
      <c r="J715" s="6"/>
      <c r="K715" s="7">
        <v>1000.0</v>
      </c>
      <c r="L715" s="6"/>
      <c r="M715" s="6"/>
    </row>
    <row r="716">
      <c r="A716" s="6"/>
      <c r="B716" s="16" t="s">
        <v>21</v>
      </c>
      <c r="C716" s="16" t="s">
        <v>2663</v>
      </c>
      <c r="D716" s="17">
        <v>2016.0</v>
      </c>
      <c r="E716" s="17" t="s">
        <v>2664</v>
      </c>
      <c r="F716" s="17" t="s">
        <v>1795</v>
      </c>
      <c r="G716" s="17">
        <v>1.0</v>
      </c>
      <c r="H716" s="17" t="s">
        <v>2665</v>
      </c>
      <c r="I716" s="17" t="s">
        <v>72</v>
      </c>
      <c r="J716" s="6"/>
      <c r="K716" s="7">
        <v>1250.0</v>
      </c>
      <c r="L716" s="6"/>
      <c r="M716" s="6"/>
    </row>
    <row r="717">
      <c r="A717" s="6"/>
      <c r="B717" s="9" t="s">
        <v>21</v>
      </c>
      <c r="C717" s="9" t="s">
        <v>2666</v>
      </c>
      <c r="D717" s="7">
        <v>2019.0</v>
      </c>
      <c r="E717" s="7" t="s">
        <v>1161</v>
      </c>
      <c r="F717" s="7" t="s">
        <v>1848</v>
      </c>
      <c r="G717" s="7">
        <v>219.0</v>
      </c>
      <c r="H717" s="7" t="s">
        <v>2667</v>
      </c>
      <c r="I717" s="7" t="s">
        <v>30</v>
      </c>
      <c r="J717" s="6"/>
      <c r="K717" s="7">
        <v>1850.0</v>
      </c>
      <c r="L717" s="6"/>
      <c r="M717" s="6"/>
    </row>
    <row r="718">
      <c r="A718" s="6"/>
      <c r="B718" s="9" t="s">
        <v>149</v>
      </c>
      <c r="C718" s="9" t="s">
        <v>2668</v>
      </c>
      <c r="D718" s="7">
        <v>2012.0</v>
      </c>
      <c r="E718" s="7" t="s">
        <v>786</v>
      </c>
      <c r="F718" s="7" t="s">
        <v>1817</v>
      </c>
      <c r="G718" s="7">
        <v>72.0</v>
      </c>
      <c r="H718" s="7" t="s">
        <v>898</v>
      </c>
      <c r="I718" s="7" t="s">
        <v>155</v>
      </c>
      <c r="J718" s="6"/>
      <c r="K718" s="7">
        <v>7000.0</v>
      </c>
      <c r="L718" s="6"/>
      <c r="M718" s="6"/>
    </row>
    <row r="719">
      <c r="A719" s="6"/>
      <c r="B719" s="7" t="s">
        <v>149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>
        <f>Sum(K5:K718)</f>
        <v>57223.05248</v>
      </c>
      <c r="L722" s="6"/>
      <c r="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>
        <f>K722/705</f>
        <v>81.16745033</v>
      </c>
      <c r="L723" s="6"/>
      <c r="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7" t="s">
        <v>2669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6"/>
      <c r="B729" s="6"/>
      <c r="C729" s="6"/>
      <c r="D729" s="7">
        <v>1989.0</v>
      </c>
      <c r="E729" s="7" t="s">
        <v>102</v>
      </c>
      <c r="F729" s="7" t="s">
        <v>288</v>
      </c>
      <c r="G729" s="7">
        <v>21.0</v>
      </c>
      <c r="H729" s="6"/>
      <c r="I729" s="7" t="s">
        <v>2670</v>
      </c>
      <c r="J729" s="6"/>
      <c r="K729" s="7">
        <v>15.0</v>
      </c>
      <c r="L729" s="6"/>
      <c r="M729" s="6"/>
    </row>
    <row r="730">
      <c r="A730" s="6"/>
      <c r="B730" s="6"/>
      <c r="C730" s="6"/>
      <c r="D730" s="7">
        <v>1994.0</v>
      </c>
      <c r="E730" s="7" t="s">
        <v>413</v>
      </c>
      <c r="F730" s="7" t="s">
        <v>288</v>
      </c>
      <c r="G730" s="7">
        <v>331.0</v>
      </c>
      <c r="H730" s="6"/>
      <c r="I730" s="7" t="s">
        <v>984</v>
      </c>
      <c r="J730" s="6"/>
      <c r="K730" s="7">
        <v>50.0</v>
      </c>
      <c r="L730" s="6"/>
      <c r="M730" s="6"/>
    </row>
    <row r="731">
      <c r="A731" s="6"/>
      <c r="B731" s="6"/>
      <c r="C731" s="6"/>
      <c r="D731" s="7">
        <v>2020.0</v>
      </c>
      <c r="E731" s="7" t="s">
        <v>956</v>
      </c>
      <c r="F731" s="7" t="s">
        <v>2455</v>
      </c>
      <c r="G731" s="7">
        <v>580.0</v>
      </c>
      <c r="H731" s="7" t="s">
        <v>1160</v>
      </c>
      <c r="I731" s="7" t="s">
        <v>244</v>
      </c>
      <c r="J731" s="6"/>
      <c r="K731" s="7">
        <v>15.0</v>
      </c>
      <c r="L731" s="6"/>
      <c r="M731" s="6"/>
    </row>
    <row r="732">
      <c r="A732" s="6"/>
      <c r="B732" s="6"/>
      <c r="C732" s="6"/>
      <c r="D732" s="7">
        <v>2020.0</v>
      </c>
      <c r="E732" s="7" t="s">
        <v>119</v>
      </c>
      <c r="F732" s="7" t="s">
        <v>1786</v>
      </c>
      <c r="G732" s="7">
        <v>5.0</v>
      </c>
      <c r="H732" s="7" t="s">
        <v>2671</v>
      </c>
      <c r="I732" s="7" t="s">
        <v>887</v>
      </c>
      <c r="J732" s="6"/>
      <c r="K732" s="7">
        <v>20.0</v>
      </c>
      <c r="L732" s="6"/>
      <c r="M732" s="6"/>
    </row>
    <row r="733">
      <c r="A733" s="6"/>
      <c r="B733" s="6"/>
      <c r="C733" s="6"/>
      <c r="D733" s="7">
        <v>1994.0</v>
      </c>
      <c r="E733" s="7" t="s">
        <v>1802</v>
      </c>
      <c r="F733" s="7" t="s">
        <v>288</v>
      </c>
      <c r="G733" s="7">
        <v>38.0</v>
      </c>
      <c r="H733" s="7" t="s">
        <v>2672</v>
      </c>
      <c r="I733" s="7" t="s">
        <v>984</v>
      </c>
      <c r="J733" s="6"/>
      <c r="K733" s="7">
        <v>10.0</v>
      </c>
      <c r="L733" s="6"/>
      <c r="M733" s="6"/>
    </row>
    <row r="734">
      <c r="A734" s="6"/>
      <c r="B734" s="6"/>
      <c r="C734" s="6"/>
      <c r="D734" s="7">
        <v>1992.0</v>
      </c>
      <c r="E734" s="7" t="s">
        <v>1802</v>
      </c>
      <c r="F734" s="7" t="s">
        <v>2673</v>
      </c>
      <c r="G734" s="7">
        <v>18.0</v>
      </c>
      <c r="H734" s="7" t="s">
        <v>1908</v>
      </c>
      <c r="I734" s="7" t="s">
        <v>2674</v>
      </c>
      <c r="J734" s="6"/>
      <c r="K734" s="7">
        <v>10.0</v>
      </c>
      <c r="L734" s="6"/>
      <c r="M734" s="6"/>
    </row>
    <row r="735">
      <c r="A735" s="6"/>
      <c r="B735" s="6"/>
      <c r="C735" s="6"/>
      <c r="D735" s="7">
        <v>2020.0</v>
      </c>
      <c r="E735" s="7" t="s">
        <v>954</v>
      </c>
      <c r="F735" s="7" t="s">
        <v>2675</v>
      </c>
      <c r="G735" s="7">
        <v>79.0</v>
      </c>
      <c r="H735" s="7" t="s">
        <v>2676</v>
      </c>
      <c r="I735" s="7" t="s">
        <v>808</v>
      </c>
      <c r="J735" s="6"/>
      <c r="K735" s="7">
        <v>5.0</v>
      </c>
      <c r="L735" s="6"/>
      <c r="M735" s="6"/>
    </row>
    <row r="736">
      <c r="A736" s="6"/>
      <c r="B736" s="6"/>
      <c r="C736" s="6"/>
      <c r="D736" s="7">
        <v>2020.0</v>
      </c>
      <c r="E736" s="7" t="s">
        <v>119</v>
      </c>
      <c r="F736" s="7" t="s">
        <v>2455</v>
      </c>
      <c r="G736" s="7">
        <v>201.0</v>
      </c>
      <c r="H736" s="7" t="s">
        <v>105</v>
      </c>
      <c r="I736" s="7" t="s">
        <v>244</v>
      </c>
      <c r="J736" s="6"/>
      <c r="K736" s="7">
        <v>35.0</v>
      </c>
      <c r="L736" s="6"/>
      <c r="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</row>
  </sheetData>
  <conditionalFormatting sqref="K5:K491 K494:K580 K582:K620 K624:K683 K687:K718">
    <cfRule type="cellIs" dxfId="4" priority="1" operator="between">
      <formula>1</formula>
      <formula>19</formula>
    </cfRule>
  </conditionalFormatting>
  <conditionalFormatting sqref="K5:K491 K494:K580 K582:K620 K624:K683 K687:K718">
    <cfRule type="cellIs" dxfId="5" priority="2" operator="between">
      <formula>20</formula>
      <formula>50</formula>
    </cfRule>
  </conditionalFormatting>
  <conditionalFormatting sqref="K5:K491 K494:K580 K582:K620 K624:K683 K687:K718">
    <cfRule type="cellIs" dxfId="6" priority="3" operator="between">
      <formula>51</formula>
      <formula>120</formula>
    </cfRule>
  </conditionalFormatting>
  <conditionalFormatting sqref="K5:K491 K494:K580 K582:K620 K624:K683 K687:K718">
    <cfRule type="cellIs" dxfId="7" priority="4" operator="between">
      <formula>121</formula>
      <formula>249</formula>
    </cfRule>
  </conditionalFormatting>
  <conditionalFormatting sqref="K5:K491 K494:K580 K582:K620 K624:K683 K687:K718">
    <cfRule type="cellIs" dxfId="8" priority="5" operator="greaterThan">
      <formula>249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8" max="8" width="23.0"/>
    <col customWidth="1" min="10" max="10" width="23.88"/>
    <col customWidth="1" min="19" max="19" width="15.38"/>
  </cols>
  <sheetData>
    <row r="1">
      <c r="A1" s="89" t="str">
        <f>#REF!+1</f>
        <v>#REF!</v>
      </c>
      <c r="B1" s="5"/>
      <c r="C1" s="5"/>
      <c r="D1" s="90" t="s">
        <v>21</v>
      </c>
      <c r="E1" s="90" t="s">
        <v>2677</v>
      </c>
      <c r="F1" s="91">
        <v>2019.0</v>
      </c>
      <c r="G1" s="91" t="s">
        <v>956</v>
      </c>
      <c r="H1" s="91" t="s">
        <v>2678</v>
      </c>
      <c r="I1" s="91">
        <v>72.0</v>
      </c>
      <c r="J1" s="92"/>
      <c r="K1" s="91" t="s">
        <v>72</v>
      </c>
      <c r="L1" s="92"/>
      <c r="M1" s="5">
        <v>1.0</v>
      </c>
      <c r="P1" s="93"/>
      <c r="Q1" s="94"/>
      <c r="R1" s="95"/>
    </row>
    <row r="2">
      <c r="A2" s="89" t="str">
        <f t="shared" ref="A2:A14" si="1">A1+1</f>
        <v>#REF!</v>
      </c>
      <c r="B2" s="5"/>
      <c r="C2" s="5"/>
      <c r="D2" s="90" t="s">
        <v>16</v>
      </c>
      <c r="E2" s="90" t="s">
        <v>2679</v>
      </c>
      <c r="F2" s="91">
        <v>2019.0</v>
      </c>
      <c r="G2" s="91" t="s">
        <v>956</v>
      </c>
      <c r="H2" s="91" t="s">
        <v>1449</v>
      </c>
      <c r="I2" s="91">
        <v>555.0</v>
      </c>
      <c r="J2" s="91" t="s">
        <v>2680</v>
      </c>
      <c r="K2" s="91" t="s">
        <v>60</v>
      </c>
      <c r="L2" s="92"/>
      <c r="M2" s="5">
        <v>3.0</v>
      </c>
      <c r="P2" s="96"/>
      <c r="Q2" s="97"/>
      <c r="R2" s="98"/>
    </row>
    <row r="3">
      <c r="A3" s="89" t="str">
        <f t="shared" si="1"/>
        <v>#REF!</v>
      </c>
      <c r="B3" s="5"/>
      <c r="C3" s="5"/>
      <c r="D3" s="90" t="s">
        <v>16</v>
      </c>
      <c r="E3" s="90" t="s">
        <v>2681</v>
      </c>
      <c r="F3" s="91">
        <v>2019.0</v>
      </c>
      <c r="G3" s="91" t="s">
        <v>1852</v>
      </c>
      <c r="H3" s="91" t="s">
        <v>1449</v>
      </c>
      <c r="I3" s="91">
        <v>8.0</v>
      </c>
      <c r="J3" s="91" t="s">
        <v>1860</v>
      </c>
      <c r="K3" s="91" t="s">
        <v>63</v>
      </c>
      <c r="L3" s="92"/>
      <c r="M3" s="5">
        <v>3.0</v>
      </c>
    </row>
    <row r="4">
      <c r="A4" s="89" t="str">
        <f t="shared" si="1"/>
        <v>#REF!</v>
      </c>
      <c r="B4" s="5"/>
      <c r="C4" s="5"/>
      <c r="D4" s="90" t="s">
        <v>16</v>
      </c>
      <c r="E4" s="90" t="s">
        <v>2682</v>
      </c>
      <c r="F4" s="91">
        <v>2019.0</v>
      </c>
      <c r="G4" s="91" t="s">
        <v>2683</v>
      </c>
      <c r="H4" s="91" t="s">
        <v>1823</v>
      </c>
      <c r="I4" s="91">
        <v>14.0</v>
      </c>
      <c r="J4" s="92"/>
      <c r="K4" s="91" t="s">
        <v>60</v>
      </c>
      <c r="L4" s="92"/>
      <c r="M4" s="5">
        <v>3.0</v>
      </c>
    </row>
    <row r="5">
      <c r="A5" s="89" t="str">
        <f t="shared" si="1"/>
        <v>#REF!</v>
      </c>
      <c r="B5" s="5"/>
      <c r="C5" s="5"/>
      <c r="D5" s="90" t="s">
        <v>21</v>
      </c>
      <c r="E5" s="90" t="s">
        <v>2684</v>
      </c>
      <c r="F5" s="99">
        <v>2019.0</v>
      </c>
      <c r="G5" s="99" t="s">
        <v>1099</v>
      </c>
      <c r="H5" s="99" t="s">
        <v>1836</v>
      </c>
      <c r="I5" s="99">
        <v>182.0</v>
      </c>
      <c r="J5" s="100"/>
      <c r="K5" s="99" t="s">
        <v>30</v>
      </c>
      <c r="M5" s="5">
        <v>3.0</v>
      </c>
    </row>
    <row r="6">
      <c r="A6" s="89" t="str">
        <f t="shared" si="1"/>
        <v>#REF!</v>
      </c>
      <c r="B6" s="5"/>
      <c r="C6" s="5"/>
      <c r="D6" s="90" t="s">
        <v>21</v>
      </c>
      <c r="E6" s="90" t="s">
        <v>2685</v>
      </c>
      <c r="F6" s="91">
        <v>2019.0</v>
      </c>
      <c r="G6" s="91" t="s">
        <v>956</v>
      </c>
      <c r="H6" s="91" t="s">
        <v>2686</v>
      </c>
      <c r="I6" s="91">
        <v>134.0</v>
      </c>
      <c r="J6" s="92"/>
      <c r="K6" s="91" t="s">
        <v>25</v>
      </c>
      <c r="L6" s="92"/>
      <c r="M6" s="5">
        <v>4.0</v>
      </c>
    </row>
    <row r="7">
      <c r="A7" s="89" t="str">
        <f t="shared" si="1"/>
        <v>#REF!</v>
      </c>
      <c r="B7" s="5"/>
      <c r="C7" s="5"/>
      <c r="D7" s="90" t="s">
        <v>16</v>
      </c>
      <c r="E7" s="90" t="s">
        <v>2687</v>
      </c>
      <c r="F7" s="91">
        <v>2018.0</v>
      </c>
      <c r="G7" s="91" t="s">
        <v>786</v>
      </c>
      <c r="H7" s="91" t="s">
        <v>2688</v>
      </c>
      <c r="I7" s="91">
        <v>25.0</v>
      </c>
      <c r="J7" s="91" t="s">
        <v>2689</v>
      </c>
      <c r="K7" s="91" t="s">
        <v>63</v>
      </c>
      <c r="L7" s="92"/>
      <c r="M7" s="5">
        <v>5.0</v>
      </c>
    </row>
    <row r="8">
      <c r="A8" s="89" t="str">
        <f t="shared" si="1"/>
        <v>#REF!</v>
      </c>
      <c r="B8" s="5"/>
      <c r="C8" s="5"/>
      <c r="D8" s="90" t="s">
        <v>161</v>
      </c>
      <c r="E8" s="90" t="s">
        <v>2690</v>
      </c>
      <c r="F8" s="91">
        <v>2019.0</v>
      </c>
      <c r="G8" s="91" t="s">
        <v>1995</v>
      </c>
      <c r="H8" s="91" t="s">
        <v>2691</v>
      </c>
      <c r="I8" s="91">
        <v>206.0</v>
      </c>
      <c r="J8" s="92"/>
      <c r="K8" s="91" t="s">
        <v>72</v>
      </c>
      <c r="L8" s="92"/>
      <c r="M8" s="5">
        <v>5.0</v>
      </c>
    </row>
    <row r="9">
      <c r="A9" s="89" t="str">
        <f t="shared" si="1"/>
        <v>#REF!</v>
      </c>
      <c r="B9" s="5"/>
      <c r="C9" s="5"/>
      <c r="D9" s="90" t="s">
        <v>21</v>
      </c>
      <c r="E9" s="90" t="s">
        <v>2692</v>
      </c>
      <c r="F9" s="91">
        <v>2019.0</v>
      </c>
      <c r="G9" s="91" t="s">
        <v>956</v>
      </c>
      <c r="H9" s="91" t="s">
        <v>2693</v>
      </c>
      <c r="I9" s="91">
        <v>111.0</v>
      </c>
      <c r="J9" s="92"/>
      <c r="K9" s="91" t="s">
        <v>25</v>
      </c>
      <c r="L9" s="92"/>
      <c r="M9" s="5">
        <v>5.0</v>
      </c>
    </row>
    <row r="10">
      <c r="A10" s="89" t="str">
        <f t="shared" si="1"/>
        <v>#REF!</v>
      </c>
      <c r="B10" s="5"/>
      <c r="C10" s="5"/>
      <c r="D10" s="90" t="s">
        <v>21</v>
      </c>
      <c r="E10" s="90" t="s">
        <v>2694</v>
      </c>
      <c r="F10" s="91">
        <v>2019.0</v>
      </c>
      <c r="G10" s="91" t="s">
        <v>956</v>
      </c>
      <c r="H10" s="91" t="s">
        <v>2693</v>
      </c>
      <c r="I10" s="91">
        <v>111.0</v>
      </c>
      <c r="J10" s="92"/>
      <c r="K10" s="91" t="s">
        <v>25</v>
      </c>
      <c r="L10" s="92"/>
      <c r="M10" s="5">
        <v>5.0</v>
      </c>
    </row>
    <row r="11">
      <c r="A11" s="89" t="str">
        <f t="shared" si="1"/>
        <v>#REF!</v>
      </c>
      <c r="B11" s="5"/>
      <c r="C11" s="5"/>
      <c r="D11" s="90" t="s">
        <v>21</v>
      </c>
      <c r="E11" s="90" t="s">
        <v>2695</v>
      </c>
      <c r="F11" s="101">
        <v>2019.0</v>
      </c>
      <c r="G11" s="101" t="s">
        <v>1852</v>
      </c>
      <c r="H11" s="101" t="s">
        <v>2691</v>
      </c>
      <c r="I11" s="101">
        <v>206.0</v>
      </c>
      <c r="J11" s="102" t="s">
        <v>898</v>
      </c>
      <c r="K11" s="102" t="s">
        <v>72</v>
      </c>
      <c r="L11" s="92"/>
      <c r="M11" s="5">
        <v>5.0</v>
      </c>
    </row>
    <row r="12">
      <c r="A12" s="89" t="str">
        <f t="shared" si="1"/>
        <v>#REF!</v>
      </c>
      <c r="B12" s="5"/>
      <c r="C12" s="5"/>
      <c r="D12" s="90" t="s">
        <v>21</v>
      </c>
      <c r="E12" s="90" t="s">
        <v>2696</v>
      </c>
      <c r="F12" s="101">
        <v>2019.0</v>
      </c>
      <c r="G12" s="101" t="s">
        <v>884</v>
      </c>
      <c r="H12" s="101" t="s">
        <v>2697</v>
      </c>
      <c r="I12" s="101">
        <v>238.0</v>
      </c>
      <c r="J12" s="102" t="s">
        <v>2698</v>
      </c>
      <c r="K12" s="102" t="s">
        <v>862</v>
      </c>
      <c r="L12" s="92"/>
      <c r="M12" s="5">
        <v>5.0</v>
      </c>
    </row>
    <row r="13">
      <c r="A13" s="89" t="str">
        <f t="shared" si="1"/>
        <v>#REF!</v>
      </c>
      <c r="B13" s="5"/>
      <c r="C13" s="5"/>
      <c r="D13" s="90" t="s">
        <v>21</v>
      </c>
      <c r="E13" s="90" t="s">
        <v>2699</v>
      </c>
      <c r="F13" s="101">
        <v>2019.0</v>
      </c>
      <c r="G13" s="101" t="s">
        <v>786</v>
      </c>
      <c r="H13" s="101" t="s">
        <v>2697</v>
      </c>
      <c r="I13" s="101">
        <v>273.0</v>
      </c>
      <c r="J13" s="102" t="s">
        <v>1495</v>
      </c>
      <c r="K13" s="102" t="s">
        <v>25</v>
      </c>
      <c r="L13" s="92"/>
      <c r="M13" s="5">
        <v>5.0</v>
      </c>
    </row>
    <row r="14">
      <c r="A14" s="89" t="str">
        <f t="shared" si="1"/>
        <v>#REF!</v>
      </c>
      <c r="B14" s="5"/>
      <c r="C14" s="5"/>
      <c r="D14" s="90" t="s">
        <v>21</v>
      </c>
      <c r="E14" s="90" t="s">
        <v>2700</v>
      </c>
      <c r="F14" s="101">
        <v>2019.0</v>
      </c>
      <c r="G14" s="101" t="s">
        <v>1852</v>
      </c>
      <c r="H14" s="101" t="s">
        <v>2701</v>
      </c>
      <c r="I14" s="101">
        <v>299.0</v>
      </c>
      <c r="J14" s="102" t="s">
        <v>2702</v>
      </c>
      <c r="K14" s="102" t="s">
        <v>72</v>
      </c>
      <c r="L14" s="92"/>
      <c r="M14" s="5">
        <v>5.0</v>
      </c>
    </row>
    <row r="15">
      <c r="A15" s="89" t="str">
        <f>'Drop 1 Football'!A7+1</f>
        <v>#REF!</v>
      </c>
      <c r="B15" s="5"/>
      <c r="C15" s="5"/>
      <c r="D15" s="90" t="s">
        <v>16</v>
      </c>
      <c r="E15" s="90" t="s">
        <v>2703</v>
      </c>
      <c r="F15" s="91">
        <v>2019.0</v>
      </c>
      <c r="G15" s="91" t="s">
        <v>2704</v>
      </c>
      <c r="H15" s="91" t="s">
        <v>1449</v>
      </c>
      <c r="I15" s="91">
        <v>91.0</v>
      </c>
      <c r="J15" s="91" t="s">
        <v>1047</v>
      </c>
      <c r="K15" s="91" t="s">
        <v>2705</v>
      </c>
      <c r="L15" s="92"/>
      <c r="M15" s="5">
        <v>5.0</v>
      </c>
    </row>
    <row r="16">
      <c r="A16" s="89" t="str">
        <f t="shared" ref="A16:A18" si="2">A15+1</f>
        <v>#REF!</v>
      </c>
      <c r="B16" s="5"/>
      <c r="C16" s="5"/>
      <c r="D16" s="90" t="s">
        <v>16</v>
      </c>
      <c r="E16" s="90" t="s">
        <v>2706</v>
      </c>
      <c r="F16" s="91">
        <v>2019.0</v>
      </c>
      <c r="G16" s="91" t="s">
        <v>884</v>
      </c>
      <c r="H16" s="91" t="s">
        <v>1449</v>
      </c>
      <c r="I16" s="91">
        <v>223.0</v>
      </c>
      <c r="J16" s="91" t="s">
        <v>851</v>
      </c>
      <c r="K16" s="91" t="s">
        <v>63</v>
      </c>
      <c r="L16" s="92"/>
      <c r="M16" s="5">
        <v>5.0</v>
      </c>
    </row>
    <row r="17">
      <c r="A17" s="89" t="str">
        <f t="shared" si="2"/>
        <v>#REF!</v>
      </c>
      <c r="B17" s="5"/>
      <c r="C17" s="5"/>
      <c r="D17" s="90" t="s">
        <v>16</v>
      </c>
      <c r="E17" s="90" t="s">
        <v>2707</v>
      </c>
      <c r="F17" s="91">
        <v>2019.0</v>
      </c>
      <c r="G17" s="91" t="s">
        <v>956</v>
      </c>
      <c r="H17" s="91" t="s">
        <v>1449</v>
      </c>
      <c r="I17" s="91">
        <v>294.0</v>
      </c>
      <c r="J17" s="91" t="s">
        <v>2708</v>
      </c>
      <c r="K17" s="91" t="s">
        <v>63</v>
      </c>
      <c r="L17" s="92"/>
      <c r="M17" s="5">
        <v>5.0</v>
      </c>
    </row>
    <row r="18">
      <c r="A18" s="89" t="str">
        <f t="shared" si="2"/>
        <v>#REF!</v>
      </c>
      <c r="B18" s="5"/>
      <c r="C18" s="5"/>
      <c r="D18" s="90" t="s">
        <v>16</v>
      </c>
      <c r="E18" s="90" t="s">
        <v>2709</v>
      </c>
      <c r="F18" s="91">
        <v>2019.0</v>
      </c>
      <c r="G18" s="91" t="s">
        <v>786</v>
      </c>
      <c r="H18" s="91" t="s">
        <v>1449</v>
      </c>
      <c r="I18" s="91">
        <v>5.0</v>
      </c>
      <c r="J18" s="91" t="s">
        <v>901</v>
      </c>
      <c r="K18" s="91" t="s">
        <v>60</v>
      </c>
      <c r="L18" s="92"/>
      <c r="M18" s="5">
        <v>5.0</v>
      </c>
    </row>
    <row r="19">
      <c r="A19" s="89" t="str">
        <f>'Drop 1 Football'!A71+1</f>
        <v>#VALUE!</v>
      </c>
      <c r="B19" s="5"/>
      <c r="C19" s="5"/>
      <c r="D19" s="90" t="s">
        <v>21</v>
      </c>
      <c r="E19" s="90" t="s">
        <v>2710</v>
      </c>
      <c r="F19" s="91">
        <v>2019.0</v>
      </c>
      <c r="G19" s="103" t="s">
        <v>2711</v>
      </c>
      <c r="H19" s="104" t="s">
        <v>2712</v>
      </c>
      <c r="I19" s="91">
        <v>24.0</v>
      </c>
      <c r="J19" s="105" t="s">
        <v>2713</v>
      </c>
      <c r="K19" s="103" t="s">
        <v>30</v>
      </c>
      <c r="L19" s="92"/>
      <c r="M19" s="5">
        <v>5.0</v>
      </c>
    </row>
    <row r="20">
      <c r="A20" s="89" t="str">
        <f>'Drop 1 Baseball'!A8+1</f>
        <v>#VALUE!</v>
      </c>
      <c r="B20" s="5"/>
      <c r="C20" s="5"/>
      <c r="D20" s="90" t="s">
        <v>21</v>
      </c>
      <c r="E20" s="90" t="s">
        <v>2714</v>
      </c>
      <c r="F20" s="106">
        <v>1996.0</v>
      </c>
      <c r="G20" s="106" t="s">
        <v>2715</v>
      </c>
      <c r="H20" s="107" t="s">
        <v>1826</v>
      </c>
      <c r="I20" s="106">
        <v>35.0</v>
      </c>
      <c r="J20" s="108"/>
      <c r="K20" s="106" t="s">
        <v>2716</v>
      </c>
      <c r="L20" s="92"/>
      <c r="M20" s="5">
        <v>5.0</v>
      </c>
    </row>
    <row r="21">
      <c r="A21" s="89" t="str">
        <f t="shared" ref="A21:A25" si="3">A20+1</f>
        <v>#VALUE!</v>
      </c>
      <c r="B21" s="5"/>
      <c r="C21" s="5"/>
      <c r="D21" s="90" t="s">
        <v>21</v>
      </c>
      <c r="E21" s="90" t="s">
        <v>2717</v>
      </c>
      <c r="F21" s="5">
        <v>2019.0</v>
      </c>
      <c r="G21" s="5" t="s">
        <v>2718</v>
      </c>
      <c r="H21" s="5" t="s">
        <v>2719</v>
      </c>
      <c r="I21" s="5">
        <v>106.0</v>
      </c>
      <c r="J21" s="5" t="s">
        <v>2720</v>
      </c>
      <c r="K21" s="5" t="s">
        <v>72</v>
      </c>
      <c r="M21" s="5">
        <v>5.0</v>
      </c>
    </row>
    <row r="22">
      <c r="A22" s="89" t="str">
        <f t="shared" si="3"/>
        <v>#VALUE!</v>
      </c>
      <c r="B22" s="5"/>
      <c r="C22" s="5"/>
      <c r="D22" s="90" t="s">
        <v>21</v>
      </c>
      <c r="E22" s="90" t="s">
        <v>2721</v>
      </c>
      <c r="F22" s="5">
        <v>2019.0</v>
      </c>
      <c r="G22" s="5" t="s">
        <v>2718</v>
      </c>
      <c r="H22" s="5" t="s">
        <v>2722</v>
      </c>
      <c r="I22" s="5">
        <v>145.0</v>
      </c>
      <c r="K22" s="5" t="s">
        <v>25</v>
      </c>
      <c r="M22" s="5">
        <v>5.0</v>
      </c>
    </row>
    <row r="23">
      <c r="A23" s="89" t="str">
        <f t="shared" si="3"/>
        <v>#VALUE!</v>
      </c>
      <c r="B23" s="5"/>
      <c r="C23" s="5"/>
      <c r="D23" s="90" t="s">
        <v>21</v>
      </c>
      <c r="E23" s="90" t="s">
        <v>2723</v>
      </c>
      <c r="F23" s="106">
        <v>2019.0</v>
      </c>
      <c r="G23" s="106" t="s">
        <v>853</v>
      </c>
      <c r="H23" s="106" t="s">
        <v>2724</v>
      </c>
      <c r="I23" s="106">
        <v>215.0</v>
      </c>
      <c r="J23" s="108"/>
      <c r="K23" s="106" t="s">
        <v>666</v>
      </c>
      <c r="M23" s="5">
        <v>5.0</v>
      </c>
    </row>
    <row r="24">
      <c r="A24" s="89" t="str">
        <f t="shared" si="3"/>
        <v>#VALUE!</v>
      </c>
      <c r="B24" s="5"/>
      <c r="C24" s="5"/>
      <c r="D24" s="90" t="s">
        <v>66</v>
      </c>
      <c r="E24" s="90" t="s">
        <v>2725</v>
      </c>
      <c r="F24" s="99">
        <v>2019.0</v>
      </c>
      <c r="G24" s="99" t="s">
        <v>786</v>
      </c>
      <c r="H24" s="99" t="s">
        <v>2686</v>
      </c>
      <c r="I24" s="99">
        <v>266.0</v>
      </c>
      <c r="J24" s="100"/>
      <c r="K24" s="99" t="s">
        <v>462</v>
      </c>
      <c r="M24" s="5">
        <v>5.0</v>
      </c>
    </row>
    <row r="25">
      <c r="A25" s="89" t="str">
        <f t="shared" si="3"/>
        <v>#VALUE!</v>
      </c>
      <c r="B25" s="5"/>
      <c r="C25" s="5"/>
      <c r="D25" s="90" t="s">
        <v>66</v>
      </c>
      <c r="E25" s="90" t="s">
        <v>2726</v>
      </c>
      <c r="F25" s="106">
        <v>2018.0</v>
      </c>
      <c r="G25" s="106" t="s">
        <v>954</v>
      </c>
      <c r="H25" s="106" t="s">
        <v>2447</v>
      </c>
      <c r="I25" s="106">
        <v>132.0</v>
      </c>
      <c r="J25" s="108"/>
      <c r="K25" s="106" t="s">
        <v>462</v>
      </c>
      <c r="M25" s="5">
        <v>5.0</v>
      </c>
    </row>
    <row r="26">
      <c r="A26" s="89" t="str">
        <f>'Drop 1 Football'!A273+1</f>
        <v>#VALUE!</v>
      </c>
      <c r="B26" s="5"/>
      <c r="C26" s="5"/>
      <c r="D26" s="90" t="s">
        <v>66</v>
      </c>
      <c r="E26" s="109">
        <v>6365547.0</v>
      </c>
      <c r="F26" s="106">
        <v>2019.0</v>
      </c>
      <c r="G26" s="106" t="s">
        <v>956</v>
      </c>
      <c r="H26" s="106" t="s">
        <v>2247</v>
      </c>
      <c r="I26" s="106">
        <v>68.0</v>
      </c>
      <c r="J26" s="108"/>
      <c r="K26" s="106" t="s">
        <v>467</v>
      </c>
      <c r="M26" s="5">
        <v>5.0</v>
      </c>
    </row>
    <row r="27">
      <c r="A27" s="89" t="str">
        <f t="shared" ref="A27:A46" si="4">A26+1</f>
        <v>#VALUE!</v>
      </c>
      <c r="B27" s="5"/>
      <c r="C27" s="5"/>
      <c r="D27" s="90" t="s">
        <v>66</v>
      </c>
      <c r="E27" s="90" t="s">
        <v>2727</v>
      </c>
      <c r="F27" s="99">
        <v>2018.0</v>
      </c>
      <c r="G27" s="99" t="s">
        <v>786</v>
      </c>
      <c r="H27" s="99" t="s">
        <v>2728</v>
      </c>
      <c r="I27" s="99">
        <v>181.0</v>
      </c>
      <c r="J27" s="100"/>
      <c r="K27" s="99" t="s">
        <v>462</v>
      </c>
      <c r="M27" s="5">
        <v>5.0</v>
      </c>
    </row>
    <row r="28">
      <c r="A28" s="89" t="str">
        <f t="shared" si="4"/>
        <v>#VALUE!</v>
      </c>
      <c r="B28" s="5"/>
      <c r="C28" s="5"/>
      <c r="D28" s="90" t="s">
        <v>21</v>
      </c>
      <c r="E28" s="90" t="s">
        <v>2729</v>
      </c>
      <c r="F28" s="5">
        <v>2018.0</v>
      </c>
      <c r="G28" s="5" t="s">
        <v>2012</v>
      </c>
      <c r="H28" s="5" t="s">
        <v>2730</v>
      </c>
      <c r="I28" s="5">
        <v>180.0</v>
      </c>
      <c r="J28" s="5" t="s">
        <v>1811</v>
      </c>
      <c r="K28" s="5" t="s">
        <v>72</v>
      </c>
      <c r="M28" s="5">
        <v>5.0</v>
      </c>
    </row>
    <row r="29">
      <c r="A29" s="89" t="str">
        <f t="shared" si="4"/>
        <v>#VALUE!</v>
      </c>
      <c r="B29" s="5"/>
      <c r="C29" s="5"/>
      <c r="D29" s="90" t="s">
        <v>21</v>
      </c>
      <c r="E29" s="90" t="s">
        <v>2731</v>
      </c>
      <c r="F29" s="5">
        <v>2019.0</v>
      </c>
      <c r="G29" s="5" t="s">
        <v>909</v>
      </c>
      <c r="H29" s="5" t="s">
        <v>1990</v>
      </c>
      <c r="I29" s="5">
        <v>193.0</v>
      </c>
      <c r="J29" s="5" t="s">
        <v>2732</v>
      </c>
      <c r="K29" s="5" t="s">
        <v>72</v>
      </c>
      <c r="M29" s="5">
        <v>5.0</v>
      </c>
    </row>
    <row r="30">
      <c r="A30" s="89" t="str">
        <f t="shared" si="4"/>
        <v>#VALUE!</v>
      </c>
      <c r="B30" s="5"/>
      <c r="C30" s="5"/>
      <c r="D30" s="90" t="s">
        <v>21</v>
      </c>
      <c r="E30" s="90" t="s">
        <v>2733</v>
      </c>
      <c r="F30" s="5">
        <v>2019.0</v>
      </c>
      <c r="G30" s="5" t="s">
        <v>911</v>
      </c>
      <c r="H30" s="5" t="s">
        <v>2734</v>
      </c>
      <c r="I30" s="5">
        <v>95.0</v>
      </c>
      <c r="K30" s="5" t="s">
        <v>25</v>
      </c>
      <c r="M30" s="5">
        <v>5.0</v>
      </c>
    </row>
    <row r="31">
      <c r="A31" s="89" t="str">
        <f t="shared" si="4"/>
        <v>#VALUE!</v>
      </c>
      <c r="B31" s="5"/>
      <c r="C31" s="5"/>
      <c r="D31" s="90" t="s">
        <v>21</v>
      </c>
      <c r="E31" s="90" t="s">
        <v>2735</v>
      </c>
      <c r="F31" s="5">
        <v>2019.0</v>
      </c>
      <c r="G31" s="5" t="s">
        <v>911</v>
      </c>
      <c r="H31" s="5" t="s">
        <v>2734</v>
      </c>
      <c r="I31" s="5">
        <v>77.0</v>
      </c>
      <c r="K31" s="5" t="s">
        <v>25</v>
      </c>
      <c r="M31" s="5">
        <v>5.0</v>
      </c>
    </row>
    <row r="32">
      <c r="A32" s="89" t="str">
        <f t="shared" si="4"/>
        <v>#VALUE!</v>
      </c>
      <c r="B32" s="5"/>
      <c r="C32" s="5"/>
      <c r="D32" s="90" t="s">
        <v>21</v>
      </c>
      <c r="E32" s="90" t="s">
        <v>2736</v>
      </c>
      <c r="F32" s="5">
        <v>2019.0</v>
      </c>
      <c r="G32" s="5" t="s">
        <v>909</v>
      </c>
      <c r="H32" s="5" t="s">
        <v>2734</v>
      </c>
      <c r="I32" s="5">
        <v>165.0</v>
      </c>
      <c r="K32" s="5" t="s">
        <v>25</v>
      </c>
      <c r="M32" s="5">
        <v>5.0</v>
      </c>
    </row>
    <row r="33">
      <c r="A33" s="89" t="str">
        <f t="shared" si="4"/>
        <v>#VALUE!</v>
      </c>
      <c r="B33" s="5"/>
      <c r="C33" s="5"/>
      <c r="D33" s="90" t="s">
        <v>21</v>
      </c>
      <c r="E33" s="90" t="s">
        <v>2737</v>
      </c>
      <c r="F33" s="5">
        <v>2019.0</v>
      </c>
      <c r="G33" s="5" t="s">
        <v>911</v>
      </c>
      <c r="H33" s="5" t="s">
        <v>2734</v>
      </c>
      <c r="I33" s="5">
        <v>95.0</v>
      </c>
      <c r="J33" s="5" t="s">
        <v>2409</v>
      </c>
      <c r="K33" s="5" t="s">
        <v>25</v>
      </c>
      <c r="M33" s="5">
        <v>5.0</v>
      </c>
    </row>
    <row r="34">
      <c r="A34" s="89" t="str">
        <f t="shared" si="4"/>
        <v>#VALUE!</v>
      </c>
      <c r="B34" s="5"/>
      <c r="C34" s="5"/>
      <c r="D34" s="90" t="s">
        <v>21</v>
      </c>
      <c r="E34" s="90" t="s">
        <v>2738</v>
      </c>
      <c r="F34" s="5">
        <v>2019.0</v>
      </c>
      <c r="G34" s="5" t="s">
        <v>909</v>
      </c>
      <c r="H34" s="5" t="s">
        <v>1836</v>
      </c>
      <c r="I34" s="5">
        <v>182.0</v>
      </c>
      <c r="K34" s="5" t="s">
        <v>25</v>
      </c>
      <c r="M34" s="5">
        <v>5.0</v>
      </c>
    </row>
    <row r="35">
      <c r="A35" s="89" t="str">
        <f t="shared" si="4"/>
        <v>#VALUE!</v>
      </c>
      <c r="B35" s="5"/>
      <c r="C35" s="5"/>
      <c r="D35" s="90" t="s">
        <v>21</v>
      </c>
      <c r="E35" s="90" t="s">
        <v>2739</v>
      </c>
      <c r="F35" s="5">
        <v>2019.0</v>
      </c>
      <c r="G35" s="5" t="s">
        <v>909</v>
      </c>
      <c r="H35" s="5" t="s">
        <v>1836</v>
      </c>
      <c r="I35" s="5">
        <v>182.0</v>
      </c>
      <c r="K35" s="5" t="s">
        <v>25</v>
      </c>
      <c r="M35" s="5">
        <v>5.0</v>
      </c>
    </row>
    <row r="36">
      <c r="A36" s="89" t="str">
        <f t="shared" si="4"/>
        <v>#VALUE!</v>
      </c>
      <c r="B36" s="5"/>
      <c r="C36" s="5"/>
      <c r="D36" s="90" t="s">
        <v>21</v>
      </c>
      <c r="E36" s="90" t="s">
        <v>2740</v>
      </c>
      <c r="F36" s="5">
        <v>2019.0</v>
      </c>
      <c r="G36" s="5" t="s">
        <v>956</v>
      </c>
      <c r="H36" s="5" t="s">
        <v>1836</v>
      </c>
      <c r="I36" s="5">
        <v>107.0</v>
      </c>
      <c r="K36" s="5" t="s">
        <v>25</v>
      </c>
      <c r="M36" s="5">
        <v>5.0</v>
      </c>
    </row>
    <row r="37">
      <c r="A37" s="89" t="str">
        <f t="shared" si="4"/>
        <v>#VALUE!</v>
      </c>
      <c r="B37" s="5"/>
      <c r="C37" s="5"/>
      <c r="D37" s="90" t="s">
        <v>21</v>
      </c>
      <c r="E37" s="90" t="s">
        <v>2741</v>
      </c>
      <c r="F37" s="5">
        <v>2019.0</v>
      </c>
      <c r="G37" s="5" t="s">
        <v>1161</v>
      </c>
      <c r="H37" s="5" t="s">
        <v>2722</v>
      </c>
      <c r="I37" s="5">
        <v>211.0</v>
      </c>
      <c r="K37" s="5" t="s">
        <v>25</v>
      </c>
      <c r="M37" s="5">
        <v>5.0</v>
      </c>
    </row>
    <row r="38">
      <c r="A38" s="89" t="str">
        <f t="shared" si="4"/>
        <v>#VALUE!</v>
      </c>
      <c r="B38" s="5"/>
      <c r="C38" s="5"/>
      <c r="D38" s="90" t="s">
        <v>21</v>
      </c>
      <c r="E38" s="90" t="s">
        <v>2742</v>
      </c>
      <c r="F38" s="5">
        <v>2019.0</v>
      </c>
      <c r="G38" s="5" t="s">
        <v>1161</v>
      </c>
      <c r="H38" s="5" t="s">
        <v>2722</v>
      </c>
      <c r="I38" s="5">
        <v>211.0</v>
      </c>
      <c r="K38" s="5" t="s">
        <v>72</v>
      </c>
      <c r="M38" s="5">
        <v>5.0</v>
      </c>
    </row>
    <row r="39">
      <c r="A39" s="89" t="str">
        <f t="shared" si="4"/>
        <v>#VALUE!</v>
      </c>
      <c r="B39" s="5"/>
      <c r="C39" s="5"/>
      <c r="D39" s="90" t="s">
        <v>21</v>
      </c>
      <c r="E39" s="90" t="s">
        <v>2743</v>
      </c>
      <c r="F39" s="5">
        <v>2019.0</v>
      </c>
      <c r="G39" s="5" t="s">
        <v>1077</v>
      </c>
      <c r="H39" s="5" t="s">
        <v>2722</v>
      </c>
      <c r="I39" s="5">
        <v>48.0</v>
      </c>
      <c r="K39" s="5" t="s">
        <v>25</v>
      </c>
      <c r="M39" s="5">
        <v>5.0</v>
      </c>
    </row>
    <row r="40">
      <c r="A40" s="89" t="str">
        <f t="shared" si="4"/>
        <v>#VALUE!</v>
      </c>
      <c r="B40" s="5"/>
      <c r="C40" s="5"/>
      <c r="D40" s="90" t="s">
        <v>161</v>
      </c>
      <c r="E40" s="90" t="s">
        <v>2744</v>
      </c>
      <c r="F40" s="5">
        <v>2019.0</v>
      </c>
      <c r="G40" s="5" t="s">
        <v>905</v>
      </c>
      <c r="H40" s="5" t="s">
        <v>2722</v>
      </c>
      <c r="I40" s="5">
        <v>253.0</v>
      </c>
      <c r="J40" s="5" t="s">
        <v>898</v>
      </c>
      <c r="K40" s="5" t="s">
        <v>72</v>
      </c>
      <c r="M40" s="5">
        <v>5.0</v>
      </c>
    </row>
    <row r="41">
      <c r="A41" s="89" t="str">
        <f t="shared" si="4"/>
        <v>#VALUE!</v>
      </c>
      <c r="B41" s="5"/>
      <c r="C41" s="5"/>
      <c r="D41" s="90" t="s">
        <v>161</v>
      </c>
      <c r="E41" s="90" t="s">
        <v>2745</v>
      </c>
      <c r="F41" s="5">
        <v>2019.0</v>
      </c>
      <c r="G41" s="5" t="s">
        <v>905</v>
      </c>
      <c r="H41" s="5" t="s">
        <v>2722</v>
      </c>
      <c r="I41" s="5">
        <v>253.0</v>
      </c>
      <c r="J41" s="5"/>
      <c r="K41" s="5" t="s">
        <v>72</v>
      </c>
      <c r="M41" s="5">
        <v>5.0</v>
      </c>
    </row>
    <row r="42">
      <c r="A42" s="89" t="str">
        <f t="shared" si="4"/>
        <v>#VALUE!</v>
      </c>
      <c r="B42" s="5"/>
      <c r="C42" s="5"/>
      <c r="D42" s="90" t="s">
        <v>21</v>
      </c>
      <c r="E42" s="90" t="s">
        <v>2746</v>
      </c>
      <c r="F42" s="5">
        <v>2019.0</v>
      </c>
      <c r="G42" s="5" t="s">
        <v>909</v>
      </c>
      <c r="H42" s="5" t="s">
        <v>2722</v>
      </c>
      <c r="I42" s="5">
        <v>163.0</v>
      </c>
      <c r="K42" s="5" t="s">
        <v>25</v>
      </c>
      <c r="M42" s="5">
        <v>5.0</v>
      </c>
    </row>
    <row r="43">
      <c r="A43" s="89" t="str">
        <f t="shared" si="4"/>
        <v>#VALUE!</v>
      </c>
      <c r="B43" s="5"/>
      <c r="C43" s="5"/>
      <c r="D43" s="90" t="s">
        <v>66</v>
      </c>
      <c r="E43" s="90" t="s">
        <v>2747</v>
      </c>
      <c r="F43" s="5">
        <v>2019.0</v>
      </c>
      <c r="G43" s="5" t="s">
        <v>956</v>
      </c>
      <c r="H43" s="5" t="s">
        <v>2722</v>
      </c>
      <c r="I43" s="5">
        <v>95.0</v>
      </c>
      <c r="K43" s="5" t="s">
        <v>467</v>
      </c>
      <c r="M43" s="5">
        <v>5.0</v>
      </c>
    </row>
    <row r="44">
      <c r="A44" s="89" t="str">
        <f t="shared" si="4"/>
        <v>#VALUE!</v>
      </c>
      <c r="B44" s="5"/>
      <c r="C44" s="5"/>
      <c r="D44" s="90" t="s">
        <v>66</v>
      </c>
      <c r="E44" s="90" t="s">
        <v>2748</v>
      </c>
      <c r="F44" s="5">
        <v>2017.0</v>
      </c>
      <c r="G44" s="5" t="s">
        <v>319</v>
      </c>
      <c r="H44" s="5" t="s">
        <v>2749</v>
      </c>
      <c r="I44" s="5">
        <v>197.0</v>
      </c>
      <c r="J44" s="5" t="s">
        <v>2750</v>
      </c>
      <c r="K44" s="5" t="s">
        <v>462</v>
      </c>
      <c r="M44" s="5">
        <v>5.0</v>
      </c>
    </row>
    <row r="45">
      <c r="A45" s="89" t="str">
        <f t="shared" si="4"/>
        <v>#VALUE!</v>
      </c>
      <c r="B45" s="5"/>
      <c r="C45" s="5"/>
      <c r="D45" s="90" t="s">
        <v>66</v>
      </c>
      <c r="E45" s="90" t="s">
        <v>2751</v>
      </c>
      <c r="F45" s="5">
        <v>2019.0</v>
      </c>
      <c r="G45" s="5" t="s">
        <v>905</v>
      </c>
      <c r="H45" s="5" t="s">
        <v>2678</v>
      </c>
      <c r="I45" s="5">
        <v>261.0</v>
      </c>
      <c r="K45" s="5" t="s">
        <v>467</v>
      </c>
      <c r="M45" s="5">
        <v>5.0</v>
      </c>
    </row>
    <row r="46">
      <c r="A46" s="89" t="str">
        <f t="shared" si="4"/>
        <v>#VALUE!</v>
      </c>
      <c r="B46" s="5"/>
      <c r="C46" s="5"/>
      <c r="D46" s="90" t="s">
        <v>66</v>
      </c>
      <c r="E46" s="5">
        <v>1627568.0</v>
      </c>
      <c r="F46" s="5">
        <v>2020.0</v>
      </c>
      <c r="G46" s="5" t="s">
        <v>786</v>
      </c>
      <c r="H46" s="5" t="s">
        <v>2752</v>
      </c>
      <c r="I46" s="5" t="s">
        <v>2210</v>
      </c>
      <c r="K46" s="5" t="s">
        <v>467</v>
      </c>
      <c r="M46" s="5">
        <v>5.0</v>
      </c>
    </row>
    <row r="47">
      <c r="A47" s="89">
        <f>'Drop 1 TCG'!A4+1</f>
        <v>10977</v>
      </c>
      <c r="D47" s="90" t="s">
        <v>66</v>
      </c>
      <c r="E47" s="5">
        <v>3702730.0</v>
      </c>
      <c r="F47" s="5">
        <v>2020.0</v>
      </c>
      <c r="G47" s="5" t="s">
        <v>786</v>
      </c>
      <c r="H47" s="5" t="s">
        <v>2752</v>
      </c>
      <c r="I47" s="5" t="s">
        <v>2210</v>
      </c>
      <c r="J47" s="5" t="s">
        <v>2087</v>
      </c>
      <c r="K47" s="5" t="s">
        <v>68</v>
      </c>
      <c r="M47" s="5">
        <v>5.0</v>
      </c>
    </row>
    <row r="48">
      <c r="A48" s="89">
        <f>A47+1</f>
        <v>10978</v>
      </c>
      <c r="B48" s="5"/>
      <c r="C48" s="5"/>
      <c r="D48" s="90" t="s">
        <v>16</v>
      </c>
      <c r="E48" s="90" t="s">
        <v>2753</v>
      </c>
      <c r="F48" s="91">
        <v>2020.0</v>
      </c>
      <c r="G48" s="91" t="s">
        <v>18</v>
      </c>
      <c r="H48" s="91" t="s">
        <v>1823</v>
      </c>
      <c r="I48" s="91">
        <v>50.0</v>
      </c>
      <c r="J48" s="92"/>
      <c r="K48" s="91" t="s">
        <v>20</v>
      </c>
      <c r="L48" s="92"/>
      <c r="M48" s="5">
        <v>6.0</v>
      </c>
    </row>
    <row r="49">
      <c r="A49" s="89" t="str">
        <f>'Drop 1 Football'!A288+1</f>
        <v>#VALUE!</v>
      </c>
      <c r="B49" s="5"/>
      <c r="C49" s="5"/>
      <c r="D49" s="90" t="s">
        <v>21</v>
      </c>
      <c r="E49" s="90" t="s">
        <v>2754</v>
      </c>
      <c r="F49" s="5">
        <v>2019.0</v>
      </c>
      <c r="G49" s="5" t="s">
        <v>905</v>
      </c>
      <c r="H49" s="5" t="s">
        <v>2755</v>
      </c>
      <c r="I49" s="5">
        <v>122.0</v>
      </c>
      <c r="K49" s="5" t="s">
        <v>25</v>
      </c>
      <c r="M49" s="5">
        <v>6.0</v>
      </c>
    </row>
    <row r="50">
      <c r="A50" s="5">
        <v>12191.0</v>
      </c>
      <c r="D50" s="90" t="s">
        <v>21</v>
      </c>
      <c r="E50" s="90" t="s">
        <v>2756</v>
      </c>
      <c r="F50" s="5">
        <v>2019.0</v>
      </c>
      <c r="G50" s="5" t="s">
        <v>1995</v>
      </c>
      <c r="H50" s="5" t="s">
        <v>2701</v>
      </c>
      <c r="I50" s="5">
        <v>299.0</v>
      </c>
      <c r="J50" s="5" t="s">
        <v>105</v>
      </c>
      <c r="K50" s="5" t="s">
        <v>25</v>
      </c>
      <c r="M50" s="5">
        <v>6.0</v>
      </c>
    </row>
    <row r="51">
      <c r="A51" s="5">
        <v>12192.0</v>
      </c>
      <c r="D51" s="90" t="s">
        <v>21</v>
      </c>
      <c r="E51" s="90" t="s">
        <v>2757</v>
      </c>
      <c r="F51" s="5">
        <v>2019.0</v>
      </c>
      <c r="G51" s="5" t="s">
        <v>1995</v>
      </c>
      <c r="H51" s="5" t="s">
        <v>1862</v>
      </c>
      <c r="I51" s="5">
        <v>8.0</v>
      </c>
      <c r="J51" s="5" t="s">
        <v>2758</v>
      </c>
      <c r="K51" s="5" t="s">
        <v>25</v>
      </c>
      <c r="M51" s="5">
        <v>6.0</v>
      </c>
    </row>
    <row r="52">
      <c r="A52" s="89">
        <f t="shared" ref="A52:A53" si="5">A51+1</f>
        <v>12193</v>
      </c>
      <c r="B52" s="5"/>
      <c r="C52" s="5"/>
      <c r="D52" s="90" t="s">
        <v>66</v>
      </c>
      <c r="E52" s="90" t="s">
        <v>2759</v>
      </c>
      <c r="F52" s="106">
        <v>2019.0</v>
      </c>
      <c r="G52" s="106" t="s">
        <v>956</v>
      </c>
      <c r="H52" s="106" t="s">
        <v>2247</v>
      </c>
      <c r="I52" s="106">
        <v>68.0</v>
      </c>
      <c r="J52" s="108"/>
      <c r="K52" s="106" t="s">
        <v>244</v>
      </c>
      <c r="M52" s="5">
        <v>7.0</v>
      </c>
    </row>
    <row r="53">
      <c r="A53" s="89">
        <f t="shared" si="5"/>
        <v>12194</v>
      </c>
      <c r="B53" s="5"/>
      <c r="C53" s="5"/>
      <c r="D53" s="90" t="s">
        <v>21</v>
      </c>
      <c r="E53" s="90" t="s">
        <v>2760</v>
      </c>
      <c r="F53" s="91">
        <v>2019.0</v>
      </c>
      <c r="G53" s="91" t="s">
        <v>956</v>
      </c>
      <c r="H53" s="91" t="s">
        <v>2686</v>
      </c>
      <c r="I53" s="91">
        <v>560.0</v>
      </c>
      <c r="J53" s="92"/>
      <c r="K53" s="91" t="s">
        <v>30</v>
      </c>
      <c r="L53" s="92"/>
      <c r="M53" s="5">
        <v>8.0</v>
      </c>
    </row>
    <row r="54">
      <c r="A54" s="89" t="str">
        <f>'Drop 1 Football'!A194+1</f>
        <v>#VALUE!</v>
      </c>
      <c r="B54" s="5"/>
      <c r="C54" s="5"/>
      <c r="D54" s="90" t="s">
        <v>21</v>
      </c>
      <c r="E54" s="90" t="s">
        <v>2761</v>
      </c>
      <c r="F54" s="106">
        <v>2019.0</v>
      </c>
      <c r="G54" s="106" t="s">
        <v>2718</v>
      </c>
      <c r="H54" s="107" t="s">
        <v>1823</v>
      </c>
      <c r="I54" s="106">
        <v>561.0</v>
      </c>
      <c r="J54" s="108"/>
      <c r="K54" s="106" t="s">
        <v>25</v>
      </c>
      <c r="M54" s="5">
        <v>8.0</v>
      </c>
    </row>
    <row r="55">
      <c r="A55" s="89" t="str">
        <f t="shared" ref="A55:A72" si="6">A54+1</f>
        <v>#VALUE!</v>
      </c>
      <c r="B55" s="5"/>
      <c r="C55" s="5"/>
      <c r="D55" s="90" t="s">
        <v>21</v>
      </c>
      <c r="E55" s="90" t="s">
        <v>2762</v>
      </c>
      <c r="F55" s="5">
        <v>2019.0</v>
      </c>
      <c r="G55" s="5" t="s">
        <v>2718</v>
      </c>
      <c r="H55" s="5" t="s">
        <v>2722</v>
      </c>
      <c r="I55" s="5">
        <v>121.0</v>
      </c>
      <c r="K55" s="5" t="s">
        <v>30</v>
      </c>
      <c r="M55" s="5">
        <v>8.0</v>
      </c>
    </row>
    <row r="56">
      <c r="A56" s="89" t="str">
        <f t="shared" si="6"/>
        <v>#VALUE!</v>
      </c>
      <c r="B56" s="5"/>
      <c r="C56" s="5"/>
      <c r="D56" s="90" t="s">
        <v>21</v>
      </c>
      <c r="E56" s="90" t="s">
        <v>2763</v>
      </c>
      <c r="F56" s="106">
        <v>2019.0</v>
      </c>
      <c r="G56" s="106" t="s">
        <v>956</v>
      </c>
      <c r="H56" s="106" t="s">
        <v>2712</v>
      </c>
      <c r="I56" s="106">
        <v>56.0</v>
      </c>
      <c r="J56" s="106" t="s">
        <v>2720</v>
      </c>
      <c r="K56" s="106" t="s">
        <v>30</v>
      </c>
      <c r="M56" s="5">
        <v>8.0</v>
      </c>
    </row>
    <row r="57">
      <c r="A57" s="89" t="str">
        <f t="shared" si="6"/>
        <v>#VALUE!</v>
      </c>
      <c r="B57" s="5"/>
      <c r="C57" s="5"/>
      <c r="D57" s="90" t="s">
        <v>66</v>
      </c>
      <c r="E57" s="90" t="s">
        <v>2764</v>
      </c>
      <c r="F57" s="106">
        <v>2018.0</v>
      </c>
      <c r="G57" s="106" t="s">
        <v>786</v>
      </c>
      <c r="H57" s="106" t="s">
        <v>2447</v>
      </c>
      <c r="I57" s="106">
        <v>22.0</v>
      </c>
      <c r="J57" s="106" t="s">
        <v>2765</v>
      </c>
      <c r="K57" s="106" t="s">
        <v>467</v>
      </c>
      <c r="M57" s="5">
        <v>8.0</v>
      </c>
    </row>
    <row r="58">
      <c r="A58" s="89" t="str">
        <f t="shared" si="6"/>
        <v>#VALUE!</v>
      </c>
      <c r="B58" s="5"/>
      <c r="C58" s="5"/>
      <c r="D58" s="90" t="s">
        <v>161</v>
      </c>
      <c r="E58" s="90" t="s">
        <v>2766</v>
      </c>
      <c r="F58" s="5">
        <v>2019.0</v>
      </c>
      <c r="G58" s="5" t="s">
        <v>956</v>
      </c>
      <c r="H58" s="5" t="s">
        <v>2719</v>
      </c>
      <c r="I58" s="5">
        <v>199.0</v>
      </c>
      <c r="K58" s="5" t="s">
        <v>30</v>
      </c>
      <c r="M58" s="5">
        <v>8.0</v>
      </c>
    </row>
    <row r="59">
      <c r="A59" s="89" t="str">
        <f t="shared" si="6"/>
        <v>#VALUE!</v>
      </c>
      <c r="B59" s="5"/>
      <c r="C59" s="5"/>
      <c r="D59" s="90" t="s">
        <v>21</v>
      </c>
      <c r="E59" s="90" t="s">
        <v>2767</v>
      </c>
      <c r="F59" s="5">
        <v>2019.0</v>
      </c>
      <c r="G59" s="5" t="s">
        <v>909</v>
      </c>
      <c r="H59" s="5" t="s">
        <v>1990</v>
      </c>
      <c r="I59" s="5">
        <v>193.0</v>
      </c>
      <c r="K59" s="5" t="s">
        <v>25</v>
      </c>
      <c r="M59" s="5">
        <v>8.0</v>
      </c>
    </row>
    <row r="60">
      <c r="A60" s="89" t="str">
        <f t="shared" si="6"/>
        <v>#VALUE!</v>
      </c>
      <c r="B60" s="5"/>
      <c r="C60" s="5"/>
      <c r="D60" s="90" t="s">
        <v>21</v>
      </c>
      <c r="E60" s="90" t="s">
        <v>2768</v>
      </c>
      <c r="F60" s="91">
        <v>2019.0</v>
      </c>
      <c r="G60" s="91" t="s">
        <v>2769</v>
      </c>
      <c r="H60" s="91" t="s">
        <v>1449</v>
      </c>
      <c r="I60" s="91">
        <v>596.0</v>
      </c>
      <c r="J60" s="92"/>
      <c r="K60" s="91" t="s">
        <v>30</v>
      </c>
      <c r="L60" s="92"/>
      <c r="M60" s="5">
        <v>9.0</v>
      </c>
    </row>
    <row r="61">
      <c r="A61" s="89" t="str">
        <f t="shared" si="6"/>
        <v>#VALUE!</v>
      </c>
      <c r="B61" s="5"/>
      <c r="C61" s="5"/>
      <c r="D61" s="90" t="s">
        <v>161</v>
      </c>
      <c r="E61" s="90" t="s">
        <v>2770</v>
      </c>
      <c r="F61" s="101">
        <v>2019.0</v>
      </c>
      <c r="G61" s="101" t="s">
        <v>786</v>
      </c>
      <c r="H61" s="101" t="s">
        <v>2697</v>
      </c>
      <c r="I61" s="101">
        <v>273.0</v>
      </c>
      <c r="J61" s="102" t="s">
        <v>851</v>
      </c>
      <c r="K61" s="102">
        <v>9.0</v>
      </c>
      <c r="L61" s="92"/>
      <c r="M61" s="5">
        <v>9.0</v>
      </c>
    </row>
    <row r="62">
      <c r="A62" s="89" t="str">
        <f t="shared" si="6"/>
        <v>#VALUE!</v>
      </c>
      <c r="B62" s="5"/>
      <c r="C62" s="5"/>
      <c r="D62" s="90" t="s">
        <v>16</v>
      </c>
      <c r="E62" s="90" t="s">
        <v>2771</v>
      </c>
      <c r="F62" s="91">
        <v>2018.0</v>
      </c>
      <c r="G62" s="91" t="s">
        <v>119</v>
      </c>
      <c r="H62" s="91" t="s">
        <v>2730</v>
      </c>
      <c r="I62" s="91">
        <v>180.0</v>
      </c>
      <c r="J62" s="92"/>
      <c r="K62" s="91" t="s">
        <v>60</v>
      </c>
      <c r="L62" s="92"/>
      <c r="M62" s="5">
        <v>10.0</v>
      </c>
    </row>
    <row r="63">
      <c r="A63" s="89" t="str">
        <f t="shared" si="6"/>
        <v>#VALUE!</v>
      </c>
      <c r="B63" s="5"/>
      <c r="C63" s="5"/>
      <c r="D63" s="90" t="s">
        <v>21</v>
      </c>
      <c r="E63" s="90" t="s">
        <v>2772</v>
      </c>
      <c r="F63" s="91">
        <v>2019.0</v>
      </c>
      <c r="G63" s="91" t="s">
        <v>956</v>
      </c>
      <c r="H63" s="91" t="s">
        <v>2773</v>
      </c>
      <c r="I63" s="91">
        <v>625.0</v>
      </c>
      <c r="J63" s="92"/>
      <c r="K63" s="91" t="s">
        <v>25</v>
      </c>
      <c r="L63" s="92"/>
      <c r="M63" s="5">
        <v>10.0</v>
      </c>
    </row>
    <row r="64">
      <c r="A64" s="89" t="str">
        <f t="shared" si="6"/>
        <v>#VALUE!</v>
      </c>
      <c r="B64" s="5"/>
      <c r="C64" s="5"/>
      <c r="D64" s="90" t="s">
        <v>21</v>
      </c>
      <c r="E64" s="90" t="s">
        <v>2774</v>
      </c>
      <c r="F64" s="91">
        <v>2019.0</v>
      </c>
      <c r="G64" s="91" t="s">
        <v>1099</v>
      </c>
      <c r="H64" s="91" t="s">
        <v>1840</v>
      </c>
      <c r="I64" s="91">
        <v>134.0</v>
      </c>
      <c r="J64" s="92"/>
      <c r="K64" s="91" t="s">
        <v>25</v>
      </c>
      <c r="L64" s="92"/>
      <c r="M64" s="5">
        <v>10.0</v>
      </c>
    </row>
    <row r="65">
      <c r="A65" s="89" t="str">
        <f t="shared" si="6"/>
        <v>#VALUE!</v>
      </c>
      <c r="B65" s="5"/>
      <c r="C65" s="5"/>
      <c r="D65" s="90" t="s">
        <v>21</v>
      </c>
      <c r="E65" s="90" t="s">
        <v>2775</v>
      </c>
      <c r="F65" s="91">
        <v>2019.0</v>
      </c>
      <c r="G65" s="91" t="s">
        <v>884</v>
      </c>
      <c r="H65" s="91" t="s">
        <v>2691</v>
      </c>
      <c r="I65" s="91">
        <v>231.0</v>
      </c>
      <c r="J65" s="92"/>
      <c r="K65" s="91" t="s">
        <v>30</v>
      </c>
      <c r="L65" s="92"/>
      <c r="M65" s="5">
        <v>10.0</v>
      </c>
    </row>
    <row r="66">
      <c r="A66" s="89" t="str">
        <f t="shared" si="6"/>
        <v>#VALUE!</v>
      </c>
      <c r="B66" s="5"/>
      <c r="C66" s="5"/>
      <c r="D66" s="90" t="s">
        <v>21</v>
      </c>
      <c r="E66" s="90" t="s">
        <v>2776</v>
      </c>
      <c r="F66" s="91">
        <v>2019.0</v>
      </c>
      <c r="G66" s="91" t="s">
        <v>956</v>
      </c>
      <c r="H66" s="91" t="s">
        <v>2691</v>
      </c>
      <c r="I66" s="91">
        <v>265.0</v>
      </c>
      <c r="J66" s="92"/>
      <c r="K66" s="91" t="s">
        <v>30</v>
      </c>
      <c r="L66" s="92"/>
      <c r="M66" s="5">
        <v>10.0</v>
      </c>
    </row>
    <row r="67">
      <c r="A67" s="89" t="str">
        <f t="shared" si="6"/>
        <v>#VALUE!</v>
      </c>
      <c r="B67" s="5"/>
      <c r="C67" s="5"/>
      <c r="D67" s="90" t="s">
        <v>21</v>
      </c>
      <c r="E67" s="90" t="s">
        <v>2777</v>
      </c>
      <c r="F67" s="91">
        <v>2019.0</v>
      </c>
      <c r="G67" s="91" t="s">
        <v>1099</v>
      </c>
      <c r="H67" s="91" t="s">
        <v>1823</v>
      </c>
      <c r="I67" s="91">
        <v>20.0</v>
      </c>
      <c r="J67" s="92"/>
      <c r="K67" s="91" t="s">
        <v>25</v>
      </c>
      <c r="L67" s="92"/>
      <c r="M67" s="5">
        <v>10.0</v>
      </c>
    </row>
    <row r="68">
      <c r="A68" s="89" t="str">
        <f t="shared" si="6"/>
        <v>#VALUE!</v>
      </c>
      <c r="B68" s="5"/>
      <c r="C68" s="5"/>
      <c r="D68" s="90" t="s">
        <v>21</v>
      </c>
      <c r="E68" s="90" t="s">
        <v>2778</v>
      </c>
      <c r="F68" s="91">
        <v>2019.0</v>
      </c>
      <c r="G68" s="91" t="s">
        <v>884</v>
      </c>
      <c r="H68" s="91" t="s">
        <v>2779</v>
      </c>
      <c r="I68" s="91">
        <v>280.0</v>
      </c>
      <c r="J68" s="92"/>
      <c r="K68" s="91" t="s">
        <v>25</v>
      </c>
      <c r="L68" s="92"/>
      <c r="M68" s="5">
        <v>10.0</v>
      </c>
    </row>
    <row r="69">
      <c r="A69" s="89" t="str">
        <f t="shared" si="6"/>
        <v>#VALUE!</v>
      </c>
      <c r="B69" s="5"/>
      <c r="C69" s="5"/>
      <c r="D69" s="90" t="s">
        <v>21</v>
      </c>
      <c r="E69" s="90" t="s">
        <v>2780</v>
      </c>
      <c r="F69" s="91">
        <v>2019.0</v>
      </c>
      <c r="G69" s="91" t="s">
        <v>1099</v>
      </c>
      <c r="H69" s="91" t="s">
        <v>1449</v>
      </c>
      <c r="I69" s="91">
        <v>175.0</v>
      </c>
      <c r="J69" s="92"/>
      <c r="K69" s="91" t="s">
        <v>25</v>
      </c>
      <c r="L69" s="92"/>
      <c r="M69" s="5">
        <v>10.0</v>
      </c>
    </row>
    <row r="70">
      <c r="A70" s="89" t="str">
        <f t="shared" si="6"/>
        <v>#VALUE!</v>
      </c>
      <c r="B70" s="5"/>
      <c r="C70" s="5"/>
      <c r="D70" s="90" t="s">
        <v>21</v>
      </c>
      <c r="E70" s="90" t="s">
        <v>2781</v>
      </c>
      <c r="F70" s="91">
        <v>2019.0</v>
      </c>
      <c r="G70" s="91" t="s">
        <v>1847</v>
      </c>
      <c r="H70" s="91" t="s">
        <v>1449</v>
      </c>
      <c r="I70" s="91">
        <v>79.0</v>
      </c>
      <c r="J70" s="91" t="s">
        <v>1499</v>
      </c>
      <c r="K70" s="91" t="s">
        <v>25</v>
      </c>
      <c r="L70" s="92"/>
      <c r="M70" s="5">
        <v>10.0</v>
      </c>
    </row>
    <row r="71">
      <c r="A71" s="89" t="str">
        <f t="shared" si="6"/>
        <v>#VALUE!</v>
      </c>
      <c r="B71" s="5"/>
      <c r="C71" s="5"/>
      <c r="D71" s="90" t="s">
        <v>21</v>
      </c>
      <c r="E71" s="90" t="s">
        <v>2782</v>
      </c>
      <c r="F71" s="91">
        <v>2019.0</v>
      </c>
      <c r="G71" s="91" t="s">
        <v>1649</v>
      </c>
      <c r="H71" s="91" t="s">
        <v>1972</v>
      </c>
      <c r="I71" s="91"/>
      <c r="J71" s="91" t="s">
        <v>2783</v>
      </c>
      <c r="K71" s="91" t="s">
        <v>30</v>
      </c>
      <c r="L71" s="92"/>
      <c r="M71" s="5">
        <v>10.0</v>
      </c>
    </row>
    <row r="72">
      <c r="A72" s="89" t="str">
        <f t="shared" si="6"/>
        <v>#VALUE!</v>
      </c>
      <c r="B72" s="5"/>
      <c r="C72" s="5"/>
      <c r="D72" s="90" t="s">
        <v>21</v>
      </c>
      <c r="E72" s="90" t="s">
        <v>2784</v>
      </c>
      <c r="F72" s="91">
        <v>2019.0</v>
      </c>
      <c r="G72" s="91" t="s">
        <v>1649</v>
      </c>
      <c r="H72" s="91" t="s">
        <v>1972</v>
      </c>
      <c r="I72" s="91"/>
      <c r="J72" s="91" t="s">
        <v>898</v>
      </c>
      <c r="K72" s="91" t="s">
        <v>25</v>
      </c>
      <c r="L72" s="92"/>
      <c r="M72" s="5">
        <v>10.0</v>
      </c>
    </row>
    <row r="73">
      <c r="A73" s="89" t="str">
        <f>'Drop 1 Football'!A183+1</f>
        <v>#VALUE!</v>
      </c>
      <c r="B73" s="5"/>
      <c r="C73" s="5"/>
      <c r="D73" s="90" t="s">
        <v>21</v>
      </c>
      <c r="E73" s="90" t="s">
        <v>2785</v>
      </c>
      <c r="F73" s="5">
        <v>2019.0</v>
      </c>
      <c r="G73" s="5" t="s">
        <v>956</v>
      </c>
      <c r="H73" s="5" t="s">
        <v>2722</v>
      </c>
      <c r="I73" s="5">
        <v>583.0</v>
      </c>
      <c r="K73" s="5" t="s">
        <v>30</v>
      </c>
      <c r="L73" s="92"/>
      <c r="M73" s="5">
        <v>10.0</v>
      </c>
    </row>
    <row r="74">
      <c r="A74" s="89" t="str">
        <f>'Drop 1 Baseball'!A7+1</f>
        <v>#VALUE!</v>
      </c>
      <c r="B74" s="5"/>
      <c r="C74" s="5"/>
      <c r="D74" s="90" t="s">
        <v>21</v>
      </c>
      <c r="E74" s="90" t="s">
        <v>2786</v>
      </c>
      <c r="F74" s="106">
        <v>1995.0</v>
      </c>
      <c r="G74" s="106" t="s">
        <v>2031</v>
      </c>
      <c r="H74" s="107" t="s">
        <v>2787</v>
      </c>
      <c r="I74" s="106">
        <v>274.0</v>
      </c>
      <c r="J74" s="108"/>
      <c r="K74" s="106" t="s">
        <v>72</v>
      </c>
      <c r="L74" s="92"/>
      <c r="M74" s="5">
        <v>10.0</v>
      </c>
    </row>
    <row r="75">
      <c r="A75" s="89" t="str">
        <f t="shared" ref="A75:A90" si="7">A74+1</f>
        <v>#VALUE!</v>
      </c>
      <c r="B75" s="5"/>
      <c r="C75" s="5"/>
      <c r="D75" s="90" t="s">
        <v>21</v>
      </c>
      <c r="E75" s="90" t="s">
        <v>2788</v>
      </c>
      <c r="F75" s="106">
        <v>1995.0</v>
      </c>
      <c r="G75" s="106" t="s">
        <v>1995</v>
      </c>
      <c r="H75" s="107" t="s">
        <v>1950</v>
      </c>
      <c r="I75" s="106">
        <v>272.0</v>
      </c>
      <c r="J75" s="108"/>
      <c r="K75" s="106" t="s">
        <v>72</v>
      </c>
      <c r="M75" s="5">
        <v>10.0</v>
      </c>
    </row>
    <row r="76">
      <c r="A76" s="89" t="str">
        <f t="shared" si="7"/>
        <v>#VALUE!</v>
      </c>
      <c r="B76" s="5"/>
      <c r="C76" s="5"/>
      <c r="D76" s="90" t="s">
        <v>21</v>
      </c>
      <c r="E76" s="90" t="s">
        <v>2789</v>
      </c>
      <c r="F76" s="5">
        <v>2019.0</v>
      </c>
      <c r="G76" s="5" t="s">
        <v>2718</v>
      </c>
      <c r="H76" s="5" t="s">
        <v>1449</v>
      </c>
      <c r="I76" s="5">
        <v>185.0</v>
      </c>
      <c r="K76" s="5" t="s">
        <v>72</v>
      </c>
      <c r="M76" s="5">
        <v>10.0</v>
      </c>
    </row>
    <row r="77">
      <c r="A77" s="89" t="str">
        <f t="shared" si="7"/>
        <v>#VALUE!</v>
      </c>
      <c r="B77" s="5"/>
      <c r="C77" s="5"/>
      <c r="D77" s="90" t="s">
        <v>66</v>
      </c>
      <c r="E77" s="90" t="s">
        <v>2790</v>
      </c>
      <c r="F77" s="99">
        <v>2018.0</v>
      </c>
      <c r="G77" s="99" t="s">
        <v>786</v>
      </c>
      <c r="H77" s="99" t="s">
        <v>2447</v>
      </c>
      <c r="I77" s="99">
        <v>66.0</v>
      </c>
      <c r="J77" s="100"/>
      <c r="K77" s="99" t="s">
        <v>467</v>
      </c>
      <c r="M77" s="5">
        <v>10.0</v>
      </c>
    </row>
    <row r="78">
      <c r="A78" s="89" t="str">
        <f t="shared" si="7"/>
        <v>#VALUE!</v>
      </c>
      <c r="B78" s="5"/>
      <c r="C78" s="5"/>
      <c r="D78" s="90" t="s">
        <v>66</v>
      </c>
      <c r="E78" s="90" t="s">
        <v>2791</v>
      </c>
      <c r="F78" s="106">
        <v>2018.0</v>
      </c>
      <c r="G78" s="106" t="s">
        <v>2683</v>
      </c>
      <c r="H78" s="106" t="s">
        <v>2447</v>
      </c>
      <c r="I78" s="106">
        <v>139.0</v>
      </c>
      <c r="J78" s="106" t="s">
        <v>2792</v>
      </c>
      <c r="K78" s="106" t="s">
        <v>68</v>
      </c>
      <c r="M78" s="5">
        <v>10.0</v>
      </c>
    </row>
    <row r="79">
      <c r="A79" s="89" t="str">
        <f t="shared" si="7"/>
        <v>#VALUE!</v>
      </c>
      <c r="B79" s="5"/>
      <c r="C79" s="5"/>
      <c r="D79" s="90" t="s">
        <v>66</v>
      </c>
      <c r="E79" s="90" t="s">
        <v>2793</v>
      </c>
      <c r="F79" s="106">
        <v>2018.0</v>
      </c>
      <c r="G79" s="106" t="s">
        <v>2683</v>
      </c>
      <c r="H79" s="106" t="s">
        <v>2728</v>
      </c>
      <c r="I79" s="106">
        <v>119.0</v>
      </c>
      <c r="J79" s="108"/>
      <c r="K79" s="106" t="s">
        <v>244</v>
      </c>
      <c r="M79" s="5">
        <v>10.0</v>
      </c>
    </row>
    <row r="80">
      <c r="A80" s="89" t="str">
        <f t="shared" si="7"/>
        <v>#VALUE!</v>
      </c>
      <c r="B80" s="5"/>
      <c r="C80" s="5"/>
      <c r="D80" s="90" t="s">
        <v>21</v>
      </c>
      <c r="E80" s="90" t="s">
        <v>2794</v>
      </c>
      <c r="F80" s="5">
        <v>2019.0</v>
      </c>
      <c r="G80" s="5" t="s">
        <v>956</v>
      </c>
      <c r="H80" s="5" t="s">
        <v>2206</v>
      </c>
      <c r="I80" s="5">
        <v>102.0</v>
      </c>
      <c r="K80" s="5" t="s">
        <v>30</v>
      </c>
      <c r="M80" s="5">
        <v>10.0</v>
      </c>
    </row>
    <row r="81">
      <c r="A81" s="89" t="str">
        <f t="shared" si="7"/>
        <v>#VALUE!</v>
      </c>
      <c r="B81" s="5"/>
      <c r="C81" s="5"/>
      <c r="D81" s="90" t="s">
        <v>21</v>
      </c>
      <c r="E81" s="90" t="s">
        <v>2795</v>
      </c>
      <c r="F81" s="5">
        <v>2019.0</v>
      </c>
      <c r="G81" s="5" t="s">
        <v>956</v>
      </c>
      <c r="H81" s="110" t="s">
        <v>2206</v>
      </c>
      <c r="I81" s="5">
        <v>270.0</v>
      </c>
      <c r="K81" s="5" t="s">
        <v>30</v>
      </c>
      <c r="M81" s="5">
        <v>10.0</v>
      </c>
    </row>
    <row r="82">
      <c r="A82" s="89" t="str">
        <f t="shared" si="7"/>
        <v>#VALUE!</v>
      </c>
      <c r="B82" s="5"/>
      <c r="C82" s="5"/>
      <c r="D82" s="90" t="s">
        <v>21</v>
      </c>
      <c r="E82" s="90" t="s">
        <v>2796</v>
      </c>
      <c r="F82" s="5">
        <v>2019.0</v>
      </c>
      <c r="G82" s="5" t="s">
        <v>909</v>
      </c>
      <c r="H82" s="110" t="s">
        <v>2206</v>
      </c>
      <c r="I82" s="5">
        <v>187.0</v>
      </c>
      <c r="K82" s="5" t="s">
        <v>30</v>
      </c>
      <c r="M82" s="5">
        <v>10.0</v>
      </c>
    </row>
    <row r="83">
      <c r="A83" s="89" t="str">
        <f t="shared" si="7"/>
        <v>#VALUE!</v>
      </c>
      <c r="B83" s="5"/>
      <c r="C83" s="5"/>
      <c r="D83" s="90" t="s">
        <v>161</v>
      </c>
      <c r="E83" s="90" t="s">
        <v>2797</v>
      </c>
      <c r="F83" s="5">
        <v>2019.0</v>
      </c>
      <c r="G83" s="5" t="s">
        <v>956</v>
      </c>
      <c r="H83" s="110" t="s">
        <v>2206</v>
      </c>
      <c r="I83" s="5">
        <v>226.0</v>
      </c>
      <c r="K83" s="5" t="s">
        <v>30</v>
      </c>
      <c r="M83" s="5">
        <v>10.0</v>
      </c>
    </row>
    <row r="84">
      <c r="A84" s="89" t="str">
        <f t="shared" si="7"/>
        <v>#VALUE!</v>
      </c>
      <c r="B84" s="5"/>
      <c r="C84" s="5"/>
      <c r="D84" s="90" t="s">
        <v>21</v>
      </c>
      <c r="E84" s="90" t="s">
        <v>2798</v>
      </c>
      <c r="F84" s="5">
        <v>2019.0</v>
      </c>
      <c r="G84" s="5" t="s">
        <v>956</v>
      </c>
      <c r="H84" s="5" t="s">
        <v>1990</v>
      </c>
      <c r="I84" s="5">
        <v>215.0</v>
      </c>
      <c r="K84" s="5" t="s">
        <v>30</v>
      </c>
      <c r="M84" s="5">
        <v>10.0</v>
      </c>
    </row>
    <row r="85">
      <c r="A85" s="89" t="str">
        <f t="shared" si="7"/>
        <v>#VALUE!</v>
      </c>
      <c r="B85" s="5"/>
      <c r="C85" s="5"/>
      <c r="D85" s="90" t="s">
        <v>16</v>
      </c>
      <c r="E85" s="90" t="s">
        <v>2799</v>
      </c>
      <c r="F85" s="5">
        <v>2019.0</v>
      </c>
      <c r="G85" s="5" t="s">
        <v>1161</v>
      </c>
      <c r="H85" s="5" t="s">
        <v>2302</v>
      </c>
      <c r="I85" s="5">
        <v>79.0</v>
      </c>
      <c r="J85" s="5" t="s">
        <v>874</v>
      </c>
      <c r="K85" s="5" t="s">
        <v>60</v>
      </c>
      <c r="M85" s="5">
        <v>10.0</v>
      </c>
    </row>
    <row r="86">
      <c r="A86" s="89" t="str">
        <f t="shared" si="7"/>
        <v>#VALUE!</v>
      </c>
      <c r="B86" s="5"/>
      <c r="C86" s="5"/>
      <c r="D86" s="90" t="s">
        <v>21</v>
      </c>
      <c r="E86" s="90" t="s">
        <v>2800</v>
      </c>
      <c r="F86" s="5">
        <v>2019.0</v>
      </c>
      <c r="G86" s="5" t="s">
        <v>911</v>
      </c>
      <c r="H86" s="5" t="s">
        <v>2734</v>
      </c>
      <c r="I86" s="5">
        <v>77.0</v>
      </c>
      <c r="J86" s="5" t="s">
        <v>2783</v>
      </c>
      <c r="K86" s="5" t="s">
        <v>30</v>
      </c>
      <c r="M86" s="5">
        <v>10.0</v>
      </c>
    </row>
    <row r="87">
      <c r="A87" s="89" t="str">
        <f t="shared" si="7"/>
        <v>#VALUE!</v>
      </c>
      <c r="B87" s="5"/>
      <c r="C87" s="5"/>
      <c r="D87" s="90" t="s">
        <v>21</v>
      </c>
      <c r="E87" s="90" t="s">
        <v>2801</v>
      </c>
      <c r="F87" s="5">
        <v>2019.0</v>
      </c>
      <c r="G87" s="5" t="s">
        <v>2802</v>
      </c>
      <c r="H87" s="5" t="s">
        <v>2734</v>
      </c>
      <c r="I87" s="5">
        <v>111.0</v>
      </c>
      <c r="J87" s="5" t="s">
        <v>2792</v>
      </c>
      <c r="K87" s="5" t="s">
        <v>25</v>
      </c>
      <c r="M87" s="5">
        <v>10.0</v>
      </c>
    </row>
    <row r="88">
      <c r="A88" s="89" t="str">
        <f t="shared" si="7"/>
        <v>#VALUE!</v>
      </c>
      <c r="B88" s="5"/>
      <c r="C88" s="5"/>
      <c r="D88" s="90" t="s">
        <v>21</v>
      </c>
      <c r="E88" s="90" t="s">
        <v>2803</v>
      </c>
      <c r="F88" s="5">
        <v>2019.0</v>
      </c>
      <c r="G88" s="5" t="s">
        <v>2718</v>
      </c>
      <c r="H88" s="5" t="s">
        <v>2734</v>
      </c>
      <c r="I88" s="5">
        <v>257.0</v>
      </c>
      <c r="K88" s="5" t="s">
        <v>30</v>
      </c>
      <c r="M88" s="5">
        <v>10.0</v>
      </c>
    </row>
    <row r="89">
      <c r="A89" s="89" t="str">
        <f t="shared" si="7"/>
        <v>#VALUE!</v>
      </c>
      <c r="B89" s="5"/>
      <c r="C89" s="5"/>
      <c r="D89" s="90" t="s">
        <v>21</v>
      </c>
      <c r="E89" s="90" t="s">
        <v>2804</v>
      </c>
      <c r="F89" s="5">
        <v>2019.0</v>
      </c>
      <c r="G89" s="5" t="s">
        <v>911</v>
      </c>
      <c r="H89" s="5" t="s">
        <v>2734</v>
      </c>
      <c r="I89" s="5">
        <v>77.0</v>
      </c>
      <c r="K89" s="5" t="s">
        <v>30</v>
      </c>
      <c r="M89" s="5">
        <v>10.0</v>
      </c>
    </row>
    <row r="90">
      <c r="A90" s="89" t="str">
        <f t="shared" si="7"/>
        <v>#VALUE!</v>
      </c>
      <c r="B90" s="5"/>
      <c r="C90" s="5"/>
      <c r="D90" s="90" t="s">
        <v>21</v>
      </c>
      <c r="E90" s="90" t="s">
        <v>2805</v>
      </c>
      <c r="F90" s="5">
        <v>2019.0</v>
      </c>
      <c r="G90" s="5" t="s">
        <v>956</v>
      </c>
      <c r="H90" s="5" t="s">
        <v>1990</v>
      </c>
      <c r="I90" s="5">
        <v>548.0</v>
      </c>
      <c r="K90" s="5" t="s">
        <v>30</v>
      </c>
      <c r="M90" s="5">
        <v>10.0</v>
      </c>
    </row>
    <row r="91">
      <c r="A91" s="89" t="str">
        <f>'Drop 1 Football'!A407+1</f>
        <v>#VALUE!</v>
      </c>
      <c r="B91" s="5"/>
      <c r="C91" s="5"/>
      <c r="D91" s="90" t="s">
        <v>21</v>
      </c>
      <c r="E91" s="90" t="s">
        <v>2806</v>
      </c>
      <c r="F91" s="5">
        <v>2019.0</v>
      </c>
      <c r="G91" s="5" t="s">
        <v>2012</v>
      </c>
      <c r="H91" s="5" t="s">
        <v>2722</v>
      </c>
      <c r="I91" s="5">
        <v>180.0</v>
      </c>
      <c r="K91" s="5" t="s">
        <v>25</v>
      </c>
      <c r="M91" s="5">
        <v>10.0</v>
      </c>
    </row>
    <row r="92">
      <c r="A92" s="89" t="str">
        <f t="shared" ref="A92:A104" si="8">A91+1</f>
        <v>#VALUE!</v>
      </c>
      <c r="B92" s="5"/>
      <c r="C92" s="5"/>
      <c r="D92" s="90" t="s">
        <v>21</v>
      </c>
      <c r="E92" s="90" t="s">
        <v>2807</v>
      </c>
      <c r="F92" s="5">
        <v>2019.0</v>
      </c>
      <c r="G92" s="5" t="s">
        <v>2012</v>
      </c>
      <c r="H92" s="5" t="s">
        <v>2722</v>
      </c>
      <c r="I92" s="5">
        <v>180.0</v>
      </c>
      <c r="K92" s="5" t="s">
        <v>25</v>
      </c>
      <c r="M92" s="5">
        <v>10.0</v>
      </c>
    </row>
    <row r="93">
      <c r="A93" s="89" t="str">
        <f t="shared" si="8"/>
        <v>#VALUE!</v>
      </c>
      <c r="B93" s="5"/>
      <c r="C93" s="5"/>
      <c r="D93" s="90" t="s">
        <v>21</v>
      </c>
      <c r="E93" s="90" t="s">
        <v>2808</v>
      </c>
      <c r="F93" s="5">
        <v>2019.0</v>
      </c>
      <c r="G93" s="5" t="s">
        <v>2012</v>
      </c>
      <c r="H93" s="5" t="s">
        <v>2722</v>
      </c>
      <c r="I93" s="5">
        <v>180.0</v>
      </c>
      <c r="J93" s="110" t="s">
        <v>2478</v>
      </c>
      <c r="K93" s="5" t="s">
        <v>666</v>
      </c>
      <c r="M93" s="5">
        <v>10.0</v>
      </c>
    </row>
    <row r="94">
      <c r="A94" s="89" t="str">
        <f t="shared" si="8"/>
        <v>#VALUE!</v>
      </c>
      <c r="B94" s="5"/>
      <c r="C94" s="5"/>
      <c r="D94" s="90" t="s">
        <v>21</v>
      </c>
      <c r="E94" s="90" t="s">
        <v>2809</v>
      </c>
      <c r="F94" s="5">
        <v>2019.0</v>
      </c>
      <c r="G94" s="5" t="s">
        <v>1161</v>
      </c>
      <c r="H94" s="5" t="s">
        <v>2722</v>
      </c>
      <c r="I94" s="5">
        <v>211.0</v>
      </c>
      <c r="K94" s="5" t="s">
        <v>30</v>
      </c>
      <c r="M94" s="5">
        <v>10.0</v>
      </c>
    </row>
    <row r="95">
      <c r="A95" s="89" t="str">
        <f t="shared" si="8"/>
        <v>#VALUE!</v>
      </c>
      <c r="B95" s="5"/>
      <c r="C95" s="5"/>
      <c r="D95" s="90" t="s">
        <v>21</v>
      </c>
      <c r="E95" s="90" t="s">
        <v>2810</v>
      </c>
      <c r="F95" s="5">
        <v>2019.0</v>
      </c>
      <c r="G95" s="5" t="s">
        <v>1161</v>
      </c>
      <c r="H95" s="5" t="s">
        <v>2722</v>
      </c>
      <c r="I95" s="5">
        <v>211.0</v>
      </c>
      <c r="J95" s="5" t="s">
        <v>898</v>
      </c>
      <c r="K95" s="5" t="s">
        <v>25</v>
      </c>
      <c r="M95" s="5">
        <v>10.0</v>
      </c>
    </row>
    <row r="96">
      <c r="A96" s="89" t="str">
        <f t="shared" si="8"/>
        <v>#VALUE!</v>
      </c>
      <c r="B96" s="5"/>
      <c r="C96" s="5"/>
      <c r="D96" s="90" t="s">
        <v>21</v>
      </c>
      <c r="E96" s="90" t="s">
        <v>2811</v>
      </c>
      <c r="F96" s="5">
        <v>2019.0</v>
      </c>
      <c r="G96" s="5" t="s">
        <v>956</v>
      </c>
      <c r="H96" s="5" t="s">
        <v>2722</v>
      </c>
      <c r="I96" s="5">
        <v>295.0</v>
      </c>
      <c r="K96" s="5" t="s">
        <v>30</v>
      </c>
      <c r="M96" s="5">
        <v>10.0</v>
      </c>
    </row>
    <row r="97">
      <c r="A97" s="89" t="str">
        <f t="shared" si="8"/>
        <v>#VALUE!</v>
      </c>
      <c r="B97" s="5"/>
      <c r="C97" s="5"/>
      <c r="D97" s="90" t="s">
        <v>21</v>
      </c>
      <c r="E97" s="90" t="s">
        <v>2812</v>
      </c>
      <c r="F97" s="5">
        <v>2019.0</v>
      </c>
      <c r="G97" s="5" t="s">
        <v>1852</v>
      </c>
      <c r="H97" s="5" t="s">
        <v>2722</v>
      </c>
      <c r="I97" s="5">
        <v>295.0</v>
      </c>
      <c r="J97" s="5" t="s">
        <v>2257</v>
      </c>
      <c r="K97" s="5" t="s">
        <v>72</v>
      </c>
      <c r="M97" s="5">
        <v>10.0</v>
      </c>
    </row>
    <row r="98">
      <c r="A98" s="89" t="str">
        <f t="shared" si="8"/>
        <v>#VALUE!</v>
      </c>
      <c r="B98" s="5"/>
      <c r="C98" s="5"/>
      <c r="D98" s="90" t="s">
        <v>21</v>
      </c>
      <c r="E98" s="90" t="s">
        <v>2813</v>
      </c>
      <c r="F98" s="5">
        <v>2019.0</v>
      </c>
      <c r="G98" s="5" t="s">
        <v>1852</v>
      </c>
      <c r="H98" s="5" t="s">
        <v>2722</v>
      </c>
      <c r="I98" s="5">
        <v>295.0</v>
      </c>
      <c r="J98" s="5" t="s">
        <v>898</v>
      </c>
      <c r="K98" s="5" t="s">
        <v>25</v>
      </c>
      <c r="M98" s="5">
        <v>10.0</v>
      </c>
    </row>
    <row r="99">
      <c r="A99" s="89" t="str">
        <f t="shared" si="8"/>
        <v>#VALUE!</v>
      </c>
      <c r="B99" s="5"/>
      <c r="C99" s="5"/>
      <c r="D99" s="90" t="s">
        <v>66</v>
      </c>
      <c r="E99" s="90" t="s">
        <v>2814</v>
      </c>
      <c r="F99" s="5">
        <v>2019.0</v>
      </c>
      <c r="G99" s="5" t="s">
        <v>905</v>
      </c>
      <c r="H99" s="5" t="s">
        <v>1823</v>
      </c>
      <c r="I99" s="5">
        <v>2.0</v>
      </c>
      <c r="J99" s="5" t="s">
        <v>2815</v>
      </c>
      <c r="K99" s="5" t="s">
        <v>244</v>
      </c>
      <c r="M99" s="5">
        <v>10.0</v>
      </c>
    </row>
    <row r="100">
      <c r="A100" s="89" t="str">
        <f t="shared" si="8"/>
        <v>#VALUE!</v>
      </c>
      <c r="B100" s="5"/>
      <c r="C100" s="5"/>
      <c r="D100" s="90" t="s">
        <v>66</v>
      </c>
      <c r="E100" s="90" t="s">
        <v>2816</v>
      </c>
      <c r="F100" s="5">
        <v>2017.0</v>
      </c>
      <c r="G100" s="5" t="s">
        <v>319</v>
      </c>
      <c r="H100" s="5" t="s">
        <v>1810</v>
      </c>
      <c r="I100" s="5">
        <v>199.0</v>
      </c>
      <c r="K100" s="5" t="s">
        <v>462</v>
      </c>
      <c r="M100" s="5">
        <v>10.0</v>
      </c>
    </row>
    <row r="101">
      <c r="A101" s="89" t="str">
        <f t="shared" si="8"/>
        <v>#VALUE!</v>
      </c>
      <c r="B101" s="5"/>
      <c r="C101" s="5"/>
      <c r="D101" s="90" t="s">
        <v>66</v>
      </c>
      <c r="E101" s="5">
        <v>4644226.0</v>
      </c>
      <c r="F101" s="5">
        <v>2020.0</v>
      </c>
      <c r="G101" s="5" t="s">
        <v>786</v>
      </c>
      <c r="H101" s="5" t="s">
        <v>2259</v>
      </c>
      <c r="I101" s="5" t="s">
        <v>2210</v>
      </c>
      <c r="J101" s="5" t="s">
        <v>2260</v>
      </c>
      <c r="K101" s="5" t="s">
        <v>467</v>
      </c>
      <c r="M101" s="5">
        <v>10.0</v>
      </c>
    </row>
    <row r="102">
      <c r="A102" s="89" t="str">
        <f t="shared" si="8"/>
        <v>#VALUE!</v>
      </c>
      <c r="D102" s="90" t="s">
        <v>66</v>
      </c>
      <c r="E102" s="111">
        <v>2553151.0</v>
      </c>
      <c r="F102" s="111">
        <v>2019.0</v>
      </c>
      <c r="G102" s="111" t="s">
        <v>305</v>
      </c>
      <c r="H102" s="111" t="s">
        <v>2722</v>
      </c>
      <c r="I102" s="111">
        <v>180.0</v>
      </c>
      <c r="J102" s="111" t="s">
        <v>2478</v>
      </c>
      <c r="K102" s="111" t="s">
        <v>467</v>
      </c>
      <c r="M102" s="5">
        <v>10.0</v>
      </c>
    </row>
    <row r="103">
      <c r="A103" s="89" t="str">
        <f t="shared" si="8"/>
        <v>#VALUE!</v>
      </c>
      <c r="D103" s="90" t="s">
        <v>66</v>
      </c>
      <c r="E103" s="111">
        <v>4817323.0</v>
      </c>
      <c r="F103" s="111">
        <v>2019.0</v>
      </c>
      <c r="G103" s="111" t="s">
        <v>305</v>
      </c>
      <c r="H103" s="111" t="s">
        <v>2722</v>
      </c>
      <c r="I103" s="111">
        <v>180.0</v>
      </c>
      <c r="J103" s="111" t="s">
        <v>2478</v>
      </c>
      <c r="K103" s="111" t="s">
        <v>467</v>
      </c>
      <c r="M103" s="5">
        <v>10.0</v>
      </c>
    </row>
    <row r="104">
      <c r="A104" s="89" t="str">
        <f t="shared" si="8"/>
        <v>#VALUE!</v>
      </c>
      <c r="D104" s="90" t="s">
        <v>21</v>
      </c>
      <c r="E104" s="90" t="s">
        <v>2817</v>
      </c>
      <c r="F104" s="5">
        <v>2019.0</v>
      </c>
      <c r="G104" s="5" t="s">
        <v>2818</v>
      </c>
      <c r="H104" s="5" t="s">
        <v>2819</v>
      </c>
      <c r="I104" s="5">
        <v>3.0</v>
      </c>
      <c r="J104" s="5" t="s">
        <v>1375</v>
      </c>
      <c r="K104" s="5" t="s">
        <v>25</v>
      </c>
      <c r="M104" s="5">
        <v>10.0</v>
      </c>
    </row>
    <row r="105">
      <c r="A105" s="5">
        <v>11785.0</v>
      </c>
      <c r="D105" s="90" t="s">
        <v>21</v>
      </c>
      <c r="E105" s="90" t="s">
        <v>2820</v>
      </c>
      <c r="F105" s="5">
        <v>2019.0</v>
      </c>
      <c r="G105" s="5" t="s">
        <v>1995</v>
      </c>
      <c r="H105" s="5" t="s">
        <v>1990</v>
      </c>
      <c r="I105" s="5"/>
      <c r="J105" s="5">
        <v>207.0</v>
      </c>
      <c r="K105" s="5" t="s">
        <v>30</v>
      </c>
      <c r="M105" s="5">
        <v>10.0</v>
      </c>
    </row>
    <row r="106">
      <c r="A106" s="5">
        <v>11787.0</v>
      </c>
      <c r="D106" s="90" t="s">
        <v>21</v>
      </c>
      <c r="E106" s="90" t="s">
        <v>2821</v>
      </c>
      <c r="F106" s="5">
        <v>2019.0</v>
      </c>
      <c r="G106" s="5" t="s">
        <v>1995</v>
      </c>
      <c r="H106" s="5" t="s">
        <v>2678</v>
      </c>
      <c r="I106" s="5" t="s">
        <v>2822</v>
      </c>
      <c r="J106" s="5">
        <v>212.0</v>
      </c>
      <c r="K106" s="5" t="s">
        <v>30</v>
      </c>
      <c r="M106" s="5">
        <v>10.0</v>
      </c>
    </row>
    <row r="107">
      <c r="A107" s="5">
        <v>11792.0</v>
      </c>
      <c r="D107" s="90" t="s">
        <v>21</v>
      </c>
      <c r="E107" s="90" t="s">
        <v>2823</v>
      </c>
      <c r="F107" s="5">
        <v>2018.0</v>
      </c>
      <c r="G107" s="5" t="s">
        <v>1173</v>
      </c>
      <c r="H107" s="5" t="s">
        <v>2728</v>
      </c>
      <c r="I107" s="5" t="s">
        <v>2824</v>
      </c>
      <c r="J107" s="5">
        <v>3.0</v>
      </c>
      <c r="K107" s="5" t="s">
        <v>30</v>
      </c>
      <c r="M107" s="5">
        <v>10.0</v>
      </c>
    </row>
    <row r="108">
      <c r="A108" s="5">
        <v>11793.0</v>
      </c>
      <c r="D108" s="90" t="s">
        <v>21</v>
      </c>
      <c r="E108" s="90" t="s">
        <v>2825</v>
      </c>
      <c r="F108" s="5">
        <v>2019.0</v>
      </c>
      <c r="G108" s="5" t="s">
        <v>1995</v>
      </c>
      <c r="H108" s="5" t="s">
        <v>1990</v>
      </c>
      <c r="I108" s="5" t="s">
        <v>234</v>
      </c>
      <c r="J108" s="5">
        <v>207.0</v>
      </c>
      <c r="K108" s="5" t="s">
        <v>30</v>
      </c>
      <c r="M108" s="5">
        <v>10.0</v>
      </c>
    </row>
    <row r="109">
      <c r="A109" s="5">
        <v>11794.0</v>
      </c>
      <c r="D109" s="90" t="s">
        <v>21</v>
      </c>
      <c r="E109" s="90" t="s">
        <v>2826</v>
      </c>
      <c r="F109" s="5">
        <v>2019.0</v>
      </c>
      <c r="G109" s="5" t="s">
        <v>1995</v>
      </c>
      <c r="H109" s="5" t="s">
        <v>2827</v>
      </c>
      <c r="I109" s="5" t="s">
        <v>2828</v>
      </c>
      <c r="J109" s="5">
        <v>240.0</v>
      </c>
      <c r="K109" s="5" t="s">
        <v>30</v>
      </c>
      <c r="M109" s="5">
        <v>10.0</v>
      </c>
    </row>
    <row r="110">
      <c r="A110" s="5">
        <v>11795.0</v>
      </c>
      <c r="D110" s="90" t="s">
        <v>21</v>
      </c>
      <c r="E110" s="90" t="s">
        <v>2829</v>
      </c>
      <c r="F110" s="5">
        <v>2019.0</v>
      </c>
      <c r="G110" s="5" t="s">
        <v>1161</v>
      </c>
      <c r="H110" s="5" t="s">
        <v>2686</v>
      </c>
      <c r="I110" s="5"/>
      <c r="J110" s="5">
        <v>207.0</v>
      </c>
      <c r="K110" s="5" t="s">
        <v>30</v>
      </c>
      <c r="M110" s="5">
        <v>10.0</v>
      </c>
    </row>
    <row r="111">
      <c r="A111" s="5">
        <v>11800.0</v>
      </c>
      <c r="D111" s="90" t="s">
        <v>21</v>
      </c>
      <c r="E111" s="90" t="s">
        <v>2830</v>
      </c>
      <c r="F111" s="5">
        <v>2019.0</v>
      </c>
      <c r="G111" s="5" t="s">
        <v>1995</v>
      </c>
      <c r="H111" s="5" t="s">
        <v>2697</v>
      </c>
      <c r="I111" s="5"/>
      <c r="J111" s="5">
        <v>224.0</v>
      </c>
      <c r="K111" s="5" t="s">
        <v>30</v>
      </c>
      <c r="M111" s="5">
        <v>10.0</v>
      </c>
    </row>
    <row r="112">
      <c r="A112" s="8">
        <f t="shared" ref="A112:A113" si="9">A111+1</f>
        <v>11801</v>
      </c>
      <c r="D112" s="90" t="s">
        <v>21</v>
      </c>
      <c r="E112" s="90" t="s">
        <v>2831</v>
      </c>
      <c r="F112" s="5">
        <v>2019.0</v>
      </c>
      <c r="G112" s="5" t="s">
        <v>786</v>
      </c>
      <c r="H112" s="5" t="s">
        <v>2437</v>
      </c>
      <c r="I112" s="5"/>
      <c r="J112" s="5">
        <v>263.0</v>
      </c>
      <c r="K112" s="5" t="s">
        <v>30</v>
      </c>
      <c r="M112" s="5">
        <v>10.0</v>
      </c>
    </row>
    <row r="113">
      <c r="A113" s="8">
        <f t="shared" si="9"/>
        <v>11802</v>
      </c>
      <c r="D113" s="90" t="s">
        <v>21</v>
      </c>
      <c r="E113" s="90" t="s">
        <v>2832</v>
      </c>
      <c r="F113" s="5">
        <v>2019.0</v>
      </c>
      <c r="G113" s="5" t="s">
        <v>1995</v>
      </c>
      <c r="H113" s="5" t="s">
        <v>2437</v>
      </c>
      <c r="I113" s="5" t="s">
        <v>2269</v>
      </c>
      <c r="J113" s="5">
        <v>17.0</v>
      </c>
      <c r="K113" s="5" t="s">
        <v>30</v>
      </c>
      <c r="M113" s="5">
        <v>10.0</v>
      </c>
    </row>
    <row r="114">
      <c r="A114" s="5">
        <v>11836.0</v>
      </c>
      <c r="D114" s="90" t="s">
        <v>21</v>
      </c>
      <c r="E114" s="90" t="s">
        <v>2833</v>
      </c>
      <c r="F114" s="5">
        <v>1988.0</v>
      </c>
      <c r="G114" s="5" t="s">
        <v>102</v>
      </c>
      <c r="H114" s="5" t="s">
        <v>1917</v>
      </c>
      <c r="I114" s="110" t="s">
        <v>1865</v>
      </c>
      <c r="J114" s="5">
        <v>130.0</v>
      </c>
      <c r="K114" s="5" t="s">
        <v>72</v>
      </c>
      <c r="M114" s="5">
        <v>10.0</v>
      </c>
    </row>
    <row r="115">
      <c r="A115" s="5">
        <v>11837.0</v>
      </c>
      <c r="D115" s="90" t="s">
        <v>66</v>
      </c>
      <c r="E115" s="90" t="s">
        <v>2834</v>
      </c>
      <c r="F115" s="5">
        <v>1988.0</v>
      </c>
      <c r="G115" s="5" t="s">
        <v>2835</v>
      </c>
      <c r="H115" s="5" t="s">
        <v>1864</v>
      </c>
      <c r="I115" s="110" t="s">
        <v>1865</v>
      </c>
      <c r="J115" s="5">
        <v>129.0</v>
      </c>
      <c r="K115" s="5" t="s">
        <v>462</v>
      </c>
      <c r="M115" s="5">
        <v>10.0</v>
      </c>
    </row>
    <row r="116">
      <c r="A116" s="5">
        <v>11838.0</v>
      </c>
      <c r="D116" s="90" t="s">
        <v>21</v>
      </c>
      <c r="E116" s="90" t="s">
        <v>2836</v>
      </c>
      <c r="F116" s="5">
        <v>1988.0</v>
      </c>
      <c r="G116" s="5" t="s">
        <v>102</v>
      </c>
      <c r="H116" s="5" t="s">
        <v>1943</v>
      </c>
      <c r="I116" s="110" t="s">
        <v>1865</v>
      </c>
      <c r="J116" s="5">
        <v>126.0</v>
      </c>
      <c r="K116" s="5" t="s">
        <v>763</v>
      </c>
      <c r="M116" s="5">
        <v>10.0</v>
      </c>
    </row>
    <row r="117">
      <c r="A117" s="5">
        <v>11840.0</v>
      </c>
      <c r="D117" s="90" t="s">
        <v>21</v>
      </c>
      <c r="E117" s="90" t="s">
        <v>2837</v>
      </c>
      <c r="F117" s="5">
        <v>1988.0</v>
      </c>
      <c r="G117" s="5" t="s">
        <v>102</v>
      </c>
      <c r="H117" s="5" t="s">
        <v>1952</v>
      </c>
      <c r="I117" s="5" t="s">
        <v>1567</v>
      </c>
      <c r="J117" s="5">
        <v>9.0</v>
      </c>
      <c r="K117" s="5" t="s">
        <v>666</v>
      </c>
      <c r="M117" s="5">
        <v>10.0</v>
      </c>
    </row>
    <row r="118">
      <c r="A118" s="5">
        <v>11842.0</v>
      </c>
      <c r="D118" s="90" t="s">
        <v>21</v>
      </c>
      <c r="E118" s="90" t="s">
        <v>2838</v>
      </c>
      <c r="F118" s="5">
        <v>1988.0</v>
      </c>
      <c r="G118" s="5" t="s">
        <v>102</v>
      </c>
      <c r="H118" s="110" t="s">
        <v>1961</v>
      </c>
      <c r="I118" s="5" t="s">
        <v>1567</v>
      </c>
      <c r="J118" s="5">
        <v>11.0</v>
      </c>
      <c r="K118" s="5" t="s">
        <v>666</v>
      </c>
      <c r="M118" s="5">
        <v>10.0</v>
      </c>
    </row>
    <row r="119">
      <c r="A119" s="5">
        <v>12034.0</v>
      </c>
      <c r="D119" s="90" t="s">
        <v>21</v>
      </c>
      <c r="E119" s="90" t="s">
        <v>2839</v>
      </c>
      <c r="F119" s="5">
        <v>1988.0</v>
      </c>
      <c r="G119" s="5" t="s">
        <v>102</v>
      </c>
      <c r="H119" s="5" t="s">
        <v>1868</v>
      </c>
      <c r="I119" s="5" t="s">
        <v>1865</v>
      </c>
      <c r="J119" s="5">
        <v>127.0</v>
      </c>
      <c r="K119" s="5" t="s">
        <v>666</v>
      </c>
      <c r="M119" s="5">
        <v>10.0</v>
      </c>
    </row>
    <row r="120">
      <c r="A120" s="5">
        <v>12173.0</v>
      </c>
      <c r="D120" s="90" t="s">
        <v>21</v>
      </c>
      <c r="E120" s="90" t="s">
        <v>2840</v>
      </c>
      <c r="F120" s="5">
        <v>2019.0</v>
      </c>
      <c r="G120" s="5" t="s">
        <v>1995</v>
      </c>
      <c r="H120" s="5" t="s">
        <v>2697</v>
      </c>
      <c r="I120" s="5">
        <v>224.0</v>
      </c>
      <c r="J120" s="5" t="s">
        <v>105</v>
      </c>
      <c r="K120" s="5" t="s">
        <v>25</v>
      </c>
      <c r="M120" s="5">
        <v>10.0</v>
      </c>
    </row>
    <row r="121">
      <c r="A121" s="5">
        <v>12174.0</v>
      </c>
      <c r="D121" s="90" t="s">
        <v>21</v>
      </c>
      <c r="E121" s="109">
        <v>6.0778137E7</v>
      </c>
      <c r="F121" s="90" t="s">
        <v>2841</v>
      </c>
      <c r="G121" s="5" t="s">
        <v>1995</v>
      </c>
      <c r="H121" s="5" t="s">
        <v>1862</v>
      </c>
      <c r="I121" s="5">
        <v>208.0</v>
      </c>
      <c r="J121" s="5" t="s">
        <v>105</v>
      </c>
      <c r="K121" s="5" t="s">
        <v>25</v>
      </c>
      <c r="M121" s="5">
        <v>10.0</v>
      </c>
    </row>
    <row r="122">
      <c r="A122" s="5">
        <v>12175.0</v>
      </c>
      <c r="D122" s="90" t="s">
        <v>21</v>
      </c>
      <c r="E122" s="109">
        <v>6.0778125E7</v>
      </c>
      <c r="F122" s="5">
        <v>2019.0</v>
      </c>
      <c r="G122" s="5" t="s">
        <v>786</v>
      </c>
      <c r="H122" s="5" t="s">
        <v>2842</v>
      </c>
      <c r="I122" s="5">
        <v>263.0</v>
      </c>
      <c r="J122" s="5" t="s">
        <v>105</v>
      </c>
      <c r="K122" s="5" t="s">
        <v>25</v>
      </c>
      <c r="M122" s="5">
        <v>10.0</v>
      </c>
    </row>
    <row r="123">
      <c r="A123" s="5">
        <v>12176.0</v>
      </c>
      <c r="D123" s="90" t="s">
        <v>21</v>
      </c>
      <c r="E123" s="109">
        <v>6.0778128E7</v>
      </c>
      <c r="F123" s="5">
        <v>2019.0</v>
      </c>
      <c r="G123" s="5" t="s">
        <v>1995</v>
      </c>
      <c r="H123" s="5" t="s">
        <v>2701</v>
      </c>
      <c r="I123" s="5">
        <v>202.0</v>
      </c>
      <c r="J123" s="5" t="s">
        <v>105</v>
      </c>
      <c r="K123" s="5" t="s">
        <v>25</v>
      </c>
      <c r="M123" s="5">
        <v>10.0</v>
      </c>
    </row>
    <row r="124">
      <c r="A124" s="5">
        <v>12177.0</v>
      </c>
      <c r="D124" s="90" t="s">
        <v>21</v>
      </c>
      <c r="E124" s="109">
        <v>6.0778129E7</v>
      </c>
      <c r="F124" s="5">
        <v>2019.0</v>
      </c>
      <c r="G124" s="5" t="s">
        <v>1995</v>
      </c>
      <c r="H124" s="5" t="s">
        <v>1990</v>
      </c>
      <c r="I124" s="5">
        <v>207.0</v>
      </c>
      <c r="J124" s="5" t="s">
        <v>105</v>
      </c>
      <c r="K124" s="5" t="s">
        <v>25</v>
      </c>
      <c r="M124" s="5">
        <v>10.0</v>
      </c>
    </row>
    <row r="125">
      <c r="A125" s="5">
        <v>12178.0</v>
      </c>
      <c r="D125" s="90" t="s">
        <v>21</v>
      </c>
      <c r="E125" s="109">
        <v>6.077813E7</v>
      </c>
      <c r="F125" s="5">
        <v>2019.0</v>
      </c>
      <c r="G125" s="5" t="s">
        <v>1995</v>
      </c>
      <c r="H125" s="5" t="s">
        <v>1990</v>
      </c>
      <c r="I125" s="5">
        <v>207.0</v>
      </c>
      <c r="J125" s="5" t="s">
        <v>105</v>
      </c>
      <c r="K125" s="5" t="s">
        <v>25</v>
      </c>
      <c r="M125" s="5">
        <v>10.0</v>
      </c>
    </row>
    <row r="126">
      <c r="A126" s="5">
        <v>12179.0</v>
      </c>
      <c r="D126" s="90" t="s">
        <v>21</v>
      </c>
      <c r="E126" s="109">
        <v>6.0778131E7</v>
      </c>
      <c r="F126" s="5">
        <v>2019.0</v>
      </c>
      <c r="G126" s="5" t="s">
        <v>1995</v>
      </c>
      <c r="H126" s="5" t="s">
        <v>1449</v>
      </c>
      <c r="I126" s="5">
        <v>210.0</v>
      </c>
      <c r="J126" s="5" t="s">
        <v>105</v>
      </c>
      <c r="K126" s="5" t="s">
        <v>25</v>
      </c>
      <c r="M126" s="5">
        <v>10.0</v>
      </c>
    </row>
    <row r="127">
      <c r="A127" s="5">
        <v>12182.0</v>
      </c>
      <c r="D127" s="90" t="s">
        <v>21</v>
      </c>
      <c r="E127" s="90" t="s">
        <v>2843</v>
      </c>
      <c r="F127" s="5">
        <v>2019.0</v>
      </c>
      <c r="G127" s="5" t="s">
        <v>956</v>
      </c>
      <c r="H127" s="5" t="s">
        <v>2686</v>
      </c>
      <c r="I127" s="5">
        <v>134.0</v>
      </c>
      <c r="J127" s="5" t="s">
        <v>105</v>
      </c>
      <c r="K127" s="5" t="s">
        <v>25</v>
      </c>
      <c r="M127" s="5">
        <v>10.0</v>
      </c>
    </row>
    <row r="128">
      <c r="A128" s="5">
        <v>12183.0</v>
      </c>
      <c r="D128" s="90" t="s">
        <v>21</v>
      </c>
      <c r="E128" s="90" t="s">
        <v>2844</v>
      </c>
      <c r="F128" s="5">
        <v>2019.0</v>
      </c>
      <c r="G128" s="5" t="s">
        <v>956</v>
      </c>
      <c r="H128" s="5" t="s">
        <v>2686</v>
      </c>
      <c r="I128" s="5">
        <v>642.0</v>
      </c>
      <c r="J128" s="5" t="s">
        <v>105</v>
      </c>
      <c r="K128" s="5" t="s">
        <v>25</v>
      </c>
      <c r="M128" s="5">
        <v>10.0</v>
      </c>
    </row>
    <row r="129">
      <c r="A129" s="5">
        <v>12184.0</v>
      </c>
      <c r="D129" s="90" t="s">
        <v>21</v>
      </c>
      <c r="E129" s="90" t="s">
        <v>2845</v>
      </c>
      <c r="F129" s="5">
        <v>2019.0</v>
      </c>
      <c r="G129" s="5" t="s">
        <v>956</v>
      </c>
      <c r="H129" s="5" t="s">
        <v>2686</v>
      </c>
      <c r="I129" s="5">
        <v>238.0</v>
      </c>
      <c r="J129" s="5" t="s">
        <v>105</v>
      </c>
      <c r="K129" s="5" t="s">
        <v>25</v>
      </c>
      <c r="M129" s="5">
        <v>10.0</v>
      </c>
    </row>
    <row r="130">
      <c r="A130" s="5">
        <v>12187.0</v>
      </c>
      <c r="D130" s="90" t="s">
        <v>21</v>
      </c>
      <c r="E130" s="90" t="s">
        <v>2846</v>
      </c>
      <c r="F130" s="5">
        <v>2019.0</v>
      </c>
      <c r="G130" s="5" t="s">
        <v>1852</v>
      </c>
      <c r="H130" s="5" t="s">
        <v>2719</v>
      </c>
      <c r="I130" s="5">
        <v>250.0</v>
      </c>
      <c r="J130" s="5" t="s">
        <v>105</v>
      </c>
      <c r="K130" s="5" t="s">
        <v>25</v>
      </c>
      <c r="M130" s="5">
        <v>10.0</v>
      </c>
    </row>
    <row r="131">
      <c r="A131" s="5">
        <v>12188.0</v>
      </c>
      <c r="D131" s="90" t="s">
        <v>21</v>
      </c>
      <c r="E131" s="90" t="s">
        <v>2459</v>
      </c>
      <c r="F131" s="5">
        <v>2019.0</v>
      </c>
      <c r="G131" s="5" t="s">
        <v>1995</v>
      </c>
      <c r="H131" s="5" t="s">
        <v>2691</v>
      </c>
      <c r="I131" s="5">
        <v>206.0</v>
      </c>
      <c r="J131" s="5" t="s">
        <v>105</v>
      </c>
      <c r="K131" s="5" t="s">
        <v>25</v>
      </c>
      <c r="M131" s="5">
        <v>10.0</v>
      </c>
    </row>
    <row r="132">
      <c r="A132" s="5">
        <v>12195.0</v>
      </c>
      <c r="D132" s="90" t="s">
        <v>21</v>
      </c>
      <c r="E132" s="90" t="s">
        <v>2847</v>
      </c>
      <c r="F132" s="5">
        <v>2019.0</v>
      </c>
      <c r="G132" s="5" t="s">
        <v>1995</v>
      </c>
      <c r="H132" s="5" t="s">
        <v>2691</v>
      </c>
      <c r="I132" s="5">
        <v>300.0</v>
      </c>
      <c r="J132" s="5" t="s">
        <v>105</v>
      </c>
      <c r="K132" s="5" t="s">
        <v>30</v>
      </c>
      <c r="M132" s="5">
        <v>10.0</v>
      </c>
    </row>
    <row r="133">
      <c r="A133" s="5">
        <v>12198.0</v>
      </c>
      <c r="D133" s="90" t="s">
        <v>21</v>
      </c>
      <c r="E133" s="90" t="s">
        <v>2848</v>
      </c>
      <c r="F133" s="5">
        <v>2019.0</v>
      </c>
      <c r="G133" s="5" t="s">
        <v>786</v>
      </c>
      <c r="H133" s="5" t="s">
        <v>1990</v>
      </c>
      <c r="I133" s="5">
        <v>3.0</v>
      </c>
      <c r="J133" s="5" t="s">
        <v>901</v>
      </c>
      <c r="K133" s="5" t="s">
        <v>30</v>
      </c>
      <c r="M133" s="5">
        <v>10.0</v>
      </c>
    </row>
    <row r="134">
      <c r="A134" s="5">
        <v>12199.0</v>
      </c>
      <c r="D134" s="90" t="s">
        <v>21</v>
      </c>
      <c r="E134" s="90" t="s">
        <v>2849</v>
      </c>
      <c r="F134" s="5">
        <v>2019.0</v>
      </c>
      <c r="G134" s="5" t="s">
        <v>1852</v>
      </c>
      <c r="H134" s="5" t="s">
        <v>2691</v>
      </c>
      <c r="I134" s="5">
        <v>206.0</v>
      </c>
      <c r="J134" s="5" t="s">
        <v>105</v>
      </c>
      <c r="K134" s="5" t="s">
        <v>25</v>
      </c>
      <c r="M134" s="5">
        <v>10.0</v>
      </c>
    </row>
    <row r="135">
      <c r="A135" s="5">
        <f t="shared" ref="A135:A138" si="10">A134+1</f>
        <v>12200</v>
      </c>
      <c r="D135" s="90" t="s">
        <v>21</v>
      </c>
      <c r="E135" s="90" t="s">
        <v>2850</v>
      </c>
      <c r="F135" s="5">
        <v>1988.0</v>
      </c>
      <c r="G135" s="5" t="s">
        <v>102</v>
      </c>
      <c r="H135" s="5" t="s">
        <v>2114</v>
      </c>
      <c r="I135" s="5">
        <v>16.0</v>
      </c>
      <c r="J135" s="5" t="s">
        <v>105</v>
      </c>
      <c r="K135" s="5" t="s">
        <v>666</v>
      </c>
      <c r="M135" s="5">
        <v>10.0</v>
      </c>
    </row>
    <row r="136">
      <c r="A136" s="5">
        <f t="shared" si="10"/>
        <v>12201</v>
      </c>
      <c r="D136" s="90" t="s">
        <v>21</v>
      </c>
      <c r="E136" s="90" t="s">
        <v>2851</v>
      </c>
      <c r="F136" s="5">
        <v>1988.0</v>
      </c>
      <c r="G136" s="5" t="s">
        <v>102</v>
      </c>
      <c r="H136" s="5" t="s">
        <v>1961</v>
      </c>
      <c r="I136" s="5">
        <v>5.0</v>
      </c>
      <c r="J136" s="5" t="s">
        <v>105</v>
      </c>
      <c r="K136" s="5" t="s">
        <v>72</v>
      </c>
      <c r="M136" s="5">
        <v>10.0</v>
      </c>
    </row>
    <row r="137">
      <c r="A137" s="5">
        <f t="shared" si="10"/>
        <v>12202</v>
      </c>
      <c r="D137" s="90" t="s">
        <v>21</v>
      </c>
      <c r="E137" s="90" t="s">
        <v>2852</v>
      </c>
      <c r="F137" s="5">
        <v>1988.0</v>
      </c>
      <c r="G137" s="5" t="s">
        <v>102</v>
      </c>
      <c r="H137" s="5" t="s">
        <v>1961</v>
      </c>
      <c r="I137" s="5">
        <v>5.0</v>
      </c>
      <c r="J137" s="5" t="s">
        <v>105</v>
      </c>
      <c r="K137" s="5" t="s">
        <v>72</v>
      </c>
      <c r="M137" s="5">
        <v>10.0</v>
      </c>
    </row>
    <row r="138">
      <c r="A138" s="5">
        <f t="shared" si="10"/>
        <v>12203</v>
      </c>
      <c r="D138" s="90" t="s">
        <v>21</v>
      </c>
      <c r="E138" s="90" t="s">
        <v>2853</v>
      </c>
      <c r="F138" s="5">
        <v>1988.0</v>
      </c>
      <c r="G138" s="5" t="s">
        <v>102</v>
      </c>
      <c r="H138" s="5" t="s">
        <v>1961</v>
      </c>
      <c r="I138" s="5">
        <v>5.0</v>
      </c>
      <c r="J138" s="5" t="s">
        <v>105</v>
      </c>
      <c r="K138" s="5" t="s">
        <v>72</v>
      </c>
      <c r="M138" s="5">
        <v>10.0</v>
      </c>
    </row>
    <row r="139">
      <c r="A139" s="5" t="s">
        <v>2854</v>
      </c>
      <c r="D139" s="112"/>
      <c r="E139" s="90" t="s">
        <v>2855</v>
      </c>
      <c r="F139" s="5">
        <v>1988.0</v>
      </c>
      <c r="G139" s="5" t="s">
        <v>102</v>
      </c>
      <c r="H139" s="5" t="s">
        <v>2856</v>
      </c>
      <c r="I139" s="5">
        <v>48.0</v>
      </c>
      <c r="J139" s="5" t="s">
        <v>105</v>
      </c>
      <c r="K139" s="5" t="s">
        <v>72</v>
      </c>
      <c r="M139" s="5">
        <v>10.0</v>
      </c>
    </row>
    <row r="140">
      <c r="A140" s="5" t="s">
        <v>2854</v>
      </c>
      <c r="D140" s="112"/>
      <c r="E140" s="90" t="s">
        <v>2857</v>
      </c>
      <c r="F140" s="5">
        <v>1989.0</v>
      </c>
      <c r="G140" s="5" t="s">
        <v>102</v>
      </c>
      <c r="H140" s="5" t="s">
        <v>2371</v>
      </c>
      <c r="I140" s="5">
        <v>23.0</v>
      </c>
      <c r="J140" s="5" t="s">
        <v>105</v>
      </c>
      <c r="K140" s="5" t="s">
        <v>72</v>
      </c>
      <c r="M140" s="5">
        <v>10.0</v>
      </c>
    </row>
    <row r="141">
      <c r="A141" s="5" t="s">
        <v>2854</v>
      </c>
      <c r="D141" s="90" t="s">
        <v>21</v>
      </c>
      <c r="E141" s="90" t="s">
        <v>2858</v>
      </c>
      <c r="F141" s="5">
        <v>1990.0</v>
      </c>
      <c r="G141" s="5" t="s">
        <v>2859</v>
      </c>
      <c r="H141" s="5" t="s">
        <v>1933</v>
      </c>
      <c r="I141" s="5">
        <v>2.0</v>
      </c>
      <c r="J141" s="5" t="s">
        <v>105</v>
      </c>
      <c r="K141" s="5" t="s">
        <v>72</v>
      </c>
      <c r="M141" s="5">
        <v>10.0</v>
      </c>
    </row>
    <row r="142">
      <c r="A142" s="5" t="s">
        <v>2854</v>
      </c>
      <c r="D142" s="112"/>
      <c r="E142" s="90" t="s">
        <v>2860</v>
      </c>
      <c r="F142" s="5">
        <v>1990.0</v>
      </c>
      <c r="G142" s="5" t="s">
        <v>2859</v>
      </c>
      <c r="H142" s="5" t="s">
        <v>1933</v>
      </c>
      <c r="I142" s="5">
        <v>2.0</v>
      </c>
      <c r="J142" s="5" t="s">
        <v>105</v>
      </c>
      <c r="K142" s="5" t="s">
        <v>72</v>
      </c>
      <c r="M142" s="5">
        <v>10.0</v>
      </c>
    </row>
    <row r="143">
      <c r="A143" s="5" t="s">
        <v>2854</v>
      </c>
      <c r="D143" s="112"/>
      <c r="E143" s="90" t="s">
        <v>2861</v>
      </c>
      <c r="F143" s="5">
        <v>1992.0</v>
      </c>
      <c r="G143" s="5" t="s">
        <v>62</v>
      </c>
      <c r="H143" s="5" t="s">
        <v>1903</v>
      </c>
      <c r="I143" s="5">
        <v>362.0</v>
      </c>
      <c r="J143" s="5" t="s">
        <v>105</v>
      </c>
      <c r="K143" s="5" t="s">
        <v>666</v>
      </c>
      <c r="M143" s="5">
        <v>10.0</v>
      </c>
    </row>
    <row r="144">
      <c r="A144" s="5" t="s">
        <v>2854</v>
      </c>
      <c r="D144" s="112"/>
      <c r="E144" s="90" t="s">
        <v>2862</v>
      </c>
      <c r="F144" s="5">
        <v>1992.0</v>
      </c>
      <c r="G144" s="5" t="s">
        <v>62</v>
      </c>
      <c r="H144" s="5" t="s">
        <v>1903</v>
      </c>
      <c r="I144" s="5">
        <v>362.0</v>
      </c>
      <c r="J144" s="5" t="s">
        <v>105</v>
      </c>
      <c r="K144" s="5" t="s">
        <v>763</v>
      </c>
      <c r="M144" s="5">
        <v>10.0</v>
      </c>
    </row>
    <row r="145">
      <c r="A145" s="5" t="s">
        <v>2854</v>
      </c>
      <c r="D145" s="112"/>
      <c r="E145" s="90" t="s">
        <v>2863</v>
      </c>
      <c r="F145" s="5">
        <v>1992.0</v>
      </c>
      <c r="G145" s="5" t="s">
        <v>62</v>
      </c>
      <c r="H145" s="5" t="s">
        <v>1903</v>
      </c>
      <c r="I145" s="5">
        <v>362.0</v>
      </c>
      <c r="J145" s="5" t="s">
        <v>105</v>
      </c>
      <c r="K145" s="5" t="s">
        <v>763</v>
      </c>
      <c r="M145" s="5">
        <v>10.0</v>
      </c>
    </row>
    <row r="146">
      <c r="A146" s="5" t="s">
        <v>2854</v>
      </c>
      <c r="D146" s="112"/>
      <c r="E146" s="109">
        <v>5.2171101E7</v>
      </c>
      <c r="F146" s="5">
        <v>1987.0</v>
      </c>
      <c r="G146" s="5" t="s">
        <v>102</v>
      </c>
      <c r="H146" s="5" t="s">
        <v>2020</v>
      </c>
      <c r="I146" s="5">
        <v>35.0</v>
      </c>
      <c r="J146" s="5" t="s">
        <v>105</v>
      </c>
      <c r="K146" s="5" t="s">
        <v>666</v>
      </c>
      <c r="M146" s="5">
        <v>10.0</v>
      </c>
    </row>
    <row r="147">
      <c r="A147" s="5" t="s">
        <v>2854</v>
      </c>
      <c r="D147" s="112"/>
      <c r="E147" s="90" t="s">
        <v>2864</v>
      </c>
      <c r="F147" s="5">
        <v>1987.0</v>
      </c>
      <c r="G147" s="5" t="s">
        <v>102</v>
      </c>
      <c r="H147" s="5" t="s">
        <v>2127</v>
      </c>
      <c r="I147" s="5">
        <v>80.0</v>
      </c>
      <c r="J147" s="5" t="s">
        <v>105</v>
      </c>
      <c r="K147" s="5" t="s">
        <v>763</v>
      </c>
      <c r="M147" s="5">
        <v>10.0</v>
      </c>
    </row>
    <row r="148">
      <c r="A148" s="5" t="s">
        <v>2854</v>
      </c>
      <c r="D148" s="112"/>
      <c r="E148" s="90" t="s">
        <v>2865</v>
      </c>
      <c r="F148" s="5">
        <v>1987.0</v>
      </c>
      <c r="G148" s="5" t="s">
        <v>102</v>
      </c>
      <c r="H148" s="5" t="s">
        <v>2127</v>
      </c>
      <c r="I148" s="5">
        <v>80.0</v>
      </c>
      <c r="J148" s="5" t="s">
        <v>105</v>
      </c>
      <c r="K148" s="5" t="s">
        <v>763</v>
      </c>
      <c r="M148" s="5">
        <v>10.0</v>
      </c>
    </row>
    <row r="149">
      <c r="A149" s="5" t="s">
        <v>2854</v>
      </c>
      <c r="D149" s="112"/>
      <c r="E149" s="90" t="s">
        <v>2866</v>
      </c>
      <c r="F149" s="5">
        <v>1987.0</v>
      </c>
      <c r="G149" s="5" t="s">
        <v>102</v>
      </c>
      <c r="H149" s="5" t="s">
        <v>2132</v>
      </c>
      <c r="I149" s="5">
        <v>9.0</v>
      </c>
      <c r="J149" s="5" t="s">
        <v>1567</v>
      </c>
      <c r="K149" s="5" t="s">
        <v>666</v>
      </c>
      <c r="M149" s="5">
        <v>10.0</v>
      </c>
    </row>
    <row r="150">
      <c r="A150" s="5" t="s">
        <v>2854</v>
      </c>
      <c r="D150" s="90" t="s">
        <v>21</v>
      </c>
      <c r="E150" s="90" t="s">
        <v>2867</v>
      </c>
      <c r="F150" s="5">
        <v>1981.0</v>
      </c>
      <c r="G150" s="5" t="s">
        <v>62</v>
      </c>
      <c r="H150" s="5" t="s">
        <v>2868</v>
      </c>
      <c r="I150" s="5">
        <v>98.0</v>
      </c>
      <c r="J150" s="5" t="s">
        <v>1953</v>
      </c>
      <c r="K150" s="5" t="s">
        <v>72</v>
      </c>
      <c r="M150" s="5">
        <v>10.0</v>
      </c>
    </row>
    <row r="151">
      <c r="A151" s="5" t="s">
        <v>2854</v>
      </c>
      <c r="D151" s="90" t="s">
        <v>21</v>
      </c>
      <c r="E151" s="90" t="s">
        <v>2869</v>
      </c>
      <c r="F151" s="5">
        <v>1989.0</v>
      </c>
      <c r="G151" s="5" t="s">
        <v>90</v>
      </c>
      <c r="H151" s="5" t="s">
        <v>1917</v>
      </c>
      <c r="I151" s="5">
        <v>100.0</v>
      </c>
      <c r="J151" s="5" t="s">
        <v>105</v>
      </c>
      <c r="K151" s="5" t="s">
        <v>25</v>
      </c>
      <c r="M151" s="5">
        <v>10.0</v>
      </c>
    </row>
    <row r="152">
      <c r="A152" s="5" t="s">
        <v>2854</v>
      </c>
      <c r="D152" s="112"/>
      <c r="E152" s="90" t="s">
        <v>2870</v>
      </c>
      <c r="F152" s="5">
        <v>1988.0</v>
      </c>
      <c r="G152" s="5" t="s">
        <v>102</v>
      </c>
      <c r="H152" s="5" t="s">
        <v>2856</v>
      </c>
      <c r="I152" s="5">
        <v>48.0</v>
      </c>
      <c r="J152" s="5" t="s">
        <v>105</v>
      </c>
      <c r="K152" s="5" t="s">
        <v>72</v>
      </c>
      <c r="M152" s="5">
        <v>10.0</v>
      </c>
    </row>
    <row r="153">
      <c r="A153" s="5" t="s">
        <v>2854</v>
      </c>
      <c r="D153" s="112"/>
      <c r="E153" s="90" t="s">
        <v>2871</v>
      </c>
      <c r="F153" s="5">
        <v>1988.0</v>
      </c>
      <c r="G153" s="5" t="s">
        <v>102</v>
      </c>
      <c r="H153" s="5" t="s">
        <v>2856</v>
      </c>
      <c r="I153" s="5">
        <v>48.0</v>
      </c>
      <c r="J153" s="5" t="s">
        <v>105</v>
      </c>
      <c r="K153" s="5" t="s">
        <v>72</v>
      </c>
      <c r="M153" s="5">
        <v>10.0</v>
      </c>
    </row>
    <row r="154">
      <c r="A154" s="5" t="s">
        <v>2854</v>
      </c>
      <c r="D154" s="112"/>
      <c r="E154" s="90" t="s">
        <v>2872</v>
      </c>
      <c r="F154" s="5">
        <v>1989.0</v>
      </c>
      <c r="G154" s="5" t="s">
        <v>102</v>
      </c>
      <c r="H154" s="5" t="s">
        <v>2371</v>
      </c>
      <c r="I154" s="5">
        <v>23.0</v>
      </c>
      <c r="J154" s="5" t="s">
        <v>105</v>
      </c>
      <c r="K154" s="5" t="s">
        <v>666</v>
      </c>
      <c r="M154" s="5">
        <v>10.0</v>
      </c>
    </row>
    <row r="155">
      <c r="A155" s="5" t="s">
        <v>2854</v>
      </c>
      <c r="D155" s="112"/>
      <c r="E155" s="90" t="s">
        <v>2873</v>
      </c>
      <c r="F155" s="5">
        <v>1989.0</v>
      </c>
      <c r="G155" s="5" t="s">
        <v>102</v>
      </c>
      <c r="H155" s="5" t="s">
        <v>2371</v>
      </c>
      <c r="I155" s="5">
        <v>23.0</v>
      </c>
      <c r="J155" s="5" t="s">
        <v>105</v>
      </c>
      <c r="K155" s="5" t="s">
        <v>72</v>
      </c>
      <c r="M155" s="5">
        <v>10.0</v>
      </c>
    </row>
    <row r="156">
      <c r="A156" s="5" t="s">
        <v>2854</v>
      </c>
      <c r="D156" s="112"/>
      <c r="E156" s="90" t="s">
        <v>2874</v>
      </c>
      <c r="F156" s="5">
        <v>1989.0</v>
      </c>
      <c r="G156" s="5" t="s">
        <v>102</v>
      </c>
      <c r="H156" s="5" t="s">
        <v>2371</v>
      </c>
      <c r="I156" s="5">
        <v>23.0</v>
      </c>
      <c r="J156" s="5" t="s">
        <v>105</v>
      </c>
      <c r="K156" s="5" t="s">
        <v>72</v>
      </c>
      <c r="M156" s="5">
        <v>10.0</v>
      </c>
    </row>
    <row r="157">
      <c r="A157" s="5" t="s">
        <v>2854</v>
      </c>
      <c r="D157" s="112"/>
      <c r="E157" s="90" t="s">
        <v>2875</v>
      </c>
      <c r="F157" s="5">
        <v>1989.0</v>
      </c>
      <c r="G157" s="5" t="s">
        <v>102</v>
      </c>
      <c r="H157" s="5" t="s">
        <v>1943</v>
      </c>
      <c r="I157" s="5">
        <v>61.0</v>
      </c>
      <c r="J157" s="5" t="s">
        <v>105</v>
      </c>
      <c r="K157" s="5" t="s">
        <v>72</v>
      </c>
      <c r="M157" s="5">
        <v>10.0</v>
      </c>
    </row>
    <row r="158">
      <c r="A158" s="5" t="s">
        <v>2854</v>
      </c>
      <c r="D158" s="112"/>
      <c r="E158" s="90" t="s">
        <v>2876</v>
      </c>
      <c r="F158" s="5">
        <v>1990.0</v>
      </c>
      <c r="G158" s="5" t="s">
        <v>102</v>
      </c>
      <c r="H158" s="5" t="s">
        <v>1864</v>
      </c>
      <c r="I158" s="5">
        <v>1.0</v>
      </c>
      <c r="J158" s="5" t="s">
        <v>1927</v>
      </c>
      <c r="K158" s="5" t="s">
        <v>72</v>
      </c>
      <c r="M158" s="5">
        <v>10.0</v>
      </c>
    </row>
    <row r="159">
      <c r="A159" s="5" t="s">
        <v>2854</v>
      </c>
      <c r="D159" s="112"/>
      <c r="E159" s="90" t="s">
        <v>2877</v>
      </c>
      <c r="F159" s="5">
        <v>1990.0</v>
      </c>
      <c r="G159" s="5" t="s">
        <v>102</v>
      </c>
      <c r="H159" s="5" t="s">
        <v>1864</v>
      </c>
      <c r="I159" s="5">
        <v>1.0</v>
      </c>
      <c r="J159" s="5" t="s">
        <v>1927</v>
      </c>
      <c r="K159" s="5" t="s">
        <v>72</v>
      </c>
      <c r="M159" s="5">
        <v>10.0</v>
      </c>
    </row>
    <row r="160">
      <c r="A160" s="5" t="s">
        <v>2854</v>
      </c>
      <c r="D160" s="112"/>
      <c r="E160" s="90" t="s">
        <v>2878</v>
      </c>
      <c r="F160" s="5">
        <v>1990.0</v>
      </c>
      <c r="G160" s="5" t="s">
        <v>102</v>
      </c>
      <c r="H160" s="5" t="s">
        <v>1993</v>
      </c>
      <c r="I160" s="5">
        <v>4.0</v>
      </c>
      <c r="J160" s="5" t="s">
        <v>1927</v>
      </c>
      <c r="K160" s="5" t="s">
        <v>72</v>
      </c>
      <c r="M160" s="5">
        <v>10.0</v>
      </c>
    </row>
    <row r="161">
      <c r="A161" s="5" t="s">
        <v>2854</v>
      </c>
      <c r="D161" s="112"/>
      <c r="E161" s="90" t="s">
        <v>2879</v>
      </c>
      <c r="F161" s="5">
        <v>1988.0</v>
      </c>
      <c r="G161" s="5" t="s">
        <v>102</v>
      </c>
      <c r="H161" s="5" t="s">
        <v>1917</v>
      </c>
      <c r="I161" s="5">
        <v>80.0</v>
      </c>
      <c r="J161" s="5" t="s">
        <v>105</v>
      </c>
      <c r="K161" s="5" t="s">
        <v>666</v>
      </c>
      <c r="M161" s="5">
        <v>10.0</v>
      </c>
    </row>
    <row r="162">
      <c r="A162" s="5" t="s">
        <v>2854</v>
      </c>
      <c r="D162" s="112"/>
      <c r="E162" s="90" t="s">
        <v>2880</v>
      </c>
      <c r="F162" s="5">
        <v>1988.0</v>
      </c>
      <c r="G162" s="5" t="s">
        <v>102</v>
      </c>
      <c r="H162" s="5" t="s">
        <v>1864</v>
      </c>
      <c r="I162" s="5">
        <v>129.0</v>
      </c>
      <c r="J162" s="5" t="s">
        <v>1927</v>
      </c>
      <c r="K162" s="5" t="s">
        <v>666</v>
      </c>
      <c r="M162" s="5">
        <v>10.0</v>
      </c>
    </row>
    <row r="163">
      <c r="A163" s="5" t="s">
        <v>2854</v>
      </c>
      <c r="D163" s="112"/>
      <c r="E163" s="90" t="s">
        <v>2881</v>
      </c>
      <c r="F163" s="5">
        <v>1988.0</v>
      </c>
      <c r="G163" s="5" t="s">
        <v>102</v>
      </c>
      <c r="H163" s="5" t="s">
        <v>2114</v>
      </c>
      <c r="I163" s="5">
        <v>16.0</v>
      </c>
      <c r="J163" s="5" t="s">
        <v>243</v>
      </c>
      <c r="K163" s="5" t="s">
        <v>666</v>
      </c>
      <c r="M163" s="5">
        <v>10.0</v>
      </c>
    </row>
    <row r="164">
      <c r="A164" s="5" t="s">
        <v>2854</v>
      </c>
      <c r="D164" s="112"/>
      <c r="E164" s="90" t="s">
        <v>2882</v>
      </c>
      <c r="F164" s="5">
        <v>1988.0</v>
      </c>
      <c r="G164" s="5" t="s">
        <v>102</v>
      </c>
      <c r="H164" s="5" t="s">
        <v>2114</v>
      </c>
      <c r="I164" s="5">
        <v>16.0</v>
      </c>
      <c r="J164" s="5" t="s">
        <v>105</v>
      </c>
      <c r="K164" s="5" t="s">
        <v>666</v>
      </c>
      <c r="M164" s="5">
        <v>10.0</v>
      </c>
    </row>
    <row r="165">
      <c r="A165" s="5" t="s">
        <v>2854</v>
      </c>
      <c r="D165" s="112"/>
      <c r="E165" s="90" t="s">
        <v>2883</v>
      </c>
      <c r="F165" s="5">
        <v>1987.0</v>
      </c>
      <c r="G165" s="5" t="s">
        <v>102</v>
      </c>
      <c r="H165" s="5" t="s">
        <v>1943</v>
      </c>
      <c r="I165" s="5">
        <v>80.0</v>
      </c>
      <c r="J165" s="5" t="s">
        <v>105</v>
      </c>
      <c r="K165" s="5" t="s">
        <v>763</v>
      </c>
      <c r="M165" s="5">
        <v>10.0</v>
      </c>
    </row>
    <row r="166">
      <c r="A166" s="5" t="s">
        <v>2854</v>
      </c>
      <c r="D166" s="112"/>
      <c r="E166" s="90" t="s">
        <v>2884</v>
      </c>
      <c r="F166" s="5">
        <v>1987.0</v>
      </c>
      <c r="G166" s="5" t="s">
        <v>102</v>
      </c>
      <c r="H166" s="5" t="s">
        <v>2019</v>
      </c>
      <c r="I166" s="5">
        <v>106.0</v>
      </c>
      <c r="J166" s="5" t="s">
        <v>105</v>
      </c>
      <c r="K166" s="5" t="s">
        <v>666</v>
      </c>
      <c r="M166" s="5">
        <v>10.0</v>
      </c>
    </row>
    <row r="167">
      <c r="A167" s="5" t="s">
        <v>2854</v>
      </c>
      <c r="D167" s="112"/>
      <c r="E167" s="90" t="s">
        <v>2885</v>
      </c>
      <c r="F167" s="5">
        <v>1991.0</v>
      </c>
      <c r="G167" s="5" t="s">
        <v>102</v>
      </c>
      <c r="H167" s="5" t="s">
        <v>288</v>
      </c>
      <c r="I167" s="5">
        <v>211.0</v>
      </c>
      <c r="J167" s="5" t="s">
        <v>105</v>
      </c>
      <c r="K167" s="5" t="s">
        <v>666</v>
      </c>
      <c r="M167" s="5">
        <v>10.0</v>
      </c>
    </row>
    <row r="168">
      <c r="A168" s="5">
        <v>11841.0</v>
      </c>
      <c r="D168" s="90" t="s">
        <v>21</v>
      </c>
      <c r="E168" s="90" t="s">
        <v>2886</v>
      </c>
      <c r="F168" s="5">
        <v>1988.0</v>
      </c>
      <c r="G168" s="5" t="s">
        <v>102</v>
      </c>
      <c r="H168" s="5" t="s">
        <v>2887</v>
      </c>
      <c r="I168" s="5" t="s">
        <v>1567</v>
      </c>
      <c r="J168" s="5">
        <v>10.0</v>
      </c>
      <c r="K168" s="5" t="s">
        <v>666</v>
      </c>
      <c r="M168" s="5">
        <v>11.0</v>
      </c>
    </row>
    <row r="169">
      <c r="A169" s="5">
        <v>11952.0</v>
      </c>
      <c r="D169" s="90" t="s">
        <v>21</v>
      </c>
      <c r="E169" s="90" t="s">
        <v>2888</v>
      </c>
      <c r="F169" s="5">
        <v>1990.0</v>
      </c>
      <c r="G169" s="5" t="s">
        <v>2125</v>
      </c>
      <c r="H169" s="5" t="s">
        <v>2104</v>
      </c>
      <c r="J169" s="5">
        <v>365.0</v>
      </c>
      <c r="K169" s="5" t="s">
        <v>25</v>
      </c>
      <c r="M169" s="5">
        <v>11.0</v>
      </c>
    </row>
    <row r="170">
      <c r="A170" s="5" t="s">
        <v>2854</v>
      </c>
      <c r="D170" s="112"/>
      <c r="E170" s="109">
        <v>2.8456932E7</v>
      </c>
      <c r="F170" s="90" t="s">
        <v>2889</v>
      </c>
      <c r="G170" s="5" t="s">
        <v>102</v>
      </c>
      <c r="H170" s="5" t="s">
        <v>2019</v>
      </c>
      <c r="I170" s="5">
        <v>45.0</v>
      </c>
      <c r="J170" s="5" t="s">
        <v>105</v>
      </c>
      <c r="K170" s="5" t="s">
        <v>72</v>
      </c>
      <c r="M170" s="5">
        <v>11.0</v>
      </c>
    </row>
    <row r="171">
      <c r="A171" s="5" t="s">
        <v>2854</v>
      </c>
      <c r="D171" s="112"/>
      <c r="E171" s="109">
        <v>2.7780852E7</v>
      </c>
      <c r="F171" s="90" t="s">
        <v>2889</v>
      </c>
      <c r="G171" s="5" t="s">
        <v>102</v>
      </c>
      <c r="H171" s="5" t="s">
        <v>2019</v>
      </c>
      <c r="I171" s="5">
        <v>45.0</v>
      </c>
      <c r="J171" s="5" t="s">
        <v>105</v>
      </c>
      <c r="K171" s="5" t="s">
        <v>72</v>
      </c>
      <c r="M171" s="5">
        <v>11.0</v>
      </c>
    </row>
    <row r="172">
      <c r="A172" s="89" t="str">
        <f t="shared" ref="A172:A184" si="11">A171+1</f>
        <v>#VALUE!</v>
      </c>
      <c r="B172" s="5"/>
      <c r="C172" s="5"/>
      <c r="D172" s="90" t="s">
        <v>149</v>
      </c>
      <c r="E172" s="90" t="s">
        <v>2890</v>
      </c>
      <c r="F172" s="91">
        <v>2019.0</v>
      </c>
      <c r="G172" s="91" t="s">
        <v>786</v>
      </c>
      <c r="H172" s="91" t="s">
        <v>1786</v>
      </c>
      <c r="I172" s="91">
        <v>2.0</v>
      </c>
      <c r="J172" s="91" t="s">
        <v>2087</v>
      </c>
      <c r="K172" s="91" t="s">
        <v>796</v>
      </c>
      <c r="L172" s="92"/>
      <c r="M172" s="5">
        <v>12.0</v>
      </c>
      <c r="N172" s="113"/>
    </row>
    <row r="173">
      <c r="A173" s="89" t="str">
        <f t="shared" si="11"/>
        <v>#VALUE!</v>
      </c>
      <c r="B173" s="5"/>
      <c r="C173" s="5"/>
      <c r="D173" s="90" t="s">
        <v>21</v>
      </c>
      <c r="E173" s="90" t="s">
        <v>2891</v>
      </c>
      <c r="F173" s="101">
        <v>2019.0</v>
      </c>
      <c r="G173" s="101" t="s">
        <v>1852</v>
      </c>
      <c r="H173" s="101" t="s">
        <v>2247</v>
      </c>
      <c r="I173" s="101">
        <v>201.0</v>
      </c>
      <c r="J173" s="102" t="s">
        <v>898</v>
      </c>
      <c r="K173" s="102" t="s">
        <v>25</v>
      </c>
      <c r="L173" s="92"/>
      <c r="M173" s="5">
        <v>12.0</v>
      </c>
    </row>
    <row r="174">
      <c r="A174" s="89" t="str">
        <f t="shared" si="11"/>
        <v>#VALUE!</v>
      </c>
      <c r="B174" s="5"/>
      <c r="C174" s="5"/>
      <c r="D174" s="90" t="s">
        <v>21</v>
      </c>
      <c r="E174" s="90" t="s">
        <v>2892</v>
      </c>
      <c r="F174" s="91">
        <v>2019.0</v>
      </c>
      <c r="G174" s="91" t="s">
        <v>853</v>
      </c>
      <c r="H174" s="91" t="s">
        <v>2691</v>
      </c>
      <c r="I174" s="91">
        <v>231.0</v>
      </c>
      <c r="J174" s="91" t="s">
        <v>886</v>
      </c>
      <c r="K174" s="91" t="s">
        <v>30</v>
      </c>
      <c r="L174" s="92"/>
      <c r="M174" s="5">
        <v>12.0</v>
      </c>
    </row>
    <row r="175">
      <c r="A175" s="89" t="str">
        <f t="shared" si="11"/>
        <v>#VALUE!</v>
      </c>
      <c r="B175" s="5"/>
      <c r="C175" s="5"/>
      <c r="D175" s="90" t="s">
        <v>21</v>
      </c>
      <c r="E175" s="90" t="s">
        <v>2893</v>
      </c>
      <c r="F175" s="91">
        <v>2019.0</v>
      </c>
      <c r="G175" s="91" t="s">
        <v>786</v>
      </c>
      <c r="H175" s="91" t="s">
        <v>1449</v>
      </c>
      <c r="I175" s="91">
        <v>259.0</v>
      </c>
      <c r="J175" s="92"/>
      <c r="K175" s="91" t="s">
        <v>25</v>
      </c>
      <c r="L175" s="92"/>
      <c r="M175" s="5">
        <v>12.0</v>
      </c>
    </row>
    <row r="176">
      <c r="A176" s="89" t="str">
        <f t="shared" si="11"/>
        <v>#VALUE!</v>
      </c>
      <c r="B176" s="5"/>
      <c r="C176" s="5"/>
      <c r="D176" s="90" t="s">
        <v>21</v>
      </c>
      <c r="E176" s="90" t="s">
        <v>2894</v>
      </c>
      <c r="F176" s="91">
        <v>2019.0</v>
      </c>
      <c r="G176" s="91" t="s">
        <v>853</v>
      </c>
      <c r="H176" s="91" t="s">
        <v>2393</v>
      </c>
      <c r="I176" s="91">
        <v>223.0</v>
      </c>
      <c r="J176" s="92"/>
      <c r="K176" s="91" t="s">
        <v>25</v>
      </c>
      <c r="L176" s="92"/>
      <c r="M176" s="5">
        <v>12.0</v>
      </c>
    </row>
    <row r="177">
      <c r="A177" s="89" t="str">
        <f t="shared" si="11"/>
        <v>#VALUE!</v>
      </c>
      <c r="B177" s="5"/>
      <c r="C177" s="5"/>
      <c r="D177" s="90" t="s">
        <v>161</v>
      </c>
      <c r="E177" s="90" t="s">
        <v>2895</v>
      </c>
      <c r="F177" s="91">
        <v>2019.0</v>
      </c>
      <c r="G177" s="91" t="s">
        <v>1649</v>
      </c>
      <c r="H177" s="91" t="s">
        <v>1972</v>
      </c>
      <c r="I177" s="91">
        <v>99.0</v>
      </c>
      <c r="J177" s="91" t="s">
        <v>1495</v>
      </c>
      <c r="K177" s="91" t="s">
        <v>30</v>
      </c>
      <c r="L177" s="92"/>
      <c r="M177" s="5">
        <v>12.0</v>
      </c>
    </row>
    <row r="178">
      <c r="A178" s="89" t="str">
        <f t="shared" si="11"/>
        <v>#VALUE!</v>
      </c>
      <c r="B178" s="5"/>
      <c r="C178" s="5"/>
      <c r="D178" s="90" t="s">
        <v>16</v>
      </c>
      <c r="E178" s="90" t="s">
        <v>2896</v>
      </c>
      <c r="F178" s="91">
        <v>2019.0</v>
      </c>
      <c r="G178" s="91" t="s">
        <v>1852</v>
      </c>
      <c r="H178" s="91" t="s">
        <v>1848</v>
      </c>
      <c r="I178" s="91">
        <v>297.0</v>
      </c>
      <c r="J178" s="92"/>
      <c r="K178" s="91" t="s">
        <v>60</v>
      </c>
      <c r="L178" s="92"/>
      <c r="M178" s="5">
        <v>12.0</v>
      </c>
    </row>
    <row r="179">
      <c r="A179" s="89" t="str">
        <f t="shared" si="11"/>
        <v>#VALUE!</v>
      </c>
      <c r="B179" s="5"/>
      <c r="C179" s="5"/>
      <c r="D179" s="90" t="s">
        <v>21</v>
      </c>
      <c r="E179" s="90" t="s">
        <v>2897</v>
      </c>
      <c r="F179" s="106">
        <v>1996.0</v>
      </c>
      <c r="G179" s="106" t="s">
        <v>2898</v>
      </c>
      <c r="H179" s="107" t="s">
        <v>1950</v>
      </c>
      <c r="I179" s="106">
        <v>52.0</v>
      </c>
      <c r="J179" s="108"/>
      <c r="K179" s="106" t="s">
        <v>25</v>
      </c>
      <c r="M179" s="5">
        <v>12.0</v>
      </c>
    </row>
    <row r="180">
      <c r="A180" s="89" t="str">
        <f t="shared" si="11"/>
        <v>#VALUE!</v>
      </c>
      <c r="B180" s="5"/>
      <c r="C180" s="5"/>
      <c r="D180" s="90" t="s">
        <v>21</v>
      </c>
      <c r="E180" s="90" t="s">
        <v>2899</v>
      </c>
      <c r="F180" s="99">
        <v>2019.0</v>
      </c>
      <c r="G180" s="99" t="s">
        <v>1099</v>
      </c>
      <c r="H180" s="99" t="s">
        <v>2445</v>
      </c>
      <c r="I180" s="99">
        <v>123.0</v>
      </c>
      <c r="J180" s="100"/>
      <c r="K180" s="99" t="s">
        <v>25</v>
      </c>
      <c r="M180" s="5">
        <v>12.0</v>
      </c>
    </row>
    <row r="181">
      <c r="A181" s="89" t="str">
        <f t="shared" si="11"/>
        <v>#VALUE!</v>
      </c>
      <c r="B181" s="5"/>
      <c r="C181" s="5"/>
      <c r="D181" s="90" t="s">
        <v>21</v>
      </c>
      <c r="E181" s="90" t="s">
        <v>2900</v>
      </c>
      <c r="F181" s="5">
        <v>2019.0</v>
      </c>
      <c r="G181" s="5" t="s">
        <v>956</v>
      </c>
      <c r="H181" s="5" t="s">
        <v>1786</v>
      </c>
      <c r="I181" s="5">
        <v>699.0</v>
      </c>
      <c r="K181" s="5" t="s">
        <v>25</v>
      </c>
      <c r="M181" s="5">
        <v>12.0</v>
      </c>
    </row>
    <row r="182">
      <c r="A182" s="89" t="str">
        <f t="shared" si="11"/>
        <v>#VALUE!</v>
      </c>
      <c r="B182" s="5"/>
      <c r="C182" s="5"/>
      <c r="D182" s="90" t="s">
        <v>21</v>
      </c>
      <c r="E182" s="90" t="s">
        <v>2901</v>
      </c>
      <c r="F182" s="5">
        <v>2019.0</v>
      </c>
      <c r="G182" s="5" t="s">
        <v>1077</v>
      </c>
      <c r="H182" s="110" t="s">
        <v>2206</v>
      </c>
      <c r="I182" s="5">
        <v>97.0</v>
      </c>
      <c r="K182" s="5" t="s">
        <v>30</v>
      </c>
      <c r="M182" s="5">
        <v>12.0</v>
      </c>
    </row>
    <row r="183">
      <c r="A183" s="89" t="str">
        <f t="shared" si="11"/>
        <v>#VALUE!</v>
      </c>
      <c r="B183" s="5"/>
      <c r="C183" s="5"/>
      <c r="D183" s="90" t="s">
        <v>21</v>
      </c>
      <c r="E183" s="90" t="s">
        <v>2902</v>
      </c>
      <c r="F183" s="5">
        <v>2019.0</v>
      </c>
      <c r="G183" s="5" t="s">
        <v>1161</v>
      </c>
      <c r="H183" s="5" t="s">
        <v>1976</v>
      </c>
      <c r="I183" s="5">
        <v>182.0</v>
      </c>
      <c r="J183" s="5" t="s">
        <v>920</v>
      </c>
      <c r="K183" s="5" t="s">
        <v>25</v>
      </c>
      <c r="M183" s="5">
        <v>12.0</v>
      </c>
    </row>
    <row r="184">
      <c r="A184" s="89" t="str">
        <f t="shared" si="11"/>
        <v>#VALUE!</v>
      </c>
      <c r="B184" s="5"/>
      <c r="C184" s="5"/>
      <c r="D184" s="90" t="s">
        <v>21</v>
      </c>
      <c r="E184" s="90" t="s">
        <v>2903</v>
      </c>
      <c r="F184" s="5">
        <v>2019.0</v>
      </c>
      <c r="G184" s="5" t="s">
        <v>911</v>
      </c>
      <c r="H184" s="5" t="s">
        <v>2734</v>
      </c>
      <c r="I184" s="5">
        <v>95.0</v>
      </c>
      <c r="J184" s="5" t="s">
        <v>2904</v>
      </c>
      <c r="K184" s="5" t="s">
        <v>30</v>
      </c>
      <c r="M184" s="5">
        <v>12.0</v>
      </c>
    </row>
    <row r="185">
      <c r="A185" s="5">
        <v>11839.0</v>
      </c>
      <c r="D185" s="90" t="s">
        <v>21</v>
      </c>
      <c r="E185" s="90" t="s">
        <v>2905</v>
      </c>
      <c r="F185" s="5">
        <v>1988.0</v>
      </c>
      <c r="G185" s="5" t="s">
        <v>102</v>
      </c>
      <c r="H185" s="5" t="s">
        <v>2906</v>
      </c>
      <c r="I185" s="5" t="s">
        <v>1567</v>
      </c>
      <c r="J185" s="5">
        <v>8.0</v>
      </c>
      <c r="K185" s="5" t="s">
        <v>1797</v>
      </c>
      <c r="M185" s="5">
        <v>12.0</v>
      </c>
    </row>
    <row r="186">
      <c r="A186" s="5">
        <v>12011.0</v>
      </c>
      <c r="D186" s="90" t="s">
        <v>21</v>
      </c>
      <c r="E186" s="90" t="s">
        <v>2907</v>
      </c>
      <c r="F186" s="5">
        <v>1988.0</v>
      </c>
      <c r="G186" s="5" t="s">
        <v>102</v>
      </c>
      <c r="H186" s="5" t="s">
        <v>2906</v>
      </c>
      <c r="I186" s="5"/>
      <c r="J186" s="5">
        <v>114.0</v>
      </c>
      <c r="K186" s="5" t="s">
        <v>72</v>
      </c>
      <c r="M186" s="5">
        <v>12.0</v>
      </c>
    </row>
    <row r="187">
      <c r="A187" s="5">
        <v>12012.0</v>
      </c>
      <c r="D187" s="90" t="s">
        <v>21</v>
      </c>
      <c r="E187" s="90" t="s">
        <v>2908</v>
      </c>
      <c r="F187" s="5">
        <v>1988.0</v>
      </c>
      <c r="G187" s="5" t="s">
        <v>102</v>
      </c>
      <c r="H187" s="5" t="s">
        <v>2906</v>
      </c>
      <c r="I187" s="5"/>
      <c r="J187" s="5">
        <v>114.0</v>
      </c>
      <c r="K187" s="5" t="s">
        <v>72</v>
      </c>
      <c r="M187" s="5">
        <v>12.0</v>
      </c>
    </row>
    <row r="188">
      <c r="A188" s="5">
        <v>12013.0</v>
      </c>
      <c r="D188" s="90" t="s">
        <v>21</v>
      </c>
      <c r="E188" s="90" t="s">
        <v>2909</v>
      </c>
      <c r="F188" s="5">
        <v>1988.0</v>
      </c>
      <c r="G188" s="5" t="s">
        <v>102</v>
      </c>
      <c r="H188" s="5" t="s">
        <v>2906</v>
      </c>
      <c r="I188" s="5"/>
      <c r="J188" s="5">
        <v>114.0</v>
      </c>
      <c r="K188" s="5" t="s">
        <v>72</v>
      </c>
      <c r="M188" s="5">
        <v>12.0</v>
      </c>
    </row>
    <row r="189">
      <c r="A189" s="5">
        <v>12014.0</v>
      </c>
      <c r="D189" s="90" t="s">
        <v>21</v>
      </c>
      <c r="E189" s="90" t="s">
        <v>2910</v>
      </c>
      <c r="F189" s="5">
        <v>1988.0</v>
      </c>
      <c r="G189" s="5" t="s">
        <v>102</v>
      </c>
      <c r="H189" s="5" t="s">
        <v>2906</v>
      </c>
      <c r="I189" s="5"/>
      <c r="J189" s="5">
        <v>114.0</v>
      </c>
      <c r="K189" s="5" t="s">
        <v>72</v>
      </c>
      <c r="M189" s="5">
        <v>12.0</v>
      </c>
    </row>
    <row r="190">
      <c r="A190" s="5">
        <f t="shared" ref="A190:A199" si="12">A189+1</f>
        <v>12015</v>
      </c>
      <c r="D190" s="90" t="s">
        <v>21</v>
      </c>
      <c r="E190" s="90" t="s">
        <v>2911</v>
      </c>
      <c r="F190" s="5">
        <v>1988.0</v>
      </c>
      <c r="G190" s="5" t="s">
        <v>102</v>
      </c>
      <c r="H190" s="5" t="s">
        <v>2114</v>
      </c>
      <c r="I190" s="5">
        <v>16.0</v>
      </c>
      <c r="J190" s="5" t="s">
        <v>105</v>
      </c>
      <c r="K190" s="5" t="s">
        <v>72</v>
      </c>
      <c r="M190" s="5">
        <v>12.0</v>
      </c>
    </row>
    <row r="191">
      <c r="A191" s="5">
        <f t="shared" si="12"/>
        <v>12016</v>
      </c>
      <c r="D191" s="90" t="s">
        <v>21</v>
      </c>
      <c r="E191" s="90" t="s">
        <v>2912</v>
      </c>
      <c r="F191" s="5">
        <v>1988.0</v>
      </c>
      <c r="G191" s="5" t="s">
        <v>102</v>
      </c>
      <c r="H191" s="5" t="s">
        <v>2114</v>
      </c>
      <c r="I191" s="5">
        <v>16.0</v>
      </c>
      <c r="J191" s="5" t="s">
        <v>105</v>
      </c>
      <c r="K191" s="5" t="s">
        <v>72</v>
      </c>
      <c r="M191" s="5">
        <v>12.0</v>
      </c>
    </row>
    <row r="192">
      <c r="A192" s="5">
        <f t="shared" si="12"/>
        <v>12017</v>
      </c>
      <c r="D192" s="90" t="s">
        <v>21</v>
      </c>
      <c r="E192" s="90" t="s">
        <v>2913</v>
      </c>
      <c r="F192" s="5">
        <v>1988.0</v>
      </c>
      <c r="G192" s="5" t="s">
        <v>102</v>
      </c>
      <c r="H192" s="5" t="s">
        <v>2114</v>
      </c>
      <c r="I192" s="5">
        <v>16.0</v>
      </c>
      <c r="J192" s="5" t="s">
        <v>105</v>
      </c>
      <c r="K192" s="5" t="s">
        <v>72</v>
      </c>
      <c r="M192" s="5">
        <v>12.0</v>
      </c>
    </row>
    <row r="193">
      <c r="A193" s="5">
        <f t="shared" si="12"/>
        <v>12018</v>
      </c>
      <c r="D193" s="90" t="s">
        <v>21</v>
      </c>
      <c r="E193" s="90" t="s">
        <v>2914</v>
      </c>
      <c r="F193" s="5">
        <v>1988.0</v>
      </c>
      <c r="G193" s="5" t="s">
        <v>102</v>
      </c>
      <c r="H193" s="5" t="s">
        <v>2114</v>
      </c>
      <c r="I193" s="5">
        <v>16.0</v>
      </c>
      <c r="J193" s="5" t="s">
        <v>105</v>
      </c>
      <c r="K193" s="5" t="s">
        <v>72</v>
      </c>
      <c r="M193" s="5">
        <v>12.0</v>
      </c>
    </row>
    <row r="194">
      <c r="A194" s="5">
        <f t="shared" si="12"/>
        <v>12019</v>
      </c>
      <c r="D194" s="90" t="s">
        <v>21</v>
      </c>
      <c r="E194" s="90" t="s">
        <v>2915</v>
      </c>
      <c r="F194" s="5">
        <v>1988.0</v>
      </c>
      <c r="G194" s="5" t="s">
        <v>102</v>
      </c>
      <c r="H194" s="5" t="s">
        <v>2114</v>
      </c>
      <c r="I194" s="5">
        <v>16.0</v>
      </c>
      <c r="J194" s="5" t="s">
        <v>105</v>
      </c>
      <c r="K194" s="5" t="s">
        <v>72</v>
      </c>
      <c r="M194" s="5">
        <v>12.0</v>
      </c>
    </row>
    <row r="195">
      <c r="A195" s="5">
        <f t="shared" si="12"/>
        <v>12020</v>
      </c>
      <c r="D195" s="90" t="s">
        <v>21</v>
      </c>
      <c r="E195" s="90" t="s">
        <v>2916</v>
      </c>
      <c r="F195" s="5">
        <v>1988.0</v>
      </c>
      <c r="G195" s="5" t="s">
        <v>102</v>
      </c>
      <c r="H195" s="5" t="s">
        <v>2114</v>
      </c>
      <c r="I195" s="5">
        <v>16.0</v>
      </c>
      <c r="J195" s="5" t="s">
        <v>105</v>
      </c>
      <c r="K195" s="5" t="s">
        <v>72</v>
      </c>
      <c r="M195" s="5">
        <v>12.0</v>
      </c>
    </row>
    <row r="196">
      <c r="A196" s="5">
        <f t="shared" si="12"/>
        <v>12021</v>
      </c>
      <c r="D196" s="90" t="s">
        <v>21</v>
      </c>
      <c r="E196" s="90" t="s">
        <v>2917</v>
      </c>
      <c r="F196" s="5">
        <v>1988.0</v>
      </c>
      <c r="G196" s="5" t="s">
        <v>102</v>
      </c>
      <c r="H196" s="5" t="s">
        <v>2114</v>
      </c>
      <c r="I196" s="5">
        <v>16.0</v>
      </c>
      <c r="J196" s="5" t="s">
        <v>105</v>
      </c>
      <c r="K196" s="5" t="s">
        <v>72</v>
      </c>
      <c r="M196" s="5">
        <v>12.0</v>
      </c>
    </row>
    <row r="197">
      <c r="A197" s="5">
        <f t="shared" si="12"/>
        <v>12022</v>
      </c>
      <c r="D197" s="90" t="s">
        <v>21</v>
      </c>
      <c r="E197" s="90" t="s">
        <v>2918</v>
      </c>
      <c r="F197" s="5">
        <v>1988.0</v>
      </c>
      <c r="G197" s="5" t="s">
        <v>102</v>
      </c>
      <c r="H197" s="5" t="s">
        <v>2114</v>
      </c>
      <c r="I197" s="5">
        <v>16.0</v>
      </c>
      <c r="J197" s="5" t="s">
        <v>105</v>
      </c>
      <c r="K197" s="5" t="s">
        <v>72</v>
      </c>
      <c r="M197" s="5">
        <v>12.0</v>
      </c>
    </row>
    <row r="198">
      <c r="A198" s="5">
        <f t="shared" si="12"/>
        <v>12023</v>
      </c>
      <c r="D198" s="90" t="s">
        <v>21</v>
      </c>
      <c r="E198" s="90" t="s">
        <v>2919</v>
      </c>
      <c r="F198" s="5">
        <v>1988.0</v>
      </c>
      <c r="G198" s="5" t="s">
        <v>102</v>
      </c>
      <c r="H198" s="5" t="s">
        <v>2114</v>
      </c>
      <c r="I198" s="5">
        <v>16.0</v>
      </c>
      <c r="J198" s="5" t="s">
        <v>105</v>
      </c>
      <c r="K198" s="5" t="s">
        <v>72</v>
      </c>
      <c r="M198" s="5">
        <v>12.0</v>
      </c>
    </row>
    <row r="199">
      <c r="A199" s="5">
        <f t="shared" si="12"/>
        <v>12024</v>
      </c>
      <c r="D199" s="90" t="s">
        <v>21</v>
      </c>
      <c r="E199" s="90" t="s">
        <v>2920</v>
      </c>
      <c r="F199" s="5">
        <v>1988.0</v>
      </c>
      <c r="G199" s="5" t="s">
        <v>102</v>
      </c>
      <c r="H199" s="5" t="s">
        <v>2114</v>
      </c>
      <c r="I199" s="5">
        <v>16.0</v>
      </c>
      <c r="J199" s="5" t="s">
        <v>105</v>
      </c>
      <c r="K199" s="5" t="s">
        <v>72</v>
      </c>
      <c r="M199" s="5">
        <v>12.0</v>
      </c>
    </row>
    <row r="200">
      <c r="A200" s="5" t="s">
        <v>2854</v>
      </c>
      <c r="D200" s="90" t="s">
        <v>66</v>
      </c>
      <c r="E200" s="90" t="s">
        <v>2921</v>
      </c>
      <c r="F200" s="5">
        <v>2019.0</v>
      </c>
      <c r="G200" s="5" t="s">
        <v>119</v>
      </c>
      <c r="H200" s="5" t="s">
        <v>1786</v>
      </c>
      <c r="I200" s="5">
        <v>201.0</v>
      </c>
      <c r="J200" s="5" t="s">
        <v>105</v>
      </c>
      <c r="K200" s="5" t="s">
        <v>462</v>
      </c>
      <c r="M200" s="5">
        <v>12.0</v>
      </c>
    </row>
    <row r="201">
      <c r="A201" s="5" t="s">
        <v>2854</v>
      </c>
      <c r="D201" s="112"/>
      <c r="E201" s="90" t="s">
        <v>2922</v>
      </c>
      <c r="F201" s="5">
        <v>1992.0</v>
      </c>
      <c r="G201" s="5" t="s">
        <v>131</v>
      </c>
      <c r="H201" s="5" t="s">
        <v>1903</v>
      </c>
      <c r="I201" s="5">
        <v>201.0</v>
      </c>
      <c r="J201" s="5" t="s">
        <v>105</v>
      </c>
      <c r="K201" s="5" t="s">
        <v>72</v>
      </c>
      <c r="M201" s="5">
        <v>12.0</v>
      </c>
    </row>
    <row r="202">
      <c r="A202" s="5" t="s">
        <v>2854</v>
      </c>
      <c r="D202" s="112"/>
      <c r="E202" s="90" t="s">
        <v>2923</v>
      </c>
      <c r="F202" s="5">
        <v>1990.0</v>
      </c>
      <c r="G202" s="5" t="s">
        <v>2125</v>
      </c>
      <c r="H202" s="5" t="s">
        <v>2104</v>
      </c>
      <c r="I202" s="5">
        <v>365.0</v>
      </c>
      <c r="J202" s="5" t="s">
        <v>105</v>
      </c>
      <c r="K202" s="5" t="s">
        <v>25</v>
      </c>
      <c r="M202" s="5">
        <v>12.0</v>
      </c>
    </row>
    <row r="203">
      <c r="A203" s="5" t="s">
        <v>2854</v>
      </c>
      <c r="D203" s="112"/>
      <c r="E203" s="90" t="s">
        <v>2924</v>
      </c>
      <c r="F203" s="5">
        <v>1990.0</v>
      </c>
      <c r="G203" s="5" t="s">
        <v>2125</v>
      </c>
      <c r="H203" s="5" t="s">
        <v>2104</v>
      </c>
      <c r="I203" s="5">
        <v>365.0</v>
      </c>
      <c r="J203" s="5" t="s">
        <v>105</v>
      </c>
      <c r="K203" s="5" t="s">
        <v>25</v>
      </c>
      <c r="M203" s="5">
        <v>12.0</v>
      </c>
    </row>
    <row r="204">
      <c r="A204" s="5" t="s">
        <v>2854</v>
      </c>
      <c r="D204" s="112"/>
      <c r="E204" s="90" t="s">
        <v>2925</v>
      </c>
      <c r="F204" s="5">
        <v>1990.0</v>
      </c>
      <c r="G204" s="5" t="s">
        <v>2125</v>
      </c>
      <c r="H204" s="5" t="s">
        <v>2104</v>
      </c>
      <c r="I204" s="5">
        <v>365.0</v>
      </c>
      <c r="J204" s="5" t="s">
        <v>105</v>
      </c>
      <c r="K204" s="5" t="s">
        <v>25</v>
      </c>
      <c r="M204" s="5">
        <v>12.0</v>
      </c>
    </row>
    <row r="205">
      <c r="A205" s="89" t="str">
        <f t="shared" ref="A205:A206" si="13">A204+1</f>
        <v>#VALUE!</v>
      </c>
      <c r="B205" s="5"/>
      <c r="C205" s="5"/>
      <c r="D205" s="90" t="s">
        <v>21</v>
      </c>
      <c r="E205" s="90" t="s">
        <v>2926</v>
      </c>
      <c r="F205" s="5">
        <v>2019.0</v>
      </c>
      <c r="G205" s="5" t="s">
        <v>905</v>
      </c>
      <c r="H205" s="5" t="s">
        <v>1786</v>
      </c>
      <c r="I205" s="5">
        <v>2.0</v>
      </c>
      <c r="J205" s="5" t="s">
        <v>2087</v>
      </c>
      <c r="K205" s="5" t="s">
        <v>25</v>
      </c>
      <c r="M205" s="5">
        <v>13.0</v>
      </c>
    </row>
    <row r="206">
      <c r="A206" s="89" t="str">
        <f t="shared" si="13"/>
        <v>#VALUE!</v>
      </c>
      <c r="B206" s="5"/>
      <c r="C206" s="5"/>
      <c r="D206" s="90" t="s">
        <v>21</v>
      </c>
      <c r="E206" s="90" t="s">
        <v>2927</v>
      </c>
      <c r="F206" s="91">
        <v>2019.0</v>
      </c>
      <c r="G206" s="91" t="s">
        <v>786</v>
      </c>
      <c r="H206" s="91" t="s">
        <v>1945</v>
      </c>
      <c r="I206" s="91">
        <v>222.0</v>
      </c>
      <c r="J206" s="91" t="s">
        <v>1837</v>
      </c>
      <c r="K206" s="91" t="s">
        <v>30</v>
      </c>
      <c r="L206" s="92"/>
      <c r="M206" s="5">
        <v>14.0</v>
      </c>
    </row>
    <row r="207">
      <c r="A207" s="89">
        <f>'Drop 1 Baseball'!A19+1</f>
        <v>10648</v>
      </c>
      <c r="B207" s="5"/>
      <c r="C207" s="5"/>
      <c r="D207" s="90" t="s">
        <v>21</v>
      </c>
      <c r="E207" s="90" t="s">
        <v>2928</v>
      </c>
      <c r="F207" s="5">
        <v>2019.0</v>
      </c>
      <c r="G207" s="5" t="s">
        <v>2718</v>
      </c>
      <c r="H207" s="5" t="s">
        <v>1449</v>
      </c>
      <c r="I207" s="5">
        <v>518.0</v>
      </c>
      <c r="K207" s="5" t="s">
        <v>30</v>
      </c>
      <c r="M207" s="5">
        <v>14.0</v>
      </c>
    </row>
    <row r="208">
      <c r="A208" s="89">
        <f>A207+1</f>
        <v>10649</v>
      </c>
      <c r="B208" s="5"/>
      <c r="C208" s="5"/>
      <c r="D208" s="90" t="s">
        <v>21</v>
      </c>
      <c r="E208" s="90" t="s">
        <v>2929</v>
      </c>
      <c r="F208" s="91">
        <v>2017.0</v>
      </c>
      <c r="G208" s="91" t="s">
        <v>305</v>
      </c>
      <c r="H208" s="91" t="s">
        <v>1810</v>
      </c>
      <c r="I208" s="91">
        <v>199.0</v>
      </c>
      <c r="J208" s="92"/>
      <c r="K208" s="91" t="s">
        <v>25</v>
      </c>
      <c r="L208" s="92"/>
      <c r="M208" s="5">
        <v>15.0</v>
      </c>
    </row>
    <row r="209">
      <c r="A209" s="89" t="str">
        <f>'Drop 1 Football'!A6+1</f>
        <v>#REF!</v>
      </c>
      <c r="B209" s="5"/>
      <c r="C209" s="5"/>
      <c r="D209" s="90" t="s">
        <v>161</v>
      </c>
      <c r="E209" s="90" t="s">
        <v>2930</v>
      </c>
      <c r="F209" s="91">
        <v>2019.0</v>
      </c>
      <c r="G209" s="91" t="s">
        <v>786</v>
      </c>
      <c r="H209" s="91" t="s">
        <v>2247</v>
      </c>
      <c r="I209" s="91">
        <v>250.0</v>
      </c>
      <c r="J209" s="92"/>
      <c r="K209" s="91" t="s">
        <v>25</v>
      </c>
      <c r="L209" s="92"/>
      <c r="M209" s="5">
        <v>15.0</v>
      </c>
    </row>
    <row r="210">
      <c r="A210" s="89" t="str">
        <f t="shared" ref="A210:A227" si="14">A209+1</f>
        <v>#REF!</v>
      </c>
      <c r="B210" s="5"/>
      <c r="C210" s="5"/>
      <c r="D210" s="90" t="s">
        <v>21</v>
      </c>
      <c r="E210" s="90" t="s">
        <v>2931</v>
      </c>
      <c r="F210" s="91">
        <v>2019.0</v>
      </c>
      <c r="G210" s="91" t="s">
        <v>786</v>
      </c>
      <c r="H210" s="91" t="s">
        <v>2247</v>
      </c>
      <c r="I210" s="91">
        <v>250.0</v>
      </c>
      <c r="J210" s="92"/>
      <c r="K210" s="91" t="s">
        <v>25</v>
      </c>
      <c r="L210" s="92"/>
      <c r="M210" s="5">
        <v>15.0</v>
      </c>
    </row>
    <row r="211">
      <c r="A211" s="89" t="str">
        <f t="shared" si="14"/>
        <v>#REF!</v>
      </c>
      <c r="B211" s="5"/>
      <c r="C211" s="5"/>
      <c r="D211" s="90" t="s">
        <v>21</v>
      </c>
      <c r="E211" s="90" t="s">
        <v>2932</v>
      </c>
      <c r="F211" s="91">
        <v>2019.0</v>
      </c>
      <c r="G211" s="91" t="s">
        <v>956</v>
      </c>
      <c r="H211" s="91" t="s">
        <v>1945</v>
      </c>
      <c r="I211" s="91">
        <v>191.0</v>
      </c>
      <c r="J211" s="91" t="s">
        <v>2720</v>
      </c>
      <c r="K211" s="91" t="s">
        <v>25</v>
      </c>
      <c r="L211" s="92"/>
      <c r="M211" s="5">
        <v>15.0</v>
      </c>
    </row>
    <row r="212">
      <c r="A212" s="89" t="str">
        <f t="shared" si="14"/>
        <v>#REF!</v>
      </c>
      <c r="B212" s="5"/>
      <c r="C212" s="5"/>
      <c r="D212" s="90" t="s">
        <v>161</v>
      </c>
      <c r="E212" s="90" t="s">
        <v>2933</v>
      </c>
      <c r="F212" s="91">
        <v>2019.0</v>
      </c>
      <c r="G212" s="91" t="s">
        <v>1649</v>
      </c>
      <c r="H212" s="91" t="s">
        <v>1972</v>
      </c>
      <c r="I212" s="91"/>
      <c r="J212" s="91" t="s">
        <v>2783</v>
      </c>
      <c r="K212" s="91" t="s">
        <v>25</v>
      </c>
      <c r="L212" s="92"/>
      <c r="M212" s="5">
        <v>15.0</v>
      </c>
    </row>
    <row r="213">
      <c r="A213" s="89" t="str">
        <f t="shared" si="14"/>
        <v>#REF!</v>
      </c>
      <c r="B213" s="5"/>
      <c r="C213" s="5"/>
      <c r="D213" s="90" t="s">
        <v>16</v>
      </c>
      <c r="E213" s="90" t="s">
        <v>2934</v>
      </c>
      <c r="F213" s="91">
        <v>2019.0</v>
      </c>
      <c r="G213" s="91" t="s">
        <v>956</v>
      </c>
      <c r="H213" s="91" t="s">
        <v>1848</v>
      </c>
      <c r="I213" s="91">
        <v>550.0</v>
      </c>
      <c r="J213" s="91" t="s">
        <v>2680</v>
      </c>
      <c r="K213" s="91" t="s">
        <v>60</v>
      </c>
      <c r="L213" s="92"/>
      <c r="M213" s="5">
        <v>15.0</v>
      </c>
    </row>
    <row r="214">
      <c r="A214" s="89" t="str">
        <f t="shared" si="14"/>
        <v>#REF!</v>
      </c>
      <c r="B214" s="5"/>
      <c r="C214" s="5"/>
      <c r="D214" s="90" t="s">
        <v>21</v>
      </c>
      <c r="E214" s="90" t="s">
        <v>2935</v>
      </c>
      <c r="F214" s="5">
        <v>2019.0</v>
      </c>
      <c r="G214" s="5" t="s">
        <v>884</v>
      </c>
      <c r="H214" s="5" t="s">
        <v>1945</v>
      </c>
      <c r="I214" s="5">
        <v>17.0</v>
      </c>
      <c r="J214" s="5" t="s">
        <v>2936</v>
      </c>
      <c r="K214" s="5" t="s">
        <v>30</v>
      </c>
      <c r="M214" s="5">
        <v>15.0</v>
      </c>
    </row>
    <row r="215">
      <c r="A215" s="89" t="str">
        <f t="shared" si="14"/>
        <v>#REF!</v>
      </c>
      <c r="B215" s="5"/>
      <c r="C215" s="5"/>
      <c r="D215" s="90" t="s">
        <v>21</v>
      </c>
      <c r="E215" s="90" t="s">
        <v>2937</v>
      </c>
      <c r="F215" s="5">
        <v>2019.0</v>
      </c>
      <c r="G215" s="5" t="s">
        <v>1161</v>
      </c>
      <c r="H215" s="110" t="s">
        <v>2206</v>
      </c>
      <c r="I215" s="5">
        <v>245.0</v>
      </c>
      <c r="J215" s="5"/>
      <c r="K215" s="5" t="s">
        <v>72</v>
      </c>
      <c r="M215" s="5">
        <v>15.0</v>
      </c>
    </row>
    <row r="216">
      <c r="A216" s="89" t="str">
        <f t="shared" si="14"/>
        <v>#REF!</v>
      </c>
      <c r="B216" s="5"/>
      <c r="C216" s="5"/>
      <c r="D216" s="90" t="s">
        <v>21</v>
      </c>
      <c r="E216" s="90" t="s">
        <v>2938</v>
      </c>
      <c r="F216" s="5">
        <v>2019.0</v>
      </c>
      <c r="G216" s="5" t="s">
        <v>1161</v>
      </c>
      <c r="H216" s="5" t="s">
        <v>2939</v>
      </c>
      <c r="I216" s="5">
        <v>235.0</v>
      </c>
      <c r="J216" s="5" t="s">
        <v>857</v>
      </c>
      <c r="K216" s="5" t="s">
        <v>30</v>
      </c>
      <c r="M216" s="5">
        <v>15.0</v>
      </c>
    </row>
    <row r="217">
      <c r="A217" s="89" t="str">
        <f t="shared" si="14"/>
        <v>#REF!</v>
      </c>
      <c r="B217" s="5"/>
      <c r="C217" s="5"/>
      <c r="D217" s="90" t="s">
        <v>21</v>
      </c>
      <c r="E217" s="90" t="s">
        <v>2940</v>
      </c>
      <c r="F217" s="5">
        <v>2019.0</v>
      </c>
      <c r="G217" s="5" t="s">
        <v>956</v>
      </c>
      <c r="H217" s="5" t="s">
        <v>1786</v>
      </c>
      <c r="I217" s="5">
        <v>664.0</v>
      </c>
      <c r="K217" s="5" t="s">
        <v>25</v>
      </c>
      <c r="M217" s="5">
        <v>15.0</v>
      </c>
    </row>
    <row r="218">
      <c r="A218" s="89" t="str">
        <f t="shared" si="14"/>
        <v>#REF!</v>
      </c>
      <c r="B218" s="5"/>
      <c r="C218" s="5"/>
      <c r="D218" s="90" t="s">
        <v>21</v>
      </c>
      <c r="E218" s="90" t="s">
        <v>2941</v>
      </c>
      <c r="F218" s="5">
        <v>2019.0</v>
      </c>
      <c r="G218" s="5" t="s">
        <v>956</v>
      </c>
      <c r="H218" s="5" t="s">
        <v>1786</v>
      </c>
      <c r="I218" s="5">
        <v>169.0</v>
      </c>
      <c r="K218" s="5" t="s">
        <v>25</v>
      </c>
      <c r="M218" s="5">
        <v>15.0</v>
      </c>
    </row>
    <row r="219">
      <c r="A219" s="89" t="str">
        <f t="shared" si="14"/>
        <v>#REF!</v>
      </c>
      <c r="B219" s="5"/>
      <c r="C219" s="5"/>
      <c r="D219" s="90" t="s">
        <v>21</v>
      </c>
      <c r="E219" s="90" t="s">
        <v>2942</v>
      </c>
      <c r="F219" s="5">
        <v>2019.0</v>
      </c>
      <c r="G219" s="5" t="s">
        <v>956</v>
      </c>
      <c r="H219" s="5" t="s">
        <v>1786</v>
      </c>
      <c r="I219" s="5">
        <v>292.0</v>
      </c>
      <c r="K219" s="5" t="s">
        <v>25</v>
      </c>
      <c r="M219" s="5">
        <v>15.0</v>
      </c>
    </row>
    <row r="220">
      <c r="A220" s="89" t="str">
        <f t="shared" si="14"/>
        <v>#REF!</v>
      </c>
      <c r="B220" s="5"/>
      <c r="C220" s="5"/>
      <c r="D220" s="90" t="s">
        <v>21</v>
      </c>
      <c r="E220" s="90" t="s">
        <v>2943</v>
      </c>
      <c r="F220" s="5">
        <v>2019.0</v>
      </c>
      <c r="G220" s="5" t="s">
        <v>956</v>
      </c>
      <c r="H220" s="5" t="s">
        <v>1786</v>
      </c>
      <c r="I220" s="5">
        <v>271.0</v>
      </c>
      <c r="K220" s="5" t="s">
        <v>25</v>
      </c>
      <c r="M220" s="5">
        <v>15.0</v>
      </c>
    </row>
    <row r="221">
      <c r="A221" s="89" t="str">
        <f t="shared" si="14"/>
        <v>#REF!</v>
      </c>
      <c r="B221" s="5"/>
      <c r="C221" s="5"/>
      <c r="D221" s="90" t="s">
        <v>21</v>
      </c>
      <c r="E221" s="90" t="s">
        <v>2944</v>
      </c>
      <c r="F221" s="5">
        <v>2019.0</v>
      </c>
      <c r="G221" s="5" t="s">
        <v>956</v>
      </c>
      <c r="H221" s="5" t="s">
        <v>1786</v>
      </c>
      <c r="I221" s="5">
        <v>271.0</v>
      </c>
      <c r="J221" s="5" t="s">
        <v>947</v>
      </c>
      <c r="K221" s="5" t="s">
        <v>498</v>
      </c>
      <c r="M221" s="5">
        <v>15.0</v>
      </c>
    </row>
    <row r="222">
      <c r="A222" s="89" t="str">
        <f t="shared" si="14"/>
        <v>#REF!</v>
      </c>
      <c r="B222" s="5"/>
      <c r="C222" s="5"/>
      <c r="D222" s="90" t="s">
        <v>21</v>
      </c>
      <c r="E222" s="90" t="s">
        <v>2945</v>
      </c>
      <c r="F222" s="5">
        <v>2019.0</v>
      </c>
      <c r="G222" s="5" t="s">
        <v>2012</v>
      </c>
      <c r="H222" s="5" t="s">
        <v>2722</v>
      </c>
      <c r="I222" s="5">
        <v>180.0</v>
      </c>
      <c r="J222" s="5" t="s">
        <v>2478</v>
      </c>
      <c r="K222" s="5" t="s">
        <v>25</v>
      </c>
      <c r="M222" s="5">
        <v>15.0</v>
      </c>
    </row>
    <row r="223">
      <c r="A223" s="89" t="str">
        <f t="shared" si="14"/>
        <v>#REF!</v>
      </c>
      <c r="B223" s="5"/>
      <c r="C223" s="5"/>
      <c r="D223" s="90" t="s">
        <v>21</v>
      </c>
      <c r="E223" s="90" t="s">
        <v>2946</v>
      </c>
      <c r="F223" s="5">
        <v>2019.0</v>
      </c>
      <c r="G223" s="5" t="s">
        <v>2012</v>
      </c>
      <c r="H223" s="5" t="s">
        <v>2722</v>
      </c>
      <c r="I223" s="5">
        <v>180.0</v>
      </c>
      <c r="J223" s="110" t="s">
        <v>2478</v>
      </c>
      <c r="K223" s="5" t="s">
        <v>25</v>
      </c>
      <c r="M223" s="5">
        <v>15.0</v>
      </c>
    </row>
    <row r="224">
      <c r="A224" s="89" t="str">
        <f t="shared" si="14"/>
        <v>#REF!</v>
      </c>
      <c r="B224" s="5"/>
      <c r="C224" s="5"/>
      <c r="D224" s="90" t="s">
        <v>21</v>
      </c>
      <c r="E224" s="90" t="s">
        <v>2947</v>
      </c>
      <c r="F224" s="5">
        <v>2019.0</v>
      </c>
      <c r="G224" s="5" t="s">
        <v>2012</v>
      </c>
      <c r="H224" s="5" t="s">
        <v>2722</v>
      </c>
      <c r="I224" s="5">
        <v>180.0</v>
      </c>
      <c r="J224" s="110" t="s">
        <v>2478</v>
      </c>
      <c r="K224" s="5" t="s">
        <v>25</v>
      </c>
      <c r="M224" s="5">
        <v>15.0</v>
      </c>
    </row>
    <row r="225">
      <c r="A225" s="89" t="str">
        <f t="shared" si="14"/>
        <v>#REF!</v>
      </c>
      <c r="B225" s="5"/>
      <c r="C225" s="5"/>
      <c r="D225" s="90" t="s">
        <v>21</v>
      </c>
      <c r="E225" s="90" t="s">
        <v>2948</v>
      </c>
      <c r="F225" s="5">
        <v>2019.0</v>
      </c>
      <c r="G225" s="5" t="s">
        <v>2012</v>
      </c>
      <c r="H225" s="5" t="s">
        <v>2722</v>
      </c>
      <c r="I225" s="5">
        <v>180.0</v>
      </c>
      <c r="J225" s="110" t="s">
        <v>2478</v>
      </c>
      <c r="K225" s="5" t="s">
        <v>25</v>
      </c>
      <c r="M225" s="5">
        <v>15.0</v>
      </c>
    </row>
    <row r="226">
      <c r="A226" s="89" t="str">
        <f t="shared" si="14"/>
        <v>#REF!</v>
      </c>
      <c r="B226" s="5"/>
      <c r="C226" s="5"/>
      <c r="D226" s="90" t="s">
        <v>21</v>
      </c>
      <c r="E226" s="90" t="s">
        <v>2949</v>
      </c>
      <c r="F226" s="5">
        <v>2019.0</v>
      </c>
      <c r="G226" s="5" t="s">
        <v>2012</v>
      </c>
      <c r="H226" s="5" t="s">
        <v>2722</v>
      </c>
      <c r="I226" s="5">
        <v>180.0</v>
      </c>
      <c r="J226" s="110" t="s">
        <v>2478</v>
      </c>
      <c r="K226" s="5" t="s">
        <v>25</v>
      </c>
      <c r="M226" s="5">
        <v>15.0</v>
      </c>
    </row>
    <row r="227">
      <c r="A227" s="89" t="str">
        <f t="shared" si="14"/>
        <v>#REF!</v>
      </c>
      <c r="B227" s="5"/>
      <c r="C227" s="5"/>
      <c r="D227" s="90" t="s">
        <v>1451</v>
      </c>
      <c r="E227" s="90" t="s">
        <v>2950</v>
      </c>
      <c r="F227" s="5">
        <v>2017.0</v>
      </c>
      <c r="G227" s="5" t="s">
        <v>319</v>
      </c>
      <c r="H227" s="5" t="s">
        <v>2951</v>
      </c>
      <c r="I227" s="5">
        <v>179.0</v>
      </c>
      <c r="J227" s="5" t="s">
        <v>2952</v>
      </c>
      <c r="K227" s="5" t="s">
        <v>467</v>
      </c>
      <c r="M227" s="5">
        <v>15.0</v>
      </c>
    </row>
    <row r="228">
      <c r="A228" s="89">
        <f>'Drop 1 Football'!A486+1</f>
        <v>12190</v>
      </c>
      <c r="B228" s="5"/>
      <c r="C228" s="5"/>
      <c r="D228" s="90" t="s">
        <v>66</v>
      </c>
      <c r="E228" s="5">
        <v>2727328.0</v>
      </c>
      <c r="F228" s="5">
        <v>2020.0</v>
      </c>
      <c r="G228" s="5" t="s">
        <v>786</v>
      </c>
      <c r="H228" s="5" t="s">
        <v>1795</v>
      </c>
      <c r="I228" s="5" t="s">
        <v>2210</v>
      </c>
      <c r="J228" s="5" t="s">
        <v>889</v>
      </c>
      <c r="K228" s="5" t="s">
        <v>467</v>
      </c>
      <c r="M228" s="5">
        <v>15.0</v>
      </c>
    </row>
    <row r="229">
      <c r="A229" s="89">
        <f>'Drop 1 Football'!A526+1</f>
        <v>10978</v>
      </c>
      <c r="D229" s="90" t="s">
        <v>66</v>
      </c>
      <c r="E229" s="5">
        <v>5730365.0</v>
      </c>
      <c r="F229" s="5">
        <v>2020.0</v>
      </c>
      <c r="G229" s="5" t="s">
        <v>786</v>
      </c>
      <c r="H229" s="5" t="s">
        <v>2487</v>
      </c>
      <c r="I229" s="5" t="s">
        <v>2210</v>
      </c>
      <c r="J229" s="5" t="s">
        <v>889</v>
      </c>
      <c r="K229" s="5" t="s">
        <v>462</v>
      </c>
      <c r="M229" s="5">
        <v>15.0</v>
      </c>
    </row>
    <row r="230">
      <c r="A230" s="89" t="str">
        <f>'Drop 1 Football'!A539+1</f>
        <v>#VALUE!</v>
      </c>
      <c r="D230" s="90" t="s">
        <v>66</v>
      </c>
      <c r="E230" s="111">
        <v>8866107.0</v>
      </c>
      <c r="F230" s="111">
        <v>2019.0</v>
      </c>
      <c r="G230" s="111" t="s">
        <v>786</v>
      </c>
      <c r="H230" s="111" t="s">
        <v>2450</v>
      </c>
      <c r="I230" s="111">
        <v>2.0</v>
      </c>
      <c r="J230" s="111" t="s">
        <v>2087</v>
      </c>
      <c r="K230" s="111" t="s">
        <v>244</v>
      </c>
      <c r="M230" s="5">
        <v>15.0</v>
      </c>
    </row>
    <row r="231">
      <c r="A231" s="89" t="str">
        <f>'Drop 1 Football'!A543+1</f>
        <v>#VALUE!</v>
      </c>
      <c r="D231" s="90" t="s">
        <v>66</v>
      </c>
      <c r="E231" s="111">
        <v>7072113.0</v>
      </c>
      <c r="F231" s="111">
        <v>2019.0</v>
      </c>
      <c r="G231" s="111" t="s">
        <v>305</v>
      </c>
      <c r="H231" s="111" t="s">
        <v>2722</v>
      </c>
      <c r="I231" s="111">
        <v>180.0</v>
      </c>
      <c r="J231" s="111" t="s">
        <v>2478</v>
      </c>
      <c r="K231" s="111" t="s">
        <v>244</v>
      </c>
      <c r="M231" s="5">
        <v>15.0</v>
      </c>
    </row>
    <row r="232">
      <c r="A232" s="89" t="str">
        <f>'Drop 1 Football'!A553+1</f>
        <v>#VALUE!</v>
      </c>
      <c r="D232" s="90" t="s">
        <v>66</v>
      </c>
      <c r="E232" s="111">
        <v>4510232.0</v>
      </c>
      <c r="F232" s="111">
        <v>2019.0</v>
      </c>
      <c r="G232" s="111" t="s">
        <v>786</v>
      </c>
      <c r="H232" s="111" t="s">
        <v>1449</v>
      </c>
      <c r="I232" s="111">
        <v>259.0</v>
      </c>
      <c r="J232" s="114"/>
      <c r="K232" s="111" t="s">
        <v>467</v>
      </c>
      <c r="M232" s="5">
        <v>15.0</v>
      </c>
    </row>
    <row r="233">
      <c r="A233" s="89" t="str">
        <f t="shared" ref="A233:A239" si="15">A232+1</f>
        <v>#VALUE!</v>
      </c>
      <c r="D233" s="90" t="s">
        <v>66</v>
      </c>
      <c r="E233" s="111">
        <v>2446126.0</v>
      </c>
      <c r="F233" s="111">
        <v>2019.0</v>
      </c>
      <c r="G233" s="111" t="s">
        <v>305</v>
      </c>
      <c r="H233" s="111" t="s">
        <v>2722</v>
      </c>
      <c r="I233" s="111">
        <v>180.0</v>
      </c>
      <c r="J233" s="111" t="s">
        <v>2478</v>
      </c>
      <c r="K233" s="111" t="s">
        <v>244</v>
      </c>
      <c r="M233" s="5">
        <v>15.0</v>
      </c>
    </row>
    <row r="234">
      <c r="A234" s="89" t="str">
        <f t="shared" si="15"/>
        <v>#VALUE!</v>
      </c>
      <c r="D234" s="90" t="s">
        <v>66</v>
      </c>
      <c r="E234" s="111">
        <v>4335313.0</v>
      </c>
      <c r="F234" s="111">
        <v>2012.0</v>
      </c>
      <c r="G234" s="111" t="s">
        <v>786</v>
      </c>
      <c r="H234" s="111" t="s">
        <v>1993</v>
      </c>
      <c r="I234" s="111">
        <v>181.0</v>
      </c>
      <c r="J234" s="114"/>
      <c r="K234" s="111" t="s">
        <v>467</v>
      </c>
      <c r="M234" s="5">
        <v>15.0</v>
      </c>
    </row>
    <row r="235">
      <c r="A235" s="89" t="str">
        <f t="shared" si="15"/>
        <v>#VALUE!</v>
      </c>
      <c r="D235" s="90" t="s">
        <v>21</v>
      </c>
      <c r="E235" s="90" t="s">
        <v>2953</v>
      </c>
      <c r="F235" s="5">
        <v>2019.0</v>
      </c>
      <c r="G235" s="5" t="s">
        <v>1852</v>
      </c>
      <c r="H235" s="5" t="s">
        <v>2819</v>
      </c>
      <c r="I235" s="5">
        <v>201.0</v>
      </c>
      <c r="J235" s="5" t="s">
        <v>2257</v>
      </c>
      <c r="K235" s="5" t="s">
        <v>25</v>
      </c>
      <c r="M235" s="5">
        <v>15.0</v>
      </c>
    </row>
    <row r="236">
      <c r="A236" s="89" t="str">
        <f t="shared" si="15"/>
        <v>#VALUE!</v>
      </c>
      <c r="D236" s="90" t="s">
        <v>21</v>
      </c>
      <c r="E236" s="90" t="s">
        <v>2954</v>
      </c>
      <c r="F236" s="5">
        <v>2019.0</v>
      </c>
      <c r="G236" s="5" t="s">
        <v>1852</v>
      </c>
      <c r="H236" s="5" t="s">
        <v>1786</v>
      </c>
      <c r="I236" s="5">
        <v>296.0</v>
      </c>
      <c r="J236" s="5" t="s">
        <v>1731</v>
      </c>
      <c r="K236" s="5" t="s">
        <v>25</v>
      </c>
      <c r="M236" s="5">
        <v>15.0</v>
      </c>
    </row>
    <row r="237">
      <c r="A237" s="89" t="str">
        <f t="shared" si="15"/>
        <v>#VALUE!</v>
      </c>
      <c r="D237" s="90" t="s">
        <v>21</v>
      </c>
      <c r="E237" s="90" t="s">
        <v>2955</v>
      </c>
      <c r="F237" s="5">
        <v>2019.0</v>
      </c>
      <c r="G237" s="5" t="s">
        <v>119</v>
      </c>
      <c r="H237" s="5" t="s">
        <v>1786</v>
      </c>
      <c r="I237" s="5">
        <v>201.0</v>
      </c>
      <c r="K237" s="5" t="s">
        <v>25</v>
      </c>
      <c r="M237" s="5">
        <v>15.0</v>
      </c>
    </row>
    <row r="238">
      <c r="A238" s="89" t="str">
        <f t="shared" si="15"/>
        <v>#VALUE!</v>
      </c>
      <c r="D238" s="90" t="s">
        <v>21</v>
      </c>
      <c r="E238" s="90" t="s">
        <v>2956</v>
      </c>
      <c r="F238" s="5">
        <v>2020.0</v>
      </c>
      <c r="G238" s="5" t="s">
        <v>1847</v>
      </c>
      <c r="H238" s="5" t="s">
        <v>1844</v>
      </c>
      <c r="I238" s="5">
        <v>42.0</v>
      </c>
      <c r="J238" s="5" t="s">
        <v>1731</v>
      </c>
      <c r="K238" s="5" t="s">
        <v>25</v>
      </c>
      <c r="M238" s="5">
        <v>15.0</v>
      </c>
    </row>
    <row r="239">
      <c r="A239" s="89" t="str">
        <f t="shared" si="15"/>
        <v>#VALUE!</v>
      </c>
      <c r="B239" s="114"/>
      <c r="C239" s="114"/>
      <c r="D239" s="115" t="s">
        <v>21</v>
      </c>
      <c r="E239" s="115" t="s">
        <v>2957</v>
      </c>
      <c r="F239" s="111">
        <v>2019.0</v>
      </c>
      <c r="G239" s="111" t="s">
        <v>1847</v>
      </c>
      <c r="H239" s="111" t="s">
        <v>1848</v>
      </c>
      <c r="I239" s="111">
        <v>2.0</v>
      </c>
      <c r="J239" s="111"/>
      <c r="K239" s="111" t="s">
        <v>666</v>
      </c>
      <c r="M239" s="5">
        <v>15.0</v>
      </c>
    </row>
    <row r="240">
      <c r="A240" s="89" t="str">
        <f>'Drop 1 Football'!A575+1</f>
        <v>#VALUE!</v>
      </c>
      <c r="B240" s="114"/>
      <c r="C240" s="114"/>
      <c r="D240" s="115" t="s">
        <v>21</v>
      </c>
      <c r="E240" s="115" t="s">
        <v>2958</v>
      </c>
      <c r="F240" s="111">
        <v>2019.0</v>
      </c>
      <c r="G240" s="111" t="s">
        <v>956</v>
      </c>
      <c r="H240" s="111" t="s">
        <v>1848</v>
      </c>
      <c r="I240" s="111">
        <v>168.0</v>
      </c>
      <c r="J240" s="111" t="s">
        <v>947</v>
      </c>
      <c r="K240" s="111" t="s">
        <v>72</v>
      </c>
      <c r="M240" s="5">
        <v>15.0</v>
      </c>
    </row>
    <row r="241">
      <c r="A241" s="89" t="str">
        <f>A240+1</f>
        <v>#VALUE!</v>
      </c>
      <c r="B241" s="114"/>
      <c r="C241" s="114"/>
      <c r="D241" s="115" t="s">
        <v>21</v>
      </c>
      <c r="E241" s="115" t="s">
        <v>2959</v>
      </c>
      <c r="F241" s="111">
        <v>2019.0</v>
      </c>
      <c r="G241" s="111" t="s">
        <v>884</v>
      </c>
      <c r="H241" s="111" t="s">
        <v>1449</v>
      </c>
      <c r="I241" s="111">
        <v>223.0</v>
      </c>
      <c r="J241" s="111"/>
      <c r="K241" s="111" t="s">
        <v>30</v>
      </c>
      <c r="M241" s="5">
        <v>15.0</v>
      </c>
    </row>
    <row r="242">
      <c r="A242" s="89">
        <f>'Drop 1 TCG'!A68+1</f>
        <v>12238</v>
      </c>
      <c r="D242" s="90" t="s">
        <v>66</v>
      </c>
      <c r="E242" s="90" t="s">
        <v>2960</v>
      </c>
      <c r="F242" s="116">
        <v>2012.0</v>
      </c>
      <c r="G242" s="117" t="s">
        <v>844</v>
      </c>
      <c r="H242" s="117" t="s">
        <v>2961</v>
      </c>
      <c r="I242" s="118">
        <v>163.0</v>
      </c>
      <c r="K242" s="117" t="s">
        <v>2962</v>
      </c>
      <c r="M242" s="5">
        <v>15.0</v>
      </c>
    </row>
    <row r="243">
      <c r="A243" s="89">
        <f t="shared" ref="A243:A245" si="16">A242+1</f>
        <v>12239</v>
      </c>
      <c r="D243" s="90" t="s">
        <v>16</v>
      </c>
      <c r="E243" s="90" t="s">
        <v>2963</v>
      </c>
      <c r="F243" s="5">
        <v>1993.0</v>
      </c>
      <c r="G243" s="5" t="s">
        <v>2964</v>
      </c>
      <c r="H243" s="5" t="s">
        <v>2965</v>
      </c>
      <c r="J243" s="5" t="s">
        <v>2966</v>
      </c>
      <c r="K243" s="5" t="s">
        <v>2967</v>
      </c>
      <c r="M243" s="5">
        <v>15.0</v>
      </c>
    </row>
    <row r="244">
      <c r="A244" s="89">
        <f t="shared" si="16"/>
        <v>12240</v>
      </c>
      <c r="D244" s="90" t="s">
        <v>16</v>
      </c>
      <c r="E244" s="90" t="s">
        <v>2968</v>
      </c>
      <c r="F244" s="116">
        <v>1993.0</v>
      </c>
      <c r="G244" s="117" t="s">
        <v>2964</v>
      </c>
      <c r="H244" s="117" t="s">
        <v>2969</v>
      </c>
      <c r="I244" s="117"/>
      <c r="J244" s="5" t="s">
        <v>2970</v>
      </c>
      <c r="K244" s="117" t="s">
        <v>60</v>
      </c>
      <c r="M244" s="5">
        <v>15.0</v>
      </c>
    </row>
    <row r="245">
      <c r="A245" s="89">
        <f t="shared" si="16"/>
        <v>12241</v>
      </c>
      <c r="D245" s="90" t="s">
        <v>16</v>
      </c>
      <c r="E245" s="90" t="s">
        <v>2971</v>
      </c>
      <c r="F245" s="5">
        <v>1993.0</v>
      </c>
      <c r="G245" s="5" t="s">
        <v>2964</v>
      </c>
      <c r="H245" s="5" t="s">
        <v>2969</v>
      </c>
      <c r="J245" s="5" t="s">
        <v>2972</v>
      </c>
      <c r="K245" s="5" t="s">
        <v>60</v>
      </c>
      <c r="M245" s="5">
        <v>15.0</v>
      </c>
    </row>
    <row r="246">
      <c r="A246" s="5">
        <v>11786.0</v>
      </c>
      <c r="D246" s="90" t="s">
        <v>21</v>
      </c>
      <c r="E246" s="90" t="s">
        <v>2973</v>
      </c>
      <c r="F246" s="5">
        <v>2019.0</v>
      </c>
      <c r="G246" s="5" t="s">
        <v>1995</v>
      </c>
      <c r="H246" s="5" t="s">
        <v>2974</v>
      </c>
      <c r="I246" s="5" t="s">
        <v>2178</v>
      </c>
      <c r="J246" s="5">
        <v>299.0</v>
      </c>
      <c r="K246" s="5" t="s">
        <v>30</v>
      </c>
      <c r="M246" s="5">
        <v>15.0</v>
      </c>
    </row>
    <row r="247">
      <c r="A247" s="5">
        <v>11799.0</v>
      </c>
      <c r="D247" s="90" t="s">
        <v>21</v>
      </c>
      <c r="E247" s="90" t="s">
        <v>2975</v>
      </c>
      <c r="F247" s="5">
        <v>2019.0</v>
      </c>
      <c r="G247" s="5" t="s">
        <v>1995</v>
      </c>
      <c r="H247" s="5" t="s">
        <v>1862</v>
      </c>
      <c r="I247" s="5" t="s">
        <v>2758</v>
      </c>
      <c r="J247" s="5">
        <v>8.0</v>
      </c>
      <c r="K247" s="5" t="s">
        <v>30</v>
      </c>
      <c r="M247" s="5">
        <v>15.0</v>
      </c>
    </row>
    <row r="248">
      <c r="A248" s="5">
        <v>11990.0</v>
      </c>
      <c r="D248" s="90" t="s">
        <v>21</v>
      </c>
      <c r="E248" s="90" t="s">
        <v>2976</v>
      </c>
      <c r="F248" s="5">
        <v>1988.0</v>
      </c>
      <c r="G248" s="5" t="s">
        <v>102</v>
      </c>
      <c r="H248" s="5" t="s">
        <v>1943</v>
      </c>
      <c r="J248" s="5">
        <v>53.0</v>
      </c>
      <c r="K248" s="5" t="s">
        <v>72</v>
      </c>
      <c r="M248" s="5">
        <v>15.0</v>
      </c>
    </row>
    <row r="249">
      <c r="A249" s="5">
        <v>11991.0</v>
      </c>
      <c r="D249" s="90" t="s">
        <v>21</v>
      </c>
      <c r="E249" s="90" t="s">
        <v>2977</v>
      </c>
      <c r="F249" s="5">
        <v>1988.0</v>
      </c>
      <c r="G249" s="5" t="s">
        <v>102</v>
      </c>
      <c r="H249" s="5" t="s">
        <v>1943</v>
      </c>
      <c r="J249" s="5">
        <v>53.0</v>
      </c>
      <c r="K249" s="5" t="s">
        <v>72</v>
      </c>
      <c r="M249" s="5">
        <v>15.0</v>
      </c>
    </row>
    <row r="250">
      <c r="A250" s="5">
        <v>11992.0</v>
      </c>
      <c r="D250" s="90" t="s">
        <v>21</v>
      </c>
      <c r="E250" s="90" t="s">
        <v>2978</v>
      </c>
      <c r="F250" s="5">
        <v>1988.0</v>
      </c>
      <c r="G250" s="5" t="s">
        <v>102</v>
      </c>
      <c r="H250" s="5" t="s">
        <v>1943</v>
      </c>
      <c r="J250" s="5">
        <v>53.0</v>
      </c>
      <c r="K250" s="5" t="s">
        <v>72</v>
      </c>
      <c r="M250" s="5">
        <v>15.0</v>
      </c>
    </row>
    <row r="251">
      <c r="A251" s="5">
        <v>11993.0</v>
      </c>
      <c r="D251" s="90" t="s">
        <v>21</v>
      </c>
      <c r="E251" s="90" t="s">
        <v>2979</v>
      </c>
      <c r="F251" s="5">
        <v>1988.0</v>
      </c>
      <c r="G251" s="5" t="s">
        <v>102</v>
      </c>
      <c r="H251" s="5" t="s">
        <v>1943</v>
      </c>
      <c r="J251" s="5">
        <v>53.0</v>
      </c>
      <c r="K251" s="5" t="s">
        <v>72</v>
      </c>
      <c r="M251" s="5">
        <v>15.0</v>
      </c>
    </row>
    <row r="252">
      <c r="A252" s="5">
        <v>11994.0</v>
      </c>
      <c r="D252" s="90" t="s">
        <v>21</v>
      </c>
      <c r="E252" s="90" t="s">
        <v>2980</v>
      </c>
      <c r="F252" s="5">
        <v>1988.0</v>
      </c>
      <c r="G252" s="5" t="s">
        <v>102</v>
      </c>
      <c r="H252" s="5" t="s">
        <v>1943</v>
      </c>
      <c r="J252" s="5">
        <v>53.0</v>
      </c>
      <c r="K252" s="5" t="s">
        <v>72</v>
      </c>
      <c r="M252" s="5">
        <v>15.0</v>
      </c>
    </row>
    <row r="253">
      <c r="A253" s="5">
        <v>12019.0</v>
      </c>
      <c r="D253" s="90" t="s">
        <v>21</v>
      </c>
      <c r="E253" s="90" t="s">
        <v>2981</v>
      </c>
      <c r="F253" s="5">
        <v>1988.0</v>
      </c>
      <c r="G253" s="5" t="s">
        <v>102</v>
      </c>
      <c r="H253" s="5" t="s">
        <v>1943</v>
      </c>
      <c r="I253" s="5"/>
      <c r="J253" s="5">
        <v>53.0</v>
      </c>
      <c r="K253" s="5" t="s">
        <v>72</v>
      </c>
      <c r="M253" s="5">
        <v>15.0</v>
      </c>
    </row>
    <row r="254">
      <c r="A254" s="5">
        <v>12168.0</v>
      </c>
      <c r="D254" s="90" t="s">
        <v>21</v>
      </c>
      <c r="E254" s="5">
        <v>5.0400221E7</v>
      </c>
      <c r="F254" s="5">
        <v>2019.0</v>
      </c>
      <c r="G254" s="5" t="s">
        <v>1161</v>
      </c>
      <c r="H254" s="5" t="s">
        <v>1786</v>
      </c>
      <c r="J254" s="5">
        <v>209.0</v>
      </c>
      <c r="K254" s="5" t="s">
        <v>25</v>
      </c>
      <c r="M254" s="5">
        <v>15.0</v>
      </c>
    </row>
    <row r="255">
      <c r="A255" s="5">
        <v>12169.0</v>
      </c>
      <c r="D255" s="90" t="s">
        <v>21</v>
      </c>
      <c r="E255" s="5">
        <v>4.9583008E7</v>
      </c>
      <c r="F255" s="5">
        <v>2019.0</v>
      </c>
      <c r="G255" s="5" t="s">
        <v>1161</v>
      </c>
      <c r="H255" s="5" t="s">
        <v>1786</v>
      </c>
      <c r="J255" s="5">
        <v>209.0</v>
      </c>
      <c r="K255" s="5" t="s">
        <v>25</v>
      </c>
      <c r="M255" s="5">
        <v>15.0</v>
      </c>
    </row>
    <row r="256">
      <c r="A256" s="5">
        <v>12185.0</v>
      </c>
      <c r="D256" s="90" t="s">
        <v>21</v>
      </c>
      <c r="E256" s="90" t="s">
        <v>2982</v>
      </c>
      <c r="F256" s="5">
        <v>2019.0</v>
      </c>
      <c r="G256" s="5" t="s">
        <v>1852</v>
      </c>
      <c r="H256" s="5" t="s">
        <v>2686</v>
      </c>
      <c r="I256" s="5">
        <v>217.0</v>
      </c>
      <c r="J256" s="5" t="s">
        <v>2828</v>
      </c>
      <c r="K256" s="5" t="s">
        <v>25</v>
      </c>
      <c r="M256" s="5">
        <v>15.0</v>
      </c>
    </row>
    <row r="257">
      <c r="A257" s="5">
        <v>12189.0</v>
      </c>
      <c r="D257" s="90" t="s">
        <v>21</v>
      </c>
      <c r="E257" s="90" t="s">
        <v>2983</v>
      </c>
      <c r="F257" s="5">
        <v>2019.0</v>
      </c>
      <c r="G257" s="5" t="s">
        <v>1995</v>
      </c>
      <c r="H257" s="5" t="s">
        <v>1859</v>
      </c>
      <c r="I257" s="5">
        <v>11.0</v>
      </c>
      <c r="J257" s="5" t="s">
        <v>2269</v>
      </c>
      <c r="K257" s="5" t="s">
        <v>25</v>
      </c>
      <c r="M257" s="5">
        <v>15.0</v>
      </c>
    </row>
    <row r="258">
      <c r="A258" s="5">
        <v>12193.0</v>
      </c>
      <c r="D258" s="90" t="s">
        <v>21</v>
      </c>
      <c r="E258" s="90" t="s">
        <v>2984</v>
      </c>
      <c r="F258" s="5">
        <v>2019.0</v>
      </c>
      <c r="G258" s="5" t="s">
        <v>786</v>
      </c>
      <c r="H258" s="5" t="s">
        <v>1862</v>
      </c>
      <c r="I258" s="5">
        <v>257.0</v>
      </c>
      <c r="J258" s="5" t="s">
        <v>105</v>
      </c>
      <c r="K258" s="5" t="s">
        <v>25</v>
      </c>
      <c r="M258" s="5">
        <v>15.0</v>
      </c>
    </row>
    <row r="259">
      <c r="A259" s="5">
        <v>12196.0</v>
      </c>
      <c r="D259" s="90" t="s">
        <v>21</v>
      </c>
      <c r="E259" s="90" t="s">
        <v>2985</v>
      </c>
      <c r="F259" s="5">
        <v>2019.0</v>
      </c>
      <c r="G259" s="5" t="s">
        <v>786</v>
      </c>
      <c r="H259" s="5" t="s">
        <v>1990</v>
      </c>
      <c r="I259" s="5">
        <v>18.0</v>
      </c>
      <c r="J259" s="5" t="s">
        <v>2087</v>
      </c>
      <c r="K259" s="5" t="s">
        <v>30</v>
      </c>
      <c r="M259" s="5">
        <v>15.0</v>
      </c>
    </row>
    <row r="260">
      <c r="A260" s="5">
        <v>12197.0</v>
      </c>
      <c r="D260" s="90" t="s">
        <v>21</v>
      </c>
      <c r="E260" s="90" t="s">
        <v>2986</v>
      </c>
      <c r="F260" s="5">
        <v>2019.0</v>
      </c>
      <c r="G260" s="5" t="s">
        <v>786</v>
      </c>
      <c r="H260" s="5" t="s">
        <v>1990</v>
      </c>
      <c r="I260" s="5">
        <v>10.0</v>
      </c>
      <c r="J260" s="5" t="s">
        <v>2987</v>
      </c>
      <c r="K260" s="5" t="s">
        <v>30</v>
      </c>
      <c r="M260" s="5">
        <v>15.0</v>
      </c>
    </row>
    <row r="261">
      <c r="A261" s="5">
        <v>12211.0</v>
      </c>
      <c r="D261" s="90" t="s">
        <v>21</v>
      </c>
      <c r="E261" s="90" t="s">
        <v>2988</v>
      </c>
      <c r="F261" s="5">
        <v>2019.0</v>
      </c>
      <c r="G261" s="5" t="s">
        <v>1852</v>
      </c>
      <c r="H261" s="5" t="s">
        <v>2722</v>
      </c>
      <c r="I261" s="5">
        <v>204.0</v>
      </c>
      <c r="J261" s="5" t="s">
        <v>1495</v>
      </c>
      <c r="K261" s="5" t="s">
        <v>25</v>
      </c>
      <c r="M261" s="5">
        <v>15.0</v>
      </c>
    </row>
    <row r="262">
      <c r="A262" s="5">
        <v>12212.0</v>
      </c>
      <c r="D262" s="90" t="s">
        <v>21</v>
      </c>
      <c r="E262" s="90" t="s">
        <v>2989</v>
      </c>
      <c r="F262" s="5">
        <v>2019.0</v>
      </c>
      <c r="G262" s="5" t="s">
        <v>1099</v>
      </c>
      <c r="H262" s="5" t="s">
        <v>1786</v>
      </c>
      <c r="I262" s="5">
        <v>151.0</v>
      </c>
      <c r="J262" s="5" t="s">
        <v>105</v>
      </c>
      <c r="K262" s="5" t="s">
        <v>25</v>
      </c>
      <c r="M262" s="5">
        <v>15.0</v>
      </c>
    </row>
    <row r="263">
      <c r="A263" s="5">
        <v>12398.0</v>
      </c>
      <c r="D263" s="90" t="s">
        <v>21</v>
      </c>
      <c r="E263" s="90" t="s">
        <v>2990</v>
      </c>
      <c r="F263" s="5">
        <v>1987.0</v>
      </c>
      <c r="G263" s="5" t="s">
        <v>102</v>
      </c>
      <c r="H263" s="5" t="s">
        <v>1933</v>
      </c>
      <c r="I263" s="5">
        <v>4.0</v>
      </c>
      <c r="J263" s="5" t="s">
        <v>1567</v>
      </c>
      <c r="K263" s="5" t="s">
        <v>763</v>
      </c>
      <c r="M263" s="5">
        <v>15.0</v>
      </c>
    </row>
    <row r="264">
      <c r="A264" s="5">
        <v>12399.0</v>
      </c>
      <c r="D264" s="90" t="s">
        <v>21</v>
      </c>
      <c r="E264" s="90" t="s">
        <v>2991</v>
      </c>
      <c r="F264" s="5">
        <v>1987.0</v>
      </c>
      <c r="G264" s="5" t="s">
        <v>102</v>
      </c>
      <c r="H264" s="5" t="s">
        <v>1933</v>
      </c>
      <c r="I264" s="5">
        <v>4.0</v>
      </c>
      <c r="J264" s="5" t="s">
        <v>1567</v>
      </c>
      <c r="K264" s="5" t="s">
        <v>763</v>
      </c>
      <c r="M264" s="5">
        <v>15.0</v>
      </c>
    </row>
    <row r="265">
      <c r="A265" s="5" t="s">
        <v>2854</v>
      </c>
      <c r="D265" s="112"/>
      <c r="E265" s="90" t="s">
        <v>2992</v>
      </c>
      <c r="F265" s="5">
        <v>1988.0</v>
      </c>
      <c r="G265" s="5" t="s">
        <v>102</v>
      </c>
      <c r="H265" s="5" t="s">
        <v>2993</v>
      </c>
      <c r="I265" s="5">
        <v>13.0</v>
      </c>
      <c r="J265" s="5" t="s">
        <v>105</v>
      </c>
      <c r="K265" s="5" t="s">
        <v>72</v>
      </c>
      <c r="M265" s="5">
        <v>15.0</v>
      </c>
    </row>
    <row r="266">
      <c r="A266" s="5" t="s">
        <v>2854</v>
      </c>
      <c r="D266" s="112"/>
      <c r="E266" s="90" t="s">
        <v>2994</v>
      </c>
      <c r="F266" s="5">
        <v>1989.0</v>
      </c>
      <c r="G266" s="5" t="s">
        <v>102</v>
      </c>
      <c r="H266" s="5" t="s">
        <v>2023</v>
      </c>
      <c r="I266" s="5">
        <v>56.0</v>
      </c>
      <c r="J266" s="5" t="s">
        <v>105</v>
      </c>
      <c r="K266" s="5" t="s">
        <v>72</v>
      </c>
      <c r="M266" s="5">
        <v>15.0</v>
      </c>
    </row>
    <row r="267">
      <c r="A267" s="5" t="s">
        <v>2854</v>
      </c>
      <c r="D267" s="112"/>
      <c r="E267" s="90" t="s">
        <v>2995</v>
      </c>
      <c r="F267" s="5">
        <v>1990.0</v>
      </c>
      <c r="G267" s="5" t="s">
        <v>2859</v>
      </c>
      <c r="H267" s="5" t="s">
        <v>288</v>
      </c>
      <c r="I267" s="5">
        <v>5.0</v>
      </c>
      <c r="J267" s="5" t="s">
        <v>105</v>
      </c>
      <c r="K267" s="5" t="s">
        <v>666</v>
      </c>
      <c r="M267" s="5">
        <v>15.0</v>
      </c>
    </row>
    <row r="268">
      <c r="A268" s="5" t="s">
        <v>2854</v>
      </c>
      <c r="D268" s="112"/>
      <c r="E268" s="90" t="s">
        <v>2996</v>
      </c>
      <c r="F268" s="5">
        <v>1996.0</v>
      </c>
      <c r="G268" s="5" t="s">
        <v>234</v>
      </c>
      <c r="H268" s="5" t="s">
        <v>2997</v>
      </c>
      <c r="I268" s="5">
        <v>136.0</v>
      </c>
      <c r="J268" s="5" t="s">
        <v>105</v>
      </c>
      <c r="K268" s="5" t="s">
        <v>25</v>
      </c>
      <c r="M268" s="5">
        <v>15.0</v>
      </c>
    </row>
    <row r="269">
      <c r="A269" s="5" t="s">
        <v>2854</v>
      </c>
      <c r="D269" s="112"/>
      <c r="E269" s="90" t="s">
        <v>2998</v>
      </c>
      <c r="F269" s="5">
        <v>1996.0</v>
      </c>
      <c r="G269" s="5" t="s">
        <v>234</v>
      </c>
      <c r="H269" s="5" t="s">
        <v>2997</v>
      </c>
      <c r="I269" s="5">
        <v>136.0</v>
      </c>
      <c r="J269" s="5" t="s">
        <v>105</v>
      </c>
      <c r="K269" s="5" t="s">
        <v>25</v>
      </c>
      <c r="M269" s="5">
        <v>15.0</v>
      </c>
    </row>
    <row r="270">
      <c r="A270" s="5" t="s">
        <v>2854</v>
      </c>
      <c r="D270" s="112"/>
      <c r="E270" s="90" t="s">
        <v>2999</v>
      </c>
      <c r="F270" s="5">
        <v>1992.0</v>
      </c>
      <c r="G270" s="5" t="s">
        <v>1995</v>
      </c>
      <c r="H270" s="5" t="s">
        <v>1903</v>
      </c>
      <c r="I270" s="5">
        <v>442.0</v>
      </c>
      <c r="J270" s="5" t="s">
        <v>105</v>
      </c>
      <c r="K270" s="5" t="s">
        <v>72</v>
      </c>
      <c r="M270" s="5">
        <v>15.0</v>
      </c>
    </row>
    <row r="271">
      <c r="A271" s="5" t="s">
        <v>2854</v>
      </c>
      <c r="D271" s="112"/>
      <c r="E271" s="90" t="s">
        <v>3000</v>
      </c>
      <c r="F271" s="5">
        <v>1987.0</v>
      </c>
      <c r="G271" s="5" t="s">
        <v>102</v>
      </c>
      <c r="H271" s="5" t="s">
        <v>2019</v>
      </c>
      <c r="I271" s="5">
        <v>106.0</v>
      </c>
      <c r="J271" s="5" t="s">
        <v>105</v>
      </c>
      <c r="K271" s="5" t="s">
        <v>666</v>
      </c>
      <c r="M271" s="5">
        <v>15.0</v>
      </c>
    </row>
    <row r="272">
      <c r="A272" s="5" t="s">
        <v>2854</v>
      </c>
      <c r="D272" s="112"/>
      <c r="E272" s="90" t="s">
        <v>3001</v>
      </c>
      <c r="F272" s="5">
        <v>1987.0</v>
      </c>
      <c r="G272" s="5" t="s">
        <v>102</v>
      </c>
      <c r="H272" s="5" t="s">
        <v>2906</v>
      </c>
      <c r="I272" s="5">
        <v>68.0</v>
      </c>
      <c r="J272" s="5" t="s">
        <v>105</v>
      </c>
      <c r="K272" s="5" t="s">
        <v>72</v>
      </c>
      <c r="M272" s="5">
        <v>15.0</v>
      </c>
    </row>
    <row r="273">
      <c r="A273" s="5" t="s">
        <v>2854</v>
      </c>
      <c r="D273" s="112"/>
      <c r="E273" s="90" t="s">
        <v>3002</v>
      </c>
      <c r="F273" s="5">
        <v>1987.0</v>
      </c>
      <c r="G273" s="5" t="s">
        <v>102</v>
      </c>
      <c r="H273" s="5" t="s">
        <v>2906</v>
      </c>
      <c r="I273" s="5">
        <v>68.0</v>
      </c>
      <c r="J273" s="5" t="s">
        <v>105</v>
      </c>
      <c r="K273" s="5" t="s">
        <v>72</v>
      </c>
      <c r="M273" s="5">
        <v>15.0</v>
      </c>
    </row>
    <row r="274">
      <c r="A274" s="5" t="s">
        <v>2854</v>
      </c>
      <c r="D274" s="112"/>
      <c r="E274" s="90" t="s">
        <v>3003</v>
      </c>
      <c r="F274" s="5">
        <v>1987.0</v>
      </c>
      <c r="G274" s="5" t="s">
        <v>102</v>
      </c>
      <c r="H274" s="5" t="s">
        <v>1882</v>
      </c>
      <c r="I274" s="5">
        <v>30.0</v>
      </c>
      <c r="J274" s="5" t="s">
        <v>105</v>
      </c>
      <c r="K274" s="5" t="s">
        <v>72</v>
      </c>
      <c r="M274" s="5">
        <v>15.0</v>
      </c>
    </row>
    <row r="275">
      <c r="A275" s="5" t="s">
        <v>2854</v>
      </c>
      <c r="D275" s="112"/>
      <c r="E275" s="90" t="s">
        <v>3004</v>
      </c>
      <c r="F275" s="5">
        <v>1987.0</v>
      </c>
      <c r="G275" s="5" t="s">
        <v>102</v>
      </c>
      <c r="H275" s="5" t="s">
        <v>1882</v>
      </c>
      <c r="I275" s="5">
        <v>30.0</v>
      </c>
      <c r="J275" s="5" t="s">
        <v>105</v>
      </c>
      <c r="K275" s="5" t="s">
        <v>72</v>
      </c>
      <c r="M275" s="5">
        <v>15.0</v>
      </c>
    </row>
    <row r="276">
      <c r="A276" s="5" t="s">
        <v>2854</v>
      </c>
      <c r="D276" s="112"/>
      <c r="E276" s="90" t="s">
        <v>3005</v>
      </c>
      <c r="F276" s="5">
        <v>1987.0</v>
      </c>
      <c r="G276" s="5" t="s">
        <v>102</v>
      </c>
      <c r="H276" s="5" t="s">
        <v>2127</v>
      </c>
      <c r="I276" s="5">
        <v>3.0</v>
      </c>
      <c r="J276" s="5" t="s">
        <v>1567</v>
      </c>
      <c r="K276" s="5" t="s">
        <v>763</v>
      </c>
      <c r="M276" s="5">
        <v>15.0</v>
      </c>
    </row>
    <row r="277">
      <c r="A277" s="5" t="s">
        <v>2854</v>
      </c>
      <c r="D277" s="112"/>
      <c r="E277" s="90" t="s">
        <v>3006</v>
      </c>
      <c r="F277" s="5">
        <v>1987.0</v>
      </c>
      <c r="G277" s="5" t="s">
        <v>102</v>
      </c>
      <c r="H277" s="5" t="s">
        <v>2186</v>
      </c>
      <c r="I277" s="5">
        <v>10.0</v>
      </c>
      <c r="J277" s="5" t="s">
        <v>1567</v>
      </c>
      <c r="K277" s="5" t="s">
        <v>666</v>
      </c>
      <c r="M277" s="5">
        <v>15.0</v>
      </c>
    </row>
    <row r="278">
      <c r="A278" s="5" t="s">
        <v>2854</v>
      </c>
      <c r="D278" s="112"/>
      <c r="E278" s="90" t="s">
        <v>3007</v>
      </c>
      <c r="F278" s="5">
        <v>1987.0</v>
      </c>
      <c r="G278" s="5" t="s">
        <v>102</v>
      </c>
      <c r="H278" s="5" t="s">
        <v>1965</v>
      </c>
      <c r="I278" s="5">
        <v>8.0</v>
      </c>
      <c r="J278" s="5" t="s">
        <v>1567</v>
      </c>
      <c r="K278" s="5" t="s">
        <v>666</v>
      </c>
      <c r="M278" s="5">
        <v>15.0</v>
      </c>
    </row>
    <row r="279">
      <c r="A279" s="5" t="s">
        <v>2854</v>
      </c>
      <c r="D279" s="90" t="s">
        <v>21</v>
      </c>
      <c r="E279" s="90" t="s">
        <v>3008</v>
      </c>
      <c r="F279" s="5">
        <v>2007.0</v>
      </c>
      <c r="G279" s="5" t="s">
        <v>3009</v>
      </c>
      <c r="H279" s="5" t="s">
        <v>1795</v>
      </c>
      <c r="I279" s="5" t="s">
        <v>3010</v>
      </c>
      <c r="J279" s="5" t="s">
        <v>3011</v>
      </c>
      <c r="K279" s="5" t="s">
        <v>25</v>
      </c>
      <c r="M279" s="5">
        <v>15.0</v>
      </c>
    </row>
    <row r="280">
      <c r="A280" s="5" t="s">
        <v>2854</v>
      </c>
      <c r="D280" s="112"/>
      <c r="E280" s="90" t="s">
        <v>3012</v>
      </c>
      <c r="F280" s="5">
        <v>1990.0</v>
      </c>
      <c r="G280" s="5" t="s">
        <v>102</v>
      </c>
      <c r="H280" s="5" t="s">
        <v>288</v>
      </c>
      <c r="I280" s="5">
        <v>5.0</v>
      </c>
      <c r="J280" s="5" t="s">
        <v>1927</v>
      </c>
      <c r="K280" s="5" t="s">
        <v>666</v>
      </c>
      <c r="M280" s="5">
        <v>15.0</v>
      </c>
    </row>
    <row r="281">
      <c r="A281" s="5" t="s">
        <v>2854</v>
      </c>
      <c r="D281" s="112"/>
      <c r="E281" s="90" t="s">
        <v>3013</v>
      </c>
      <c r="F281" s="5">
        <v>1991.0</v>
      </c>
      <c r="G281" s="5" t="s">
        <v>1802</v>
      </c>
      <c r="H281" s="5" t="s">
        <v>288</v>
      </c>
      <c r="I281" s="5">
        <v>69.0</v>
      </c>
      <c r="J281" s="5" t="s">
        <v>105</v>
      </c>
      <c r="K281" s="5" t="s">
        <v>72</v>
      </c>
      <c r="M281" s="5">
        <v>15.0</v>
      </c>
    </row>
    <row r="282">
      <c r="A282" s="5" t="s">
        <v>2854</v>
      </c>
      <c r="D282" s="112"/>
      <c r="E282" s="90" t="s">
        <v>3014</v>
      </c>
      <c r="F282" s="5">
        <v>1989.0</v>
      </c>
      <c r="G282" s="5" t="s">
        <v>102</v>
      </c>
      <c r="H282" s="5" t="s">
        <v>1917</v>
      </c>
      <c r="I282" s="5">
        <v>100.0</v>
      </c>
      <c r="J282" s="5" t="s">
        <v>105</v>
      </c>
      <c r="K282" s="5" t="s">
        <v>72</v>
      </c>
      <c r="M282" s="5">
        <v>15.0</v>
      </c>
    </row>
    <row r="283">
      <c r="A283" s="5" t="s">
        <v>2854</v>
      </c>
      <c r="D283" s="112"/>
      <c r="E283" s="90" t="s">
        <v>3015</v>
      </c>
      <c r="F283" s="5">
        <v>1989.0</v>
      </c>
      <c r="G283" s="5" t="s">
        <v>102</v>
      </c>
      <c r="H283" s="5" t="s">
        <v>1933</v>
      </c>
      <c r="I283" s="5">
        <v>8.0</v>
      </c>
      <c r="J283" s="5" t="s">
        <v>105</v>
      </c>
      <c r="K283" s="5" t="s">
        <v>72</v>
      </c>
      <c r="M283" s="5">
        <v>15.0</v>
      </c>
    </row>
    <row r="284">
      <c r="A284" s="5" t="s">
        <v>2854</v>
      </c>
      <c r="D284" s="112"/>
      <c r="E284" s="90" t="s">
        <v>3016</v>
      </c>
      <c r="F284" s="5">
        <v>1989.0</v>
      </c>
      <c r="G284" s="5" t="s">
        <v>102</v>
      </c>
      <c r="H284" s="5" t="s">
        <v>1933</v>
      </c>
      <c r="I284" s="5">
        <v>8.0</v>
      </c>
      <c r="J284" s="5" t="s">
        <v>105</v>
      </c>
      <c r="K284" s="5" t="s">
        <v>72</v>
      </c>
      <c r="M284" s="5">
        <v>15.0</v>
      </c>
    </row>
    <row r="285">
      <c r="A285" s="5" t="s">
        <v>2854</v>
      </c>
      <c r="D285" s="112"/>
      <c r="E285" s="90" t="s">
        <v>3017</v>
      </c>
      <c r="F285" s="5">
        <v>1989.0</v>
      </c>
      <c r="G285" s="5" t="s">
        <v>102</v>
      </c>
      <c r="H285" s="5" t="s">
        <v>1933</v>
      </c>
      <c r="I285" s="5">
        <v>8.0</v>
      </c>
      <c r="J285" s="5" t="s">
        <v>105</v>
      </c>
      <c r="K285" s="5" t="s">
        <v>72</v>
      </c>
      <c r="M285" s="5">
        <v>15.0</v>
      </c>
    </row>
    <row r="286">
      <c r="A286" s="5" t="s">
        <v>2854</v>
      </c>
      <c r="D286" s="112"/>
      <c r="E286" s="90" t="s">
        <v>3018</v>
      </c>
      <c r="F286" s="5">
        <v>1989.0</v>
      </c>
      <c r="G286" s="5" t="s">
        <v>102</v>
      </c>
      <c r="H286" s="5" t="s">
        <v>1933</v>
      </c>
      <c r="I286" s="5">
        <v>8.0</v>
      </c>
      <c r="J286" s="5" t="s">
        <v>105</v>
      </c>
      <c r="K286" s="5" t="s">
        <v>72</v>
      </c>
      <c r="M286" s="5">
        <v>15.0</v>
      </c>
    </row>
    <row r="287">
      <c r="A287" s="5" t="s">
        <v>2854</v>
      </c>
      <c r="D287" s="112"/>
      <c r="E287" s="90" t="s">
        <v>3019</v>
      </c>
      <c r="F287" s="5">
        <v>1989.0</v>
      </c>
      <c r="G287" s="5" t="s">
        <v>102</v>
      </c>
      <c r="H287" s="5" t="s">
        <v>288</v>
      </c>
      <c r="I287" s="5">
        <v>3.0</v>
      </c>
      <c r="J287" s="5" t="s">
        <v>1567</v>
      </c>
      <c r="K287" s="5" t="s">
        <v>666</v>
      </c>
      <c r="M287" s="5">
        <v>15.0</v>
      </c>
    </row>
    <row r="288">
      <c r="A288" s="5" t="s">
        <v>2854</v>
      </c>
      <c r="D288" s="112"/>
      <c r="E288" s="90" t="s">
        <v>3020</v>
      </c>
      <c r="F288" s="5">
        <v>1988.0</v>
      </c>
      <c r="G288" s="5" t="s">
        <v>102</v>
      </c>
      <c r="H288" s="5" t="s">
        <v>3021</v>
      </c>
      <c r="I288" s="5">
        <v>25.0</v>
      </c>
      <c r="J288" s="5" t="s">
        <v>105</v>
      </c>
      <c r="K288" s="5" t="s">
        <v>72</v>
      </c>
      <c r="M288" s="5">
        <v>15.0</v>
      </c>
    </row>
    <row r="289">
      <c r="A289" s="5" t="s">
        <v>2854</v>
      </c>
      <c r="D289" s="112"/>
      <c r="E289" s="90" t="s">
        <v>3022</v>
      </c>
      <c r="F289" s="5">
        <v>1987.0</v>
      </c>
      <c r="G289" s="5" t="s">
        <v>102</v>
      </c>
      <c r="H289" s="5" t="s">
        <v>1943</v>
      </c>
      <c r="I289" s="5">
        <v>80.0</v>
      </c>
      <c r="J289" s="5" t="s">
        <v>105</v>
      </c>
      <c r="K289" s="5" t="s">
        <v>666</v>
      </c>
      <c r="M289" s="5">
        <v>15.0</v>
      </c>
    </row>
    <row r="290">
      <c r="A290" s="5" t="s">
        <v>2854</v>
      </c>
      <c r="D290" s="112"/>
      <c r="E290" s="90" t="s">
        <v>3023</v>
      </c>
      <c r="F290" s="5">
        <v>1991.0</v>
      </c>
      <c r="G290" s="5" t="s">
        <v>102</v>
      </c>
      <c r="H290" s="5" t="s">
        <v>288</v>
      </c>
      <c r="I290" s="5">
        <v>211.0</v>
      </c>
      <c r="J290" s="5" t="s">
        <v>105</v>
      </c>
      <c r="K290" s="5" t="s">
        <v>72</v>
      </c>
      <c r="M290" s="5">
        <v>15.0</v>
      </c>
    </row>
    <row r="291">
      <c r="A291" s="89" t="str">
        <f>A290+1</f>
        <v>#VALUE!</v>
      </c>
      <c r="B291" s="5"/>
      <c r="C291" s="5"/>
      <c r="D291" s="90" t="s">
        <v>21</v>
      </c>
      <c r="E291" s="90" t="s">
        <v>3024</v>
      </c>
      <c r="F291" s="99">
        <v>1995.0</v>
      </c>
      <c r="G291" s="99" t="s">
        <v>1949</v>
      </c>
      <c r="H291" s="119" t="s">
        <v>1950</v>
      </c>
      <c r="I291" s="99">
        <v>167.0</v>
      </c>
      <c r="K291" s="99" t="s">
        <v>72</v>
      </c>
      <c r="M291" s="5">
        <v>16.0</v>
      </c>
    </row>
    <row r="292">
      <c r="A292" s="5">
        <v>12186.0</v>
      </c>
      <c r="D292" s="90" t="s">
        <v>21</v>
      </c>
      <c r="E292" s="90" t="s">
        <v>3025</v>
      </c>
      <c r="F292" s="5">
        <v>2019.0</v>
      </c>
      <c r="G292" s="5" t="s">
        <v>1852</v>
      </c>
      <c r="H292" s="5" t="s">
        <v>1823</v>
      </c>
      <c r="I292" s="5">
        <v>87.0</v>
      </c>
      <c r="J292" s="5" t="s">
        <v>105</v>
      </c>
      <c r="K292" s="5" t="s">
        <v>25</v>
      </c>
      <c r="M292" s="5">
        <v>16.0</v>
      </c>
    </row>
    <row r="293">
      <c r="A293" s="5" t="s">
        <v>2854</v>
      </c>
      <c r="D293" s="112"/>
      <c r="E293" s="90" t="s">
        <v>3026</v>
      </c>
      <c r="F293" s="5">
        <v>1987.0</v>
      </c>
      <c r="G293" s="5" t="s">
        <v>102</v>
      </c>
      <c r="H293" s="5" t="s">
        <v>1961</v>
      </c>
      <c r="I293" s="5">
        <v>118.0</v>
      </c>
      <c r="J293" s="5" t="s">
        <v>105</v>
      </c>
      <c r="K293" s="5" t="s">
        <v>72</v>
      </c>
      <c r="M293" s="5">
        <v>16.0</v>
      </c>
    </row>
    <row r="294">
      <c r="A294" s="5" t="s">
        <v>2854</v>
      </c>
      <c r="D294" s="90" t="s">
        <v>21</v>
      </c>
      <c r="E294" s="90" t="s">
        <v>3027</v>
      </c>
      <c r="F294" s="5">
        <v>1987.0</v>
      </c>
      <c r="G294" s="5" t="s">
        <v>102</v>
      </c>
      <c r="H294" s="5" t="s">
        <v>1943</v>
      </c>
      <c r="I294" s="5">
        <v>80.0</v>
      </c>
      <c r="J294" s="5" t="s">
        <v>105</v>
      </c>
      <c r="K294" s="5" t="s">
        <v>72</v>
      </c>
      <c r="M294" s="5">
        <v>16.0</v>
      </c>
    </row>
    <row r="295">
      <c r="A295" s="5" t="s">
        <v>2854</v>
      </c>
      <c r="D295" s="112"/>
      <c r="E295" s="90" t="s">
        <v>3028</v>
      </c>
      <c r="F295" s="5">
        <v>1989.0</v>
      </c>
      <c r="G295" s="5" t="s">
        <v>1995</v>
      </c>
      <c r="H295" s="5" t="s">
        <v>288</v>
      </c>
      <c r="I295" s="5">
        <v>21.0</v>
      </c>
      <c r="J295" s="5" t="s">
        <v>1927</v>
      </c>
      <c r="K295" s="5" t="s">
        <v>72</v>
      </c>
      <c r="M295" s="5">
        <v>16.0</v>
      </c>
    </row>
    <row r="296">
      <c r="A296" s="5" t="s">
        <v>2854</v>
      </c>
      <c r="D296" s="112"/>
      <c r="E296" s="90" t="s">
        <v>3029</v>
      </c>
      <c r="F296" s="5">
        <v>1989.0</v>
      </c>
      <c r="G296" s="5" t="s">
        <v>1995</v>
      </c>
      <c r="H296" s="5" t="s">
        <v>288</v>
      </c>
      <c r="I296" s="5">
        <v>21.0</v>
      </c>
      <c r="J296" s="5" t="s">
        <v>1927</v>
      </c>
      <c r="K296" s="5" t="s">
        <v>72</v>
      </c>
      <c r="M296" s="5">
        <v>16.0</v>
      </c>
    </row>
    <row r="297">
      <c r="A297" s="5" t="s">
        <v>2854</v>
      </c>
      <c r="D297" s="112"/>
      <c r="E297" s="90" t="s">
        <v>3030</v>
      </c>
      <c r="F297" s="5">
        <v>1989.0</v>
      </c>
      <c r="G297" s="5" t="s">
        <v>1995</v>
      </c>
      <c r="H297" s="5" t="s">
        <v>288</v>
      </c>
      <c r="I297" s="5">
        <v>21.0</v>
      </c>
      <c r="J297" s="5" t="s">
        <v>1927</v>
      </c>
      <c r="K297" s="5" t="s">
        <v>72</v>
      </c>
      <c r="M297" s="5">
        <v>16.0</v>
      </c>
    </row>
    <row r="298">
      <c r="A298" s="89" t="str">
        <f>A297+1</f>
        <v>#VALUE!</v>
      </c>
      <c r="B298" s="5"/>
      <c r="C298" s="5"/>
      <c r="D298" s="90" t="s">
        <v>21</v>
      </c>
      <c r="E298" s="90" t="s">
        <v>3031</v>
      </c>
      <c r="F298" s="91">
        <v>2019.0</v>
      </c>
      <c r="G298" s="91" t="s">
        <v>1830</v>
      </c>
      <c r="H298" s="91" t="s">
        <v>2691</v>
      </c>
      <c r="I298" s="91">
        <v>206.0</v>
      </c>
      <c r="J298" s="91" t="s">
        <v>3032</v>
      </c>
      <c r="K298" s="91" t="s">
        <v>30</v>
      </c>
      <c r="L298" s="92"/>
      <c r="M298" s="5">
        <v>17.0</v>
      </c>
    </row>
    <row r="299">
      <c r="A299" s="5">
        <v>12001.0</v>
      </c>
      <c r="D299" s="90" t="s">
        <v>21</v>
      </c>
      <c r="E299" s="90" t="s">
        <v>3033</v>
      </c>
      <c r="F299" s="5">
        <v>1988.0</v>
      </c>
      <c r="G299" s="5" t="s">
        <v>102</v>
      </c>
      <c r="H299" s="5" t="s">
        <v>1882</v>
      </c>
      <c r="J299" s="5">
        <v>92.0</v>
      </c>
      <c r="K299" s="5" t="s">
        <v>72</v>
      </c>
      <c r="M299" s="5">
        <v>17.0</v>
      </c>
    </row>
    <row r="300">
      <c r="A300" s="5">
        <v>12002.0</v>
      </c>
      <c r="D300" s="90" t="s">
        <v>21</v>
      </c>
      <c r="E300" s="90" t="s">
        <v>3034</v>
      </c>
      <c r="F300" s="5">
        <v>1988.0</v>
      </c>
      <c r="G300" s="5" t="s">
        <v>102</v>
      </c>
      <c r="H300" s="5" t="s">
        <v>1882</v>
      </c>
      <c r="J300" s="5">
        <v>92.0</v>
      </c>
      <c r="K300" s="5" t="s">
        <v>72</v>
      </c>
      <c r="M300" s="5">
        <v>17.0</v>
      </c>
    </row>
    <row r="301">
      <c r="A301" s="5">
        <v>12008.0</v>
      </c>
      <c r="D301" s="90" t="s">
        <v>21</v>
      </c>
      <c r="E301" s="90" t="s">
        <v>3035</v>
      </c>
      <c r="F301" s="5">
        <v>1988.0</v>
      </c>
      <c r="G301" s="5" t="s">
        <v>102</v>
      </c>
      <c r="H301" s="5" t="s">
        <v>1864</v>
      </c>
      <c r="I301" s="5" t="s">
        <v>1865</v>
      </c>
      <c r="J301" s="5">
        <v>129.0</v>
      </c>
      <c r="K301" s="5" t="s">
        <v>72</v>
      </c>
      <c r="M301" s="5">
        <v>17.0</v>
      </c>
    </row>
    <row r="302">
      <c r="A302" s="5">
        <v>12181.0</v>
      </c>
      <c r="D302" s="90" t="s">
        <v>21</v>
      </c>
      <c r="E302" s="90" t="s">
        <v>3036</v>
      </c>
      <c r="F302" s="5">
        <v>2019.0</v>
      </c>
      <c r="G302" s="5" t="s">
        <v>956</v>
      </c>
      <c r="H302" s="5" t="s">
        <v>1840</v>
      </c>
      <c r="I302" s="5">
        <v>549.0</v>
      </c>
      <c r="J302" s="5" t="s">
        <v>105</v>
      </c>
      <c r="K302" s="5" t="s">
        <v>25</v>
      </c>
      <c r="M302" s="5">
        <v>17.0</v>
      </c>
    </row>
    <row r="303">
      <c r="A303" s="5" t="s">
        <v>2854</v>
      </c>
      <c r="D303" s="112"/>
      <c r="E303" s="90" t="s">
        <v>3037</v>
      </c>
      <c r="F303" s="5">
        <v>1988.0</v>
      </c>
      <c r="G303" s="5" t="s">
        <v>102</v>
      </c>
      <c r="H303" s="5" t="s">
        <v>3038</v>
      </c>
      <c r="I303" s="5">
        <v>40.0</v>
      </c>
      <c r="J303" s="5" t="s">
        <v>105</v>
      </c>
      <c r="K303" s="5" t="s">
        <v>72</v>
      </c>
      <c r="M303" s="5">
        <v>17.0</v>
      </c>
    </row>
    <row r="304">
      <c r="A304" s="5" t="s">
        <v>2854</v>
      </c>
      <c r="D304" s="112"/>
      <c r="E304" s="90" t="s">
        <v>3039</v>
      </c>
      <c r="F304" s="5">
        <v>1989.0</v>
      </c>
      <c r="G304" s="5" t="s">
        <v>102</v>
      </c>
      <c r="H304" s="5" t="s">
        <v>1868</v>
      </c>
      <c r="I304" s="5">
        <v>156.0</v>
      </c>
      <c r="J304" s="5" t="s">
        <v>105</v>
      </c>
      <c r="K304" s="5" t="s">
        <v>25</v>
      </c>
      <c r="M304" s="5">
        <v>17.0</v>
      </c>
    </row>
    <row r="305">
      <c r="A305" s="5" t="s">
        <v>2854</v>
      </c>
      <c r="D305" s="112"/>
      <c r="E305" s="90" t="s">
        <v>3040</v>
      </c>
      <c r="F305" s="5">
        <v>1987.0</v>
      </c>
      <c r="G305" s="5" t="s">
        <v>102</v>
      </c>
      <c r="H305" s="5" t="s">
        <v>1864</v>
      </c>
      <c r="I305" s="5">
        <v>9.0</v>
      </c>
      <c r="J305" s="5" t="s">
        <v>105</v>
      </c>
      <c r="K305" s="5" t="s">
        <v>666</v>
      </c>
      <c r="M305" s="5">
        <v>17.0</v>
      </c>
    </row>
    <row r="306">
      <c r="A306" s="5" t="s">
        <v>2854</v>
      </c>
      <c r="D306" s="112"/>
      <c r="E306" s="90" t="s">
        <v>3041</v>
      </c>
      <c r="F306" s="5">
        <v>1987.0</v>
      </c>
      <c r="G306" s="5" t="s">
        <v>102</v>
      </c>
      <c r="H306" s="5" t="s">
        <v>1965</v>
      </c>
      <c r="I306" s="5">
        <v>8.0</v>
      </c>
      <c r="J306" s="5" t="s">
        <v>2072</v>
      </c>
      <c r="K306" s="5" t="s">
        <v>666</v>
      </c>
      <c r="M306" s="5">
        <v>17.0</v>
      </c>
    </row>
    <row r="307">
      <c r="A307" s="89" t="str">
        <f>A306+1</f>
        <v>#VALUE!</v>
      </c>
      <c r="B307" s="5"/>
      <c r="C307" s="5"/>
      <c r="D307" s="90" t="s">
        <v>21</v>
      </c>
      <c r="E307" s="90" t="s">
        <v>3042</v>
      </c>
      <c r="F307" s="99">
        <v>1992.0</v>
      </c>
      <c r="G307" s="99" t="s">
        <v>1766</v>
      </c>
      <c r="H307" s="120" t="s">
        <v>1826</v>
      </c>
      <c r="I307" s="99">
        <v>201.0</v>
      </c>
      <c r="K307" s="99" t="s">
        <v>25</v>
      </c>
      <c r="M307" s="5">
        <v>18.0</v>
      </c>
    </row>
    <row r="308">
      <c r="A308" s="5">
        <v>11995.0</v>
      </c>
      <c r="D308" s="90" t="s">
        <v>21</v>
      </c>
      <c r="E308" s="90" t="s">
        <v>3043</v>
      </c>
      <c r="F308" s="5">
        <v>1988.0</v>
      </c>
      <c r="G308" s="5" t="s">
        <v>102</v>
      </c>
      <c r="H308" s="5" t="s">
        <v>3021</v>
      </c>
      <c r="J308" s="5">
        <v>25.0</v>
      </c>
      <c r="K308" s="5" t="s">
        <v>72</v>
      </c>
      <c r="M308" s="5">
        <v>18.0</v>
      </c>
    </row>
    <row r="309">
      <c r="A309" s="5">
        <v>11996.0</v>
      </c>
      <c r="D309" s="90" t="s">
        <v>21</v>
      </c>
      <c r="E309" s="90" t="s">
        <v>3044</v>
      </c>
      <c r="F309" s="5">
        <v>1988.0</v>
      </c>
      <c r="G309" s="5" t="s">
        <v>102</v>
      </c>
      <c r="H309" s="5" t="s">
        <v>3021</v>
      </c>
      <c r="J309" s="5">
        <v>25.0</v>
      </c>
      <c r="K309" s="5" t="s">
        <v>72</v>
      </c>
      <c r="M309" s="5">
        <v>18.0</v>
      </c>
    </row>
    <row r="310">
      <c r="A310" s="5">
        <v>11997.0</v>
      </c>
      <c r="D310" s="90" t="s">
        <v>21</v>
      </c>
      <c r="E310" s="90" t="s">
        <v>3045</v>
      </c>
      <c r="F310" s="5">
        <v>1988.0</v>
      </c>
      <c r="G310" s="5" t="s">
        <v>102</v>
      </c>
      <c r="H310" s="5" t="s">
        <v>3021</v>
      </c>
      <c r="J310" s="5">
        <v>25.0</v>
      </c>
      <c r="K310" s="5" t="s">
        <v>72</v>
      </c>
      <c r="M310" s="5">
        <v>18.0</v>
      </c>
    </row>
    <row r="311">
      <c r="A311" s="5">
        <v>11998.0</v>
      </c>
      <c r="D311" s="90" t="s">
        <v>21</v>
      </c>
      <c r="E311" s="90" t="s">
        <v>3046</v>
      </c>
      <c r="F311" s="5">
        <v>1988.0</v>
      </c>
      <c r="G311" s="5" t="s">
        <v>102</v>
      </c>
      <c r="H311" s="5" t="s">
        <v>3021</v>
      </c>
      <c r="J311" s="5">
        <v>25.0</v>
      </c>
      <c r="K311" s="5" t="s">
        <v>72</v>
      </c>
      <c r="M311" s="5">
        <v>18.0</v>
      </c>
    </row>
    <row r="312">
      <c r="A312" s="5">
        <v>12005.0</v>
      </c>
      <c r="D312" s="90" t="s">
        <v>21</v>
      </c>
      <c r="E312" s="90" t="s">
        <v>3047</v>
      </c>
      <c r="F312" s="5">
        <v>1988.0</v>
      </c>
      <c r="G312" s="5" t="s">
        <v>102</v>
      </c>
      <c r="H312" s="5" t="s">
        <v>1917</v>
      </c>
      <c r="J312" s="5">
        <v>80.0</v>
      </c>
      <c r="K312" s="5" t="s">
        <v>72</v>
      </c>
      <c r="M312" s="5">
        <v>18.0</v>
      </c>
    </row>
    <row r="313">
      <c r="A313" s="5">
        <v>12006.0</v>
      </c>
      <c r="D313" s="90" t="s">
        <v>21</v>
      </c>
      <c r="E313" s="90" t="s">
        <v>3048</v>
      </c>
      <c r="F313" s="5">
        <v>1988.0</v>
      </c>
      <c r="G313" s="5" t="s">
        <v>102</v>
      </c>
      <c r="H313" s="5" t="s">
        <v>1917</v>
      </c>
      <c r="J313" s="5">
        <v>80.0</v>
      </c>
      <c r="K313" s="5" t="s">
        <v>72</v>
      </c>
      <c r="M313" s="5">
        <v>18.0</v>
      </c>
    </row>
    <row r="314">
      <c r="A314" s="5">
        <v>12029.0</v>
      </c>
      <c r="D314" s="90" t="s">
        <v>21</v>
      </c>
      <c r="E314" s="90" t="s">
        <v>3049</v>
      </c>
      <c r="F314" s="5">
        <v>1988.0</v>
      </c>
      <c r="G314" s="5" t="s">
        <v>102</v>
      </c>
      <c r="H314" s="5" t="s">
        <v>1868</v>
      </c>
      <c r="I314" s="5" t="s">
        <v>1865</v>
      </c>
      <c r="J314" s="5">
        <v>127.0</v>
      </c>
      <c r="K314" s="5" t="s">
        <v>72</v>
      </c>
      <c r="M314" s="5">
        <v>18.0</v>
      </c>
    </row>
    <row r="315">
      <c r="A315" s="5">
        <v>12030.0</v>
      </c>
      <c r="D315" s="90" t="s">
        <v>21</v>
      </c>
      <c r="E315" s="90" t="s">
        <v>3050</v>
      </c>
      <c r="F315" s="5">
        <v>1988.0</v>
      </c>
      <c r="G315" s="5" t="s">
        <v>102</v>
      </c>
      <c r="H315" s="5" t="s">
        <v>1868</v>
      </c>
      <c r="I315" s="5" t="s">
        <v>1865</v>
      </c>
      <c r="J315" s="5">
        <v>127.0</v>
      </c>
      <c r="K315" s="5" t="s">
        <v>72</v>
      </c>
      <c r="M315" s="5">
        <v>18.0</v>
      </c>
    </row>
    <row r="316">
      <c r="A316" s="5">
        <v>12031.0</v>
      </c>
      <c r="D316" s="90" t="s">
        <v>21</v>
      </c>
      <c r="E316" s="90" t="s">
        <v>3051</v>
      </c>
      <c r="F316" s="5">
        <v>1988.0</v>
      </c>
      <c r="G316" s="5" t="s">
        <v>102</v>
      </c>
      <c r="H316" s="5" t="s">
        <v>1868</v>
      </c>
      <c r="I316" s="5" t="s">
        <v>1865</v>
      </c>
      <c r="J316" s="5">
        <v>127.0</v>
      </c>
      <c r="K316" s="5" t="s">
        <v>72</v>
      </c>
      <c r="M316" s="5">
        <v>18.0</v>
      </c>
    </row>
    <row r="317">
      <c r="A317" s="5" t="s">
        <v>2854</v>
      </c>
      <c r="D317" s="90" t="s">
        <v>66</v>
      </c>
      <c r="E317" s="90" t="s">
        <v>3052</v>
      </c>
      <c r="F317" s="5">
        <v>1990.0</v>
      </c>
      <c r="G317" s="5" t="s">
        <v>102</v>
      </c>
      <c r="H317" s="5" t="s">
        <v>288</v>
      </c>
      <c r="I317" s="5">
        <v>5.0</v>
      </c>
      <c r="J317" s="5" t="s">
        <v>2646</v>
      </c>
      <c r="K317" s="5" t="s">
        <v>3053</v>
      </c>
      <c r="M317" s="5">
        <v>18.0</v>
      </c>
    </row>
    <row r="318">
      <c r="A318" s="5" t="s">
        <v>2854</v>
      </c>
      <c r="D318" s="90" t="s">
        <v>66</v>
      </c>
      <c r="E318" s="90" t="s">
        <v>3054</v>
      </c>
      <c r="F318" s="5">
        <v>1990.0</v>
      </c>
      <c r="G318" s="5" t="s">
        <v>102</v>
      </c>
      <c r="H318" s="5" t="s">
        <v>288</v>
      </c>
      <c r="I318" s="5">
        <v>5.0</v>
      </c>
      <c r="J318" s="5" t="s">
        <v>2646</v>
      </c>
      <c r="K318" s="5" t="s">
        <v>3053</v>
      </c>
      <c r="M318" s="5">
        <v>18.0</v>
      </c>
    </row>
    <row r="319">
      <c r="A319" s="5" t="s">
        <v>2854</v>
      </c>
      <c r="D319" s="90" t="s">
        <v>66</v>
      </c>
      <c r="E319" s="90" t="s">
        <v>3055</v>
      </c>
      <c r="F319" s="5">
        <v>1990.0</v>
      </c>
      <c r="G319" s="5" t="s">
        <v>102</v>
      </c>
      <c r="H319" s="5" t="s">
        <v>288</v>
      </c>
      <c r="I319" s="5">
        <v>5.0</v>
      </c>
      <c r="J319" s="5" t="s">
        <v>2646</v>
      </c>
      <c r="K319" s="5" t="s">
        <v>3053</v>
      </c>
      <c r="M319" s="5">
        <v>18.0</v>
      </c>
    </row>
    <row r="320">
      <c r="A320" s="5" t="s">
        <v>2854</v>
      </c>
      <c r="D320" s="90" t="s">
        <v>66</v>
      </c>
      <c r="E320" s="90" t="s">
        <v>3056</v>
      </c>
      <c r="F320" s="5">
        <v>1990.0</v>
      </c>
      <c r="G320" s="5" t="s">
        <v>102</v>
      </c>
      <c r="H320" s="5" t="s">
        <v>288</v>
      </c>
      <c r="I320" s="5">
        <v>5.0</v>
      </c>
      <c r="J320" s="5" t="s">
        <v>2646</v>
      </c>
      <c r="K320" s="5" t="s">
        <v>3053</v>
      </c>
      <c r="M320" s="5">
        <v>18.0</v>
      </c>
    </row>
    <row r="321">
      <c r="A321" s="5" t="s">
        <v>2854</v>
      </c>
      <c r="D321" s="90" t="s">
        <v>66</v>
      </c>
      <c r="E321" s="90" t="s">
        <v>3057</v>
      </c>
      <c r="F321" s="5">
        <v>1990.0</v>
      </c>
      <c r="G321" s="5" t="s">
        <v>102</v>
      </c>
      <c r="H321" s="5" t="s">
        <v>288</v>
      </c>
      <c r="I321" s="5">
        <v>5.0</v>
      </c>
      <c r="J321" s="5" t="s">
        <v>2646</v>
      </c>
      <c r="K321" s="5" t="s">
        <v>462</v>
      </c>
      <c r="M321" s="5">
        <v>18.0</v>
      </c>
    </row>
    <row r="322">
      <c r="A322" s="5" t="s">
        <v>2854</v>
      </c>
      <c r="D322" s="90" t="s">
        <v>66</v>
      </c>
      <c r="E322" s="90" t="s">
        <v>3058</v>
      </c>
      <c r="F322" s="5">
        <v>1990.0</v>
      </c>
      <c r="G322" s="5" t="s">
        <v>102</v>
      </c>
      <c r="H322" s="5" t="s">
        <v>288</v>
      </c>
      <c r="I322" s="5">
        <v>5.0</v>
      </c>
      <c r="J322" s="5" t="s">
        <v>2646</v>
      </c>
      <c r="K322" s="5" t="s">
        <v>3053</v>
      </c>
      <c r="M322" s="5">
        <v>18.0</v>
      </c>
    </row>
    <row r="323">
      <c r="A323" s="5" t="s">
        <v>2854</v>
      </c>
      <c r="D323" s="90" t="s">
        <v>66</v>
      </c>
      <c r="E323" s="90" t="s">
        <v>3059</v>
      </c>
      <c r="F323" s="5">
        <v>1990.0</v>
      </c>
      <c r="G323" s="5" t="s">
        <v>102</v>
      </c>
      <c r="H323" s="5" t="s">
        <v>288</v>
      </c>
      <c r="I323" s="5">
        <v>5.0</v>
      </c>
      <c r="J323" s="5" t="s">
        <v>2646</v>
      </c>
      <c r="K323" s="5" t="s">
        <v>462</v>
      </c>
      <c r="M323" s="5">
        <v>18.0</v>
      </c>
    </row>
    <row r="324">
      <c r="A324" s="5" t="s">
        <v>2854</v>
      </c>
      <c r="D324" s="90" t="s">
        <v>66</v>
      </c>
      <c r="E324" s="90" t="s">
        <v>3060</v>
      </c>
      <c r="F324" s="5">
        <v>1990.0</v>
      </c>
      <c r="G324" s="5" t="s">
        <v>102</v>
      </c>
      <c r="H324" s="5" t="s">
        <v>288</v>
      </c>
      <c r="I324" s="5">
        <v>5.0</v>
      </c>
      <c r="J324" s="5" t="s">
        <v>2646</v>
      </c>
      <c r="K324" s="5" t="s">
        <v>3053</v>
      </c>
      <c r="M324" s="5">
        <v>18.0</v>
      </c>
    </row>
    <row r="325">
      <c r="A325" s="5" t="s">
        <v>2854</v>
      </c>
      <c r="D325" s="90" t="s">
        <v>66</v>
      </c>
      <c r="E325" s="90" t="s">
        <v>3061</v>
      </c>
      <c r="F325" s="5">
        <v>1990.0</v>
      </c>
      <c r="G325" s="5" t="s">
        <v>102</v>
      </c>
      <c r="H325" s="5" t="s">
        <v>288</v>
      </c>
      <c r="I325" s="5">
        <v>5.0</v>
      </c>
      <c r="J325" s="5" t="s">
        <v>2646</v>
      </c>
      <c r="K325" s="5" t="s">
        <v>462</v>
      </c>
      <c r="M325" s="5">
        <v>18.0</v>
      </c>
    </row>
    <row r="326">
      <c r="A326" s="5" t="s">
        <v>2854</v>
      </c>
      <c r="D326" s="121" t="s">
        <v>66</v>
      </c>
      <c r="E326" s="122" t="s">
        <v>3062</v>
      </c>
      <c r="F326" s="116">
        <v>1990.0</v>
      </c>
      <c r="G326" s="117" t="s">
        <v>102</v>
      </c>
      <c r="H326" s="117" t="s">
        <v>288</v>
      </c>
      <c r="I326" s="116">
        <v>5.0</v>
      </c>
      <c r="J326" s="117" t="s">
        <v>2646</v>
      </c>
      <c r="K326" s="118" t="s">
        <v>462</v>
      </c>
      <c r="M326" s="5">
        <v>18.0</v>
      </c>
    </row>
    <row r="327">
      <c r="A327" s="5" t="s">
        <v>2854</v>
      </c>
      <c r="D327" s="112"/>
      <c r="E327" s="90" t="s">
        <v>3063</v>
      </c>
      <c r="F327" s="5">
        <v>1990.0</v>
      </c>
      <c r="G327" s="5" t="s">
        <v>102</v>
      </c>
      <c r="H327" s="5" t="s">
        <v>1996</v>
      </c>
      <c r="I327" s="5">
        <v>1.0</v>
      </c>
      <c r="J327" s="5" t="s">
        <v>3064</v>
      </c>
      <c r="K327" s="5" t="s">
        <v>72</v>
      </c>
      <c r="M327" s="5">
        <v>18.0</v>
      </c>
    </row>
    <row r="328">
      <c r="A328" s="5" t="s">
        <v>2854</v>
      </c>
      <c r="D328" s="112"/>
      <c r="E328" s="90" t="s">
        <v>3065</v>
      </c>
      <c r="F328" s="5">
        <v>1987.0</v>
      </c>
      <c r="G328" s="5" t="s">
        <v>102</v>
      </c>
      <c r="H328" s="5" t="s">
        <v>2906</v>
      </c>
      <c r="I328" s="5">
        <v>68.0</v>
      </c>
      <c r="J328" s="5" t="s">
        <v>105</v>
      </c>
      <c r="K328" s="5" t="s">
        <v>72</v>
      </c>
      <c r="M328" s="5">
        <v>18.0</v>
      </c>
    </row>
    <row r="329">
      <c r="A329" s="89" t="str">
        <f t="shared" ref="A329:A344" si="17">A328+1</f>
        <v>#VALUE!</v>
      </c>
      <c r="B329" s="5"/>
      <c r="C329" s="5"/>
      <c r="D329" s="90" t="s">
        <v>21</v>
      </c>
      <c r="E329" s="90" t="s">
        <v>1807</v>
      </c>
      <c r="F329" s="91">
        <v>2016.0</v>
      </c>
      <c r="G329" s="91" t="s">
        <v>786</v>
      </c>
      <c r="H329" s="91" t="s">
        <v>1808</v>
      </c>
      <c r="I329" s="91">
        <v>131.0</v>
      </c>
      <c r="J329" s="92"/>
      <c r="K329" s="91" t="s">
        <v>25</v>
      </c>
      <c r="L329" s="92"/>
      <c r="M329" s="5">
        <v>20.0</v>
      </c>
    </row>
    <row r="330">
      <c r="A330" s="89" t="str">
        <f t="shared" si="17"/>
        <v>#VALUE!</v>
      </c>
      <c r="B330" s="5"/>
      <c r="C330" s="5"/>
      <c r="D330" s="90" t="s">
        <v>21</v>
      </c>
      <c r="E330" s="90" t="s">
        <v>1809</v>
      </c>
      <c r="F330" s="91">
        <v>2017.0</v>
      </c>
      <c r="G330" s="91" t="s">
        <v>305</v>
      </c>
      <c r="H330" s="91" t="s">
        <v>1810</v>
      </c>
      <c r="I330" s="91">
        <v>199.0</v>
      </c>
      <c r="J330" s="91" t="s">
        <v>1811</v>
      </c>
      <c r="K330" s="91" t="s">
        <v>25</v>
      </c>
      <c r="L330" s="92"/>
      <c r="M330" s="5">
        <v>20.0</v>
      </c>
    </row>
    <row r="331">
      <c r="A331" s="89" t="str">
        <f t="shared" si="17"/>
        <v>#VALUE!</v>
      </c>
      <c r="B331" s="5"/>
      <c r="C331" s="5"/>
      <c r="D331" s="90" t="s">
        <v>21</v>
      </c>
      <c r="E331" s="90" t="s">
        <v>1812</v>
      </c>
      <c r="F331" s="91">
        <v>2019.0</v>
      </c>
      <c r="G331" s="91" t="s">
        <v>786</v>
      </c>
      <c r="H331" s="91" t="s">
        <v>1813</v>
      </c>
      <c r="I331" s="91">
        <v>135.0</v>
      </c>
      <c r="J331" s="91" t="s">
        <v>898</v>
      </c>
      <c r="K331" s="91" t="s">
        <v>666</v>
      </c>
      <c r="L331" s="92"/>
      <c r="M331" s="5">
        <v>20.0</v>
      </c>
    </row>
    <row r="332">
      <c r="A332" s="89" t="str">
        <f t="shared" si="17"/>
        <v>#VALUE!</v>
      </c>
      <c r="B332" s="5"/>
      <c r="C332" s="5"/>
      <c r="D332" s="90" t="s">
        <v>21</v>
      </c>
      <c r="E332" s="90" t="s">
        <v>1814</v>
      </c>
      <c r="F332" s="91">
        <v>2019.0</v>
      </c>
      <c r="G332" s="91" t="s">
        <v>1098</v>
      </c>
      <c r="H332" s="91" t="s">
        <v>1815</v>
      </c>
      <c r="I332" s="91">
        <v>13.0</v>
      </c>
      <c r="J332" s="92"/>
      <c r="K332" s="91" t="s">
        <v>25</v>
      </c>
      <c r="L332" s="92"/>
      <c r="M332" s="5">
        <v>20.0</v>
      </c>
    </row>
    <row r="333">
      <c r="A333" s="89" t="str">
        <f t="shared" si="17"/>
        <v>#VALUE!</v>
      </c>
      <c r="B333" s="5"/>
      <c r="C333" s="5"/>
      <c r="D333" s="90" t="s">
        <v>21</v>
      </c>
      <c r="E333" s="90" t="s">
        <v>1816</v>
      </c>
      <c r="F333" s="91">
        <v>2019.0</v>
      </c>
      <c r="G333" s="91" t="s">
        <v>884</v>
      </c>
      <c r="H333" s="91" t="s">
        <v>1817</v>
      </c>
      <c r="I333" s="91">
        <v>260.0</v>
      </c>
      <c r="J333" s="92"/>
      <c r="K333" s="91" t="s">
        <v>25</v>
      </c>
      <c r="L333" s="92"/>
      <c r="M333" s="5">
        <v>20.0</v>
      </c>
    </row>
    <row r="334">
      <c r="A334" s="89" t="str">
        <f t="shared" si="17"/>
        <v>#VALUE!</v>
      </c>
      <c r="B334" s="5"/>
      <c r="C334" s="5"/>
      <c r="D334" s="90" t="s">
        <v>21</v>
      </c>
      <c r="E334" s="90" t="s">
        <v>1818</v>
      </c>
      <c r="F334" s="91">
        <v>2019.0</v>
      </c>
      <c r="G334" s="91" t="s">
        <v>1099</v>
      </c>
      <c r="H334" s="91" t="s">
        <v>1815</v>
      </c>
      <c r="I334" s="91">
        <v>1.0</v>
      </c>
      <c r="J334" s="91" t="s">
        <v>1819</v>
      </c>
      <c r="K334" s="91" t="s">
        <v>25</v>
      </c>
      <c r="L334" s="92"/>
      <c r="M334" s="5">
        <v>20.0</v>
      </c>
    </row>
    <row r="335">
      <c r="A335" s="89" t="str">
        <f t="shared" si="17"/>
        <v>#VALUE!</v>
      </c>
      <c r="B335" s="5"/>
      <c r="C335" s="5"/>
      <c r="D335" s="90" t="s">
        <v>21</v>
      </c>
      <c r="E335" s="90" t="s">
        <v>1820</v>
      </c>
      <c r="F335" s="91">
        <v>2019.0</v>
      </c>
      <c r="G335" s="91" t="s">
        <v>956</v>
      </c>
      <c r="H335" s="91" t="s">
        <v>1821</v>
      </c>
      <c r="I335" s="91">
        <v>112.0</v>
      </c>
      <c r="J335" s="92"/>
      <c r="K335" s="91" t="s">
        <v>30</v>
      </c>
      <c r="L335" s="92"/>
      <c r="M335" s="5">
        <v>20.0</v>
      </c>
    </row>
    <row r="336">
      <c r="A336" s="89" t="str">
        <f t="shared" si="17"/>
        <v>#VALUE!</v>
      </c>
      <c r="B336" s="5"/>
      <c r="C336" s="5"/>
      <c r="D336" s="90" t="s">
        <v>21</v>
      </c>
      <c r="E336" s="90" t="s">
        <v>1822</v>
      </c>
      <c r="F336" s="91">
        <v>2019.0</v>
      </c>
      <c r="G336" s="91" t="s">
        <v>786</v>
      </c>
      <c r="H336" s="91" t="s">
        <v>1823</v>
      </c>
      <c r="I336" s="91">
        <v>129.0</v>
      </c>
      <c r="J336" s="92"/>
      <c r="K336" s="91" t="s">
        <v>30</v>
      </c>
      <c r="L336" s="92"/>
      <c r="M336" s="5">
        <v>20.0</v>
      </c>
    </row>
    <row r="337">
      <c r="A337" s="89" t="str">
        <f t="shared" si="17"/>
        <v>#VALUE!</v>
      </c>
      <c r="B337" s="5"/>
      <c r="C337" s="5"/>
      <c r="D337" s="90" t="s">
        <v>21</v>
      </c>
      <c r="E337" s="90" t="s">
        <v>1824</v>
      </c>
      <c r="F337" s="106">
        <v>1994.0</v>
      </c>
      <c r="G337" s="106" t="s">
        <v>1825</v>
      </c>
      <c r="H337" s="107" t="s">
        <v>1826</v>
      </c>
      <c r="I337" s="5" t="s">
        <v>1827</v>
      </c>
      <c r="J337" s="106" t="s">
        <v>1828</v>
      </c>
      <c r="K337" s="106" t="s">
        <v>72</v>
      </c>
      <c r="M337" s="5">
        <v>20.0</v>
      </c>
    </row>
    <row r="338">
      <c r="A338" s="89" t="str">
        <f t="shared" si="17"/>
        <v>#VALUE!</v>
      </c>
      <c r="B338" s="5"/>
      <c r="C338" s="5"/>
      <c r="D338" s="90" t="s">
        <v>21</v>
      </c>
      <c r="E338" s="90" t="s">
        <v>1829</v>
      </c>
      <c r="F338" s="91">
        <v>2019.0</v>
      </c>
      <c r="G338" s="91" t="s">
        <v>1830</v>
      </c>
      <c r="H338" s="123" t="s">
        <v>1786</v>
      </c>
      <c r="I338" s="91">
        <v>2.0</v>
      </c>
      <c r="J338" s="91" t="s">
        <v>1770</v>
      </c>
      <c r="K338" s="91" t="s">
        <v>25</v>
      </c>
      <c r="M338" s="5">
        <v>20.0</v>
      </c>
    </row>
    <row r="339">
      <c r="A339" s="89" t="str">
        <f t="shared" si="17"/>
        <v>#VALUE!</v>
      </c>
      <c r="B339" s="5"/>
      <c r="C339" s="5"/>
      <c r="D339" s="90" t="s">
        <v>21</v>
      </c>
      <c r="E339" s="90" t="s">
        <v>1831</v>
      </c>
      <c r="F339" s="5">
        <v>2019.0</v>
      </c>
      <c r="G339" s="5" t="s">
        <v>1161</v>
      </c>
      <c r="H339" s="5" t="s">
        <v>1832</v>
      </c>
      <c r="I339" s="5">
        <v>259.0</v>
      </c>
      <c r="J339" s="5" t="s">
        <v>898</v>
      </c>
      <c r="K339" s="5" t="s">
        <v>25</v>
      </c>
      <c r="M339" s="5">
        <v>20.0</v>
      </c>
    </row>
    <row r="340">
      <c r="A340" s="89" t="str">
        <f t="shared" si="17"/>
        <v>#VALUE!</v>
      </c>
      <c r="B340" s="5"/>
      <c r="C340" s="5"/>
      <c r="D340" s="90" t="s">
        <v>21</v>
      </c>
      <c r="E340" s="90" t="s">
        <v>1833</v>
      </c>
      <c r="F340" s="5">
        <v>2019.0</v>
      </c>
      <c r="G340" s="5" t="s">
        <v>1161</v>
      </c>
      <c r="H340" s="5" t="s">
        <v>1832</v>
      </c>
      <c r="I340" s="5">
        <v>259.0</v>
      </c>
      <c r="J340" s="5" t="s">
        <v>898</v>
      </c>
      <c r="K340" s="5" t="s">
        <v>25</v>
      </c>
      <c r="M340" s="5">
        <v>20.0</v>
      </c>
    </row>
    <row r="341">
      <c r="A341" s="89" t="str">
        <f t="shared" si="17"/>
        <v>#VALUE!</v>
      </c>
      <c r="B341" s="5"/>
      <c r="C341" s="5"/>
      <c r="D341" s="90" t="s">
        <v>21</v>
      </c>
      <c r="E341" s="90" t="s">
        <v>1834</v>
      </c>
      <c r="F341" s="5">
        <v>2019.0</v>
      </c>
      <c r="G341" s="5" t="s">
        <v>1835</v>
      </c>
      <c r="H341" s="5" t="s">
        <v>1836</v>
      </c>
      <c r="I341" s="5">
        <v>73.0</v>
      </c>
      <c r="J341" s="5" t="s">
        <v>1837</v>
      </c>
      <c r="K341" s="5" t="s">
        <v>30</v>
      </c>
      <c r="M341" s="5">
        <v>20.0</v>
      </c>
    </row>
    <row r="342">
      <c r="A342" s="89" t="str">
        <f t="shared" si="17"/>
        <v>#VALUE!</v>
      </c>
      <c r="B342" s="5"/>
      <c r="C342" s="5"/>
      <c r="D342" s="90" t="s">
        <v>21</v>
      </c>
      <c r="E342" s="90" t="s">
        <v>1838</v>
      </c>
      <c r="F342" s="5">
        <v>2019.0</v>
      </c>
      <c r="G342" s="5" t="s">
        <v>1161</v>
      </c>
      <c r="H342" s="5" t="s">
        <v>1832</v>
      </c>
      <c r="I342" s="5">
        <v>259.0</v>
      </c>
      <c r="J342" s="5" t="s">
        <v>898</v>
      </c>
      <c r="K342" s="5" t="s">
        <v>25</v>
      </c>
      <c r="M342" s="5">
        <v>20.0</v>
      </c>
    </row>
    <row r="343">
      <c r="A343" s="89" t="str">
        <f t="shared" si="17"/>
        <v>#VALUE!</v>
      </c>
      <c r="B343" s="5"/>
      <c r="C343" s="5"/>
      <c r="D343" s="90" t="s">
        <v>66</v>
      </c>
      <c r="E343" s="90" t="s">
        <v>1839</v>
      </c>
      <c r="F343" s="5">
        <v>2019.0</v>
      </c>
      <c r="G343" s="5" t="s">
        <v>905</v>
      </c>
      <c r="H343" s="5" t="s">
        <v>1840</v>
      </c>
      <c r="I343" s="5">
        <v>75.0</v>
      </c>
      <c r="K343" s="5" t="s">
        <v>68</v>
      </c>
      <c r="M343" s="5">
        <v>20.0</v>
      </c>
    </row>
    <row r="344">
      <c r="A344" s="89" t="str">
        <f t="shared" si="17"/>
        <v>#VALUE!</v>
      </c>
      <c r="B344" s="5"/>
      <c r="C344" s="5"/>
      <c r="D344" s="90" t="s">
        <v>149</v>
      </c>
      <c r="E344" s="90" t="s">
        <v>1841</v>
      </c>
      <c r="F344" s="5">
        <v>2017.0</v>
      </c>
      <c r="G344" s="5" t="s">
        <v>1842</v>
      </c>
      <c r="H344" s="5" t="s">
        <v>1843</v>
      </c>
      <c r="I344" s="5">
        <v>138.0</v>
      </c>
      <c r="J344" s="5" t="s">
        <v>851</v>
      </c>
      <c r="K344" s="5" t="s">
        <v>155</v>
      </c>
      <c r="M344" s="5">
        <v>20.0</v>
      </c>
    </row>
    <row r="345">
      <c r="A345" s="89">
        <f>'Drop 1 Football'!A489+1</f>
        <v>11999</v>
      </c>
      <c r="B345" s="5"/>
      <c r="C345" s="5"/>
      <c r="D345" s="90" t="s">
        <v>66</v>
      </c>
      <c r="E345" s="5">
        <v>6081851.0</v>
      </c>
      <c r="F345" s="5">
        <v>2020.0</v>
      </c>
      <c r="G345" s="5" t="s">
        <v>786</v>
      </c>
      <c r="H345" s="5" t="s">
        <v>1817</v>
      </c>
      <c r="I345" s="5" t="s">
        <v>2210</v>
      </c>
      <c r="K345" s="5" t="s">
        <v>68</v>
      </c>
      <c r="M345" s="5">
        <v>20.0</v>
      </c>
    </row>
    <row r="346">
      <c r="A346" s="89">
        <f t="shared" ref="A346:A352" si="18">A345+1</f>
        <v>12000</v>
      </c>
      <c r="D346" s="90" t="s">
        <v>66</v>
      </c>
      <c r="E346" s="5">
        <v>2768316.0</v>
      </c>
      <c r="F346" s="5">
        <v>2020.0</v>
      </c>
      <c r="G346" s="5" t="s">
        <v>786</v>
      </c>
      <c r="H346" s="5" t="s">
        <v>1844</v>
      </c>
      <c r="I346" s="5" t="s">
        <v>2210</v>
      </c>
      <c r="J346" s="5" t="s">
        <v>1845</v>
      </c>
      <c r="K346" s="5" t="s">
        <v>68</v>
      </c>
      <c r="M346" s="5">
        <v>20.0</v>
      </c>
    </row>
    <row r="347">
      <c r="A347" s="89">
        <f t="shared" si="18"/>
        <v>12001</v>
      </c>
      <c r="D347" s="90" t="s">
        <v>21</v>
      </c>
      <c r="E347" s="90" t="s">
        <v>1846</v>
      </c>
      <c r="F347" s="5">
        <v>2019.0</v>
      </c>
      <c r="G347" s="5" t="s">
        <v>1847</v>
      </c>
      <c r="H347" s="5" t="s">
        <v>1848</v>
      </c>
      <c r="I347" s="5">
        <v>2.0</v>
      </c>
      <c r="K347" s="5" t="s">
        <v>25</v>
      </c>
      <c r="M347" s="5">
        <v>20.0</v>
      </c>
    </row>
    <row r="348">
      <c r="A348" s="89">
        <f t="shared" si="18"/>
        <v>12002</v>
      </c>
      <c r="D348" s="90" t="s">
        <v>21</v>
      </c>
      <c r="E348" s="90" t="s">
        <v>1849</v>
      </c>
      <c r="F348" s="5">
        <v>2019.0</v>
      </c>
      <c r="G348" s="5" t="s">
        <v>884</v>
      </c>
      <c r="H348" s="5" t="s">
        <v>1786</v>
      </c>
      <c r="I348" s="5">
        <v>269.0</v>
      </c>
      <c r="J348" s="5" t="s">
        <v>1850</v>
      </c>
      <c r="K348" s="5" t="s">
        <v>25</v>
      </c>
      <c r="M348" s="5">
        <v>20.0</v>
      </c>
    </row>
    <row r="349">
      <c r="A349" s="89">
        <f t="shared" si="18"/>
        <v>12003</v>
      </c>
      <c r="D349" s="90" t="s">
        <v>21</v>
      </c>
      <c r="E349" s="90" t="s">
        <v>1851</v>
      </c>
      <c r="F349" s="5">
        <v>2019.0</v>
      </c>
      <c r="G349" s="5" t="s">
        <v>1852</v>
      </c>
      <c r="H349" s="5" t="s">
        <v>1786</v>
      </c>
      <c r="I349" s="5">
        <v>296.0</v>
      </c>
      <c r="J349" s="5" t="s">
        <v>1731</v>
      </c>
      <c r="K349" s="5" t="s">
        <v>25</v>
      </c>
      <c r="M349" s="5">
        <v>20.0</v>
      </c>
    </row>
    <row r="350">
      <c r="A350" s="89">
        <f t="shared" si="18"/>
        <v>12004</v>
      </c>
      <c r="D350" s="90" t="s">
        <v>21</v>
      </c>
      <c r="E350" s="90" t="s">
        <v>1853</v>
      </c>
      <c r="F350" s="5">
        <v>2019.0</v>
      </c>
      <c r="G350" s="5" t="s">
        <v>884</v>
      </c>
      <c r="H350" s="5" t="s">
        <v>1786</v>
      </c>
      <c r="I350" s="5">
        <v>269.0</v>
      </c>
      <c r="J350" s="5" t="s">
        <v>1850</v>
      </c>
      <c r="K350" s="5" t="s">
        <v>25</v>
      </c>
      <c r="M350" s="5">
        <v>20.0</v>
      </c>
    </row>
    <row r="351">
      <c r="A351" s="89">
        <f t="shared" si="18"/>
        <v>12005</v>
      </c>
      <c r="B351" s="114"/>
      <c r="C351" s="114"/>
      <c r="D351" s="115" t="s">
        <v>21</v>
      </c>
      <c r="E351" s="115" t="s">
        <v>1854</v>
      </c>
      <c r="F351" s="111">
        <v>2019.0</v>
      </c>
      <c r="G351" s="111" t="s">
        <v>305</v>
      </c>
      <c r="H351" s="111" t="s">
        <v>1449</v>
      </c>
      <c r="I351" s="111">
        <v>172.0</v>
      </c>
      <c r="J351" s="111"/>
      <c r="K351" s="111" t="s">
        <v>25</v>
      </c>
      <c r="M351" s="5">
        <v>20.0</v>
      </c>
    </row>
    <row r="352">
      <c r="A352" s="89">
        <f t="shared" si="18"/>
        <v>12006</v>
      </c>
      <c r="B352" s="114"/>
      <c r="C352" s="114"/>
      <c r="D352" s="115" t="s">
        <v>21</v>
      </c>
      <c r="E352" s="115" t="s">
        <v>1855</v>
      </c>
      <c r="F352" s="111">
        <v>2019.0</v>
      </c>
      <c r="G352" s="111" t="s">
        <v>305</v>
      </c>
      <c r="H352" s="111" t="s">
        <v>1449</v>
      </c>
      <c r="I352" s="111">
        <v>172.0</v>
      </c>
      <c r="J352" s="111"/>
      <c r="K352" s="111" t="s">
        <v>25</v>
      </c>
      <c r="M352" s="5">
        <v>20.0</v>
      </c>
    </row>
    <row r="353">
      <c r="A353" s="5">
        <v>11784.0</v>
      </c>
      <c r="D353" s="90" t="s">
        <v>21</v>
      </c>
      <c r="E353" s="90" t="s">
        <v>1856</v>
      </c>
      <c r="F353" s="5">
        <v>2019.0</v>
      </c>
      <c r="G353" s="5" t="s">
        <v>905</v>
      </c>
      <c r="H353" s="5" t="s">
        <v>1840</v>
      </c>
      <c r="I353" s="5"/>
      <c r="J353" s="5">
        <v>75.0</v>
      </c>
      <c r="K353" s="5" t="s">
        <v>30</v>
      </c>
      <c r="M353" s="5">
        <v>20.0</v>
      </c>
    </row>
    <row r="354">
      <c r="A354" s="5">
        <v>11796.0</v>
      </c>
      <c r="D354" s="90" t="s">
        <v>21</v>
      </c>
      <c r="E354" s="90" t="s">
        <v>1857</v>
      </c>
      <c r="F354" s="5">
        <v>2019.0</v>
      </c>
      <c r="G354" s="5" t="s">
        <v>1858</v>
      </c>
      <c r="H354" s="5" t="s">
        <v>1859</v>
      </c>
      <c r="I354" s="5" t="s">
        <v>1860</v>
      </c>
      <c r="J354" s="5">
        <v>25.0</v>
      </c>
      <c r="K354" s="5" t="s">
        <v>30</v>
      </c>
      <c r="M354" s="5">
        <v>20.0</v>
      </c>
    </row>
    <row r="355">
      <c r="A355" s="5">
        <v>11798.0</v>
      </c>
      <c r="D355" s="90" t="s">
        <v>21</v>
      </c>
      <c r="E355" s="90" t="s">
        <v>1861</v>
      </c>
      <c r="F355" s="5">
        <v>2019.0</v>
      </c>
      <c r="G355" s="5" t="s">
        <v>905</v>
      </c>
      <c r="H355" s="5" t="s">
        <v>1862</v>
      </c>
      <c r="I355" s="5"/>
      <c r="J355" s="5">
        <v>257.0</v>
      </c>
      <c r="K355" s="5" t="s">
        <v>30</v>
      </c>
      <c r="M355" s="5">
        <v>20.0</v>
      </c>
    </row>
    <row r="356">
      <c r="A356" s="5">
        <v>11863.0</v>
      </c>
      <c r="D356" s="90" t="s">
        <v>21</v>
      </c>
      <c r="E356" s="90" t="s">
        <v>1863</v>
      </c>
      <c r="F356" s="5">
        <v>1988.0</v>
      </c>
      <c r="G356" s="5" t="s">
        <v>102</v>
      </c>
      <c r="H356" s="5" t="s">
        <v>1864</v>
      </c>
      <c r="I356" s="5" t="s">
        <v>1865</v>
      </c>
      <c r="J356" s="5">
        <v>129.0</v>
      </c>
      <c r="K356" s="5" t="s">
        <v>72</v>
      </c>
      <c r="M356" s="5">
        <v>20.0</v>
      </c>
    </row>
    <row r="357">
      <c r="A357" s="5">
        <v>11865.0</v>
      </c>
      <c r="D357" s="90" t="s">
        <v>21</v>
      </c>
      <c r="E357" s="90" t="s">
        <v>1866</v>
      </c>
      <c r="F357" s="5">
        <v>1988.0</v>
      </c>
      <c r="G357" s="5" t="s">
        <v>102</v>
      </c>
      <c r="H357" s="5" t="s">
        <v>1864</v>
      </c>
      <c r="I357" s="5" t="s">
        <v>1865</v>
      </c>
      <c r="J357" s="5">
        <v>129.0</v>
      </c>
      <c r="K357" s="5" t="s">
        <v>72</v>
      </c>
      <c r="M357" s="5">
        <v>20.0</v>
      </c>
    </row>
    <row r="358">
      <c r="A358" s="5">
        <v>11971.0</v>
      </c>
      <c r="D358" s="90" t="s">
        <v>21</v>
      </c>
      <c r="E358" s="90" t="s">
        <v>1867</v>
      </c>
      <c r="F358" s="5">
        <v>1988.0</v>
      </c>
      <c r="G358" s="5" t="s">
        <v>102</v>
      </c>
      <c r="H358" s="5" t="s">
        <v>1868</v>
      </c>
      <c r="I358" s="5" t="s">
        <v>1865</v>
      </c>
      <c r="J358" s="5">
        <v>127.0</v>
      </c>
      <c r="K358" s="5" t="s">
        <v>72</v>
      </c>
      <c r="M358" s="5">
        <v>20.0</v>
      </c>
    </row>
    <row r="359">
      <c r="A359" s="5">
        <v>11972.0</v>
      </c>
      <c r="D359" s="90" t="s">
        <v>21</v>
      </c>
      <c r="E359" s="90" t="s">
        <v>1869</v>
      </c>
      <c r="F359" s="5">
        <v>1988.0</v>
      </c>
      <c r="G359" s="5" t="s">
        <v>102</v>
      </c>
      <c r="H359" s="5" t="s">
        <v>1868</v>
      </c>
      <c r="I359" s="5" t="s">
        <v>1865</v>
      </c>
      <c r="J359" s="5">
        <v>127.0</v>
      </c>
      <c r="K359" s="5" t="s">
        <v>72</v>
      </c>
      <c r="M359" s="5">
        <v>20.0</v>
      </c>
    </row>
    <row r="360">
      <c r="A360" s="5">
        <v>11974.0</v>
      </c>
      <c r="D360" s="90" t="s">
        <v>21</v>
      </c>
      <c r="E360" s="90" t="s">
        <v>1870</v>
      </c>
      <c r="F360" s="5">
        <v>1988.0</v>
      </c>
      <c r="G360" s="5" t="s">
        <v>102</v>
      </c>
      <c r="H360" s="5" t="s">
        <v>1868</v>
      </c>
      <c r="I360" s="5" t="s">
        <v>1865</v>
      </c>
      <c r="J360" s="5">
        <v>127.0</v>
      </c>
      <c r="K360" s="5" t="s">
        <v>72</v>
      </c>
      <c r="M360" s="5">
        <v>20.0</v>
      </c>
    </row>
    <row r="361">
      <c r="A361" s="5">
        <v>11975.0</v>
      </c>
      <c r="D361" s="90" t="s">
        <v>21</v>
      </c>
      <c r="E361" s="90" t="s">
        <v>1871</v>
      </c>
      <c r="F361" s="5">
        <v>1988.0</v>
      </c>
      <c r="G361" s="5" t="s">
        <v>102</v>
      </c>
      <c r="H361" s="5" t="s">
        <v>1868</v>
      </c>
      <c r="I361" s="5" t="s">
        <v>1865</v>
      </c>
      <c r="J361" s="5">
        <v>127.0</v>
      </c>
      <c r="K361" s="5" t="s">
        <v>72</v>
      </c>
      <c r="M361" s="5">
        <v>20.0</v>
      </c>
    </row>
    <row r="362">
      <c r="A362" s="5">
        <v>11976.0</v>
      </c>
      <c r="D362" s="90" t="s">
        <v>21</v>
      </c>
      <c r="E362" s="90" t="s">
        <v>1872</v>
      </c>
      <c r="F362" s="5">
        <v>1988.0</v>
      </c>
      <c r="G362" s="5" t="s">
        <v>102</v>
      </c>
      <c r="H362" s="5" t="s">
        <v>1868</v>
      </c>
      <c r="I362" s="5" t="s">
        <v>1865</v>
      </c>
      <c r="J362" s="5">
        <v>127.0</v>
      </c>
      <c r="K362" s="5" t="s">
        <v>72</v>
      </c>
      <c r="M362" s="5">
        <v>20.0</v>
      </c>
    </row>
    <row r="363">
      <c r="A363" s="5">
        <v>11977.0</v>
      </c>
      <c r="D363" s="90" t="s">
        <v>21</v>
      </c>
      <c r="E363" s="90" t="s">
        <v>1873</v>
      </c>
      <c r="F363" s="5">
        <v>1988.0</v>
      </c>
      <c r="G363" s="5" t="s">
        <v>102</v>
      </c>
      <c r="H363" s="5" t="s">
        <v>1868</v>
      </c>
      <c r="I363" s="5" t="s">
        <v>1865</v>
      </c>
      <c r="J363" s="5">
        <v>127.0</v>
      </c>
      <c r="K363" s="5" t="s">
        <v>72</v>
      </c>
      <c r="M363" s="5">
        <v>20.0</v>
      </c>
    </row>
    <row r="364">
      <c r="A364" s="5">
        <v>11978.0</v>
      </c>
      <c r="D364" s="90" t="s">
        <v>21</v>
      </c>
      <c r="E364" s="90" t="s">
        <v>1874</v>
      </c>
      <c r="F364" s="5">
        <v>1988.0</v>
      </c>
      <c r="G364" s="5" t="s">
        <v>102</v>
      </c>
      <c r="H364" s="5" t="s">
        <v>1868</v>
      </c>
      <c r="I364" s="5" t="s">
        <v>1865</v>
      </c>
      <c r="J364" s="5">
        <v>127.0</v>
      </c>
      <c r="K364" s="5" t="s">
        <v>72</v>
      </c>
      <c r="M364" s="5">
        <v>20.0</v>
      </c>
    </row>
    <row r="365">
      <c r="A365" s="5">
        <v>11979.0</v>
      </c>
      <c r="D365" s="90" t="s">
        <v>21</v>
      </c>
      <c r="E365" s="90" t="s">
        <v>1875</v>
      </c>
      <c r="F365" s="5">
        <v>1988.0</v>
      </c>
      <c r="G365" s="5" t="s">
        <v>102</v>
      </c>
      <c r="H365" s="5" t="s">
        <v>1868</v>
      </c>
      <c r="I365" s="5" t="s">
        <v>1865</v>
      </c>
      <c r="J365" s="5">
        <v>127.0</v>
      </c>
      <c r="K365" s="5" t="s">
        <v>72</v>
      </c>
      <c r="M365" s="5">
        <v>20.0</v>
      </c>
    </row>
    <row r="366">
      <c r="A366" s="5">
        <v>11980.0</v>
      </c>
      <c r="D366" s="90" t="s">
        <v>21</v>
      </c>
      <c r="E366" s="90" t="s">
        <v>1876</v>
      </c>
      <c r="F366" s="5">
        <v>1988.0</v>
      </c>
      <c r="G366" s="5" t="s">
        <v>102</v>
      </c>
      <c r="H366" s="5" t="s">
        <v>1868</v>
      </c>
      <c r="I366" s="5" t="s">
        <v>1865</v>
      </c>
      <c r="J366" s="5">
        <v>127.0</v>
      </c>
      <c r="K366" s="5" t="s">
        <v>72</v>
      </c>
      <c r="M366" s="5">
        <v>20.0</v>
      </c>
    </row>
    <row r="367">
      <c r="A367" s="5">
        <v>11981.0</v>
      </c>
      <c r="D367" s="90" t="s">
        <v>21</v>
      </c>
      <c r="E367" s="90" t="s">
        <v>1877</v>
      </c>
      <c r="F367" s="5">
        <v>1988.0</v>
      </c>
      <c r="G367" s="5" t="s">
        <v>102</v>
      </c>
      <c r="H367" s="5" t="s">
        <v>1868</v>
      </c>
      <c r="I367" s="5" t="s">
        <v>1865</v>
      </c>
      <c r="J367" s="5">
        <v>127.0</v>
      </c>
      <c r="K367" s="5" t="s">
        <v>72</v>
      </c>
      <c r="M367" s="5">
        <v>20.0</v>
      </c>
    </row>
    <row r="368">
      <c r="A368" s="5">
        <v>11982.0</v>
      </c>
      <c r="D368" s="90" t="s">
        <v>21</v>
      </c>
      <c r="E368" s="90" t="s">
        <v>1878</v>
      </c>
      <c r="F368" s="5">
        <v>1988.0</v>
      </c>
      <c r="G368" s="5" t="s">
        <v>102</v>
      </c>
      <c r="H368" s="5" t="s">
        <v>1868</v>
      </c>
      <c r="I368" s="5" t="s">
        <v>1865</v>
      </c>
      <c r="J368" s="5">
        <v>127.0</v>
      </c>
      <c r="K368" s="5" t="s">
        <v>72</v>
      </c>
      <c r="M368" s="5">
        <v>20.0</v>
      </c>
    </row>
    <row r="369">
      <c r="A369" s="5">
        <v>11983.0</v>
      </c>
      <c r="D369" s="90" t="s">
        <v>21</v>
      </c>
      <c r="E369" s="90" t="s">
        <v>1879</v>
      </c>
      <c r="F369" s="5">
        <v>1988.0</v>
      </c>
      <c r="G369" s="5" t="s">
        <v>102</v>
      </c>
      <c r="H369" s="5" t="s">
        <v>1868</v>
      </c>
      <c r="I369" s="5" t="s">
        <v>1865</v>
      </c>
      <c r="J369" s="5">
        <v>127.0</v>
      </c>
      <c r="K369" s="5" t="s">
        <v>72</v>
      </c>
      <c r="M369" s="5">
        <v>20.0</v>
      </c>
    </row>
    <row r="370">
      <c r="A370" s="5">
        <v>11984.0</v>
      </c>
      <c r="D370" s="90" t="s">
        <v>21</v>
      </c>
      <c r="E370" s="90" t="s">
        <v>1880</v>
      </c>
      <c r="F370" s="5">
        <v>1988.0</v>
      </c>
      <c r="G370" s="5" t="s">
        <v>102</v>
      </c>
      <c r="H370" s="5" t="s">
        <v>1868</v>
      </c>
      <c r="I370" s="5" t="s">
        <v>1865</v>
      </c>
      <c r="J370" s="5">
        <v>127.0</v>
      </c>
      <c r="K370" s="5" t="s">
        <v>72</v>
      </c>
      <c r="M370" s="5">
        <v>20.0</v>
      </c>
    </row>
    <row r="371">
      <c r="A371" s="5">
        <v>12004.0</v>
      </c>
      <c r="D371" s="90" t="s">
        <v>21</v>
      </c>
      <c r="E371" s="90" t="s">
        <v>1881</v>
      </c>
      <c r="F371" s="5">
        <v>1988.0</v>
      </c>
      <c r="G371" s="5" t="s">
        <v>102</v>
      </c>
      <c r="H371" s="5" t="s">
        <v>1882</v>
      </c>
      <c r="J371" s="5">
        <v>92.0</v>
      </c>
      <c r="K371" s="5" t="s">
        <v>72</v>
      </c>
      <c r="M371" s="5">
        <v>20.0</v>
      </c>
    </row>
    <row r="372">
      <c r="A372" s="5">
        <v>12131.0</v>
      </c>
      <c r="D372" s="90" t="s">
        <v>21</v>
      </c>
      <c r="E372" s="90" t="s">
        <v>1883</v>
      </c>
      <c r="F372" s="5">
        <v>2019.0</v>
      </c>
      <c r="G372" s="5" t="s">
        <v>119</v>
      </c>
      <c r="H372" s="5" t="s">
        <v>1786</v>
      </c>
      <c r="J372" s="5">
        <v>158.0</v>
      </c>
      <c r="K372" s="5" t="s">
        <v>25</v>
      </c>
      <c r="M372" s="5">
        <v>20.0</v>
      </c>
    </row>
    <row r="373">
      <c r="A373" s="5">
        <v>12132.0</v>
      </c>
      <c r="D373" s="90" t="s">
        <v>21</v>
      </c>
      <c r="E373" s="90" t="s">
        <v>1884</v>
      </c>
      <c r="F373" s="5">
        <v>2019.0</v>
      </c>
      <c r="G373" s="5" t="s">
        <v>119</v>
      </c>
      <c r="H373" s="5" t="s">
        <v>1786</v>
      </c>
      <c r="J373" s="5">
        <v>158.0</v>
      </c>
      <c r="K373" s="5" t="s">
        <v>25</v>
      </c>
      <c r="M373" s="5">
        <v>20.0</v>
      </c>
    </row>
    <row r="374">
      <c r="A374" s="5">
        <v>12133.0</v>
      </c>
      <c r="D374" s="90" t="s">
        <v>21</v>
      </c>
      <c r="E374" s="90" t="s">
        <v>1885</v>
      </c>
      <c r="F374" s="5">
        <v>2019.0</v>
      </c>
      <c r="G374" s="5" t="s">
        <v>119</v>
      </c>
      <c r="H374" s="5" t="s">
        <v>1786</v>
      </c>
      <c r="J374" s="5">
        <v>158.0</v>
      </c>
      <c r="K374" s="5" t="s">
        <v>25</v>
      </c>
      <c r="M374" s="5">
        <v>20.0</v>
      </c>
    </row>
    <row r="375">
      <c r="A375" s="5">
        <v>12134.0</v>
      </c>
      <c r="D375" s="90" t="s">
        <v>21</v>
      </c>
      <c r="E375" s="90" t="s">
        <v>1886</v>
      </c>
      <c r="F375" s="5">
        <v>2019.0</v>
      </c>
      <c r="G375" s="5" t="s">
        <v>119</v>
      </c>
      <c r="H375" s="5" t="s">
        <v>1786</v>
      </c>
      <c r="J375" s="5">
        <v>158.0</v>
      </c>
      <c r="K375" s="5" t="s">
        <v>25</v>
      </c>
      <c r="M375" s="5">
        <v>20.0</v>
      </c>
    </row>
    <row r="376">
      <c r="A376" s="5">
        <v>12135.0</v>
      </c>
      <c r="D376" s="90" t="s">
        <v>21</v>
      </c>
      <c r="E376" s="90" t="s">
        <v>1887</v>
      </c>
      <c r="F376" s="5">
        <v>2019.0</v>
      </c>
      <c r="G376" s="5" t="s">
        <v>119</v>
      </c>
      <c r="H376" s="5" t="s">
        <v>1786</v>
      </c>
      <c r="J376" s="5">
        <v>158.0</v>
      </c>
      <c r="K376" s="5" t="s">
        <v>25</v>
      </c>
      <c r="M376" s="5">
        <v>20.0</v>
      </c>
    </row>
    <row r="377">
      <c r="A377" s="5">
        <v>12136.0</v>
      </c>
      <c r="D377" s="90" t="s">
        <v>21</v>
      </c>
      <c r="E377" s="90" t="s">
        <v>1888</v>
      </c>
      <c r="F377" s="5">
        <v>2019.0</v>
      </c>
      <c r="G377" s="5" t="s">
        <v>119</v>
      </c>
      <c r="H377" s="5" t="s">
        <v>1786</v>
      </c>
      <c r="J377" s="5">
        <v>158.0</v>
      </c>
      <c r="K377" s="5" t="s">
        <v>25</v>
      </c>
      <c r="M377" s="5">
        <v>20.0</v>
      </c>
    </row>
    <row r="378">
      <c r="A378" s="5">
        <v>12137.0</v>
      </c>
      <c r="D378" s="90" t="s">
        <v>21</v>
      </c>
      <c r="E378" s="90" t="s">
        <v>1889</v>
      </c>
      <c r="F378" s="5">
        <v>2019.0</v>
      </c>
      <c r="G378" s="5" t="s">
        <v>119</v>
      </c>
      <c r="H378" s="5" t="s">
        <v>1786</v>
      </c>
      <c r="J378" s="5">
        <v>158.0</v>
      </c>
      <c r="K378" s="5" t="s">
        <v>25</v>
      </c>
      <c r="M378" s="5">
        <v>20.0</v>
      </c>
    </row>
    <row r="379">
      <c r="A379" s="5">
        <v>12138.0</v>
      </c>
      <c r="D379" s="90" t="s">
        <v>21</v>
      </c>
      <c r="E379" s="90" t="s">
        <v>1890</v>
      </c>
      <c r="F379" s="5">
        <v>2019.0</v>
      </c>
      <c r="G379" s="5" t="s">
        <v>119</v>
      </c>
      <c r="H379" s="5" t="s">
        <v>1786</v>
      </c>
      <c r="J379" s="5">
        <v>158.0</v>
      </c>
      <c r="K379" s="5" t="s">
        <v>25</v>
      </c>
      <c r="M379" s="5">
        <v>20.0</v>
      </c>
    </row>
    <row r="380">
      <c r="A380" s="5">
        <v>12139.0</v>
      </c>
      <c r="D380" s="90" t="s">
        <v>21</v>
      </c>
      <c r="E380" s="90" t="s">
        <v>1891</v>
      </c>
      <c r="F380" s="5">
        <v>2019.0</v>
      </c>
      <c r="G380" s="5" t="s">
        <v>119</v>
      </c>
      <c r="H380" s="5" t="s">
        <v>1786</v>
      </c>
      <c r="J380" s="5">
        <v>158.0</v>
      </c>
      <c r="K380" s="5" t="s">
        <v>25</v>
      </c>
      <c r="M380" s="5">
        <v>20.0</v>
      </c>
    </row>
    <row r="381">
      <c r="A381" s="5">
        <v>12153.0</v>
      </c>
      <c r="D381" s="90" t="s">
        <v>66</v>
      </c>
      <c r="E381" s="90" t="s">
        <v>1892</v>
      </c>
      <c r="F381" s="5">
        <v>2019.0</v>
      </c>
      <c r="G381" s="5" t="s">
        <v>1161</v>
      </c>
      <c r="H381" s="5" t="s">
        <v>1786</v>
      </c>
      <c r="J381" s="5">
        <v>209.0</v>
      </c>
      <c r="K381" s="5" t="s">
        <v>244</v>
      </c>
      <c r="M381" s="5">
        <v>20.0</v>
      </c>
    </row>
    <row r="382">
      <c r="A382" s="5">
        <v>12154.0</v>
      </c>
      <c r="D382" s="90" t="s">
        <v>66</v>
      </c>
      <c r="E382" s="90" t="s">
        <v>1893</v>
      </c>
      <c r="F382" s="5">
        <v>2019.0</v>
      </c>
      <c r="G382" s="5" t="s">
        <v>1161</v>
      </c>
      <c r="H382" s="5" t="s">
        <v>1786</v>
      </c>
      <c r="J382" s="5">
        <v>209.0</v>
      </c>
      <c r="K382" s="5" t="s">
        <v>244</v>
      </c>
      <c r="M382" s="5">
        <v>20.0</v>
      </c>
    </row>
    <row r="383">
      <c r="A383" s="5">
        <v>12161.0</v>
      </c>
      <c r="D383" s="90" t="s">
        <v>66</v>
      </c>
      <c r="E383" s="90" t="s">
        <v>1894</v>
      </c>
      <c r="F383" s="5">
        <v>2019.0</v>
      </c>
      <c r="G383" s="5" t="s">
        <v>1161</v>
      </c>
      <c r="H383" s="5" t="s">
        <v>1786</v>
      </c>
      <c r="J383" s="5">
        <v>269.0</v>
      </c>
      <c r="K383" s="5" t="s">
        <v>68</v>
      </c>
      <c r="M383" s="5">
        <v>20.0</v>
      </c>
    </row>
    <row r="384">
      <c r="A384" s="5">
        <v>12162.0</v>
      </c>
      <c r="D384" s="90" t="s">
        <v>66</v>
      </c>
      <c r="E384" s="90" t="s">
        <v>1895</v>
      </c>
      <c r="F384" s="5">
        <v>2019.0</v>
      </c>
      <c r="G384" s="5" t="s">
        <v>1161</v>
      </c>
      <c r="H384" s="5" t="s">
        <v>1786</v>
      </c>
      <c r="J384" s="5">
        <v>269.0</v>
      </c>
      <c r="K384" s="5" t="s">
        <v>68</v>
      </c>
      <c r="M384" s="5">
        <v>20.0</v>
      </c>
    </row>
    <row r="385">
      <c r="A385" s="5">
        <v>12205.0</v>
      </c>
      <c r="D385" s="90" t="s">
        <v>21</v>
      </c>
      <c r="E385" s="90" t="s">
        <v>1896</v>
      </c>
      <c r="F385" s="5">
        <v>2019.0</v>
      </c>
      <c r="G385" s="5" t="s">
        <v>956</v>
      </c>
      <c r="H385" s="5" t="s">
        <v>1848</v>
      </c>
      <c r="I385" s="5">
        <v>253.0</v>
      </c>
      <c r="J385" s="5" t="s">
        <v>105</v>
      </c>
      <c r="K385" s="5" t="s">
        <v>25</v>
      </c>
      <c r="M385" s="5">
        <v>20.0</v>
      </c>
    </row>
    <row r="386">
      <c r="A386" s="5">
        <v>12208.0</v>
      </c>
      <c r="D386" s="90" t="s">
        <v>21</v>
      </c>
      <c r="E386" s="90" t="s">
        <v>1897</v>
      </c>
      <c r="F386" s="5">
        <v>2019.0</v>
      </c>
      <c r="G386" s="5" t="s">
        <v>956</v>
      </c>
      <c r="H386" s="5" t="s">
        <v>1848</v>
      </c>
      <c r="I386" s="5">
        <v>84.0</v>
      </c>
      <c r="J386" s="5" t="s">
        <v>243</v>
      </c>
      <c r="K386" s="5" t="s">
        <v>25</v>
      </c>
      <c r="M386" s="5">
        <v>20.0</v>
      </c>
    </row>
    <row r="387">
      <c r="A387" s="5">
        <v>12214.0</v>
      </c>
      <c r="D387" s="90" t="s">
        <v>21</v>
      </c>
      <c r="E387" s="90" t="s">
        <v>1898</v>
      </c>
      <c r="F387" s="5">
        <v>2019.0</v>
      </c>
      <c r="G387" s="5" t="s">
        <v>1852</v>
      </c>
      <c r="H387" s="5" t="s">
        <v>1786</v>
      </c>
      <c r="I387" s="5">
        <v>258.0</v>
      </c>
      <c r="J387" s="5" t="s">
        <v>243</v>
      </c>
      <c r="K387" s="5" t="s">
        <v>25</v>
      </c>
      <c r="M387" s="5">
        <v>20.0</v>
      </c>
    </row>
    <row r="388">
      <c r="A388" s="5" t="s">
        <v>2854</v>
      </c>
      <c r="D388" s="112"/>
      <c r="E388" s="90" t="s">
        <v>1899</v>
      </c>
      <c r="F388" s="5">
        <v>1998.0</v>
      </c>
      <c r="G388" s="5" t="s">
        <v>62</v>
      </c>
      <c r="H388" s="5" t="s">
        <v>1900</v>
      </c>
      <c r="I388" s="5">
        <v>199.0</v>
      </c>
      <c r="J388" s="5" t="s">
        <v>105</v>
      </c>
      <c r="K388" s="5" t="s">
        <v>25</v>
      </c>
      <c r="M388" s="5">
        <v>20.0</v>
      </c>
    </row>
    <row r="389">
      <c r="A389" s="5" t="s">
        <v>2854</v>
      </c>
      <c r="D389" s="112"/>
      <c r="E389" s="90" t="s">
        <v>1901</v>
      </c>
      <c r="F389" s="5">
        <v>1998.0</v>
      </c>
      <c r="G389" s="5" t="s">
        <v>62</v>
      </c>
      <c r="H389" s="5" t="s">
        <v>1900</v>
      </c>
      <c r="I389" s="5">
        <v>199.0</v>
      </c>
      <c r="J389" s="5" t="s">
        <v>105</v>
      </c>
      <c r="K389" s="5" t="s">
        <v>25</v>
      </c>
      <c r="M389" s="5">
        <v>20.0</v>
      </c>
    </row>
    <row r="390">
      <c r="A390" s="5" t="s">
        <v>2854</v>
      </c>
      <c r="D390" s="112"/>
      <c r="E390" s="90" t="s">
        <v>1902</v>
      </c>
      <c r="F390" s="5">
        <v>1992.0</v>
      </c>
      <c r="G390" s="5" t="s">
        <v>131</v>
      </c>
      <c r="H390" s="5" t="s">
        <v>1903</v>
      </c>
      <c r="I390" s="5">
        <v>247.0</v>
      </c>
      <c r="J390" s="5" t="s">
        <v>105</v>
      </c>
      <c r="K390" s="5" t="s">
        <v>25</v>
      </c>
      <c r="M390" s="5">
        <v>20.0</v>
      </c>
    </row>
    <row r="391">
      <c r="A391" s="5" t="s">
        <v>2854</v>
      </c>
      <c r="D391" s="112"/>
      <c r="E391" s="90" t="s">
        <v>1904</v>
      </c>
      <c r="F391" s="5">
        <v>1992.0</v>
      </c>
      <c r="G391" s="5" t="s">
        <v>131</v>
      </c>
      <c r="H391" s="5" t="s">
        <v>1903</v>
      </c>
      <c r="I391" s="5">
        <v>247.0</v>
      </c>
      <c r="J391" s="5" t="s">
        <v>105</v>
      </c>
      <c r="K391" s="5" t="s">
        <v>25</v>
      </c>
      <c r="M391" s="5">
        <v>20.0</v>
      </c>
    </row>
    <row r="392">
      <c r="A392" s="5" t="s">
        <v>2854</v>
      </c>
      <c r="D392" s="112"/>
      <c r="E392" s="90" t="s">
        <v>1905</v>
      </c>
      <c r="F392" s="5">
        <v>1992.0</v>
      </c>
      <c r="G392" s="5" t="s">
        <v>131</v>
      </c>
      <c r="H392" s="5" t="s">
        <v>1903</v>
      </c>
      <c r="I392" s="5">
        <v>247.0</v>
      </c>
      <c r="J392" s="5" t="s">
        <v>105</v>
      </c>
      <c r="K392" s="5" t="s">
        <v>25</v>
      </c>
      <c r="M392" s="5">
        <v>20.0</v>
      </c>
    </row>
    <row r="393">
      <c r="A393" s="5" t="s">
        <v>2854</v>
      </c>
      <c r="D393" s="112"/>
      <c r="E393" s="90" t="s">
        <v>1906</v>
      </c>
      <c r="F393" s="5">
        <v>1992.0</v>
      </c>
      <c r="G393" s="5" t="s">
        <v>1802</v>
      </c>
      <c r="H393" s="5" t="s">
        <v>1903</v>
      </c>
      <c r="I393" s="5" t="s">
        <v>1907</v>
      </c>
      <c r="J393" s="5" t="s">
        <v>1908</v>
      </c>
      <c r="K393" s="5" t="s">
        <v>72</v>
      </c>
      <c r="M393" s="5">
        <v>20.0</v>
      </c>
    </row>
    <row r="394">
      <c r="A394" s="5" t="s">
        <v>2854</v>
      </c>
      <c r="D394" s="112"/>
      <c r="E394" s="90" t="s">
        <v>1909</v>
      </c>
      <c r="F394" s="5">
        <v>1992.0</v>
      </c>
      <c r="G394" s="5" t="s">
        <v>62</v>
      </c>
      <c r="H394" s="5" t="s">
        <v>1903</v>
      </c>
      <c r="I394" s="5">
        <v>362.0</v>
      </c>
      <c r="J394" s="5" t="s">
        <v>105</v>
      </c>
      <c r="K394" s="5" t="s">
        <v>72</v>
      </c>
      <c r="M394" s="5">
        <v>20.0</v>
      </c>
    </row>
    <row r="395">
      <c r="A395" s="5" t="s">
        <v>2854</v>
      </c>
      <c r="D395" s="112"/>
      <c r="E395" s="90" t="s">
        <v>1910</v>
      </c>
      <c r="F395" s="5">
        <v>1992.0</v>
      </c>
      <c r="G395" s="5" t="s">
        <v>62</v>
      </c>
      <c r="H395" s="5" t="s">
        <v>1903</v>
      </c>
      <c r="I395" s="5">
        <v>362.0</v>
      </c>
      <c r="J395" s="5" t="s">
        <v>105</v>
      </c>
      <c r="K395" s="5" t="s">
        <v>72</v>
      </c>
      <c r="M395" s="5">
        <v>20.0</v>
      </c>
    </row>
    <row r="396">
      <c r="A396" s="5" t="s">
        <v>2854</v>
      </c>
      <c r="D396" s="112"/>
      <c r="E396" s="90" t="s">
        <v>1911</v>
      </c>
      <c r="F396" s="5">
        <v>1992.0</v>
      </c>
      <c r="G396" s="5" t="s">
        <v>62</v>
      </c>
      <c r="H396" s="5" t="s">
        <v>1903</v>
      </c>
      <c r="I396" s="5">
        <v>362.0</v>
      </c>
      <c r="J396" s="5" t="s">
        <v>105</v>
      </c>
      <c r="K396" s="5" t="s">
        <v>72</v>
      </c>
      <c r="M396" s="5">
        <v>20.0</v>
      </c>
    </row>
    <row r="397">
      <c r="A397" s="5" t="s">
        <v>2854</v>
      </c>
      <c r="D397" s="112"/>
      <c r="E397" s="90" t="s">
        <v>1912</v>
      </c>
      <c r="F397" s="5">
        <v>1992.0</v>
      </c>
      <c r="G397" s="5" t="s">
        <v>62</v>
      </c>
      <c r="H397" s="5" t="s">
        <v>1903</v>
      </c>
      <c r="I397" s="5">
        <v>362.0</v>
      </c>
      <c r="J397" s="5" t="s">
        <v>105</v>
      </c>
      <c r="K397" s="5" t="s">
        <v>72</v>
      </c>
      <c r="M397" s="5">
        <v>20.0</v>
      </c>
    </row>
    <row r="398">
      <c r="A398" s="5" t="s">
        <v>2854</v>
      </c>
      <c r="D398" s="112"/>
      <c r="E398" s="90" t="s">
        <v>1913</v>
      </c>
      <c r="F398" s="5">
        <v>1992.0</v>
      </c>
      <c r="G398" s="5" t="s">
        <v>62</v>
      </c>
      <c r="H398" s="5" t="s">
        <v>1903</v>
      </c>
      <c r="I398" s="5">
        <v>362.0</v>
      </c>
      <c r="J398" s="5" t="s">
        <v>105</v>
      </c>
      <c r="K398" s="5" t="s">
        <v>72</v>
      </c>
      <c r="M398" s="5">
        <v>20.0</v>
      </c>
    </row>
    <row r="399">
      <c r="A399" s="5" t="s">
        <v>2854</v>
      </c>
      <c r="D399" s="112"/>
      <c r="E399" s="90" t="s">
        <v>1914</v>
      </c>
      <c r="F399" s="5">
        <v>1992.0</v>
      </c>
      <c r="G399" s="5" t="s">
        <v>62</v>
      </c>
      <c r="H399" s="5" t="s">
        <v>1903</v>
      </c>
      <c r="I399" s="5">
        <v>362.0</v>
      </c>
      <c r="J399" s="5" t="s">
        <v>105</v>
      </c>
      <c r="K399" s="5" t="s">
        <v>72</v>
      </c>
      <c r="M399" s="5">
        <v>20.0</v>
      </c>
    </row>
    <row r="400">
      <c r="A400" s="5" t="s">
        <v>2854</v>
      </c>
      <c r="D400" s="112"/>
      <c r="E400" s="90" t="s">
        <v>1915</v>
      </c>
      <c r="F400" s="5">
        <v>1992.0</v>
      </c>
      <c r="G400" s="5" t="s">
        <v>62</v>
      </c>
      <c r="H400" s="5" t="s">
        <v>1903</v>
      </c>
      <c r="I400" s="5">
        <v>362.0</v>
      </c>
      <c r="J400" s="5" t="s">
        <v>105</v>
      </c>
      <c r="K400" s="5" t="s">
        <v>72</v>
      </c>
      <c r="M400" s="5">
        <v>20.0</v>
      </c>
    </row>
    <row r="401">
      <c r="A401" s="5" t="s">
        <v>2854</v>
      </c>
      <c r="D401" s="112"/>
      <c r="E401" s="90" t="s">
        <v>1916</v>
      </c>
      <c r="F401" s="5">
        <v>1987.0</v>
      </c>
      <c r="G401" s="5" t="s">
        <v>102</v>
      </c>
      <c r="H401" s="5" t="s">
        <v>1917</v>
      </c>
      <c r="I401" s="5">
        <v>37.0</v>
      </c>
      <c r="J401" s="5" t="s">
        <v>105</v>
      </c>
      <c r="K401" s="5" t="s">
        <v>72</v>
      </c>
      <c r="M401" s="5">
        <v>20.0</v>
      </c>
    </row>
    <row r="402">
      <c r="A402" s="5" t="s">
        <v>2854</v>
      </c>
      <c r="D402" s="90" t="s">
        <v>66</v>
      </c>
      <c r="E402" s="90" t="s">
        <v>1918</v>
      </c>
      <c r="F402" s="5">
        <v>1987.0</v>
      </c>
      <c r="G402" s="5" t="s">
        <v>102</v>
      </c>
      <c r="H402" s="5" t="s">
        <v>1864</v>
      </c>
      <c r="I402" s="5">
        <v>9.0</v>
      </c>
      <c r="J402" s="5" t="s">
        <v>105</v>
      </c>
      <c r="K402" s="5" t="s">
        <v>1919</v>
      </c>
      <c r="M402" s="5">
        <v>20.0</v>
      </c>
    </row>
    <row r="403">
      <c r="A403" s="5" t="s">
        <v>2854</v>
      </c>
      <c r="D403" s="112"/>
      <c r="E403" s="90" t="s">
        <v>1920</v>
      </c>
      <c r="F403" s="5">
        <v>1987.0</v>
      </c>
      <c r="G403" s="5" t="s">
        <v>102</v>
      </c>
      <c r="H403" s="5" t="s">
        <v>1882</v>
      </c>
      <c r="I403" s="5">
        <v>30.0</v>
      </c>
      <c r="J403" s="5" t="s">
        <v>105</v>
      </c>
      <c r="K403" s="5" t="s">
        <v>72</v>
      </c>
      <c r="M403" s="5">
        <v>20.0</v>
      </c>
    </row>
    <row r="404">
      <c r="A404" s="5" t="s">
        <v>2854</v>
      </c>
      <c r="B404" s="5" t="s">
        <v>3066</v>
      </c>
      <c r="D404" s="112"/>
      <c r="E404" s="90" t="s">
        <v>1921</v>
      </c>
      <c r="F404" s="5">
        <v>1992.0</v>
      </c>
      <c r="G404" s="5" t="s">
        <v>1922</v>
      </c>
      <c r="H404" s="5" t="s">
        <v>1826</v>
      </c>
      <c r="I404" s="5" t="s">
        <v>1923</v>
      </c>
      <c r="J404" s="5" t="s">
        <v>1924</v>
      </c>
      <c r="K404" s="5" t="s">
        <v>25</v>
      </c>
      <c r="M404" s="5">
        <v>20.0</v>
      </c>
    </row>
    <row r="405">
      <c r="A405" s="5" t="s">
        <v>2854</v>
      </c>
      <c r="D405" s="90" t="s">
        <v>21</v>
      </c>
      <c r="E405" s="90" t="s">
        <v>1925</v>
      </c>
      <c r="F405" s="5">
        <v>1987.0</v>
      </c>
      <c r="G405" s="5" t="s">
        <v>102</v>
      </c>
      <c r="H405" s="5" t="s">
        <v>1917</v>
      </c>
      <c r="I405" s="5">
        <v>37.0</v>
      </c>
      <c r="J405" s="5" t="s">
        <v>105</v>
      </c>
      <c r="K405" s="5" t="s">
        <v>72</v>
      </c>
      <c r="M405" s="5">
        <v>20.0</v>
      </c>
    </row>
    <row r="406">
      <c r="A406" s="5" t="s">
        <v>2854</v>
      </c>
      <c r="D406" s="112"/>
      <c r="E406" s="122" t="s">
        <v>1926</v>
      </c>
      <c r="F406" s="116">
        <v>1990.0</v>
      </c>
      <c r="G406" s="117" t="s">
        <v>102</v>
      </c>
      <c r="H406" s="117" t="s">
        <v>288</v>
      </c>
      <c r="I406" s="124">
        <v>5.0</v>
      </c>
      <c r="J406" s="117" t="s">
        <v>1927</v>
      </c>
      <c r="K406" s="118" t="s">
        <v>72</v>
      </c>
      <c r="M406" s="5">
        <v>20.0</v>
      </c>
    </row>
    <row r="407">
      <c r="A407" s="5" t="s">
        <v>2854</v>
      </c>
      <c r="D407" s="112"/>
      <c r="E407" s="122" t="s">
        <v>1928</v>
      </c>
      <c r="F407" s="116">
        <v>1990.0</v>
      </c>
      <c r="G407" s="117" t="s">
        <v>102</v>
      </c>
      <c r="H407" s="117" t="s">
        <v>288</v>
      </c>
      <c r="I407" s="124">
        <v>5.0</v>
      </c>
      <c r="J407" s="117" t="s">
        <v>1927</v>
      </c>
      <c r="K407" s="118" t="s">
        <v>72</v>
      </c>
      <c r="M407" s="5">
        <v>20.0</v>
      </c>
    </row>
    <row r="408">
      <c r="A408" s="5" t="s">
        <v>2854</v>
      </c>
      <c r="D408" s="112"/>
      <c r="E408" s="122" t="s">
        <v>1929</v>
      </c>
      <c r="F408" s="116">
        <v>1990.0</v>
      </c>
      <c r="G408" s="117" t="s">
        <v>102</v>
      </c>
      <c r="H408" s="117" t="s">
        <v>288</v>
      </c>
      <c r="I408" s="124">
        <v>5.0</v>
      </c>
      <c r="J408" s="117" t="s">
        <v>1927</v>
      </c>
      <c r="K408" s="118" t="s">
        <v>72</v>
      </c>
      <c r="M408" s="5">
        <v>20.0</v>
      </c>
    </row>
    <row r="409">
      <c r="A409" s="5" t="s">
        <v>2854</v>
      </c>
      <c r="D409" s="90" t="s">
        <v>21</v>
      </c>
      <c r="E409" s="90" t="s">
        <v>1930</v>
      </c>
      <c r="F409" s="5">
        <v>1991.0</v>
      </c>
      <c r="G409" s="5" t="s">
        <v>1802</v>
      </c>
      <c r="H409" s="5" t="s">
        <v>1931</v>
      </c>
      <c r="I409" s="5">
        <v>34.0</v>
      </c>
      <c r="J409" s="5" t="s">
        <v>105</v>
      </c>
      <c r="K409" s="5" t="s">
        <v>25</v>
      </c>
      <c r="M409" s="5">
        <v>20.0</v>
      </c>
    </row>
    <row r="410">
      <c r="A410" s="5" t="s">
        <v>2854</v>
      </c>
      <c r="D410" s="112"/>
      <c r="E410" s="90" t="s">
        <v>1932</v>
      </c>
      <c r="F410" s="5">
        <v>1989.0</v>
      </c>
      <c r="G410" s="5" t="s">
        <v>102</v>
      </c>
      <c r="H410" s="5" t="s">
        <v>1933</v>
      </c>
      <c r="I410" s="5">
        <v>8.0</v>
      </c>
      <c r="J410" s="5" t="s">
        <v>105</v>
      </c>
      <c r="K410" s="5" t="s">
        <v>25</v>
      </c>
      <c r="M410" s="5">
        <v>20.0</v>
      </c>
    </row>
    <row r="411">
      <c r="A411" s="5" t="s">
        <v>2854</v>
      </c>
      <c r="D411" s="112"/>
      <c r="E411" s="90" t="s">
        <v>1934</v>
      </c>
      <c r="F411" s="5">
        <v>1989.0</v>
      </c>
      <c r="G411" s="5" t="s">
        <v>102</v>
      </c>
      <c r="H411" s="5" t="s">
        <v>1933</v>
      </c>
      <c r="I411" s="5">
        <v>8.0</v>
      </c>
      <c r="J411" s="5" t="s">
        <v>105</v>
      </c>
      <c r="K411" s="5" t="s">
        <v>25</v>
      </c>
      <c r="M411" s="5">
        <v>20.0</v>
      </c>
    </row>
    <row r="412">
      <c r="A412" s="5" t="s">
        <v>2854</v>
      </c>
      <c r="D412" s="112"/>
      <c r="E412" s="90" t="s">
        <v>1935</v>
      </c>
      <c r="F412" s="5">
        <v>1989.0</v>
      </c>
      <c r="G412" s="5" t="s">
        <v>102</v>
      </c>
      <c r="H412" s="5" t="s">
        <v>1933</v>
      </c>
      <c r="I412" s="5">
        <v>8.0</v>
      </c>
      <c r="J412" s="5" t="s">
        <v>105</v>
      </c>
      <c r="K412" s="5" t="s">
        <v>25</v>
      </c>
      <c r="M412" s="5">
        <v>20.0</v>
      </c>
    </row>
    <row r="413">
      <c r="A413" s="5" t="s">
        <v>2854</v>
      </c>
      <c r="D413" s="112"/>
      <c r="E413" s="90" t="s">
        <v>1936</v>
      </c>
      <c r="F413" s="5">
        <v>1989.0</v>
      </c>
      <c r="G413" s="5" t="s">
        <v>102</v>
      </c>
      <c r="H413" s="5" t="s">
        <v>1933</v>
      </c>
      <c r="I413" s="5">
        <v>8.0</v>
      </c>
      <c r="J413" s="5" t="s">
        <v>105</v>
      </c>
      <c r="K413" s="5" t="s">
        <v>25</v>
      </c>
      <c r="M413" s="5">
        <v>20.0</v>
      </c>
    </row>
    <row r="414">
      <c r="A414" s="5" t="s">
        <v>2854</v>
      </c>
      <c r="D414" s="112"/>
      <c r="E414" s="90" t="s">
        <v>1937</v>
      </c>
      <c r="F414" s="5">
        <v>1989.0</v>
      </c>
      <c r="G414" s="5" t="s">
        <v>102</v>
      </c>
      <c r="H414" s="5" t="s">
        <v>1933</v>
      </c>
      <c r="I414" s="5">
        <v>8.0</v>
      </c>
      <c r="J414" s="5" t="s">
        <v>105</v>
      </c>
      <c r="K414" s="5" t="s">
        <v>25</v>
      </c>
      <c r="M414" s="5">
        <v>20.0</v>
      </c>
    </row>
    <row r="415">
      <c r="A415" s="5" t="s">
        <v>2854</v>
      </c>
      <c r="D415" s="112"/>
      <c r="E415" s="90" t="s">
        <v>1938</v>
      </c>
      <c r="F415" s="5">
        <v>1988.0</v>
      </c>
      <c r="G415" s="5" t="s">
        <v>1939</v>
      </c>
      <c r="H415" s="5" t="s">
        <v>1940</v>
      </c>
      <c r="I415" s="5">
        <v>67.0</v>
      </c>
      <c r="J415" s="5" t="s">
        <v>243</v>
      </c>
      <c r="K415" s="5" t="s">
        <v>72</v>
      </c>
      <c r="M415" s="5">
        <v>20.0</v>
      </c>
    </row>
    <row r="416">
      <c r="A416" s="5" t="s">
        <v>2854</v>
      </c>
      <c r="D416" s="112"/>
      <c r="E416" s="90" t="s">
        <v>1941</v>
      </c>
      <c r="F416" s="5">
        <v>1988.0</v>
      </c>
      <c r="G416" s="5" t="s">
        <v>102</v>
      </c>
      <c r="H416" s="5" t="s">
        <v>1864</v>
      </c>
      <c r="I416" s="5">
        <v>85.0</v>
      </c>
      <c r="J416" s="5" t="s">
        <v>243</v>
      </c>
      <c r="K416" s="5" t="s">
        <v>72</v>
      </c>
      <c r="M416" s="5">
        <v>20.0</v>
      </c>
    </row>
    <row r="417">
      <c r="A417" s="5" t="s">
        <v>2854</v>
      </c>
      <c r="D417" s="112"/>
      <c r="E417" s="90" t="s">
        <v>1942</v>
      </c>
      <c r="F417" s="5">
        <v>1987.0</v>
      </c>
      <c r="G417" s="5" t="s">
        <v>102</v>
      </c>
      <c r="H417" s="5" t="s">
        <v>1943</v>
      </c>
      <c r="I417" s="5">
        <v>80.0</v>
      </c>
      <c r="J417" s="5" t="s">
        <v>105</v>
      </c>
      <c r="K417" s="5" t="s">
        <v>72</v>
      </c>
      <c r="M417" s="5">
        <v>20.0</v>
      </c>
    </row>
    <row r="418">
      <c r="A418" s="89" t="str">
        <f>A417+1</f>
        <v>#VALUE!</v>
      </c>
      <c r="B418" s="5"/>
      <c r="C418" s="5"/>
      <c r="D418" s="90" t="s">
        <v>21</v>
      </c>
      <c r="E418" s="90" t="s">
        <v>1785</v>
      </c>
      <c r="F418" s="91">
        <v>2019.0</v>
      </c>
      <c r="G418" s="91" t="s">
        <v>305</v>
      </c>
      <c r="H418" s="91" t="s">
        <v>1786</v>
      </c>
      <c r="I418" s="91">
        <v>158.0</v>
      </c>
      <c r="J418" s="92"/>
      <c r="K418" s="91" t="s">
        <v>25</v>
      </c>
      <c r="L418" s="92"/>
      <c r="M418" s="5">
        <v>22.0</v>
      </c>
      <c r="N418" s="113"/>
    </row>
    <row r="419">
      <c r="A419" s="89">
        <v>10006.0</v>
      </c>
      <c r="B419" s="5"/>
      <c r="C419" s="5"/>
      <c r="D419" s="90" t="s">
        <v>21</v>
      </c>
      <c r="E419" s="90" t="s">
        <v>1787</v>
      </c>
      <c r="F419" s="91">
        <v>2019.0</v>
      </c>
      <c r="G419" s="91" t="s">
        <v>305</v>
      </c>
      <c r="H419" s="91" t="s">
        <v>1786</v>
      </c>
      <c r="I419" s="91">
        <v>158.0</v>
      </c>
      <c r="J419" s="92"/>
      <c r="K419" s="91" t="s">
        <v>25</v>
      </c>
      <c r="L419" s="92"/>
      <c r="M419" s="5">
        <v>22.0</v>
      </c>
      <c r="N419" s="113"/>
    </row>
    <row r="420">
      <c r="A420" s="89">
        <v>10010.0</v>
      </c>
      <c r="B420" s="5"/>
      <c r="C420" s="5"/>
      <c r="D420" s="90" t="s">
        <v>21</v>
      </c>
      <c r="E420" s="90" t="s">
        <v>1788</v>
      </c>
      <c r="F420" s="91">
        <v>2019.0</v>
      </c>
      <c r="G420" s="91" t="s">
        <v>305</v>
      </c>
      <c r="H420" s="91" t="s">
        <v>1786</v>
      </c>
      <c r="I420" s="91">
        <v>158.0</v>
      </c>
      <c r="J420" s="92"/>
      <c r="K420" s="91" t="s">
        <v>25</v>
      </c>
      <c r="L420" s="92"/>
      <c r="M420" s="5">
        <v>22.0</v>
      </c>
      <c r="N420" s="113"/>
    </row>
    <row r="421">
      <c r="A421" s="89">
        <f t="shared" ref="A421:A422" si="19">A420+1</f>
        <v>10011</v>
      </c>
      <c r="B421" s="5"/>
      <c r="C421" s="5"/>
      <c r="D421" s="90" t="s">
        <v>21</v>
      </c>
      <c r="E421" s="90" t="s">
        <v>1789</v>
      </c>
      <c r="F421" s="91">
        <v>2019.0</v>
      </c>
      <c r="G421" s="91" t="s">
        <v>305</v>
      </c>
      <c r="H421" s="91" t="s">
        <v>1786</v>
      </c>
      <c r="I421" s="91">
        <v>158.0</v>
      </c>
      <c r="J421" s="92"/>
      <c r="K421" s="91" t="s">
        <v>25</v>
      </c>
      <c r="L421" s="92"/>
      <c r="M421" s="5">
        <v>22.0</v>
      </c>
      <c r="N421" s="113"/>
    </row>
    <row r="422">
      <c r="A422" s="89">
        <f t="shared" si="19"/>
        <v>10012</v>
      </c>
      <c r="B422" s="5"/>
      <c r="C422" s="5"/>
      <c r="D422" s="90" t="s">
        <v>21</v>
      </c>
      <c r="E422" s="90" t="s">
        <v>1944</v>
      </c>
      <c r="F422" s="91">
        <v>2019.0</v>
      </c>
      <c r="G422" s="91" t="s">
        <v>884</v>
      </c>
      <c r="H422" s="91" t="s">
        <v>1945</v>
      </c>
      <c r="I422" s="91">
        <v>12.0</v>
      </c>
      <c r="J422" s="91" t="s">
        <v>1946</v>
      </c>
      <c r="K422" s="91" t="s">
        <v>30</v>
      </c>
      <c r="L422" s="92"/>
      <c r="M422" s="5">
        <v>22.0</v>
      </c>
    </row>
    <row r="423">
      <c r="A423" s="89">
        <f>'Drop 1 Baseball'!A9+1</f>
        <v>11891</v>
      </c>
      <c r="B423" s="5"/>
      <c r="C423" s="5"/>
      <c r="D423" s="90" t="s">
        <v>21</v>
      </c>
      <c r="E423" s="90" t="s">
        <v>1948</v>
      </c>
      <c r="F423" s="5">
        <v>1995.0</v>
      </c>
      <c r="G423" s="5" t="s">
        <v>1949</v>
      </c>
      <c r="H423" s="5" t="s">
        <v>1950</v>
      </c>
      <c r="I423" s="5">
        <v>167.0</v>
      </c>
      <c r="K423" s="5" t="s">
        <v>72</v>
      </c>
      <c r="M423" s="5">
        <v>22.0</v>
      </c>
    </row>
    <row r="424">
      <c r="A424" s="5">
        <v>11898.0</v>
      </c>
      <c r="D424" s="90" t="s">
        <v>21</v>
      </c>
      <c r="E424" s="90" t="s">
        <v>1951</v>
      </c>
      <c r="F424" s="5">
        <v>1981.0</v>
      </c>
      <c r="G424" s="5" t="s">
        <v>62</v>
      </c>
      <c r="H424" s="5" t="s">
        <v>1952</v>
      </c>
      <c r="I424" s="5" t="s">
        <v>1953</v>
      </c>
      <c r="J424" s="5">
        <v>75.0</v>
      </c>
      <c r="K424" s="5" t="s">
        <v>763</v>
      </c>
      <c r="M424" s="5">
        <v>22.0</v>
      </c>
    </row>
    <row r="425">
      <c r="A425" s="5">
        <v>12009.0</v>
      </c>
      <c r="D425" s="90" t="s">
        <v>21</v>
      </c>
      <c r="E425" s="90" t="s">
        <v>1954</v>
      </c>
      <c r="F425" s="5">
        <v>1988.0</v>
      </c>
      <c r="G425" s="5" t="s">
        <v>102</v>
      </c>
      <c r="H425" s="5" t="s">
        <v>1933</v>
      </c>
      <c r="I425" s="5" t="s">
        <v>1865</v>
      </c>
      <c r="J425" s="5">
        <v>124.0</v>
      </c>
      <c r="K425" s="5" t="s">
        <v>72</v>
      </c>
      <c r="M425" s="5">
        <v>22.0</v>
      </c>
    </row>
    <row r="426">
      <c r="A426" s="5">
        <v>12010.0</v>
      </c>
      <c r="D426" s="90" t="s">
        <v>21</v>
      </c>
      <c r="E426" s="90" t="s">
        <v>1955</v>
      </c>
      <c r="F426" s="5">
        <v>1988.0</v>
      </c>
      <c r="G426" s="5" t="s">
        <v>102</v>
      </c>
      <c r="H426" s="5" t="s">
        <v>1933</v>
      </c>
      <c r="I426" s="5" t="s">
        <v>1865</v>
      </c>
      <c r="J426" s="5">
        <v>124.0</v>
      </c>
      <c r="K426" s="5" t="s">
        <v>72</v>
      </c>
      <c r="M426" s="5">
        <v>22.0</v>
      </c>
    </row>
    <row r="427">
      <c r="A427" s="5">
        <v>12015.0</v>
      </c>
      <c r="D427" s="90" t="s">
        <v>21</v>
      </c>
      <c r="E427" s="90" t="s">
        <v>1956</v>
      </c>
      <c r="F427" s="5">
        <v>1988.0</v>
      </c>
      <c r="G427" s="5" t="s">
        <v>102</v>
      </c>
      <c r="H427" s="5" t="s">
        <v>1864</v>
      </c>
      <c r="I427" s="5"/>
      <c r="J427" s="5">
        <v>85.0</v>
      </c>
      <c r="K427" s="5" t="s">
        <v>72</v>
      </c>
      <c r="M427" s="5">
        <v>22.0</v>
      </c>
    </row>
    <row r="428">
      <c r="A428" s="5">
        <v>12016.0</v>
      </c>
      <c r="D428" s="90" t="s">
        <v>21</v>
      </c>
      <c r="E428" s="90" t="s">
        <v>1957</v>
      </c>
      <c r="F428" s="5">
        <v>1988.0</v>
      </c>
      <c r="G428" s="5" t="s">
        <v>102</v>
      </c>
      <c r="H428" s="5" t="s">
        <v>1864</v>
      </c>
      <c r="I428" s="5"/>
      <c r="J428" s="5">
        <v>85.0</v>
      </c>
      <c r="K428" s="5" t="s">
        <v>72</v>
      </c>
      <c r="M428" s="5">
        <v>22.0</v>
      </c>
    </row>
    <row r="429">
      <c r="A429" s="5">
        <v>12017.0</v>
      </c>
      <c r="D429" s="90" t="s">
        <v>21</v>
      </c>
      <c r="E429" s="90" t="s">
        <v>1958</v>
      </c>
      <c r="F429" s="5">
        <v>1988.0</v>
      </c>
      <c r="G429" s="5" t="s">
        <v>102</v>
      </c>
      <c r="H429" s="5" t="s">
        <v>1864</v>
      </c>
      <c r="I429" s="5"/>
      <c r="J429" s="5">
        <v>85.0</v>
      </c>
      <c r="K429" s="5" t="s">
        <v>72</v>
      </c>
      <c r="M429" s="5">
        <v>22.0</v>
      </c>
    </row>
    <row r="430">
      <c r="A430" s="5">
        <v>12018.0</v>
      </c>
      <c r="D430" s="90" t="s">
        <v>21</v>
      </c>
      <c r="E430" s="90" t="s">
        <v>1959</v>
      </c>
      <c r="F430" s="5">
        <v>1988.0</v>
      </c>
      <c r="G430" s="5" t="s">
        <v>102</v>
      </c>
      <c r="H430" s="5" t="s">
        <v>1864</v>
      </c>
      <c r="I430" s="5"/>
      <c r="J430" s="5">
        <v>85.0</v>
      </c>
      <c r="K430" s="5" t="s">
        <v>72</v>
      </c>
      <c r="M430" s="5">
        <v>22.0</v>
      </c>
    </row>
    <row r="431">
      <c r="A431" s="5" t="s">
        <v>2854</v>
      </c>
      <c r="D431" s="112"/>
      <c r="E431" s="90" t="s">
        <v>1960</v>
      </c>
      <c r="F431" s="5">
        <v>1987.0</v>
      </c>
      <c r="G431" s="5" t="s">
        <v>102</v>
      </c>
      <c r="H431" s="5" t="s">
        <v>1961</v>
      </c>
      <c r="I431" s="5">
        <v>118.0</v>
      </c>
      <c r="J431" s="5" t="s">
        <v>105</v>
      </c>
      <c r="K431" s="5" t="s">
        <v>72</v>
      </c>
      <c r="M431" s="5">
        <v>22.0</v>
      </c>
    </row>
    <row r="432">
      <c r="A432" s="5" t="s">
        <v>2854</v>
      </c>
      <c r="D432" s="112"/>
      <c r="E432" s="90" t="s">
        <v>1962</v>
      </c>
      <c r="F432" s="5">
        <v>1987.0</v>
      </c>
      <c r="G432" s="5" t="s">
        <v>1963</v>
      </c>
      <c r="H432" s="5" t="s">
        <v>1943</v>
      </c>
      <c r="I432" s="5">
        <v>80.0</v>
      </c>
      <c r="J432" s="5" t="s">
        <v>105</v>
      </c>
      <c r="K432" s="5" t="s">
        <v>72</v>
      </c>
      <c r="M432" s="5">
        <v>22.0</v>
      </c>
    </row>
    <row r="433">
      <c r="A433" s="5" t="s">
        <v>2854</v>
      </c>
      <c r="D433" s="112"/>
      <c r="E433" s="90" t="s">
        <v>1964</v>
      </c>
      <c r="F433" s="5">
        <v>1987.0</v>
      </c>
      <c r="G433" s="5" t="s">
        <v>102</v>
      </c>
      <c r="H433" s="5" t="s">
        <v>1965</v>
      </c>
      <c r="I433" s="5">
        <v>1.0</v>
      </c>
      <c r="J433" s="5" t="s">
        <v>105</v>
      </c>
      <c r="K433" s="5" t="s">
        <v>666</v>
      </c>
      <c r="M433" s="5">
        <v>22.0</v>
      </c>
    </row>
    <row r="434">
      <c r="A434" s="5" t="s">
        <v>2854</v>
      </c>
      <c r="D434" s="112"/>
      <c r="E434" s="90" t="s">
        <v>1966</v>
      </c>
      <c r="F434" s="5">
        <v>1987.0</v>
      </c>
      <c r="G434" s="5" t="s">
        <v>102</v>
      </c>
      <c r="H434" s="5" t="s">
        <v>1965</v>
      </c>
      <c r="I434" s="5">
        <v>1.0</v>
      </c>
      <c r="J434" s="5" t="s">
        <v>105</v>
      </c>
      <c r="K434" s="5" t="s">
        <v>666</v>
      </c>
      <c r="M434" s="5">
        <v>22.0</v>
      </c>
    </row>
    <row r="435">
      <c r="A435" s="5" t="s">
        <v>2854</v>
      </c>
      <c r="D435" s="90" t="s">
        <v>21</v>
      </c>
      <c r="E435" s="90" t="s">
        <v>1967</v>
      </c>
      <c r="F435" s="5">
        <v>1981.0</v>
      </c>
      <c r="G435" s="5" t="s">
        <v>62</v>
      </c>
      <c r="H435" s="5" t="s">
        <v>1933</v>
      </c>
      <c r="I435" s="5">
        <v>101.0</v>
      </c>
      <c r="J435" s="5" t="s">
        <v>1953</v>
      </c>
      <c r="K435" s="5" t="s">
        <v>666</v>
      </c>
      <c r="M435" s="5">
        <v>22.0</v>
      </c>
    </row>
    <row r="436">
      <c r="A436" s="5" t="s">
        <v>2854</v>
      </c>
      <c r="D436" s="90" t="s">
        <v>21</v>
      </c>
      <c r="E436" s="90" t="s">
        <v>1968</v>
      </c>
      <c r="F436" s="5">
        <v>1991.0</v>
      </c>
      <c r="G436" s="5" t="s">
        <v>1802</v>
      </c>
      <c r="H436" s="5" t="s">
        <v>288</v>
      </c>
      <c r="I436" s="5">
        <v>452.0</v>
      </c>
      <c r="J436" s="5" t="s">
        <v>105</v>
      </c>
      <c r="K436" s="5" t="s">
        <v>25</v>
      </c>
      <c r="M436" s="5">
        <v>22.0</v>
      </c>
    </row>
    <row r="437">
      <c r="A437" s="5">
        <v>12045.0</v>
      </c>
      <c r="D437" s="90" t="s">
        <v>21</v>
      </c>
      <c r="E437" s="5">
        <v>5.2171188E7</v>
      </c>
      <c r="F437" s="5">
        <v>1988.0</v>
      </c>
      <c r="G437" s="5" t="s">
        <v>1969</v>
      </c>
      <c r="H437" s="5" t="s">
        <v>1933</v>
      </c>
      <c r="J437" s="5">
        <v>2.0</v>
      </c>
      <c r="K437" s="5" t="s">
        <v>666</v>
      </c>
      <c r="M437" s="5">
        <v>24.0</v>
      </c>
    </row>
    <row r="438">
      <c r="A438" s="89">
        <f t="shared" ref="A438:A448" si="20">A437+1</f>
        <v>12046</v>
      </c>
      <c r="B438" s="5"/>
      <c r="C438" s="5"/>
      <c r="D438" s="90" t="s">
        <v>21</v>
      </c>
      <c r="E438" s="90" t="s">
        <v>1803</v>
      </c>
      <c r="F438" s="91">
        <v>2009.0</v>
      </c>
      <c r="G438" s="91" t="s">
        <v>1802</v>
      </c>
      <c r="H438" s="91" t="s">
        <v>1804</v>
      </c>
      <c r="I438" s="91">
        <v>227.0</v>
      </c>
      <c r="J438" s="92"/>
      <c r="K438" s="91" t="s">
        <v>25</v>
      </c>
      <c r="L438" s="92"/>
      <c r="M438" s="5">
        <v>25.0</v>
      </c>
    </row>
    <row r="439">
      <c r="A439" s="89">
        <f t="shared" si="20"/>
        <v>12047</v>
      </c>
      <c r="B439" s="5"/>
      <c r="C439" s="5"/>
      <c r="D439" s="90" t="s">
        <v>16</v>
      </c>
      <c r="E439" s="90" t="s">
        <v>1970</v>
      </c>
      <c r="F439" s="91">
        <v>2019.0</v>
      </c>
      <c r="G439" s="91" t="s">
        <v>884</v>
      </c>
      <c r="H439" s="91" t="s">
        <v>1840</v>
      </c>
      <c r="I439" s="91">
        <v>44.0</v>
      </c>
      <c r="J439" s="91" t="s">
        <v>851</v>
      </c>
      <c r="K439" s="91" t="s">
        <v>63</v>
      </c>
      <c r="L439" s="92"/>
      <c r="M439" s="5">
        <v>25.0</v>
      </c>
    </row>
    <row r="440">
      <c r="A440" s="89">
        <f t="shared" si="20"/>
        <v>12048</v>
      </c>
      <c r="B440" s="5"/>
      <c r="C440" s="5"/>
      <c r="D440" s="90" t="s">
        <v>21</v>
      </c>
      <c r="E440" s="90" t="s">
        <v>1971</v>
      </c>
      <c r="F440" s="91">
        <v>2019.0</v>
      </c>
      <c r="G440" s="91" t="s">
        <v>1649</v>
      </c>
      <c r="H440" s="91" t="s">
        <v>1972</v>
      </c>
      <c r="I440" s="91"/>
      <c r="J440" s="91" t="s">
        <v>898</v>
      </c>
      <c r="K440" s="91" t="s">
        <v>30</v>
      </c>
      <c r="L440" s="92"/>
      <c r="M440" s="5">
        <v>25.0</v>
      </c>
    </row>
    <row r="441">
      <c r="A441" s="89">
        <f t="shared" si="20"/>
        <v>12049</v>
      </c>
      <c r="B441" s="5"/>
      <c r="C441" s="5"/>
      <c r="D441" s="90" t="s">
        <v>66</v>
      </c>
      <c r="E441" s="90" t="s">
        <v>1973</v>
      </c>
      <c r="F441" s="99">
        <v>1992.0</v>
      </c>
      <c r="G441" s="99" t="s">
        <v>1974</v>
      </c>
      <c r="H441" s="99" t="s">
        <v>1903</v>
      </c>
      <c r="I441" s="99">
        <v>362.0</v>
      </c>
      <c r="J441" s="100"/>
      <c r="K441" s="99" t="s">
        <v>467</v>
      </c>
      <c r="M441" s="5">
        <v>25.0</v>
      </c>
    </row>
    <row r="442">
      <c r="A442" s="89">
        <f t="shared" si="20"/>
        <v>12050</v>
      </c>
      <c r="B442" s="5"/>
      <c r="C442" s="5"/>
      <c r="D442" s="90" t="s">
        <v>21</v>
      </c>
      <c r="E442" s="90" t="s">
        <v>1975</v>
      </c>
      <c r="F442" s="5">
        <v>2019.0</v>
      </c>
      <c r="G442" s="5" t="s">
        <v>1161</v>
      </c>
      <c r="H442" s="5" t="s">
        <v>1976</v>
      </c>
      <c r="I442" s="5">
        <v>182.0</v>
      </c>
      <c r="J442" s="5" t="s">
        <v>932</v>
      </c>
      <c r="K442" s="5" t="s">
        <v>30</v>
      </c>
      <c r="M442" s="5">
        <v>25.0</v>
      </c>
    </row>
    <row r="443">
      <c r="A443" s="89">
        <f t="shared" si="20"/>
        <v>12051</v>
      </c>
      <c r="D443" s="90" t="s">
        <v>21</v>
      </c>
      <c r="E443" s="90" t="s">
        <v>1977</v>
      </c>
      <c r="F443" s="5">
        <v>2020.0</v>
      </c>
      <c r="G443" s="5" t="s">
        <v>1847</v>
      </c>
      <c r="H443" s="5" t="s">
        <v>1978</v>
      </c>
      <c r="I443" s="5">
        <v>3.0</v>
      </c>
      <c r="K443" s="5" t="s">
        <v>25</v>
      </c>
      <c r="M443" s="5">
        <v>25.0</v>
      </c>
    </row>
    <row r="444">
      <c r="A444" s="89">
        <f t="shared" si="20"/>
        <v>12052</v>
      </c>
      <c r="B444" s="114"/>
      <c r="C444" s="114"/>
      <c r="D444" s="115" t="s">
        <v>21</v>
      </c>
      <c r="E444" s="115" t="s">
        <v>1979</v>
      </c>
      <c r="F444" s="111">
        <v>2018.0</v>
      </c>
      <c r="G444" s="111" t="s">
        <v>119</v>
      </c>
      <c r="H444" s="111" t="s">
        <v>1976</v>
      </c>
      <c r="I444" s="111">
        <v>198.0</v>
      </c>
      <c r="J444" s="114"/>
      <c r="K444" s="111" t="s">
        <v>25</v>
      </c>
      <c r="M444" s="5">
        <v>25.0</v>
      </c>
    </row>
    <row r="445">
      <c r="A445" s="89">
        <f t="shared" si="20"/>
        <v>12053</v>
      </c>
      <c r="B445" s="114"/>
      <c r="C445" s="114"/>
      <c r="D445" s="115" t="s">
        <v>21</v>
      </c>
      <c r="E445" s="115" t="s">
        <v>1980</v>
      </c>
      <c r="F445" s="111">
        <v>2019.0</v>
      </c>
      <c r="G445" s="111" t="s">
        <v>305</v>
      </c>
      <c r="H445" s="111" t="s">
        <v>1449</v>
      </c>
      <c r="I445" s="111">
        <v>172.0</v>
      </c>
      <c r="J445" s="111" t="s">
        <v>1981</v>
      </c>
      <c r="K445" s="111" t="s">
        <v>25</v>
      </c>
      <c r="M445" s="5">
        <v>25.0</v>
      </c>
    </row>
    <row r="446">
      <c r="A446" s="89">
        <f t="shared" si="20"/>
        <v>12054</v>
      </c>
      <c r="B446" s="114"/>
      <c r="C446" s="114"/>
      <c r="D446" s="115" t="s">
        <v>21</v>
      </c>
      <c r="E446" s="115" t="s">
        <v>1982</v>
      </c>
      <c r="F446" s="111">
        <v>2019.0</v>
      </c>
      <c r="G446" s="111" t="s">
        <v>1847</v>
      </c>
      <c r="H446" s="111" t="s">
        <v>1848</v>
      </c>
      <c r="I446" s="111">
        <v>65.0</v>
      </c>
      <c r="J446" s="111"/>
      <c r="K446" s="111" t="s">
        <v>25</v>
      </c>
      <c r="M446" s="5">
        <v>25.0</v>
      </c>
    </row>
    <row r="447">
      <c r="A447" s="89">
        <f t="shared" si="20"/>
        <v>12055</v>
      </c>
      <c r="B447" s="114"/>
      <c r="C447" s="114"/>
      <c r="D447" s="115" t="s">
        <v>21</v>
      </c>
      <c r="E447" s="115" t="s">
        <v>1983</v>
      </c>
      <c r="F447" s="111">
        <v>2019.0</v>
      </c>
      <c r="G447" s="111" t="s">
        <v>1847</v>
      </c>
      <c r="H447" s="111" t="s">
        <v>1848</v>
      </c>
      <c r="I447" s="111">
        <v>2.0</v>
      </c>
      <c r="J447" s="111"/>
      <c r="K447" s="111" t="s">
        <v>25</v>
      </c>
      <c r="M447" s="5">
        <v>25.0</v>
      </c>
    </row>
    <row r="448">
      <c r="A448" s="89">
        <f t="shared" si="20"/>
        <v>12056</v>
      </c>
      <c r="B448" s="114"/>
      <c r="C448" s="114"/>
      <c r="D448" s="115" t="s">
        <v>21</v>
      </c>
      <c r="E448" s="115" t="s">
        <v>1984</v>
      </c>
      <c r="F448" s="111">
        <v>2019.0</v>
      </c>
      <c r="G448" s="111" t="s">
        <v>956</v>
      </c>
      <c r="H448" s="111" t="s">
        <v>1449</v>
      </c>
      <c r="I448" s="111">
        <v>277.0</v>
      </c>
      <c r="J448" s="111" t="s">
        <v>1985</v>
      </c>
      <c r="K448" s="111" t="s">
        <v>30</v>
      </c>
      <c r="M448" s="5">
        <v>25.0</v>
      </c>
    </row>
    <row r="449">
      <c r="A449" s="5">
        <v>11772.0</v>
      </c>
      <c r="D449" s="90" t="s">
        <v>21</v>
      </c>
      <c r="E449" s="90" t="s">
        <v>1986</v>
      </c>
      <c r="F449" s="5">
        <v>2019.0</v>
      </c>
      <c r="G449" s="5" t="s">
        <v>956</v>
      </c>
      <c r="H449" s="5" t="s">
        <v>1823</v>
      </c>
      <c r="I449" s="5"/>
      <c r="J449" s="5">
        <v>591.0</v>
      </c>
      <c r="K449" s="5" t="s">
        <v>30</v>
      </c>
      <c r="M449" s="5">
        <v>25.0</v>
      </c>
    </row>
    <row r="450">
      <c r="A450" s="5">
        <v>11773.0</v>
      </c>
      <c r="D450" s="90" t="s">
        <v>21</v>
      </c>
      <c r="E450" s="90" t="s">
        <v>1987</v>
      </c>
      <c r="F450" s="5">
        <v>2019.0</v>
      </c>
      <c r="G450" s="5" t="s">
        <v>956</v>
      </c>
      <c r="H450" s="5" t="s">
        <v>1823</v>
      </c>
      <c r="I450" s="5"/>
      <c r="J450" s="5">
        <v>591.0</v>
      </c>
      <c r="K450" s="5" t="s">
        <v>30</v>
      </c>
      <c r="M450" s="5">
        <v>25.0</v>
      </c>
    </row>
    <row r="451">
      <c r="A451" s="5">
        <v>11774.0</v>
      </c>
      <c r="D451" s="90" t="s">
        <v>21</v>
      </c>
      <c r="E451" s="90" t="s">
        <v>1988</v>
      </c>
      <c r="F451" s="5">
        <v>2019.0</v>
      </c>
      <c r="G451" s="5" t="s">
        <v>956</v>
      </c>
      <c r="H451" s="5" t="s">
        <v>1823</v>
      </c>
      <c r="I451" s="5"/>
      <c r="J451" s="5">
        <v>591.0</v>
      </c>
      <c r="K451" s="5" t="s">
        <v>30</v>
      </c>
      <c r="M451" s="5">
        <v>25.0</v>
      </c>
    </row>
    <row r="452">
      <c r="A452" s="5">
        <v>11801.0</v>
      </c>
      <c r="D452" s="90" t="s">
        <v>21</v>
      </c>
      <c r="E452" s="90" t="s">
        <v>1989</v>
      </c>
      <c r="F452" s="5">
        <v>2019.0</v>
      </c>
      <c r="G452" s="5" t="s">
        <v>905</v>
      </c>
      <c r="H452" s="5" t="s">
        <v>1990</v>
      </c>
      <c r="I452" s="5"/>
      <c r="J452" s="5">
        <v>256.0</v>
      </c>
      <c r="K452" s="5" t="s">
        <v>30</v>
      </c>
      <c r="M452" s="5">
        <v>25.0</v>
      </c>
    </row>
    <row r="453">
      <c r="A453" s="5">
        <v>11802.0</v>
      </c>
      <c r="D453" s="90" t="s">
        <v>21</v>
      </c>
      <c r="E453" s="90" t="s">
        <v>1991</v>
      </c>
      <c r="F453" s="5">
        <v>2019.0</v>
      </c>
      <c r="G453" s="5" t="s">
        <v>905</v>
      </c>
      <c r="H453" s="5" t="s">
        <v>1990</v>
      </c>
      <c r="I453" s="5"/>
      <c r="J453" s="5">
        <v>256.0</v>
      </c>
      <c r="K453" s="5" t="s">
        <v>30</v>
      </c>
      <c r="M453" s="5">
        <v>25.0</v>
      </c>
    </row>
    <row r="454">
      <c r="A454" s="5">
        <v>11844.0</v>
      </c>
      <c r="D454" s="90" t="s">
        <v>21</v>
      </c>
      <c r="E454" s="90" t="s">
        <v>1992</v>
      </c>
      <c r="F454" s="5">
        <v>1988.0</v>
      </c>
      <c r="G454" s="5" t="s">
        <v>102</v>
      </c>
      <c r="H454" s="5" t="s">
        <v>1993</v>
      </c>
      <c r="I454" s="5" t="s">
        <v>1865</v>
      </c>
      <c r="J454" s="5">
        <v>123.0</v>
      </c>
      <c r="K454" s="5" t="s">
        <v>72</v>
      </c>
      <c r="M454" s="5">
        <v>25.0</v>
      </c>
    </row>
    <row r="455">
      <c r="A455" s="5">
        <v>11934.0</v>
      </c>
      <c r="D455" s="90" t="s">
        <v>21</v>
      </c>
      <c r="E455" s="90" t="s">
        <v>1994</v>
      </c>
      <c r="F455" s="5">
        <v>1989.0</v>
      </c>
      <c r="G455" s="5" t="s">
        <v>1995</v>
      </c>
      <c r="H455" s="5" t="s">
        <v>1996</v>
      </c>
      <c r="J455" s="5">
        <v>138.0</v>
      </c>
      <c r="K455" s="5" t="s">
        <v>25</v>
      </c>
      <c r="M455" s="5">
        <v>25.0</v>
      </c>
    </row>
    <row r="456">
      <c r="A456" s="5">
        <v>11935.0</v>
      </c>
      <c r="D456" s="90" t="s">
        <v>21</v>
      </c>
      <c r="E456" s="90" t="s">
        <v>1997</v>
      </c>
      <c r="F456" s="5">
        <v>1989.0</v>
      </c>
      <c r="G456" s="5" t="s">
        <v>1995</v>
      </c>
      <c r="H456" s="5" t="s">
        <v>1996</v>
      </c>
      <c r="J456" s="5">
        <v>138.0</v>
      </c>
      <c r="K456" s="5" t="s">
        <v>25</v>
      </c>
      <c r="M456" s="5">
        <v>25.0</v>
      </c>
    </row>
    <row r="457">
      <c r="A457" s="5">
        <v>11936.0</v>
      </c>
      <c r="D457" s="90" t="s">
        <v>21</v>
      </c>
      <c r="E457" s="90" t="s">
        <v>1998</v>
      </c>
      <c r="F457" s="5">
        <v>1989.0</v>
      </c>
      <c r="G457" s="5" t="s">
        <v>1995</v>
      </c>
      <c r="H457" s="5" t="s">
        <v>1996</v>
      </c>
      <c r="J457" s="5">
        <v>310.0</v>
      </c>
      <c r="K457" s="5" t="s">
        <v>25</v>
      </c>
      <c r="M457" s="5">
        <v>25.0</v>
      </c>
    </row>
    <row r="458">
      <c r="A458" s="5">
        <v>11939.0</v>
      </c>
      <c r="D458" s="90" t="s">
        <v>21</v>
      </c>
      <c r="E458" s="90" t="s">
        <v>1999</v>
      </c>
      <c r="F458" s="5">
        <v>1989.0</v>
      </c>
      <c r="G458" s="5" t="s">
        <v>1995</v>
      </c>
      <c r="H458" s="5" t="s">
        <v>288</v>
      </c>
      <c r="I458" s="5" t="s">
        <v>1865</v>
      </c>
      <c r="J458" s="5">
        <v>21.0</v>
      </c>
      <c r="K458" s="5" t="s">
        <v>25</v>
      </c>
      <c r="M458" s="5">
        <v>25.0</v>
      </c>
    </row>
    <row r="459">
      <c r="A459" s="5">
        <v>11940.0</v>
      </c>
      <c r="D459" s="90" t="s">
        <v>21</v>
      </c>
      <c r="E459" s="90" t="s">
        <v>2000</v>
      </c>
      <c r="F459" s="5">
        <v>1989.0</v>
      </c>
      <c r="G459" s="5" t="s">
        <v>1995</v>
      </c>
      <c r="H459" s="5" t="s">
        <v>288</v>
      </c>
      <c r="I459" s="5" t="s">
        <v>1865</v>
      </c>
      <c r="J459" s="5">
        <v>21.0</v>
      </c>
      <c r="K459" s="5" t="s">
        <v>25</v>
      </c>
      <c r="M459" s="5">
        <v>25.0</v>
      </c>
    </row>
    <row r="460">
      <c r="A460" s="5">
        <v>11941.0</v>
      </c>
      <c r="D460" s="90" t="s">
        <v>21</v>
      </c>
      <c r="E460" s="90" t="s">
        <v>2001</v>
      </c>
      <c r="F460" s="5">
        <v>1989.0</v>
      </c>
      <c r="G460" s="5" t="s">
        <v>1995</v>
      </c>
      <c r="H460" s="5" t="s">
        <v>288</v>
      </c>
      <c r="I460" s="5" t="s">
        <v>1865</v>
      </c>
      <c r="J460" s="5">
        <v>21.0</v>
      </c>
      <c r="K460" s="5" t="s">
        <v>25</v>
      </c>
      <c r="M460" s="5">
        <v>25.0</v>
      </c>
    </row>
    <row r="461">
      <c r="A461" s="5">
        <v>11942.0</v>
      </c>
      <c r="D461" s="90" t="s">
        <v>21</v>
      </c>
      <c r="E461" s="90" t="s">
        <v>2002</v>
      </c>
      <c r="F461" s="5">
        <v>1989.0</v>
      </c>
      <c r="G461" s="5" t="s">
        <v>1995</v>
      </c>
      <c r="H461" s="5" t="s">
        <v>288</v>
      </c>
      <c r="I461" s="5" t="s">
        <v>1865</v>
      </c>
      <c r="J461" s="5">
        <v>21.0</v>
      </c>
      <c r="K461" s="5" t="s">
        <v>25</v>
      </c>
      <c r="M461" s="5">
        <v>25.0</v>
      </c>
    </row>
    <row r="462">
      <c r="A462" s="5">
        <v>11943.0</v>
      </c>
      <c r="D462" s="90" t="s">
        <v>21</v>
      </c>
      <c r="E462" s="90" t="s">
        <v>2003</v>
      </c>
      <c r="F462" s="5">
        <v>1989.0</v>
      </c>
      <c r="G462" s="5" t="s">
        <v>1995</v>
      </c>
      <c r="H462" s="5" t="s">
        <v>288</v>
      </c>
      <c r="I462" s="5" t="s">
        <v>1865</v>
      </c>
      <c r="J462" s="5">
        <v>21.0</v>
      </c>
      <c r="K462" s="5" t="s">
        <v>25</v>
      </c>
      <c r="M462" s="5">
        <v>25.0</v>
      </c>
    </row>
    <row r="463">
      <c r="A463" s="5">
        <v>11944.0</v>
      </c>
      <c r="D463" s="90" t="s">
        <v>21</v>
      </c>
      <c r="E463" s="90" t="s">
        <v>2004</v>
      </c>
      <c r="F463" s="5">
        <v>1989.0</v>
      </c>
      <c r="G463" s="5" t="s">
        <v>1995</v>
      </c>
      <c r="H463" s="5" t="s">
        <v>288</v>
      </c>
      <c r="I463" s="5" t="s">
        <v>1865</v>
      </c>
      <c r="J463" s="5">
        <v>21.0</v>
      </c>
      <c r="K463" s="5" t="s">
        <v>25</v>
      </c>
      <c r="M463" s="5">
        <v>25.0</v>
      </c>
    </row>
    <row r="464">
      <c r="A464" s="5">
        <v>11945.0</v>
      </c>
      <c r="D464" s="90" t="s">
        <v>21</v>
      </c>
      <c r="E464" s="90" t="s">
        <v>2005</v>
      </c>
      <c r="F464" s="5">
        <v>1989.0</v>
      </c>
      <c r="G464" s="5" t="s">
        <v>1995</v>
      </c>
      <c r="H464" s="5" t="s">
        <v>288</v>
      </c>
      <c r="I464" s="5" t="s">
        <v>1865</v>
      </c>
      <c r="J464" s="5">
        <v>21.0</v>
      </c>
      <c r="K464" s="5" t="s">
        <v>25</v>
      </c>
      <c r="M464" s="5">
        <v>25.0</v>
      </c>
    </row>
    <row r="465">
      <c r="A465" s="5">
        <v>11946.0</v>
      </c>
      <c r="D465" s="90" t="s">
        <v>21</v>
      </c>
      <c r="E465" s="90" t="s">
        <v>2006</v>
      </c>
      <c r="F465" s="5">
        <v>1989.0</v>
      </c>
      <c r="G465" s="5" t="s">
        <v>1995</v>
      </c>
      <c r="H465" s="5" t="s">
        <v>288</v>
      </c>
      <c r="I465" s="5" t="s">
        <v>1865</v>
      </c>
      <c r="J465" s="5">
        <v>21.0</v>
      </c>
      <c r="K465" s="5" t="s">
        <v>25</v>
      </c>
      <c r="M465" s="5">
        <v>25.0</v>
      </c>
    </row>
    <row r="466">
      <c r="A466" s="5">
        <v>11949.0</v>
      </c>
      <c r="D466" s="90" t="s">
        <v>21</v>
      </c>
      <c r="E466" s="90" t="s">
        <v>2007</v>
      </c>
      <c r="F466" s="5">
        <v>1991.0</v>
      </c>
      <c r="G466" s="5" t="s">
        <v>1802</v>
      </c>
      <c r="H466" s="5" t="s">
        <v>288</v>
      </c>
      <c r="J466" s="5">
        <v>44.0</v>
      </c>
      <c r="K466" s="5" t="s">
        <v>25</v>
      </c>
      <c r="M466" s="5">
        <v>25.0</v>
      </c>
    </row>
    <row r="467">
      <c r="A467" s="5">
        <v>11950.0</v>
      </c>
      <c r="D467" s="90" t="s">
        <v>21</v>
      </c>
      <c r="E467" s="90" t="s">
        <v>2008</v>
      </c>
      <c r="F467" s="5">
        <v>1991.0</v>
      </c>
      <c r="G467" s="5" t="s">
        <v>1802</v>
      </c>
      <c r="H467" s="5" t="s">
        <v>288</v>
      </c>
      <c r="J467" s="5">
        <v>44.0</v>
      </c>
      <c r="K467" s="5" t="s">
        <v>25</v>
      </c>
      <c r="M467" s="5">
        <v>25.0</v>
      </c>
    </row>
    <row r="468">
      <c r="A468" s="5">
        <v>12003.0</v>
      </c>
      <c r="D468" s="90" t="s">
        <v>21</v>
      </c>
      <c r="E468" s="90" t="s">
        <v>2009</v>
      </c>
      <c r="F468" s="5">
        <v>1988.0</v>
      </c>
      <c r="G468" s="5" t="s">
        <v>102</v>
      </c>
      <c r="H468" s="5" t="s">
        <v>1993</v>
      </c>
      <c r="J468" s="5">
        <v>67.0</v>
      </c>
      <c r="K468" s="5" t="s">
        <v>72</v>
      </c>
      <c r="M468" s="5">
        <v>25.0</v>
      </c>
    </row>
    <row r="469">
      <c r="A469" s="5">
        <v>12096.0</v>
      </c>
      <c r="D469" s="90" t="s">
        <v>21</v>
      </c>
      <c r="E469" s="90" t="s">
        <v>2010</v>
      </c>
      <c r="F469" s="5">
        <v>1987.0</v>
      </c>
      <c r="G469" s="5" t="s">
        <v>1969</v>
      </c>
      <c r="H469" s="5" t="s">
        <v>1943</v>
      </c>
      <c r="I469" s="5"/>
      <c r="J469" s="5">
        <v>3.0</v>
      </c>
      <c r="K469" s="5" t="s">
        <v>763</v>
      </c>
      <c r="M469" s="5">
        <v>25.0</v>
      </c>
    </row>
    <row r="470">
      <c r="A470" s="5">
        <v>12110.0</v>
      </c>
      <c r="D470" s="90" t="s">
        <v>21</v>
      </c>
      <c r="E470" s="90" t="s">
        <v>2011</v>
      </c>
      <c r="F470" s="5">
        <v>2019.0</v>
      </c>
      <c r="G470" s="5" t="s">
        <v>2012</v>
      </c>
      <c r="H470" s="5" t="s">
        <v>1786</v>
      </c>
      <c r="I470" s="5"/>
      <c r="J470" s="5">
        <v>158.0</v>
      </c>
      <c r="K470" s="5" t="s">
        <v>25</v>
      </c>
      <c r="M470" s="5">
        <v>25.0</v>
      </c>
    </row>
    <row r="471">
      <c r="A471" s="5">
        <v>12112.0</v>
      </c>
      <c r="D471" s="90" t="s">
        <v>66</v>
      </c>
      <c r="E471" s="90" t="s">
        <v>2013</v>
      </c>
      <c r="F471" s="5">
        <v>2019.0</v>
      </c>
      <c r="G471" s="5" t="s">
        <v>119</v>
      </c>
      <c r="H471" s="5" t="s">
        <v>1786</v>
      </c>
      <c r="I471" s="5" t="s">
        <v>2014</v>
      </c>
      <c r="J471" s="5">
        <v>7.0</v>
      </c>
      <c r="K471" s="5" t="s">
        <v>68</v>
      </c>
      <c r="M471" s="5">
        <v>25.0</v>
      </c>
    </row>
    <row r="472">
      <c r="A472" s="5">
        <v>12143.0</v>
      </c>
      <c r="D472" s="90" t="s">
        <v>21</v>
      </c>
      <c r="E472" s="90" t="s">
        <v>2015</v>
      </c>
      <c r="F472" s="5">
        <v>2019.0</v>
      </c>
      <c r="G472" s="5" t="s">
        <v>884</v>
      </c>
      <c r="H472" s="5" t="s">
        <v>1786</v>
      </c>
      <c r="I472" s="5" t="s">
        <v>920</v>
      </c>
      <c r="J472" s="5">
        <v>209.0</v>
      </c>
      <c r="K472" s="5" t="s">
        <v>25</v>
      </c>
      <c r="M472" s="5">
        <v>25.0</v>
      </c>
    </row>
    <row r="473">
      <c r="A473" s="5">
        <v>12209.0</v>
      </c>
      <c r="D473" s="90" t="s">
        <v>21</v>
      </c>
      <c r="E473" s="90" t="s">
        <v>2016</v>
      </c>
      <c r="F473" s="5">
        <v>2019.0</v>
      </c>
      <c r="G473" s="5" t="s">
        <v>1099</v>
      </c>
      <c r="H473" s="5" t="s">
        <v>1848</v>
      </c>
      <c r="I473" s="5">
        <v>161.0</v>
      </c>
      <c r="J473" s="5" t="s">
        <v>243</v>
      </c>
      <c r="K473" s="5" t="s">
        <v>72</v>
      </c>
      <c r="M473" s="5">
        <v>25.0</v>
      </c>
    </row>
    <row r="474">
      <c r="A474" s="5" t="s">
        <v>2854</v>
      </c>
      <c r="D474" s="112"/>
      <c r="E474" s="90" t="s">
        <v>2017</v>
      </c>
      <c r="F474" s="5">
        <v>1990.0</v>
      </c>
      <c r="G474" s="5" t="s">
        <v>102</v>
      </c>
      <c r="H474" s="5" t="s">
        <v>288</v>
      </c>
      <c r="I474" s="5">
        <v>26.0</v>
      </c>
      <c r="J474" s="5" t="s">
        <v>105</v>
      </c>
      <c r="K474" s="5" t="s">
        <v>666</v>
      </c>
      <c r="M474" s="5">
        <v>25.0</v>
      </c>
    </row>
    <row r="475">
      <c r="A475" s="5" t="s">
        <v>2854</v>
      </c>
      <c r="D475" s="112"/>
      <c r="E475" s="90" t="s">
        <v>2018</v>
      </c>
      <c r="F475" s="5">
        <v>1987.0</v>
      </c>
      <c r="G475" s="5" t="s">
        <v>102</v>
      </c>
      <c r="H475" s="5" t="s">
        <v>2019</v>
      </c>
      <c r="I475" s="5">
        <v>106.0</v>
      </c>
      <c r="J475" s="5" t="s">
        <v>105</v>
      </c>
      <c r="K475" s="5" t="s">
        <v>72</v>
      </c>
      <c r="M475" s="5">
        <v>25.0</v>
      </c>
    </row>
    <row r="476">
      <c r="A476" s="5" t="s">
        <v>2854</v>
      </c>
      <c r="D476" s="112"/>
      <c r="E476" s="109">
        <v>5.2171105E7</v>
      </c>
      <c r="F476" s="5">
        <v>1987.0</v>
      </c>
      <c r="G476" s="5" t="s">
        <v>102</v>
      </c>
      <c r="H476" s="5" t="s">
        <v>2020</v>
      </c>
      <c r="I476" s="5">
        <v>35.0</v>
      </c>
      <c r="J476" s="5" t="s">
        <v>105</v>
      </c>
      <c r="K476" s="5" t="s">
        <v>72</v>
      </c>
      <c r="M476" s="5">
        <v>25.0</v>
      </c>
    </row>
    <row r="477">
      <c r="A477" s="5" t="s">
        <v>2854</v>
      </c>
      <c r="D477" s="112"/>
      <c r="E477" s="109">
        <v>5.2171103E7</v>
      </c>
      <c r="F477" s="5">
        <v>1987.0</v>
      </c>
      <c r="G477" s="5" t="s">
        <v>102</v>
      </c>
      <c r="H477" s="5" t="s">
        <v>2020</v>
      </c>
      <c r="I477" s="5">
        <v>35.0</v>
      </c>
      <c r="J477" s="5" t="s">
        <v>105</v>
      </c>
      <c r="K477" s="5" t="s">
        <v>72</v>
      </c>
      <c r="M477" s="5">
        <v>25.0</v>
      </c>
    </row>
    <row r="478">
      <c r="A478" s="5" t="s">
        <v>2854</v>
      </c>
      <c r="B478" s="5" t="s">
        <v>3067</v>
      </c>
      <c r="D478" s="112"/>
      <c r="E478" s="90" t="s">
        <v>2021</v>
      </c>
      <c r="F478" s="5">
        <v>1987.0</v>
      </c>
      <c r="G478" s="5" t="s">
        <v>102</v>
      </c>
      <c r="H478" s="5" t="s">
        <v>2020</v>
      </c>
      <c r="I478" s="5">
        <v>35.0</v>
      </c>
      <c r="J478" s="5" t="s">
        <v>105</v>
      </c>
      <c r="K478" s="5" t="s">
        <v>72</v>
      </c>
      <c r="M478" s="5">
        <v>25.0</v>
      </c>
    </row>
    <row r="479">
      <c r="A479" s="5" t="s">
        <v>2854</v>
      </c>
      <c r="D479" s="112"/>
      <c r="E479" s="90" t="s">
        <v>2022</v>
      </c>
      <c r="F479" s="5">
        <v>1989.0</v>
      </c>
      <c r="G479" s="5" t="s">
        <v>102</v>
      </c>
      <c r="H479" s="5" t="s">
        <v>2023</v>
      </c>
      <c r="I479" s="5">
        <v>56.0</v>
      </c>
      <c r="J479" s="5" t="s">
        <v>105</v>
      </c>
      <c r="K479" s="5" t="s">
        <v>25</v>
      </c>
      <c r="M479" s="5">
        <v>25.0</v>
      </c>
    </row>
    <row r="480">
      <c r="A480" s="5" t="s">
        <v>2854</v>
      </c>
      <c r="D480" s="112"/>
      <c r="E480" s="90" t="s">
        <v>2024</v>
      </c>
      <c r="F480" s="5">
        <v>1987.0</v>
      </c>
      <c r="G480" s="5" t="s">
        <v>102</v>
      </c>
      <c r="H480" s="5" t="s">
        <v>2025</v>
      </c>
      <c r="I480" s="5">
        <v>7.0</v>
      </c>
      <c r="J480" s="5" t="s">
        <v>1567</v>
      </c>
      <c r="K480" s="5" t="s">
        <v>72</v>
      </c>
      <c r="M480" s="5">
        <v>25.0</v>
      </c>
    </row>
    <row r="481">
      <c r="A481" s="5" t="s">
        <v>2854</v>
      </c>
      <c r="D481" s="112"/>
      <c r="E481" s="90" t="s">
        <v>2026</v>
      </c>
      <c r="F481" s="5">
        <v>1987.0</v>
      </c>
      <c r="G481" s="5" t="s">
        <v>102</v>
      </c>
      <c r="H481" s="5" t="s">
        <v>2025</v>
      </c>
      <c r="I481" s="5">
        <v>7.0</v>
      </c>
      <c r="J481" s="5" t="s">
        <v>1567</v>
      </c>
      <c r="K481" s="5" t="s">
        <v>72</v>
      </c>
      <c r="M481" s="5">
        <v>25.0</v>
      </c>
    </row>
    <row r="482">
      <c r="A482" s="5" t="s">
        <v>2854</v>
      </c>
      <c r="D482" s="90" t="s">
        <v>21</v>
      </c>
      <c r="E482" s="90" t="s">
        <v>2027</v>
      </c>
      <c r="F482" s="5">
        <v>1981.0</v>
      </c>
      <c r="G482" s="5" t="s">
        <v>62</v>
      </c>
      <c r="H482" s="5" t="s">
        <v>1952</v>
      </c>
      <c r="I482" s="5">
        <v>75.0</v>
      </c>
      <c r="J482" s="5" t="s">
        <v>1953</v>
      </c>
      <c r="K482" s="5" t="s">
        <v>666</v>
      </c>
      <c r="M482" s="5">
        <v>25.0</v>
      </c>
    </row>
    <row r="483">
      <c r="A483" s="5" t="s">
        <v>2854</v>
      </c>
      <c r="D483" s="90" t="s">
        <v>21</v>
      </c>
      <c r="E483" s="90" t="s">
        <v>2028</v>
      </c>
      <c r="F483" s="5">
        <v>1987.0</v>
      </c>
      <c r="G483" s="5" t="s">
        <v>102</v>
      </c>
      <c r="H483" s="5" t="s">
        <v>1965</v>
      </c>
      <c r="I483" s="5">
        <v>8.0</v>
      </c>
      <c r="J483" s="5" t="s">
        <v>1567</v>
      </c>
      <c r="K483" s="5" t="s">
        <v>72</v>
      </c>
      <c r="M483" s="5">
        <v>25.0</v>
      </c>
    </row>
    <row r="484">
      <c r="A484" s="5" t="s">
        <v>2854</v>
      </c>
      <c r="D484" s="112"/>
      <c r="E484" s="90" t="s">
        <v>2029</v>
      </c>
      <c r="F484" s="5">
        <v>1990.0</v>
      </c>
      <c r="G484" s="5" t="s">
        <v>102</v>
      </c>
      <c r="H484" s="5" t="s">
        <v>1933</v>
      </c>
      <c r="I484" s="5">
        <v>2.0</v>
      </c>
      <c r="J484" s="5" t="s">
        <v>1927</v>
      </c>
      <c r="K484" s="5" t="s">
        <v>25</v>
      </c>
      <c r="M484" s="5">
        <v>25.0</v>
      </c>
    </row>
    <row r="485">
      <c r="A485" s="5" t="s">
        <v>2854</v>
      </c>
      <c r="D485" s="90" t="s">
        <v>21</v>
      </c>
      <c r="E485" s="90" t="s">
        <v>2030</v>
      </c>
      <c r="F485" s="5">
        <v>1992.0</v>
      </c>
      <c r="G485" s="5" t="s">
        <v>2031</v>
      </c>
      <c r="H485" s="5" t="s">
        <v>1826</v>
      </c>
      <c r="I485" s="5">
        <v>328.0</v>
      </c>
      <c r="J485" s="5" t="s">
        <v>105</v>
      </c>
      <c r="K485" s="5" t="s">
        <v>72</v>
      </c>
      <c r="M485" s="5">
        <v>25.0</v>
      </c>
    </row>
    <row r="486">
      <c r="A486" s="5" t="s">
        <v>2854</v>
      </c>
      <c r="D486" s="90" t="s">
        <v>21</v>
      </c>
      <c r="E486" s="90" t="s">
        <v>2032</v>
      </c>
      <c r="F486" s="5">
        <v>1992.0</v>
      </c>
      <c r="G486" s="5" t="s">
        <v>2031</v>
      </c>
      <c r="H486" s="5" t="s">
        <v>1826</v>
      </c>
      <c r="I486" s="5">
        <v>328.0</v>
      </c>
      <c r="J486" s="5" t="s">
        <v>105</v>
      </c>
      <c r="K486" s="5" t="s">
        <v>72</v>
      </c>
      <c r="M486" s="5">
        <v>25.0</v>
      </c>
    </row>
    <row r="487">
      <c r="A487" s="5" t="s">
        <v>2854</v>
      </c>
      <c r="D487" s="90" t="s">
        <v>21</v>
      </c>
      <c r="E487" s="90" t="s">
        <v>2033</v>
      </c>
      <c r="F487" s="5">
        <v>1992.0</v>
      </c>
      <c r="G487" s="5" t="s">
        <v>2031</v>
      </c>
      <c r="H487" s="5" t="s">
        <v>1826</v>
      </c>
      <c r="I487" s="5">
        <v>328.0</v>
      </c>
      <c r="J487" s="5" t="s">
        <v>105</v>
      </c>
      <c r="K487" s="5" t="s">
        <v>72</v>
      </c>
      <c r="M487" s="5">
        <v>25.0</v>
      </c>
    </row>
    <row r="488">
      <c r="A488" s="5" t="s">
        <v>2854</v>
      </c>
      <c r="D488" s="112"/>
      <c r="E488" s="90" t="s">
        <v>2034</v>
      </c>
      <c r="F488" s="5">
        <v>1988.0</v>
      </c>
      <c r="G488" s="5" t="s">
        <v>102</v>
      </c>
      <c r="H488" s="5" t="s">
        <v>1993</v>
      </c>
      <c r="I488" s="5">
        <v>123.0</v>
      </c>
      <c r="J488" s="5" t="s">
        <v>1927</v>
      </c>
      <c r="K488" s="5" t="s">
        <v>72</v>
      </c>
      <c r="M488" s="5">
        <v>25.0</v>
      </c>
    </row>
    <row r="489">
      <c r="A489" s="5" t="s">
        <v>2854</v>
      </c>
      <c r="D489" s="112"/>
      <c r="E489" s="90" t="s">
        <v>2035</v>
      </c>
      <c r="F489" s="5">
        <v>1981.0</v>
      </c>
      <c r="G489" s="5" t="s">
        <v>62</v>
      </c>
      <c r="H489" s="5" t="s">
        <v>1933</v>
      </c>
      <c r="I489" s="5">
        <v>101.0</v>
      </c>
      <c r="J489" s="5" t="s">
        <v>2036</v>
      </c>
      <c r="K489" s="5" t="s">
        <v>666</v>
      </c>
      <c r="M489" s="5">
        <v>25.0</v>
      </c>
    </row>
    <row r="490">
      <c r="A490" s="5" t="s">
        <v>2854</v>
      </c>
      <c r="D490" s="112"/>
      <c r="E490" s="90" t="s">
        <v>2037</v>
      </c>
      <c r="F490" s="5">
        <v>1981.0</v>
      </c>
      <c r="G490" s="5" t="s">
        <v>62</v>
      </c>
      <c r="H490" s="5" t="s">
        <v>1933</v>
      </c>
      <c r="I490" s="5">
        <v>101.0</v>
      </c>
      <c r="J490" s="5" t="s">
        <v>2036</v>
      </c>
      <c r="K490" s="5" t="s">
        <v>666</v>
      </c>
      <c r="M490" s="5">
        <v>25.0</v>
      </c>
    </row>
    <row r="491">
      <c r="A491" s="5" t="s">
        <v>2854</v>
      </c>
      <c r="D491" s="112"/>
      <c r="E491" s="90" t="s">
        <v>2038</v>
      </c>
      <c r="F491" s="5">
        <v>1989.0</v>
      </c>
      <c r="G491" s="5" t="s">
        <v>1995</v>
      </c>
      <c r="H491" s="5" t="s">
        <v>1996</v>
      </c>
      <c r="I491" s="5">
        <v>138.0</v>
      </c>
      <c r="J491" s="5" t="s">
        <v>105</v>
      </c>
      <c r="K491" s="5" t="s">
        <v>72</v>
      </c>
      <c r="M491" s="5">
        <v>25.0</v>
      </c>
    </row>
    <row r="492">
      <c r="A492" s="5" t="s">
        <v>2854</v>
      </c>
      <c r="D492" s="112"/>
      <c r="E492" s="90" t="s">
        <v>2039</v>
      </c>
      <c r="F492" s="5">
        <v>1989.0</v>
      </c>
      <c r="G492" s="5" t="s">
        <v>1995</v>
      </c>
      <c r="H492" s="5" t="s">
        <v>288</v>
      </c>
      <c r="I492" s="5">
        <v>21.0</v>
      </c>
      <c r="J492" s="5" t="s">
        <v>1927</v>
      </c>
      <c r="K492" s="5" t="s">
        <v>25</v>
      </c>
      <c r="M492" s="5">
        <v>25.0</v>
      </c>
    </row>
    <row r="493">
      <c r="A493" s="5" t="s">
        <v>2854</v>
      </c>
      <c r="D493" s="112"/>
      <c r="E493" s="90" t="s">
        <v>2040</v>
      </c>
      <c r="F493" s="5">
        <v>1989.0</v>
      </c>
      <c r="G493" s="5" t="s">
        <v>1995</v>
      </c>
      <c r="H493" s="5" t="s">
        <v>288</v>
      </c>
      <c r="I493" s="5">
        <v>21.0</v>
      </c>
      <c r="J493" s="5" t="s">
        <v>1927</v>
      </c>
      <c r="K493" s="5" t="s">
        <v>25</v>
      </c>
      <c r="M493" s="5">
        <v>25.0</v>
      </c>
    </row>
    <row r="494">
      <c r="A494" s="5" t="s">
        <v>2854</v>
      </c>
      <c r="D494" s="112"/>
      <c r="E494" s="90" t="s">
        <v>2041</v>
      </c>
      <c r="F494" s="5">
        <v>1989.0</v>
      </c>
      <c r="G494" s="5" t="s">
        <v>1995</v>
      </c>
      <c r="H494" s="5" t="s">
        <v>288</v>
      </c>
      <c r="I494" s="5">
        <v>21.0</v>
      </c>
      <c r="J494" s="5" t="s">
        <v>1927</v>
      </c>
      <c r="K494" s="5" t="s">
        <v>25</v>
      </c>
      <c r="M494" s="5">
        <v>25.0</v>
      </c>
    </row>
    <row r="495">
      <c r="A495" s="5" t="s">
        <v>2854</v>
      </c>
      <c r="D495" s="90" t="s">
        <v>21</v>
      </c>
      <c r="E495" s="90" t="s">
        <v>2042</v>
      </c>
      <c r="F495" s="5">
        <v>1988.0</v>
      </c>
      <c r="G495" s="5" t="s">
        <v>102</v>
      </c>
      <c r="H495" s="5" t="s">
        <v>1933</v>
      </c>
      <c r="I495" s="5">
        <v>124.0</v>
      </c>
      <c r="J495" s="5" t="s">
        <v>1927</v>
      </c>
      <c r="K495" s="5" t="s">
        <v>72</v>
      </c>
      <c r="M495" s="5">
        <v>25.0</v>
      </c>
    </row>
    <row r="496">
      <c r="A496" s="5">
        <v>11899.0</v>
      </c>
      <c r="D496" s="90" t="s">
        <v>21</v>
      </c>
      <c r="E496" s="90" t="s">
        <v>2043</v>
      </c>
      <c r="F496" s="5">
        <v>1981.0</v>
      </c>
      <c r="G496" s="5" t="s">
        <v>62</v>
      </c>
      <c r="H496" s="5" t="s">
        <v>1933</v>
      </c>
      <c r="I496" s="5" t="s">
        <v>1953</v>
      </c>
      <c r="J496" s="5">
        <v>101.0</v>
      </c>
      <c r="K496" s="5" t="s">
        <v>763</v>
      </c>
      <c r="M496" s="5">
        <v>26.0</v>
      </c>
    </row>
    <row r="497">
      <c r="A497" s="5">
        <v>11900.0</v>
      </c>
      <c r="D497" s="90" t="s">
        <v>21</v>
      </c>
      <c r="E497" s="90" t="s">
        <v>2044</v>
      </c>
      <c r="F497" s="5">
        <v>1981.0</v>
      </c>
      <c r="G497" s="5" t="s">
        <v>62</v>
      </c>
      <c r="H497" s="5" t="s">
        <v>1933</v>
      </c>
      <c r="I497" s="5" t="s">
        <v>1953</v>
      </c>
      <c r="J497" s="5">
        <v>101.0</v>
      </c>
      <c r="K497" s="5" t="s">
        <v>763</v>
      </c>
      <c r="M497" s="5">
        <v>26.0</v>
      </c>
    </row>
    <row r="498">
      <c r="A498" s="5">
        <v>11901.0</v>
      </c>
      <c r="D498" s="90" t="s">
        <v>21</v>
      </c>
      <c r="E498" s="90" t="s">
        <v>2045</v>
      </c>
      <c r="F498" s="5">
        <v>1981.0</v>
      </c>
      <c r="G498" s="5" t="s">
        <v>62</v>
      </c>
      <c r="H498" s="5" t="s">
        <v>1933</v>
      </c>
      <c r="I498" s="5" t="s">
        <v>1953</v>
      </c>
      <c r="J498" s="5">
        <v>101.0</v>
      </c>
      <c r="K498" s="5" t="s">
        <v>763</v>
      </c>
      <c r="M498" s="5">
        <v>26.0</v>
      </c>
    </row>
    <row r="499">
      <c r="A499" s="5">
        <v>11902.0</v>
      </c>
      <c r="D499" s="90" t="s">
        <v>21</v>
      </c>
      <c r="E499" s="90" t="s">
        <v>2046</v>
      </c>
      <c r="F499" s="5">
        <v>1981.0</v>
      </c>
      <c r="G499" s="5" t="s">
        <v>62</v>
      </c>
      <c r="H499" s="5" t="s">
        <v>1933</v>
      </c>
      <c r="I499" s="5" t="s">
        <v>1953</v>
      </c>
      <c r="J499" s="5">
        <v>101.0</v>
      </c>
      <c r="K499" s="5" t="s">
        <v>763</v>
      </c>
      <c r="M499" s="5">
        <v>26.0</v>
      </c>
    </row>
    <row r="500">
      <c r="A500" s="5">
        <v>11903.0</v>
      </c>
      <c r="D500" s="90" t="s">
        <v>21</v>
      </c>
      <c r="E500" s="90" t="s">
        <v>2047</v>
      </c>
      <c r="F500" s="5">
        <v>1981.0</v>
      </c>
      <c r="G500" s="5" t="s">
        <v>62</v>
      </c>
      <c r="H500" s="5" t="s">
        <v>1933</v>
      </c>
      <c r="I500" s="5" t="s">
        <v>1953</v>
      </c>
      <c r="J500" s="5">
        <v>101.0</v>
      </c>
      <c r="K500" s="5" t="s">
        <v>763</v>
      </c>
      <c r="M500" s="5">
        <v>26.0</v>
      </c>
    </row>
    <row r="501">
      <c r="A501" s="5">
        <v>11904.0</v>
      </c>
      <c r="D501" s="90" t="s">
        <v>21</v>
      </c>
      <c r="E501" s="90" t="s">
        <v>2048</v>
      </c>
      <c r="F501" s="5">
        <v>1981.0</v>
      </c>
      <c r="G501" s="5" t="s">
        <v>62</v>
      </c>
      <c r="H501" s="5" t="s">
        <v>1933</v>
      </c>
      <c r="I501" s="5" t="s">
        <v>1953</v>
      </c>
      <c r="J501" s="5">
        <v>101.0</v>
      </c>
      <c r="K501" s="5" t="s">
        <v>763</v>
      </c>
      <c r="M501" s="5">
        <v>26.0</v>
      </c>
    </row>
    <row r="502">
      <c r="A502" s="5">
        <v>11905.0</v>
      </c>
      <c r="D502" s="90" t="s">
        <v>21</v>
      </c>
      <c r="E502" s="90" t="s">
        <v>2049</v>
      </c>
      <c r="F502" s="5">
        <v>1981.0</v>
      </c>
      <c r="G502" s="5" t="s">
        <v>62</v>
      </c>
      <c r="H502" s="5" t="s">
        <v>1933</v>
      </c>
      <c r="I502" s="5" t="s">
        <v>1953</v>
      </c>
      <c r="J502" s="5">
        <v>101.0</v>
      </c>
      <c r="K502" s="5" t="s">
        <v>763</v>
      </c>
      <c r="M502" s="5">
        <v>26.0</v>
      </c>
    </row>
    <row r="503">
      <c r="A503" s="5">
        <v>11906.0</v>
      </c>
      <c r="D503" s="90" t="s">
        <v>21</v>
      </c>
      <c r="E503" s="90" t="s">
        <v>2050</v>
      </c>
      <c r="F503" s="5">
        <v>1981.0</v>
      </c>
      <c r="G503" s="5" t="s">
        <v>62</v>
      </c>
      <c r="H503" s="5" t="s">
        <v>1933</v>
      </c>
      <c r="I503" s="5" t="s">
        <v>1953</v>
      </c>
      <c r="J503" s="5">
        <v>101.0</v>
      </c>
      <c r="K503" s="5" t="s">
        <v>763</v>
      </c>
      <c r="M503" s="5">
        <v>26.0</v>
      </c>
    </row>
    <row r="504">
      <c r="A504" s="5">
        <v>11908.0</v>
      </c>
      <c r="D504" s="90" t="s">
        <v>21</v>
      </c>
      <c r="E504" s="90" t="s">
        <v>2051</v>
      </c>
      <c r="F504" s="5">
        <v>1981.0</v>
      </c>
      <c r="G504" s="5" t="s">
        <v>62</v>
      </c>
      <c r="H504" s="5" t="s">
        <v>1933</v>
      </c>
      <c r="I504" s="5" t="s">
        <v>1953</v>
      </c>
      <c r="J504" s="5">
        <v>101.0</v>
      </c>
      <c r="K504" s="5" t="s">
        <v>763</v>
      </c>
      <c r="M504" s="5">
        <v>26.0</v>
      </c>
    </row>
    <row r="505">
      <c r="A505" s="5">
        <v>11909.0</v>
      </c>
      <c r="D505" s="90" t="s">
        <v>21</v>
      </c>
      <c r="E505" s="90" t="s">
        <v>2052</v>
      </c>
      <c r="F505" s="5">
        <v>1981.0</v>
      </c>
      <c r="G505" s="5" t="s">
        <v>62</v>
      </c>
      <c r="H505" s="5" t="s">
        <v>1933</v>
      </c>
      <c r="I505" s="5" t="s">
        <v>1953</v>
      </c>
      <c r="J505" s="5">
        <v>101.0</v>
      </c>
      <c r="K505" s="5" t="s">
        <v>763</v>
      </c>
      <c r="M505" s="5">
        <v>26.0</v>
      </c>
    </row>
    <row r="506">
      <c r="A506" s="5">
        <v>11910.0</v>
      </c>
      <c r="D506" s="90" t="s">
        <v>21</v>
      </c>
      <c r="E506" s="90" t="s">
        <v>2053</v>
      </c>
      <c r="F506" s="5">
        <v>1981.0</v>
      </c>
      <c r="G506" s="5" t="s">
        <v>62</v>
      </c>
      <c r="H506" s="5" t="s">
        <v>1933</v>
      </c>
      <c r="I506" s="5" t="s">
        <v>1953</v>
      </c>
      <c r="J506" s="5">
        <v>101.0</v>
      </c>
      <c r="K506" s="5" t="s">
        <v>763</v>
      </c>
      <c r="M506" s="5">
        <v>26.0</v>
      </c>
    </row>
    <row r="507">
      <c r="A507" s="5">
        <v>11911.0</v>
      </c>
      <c r="D507" s="90" t="s">
        <v>21</v>
      </c>
      <c r="E507" s="90" t="s">
        <v>2054</v>
      </c>
      <c r="F507" s="5">
        <v>1981.0</v>
      </c>
      <c r="G507" s="5" t="s">
        <v>62</v>
      </c>
      <c r="H507" s="5" t="s">
        <v>1933</v>
      </c>
      <c r="I507" s="5" t="s">
        <v>1953</v>
      </c>
      <c r="J507" s="5">
        <v>101.0</v>
      </c>
      <c r="K507" s="5" t="s">
        <v>763</v>
      </c>
      <c r="M507" s="5">
        <v>26.0</v>
      </c>
    </row>
    <row r="508">
      <c r="A508" s="5">
        <f>A507+1</f>
        <v>11912</v>
      </c>
      <c r="D508" s="90" t="s">
        <v>21</v>
      </c>
      <c r="E508" s="90" t="s">
        <v>2055</v>
      </c>
      <c r="F508" s="5">
        <v>1988.0</v>
      </c>
      <c r="G508" s="5" t="s">
        <v>102</v>
      </c>
      <c r="H508" s="5" t="s">
        <v>1965</v>
      </c>
      <c r="I508" s="5">
        <v>64.0</v>
      </c>
      <c r="J508" s="5" t="s">
        <v>105</v>
      </c>
      <c r="K508" s="5" t="s">
        <v>72</v>
      </c>
      <c r="M508" s="5">
        <v>26.0</v>
      </c>
    </row>
    <row r="509">
      <c r="A509" s="5" t="s">
        <v>2854</v>
      </c>
      <c r="D509" s="90" t="s">
        <v>21</v>
      </c>
      <c r="E509" s="90" t="s">
        <v>2056</v>
      </c>
      <c r="F509" s="5">
        <v>1981.0</v>
      </c>
      <c r="G509" s="5" t="s">
        <v>62</v>
      </c>
      <c r="H509" s="5" t="s">
        <v>1933</v>
      </c>
      <c r="I509" s="5">
        <v>101.0</v>
      </c>
      <c r="J509" s="5" t="s">
        <v>1953</v>
      </c>
      <c r="K509" s="5" t="s">
        <v>666</v>
      </c>
      <c r="M509" s="5">
        <v>26.0</v>
      </c>
    </row>
    <row r="510">
      <c r="A510" s="5" t="s">
        <v>2854</v>
      </c>
      <c r="D510" s="90" t="s">
        <v>66</v>
      </c>
      <c r="E510" s="90" t="s">
        <v>2057</v>
      </c>
      <c r="F510" s="5">
        <v>1990.0</v>
      </c>
      <c r="G510" s="5" t="s">
        <v>2058</v>
      </c>
      <c r="H510" s="5" t="s">
        <v>288</v>
      </c>
      <c r="I510" s="5">
        <v>12.0</v>
      </c>
      <c r="J510" s="5" t="s">
        <v>2059</v>
      </c>
      <c r="K510" s="5" t="s">
        <v>244</v>
      </c>
      <c r="M510" s="5">
        <v>26.0</v>
      </c>
    </row>
    <row r="511">
      <c r="A511" s="5">
        <v>12007.0</v>
      </c>
      <c r="D511" s="90" t="s">
        <v>21</v>
      </c>
      <c r="E511" s="90" t="s">
        <v>2060</v>
      </c>
      <c r="F511" s="5">
        <v>1988.0</v>
      </c>
      <c r="G511" s="5" t="s">
        <v>102</v>
      </c>
      <c r="H511" s="5" t="s">
        <v>1993</v>
      </c>
      <c r="J511" s="5">
        <v>67.0</v>
      </c>
      <c r="K511" s="5" t="s">
        <v>72</v>
      </c>
      <c r="M511" s="5">
        <v>27.0</v>
      </c>
    </row>
    <row r="512">
      <c r="A512" s="5">
        <v>12113.0</v>
      </c>
      <c r="D512" s="90" t="s">
        <v>21</v>
      </c>
      <c r="E512" s="90" t="s">
        <v>2061</v>
      </c>
      <c r="F512" s="5">
        <v>1987.0</v>
      </c>
      <c r="G512" s="5" t="s">
        <v>102</v>
      </c>
      <c r="H512" s="5" t="s">
        <v>1961</v>
      </c>
      <c r="I512" s="5" t="s">
        <v>1567</v>
      </c>
      <c r="J512" s="5">
        <v>7.0</v>
      </c>
      <c r="K512" s="5" t="s">
        <v>72</v>
      </c>
      <c r="M512" s="5">
        <v>27.0</v>
      </c>
    </row>
    <row r="513">
      <c r="A513" s="5">
        <v>12114.0</v>
      </c>
      <c r="D513" s="90" t="s">
        <v>21</v>
      </c>
      <c r="E513" s="90" t="s">
        <v>2062</v>
      </c>
      <c r="F513" s="5">
        <v>1987.0</v>
      </c>
      <c r="G513" s="5" t="s">
        <v>102</v>
      </c>
      <c r="H513" s="5" t="s">
        <v>1961</v>
      </c>
      <c r="I513" s="5" t="s">
        <v>1567</v>
      </c>
      <c r="J513" s="5">
        <v>7.0</v>
      </c>
      <c r="K513" s="5" t="s">
        <v>72</v>
      </c>
      <c r="M513" s="5">
        <v>27.0</v>
      </c>
    </row>
    <row r="514">
      <c r="A514" s="5">
        <v>12115.0</v>
      </c>
      <c r="D514" s="90" t="s">
        <v>21</v>
      </c>
      <c r="E514" s="5">
        <v>5.217112E7</v>
      </c>
      <c r="F514" s="5">
        <v>1987.0</v>
      </c>
      <c r="G514" s="5" t="s">
        <v>102</v>
      </c>
      <c r="H514" s="5" t="s">
        <v>1961</v>
      </c>
      <c r="I514" s="5" t="s">
        <v>1567</v>
      </c>
      <c r="J514" s="5">
        <v>7.0</v>
      </c>
      <c r="K514" s="5" t="s">
        <v>72</v>
      </c>
      <c r="M514" s="5">
        <v>27.0</v>
      </c>
    </row>
    <row r="515">
      <c r="A515" s="5" t="s">
        <v>2854</v>
      </c>
      <c r="D515" s="112"/>
      <c r="E515" s="90" t="s">
        <v>2063</v>
      </c>
      <c r="F515" s="5">
        <v>1989.0</v>
      </c>
      <c r="G515" s="5" t="s">
        <v>102</v>
      </c>
      <c r="H515" s="5" t="s">
        <v>2023</v>
      </c>
      <c r="I515" s="5">
        <v>56.0</v>
      </c>
      <c r="J515" s="5" t="s">
        <v>105</v>
      </c>
      <c r="K515" s="5" t="s">
        <v>25</v>
      </c>
      <c r="M515" s="5">
        <v>27.0</v>
      </c>
    </row>
    <row r="516">
      <c r="A516" s="5" t="s">
        <v>2854</v>
      </c>
      <c r="D516" s="112"/>
      <c r="E516" s="90" t="s">
        <v>2064</v>
      </c>
      <c r="F516" s="5">
        <v>1989.0</v>
      </c>
      <c r="G516" s="5" t="s">
        <v>102</v>
      </c>
      <c r="H516" s="5" t="s">
        <v>2023</v>
      </c>
      <c r="I516" s="5">
        <v>56.0</v>
      </c>
      <c r="J516" s="5" t="s">
        <v>105</v>
      </c>
      <c r="K516" s="5" t="s">
        <v>25</v>
      </c>
      <c r="M516" s="5">
        <v>27.0</v>
      </c>
    </row>
    <row r="517">
      <c r="A517" s="5" t="s">
        <v>2854</v>
      </c>
      <c r="D517" s="112"/>
      <c r="E517" s="90" t="s">
        <v>2065</v>
      </c>
      <c r="F517" s="5">
        <v>1989.0</v>
      </c>
      <c r="G517" s="5" t="s">
        <v>102</v>
      </c>
      <c r="H517" s="5" t="s">
        <v>2023</v>
      </c>
      <c r="I517" s="5">
        <v>56.0</v>
      </c>
      <c r="J517" s="5" t="s">
        <v>105</v>
      </c>
      <c r="K517" s="5" t="s">
        <v>25</v>
      </c>
      <c r="M517" s="5">
        <v>27.0</v>
      </c>
    </row>
    <row r="518">
      <c r="A518" s="5" t="s">
        <v>2854</v>
      </c>
      <c r="D518" s="112"/>
      <c r="E518" s="90" t="s">
        <v>2066</v>
      </c>
      <c r="F518" s="5">
        <v>1992.0</v>
      </c>
      <c r="G518" s="5" t="s">
        <v>62</v>
      </c>
      <c r="H518" s="5" t="s">
        <v>288</v>
      </c>
      <c r="I518" s="5">
        <v>205.0</v>
      </c>
      <c r="J518" s="5" t="s">
        <v>105</v>
      </c>
      <c r="K518" s="5" t="s">
        <v>25</v>
      </c>
      <c r="M518" s="5">
        <v>27.0</v>
      </c>
    </row>
    <row r="519">
      <c r="A519" s="89" t="str">
        <f t="shared" ref="A519:A520" si="21">A518+1</f>
        <v>#VALUE!</v>
      </c>
      <c r="B519" s="5"/>
      <c r="C519" s="5"/>
      <c r="D519" s="90" t="s">
        <v>21</v>
      </c>
      <c r="E519" s="90" t="s">
        <v>2067</v>
      </c>
      <c r="F519" s="91">
        <v>2018.0</v>
      </c>
      <c r="G519" s="91" t="s">
        <v>786</v>
      </c>
      <c r="H519" s="91" t="s">
        <v>2068</v>
      </c>
      <c r="I519" s="91">
        <v>32.0</v>
      </c>
      <c r="J519" s="91" t="s">
        <v>2069</v>
      </c>
      <c r="K519" s="91" t="s">
        <v>25</v>
      </c>
      <c r="L519" s="92"/>
      <c r="M519" s="5">
        <v>28.0</v>
      </c>
    </row>
    <row r="520">
      <c r="A520" s="89" t="str">
        <f t="shared" si="21"/>
        <v>#VALUE!</v>
      </c>
      <c r="B520" s="91"/>
      <c r="C520" s="91"/>
      <c r="D520" s="125" t="s">
        <v>21</v>
      </c>
      <c r="E520" s="125" t="s">
        <v>2070</v>
      </c>
      <c r="F520" s="101">
        <v>2018.0</v>
      </c>
      <c r="G520" s="101" t="s">
        <v>119</v>
      </c>
      <c r="H520" s="101" t="s">
        <v>1976</v>
      </c>
      <c r="I520" s="101">
        <v>198.0</v>
      </c>
      <c r="J520" s="102"/>
      <c r="K520" s="102" t="s">
        <v>25</v>
      </c>
      <c r="L520" s="92"/>
      <c r="M520" s="5">
        <v>28.0</v>
      </c>
    </row>
    <row r="521">
      <c r="A521" s="5" t="s">
        <v>2854</v>
      </c>
      <c r="D521" s="112"/>
      <c r="E521" s="90" t="s">
        <v>2071</v>
      </c>
      <c r="F521" s="5">
        <v>1987.0</v>
      </c>
      <c r="G521" s="5" t="s">
        <v>102</v>
      </c>
      <c r="H521" s="5" t="s">
        <v>2025</v>
      </c>
      <c r="I521" s="5">
        <v>7.0</v>
      </c>
      <c r="J521" s="5" t="s">
        <v>2072</v>
      </c>
      <c r="K521" s="5" t="s">
        <v>72</v>
      </c>
      <c r="M521" s="5">
        <v>28.0</v>
      </c>
    </row>
    <row r="522">
      <c r="A522" s="5" t="s">
        <v>2854</v>
      </c>
      <c r="D522" s="112"/>
      <c r="E522" s="90" t="s">
        <v>2073</v>
      </c>
      <c r="F522" s="5">
        <v>1987.0</v>
      </c>
      <c r="G522" s="5" t="s">
        <v>102</v>
      </c>
      <c r="H522" s="5" t="s">
        <v>1864</v>
      </c>
      <c r="I522" s="5">
        <v>6.0</v>
      </c>
      <c r="J522" s="5" t="s">
        <v>1567</v>
      </c>
      <c r="K522" s="5" t="s">
        <v>72</v>
      </c>
      <c r="M522" s="5">
        <v>28.0</v>
      </c>
    </row>
    <row r="523">
      <c r="A523" s="5" t="s">
        <v>2854</v>
      </c>
      <c r="D523" s="112"/>
      <c r="E523" s="90" t="s">
        <v>2074</v>
      </c>
      <c r="F523" s="5">
        <v>1987.0</v>
      </c>
      <c r="G523" s="5" t="s">
        <v>102</v>
      </c>
      <c r="H523" s="5" t="s">
        <v>1965</v>
      </c>
      <c r="I523" s="5">
        <v>8.0</v>
      </c>
      <c r="J523" s="5" t="s">
        <v>1567</v>
      </c>
      <c r="K523" s="5" t="s">
        <v>72</v>
      </c>
      <c r="M523" s="5">
        <v>28.0</v>
      </c>
    </row>
    <row r="524">
      <c r="A524" s="5" t="s">
        <v>2854</v>
      </c>
      <c r="D524" s="112"/>
      <c r="E524" s="90" t="s">
        <v>2075</v>
      </c>
      <c r="F524" s="5">
        <v>1987.0</v>
      </c>
      <c r="G524" s="5" t="s">
        <v>102</v>
      </c>
      <c r="H524" s="5" t="s">
        <v>1965</v>
      </c>
      <c r="I524" s="5">
        <v>8.0</v>
      </c>
      <c r="J524" s="5" t="s">
        <v>1567</v>
      </c>
      <c r="K524" s="5" t="s">
        <v>72</v>
      </c>
      <c r="M524" s="5">
        <v>28.0</v>
      </c>
    </row>
    <row r="525">
      <c r="A525" s="89" t="str">
        <f t="shared" ref="A525:A528" si="22">A524+1</f>
        <v>#VALUE!</v>
      </c>
      <c r="B525" s="5"/>
      <c r="C525" s="5"/>
      <c r="D525" s="90" t="s">
        <v>21</v>
      </c>
      <c r="E525" s="90" t="s">
        <v>2076</v>
      </c>
      <c r="F525" s="101">
        <v>2017.0</v>
      </c>
      <c r="G525" s="101" t="s">
        <v>1995</v>
      </c>
      <c r="H525" s="101" t="s">
        <v>2077</v>
      </c>
      <c r="I525" s="101">
        <v>263.0</v>
      </c>
      <c r="J525" s="102"/>
      <c r="K525" s="91" t="s">
        <v>30</v>
      </c>
      <c r="L525" s="92"/>
      <c r="M525" s="5">
        <v>30.0</v>
      </c>
    </row>
    <row r="526">
      <c r="A526" s="89" t="str">
        <f t="shared" si="22"/>
        <v>#VALUE!</v>
      </c>
      <c r="B526" s="5"/>
      <c r="C526" s="5"/>
      <c r="D526" s="90" t="s">
        <v>21</v>
      </c>
      <c r="E526" s="90" t="s">
        <v>2078</v>
      </c>
      <c r="F526" s="91">
        <v>2019.0</v>
      </c>
      <c r="G526" s="91" t="s">
        <v>884</v>
      </c>
      <c r="H526" s="91" t="s">
        <v>1848</v>
      </c>
      <c r="I526" s="91">
        <v>274.0</v>
      </c>
      <c r="J526" s="92"/>
      <c r="K526" s="91" t="s">
        <v>25</v>
      </c>
      <c r="L526" s="92"/>
      <c r="M526" s="5">
        <v>30.0</v>
      </c>
    </row>
    <row r="527">
      <c r="A527" s="89" t="str">
        <f t="shared" si="22"/>
        <v>#VALUE!</v>
      </c>
      <c r="B527" s="5"/>
      <c r="C527" s="5"/>
      <c r="D527" s="90" t="s">
        <v>21</v>
      </c>
      <c r="E527" s="90" t="s">
        <v>2079</v>
      </c>
      <c r="F527" s="91">
        <v>2019.0</v>
      </c>
      <c r="G527" s="91" t="s">
        <v>1649</v>
      </c>
      <c r="H527" s="91" t="s">
        <v>1972</v>
      </c>
      <c r="I527" s="91"/>
      <c r="J527" s="91" t="s">
        <v>173</v>
      </c>
      <c r="K527" s="91" t="s">
        <v>30</v>
      </c>
      <c r="L527" s="92"/>
      <c r="M527" s="5">
        <v>30.0</v>
      </c>
    </row>
    <row r="528">
      <c r="A528" s="89" t="str">
        <f t="shared" si="22"/>
        <v>#VALUE!</v>
      </c>
      <c r="B528" s="5"/>
      <c r="C528" s="5"/>
      <c r="D528" s="90" t="s">
        <v>21</v>
      </c>
      <c r="E528" s="90" t="s">
        <v>2080</v>
      </c>
      <c r="F528" s="91">
        <v>2019.0</v>
      </c>
      <c r="G528" s="91" t="s">
        <v>884</v>
      </c>
      <c r="H528" s="91" t="s">
        <v>1848</v>
      </c>
      <c r="I528" s="91">
        <v>274.0</v>
      </c>
      <c r="J528" s="92"/>
      <c r="K528" s="91" t="s">
        <v>25</v>
      </c>
      <c r="L528" s="92"/>
      <c r="M528" s="5">
        <v>30.0</v>
      </c>
    </row>
    <row r="529">
      <c r="A529" s="89">
        <v>11104.0</v>
      </c>
      <c r="B529" s="114"/>
      <c r="C529" s="114"/>
      <c r="D529" s="115" t="s">
        <v>21</v>
      </c>
      <c r="E529" s="115" t="s">
        <v>2081</v>
      </c>
      <c r="F529" s="111">
        <v>2019.0</v>
      </c>
      <c r="G529" s="111" t="s">
        <v>1099</v>
      </c>
      <c r="H529" s="111" t="s">
        <v>1848</v>
      </c>
      <c r="I529" s="111">
        <v>161.0</v>
      </c>
      <c r="J529" s="111"/>
      <c r="K529" s="111" t="s">
        <v>25</v>
      </c>
      <c r="M529" s="5">
        <v>30.0</v>
      </c>
    </row>
    <row r="530">
      <c r="A530" s="89">
        <f t="shared" ref="A530:A533" si="23">A529+1</f>
        <v>11105</v>
      </c>
      <c r="B530" s="114"/>
      <c r="C530" s="114"/>
      <c r="D530" s="115" t="s">
        <v>21</v>
      </c>
      <c r="E530" s="115" t="s">
        <v>2082</v>
      </c>
      <c r="F530" s="111">
        <v>2019.0</v>
      </c>
      <c r="G530" s="111" t="s">
        <v>1099</v>
      </c>
      <c r="H530" s="111" t="s">
        <v>1848</v>
      </c>
      <c r="I530" s="111">
        <v>161.0</v>
      </c>
      <c r="J530" s="111"/>
      <c r="K530" s="111" t="s">
        <v>25</v>
      </c>
      <c r="M530" s="5">
        <v>30.0</v>
      </c>
    </row>
    <row r="531">
      <c r="A531" s="89">
        <f t="shared" si="23"/>
        <v>11106</v>
      </c>
      <c r="B531" s="114"/>
      <c r="C531" s="114"/>
      <c r="D531" s="115" t="s">
        <v>21</v>
      </c>
      <c r="E531" s="115" t="s">
        <v>2083</v>
      </c>
      <c r="F531" s="111">
        <v>2019.0</v>
      </c>
      <c r="G531" s="111" t="s">
        <v>305</v>
      </c>
      <c r="H531" s="111" t="s">
        <v>1449</v>
      </c>
      <c r="I531" s="111">
        <v>172.0</v>
      </c>
      <c r="J531" s="111"/>
      <c r="K531" s="111" t="s">
        <v>30</v>
      </c>
      <c r="M531" s="5">
        <v>30.0</v>
      </c>
    </row>
    <row r="532">
      <c r="A532" s="89">
        <f t="shared" si="23"/>
        <v>11107</v>
      </c>
      <c r="B532" s="114"/>
      <c r="C532" s="114"/>
      <c r="D532" s="115" t="s">
        <v>21</v>
      </c>
      <c r="E532" s="115" t="s">
        <v>2084</v>
      </c>
      <c r="F532" s="111">
        <v>2019.0</v>
      </c>
      <c r="G532" s="111" t="s">
        <v>305</v>
      </c>
      <c r="H532" s="111" t="s">
        <v>1449</v>
      </c>
      <c r="I532" s="111">
        <v>172.0</v>
      </c>
      <c r="J532" s="111"/>
      <c r="K532" s="111" t="s">
        <v>30</v>
      </c>
      <c r="M532" s="5">
        <v>30.0</v>
      </c>
    </row>
    <row r="533">
      <c r="A533" s="89">
        <f t="shared" si="23"/>
        <v>11108</v>
      </c>
      <c r="B533" s="114"/>
      <c r="C533" s="114"/>
      <c r="D533" s="115" t="s">
        <v>21</v>
      </c>
      <c r="E533" s="115" t="s">
        <v>2085</v>
      </c>
      <c r="F533" s="111">
        <v>2019.0</v>
      </c>
      <c r="G533" s="111" t="s">
        <v>956</v>
      </c>
      <c r="H533" s="111" t="s">
        <v>1848</v>
      </c>
      <c r="I533" s="111">
        <v>165.0</v>
      </c>
      <c r="J533" s="111"/>
      <c r="K533" s="111" t="s">
        <v>25</v>
      </c>
      <c r="M533" s="5">
        <v>30.0</v>
      </c>
    </row>
    <row r="534">
      <c r="A534" s="89" t="str">
        <f>'Drop 1 TCG'!A16+1</f>
        <v>#VALUE!</v>
      </c>
      <c r="B534" s="114"/>
      <c r="C534" s="114"/>
      <c r="D534" s="115" t="s">
        <v>21</v>
      </c>
      <c r="E534" s="115" t="s">
        <v>2086</v>
      </c>
      <c r="F534" s="111">
        <v>2019.0</v>
      </c>
      <c r="G534" s="111" t="s">
        <v>786</v>
      </c>
      <c r="H534" s="111" t="s">
        <v>1786</v>
      </c>
      <c r="I534" s="111">
        <v>2.0</v>
      </c>
      <c r="J534" s="111" t="s">
        <v>2087</v>
      </c>
      <c r="K534" s="111" t="s">
        <v>30</v>
      </c>
      <c r="M534" s="5">
        <v>30.0</v>
      </c>
    </row>
    <row r="535">
      <c r="A535" s="89" t="str">
        <f>'Drop 1 Baseball'!A195+1</f>
        <v>#VALUE!</v>
      </c>
      <c r="D535" s="90" t="s">
        <v>21</v>
      </c>
      <c r="E535" s="90" t="s">
        <v>2088</v>
      </c>
      <c r="F535" s="5">
        <v>2018.0</v>
      </c>
      <c r="G535" s="5" t="s">
        <v>305</v>
      </c>
      <c r="H535" s="5" t="s">
        <v>2089</v>
      </c>
      <c r="I535" s="5">
        <v>162.0</v>
      </c>
      <c r="J535" s="5"/>
      <c r="K535" s="5" t="s">
        <v>30</v>
      </c>
      <c r="M535" s="5">
        <v>30.0</v>
      </c>
    </row>
    <row r="536">
      <c r="A536" s="5">
        <v>11783.0</v>
      </c>
      <c r="D536" s="90" t="s">
        <v>21</v>
      </c>
      <c r="E536" s="90" t="s">
        <v>2090</v>
      </c>
      <c r="F536" s="5">
        <v>2019.0</v>
      </c>
      <c r="G536" s="5" t="s">
        <v>956</v>
      </c>
      <c r="H536" s="5" t="s">
        <v>1786</v>
      </c>
      <c r="I536" s="5"/>
      <c r="J536" s="5">
        <v>210.0</v>
      </c>
      <c r="K536" s="5" t="s">
        <v>30</v>
      </c>
      <c r="M536" s="5">
        <v>30.0</v>
      </c>
    </row>
    <row r="537">
      <c r="A537" s="5">
        <v>11853.0</v>
      </c>
      <c r="D537" s="90" t="s">
        <v>21</v>
      </c>
      <c r="E537" s="90" t="s">
        <v>2091</v>
      </c>
      <c r="F537" s="5">
        <v>1992.0</v>
      </c>
      <c r="G537" s="5" t="s">
        <v>62</v>
      </c>
      <c r="H537" s="5" t="s">
        <v>1826</v>
      </c>
      <c r="I537" s="5"/>
      <c r="J537" s="5">
        <v>362.0</v>
      </c>
      <c r="K537" s="5" t="s">
        <v>25</v>
      </c>
      <c r="M537" s="5">
        <v>30.0</v>
      </c>
    </row>
    <row r="538">
      <c r="A538" s="5">
        <v>11854.0</v>
      </c>
      <c r="D538" s="90" t="s">
        <v>21</v>
      </c>
      <c r="E538" s="90" t="s">
        <v>2092</v>
      </c>
      <c r="F538" s="5">
        <v>1992.0</v>
      </c>
      <c r="G538" s="5" t="s">
        <v>62</v>
      </c>
      <c r="H538" s="5" t="s">
        <v>1826</v>
      </c>
      <c r="I538" s="5"/>
      <c r="J538" s="5">
        <v>362.0</v>
      </c>
      <c r="K538" s="5" t="s">
        <v>25</v>
      </c>
      <c r="M538" s="5">
        <v>30.0</v>
      </c>
    </row>
    <row r="539">
      <c r="A539" s="5">
        <v>11855.0</v>
      </c>
      <c r="D539" s="90" t="s">
        <v>21</v>
      </c>
      <c r="E539" s="90" t="s">
        <v>2093</v>
      </c>
      <c r="F539" s="5">
        <v>1992.0</v>
      </c>
      <c r="G539" s="5" t="s">
        <v>62</v>
      </c>
      <c r="H539" s="5" t="s">
        <v>1826</v>
      </c>
      <c r="I539" s="5"/>
      <c r="J539" s="5">
        <v>362.0</v>
      </c>
      <c r="K539" s="5" t="s">
        <v>25</v>
      </c>
      <c r="M539" s="5">
        <v>30.0</v>
      </c>
    </row>
    <row r="540">
      <c r="A540" s="5">
        <v>11856.0</v>
      </c>
      <c r="D540" s="90" t="s">
        <v>21</v>
      </c>
      <c r="E540" s="90" t="s">
        <v>2094</v>
      </c>
      <c r="F540" s="5">
        <v>1992.0</v>
      </c>
      <c r="G540" s="5" t="s">
        <v>62</v>
      </c>
      <c r="H540" s="5" t="s">
        <v>1826</v>
      </c>
      <c r="I540" s="5"/>
      <c r="J540" s="5">
        <v>362.0</v>
      </c>
      <c r="K540" s="5" t="s">
        <v>25</v>
      </c>
      <c r="M540" s="5">
        <v>30.0</v>
      </c>
    </row>
    <row r="541">
      <c r="A541" s="5">
        <v>11857.0</v>
      </c>
      <c r="D541" s="90" t="s">
        <v>21</v>
      </c>
      <c r="E541" s="90" t="s">
        <v>2095</v>
      </c>
      <c r="F541" s="5">
        <v>1992.0</v>
      </c>
      <c r="G541" s="5" t="s">
        <v>62</v>
      </c>
      <c r="H541" s="5" t="s">
        <v>1826</v>
      </c>
      <c r="I541" s="5"/>
      <c r="J541" s="5">
        <v>362.0</v>
      </c>
      <c r="K541" s="5" t="s">
        <v>25</v>
      </c>
      <c r="M541" s="5">
        <v>30.0</v>
      </c>
    </row>
    <row r="542">
      <c r="A542" s="5">
        <v>11858.0</v>
      </c>
      <c r="D542" s="90" t="s">
        <v>21</v>
      </c>
      <c r="E542" s="90" t="s">
        <v>2096</v>
      </c>
      <c r="F542" s="5">
        <v>1992.0</v>
      </c>
      <c r="G542" s="5" t="s">
        <v>62</v>
      </c>
      <c r="H542" s="5" t="s">
        <v>1826</v>
      </c>
      <c r="I542" s="5"/>
      <c r="J542" s="5">
        <v>362.0</v>
      </c>
      <c r="K542" s="5" t="s">
        <v>72</v>
      </c>
      <c r="M542" s="5">
        <v>30.0</v>
      </c>
    </row>
    <row r="543">
      <c r="A543" s="5">
        <v>11859.0</v>
      </c>
      <c r="D543" s="90" t="s">
        <v>21</v>
      </c>
      <c r="E543" s="122" t="s">
        <v>2097</v>
      </c>
      <c r="F543" s="5">
        <v>1992.0</v>
      </c>
      <c r="G543" s="117" t="s">
        <v>62</v>
      </c>
      <c r="H543" s="117" t="s">
        <v>1826</v>
      </c>
      <c r="I543" s="117"/>
      <c r="J543" s="116">
        <v>362.0</v>
      </c>
      <c r="K543" s="118" t="s">
        <v>72</v>
      </c>
      <c r="M543" s="5">
        <v>30.0</v>
      </c>
    </row>
    <row r="544">
      <c r="A544" s="5">
        <v>11860.0</v>
      </c>
      <c r="D544" s="90" t="s">
        <v>21</v>
      </c>
      <c r="E544" s="122" t="s">
        <v>2098</v>
      </c>
      <c r="F544" s="5">
        <v>1992.0</v>
      </c>
      <c r="G544" s="117" t="s">
        <v>62</v>
      </c>
      <c r="H544" s="117" t="s">
        <v>1826</v>
      </c>
      <c r="I544" s="117"/>
      <c r="J544" s="116">
        <v>362.0</v>
      </c>
      <c r="K544" s="118" t="s">
        <v>72</v>
      </c>
      <c r="M544" s="5">
        <v>30.0</v>
      </c>
    </row>
    <row r="545">
      <c r="A545" s="5">
        <v>11861.0</v>
      </c>
      <c r="D545" s="90" t="s">
        <v>21</v>
      </c>
      <c r="E545" s="122" t="s">
        <v>2099</v>
      </c>
      <c r="F545" s="5">
        <v>1992.0</v>
      </c>
      <c r="G545" s="117" t="s">
        <v>62</v>
      </c>
      <c r="H545" s="117" t="s">
        <v>1826</v>
      </c>
      <c r="I545" s="117"/>
      <c r="J545" s="116">
        <v>362.0</v>
      </c>
      <c r="K545" s="118" t="s">
        <v>72</v>
      </c>
      <c r="M545" s="5">
        <v>30.0</v>
      </c>
    </row>
    <row r="546">
      <c r="A546" s="5">
        <v>11862.0</v>
      </c>
      <c r="D546" s="90" t="s">
        <v>21</v>
      </c>
      <c r="E546" s="122" t="s">
        <v>2100</v>
      </c>
      <c r="F546" s="5">
        <v>1992.0</v>
      </c>
      <c r="G546" s="117" t="s">
        <v>62</v>
      </c>
      <c r="H546" s="117" t="s">
        <v>1826</v>
      </c>
      <c r="I546" s="117"/>
      <c r="J546" s="116">
        <v>362.0</v>
      </c>
      <c r="K546" s="118" t="s">
        <v>72</v>
      </c>
      <c r="M546" s="5">
        <v>30.0</v>
      </c>
    </row>
    <row r="547">
      <c r="A547" s="5">
        <v>11864.0</v>
      </c>
      <c r="D547" s="90" t="s">
        <v>21</v>
      </c>
      <c r="E547" s="122" t="s">
        <v>2101</v>
      </c>
      <c r="F547" s="116">
        <v>1987.0</v>
      </c>
      <c r="G547" s="117" t="s">
        <v>62</v>
      </c>
      <c r="H547" s="117" t="s">
        <v>1826</v>
      </c>
      <c r="I547" s="117"/>
      <c r="J547" s="116">
        <v>362.0</v>
      </c>
      <c r="K547" s="118" t="s">
        <v>72</v>
      </c>
      <c r="M547" s="5">
        <v>30.0</v>
      </c>
    </row>
    <row r="548">
      <c r="A548" s="5">
        <v>11912.0</v>
      </c>
      <c r="D548" s="90" t="s">
        <v>21</v>
      </c>
      <c r="E548" s="5">
        <v>5.501042E7</v>
      </c>
      <c r="F548" s="5">
        <v>1981.0</v>
      </c>
      <c r="G548" s="5" t="s">
        <v>62</v>
      </c>
      <c r="H548" s="5" t="s">
        <v>1933</v>
      </c>
      <c r="I548" s="5" t="s">
        <v>1953</v>
      </c>
      <c r="J548" s="5">
        <v>101.0</v>
      </c>
      <c r="K548" s="5" t="s">
        <v>666</v>
      </c>
      <c r="M548" s="5">
        <v>30.0</v>
      </c>
    </row>
    <row r="549">
      <c r="A549" s="5">
        <v>11951.0</v>
      </c>
      <c r="D549" s="90" t="s">
        <v>21</v>
      </c>
      <c r="E549" s="90" t="s">
        <v>2102</v>
      </c>
      <c r="F549" s="5">
        <v>1990.0</v>
      </c>
      <c r="G549" s="5" t="s">
        <v>2103</v>
      </c>
      <c r="H549" s="5" t="s">
        <v>2104</v>
      </c>
      <c r="J549" s="5" t="s">
        <v>2105</v>
      </c>
      <c r="K549" s="5" t="s">
        <v>25</v>
      </c>
      <c r="M549" s="5">
        <v>30.0</v>
      </c>
    </row>
    <row r="550">
      <c r="A550" s="5">
        <v>11965.0</v>
      </c>
      <c r="D550" s="90" t="s">
        <v>21</v>
      </c>
      <c r="E550" s="5">
        <v>5.5426555E7</v>
      </c>
      <c r="F550" s="5">
        <v>1989.0</v>
      </c>
      <c r="G550" s="5" t="s">
        <v>102</v>
      </c>
      <c r="H550" s="5" t="s">
        <v>1933</v>
      </c>
      <c r="J550" s="5">
        <v>8.0</v>
      </c>
      <c r="K550" s="5" t="s">
        <v>25</v>
      </c>
      <c r="M550" s="5">
        <v>30.0</v>
      </c>
    </row>
    <row r="551">
      <c r="A551" s="5">
        <v>11966.0</v>
      </c>
      <c r="D551" s="90" t="s">
        <v>21</v>
      </c>
      <c r="E551" s="5">
        <v>5.5426556E7</v>
      </c>
      <c r="F551" s="5">
        <v>1989.0</v>
      </c>
      <c r="G551" s="5" t="s">
        <v>102</v>
      </c>
      <c r="H551" s="5" t="s">
        <v>1933</v>
      </c>
      <c r="J551" s="5">
        <v>8.0</v>
      </c>
      <c r="K551" s="5" t="s">
        <v>25</v>
      </c>
      <c r="M551" s="5">
        <v>30.0</v>
      </c>
    </row>
    <row r="552">
      <c r="A552" s="5">
        <v>11967.0</v>
      </c>
      <c r="D552" s="90" t="s">
        <v>21</v>
      </c>
      <c r="E552" s="5">
        <v>5.5426557E7</v>
      </c>
      <c r="F552" s="5">
        <v>1989.0</v>
      </c>
      <c r="G552" s="5" t="s">
        <v>102</v>
      </c>
      <c r="H552" s="5" t="s">
        <v>1933</v>
      </c>
      <c r="J552" s="5">
        <v>8.0</v>
      </c>
      <c r="K552" s="5" t="s">
        <v>25</v>
      </c>
      <c r="M552" s="5">
        <v>30.0</v>
      </c>
    </row>
    <row r="553">
      <c r="A553" s="5">
        <v>11968.0</v>
      </c>
      <c r="D553" s="90" t="s">
        <v>21</v>
      </c>
      <c r="E553" s="5">
        <v>5.2286716E7</v>
      </c>
      <c r="F553" s="5">
        <v>1992.0</v>
      </c>
      <c r="G553" s="5" t="s">
        <v>62</v>
      </c>
      <c r="H553" s="5" t="s">
        <v>2106</v>
      </c>
      <c r="J553" s="5">
        <v>362.0</v>
      </c>
      <c r="K553" s="5" t="s">
        <v>25</v>
      </c>
      <c r="M553" s="5">
        <v>30.0</v>
      </c>
    </row>
    <row r="554">
      <c r="A554" s="5">
        <v>11969.0</v>
      </c>
      <c r="D554" s="90" t="s">
        <v>21</v>
      </c>
      <c r="E554" s="5">
        <v>5.2286718E7</v>
      </c>
      <c r="F554" s="5">
        <v>1992.0</v>
      </c>
      <c r="G554" s="5" t="s">
        <v>62</v>
      </c>
      <c r="H554" s="5" t="s">
        <v>2106</v>
      </c>
      <c r="J554" s="5">
        <v>362.0</v>
      </c>
      <c r="K554" s="5" t="s">
        <v>25</v>
      </c>
      <c r="M554" s="5">
        <v>30.0</v>
      </c>
    </row>
    <row r="555">
      <c r="A555" s="5">
        <v>11970.0</v>
      </c>
      <c r="D555" s="90" t="s">
        <v>21</v>
      </c>
      <c r="E555" s="90" t="s">
        <v>2107</v>
      </c>
      <c r="F555" s="5">
        <v>1992.0</v>
      </c>
      <c r="G555" s="5" t="s">
        <v>62</v>
      </c>
      <c r="H555" s="5" t="s">
        <v>2106</v>
      </c>
      <c r="J555" s="5">
        <v>362.0</v>
      </c>
      <c r="K555" s="5" t="s">
        <v>25</v>
      </c>
      <c r="M555" s="5">
        <v>30.0</v>
      </c>
    </row>
    <row r="556">
      <c r="A556" s="5">
        <v>11999.0</v>
      </c>
      <c r="D556" s="90" t="s">
        <v>21</v>
      </c>
      <c r="E556" s="90" t="s">
        <v>2108</v>
      </c>
      <c r="F556" s="5">
        <v>1988.0</v>
      </c>
      <c r="G556" s="5" t="s">
        <v>102</v>
      </c>
      <c r="H556" s="5" t="s">
        <v>1933</v>
      </c>
      <c r="J556" s="5">
        <v>9.0</v>
      </c>
      <c r="K556" s="5" t="s">
        <v>72</v>
      </c>
      <c r="M556" s="5">
        <v>30.0</v>
      </c>
    </row>
    <row r="557">
      <c r="A557" s="5">
        <v>12000.0</v>
      </c>
      <c r="D557" s="90" t="s">
        <v>21</v>
      </c>
      <c r="E557" s="90" t="s">
        <v>2109</v>
      </c>
      <c r="F557" s="5">
        <v>1988.0</v>
      </c>
      <c r="G557" s="5" t="s">
        <v>102</v>
      </c>
      <c r="H557" s="5" t="s">
        <v>1933</v>
      </c>
      <c r="J557" s="5">
        <v>9.0</v>
      </c>
      <c r="K557" s="5" t="s">
        <v>72</v>
      </c>
      <c r="M557" s="5">
        <v>30.0</v>
      </c>
    </row>
    <row r="558">
      <c r="A558" s="5">
        <v>12046.0</v>
      </c>
      <c r="D558" s="90" t="s">
        <v>21</v>
      </c>
      <c r="E558" s="5">
        <v>8.1259403E7</v>
      </c>
      <c r="F558" s="5">
        <v>1988.0</v>
      </c>
      <c r="G558" s="5" t="s">
        <v>102</v>
      </c>
      <c r="H558" s="5" t="s">
        <v>1864</v>
      </c>
      <c r="I558" s="5" t="s">
        <v>1865</v>
      </c>
      <c r="J558" s="5">
        <v>129.0</v>
      </c>
      <c r="K558" s="5" t="s">
        <v>25</v>
      </c>
      <c r="M558" s="5">
        <v>30.0</v>
      </c>
    </row>
    <row r="559">
      <c r="A559" s="5">
        <v>12047.0</v>
      </c>
      <c r="D559" s="90" t="s">
        <v>21</v>
      </c>
      <c r="E559" s="90" t="s">
        <v>2110</v>
      </c>
      <c r="F559" s="5">
        <v>1988.0</v>
      </c>
      <c r="G559" s="5" t="s">
        <v>102</v>
      </c>
      <c r="H559" s="5" t="s">
        <v>1864</v>
      </c>
      <c r="I559" s="5" t="s">
        <v>1865</v>
      </c>
      <c r="J559" s="5">
        <v>129.0</v>
      </c>
      <c r="K559" s="5" t="s">
        <v>25</v>
      </c>
      <c r="M559" s="5">
        <v>30.0</v>
      </c>
    </row>
    <row r="560">
      <c r="A560" s="5">
        <v>12095.0</v>
      </c>
      <c r="D560" s="90" t="s">
        <v>21</v>
      </c>
      <c r="E560" s="90" t="s">
        <v>2111</v>
      </c>
      <c r="F560" s="5">
        <v>1987.0</v>
      </c>
      <c r="G560" s="5" t="s">
        <v>1969</v>
      </c>
      <c r="H560" s="5" t="s">
        <v>1943</v>
      </c>
      <c r="I560" s="5"/>
      <c r="J560" s="5">
        <v>3.0</v>
      </c>
      <c r="K560" s="5" t="s">
        <v>666</v>
      </c>
      <c r="M560" s="5">
        <v>30.0</v>
      </c>
    </row>
    <row r="561">
      <c r="A561" s="5">
        <v>12155.0</v>
      </c>
      <c r="D561" s="90" t="s">
        <v>149</v>
      </c>
      <c r="E561" s="90" t="s">
        <v>2112</v>
      </c>
      <c r="F561" s="5">
        <v>2019.0</v>
      </c>
      <c r="G561" s="5" t="s">
        <v>1161</v>
      </c>
      <c r="H561" s="5" t="s">
        <v>1786</v>
      </c>
      <c r="J561" s="5">
        <v>209.0</v>
      </c>
      <c r="K561" s="5" t="s">
        <v>155</v>
      </c>
      <c r="M561" s="5">
        <v>30.0</v>
      </c>
    </row>
    <row r="562">
      <c r="A562" s="5">
        <v>12215.0</v>
      </c>
      <c r="D562" s="90" t="s">
        <v>21</v>
      </c>
      <c r="E562" s="90" t="s">
        <v>2113</v>
      </c>
      <c r="F562" s="5">
        <v>1988.0</v>
      </c>
      <c r="G562" s="5" t="s">
        <v>102</v>
      </c>
      <c r="H562" s="5" t="s">
        <v>2114</v>
      </c>
      <c r="I562" s="5">
        <v>16.0</v>
      </c>
      <c r="J562" s="5" t="s">
        <v>105</v>
      </c>
      <c r="K562" s="5" t="s">
        <v>25</v>
      </c>
      <c r="M562" s="5">
        <v>30.0</v>
      </c>
    </row>
    <row r="563">
      <c r="A563" s="5">
        <f t="shared" ref="A563:A564" si="24">A562+1</f>
        <v>12216</v>
      </c>
      <c r="D563" s="90" t="s">
        <v>21</v>
      </c>
      <c r="E563" s="90" t="s">
        <v>2115</v>
      </c>
      <c r="F563" s="5">
        <v>1988.0</v>
      </c>
      <c r="G563" s="5" t="s">
        <v>102</v>
      </c>
      <c r="H563" s="5" t="s">
        <v>2114</v>
      </c>
      <c r="I563" s="5">
        <v>16.0</v>
      </c>
      <c r="J563" s="5" t="s">
        <v>105</v>
      </c>
      <c r="K563" s="5" t="s">
        <v>25</v>
      </c>
      <c r="M563" s="5">
        <v>30.0</v>
      </c>
    </row>
    <row r="564">
      <c r="A564" s="5">
        <f t="shared" si="24"/>
        <v>12217</v>
      </c>
      <c r="D564" s="90" t="s">
        <v>21</v>
      </c>
      <c r="E564" s="90" t="s">
        <v>2116</v>
      </c>
      <c r="F564" s="5">
        <v>1988.0</v>
      </c>
      <c r="G564" s="5" t="s">
        <v>102</v>
      </c>
      <c r="H564" s="5" t="s">
        <v>2114</v>
      </c>
      <c r="I564" s="5">
        <v>16.0</v>
      </c>
      <c r="J564" s="5" t="s">
        <v>105</v>
      </c>
      <c r="K564" s="5" t="s">
        <v>25</v>
      </c>
      <c r="M564" s="5">
        <v>30.0</v>
      </c>
    </row>
    <row r="565">
      <c r="A565" s="5">
        <v>12400.0</v>
      </c>
      <c r="D565" s="90" t="s">
        <v>21</v>
      </c>
      <c r="E565" s="90" t="s">
        <v>2117</v>
      </c>
      <c r="F565" s="5">
        <v>1987.0</v>
      </c>
      <c r="G565" s="5" t="s">
        <v>102</v>
      </c>
      <c r="H565" s="5" t="s">
        <v>1864</v>
      </c>
      <c r="I565" s="5">
        <v>6.0</v>
      </c>
      <c r="J565" s="5" t="s">
        <v>1567</v>
      </c>
      <c r="K565" s="5" t="s">
        <v>72</v>
      </c>
      <c r="M565" s="5">
        <v>30.0</v>
      </c>
    </row>
    <row r="566">
      <c r="A566" s="5">
        <v>12401.0</v>
      </c>
      <c r="D566" s="90" t="s">
        <v>21</v>
      </c>
      <c r="E566" s="90" t="s">
        <v>2118</v>
      </c>
      <c r="F566" s="5">
        <v>1987.0</v>
      </c>
      <c r="G566" s="5" t="s">
        <v>102</v>
      </c>
      <c r="H566" s="5" t="s">
        <v>1864</v>
      </c>
      <c r="I566" s="5">
        <v>6.0</v>
      </c>
      <c r="J566" s="5" t="s">
        <v>1567</v>
      </c>
      <c r="K566" s="5" t="s">
        <v>72</v>
      </c>
      <c r="M566" s="5">
        <v>30.0</v>
      </c>
    </row>
    <row r="567">
      <c r="A567" s="5">
        <v>12402.0</v>
      </c>
      <c r="D567" s="90" t="s">
        <v>21</v>
      </c>
      <c r="E567" s="90" t="s">
        <v>2119</v>
      </c>
      <c r="F567" s="5">
        <v>1987.0</v>
      </c>
      <c r="G567" s="5" t="s">
        <v>102</v>
      </c>
      <c r="H567" s="5" t="s">
        <v>1864</v>
      </c>
      <c r="I567" s="5">
        <v>6.0</v>
      </c>
      <c r="J567" s="5" t="s">
        <v>1567</v>
      </c>
      <c r="K567" s="5" t="s">
        <v>72</v>
      </c>
      <c r="M567" s="5">
        <v>30.0</v>
      </c>
    </row>
    <row r="568">
      <c r="A568" s="5">
        <v>12403.0</v>
      </c>
      <c r="D568" s="90" t="s">
        <v>21</v>
      </c>
      <c r="E568" s="90" t="s">
        <v>2120</v>
      </c>
      <c r="F568" s="5">
        <v>1987.0</v>
      </c>
      <c r="G568" s="5" t="s">
        <v>102</v>
      </c>
      <c r="H568" s="5" t="s">
        <v>1864</v>
      </c>
      <c r="I568" s="5">
        <v>6.0</v>
      </c>
      <c r="J568" s="5" t="s">
        <v>1567</v>
      </c>
      <c r="K568" s="5" t="s">
        <v>72</v>
      </c>
      <c r="M568" s="5">
        <v>30.0</v>
      </c>
    </row>
    <row r="569">
      <c r="A569" s="5">
        <v>12404.0</v>
      </c>
      <c r="D569" s="90" t="s">
        <v>21</v>
      </c>
      <c r="E569" s="90" t="s">
        <v>2121</v>
      </c>
      <c r="F569" s="5">
        <v>1987.0</v>
      </c>
      <c r="G569" s="5" t="s">
        <v>102</v>
      </c>
      <c r="H569" s="5" t="s">
        <v>1864</v>
      </c>
      <c r="I569" s="5">
        <v>6.0</v>
      </c>
      <c r="J569" s="5" t="s">
        <v>1567</v>
      </c>
      <c r="K569" s="5" t="s">
        <v>72</v>
      </c>
      <c r="M569" s="5">
        <v>30.0</v>
      </c>
    </row>
    <row r="570">
      <c r="A570" s="5">
        <v>12407.0</v>
      </c>
      <c r="D570" s="90" t="s">
        <v>21</v>
      </c>
      <c r="E570" s="90" t="s">
        <v>2122</v>
      </c>
      <c r="F570" s="5">
        <v>1988.0</v>
      </c>
      <c r="G570" s="5" t="s">
        <v>102</v>
      </c>
      <c r="H570" s="5" t="s">
        <v>2114</v>
      </c>
      <c r="I570" s="5">
        <v>16.0</v>
      </c>
      <c r="J570" s="5" t="s">
        <v>105</v>
      </c>
      <c r="K570" s="5" t="s">
        <v>25</v>
      </c>
      <c r="M570" s="5">
        <v>30.0</v>
      </c>
    </row>
    <row r="571">
      <c r="A571" s="5">
        <v>12408.0</v>
      </c>
      <c r="D571" s="90" t="s">
        <v>21</v>
      </c>
      <c r="E571" s="90" t="s">
        <v>2123</v>
      </c>
      <c r="F571" s="5">
        <v>1988.0</v>
      </c>
      <c r="G571" s="5" t="s">
        <v>102</v>
      </c>
      <c r="H571" s="5" t="s">
        <v>2114</v>
      </c>
      <c r="I571" s="5">
        <v>16.0</v>
      </c>
      <c r="J571" s="5" t="s">
        <v>105</v>
      </c>
      <c r="K571" s="5" t="s">
        <v>25</v>
      </c>
      <c r="M571" s="5">
        <v>30.0</v>
      </c>
    </row>
    <row r="572">
      <c r="A572" s="5" t="s">
        <v>2854</v>
      </c>
      <c r="D572" s="112"/>
      <c r="E572" s="90" t="s">
        <v>2124</v>
      </c>
      <c r="F572" s="5">
        <v>1990.0</v>
      </c>
      <c r="G572" s="5" t="s">
        <v>2125</v>
      </c>
      <c r="H572" s="5" t="s">
        <v>288</v>
      </c>
      <c r="I572" s="5">
        <v>41.0</v>
      </c>
      <c r="J572" s="5" t="s">
        <v>105</v>
      </c>
      <c r="K572" s="5" t="s">
        <v>25</v>
      </c>
      <c r="M572" s="5">
        <v>30.0</v>
      </c>
    </row>
    <row r="573">
      <c r="A573" s="5" t="s">
        <v>2854</v>
      </c>
      <c r="D573" s="112"/>
      <c r="E573" s="90" t="s">
        <v>2126</v>
      </c>
      <c r="F573" s="5">
        <v>1987.0</v>
      </c>
      <c r="G573" s="5" t="s">
        <v>102</v>
      </c>
      <c r="H573" s="5" t="s">
        <v>2127</v>
      </c>
      <c r="I573" s="5">
        <v>80.0</v>
      </c>
      <c r="J573" s="5" t="s">
        <v>105</v>
      </c>
      <c r="K573" s="5" t="s">
        <v>72</v>
      </c>
      <c r="M573" s="5">
        <v>30.0</v>
      </c>
    </row>
    <row r="574">
      <c r="A574" s="5" t="s">
        <v>2854</v>
      </c>
      <c r="D574" s="112"/>
      <c r="E574" s="90" t="s">
        <v>2128</v>
      </c>
      <c r="F574" s="5">
        <v>1987.0</v>
      </c>
      <c r="G574" s="5" t="s">
        <v>102</v>
      </c>
      <c r="H574" s="5" t="s">
        <v>2127</v>
      </c>
      <c r="I574" s="5">
        <v>80.0</v>
      </c>
      <c r="J574" s="5" t="s">
        <v>105</v>
      </c>
      <c r="K574" s="5" t="s">
        <v>72</v>
      </c>
      <c r="M574" s="5">
        <v>30.0</v>
      </c>
    </row>
    <row r="575">
      <c r="A575" s="5" t="s">
        <v>2854</v>
      </c>
      <c r="D575" s="112"/>
      <c r="E575" s="90" t="s">
        <v>2129</v>
      </c>
      <c r="F575" s="5">
        <v>1987.0</v>
      </c>
      <c r="G575" s="5" t="s">
        <v>102</v>
      </c>
      <c r="H575" s="5" t="s">
        <v>2127</v>
      </c>
      <c r="I575" s="5">
        <v>80.0</v>
      </c>
      <c r="J575" s="5" t="s">
        <v>105</v>
      </c>
      <c r="K575" s="5" t="s">
        <v>72</v>
      </c>
      <c r="M575" s="5">
        <v>30.0</v>
      </c>
    </row>
    <row r="576">
      <c r="A576" s="5" t="s">
        <v>2854</v>
      </c>
      <c r="D576" s="112"/>
      <c r="E576" s="90" t="s">
        <v>2130</v>
      </c>
      <c r="F576" s="5">
        <v>1987.0</v>
      </c>
      <c r="G576" s="5" t="s">
        <v>102</v>
      </c>
      <c r="H576" s="5" t="s">
        <v>2127</v>
      </c>
      <c r="I576" s="5">
        <v>80.0</v>
      </c>
      <c r="J576" s="5" t="s">
        <v>105</v>
      </c>
      <c r="K576" s="5" t="s">
        <v>72</v>
      </c>
      <c r="M576" s="5">
        <v>30.0</v>
      </c>
    </row>
    <row r="577">
      <c r="A577" s="5" t="s">
        <v>2854</v>
      </c>
      <c r="D577" s="112"/>
      <c r="E577" s="90" t="s">
        <v>2131</v>
      </c>
      <c r="F577" s="5">
        <v>1987.0</v>
      </c>
      <c r="G577" s="5" t="s">
        <v>102</v>
      </c>
      <c r="H577" s="5" t="s">
        <v>2132</v>
      </c>
      <c r="I577" s="5">
        <v>9.0</v>
      </c>
      <c r="J577" s="5" t="s">
        <v>1567</v>
      </c>
      <c r="K577" s="5" t="s">
        <v>25</v>
      </c>
      <c r="M577" s="5">
        <v>30.0</v>
      </c>
    </row>
    <row r="578">
      <c r="A578" s="5" t="s">
        <v>2854</v>
      </c>
      <c r="D578" s="112"/>
      <c r="E578" s="90" t="s">
        <v>2131</v>
      </c>
      <c r="F578" s="5">
        <v>1987.0</v>
      </c>
      <c r="G578" s="5" t="s">
        <v>102</v>
      </c>
      <c r="H578" s="5" t="s">
        <v>2132</v>
      </c>
      <c r="I578" s="5">
        <v>9.0</v>
      </c>
      <c r="J578" s="5" t="s">
        <v>1567</v>
      </c>
      <c r="K578" s="5" t="s">
        <v>25</v>
      </c>
      <c r="M578" s="5">
        <v>30.0</v>
      </c>
    </row>
    <row r="579">
      <c r="A579" s="5" t="s">
        <v>2854</v>
      </c>
      <c r="D579" s="90" t="s">
        <v>21</v>
      </c>
      <c r="E579" s="90" t="s">
        <v>2133</v>
      </c>
      <c r="F579" s="5">
        <v>1993.0</v>
      </c>
      <c r="G579" s="5" t="s">
        <v>322</v>
      </c>
      <c r="H579" s="5" t="s">
        <v>1826</v>
      </c>
      <c r="I579" s="5">
        <v>3.0</v>
      </c>
      <c r="J579" s="5" t="s">
        <v>105</v>
      </c>
      <c r="K579" s="5" t="s">
        <v>25</v>
      </c>
      <c r="M579" s="5">
        <v>30.0</v>
      </c>
    </row>
    <row r="580">
      <c r="A580" s="5" t="s">
        <v>2854</v>
      </c>
      <c r="D580" s="90" t="s">
        <v>21</v>
      </c>
      <c r="E580" s="90" t="s">
        <v>2134</v>
      </c>
      <c r="F580" s="5">
        <v>1981.0</v>
      </c>
      <c r="G580" s="5" t="s">
        <v>62</v>
      </c>
      <c r="H580" s="5" t="s">
        <v>1933</v>
      </c>
      <c r="I580" s="5">
        <v>101.0</v>
      </c>
      <c r="J580" s="5" t="s">
        <v>2036</v>
      </c>
      <c r="K580" s="5" t="s">
        <v>666</v>
      </c>
      <c r="M580" s="5">
        <v>30.0</v>
      </c>
    </row>
    <row r="581">
      <c r="A581" s="5" t="s">
        <v>2854</v>
      </c>
      <c r="D581" s="90" t="s">
        <v>21</v>
      </c>
      <c r="E581" s="90" t="s">
        <v>2135</v>
      </c>
      <c r="F581" s="5">
        <v>1981.0</v>
      </c>
      <c r="G581" s="5" t="s">
        <v>62</v>
      </c>
      <c r="H581" s="5" t="s">
        <v>1933</v>
      </c>
      <c r="I581" s="5">
        <v>101.0</v>
      </c>
      <c r="J581" s="5" t="s">
        <v>2036</v>
      </c>
      <c r="K581" s="5" t="s">
        <v>666</v>
      </c>
      <c r="M581" s="5">
        <v>30.0</v>
      </c>
    </row>
    <row r="582">
      <c r="A582" s="5" t="s">
        <v>2854</v>
      </c>
      <c r="D582" s="90" t="s">
        <v>21</v>
      </c>
      <c r="E582" s="90" t="s">
        <v>2136</v>
      </c>
      <c r="F582" s="5">
        <v>1981.0</v>
      </c>
      <c r="G582" s="5" t="s">
        <v>62</v>
      </c>
      <c r="H582" s="5" t="s">
        <v>1933</v>
      </c>
      <c r="I582" s="5">
        <v>101.0</v>
      </c>
      <c r="J582" s="5" t="s">
        <v>2036</v>
      </c>
      <c r="K582" s="5" t="s">
        <v>666</v>
      </c>
      <c r="M582" s="5">
        <v>30.0</v>
      </c>
    </row>
    <row r="583">
      <c r="A583" s="5" t="s">
        <v>2854</v>
      </c>
      <c r="D583" s="90" t="s">
        <v>21</v>
      </c>
      <c r="E583" s="90" t="s">
        <v>2137</v>
      </c>
      <c r="F583" s="5">
        <v>1981.0</v>
      </c>
      <c r="G583" s="5" t="s">
        <v>62</v>
      </c>
      <c r="H583" s="5" t="s">
        <v>1933</v>
      </c>
      <c r="I583" s="5">
        <v>101.0</v>
      </c>
      <c r="J583" s="5" t="s">
        <v>2036</v>
      </c>
      <c r="K583" s="5" t="s">
        <v>666</v>
      </c>
      <c r="M583" s="5">
        <v>30.0</v>
      </c>
    </row>
    <row r="584">
      <c r="A584" s="5" t="s">
        <v>2854</v>
      </c>
      <c r="D584" s="90" t="s">
        <v>21</v>
      </c>
      <c r="E584" s="90" t="s">
        <v>2138</v>
      </c>
      <c r="F584" s="5">
        <v>1981.0</v>
      </c>
      <c r="G584" s="5" t="s">
        <v>62</v>
      </c>
      <c r="H584" s="5" t="s">
        <v>1933</v>
      </c>
      <c r="I584" s="5">
        <v>101.0</v>
      </c>
      <c r="J584" s="5" t="s">
        <v>2036</v>
      </c>
      <c r="K584" s="5" t="s">
        <v>666</v>
      </c>
      <c r="M584" s="5">
        <v>30.0</v>
      </c>
    </row>
    <row r="585">
      <c r="A585" s="5" t="s">
        <v>2854</v>
      </c>
      <c r="D585" s="90" t="s">
        <v>21</v>
      </c>
      <c r="E585" s="90" t="s">
        <v>2139</v>
      </c>
      <c r="F585" s="5">
        <v>1981.0</v>
      </c>
      <c r="G585" s="5" t="s">
        <v>62</v>
      </c>
      <c r="H585" s="5" t="s">
        <v>1933</v>
      </c>
      <c r="I585" s="5">
        <v>101.0</v>
      </c>
      <c r="J585" s="5" t="s">
        <v>2036</v>
      </c>
      <c r="K585" s="5" t="s">
        <v>666</v>
      </c>
      <c r="M585" s="5">
        <v>30.0</v>
      </c>
    </row>
    <row r="586">
      <c r="A586" s="5" t="s">
        <v>2854</v>
      </c>
      <c r="D586" s="90" t="s">
        <v>21</v>
      </c>
      <c r="E586" s="90" t="s">
        <v>2140</v>
      </c>
      <c r="F586" s="5">
        <v>1981.0</v>
      </c>
      <c r="G586" s="5" t="s">
        <v>62</v>
      </c>
      <c r="H586" s="5" t="s">
        <v>1933</v>
      </c>
      <c r="I586" s="5">
        <v>101.0</v>
      </c>
      <c r="J586" s="5" t="s">
        <v>2036</v>
      </c>
      <c r="K586" s="5" t="s">
        <v>666</v>
      </c>
      <c r="M586" s="5">
        <v>30.0</v>
      </c>
    </row>
    <row r="587">
      <c r="A587" s="5" t="s">
        <v>2854</v>
      </c>
      <c r="D587" s="90" t="s">
        <v>21</v>
      </c>
      <c r="E587" s="90" t="s">
        <v>2141</v>
      </c>
      <c r="F587" s="5">
        <v>1981.0</v>
      </c>
      <c r="G587" s="5" t="s">
        <v>62</v>
      </c>
      <c r="H587" s="5" t="s">
        <v>1933</v>
      </c>
      <c r="I587" s="5">
        <v>101.0</v>
      </c>
      <c r="J587" s="5" t="s">
        <v>2036</v>
      </c>
      <c r="K587" s="5" t="s">
        <v>666</v>
      </c>
      <c r="M587" s="5">
        <v>30.0</v>
      </c>
    </row>
    <row r="588">
      <c r="A588" s="5" t="s">
        <v>2854</v>
      </c>
      <c r="D588" s="90" t="s">
        <v>21</v>
      </c>
      <c r="E588" s="90" t="s">
        <v>2142</v>
      </c>
      <c r="F588" s="5">
        <v>1981.0</v>
      </c>
      <c r="G588" s="5" t="s">
        <v>62</v>
      </c>
      <c r="H588" s="5" t="s">
        <v>1933</v>
      </c>
      <c r="I588" s="5">
        <v>101.0</v>
      </c>
      <c r="J588" s="5" t="s">
        <v>2036</v>
      </c>
      <c r="K588" s="5" t="s">
        <v>666</v>
      </c>
      <c r="M588" s="5">
        <v>30.0</v>
      </c>
    </row>
    <row r="589">
      <c r="A589" s="5" t="s">
        <v>2854</v>
      </c>
      <c r="D589" s="90" t="s">
        <v>21</v>
      </c>
      <c r="E589" s="90" t="s">
        <v>2143</v>
      </c>
      <c r="F589" s="5">
        <v>1981.0</v>
      </c>
      <c r="G589" s="5" t="s">
        <v>62</v>
      </c>
      <c r="H589" s="5" t="s">
        <v>1933</v>
      </c>
      <c r="I589" s="5">
        <v>101.0</v>
      </c>
      <c r="J589" s="5" t="s">
        <v>2036</v>
      </c>
      <c r="K589" s="5" t="s">
        <v>666</v>
      </c>
      <c r="M589" s="5">
        <v>30.0</v>
      </c>
    </row>
    <row r="590">
      <c r="A590" s="5" t="s">
        <v>2854</v>
      </c>
      <c r="D590" s="90" t="s">
        <v>21</v>
      </c>
      <c r="E590" s="90" t="s">
        <v>2144</v>
      </c>
      <c r="F590" s="5">
        <v>1981.0</v>
      </c>
      <c r="G590" s="5" t="s">
        <v>62</v>
      </c>
      <c r="H590" s="5" t="s">
        <v>1933</v>
      </c>
      <c r="I590" s="5">
        <v>101.0</v>
      </c>
      <c r="J590" s="5" t="s">
        <v>2036</v>
      </c>
      <c r="K590" s="5" t="s">
        <v>666</v>
      </c>
      <c r="M590" s="5">
        <v>30.0</v>
      </c>
    </row>
    <row r="591">
      <c r="A591" s="5" t="s">
        <v>2854</v>
      </c>
      <c r="D591" s="90" t="s">
        <v>21</v>
      </c>
      <c r="E591" s="90" t="s">
        <v>2145</v>
      </c>
      <c r="F591" s="5">
        <v>1981.0</v>
      </c>
      <c r="G591" s="5" t="s">
        <v>62</v>
      </c>
      <c r="H591" s="5" t="s">
        <v>1933</v>
      </c>
      <c r="I591" s="5">
        <v>101.0</v>
      </c>
      <c r="J591" s="5" t="s">
        <v>2036</v>
      </c>
      <c r="K591" s="5" t="s">
        <v>666</v>
      </c>
      <c r="M591" s="5">
        <v>30.0</v>
      </c>
    </row>
    <row r="592">
      <c r="A592" s="5" t="s">
        <v>2854</v>
      </c>
      <c r="D592" s="90" t="s">
        <v>21</v>
      </c>
      <c r="E592" s="90" t="s">
        <v>2146</v>
      </c>
      <c r="F592" s="5">
        <v>1981.0</v>
      </c>
      <c r="G592" s="5" t="s">
        <v>62</v>
      </c>
      <c r="H592" s="5" t="s">
        <v>1933</v>
      </c>
      <c r="I592" s="5">
        <v>101.0</v>
      </c>
      <c r="J592" s="5" t="s">
        <v>2036</v>
      </c>
      <c r="K592" s="5" t="s">
        <v>666</v>
      </c>
      <c r="M592" s="5">
        <v>30.0</v>
      </c>
    </row>
    <row r="593">
      <c r="A593" s="5" t="s">
        <v>2854</v>
      </c>
      <c r="D593" s="90" t="s">
        <v>21</v>
      </c>
      <c r="E593" s="90" t="s">
        <v>2147</v>
      </c>
      <c r="F593" s="5">
        <v>1989.0</v>
      </c>
      <c r="G593" s="5" t="s">
        <v>102</v>
      </c>
      <c r="H593" s="5" t="s">
        <v>1933</v>
      </c>
      <c r="I593" s="5">
        <v>8.0</v>
      </c>
      <c r="J593" s="5" t="s">
        <v>105</v>
      </c>
      <c r="K593" s="5" t="s">
        <v>25</v>
      </c>
      <c r="M593" s="5">
        <v>30.0</v>
      </c>
    </row>
    <row r="594">
      <c r="A594" s="5" t="s">
        <v>2854</v>
      </c>
      <c r="D594" s="90" t="s">
        <v>21</v>
      </c>
      <c r="E594" s="90" t="s">
        <v>2148</v>
      </c>
      <c r="F594" s="5">
        <v>1989.0</v>
      </c>
      <c r="G594" s="5" t="s">
        <v>102</v>
      </c>
      <c r="H594" s="5" t="s">
        <v>1933</v>
      </c>
      <c r="I594" s="5">
        <v>8.0</v>
      </c>
      <c r="J594" s="5" t="s">
        <v>105</v>
      </c>
      <c r="K594" s="5" t="s">
        <v>25</v>
      </c>
      <c r="M594" s="5">
        <v>30.0</v>
      </c>
    </row>
    <row r="595">
      <c r="A595" s="5" t="s">
        <v>2854</v>
      </c>
      <c r="D595" s="90" t="s">
        <v>21</v>
      </c>
      <c r="E595" s="90" t="s">
        <v>2149</v>
      </c>
      <c r="F595" s="5">
        <v>1989.0</v>
      </c>
      <c r="G595" s="5" t="s">
        <v>102</v>
      </c>
      <c r="H595" s="5" t="s">
        <v>1933</v>
      </c>
      <c r="I595" s="5">
        <v>8.0</v>
      </c>
      <c r="J595" s="5" t="s">
        <v>105</v>
      </c>
      <c r="K595" s="5" t="s">
        <v>25</v>
      </c>
      <c r="M595" s="5">
        <v>30.0</v>
      </c>
    </row>
    <row r="596">
      <c r="A596" s="5" t="s">
        <v>2854</v>
      </c>
      <c r="D596" s="90" t="s">
        <v>21</v>
      </c>
      <c r="E596" s="90" t="s">
        <v>2150</v>
      </c>
      <c r="F596" s="5">
        <v>1992.0</v>
      </c>
      <c r="G596" s="5" t="s">
        <v>62</v>
      </c>
      <c r="H596" s="5" t="s">
        <v>1826</v>
      </c>
      <c r="I596" s="5">
        <v>362.0</v>
      </c>
      <c r="J596" s="5" t="s">
        <v>105</v>
      </c>
      <c r="K596" s="5" t="s">
        <v>25</v>
      </c>
      <c r="M596" s="5">
        <v>30.0</v>
      </c>
    </row>
    <row r="597">
      <c r="A597" s="5" t="s">
        <v>2854</v>
      </c>
      <c r="D597" s="90" t="s">
        <v>21</v>
      </c>
      <c r="E597" s="90" t="s">
        <v>2151</v>
      </c>
      <c r="F597" s="5">
        <v>1992.0</v>
      </c>
      <c r="G597" s="5" t="s">
        <v>62</v>
      </c>
      <c r="H597" s="5" t="s">
        <v>1826</v>
      </c>
      <c r="I597" s="5">
        <v>362.0</v>
      </c>
      <c r="J597" s="5" t="s">
        <v>105</v>
      </c>
      <c r="K597" s="5" t="s">
        <v>25</v>
      </c>
      <c r="M597" s="5">
        <v>30.0</v>
      </c>
    </row>
    <row r="598">
      <c r="A598" s="5" t="s">
        <v>2854</v>
      </c>
      <c r="D598" s="112"/>
      <c r="E598" s="90" t="s">
        <v>2152</v>
      </c>
      <c r="F598" s="5">
        <v>1992.0</v>
      </c>
      <c r="G598" s="5" t="s">
        <v>62</v>
      </c>
      <c r="H598" s="5" t="s">
        <v>1826</v>
      </c>
      <c r="I598" s="5">
        <v>362.0</v>
      </c>
      <c r="J598" s="5" t="s">
        <v>105</v>
      </c>
      <c r="K598" s="5" t="s">
        <v>25</v>
      </c>
      <c r="M598" s="5">
        <v>30.0</v>
      </c>
    </row>
    <row r="599">
      <c r="A599" s="5" t="s">
        <v>2854</v>
      </c>
      <c r="D599" s="112"/>
      <c r="E599" s="90" t="s">
        <v>2153</v>
      </c>
      <c r="F599" s="5">
        <v>1992.0</v>
      </c>
      <c r="G599" s="5" t="s">
        <v>62</v>
      </c>
      <c r="H599" s="5" t="s">
        <v>1826</v>
      </c>
      <c r="I599" s="5">
        <v>362.0</v>
      </c>
      <c r="J599" s="5" t="s">
        <v>105</v>
      </c>
      <c r="K599" s="5" t="s">
        <v>25</v>
      </c>
      <c r="M599" s="5">
        <v>30.0</v>
      </c>
    </row>
    <row r="600">
      <c r="A600" s="5" t="s">
        <v>2854</v>
      </c>
      <c r="D600" s="112"/>
      <c r="E600" s="90" t="s">
        <v>2154</v>
      </c>
      <c r="F600" s="5">
        <v>1992.0</v>
      </c>
      <c r="G600" s="5" t="s">
        <v>62</v>
      </c>
      <c r="H600" s="5" t="s">
        <v>1826</v>
      </c>
      <c r="I600" s="5">
        <v>362.0</v>
      </c>
      <c r="J600" s="5" t="s">
        <v>105</v>
      </c>
      <c r="K600" s="5" t="s">
        <v>25</v>
      </c>
      <c r="M600" s="5">
        <v>30.0</v>
      </c>
    </row>
    <row r="601">
      <c r="A601" s="5" t="s">
        <v>2854</v>
      </c>
      <c r="D601" s="112"/>
      <c r="E601" s="90" t="s">
        <v>2155</v>
      </c>
      <c r="F601" s="5">
        <v>1992.0</v>
      </c>
      <c r="G601" s="5" t="s">
        <v>62</v>
      </c>
      <c r="H601" s="5" t="s">
        <v>1826</v>
      </c>
      <c r="I601" s="5">
        <v>362.0</v>
      </c>
      <c r="J601" s="5" t="s">
        <v>105</v>
      </c>
      <c r="K601" s="5" t="s">
        <v>25</v>
      </c>
      <c r="M601" s="5">
        <v>30.0</v>
      </c>
    </row>
    <row r="602">
      <c r="A602" s="5" t="s">
        <v>2854</v>
      </c>
      <c r="D602" s="112"/>
      <c r="E602" s="90" t="s">
        <v>2156</v>
      </c>
      <c r="F602" s="5">
        <v>1992.0</v>
      </c>
      <c r="G602" s="5" t="s">
        <v>62</v>
      </c>
      <c r="H602" s="5" t="s">
        <v>1826</v>
      </c>
      <c r="I602" s="5">
        <v>362.0</v>
      </c>
      <c r="J602" s="5" t="s">
        <v>105</v>
      </c>
      <c r="K602" s="5" t="s">
        <v>25</v>
      </c>
      <c r="M602" s="5">
        <v>30.0</v>
      </c>
    </row>
    <row r="603">
      <c r="A603" s="5" t="s">
        <v>2854</v>
      </c>
      <c r="D603" s="112"/>
      <c r="E603" s="90" t="s">
        <v>2157</v>
      </c>
      <c r="F603" s="5">
        <v>1992.0</v>
      </c>
      <c r="G603" s="5" t="s">
        <v>62</v>
      </c>
      <c r="H603" s="5" t="s">
        <v>1826</v>
      </c>
      <c r="I603" s="5">
        <v>362.0</v>
      </c>
      <c r="J603" s="5" t="s">
        <v>105</v>
      </c>
      <c r="K603" s="5" t="s">
        <v>25</v>
      </c>
      <c r="M603" s="5">
        <v>30.0</v>
      </c>
    </row>
    <row r="604">
      <c r="A604" s="5" t="s">
        <v>2854</v>
      </c>
      <c r="D604" s="112"/>
      <c r="E604" s="90" t="s">
        <v>2158</v>
      </c>
      <c r="F604" s="5">
        <v>1992.0</v>
      </c>
      <c r="G604" s="5" t="s">
        <v>62</v>
      </c>
      <c r="H604" s="5" t="s">
        <v>1826</v>
      </c>
      <c r="I604" s="5">
        <v>362.0</v>
      </c>
      <c r="J604" s="5" t="s">
        <v>105</v>
      </c>
      <c r="K604" s="5" t="s">
        <v>25</v>
      </c>
      <c r="M604" s="5">
        <v>30.0</v>
      </c>
    </row>
    <row r="605">
      <c r="A605" s="5" t="s">
        <v>2854</v>
      </c>
      <c r="D605" s="112"/>
      <c r="E605" s="90" t="s">
        <v>2159</v>
      </c>
      <c r="F605" s="5">
        <v>1992.0</v>
      </c>
      <c r="G605" s="5" t="s">
        <v>62</v>
      </c>
      <c r="H605" s="5" t="s">
        <v>1826</v>
      </c>
      <c r="I605" s="5">
        <v>362.0</v>
      </c>
      <c r="J605" s="5" t="s">
        <v>105</v>
      </c>
      <c r="K605" s="5" t="s">
        <v>25</v>
      </c>
      <c r="M605" s="5">
        <v>30.0</v>
      </c>
    </row>
    <row r="606">
      <c r="A606" s="5" t="s">
        <v>2854</v>
      </c>
      <c r="D606" s="112"/>
      <c r="E606" s="90" t="s">
        <v>2160</v>
      </c>
      <c r="F606" s="5">
        <v>1992.0</v>
      </c>
      <c r="G606" s="5" t="s">
        <v>62</v>
      </c>
      <c r="H606" s="5" t="s">
        <v>1826</v>
      </c>
      <c r="I606" s="5">
        <v>362.0</v>
      </c>
      <c r="J606" s="5" t="s">
        <v>105</v>
      </c>
      <c r="K606" s="5" t="s">
        <v>25</v>
      </c>
      <c r="M606" s="5">
        <v>30.0</v>
      </c>
    </row>
    <row r="607">
      <c r="A607" s="5" t="s">
        <v>2854</v>
      </c>
      <c r="D607" s="112"/>
      <c r="E607" s="90" t="s">
        <v>2161</v>
      </c>
      <c r="F607" s="5">
        <v>1992.0</v>
      </c>
      <c r="G607" s="5" t="s">
        <v>62</v>
      </c>
      <c r="H607" s="5" t="s">
        <v>1826</v>
      </c>
      <c r="I607" s="5">
        <v>362.0</v>
      </c>
      <c r="J607" s="5" t="s">
        <v>105</v>
      </c>
      <c r="K607" s="5" t="s">
        <v>25</v>
      </c>
      <c r="M607" s="5">
        <v>30.0</v>
      </c>
    </row>
    <row r="608">
      <c r="A608" s="5" t="s">
        <v>2854</v>
      </c>
      <c r="D608" s="112"/>
      <c r="E608" s="90" t="s">
        <v>2162</v>
      </c>
      <c r="F608" s="5">
        <v>1992.0</v>
      </c>
      <c r="G608" s="5" t="s">
        <v>62</v>
      </c>
      <c r="H608" s="5" t="s">
        <v>1826</v>
      </c>
      <c r="I608" s="5">
        <v>362.0</v>
      </c>
      <c r="J608" s="5" t="s">
        <v>105</v>
      </c>
      <c r="K608" s="5" t="s">
        <v>25</v>
      </c>
      <c r="M608" s="5">
        <v>30.0</v>
      </c>
    </row>
    <row r="609">
      <c r="A609" s="5" t="s">
        <v>2854</v>
      </c>
      <c r="D609" s="112"/>
      <c r="E609" s="90" t="s">
        <v>2163</v>
      </c>
      <c r="F609" s="5">
        <v>1992.0</v>
      </c>
      <c r="G609" s="5" t="s">
        <v>62</v>
      </c>
      <c r="H609" s="5" t="s">
        <v>1826</v>
      </c>
      <c r="I609" s="5">
        <v>362.0</v>
      </c>
      <c r="J609" s="5" t="s">
        <v>105</v>
      </c>
      <c r="K609" s="5" t="s">
        <v>25</v>
      </c>
      <c r="M609" s="5">
        <v>30.0</v>
      </c>
    </row>
    <row r="610">
      <c r="A610" s="5" t="s">
        <v>2854</v>
      </c>
      <c r="D610" s="112"/>
      <c r="E610" s="90" t="s">
        <v>2164</v>
      </c>
      <c r="F610" s="5">
        <v>1992.0</v>
      </c>
      <c r="G610" s="5" t="s">
        <v>62</v>
      </c>
      <c r="H610" s="5" t="s">
        <v>1826</v>
      </c>
      <c r="I610" s="5">
        <v>362.0</v>
      </c>
      <c r="J610" s="5" t="s">
        <v>105</v>
      </c>
      <c r="K610" s="5" t="s">
        <v>25</v>
      </c>
      <c r="M610" s="5">
        <v>30.0</v>
      </c>
    </row>
    <row r="611">
      <c r="A611" s="5" t="s">
        <v>2854</v>
      </c>
      <c r="D611" s="112"/>
      <c r="E611" s="90" t="s">
        <v>2165</v>
      </c>
      <c r="F611" s="5">
        <v>1992.0</v>
      </c>
      <c r="G611" s="5" t="s">
        <v>62</v>
      </c>
      <c r="H611" s="5" t="s">
        <v>1826</v>
      </c>
      <c r="I611" s="5">
        <v>362.0</v>
      </c>
      <c r="J611" s="5" t="s">
        <v>105</v>
      </c>
      <c r="K611" s="5" t="s">
        <v>25</v>
      </c>
      <c r="M611" s="5">
        <v>30.0</v>
      </c>
    </row>
    <row r="612">
      <c r="A612" s="5" t="s">
        <v>2854</v>
      </c>
      <c r="D612" s="112"/>
      <c r="E612" s="90" t="s">
        <v>2166</v>
      </c>
      <c r="F612" s="5">
        <v>1992.0</v>
      </c>
      <c r="G612" s="5" t="s">
        <v>62</v>
      </c>
      <c r="H612" s="5" t="s">
        <v>1826</v>
      </c>
      <c r="I612" s="5">
        <v>362.0</v>
      </c>
      <c r="J612" s="5" t="s">
        <v>105</v>
      </c>
      <c r="K612" s="5" t="s">
        <v>25</v>
      </c>
      <c r="M612" s="5">
        <v>30.0</v>
      </c>
    </row>
    <row r="613">
      <c r="A613" s="5" t="s">
        <v>2854</v>
      </c>
      <c r="D613" s="112"/>
      <c r="E613" s="90" t="s">
        <v>2167</v>
      </c>
      <c r="F613" s="5">
        <v>1992.0</v>
      </c>
      <c r="G613" s="5" t="s">
        <v>62</v>
      </c>
      <c r="H613" s="5" t="s">
        <v>1826</v>
      </c>
      <c r="I613" s="5">
        <v>362.0</v>
      </c>
      <c r="J613" s="5" t="s">
        <v>105</v>
      </c>
      <c r="K613" s="5" t="s">
        <v>25</v>
      </c>
      <c r="M613" s="5">
        <v>30.0</v>
      </c>
    </row>
    <row r="614">
      <c r="A614" s="5" t="s">
        <v>2854</v>
      </c>
      <c r="D614" s="112"/>
      <c r="E614" s="90" t="s">
        <v>2168</v>
      </c>
      <c r="F614" s="5">
        <v>1992.0</v>
      </c>
      <c r="G614" s="5" t="s">
        <v>62</v>
      </c>
      <c r="H614" s="5" t="s">
        <v>1826</v>
      </c>
      <c r="I614" s="5">
        <v>362.0</v>
      </c>
      <c r="J614" s="5" t="s">
        <v>105</v>
      </c>
      <c r="K614" s="5" t="s">
        <v>25</v>
      </c>
      <c r="M614" s="5">
        <v>30.0</v>
      </c>
    </row>
    <row r="615">
      <c r="A615" s="5" t="s">
        <v>2854</v>
      </c>
      <c r="D615" s="112"/>
      <c r="E615" s="90" t="s">
        <v>2169</v>
      </c>
      <c r="F615" s="5">
        <v>1992.0</v>
      </c>
      <c r="G615" s="5" t="s">
        <v>62</v>
      </c>
      <c r="H615" s="5" t="s">
        <v>1826</v>
      </c>
      <c r="I615" s="5">
        <v>362.0</v>
      </c>
      <c r="J615" s="5" t="s">
        <v>105</v>
      </c>
      <c r="K615" s="5" t="s">
        <v>25</v>
      </c>
      <c r="M615" s="5">
        <v>30.0</v>
      </c>
    </row>
    <row r="616">
      <c r="A616" s="5" t="s">
        <v>2854</v>
      </c>
      <c r="D616" s="112"/>
      <c r="E616" s="90" t="s">
        <v>2170</v>
      </c>
      <c r="F616" s="5">
        <v>1992.0</v>
      </c>
      <c r="G616" s="5" t="s">
        <v>62</v>
      </c>
      <c r="H616" s="5" t="s">
        <v>1826</v>
      </c>
      <c r="I616" s="5">
        <v>362.0</v>
      </c>
      <c r="J616" s="5" t="s">
        <v>105</v>
      </c>
      <c r="K616" s="5" t="s">
        <v>25</v>
      </c>
      <c r="M616" s="5">
        <v>30.0</v>
      </c>
    </row>
    <row r="617">
      <c r="A617" s="5" t="s">
        <v>2854</v>
      </c>
      <c r="D617" s="112"/>
      <c r="E617" s="90" t="s">
        <v>2171</v>
      </c>
      <c r="F617" s="5">
        <v>1992.0</v>
      </c>
      <c r="G617" s="5" t="s">
        <v>62</v>
      </c>
      <c r="H617" s="5" t="s">
        <v>1826</v>
      </c>
      <c r="I617" s="5">
        <v>362.0</v>
      </c>
      <c r="J617" s="5" t="s">
        <v>105</v>
      </c>
      <c r="K617" s="5" t="s">
        <v>25</v>
      </c>
      <c r="M617" s="5">
        <v>30.0</v>
      </c>
    </row>
    <row r="618">
      <c r="A618" s="5" t="s">
        <v>2854</v>
      </c>
      <c r="D618" s="112"/>
      <c r="E618" s="90" t="s">
        <v>2172</v>
      </c>
      <c r="F618" s="5">
        <v>1992.0</v>
      </c>
      <c r="G618" s="5" t="s">
        <v>62</v>
      </c>
      <c r="H618" s="5" t="s">
        <v>1826</v>
      </c>
      <c r="I618" s="5">
        <v>362.0</v>
      </c>
      <c r="J618" s="5" t="s">
        <v>105</v>
      </c>
      <c r="K618" s="5" t="s">
        <v>25</v>
      </c>
      <c r="M618" s="5">
        <v>30.0</v>
      </c>
    </row>
    <row r="619">
      <c r="A619" s="5" t="s">
        <v>2854</v>
      </c>
      <c r="D619" s="112"/>
      <c r="E619" s="90" t="s">
        <v>2173</v>
      </c>
      <c r="F619" s="5">
        <v>1992.0</v>
      </c>
      <c r="G619" s="5" t="s">
        <v>62</v>
      </c>
      <c r="H619" s="5" t="s">
        <v>1826</v>
      </c>
      <c r="I619" s="5">
        <v>362.0</v>
      </c>
      <c r="J619" s="5" t="s">
        <v>105</v>
      </c>
      <c r="K619" s="5" t="s">
        <v>25</v>
      </c>
      <c r="M619" s="5">
        <v>30.0</v>
      </c>
    </row>
    <row r="620">
      <c r="A620" s="5" t="s">
        <v>2854</v>
      </c>
      <c r="D620" s="112"/>
      <c r="E620" s="90" t="s">
        <v>2174</v>
      </c>
      <c r="F620" s="5">
        <v>1992.0</v>
      </c>
      <c r="G620" s="5" t="s">
        <v>62</v>
      </c>
      <c r="H620" s="5" t="s">
        <v>1826</v>
      </c>
      <c r="I620" s="5">
        <v>362.0</v>
      </c>
      <c r="J620" s="5" t="s">
        <v>105</v>
      </c>
      <c r="K620" s="5" t="s">
        <v>25</v>
      </c>
      <c r="M620" s="5">
        <v>30.0</v>
      </c>
    </row>
    <row r="621">
      <c r="A621" s="5" t="s">
        <v>2854</v>
      </c>
      <c r="D621" s="90" t="s">
        <v>21</v>
      </c>
      <c r="E621" s="90" t="s">
        <v>2175</v>
      </c>
      <c r="F621" s="5">
        <v>1992.0</v>
      </c>
      <c r="G621" s="5" t="s">
        <v>62</v>
      </c>
      <c r="H621" s="5" t="s">
        <v>1826</v>
      </c>
      <c r="I621" s="5">
        <v>362.0</v>
      </c>
      <c r="J621" s="5" t="s">
        <v>105</v>
      </c>
      <c r="K621" s="5" t="s">
        <v>25</v>
      </c>
      <c r="M621" s="5">
        <v>30.0</v>
      </c>
    </row>
    <row r="622">
      <c r="A622" s="5" t="s">
        <v>2854</v>
      </c>
      <c r="D622" s="90" t="s">
        <v>21</v>
      </c>
      <c r="E622" s="90" t="s">
        <v>2176</v>
      </c>
      <c r="F622" s="5">
        <v>1992.0</v>
      </c>
      <c r="G622" s="5" t="s">
        <v>62</v>
      </c>
      <c r="H622" s="5" t="s">
        <v>1826</v>
      </c>
      <c r="I622" s="5">
        <v>362.0</v>
      </c>
      <c r="J622" s="5" t="s">
        <v>105</v>
      </c>
      <c r="K622" s="5" t="s">
        <v>25</v>
      </c>
      <c r="M622" s="5">
        <v>30.0</v>
      </c>
    </row>
    <row r="623">
      <c r="A623" s="89" t="str">
        <f t="shared" ref="A623:A626" si="25">A622+1</f>
        <v>#VALUE!</v>
      </c>
      <c r="B623" s="5"/>
      <c r="C623" s="5"/>
      <c r="D623" s="90" t="s">
        <v>21</v>
      </c>
      <c r="E623" s="90" t="s">
        <v>2177</v>
      </c>
      <c r="F623" s="91">
        <v>2019.0</v>
      </c>
      <c r="G623" s="91" t="s">
        <v>1852</v>
      </c>
      <c r="H623" s="91" t="s">
        <v>1823</v>
      </c>
      <c r="I623" s="91">
        <v>87.0</v>
      </c>
      <c r="J623" s="91" t="s">
        <v>2178</v>
      </c>
      <c r="K623" s="91" t="s">
        <v>30</v>
      </c>
      <c r="L623" s="92"/>
      <c r="M623" s="5">
        <v>32.0</v>
      </c>
    </row>
    <row r="624">
      <c r="A624" s="89" t="str">
        <f t="shared" si="25"/>
        <v>#VALUE!</v>
      </c>
      <c r="B624" s="5"/>
      <c r="C624" s="5"/>
      <c r="D624" s="90" t="s">
        <v>21</v>
      </c>
      <c r="E624" s="90" t="s">
        <v>2179</v>
      </c>
      <c r="F624" s="91">
        <v>2019.0</v>
      </c>
      <c r="G624" s="91" t="s">
        <v>1099</v>
      </c>
      <c r="H624" s="91" t="s">
        <v>1848</v>
      </c>
      <c r="I624" s="91"/>
      <c r="J624" s="92"/>
      <c r="K624" s="91" t="s">
        <v>25</v>
      </c>
      <c r="L624" s="92"/>
      <c r="M624" s="5">
        <v>32.0</v>
      </c>
    </row>
    <row r="625">
      <c r="A625" s="89" t="str">
        <f t="shared" si="25"/>
        <v>#VALUE!</v>
      </c>
      <c r="B625" s="5"/>
      <c r="C625" s="5"/>
      <c r="D625" s="90" t="s">
        <v>21</v>
      </c>
      <c r="E625" s="90" t="s">
        <v>2180</v>
      </c>
      <c r="F625" s="91">
        <v>2019.0</v>
      </c>
      <c r="G625" s="91" t="s">
        <v>1099</v>
      </c>
      <c r="H625" s="91" t="s">
        <v>1848</v>
      </c>
      <c r="I625" s="91"/>
      <c r="J625" s="92"/>
      <c r="K625" s="91" t="s">
        <v>25</v>
      </c>
      <c r="L625" s="92"/>
      <c r="M625" s="5">
        <v>32.0</v>
      </c>
    </row>
    <row r="626">
      <c r="A626" s="89" t="str">
        <f t="shared" si="25"/>
        <v>#VALUE!</v>
      </c>
      <c r="B626" s="5"/>
      <c r="C626" s="5"/>
      <c r="D626" s="90" t="s">
        <v>21</v>
      </c>
      <c r="E626" s="90" t="s">
        <v>2181</v>
      </c>
      <c r="F626" s="91">
        <v>2019.0</v>
      </c>
      <c r="G626" s="91" t="s">
        <v>786</v>
      </c>
      <c r="H626" s="91" t="s">
        <v>1840</v>
      </c>
      <c r="I626" s="91">
        <v>75.0</v>
      </c>
      <c r="J626" s="91" t="s">
        <v>1495</v>
      </c>
      <c r="K626" s="91" t="s">
        <v>30</v>
      </c>
      <c r="L626" s="92"/>
      <c r="M626" s="5">
        <v>32.0</v>
      </c>
    </row>
    <row r="627">
      <c r="A627" s="5">
        <v>12163.0</v>
      </c>
      <c r="D627" s="90" t="s">
        <v>21</v>
      </c>
      <c r="E627" s="90" t="s">
        <v>2182</v>
      </c>
      <c r="F627" s="5">
        <v>2019.0</v>
      </c>
      <c r="G627" s="5" t="s">
        <v>1161</v>
      </c>
      <c r="H627" s="5" t="s">
        <v>1786</v>
      </c>
      <c r="I627" s="5" t="s">
        <v>886</v>
      </c>
      <c r="J627" s="5">
        <v>209.0</v>
      </c>
      <c r="K627" s="5" t="s">
        <v>25</v>
      </c>
      <c r="M627" s="5">
        <v>32.0</v>
      </c>
    </row>
    <row r="628">
      <c r="A628" s="5">
        <v>12413.0</v>
      </c>
      <c r="D628" s="90" t="s">
        <v>21</v>
      </c>
      <c r="E628" s="90" t="s">
        <v>2183</v>
      </c>
      <c r="F628" s="5">
        <v>1992.0</v>
      </c>
      <c r="G628" s="5" t="s">
        <v>62</v>
      </c>
      <c r="H628" s="5" t="s">
        <v>1903</v>
      </c>
      <c r="I628" s="5">
        <v>362.0</v>
      </c>
      <c r="J628" s="5" t="s">
        <v>105</v>
      </c>
      <c r="K628" s="5" t="s">
        <v>25</v>
      </c>
      <c r="M628" s="5">
        <v>32.0</v>
      </c>
    </row>
    <row r="629">
      <c r="A629" s="5" t="s">
        <v>2854</v>
      </c>
      <c r="D629" s="112"/>
      <c r="E629" s="90" t="s">
        <v>2184</v>
      </c>
      <c r="F629" s="5">
        <v>1990.0</v>
      </c>
      <c r="G629" s="5" t="s">
        <v>2125</v>
      </c>
      <c r="H629" s="5" t="s">
        <v>288</v>
      </c>
      <c r="I629" s="5">
        <v>41.0</v>
      </c>
      <c r="J629" s="5" t="s">
        <v>105</v>
      </c>
      <c r="K629" s="5" t="s">
        <v>25</v>
      </c>
      <c r="M629" s="5">
        <v>32.0</v>
      </c>
    </row>
    <row r="630">
      <c r="A630" s="5" t="s">
        <v>2854</v>
      </c>
      <c r="D630" s="112"/>
      <c r="E630" s="90" t="s">
        <v>2185</v>
      </c>
      <c r="F630" s="5">
        <v>1987.0</v>
      </c>
      <c r="G630" s="5" t="s">
        <v>102</v>
      </c>
      <c r="H630" s="5" t="s">
        <v>2186</v>
      </c>
      <c r="I630" s="5">
        <v>10.0</v>
      </c>
      <c r="J630" s="5" t="s">
        <v>2072</v>
      </c>
      <c r="K630" s="5" t="s">
        <v>72</v>
      </c>
      <c r="M630" s="5">
        <v>32.0</v>
      </c>
    </row>
    <row r="631">
      <c r="A631" s="5" t="s">
        <v>2854</v>
      </c>
      <c r="D631" s="90" t="s">
        <v>21</v>
      </c>
      <c r="E631" s="90" t="s">
        <v>2187</v>
      </c>
      <c r="F631" s="5">
        <v>1981.0</v>
      </c>
      <c r="G631" s="5" t="s">
        <v>62</v>
      </c>
      <c r="H631" s="5" t="s">
        <v>1952</v>
      </c>
      <c r="I631" s="5">
        <v>75.0</v>
      </c>
      <c r="J631" s="5" t="s">
        <v>1953</v>
      </c>
      <c r="K631" s="5" t="s">
        <v>72</v>
      </c>
      <c r="M631" s="5">
        <v>32.0</v>
      </c>
    </row>
    <row r="632">
      <c r="A632" s="5" t="s">
        <v>2854</v>
      </c>
      <c r="D632" s="90" t="s">
        <v>21</v>
      </c>
      <c r="E632" s="90" t="s">
        <v>2188</v>
      </c>
      <c r="F632" s="5">
        <v>1981.0</v>
      </c>
      <c r="G632" s="5" t="s">
        <v>62</v>
      </c>
      <c r="H632" s="5" t="s">
        <v>1952</v>
      </c>
      <c r="I632" s="5">
        <v>75.0</v>
      </c>
      <c r="J632" s="5" t="s">
        <v>1953</v>
      </c>
      <c r="K632" s="5" t="s">
        <v>72</v>
      </c>
      <c r="M632" s="5">
        <v>32.0</v>
      </c>
    </row>
    <row r="633">
      <c r="A633" s="5" t="s">
        <v>2854</v>
      </c>
      <c r="D633" s="90" t="s">
        <v>21</v>
      </c>
      <c r="E633" s="90" t="s">
        <v>2189</v>
      </c>
      <c r="F633" s="5">
        <v>1981.0</v>
      </c>
      <c r="G633" s="5" t="s">
        <v>62</v>
      </c>
      <c r="H633" s="5" t="s">
        <v>1952</v>
      </c>
      <c r="I633" s="5">
        <v>75.0</v>
      </c>
      <c r="J633" s="5" t="s">
        <v>1953</v>
      </c>
      <c r="K633" s="5" t="s">
        <v>72</v>
      </c>
      <c r="M633" s="5">
        <v>32.0</v>
      </c>
    </row>
    <row r="634">
      <c r="A634" s="5" t="s">
        <v>2854</v>
      </c>
      <c r="D634" s="90" t="s">
        <v>21</v>
      </c>
      <c r="E634" s="90" t="s">
        <v>2190</v>
      </c>
      <c r="F634" s="5">
        <v>1981.0</v>
      </c>
      <c r="G634" s="5" t="s">
        <v>62</v>
      </c>
      <c r="H634" s="5" t="s">
        <v>1952</v>
      </c>
      <c r="I634" s="5">
        <v>75.0</v>
      </c>
      <c r="J634" s="5" t="s">
        <v>1953</v>
      </c>
      <c r="K634" s="5" t="s">
        <v>72</v>
      </c>
      <c r="M634" s="5">
        <v>32.0</v>
      </c>
    </row>
    <row r="635">
      <c r="A635" s="5" t="s">
        <v>2854</v>
      </c>
      <c r="D635" s="90" t="s">
        <v>21</v>
      </c>
      <c r="E635" s="90" t="s">
        <v>2191</v>
      </c>
      <c r="F635" s="5">
        <v>1981.0</v>
      </c>
      <c r="G635" s="5" t="s">
        <v>62</v>
      </c>
      <c r="H635" s="5" t="s">
        <v>1952</v>
      </c>
      <c r="I635" s="5">
        <v>75.0</v>
      </c>
      <c r="J635" s="5" t="s">
        <v>1953</v>
      </c>
      <c r="K635" s="5" t="s">
        <v>72</v>
      </c>
      <c r="M635" s="5">
        <v>32.0</v>
      </c>
    </row>
    <row r="636">
      <c r="A636" s="5" t="s">
        <v>2854</v>
      </c>
      <c r="D636" s="90" t="s">
        <v>21</v>
      </c>
      <c r="E636" s="90" t="s">
        <v>2192</v>
      </c>
      <c r="F636" s="5">
        <v>1981.0</v>
      </c>
      <c r="G636" s="5" t="s">
        <v>62</v>
      </c>
      <c r="H636" s="5" t="s">
        <v>1952</v>
      </c>
      <c r="I636" s="5">
        <v>75.0</v>
      </c>
      <c r="J636" s="5" t="s">
        <v>1953</v>
      </c>
      <c r="K636" s="5" t="s">
        <v>72</v>
      </c>
      <c r="M636" s="5">
        <v>32.0</v>
      </c>
    </row>
    <row r="637">
      <c r="A637" s="5" t="s">
        <v>2854</v>
      </c>
      <c r="D637" s="90" t="s">
        <v>21</v>
      </c>
      <c r="E637" s="90" t="s">
        <v>2193</v>
      </c>
      <c r="F637" s="5">
        <v>1981.0</v>
      </c>
      <c r="G637" s="5" t="s">
        <v>62</v>
      </c>
      <c r="H637" s="5" t="s">
        <v>1952</v>
      </c>
      <c r="I637" s="5">
        <v>75.0</v>
      </c>
      <c r="J637" s="5" t="s">
        <v>1953</v>
      </c>
      <c r="K637" s="5" t="s">
        <v>72</v>
      </c>
      <c r="M637" s="5">
        <v>32.0</v>
      </c>
    </row>
    <row r="638">
      <c r="A638" s="5" t="s">
        <v>2854</v>
      </c>
      <c r="D638" s="90" t="s">
        <v>21</v>
      </c>
      <c r="E638" s="90" t="s">
        <v>2194</v>
      </c>
      <c r="F638" s="5">
        <v>1981.0</v>
      </c>
      <c r="G638" s="5" t="s">
        <v>62</v>
      </c>
      <c r="H638" s="5" t="s">
        <v>1952</v>
      </c>
      <c r="I638" s="5">
        <v>75.0</v>
      </c>
      <c r="J638" s="5" t="s">
        <v>1953</v>
      </c>
      <c r="K638" s="5" t="s">
        <v>72</v>
      </c>
      <c r="M638" s="5">
        <v>32.0</v>
      </c>
    </row>
    <row r="639">
      <c r="A639" s="5" t="s">
        <v>2854</v>
      </c>
      <c r="D639" s="90" t="s">
        <v>21</v>
      </c>
      <c r="E639" s="90" t="s">
        <v>2195</v>
      </c>
      <c r="F639" s="5">
        <v>1981.0</v>
      </c>
      <c r="G639" s="5" t="s">
        <v>62</v>
      </c>
      <c r="H639" s="5" t="s">
        <v>1952</v>
      </c>
      <c r="I639" s="5">
        <v>75.0</v>
      </c>
      <c r="J639" s="5" t="s">
        <v>1953</v>
      </c>
      <c r="K639" s="5" t="s">
        <v>72</v>
      </c>
      <c r="M639" s="5">
        <v>32.0</v>
      </c>
    </row>
    <row r="640">
      <c r="A640" s="5" t="s">
        <v>2854</v>
      </c>
      <c r="D640" s="90" t="s">
        <v>21</v>
      </c>
      <c r="E640" s="90" t="s">
        <v>2196</v>
      </c>
      <c r="F640" s="5">
        <v>1981.0</v>
      </c>
      <c r="G640" s="5" t="s">
        <v>62</v>
      </c>
      <c r="H640" s="5" t="s">
        <v>1952</v>
      </c>
      <c r="I640" s="5">
        <v>75.0</v>
      </c>
      <c r="J640" s="5" t="s">
        <v>1953</v>
      </c>
      <c r="K640" s="5" t="s">
        <v>72</v>
      </c>
      <c r="M640" s="5">
        <v>32.0</v>
      </c>
    </row>
    <row r="641">
      <c r="A641" s="5" t="s">
        <v>2854</v>
      </c>
      <c r="D641" s="90" t="s">
        <v>21</v>
      </c>
      <c r="E641" s="90" t="s">
        <v>2197</v>
      </c>
      <c r="F641" s="5">
        <v>1981.0</v>
      </c>
      <c r="G641" s="5" t="s">
        <v>62</v>
      </c>
      <c r="H641" s="5" t="s">
        <v>1965</v>
      </c>
      <c r="I641" s="5">
        <v>20.0</v>
      </c>
      <c r="J641" s="5" t="s">
        <v>105</v>
      </c>
      <c r="K641" s="5" t="s">
        <v>72</v>
      </c>
      <c r="M641" s="5">
        <v>32.0</v>
      </c>
    </row>
    <row r="642">
      <c r="A642" s="89" t="str">
        <f t="shared" ref="A642:A654" si="26">A641+1</f>
        <v>#VALUE!</v>
      </c>
      <c r="B642" s="5"/>
      <c r="C642" s="5"/>
      <c r="D642" s="90" t="s">
        <v>21</v>
      </c>
      <c r="E642" s="90" t="s">
        <v>1790</v>
      </c>
      <c r="F642" s="91">
        <v>2019.0</v>
      </c>
      <c r="G642" s="91" t="s">
        <v>884</v>
      </c>
      <c r="H642" s="91" t="s">
        <v>1786</v>
      </c>
      <c r="I642" s="91">
        <v>209.0</v>
      </c>
      <c r="J642" s="92"/>
      <c r="K642" s="91" t="s">
        <v>30</v>
      </c>
      <c r="L642" s="92"/>
      <c r="M642" s="5">
        <v>33.0</v>
      </c>
      <c r="N642" s="113"/>
    </row>
    <row r="643">
      <c r="A643" s="89" t="str">
        <f t="shared" si="26"/>
        <v>#VALUE!</v>
      </c>
      <c r="B643" s="5"/>
      <c r="C643" s="5"/>
      <c r="D643" s="90" t="s">
        <v>21</v>
      </c>
      <c r="E643" s="90" t="s">
        <v>1791</v>
      </c>
      <c r="F643" s="91">
        <v>2019.0</v>
      </c>
      <c r="G643" s="91" t="s">
        <v>884</v>
      </c>
      <c r="H643" s="91" t="s">
        <v>1786</v>
      </c>
      <c r="I643" s="91">
        <v>209.0</v>
      </c>
      <c r="J643" s="92"/>
      <c r="K643" s="91" t="s">
        <v>30</v>
      </c>
      <c r="L643" s="92"/>
      <c r="M643" s="5">
        <v>33.0</v>
      </c>
      <c r="N643" s="113"/>
    </row>
    <row r="644">
      <c r="A644" s="89" t="str">
        <f t="shared" si="26"/>
        <v>#VALUE!</v>
      </c>
      <c r="B644" s="5"/>
      <c r="C644" s="5"/>
      <c r="D644" s="90" t="s">
        <v>21</v>
      </c>
      <c r="E644" s="90" t="s">
        <v>1792</v>
      </c>
      <c r="F644" s="91">
        <v>2019.0</v>
      </c>
      <c r="G644" s="91" t="s">
        <v>884</v>
      </c>
      <c r="H644" s="91" t="s">
        <v>1786</v>
      </c>
      <c r="I644" s="91">
        <v>209.0</v>
      </c>
      <c r="J644" s="92"/>
      <c r="K644" s="91" t="s">
        <v>30</v>
      </c>
      <c r="L644" s="92"/>
      <c r="M644" s="5">
        <v>33.0</v>
      </c>
      <c r="N644" s="113"/>
    </row>
    <row r="645">
      <c r="A645" s="89" t="str">
        <f t="shared" si="26"/>
        <v>#VALUE!</v>
      </c>
      <c r="B645" s="5"/>
      <c r="C645" s="5"/>
      <c r="D645" s="90" t="s">
        <v>21</v>
      </c>
      <c r="E645" s="90" t="s">
        <v>1793</v>
      </c>
      <c r="F645" s="91">
        <v>2019.0</v>
      </c>
      <c r="G645" s="91" t="s">
        <v>884</v>
      </c>
      <c r="H645" s="91" t="s">
        <v>1786</v>
      </c>
      <c r="I645" s="91">
        <v>209.0</v>
      </c>
      <c r="J645" s="92"/>
      <c r="K645" s="91" t="s">
        <v>30</v>
      </c>
      <c r="L645" s="92"/>
      <c r="M645" s="5">
        <v>33.0</v>
      </c>
      <c r="N645" s="113"/>
    </row>
    <row r="646">
      <c r="A646" s="89" t="str">
        <f t="shared" si="26"/>
        <v>#VALUE!</v>
      </c>
      <c r="B646" s="5"/>
      <c r="C646" s="5"/>
      <c r="D646" s="90" t="s">
        <v>21</v>
      </c>
      <c r="E646" s="90" t="s">
        <v>2198</v>
      </c>
      <c r="F646" s="91">
        <v>2019.0</v>
      </c>
      <c r="G646" s="91" t="s">
        <v>956</v>
      </c>
      <c r="H646" s="91" t="s">
        <v>2199</v>
      </c>
      <c r="I646" s="126">
        <v>165.0</v>
      </c>
      <c r="J646" s="92"/>
      <c r="K646" s="91" t="s">
        <v>25</v>
      </c>
      <c r="L646" s="92"/>
      <c r="M646" s="5">
        <v>33.0</v>
      </c>
    </row>
    <row r="647">
      <c r="A647" s="89" t="str">
        <f t="shared" si="26"/>
        <v>#VALUE!</v>
      </c>
      <c r="B647" s="5"/>
      <c r="C647" s="5"/>
      <c r="D647" s="90" t="s">
        <v>21</v>
      </c>
      <c r="E647" s="90" t="s">
        <v>1798</v>
      </c>
      <c r="F647" s="91">
        <v>2003.0</v>
      </c>
      <c r="G647" s="91" t="s">
        <v>62</v>
      </c>
      <c r="H647" s="91" t="s">
        <v>1799</v>
      </c>
      <c r="I647" s="91">
        <v>223.0</v>
      </c>
      <c r="J647" s="92"/>
      <c r="K647" s="91" t="s">
        <v>25</v>
      </c>
      <c r="L647" s="92"/>
      <c r="M647" s="5">
        <v>35.0</v>
      </c>
      <c r="N647" s="113"/>
    </row>
    <row r="648">
      <c r="A648" s="89" t="str">
        <f t="shared" si="26"/>
        <v>#VALUE!</v>
      </c>
      <c r="B648" s="5"/>
      <c r="C648" s="5"/>
      <c r="D648" s="90" t="s">
        <v>21</v>
      </c>
      <c r="E648" s="90" t="s">
        <v>1805</v>
      </c>
      <c r="F648" s="91">
        <v>2012.0</v>
      </c>
      <c r="G648" s="91" t="s">
        <v>1365</v>
      </c>
      <c r="H648" s="91" t="s">
        <v>1806</v>
      </c>
      <c r="I648" s="91">
        <v>162.0</v>
      </c>
      <c r="J648" s="92"/>
      <c r="K648" s="91" t="s">
        <v>25</v>
      </c>
      <c r="L648" s="92"/>
      <c r="M648" s="5">
        <v>35.0</v>
      </c>
    </row>
    <row r="649">
      <c r="A649" s="89" t="str">
        <f t="shared" si="26"/>
        <v>#VALUE!</v>
      </c>
      <c r="B649" s="5"/>
      <c r="C649" s="5"/>
      <c r="D649" s="5" t="s">
        <v>21</v>
      </c>
      <c r="E649" s="90" t="s">
        <v>2200</v>
      </c>
      <c r="F649" s="127">
        <v>2019.0</v>
      </c>
      <c r="G649" s="91" t="s">
        <v>1099</v>
      </c>
      <c r="H649" s="91" t="s">
        <v>1840</v>
      </c>
      <c r="I649" s="91">
        <v>10.0</v>
      </c>
      <c r="J649" s="91" t="s">
        <v>2201</v>
      </c>
      <c r="K649" s="91" t="s">
        <v>25</v>
      </c>
      <c r="L649" s="92"/>
      <c r="M649" s="5">
        <v>35.0</v>
      </c>
    </row>
    <row r="650">
      <c r="A650" s="89" t="str">
        <f t="shared" si="26"/>
        <v>#VALUE!</v>
      </c>
      <c r="B650" s="5"/>
      <c r="C650" s="5"/>
      <c r="D650" s="90" t="s">
        <v>66</v>
      </c>
      <c r="E650" s="90" t="s">
        <v>2202</v>
      </c>
      <c r="F650" s="91">
        <v>2020.0</v>
      </c>
      <c r="G650" s="91" t="s">
        <v>305</v>
      </c>
      <c r="H650" s="91" t="s">
        <v>2203</v>
      </c>
      <c r="I650" s="91">
        <v>151.0</v>
      </c>
      <c r="J650" s="91" t="s">
        <v>2204</v>
      </c>
      <c r="K650" s="91" t="s">
        <v>467</v>
      </c>
      <c r="L650" s="92"/>
      <c r="M650" s="5">
        <v>35.0</v>
      </c>
    </row>
    <row r="651">
      <c r="A651" s="89" t="str">
        <f t="shared" si="26"/>
        <v>#VALUE!</v>
      </c>
      <c r="B651" s="5"/>
      <c r="C651" s="5"/>
      <c r="D651" s="90" t="s">
        <v>21</v>
      </c>
      <c r="E651" s="90" t="s">
        <v>2205</v>
      </c>
      <c r="F651" s="5">
        <v>2019.0</v>
      </c>
      <c r="G651" s="5" t="s">
        <v>1161</v>
      </c>
      <c r="H651" s="110" t="s">
        <v>2206</v>
      </c>
      <c r="I651" s="5">
        <v>245.0</v>
      </c>
      <c r="J651" s="5" t="s">
        <v>857</v>
      </c>
      <c r="K651" s="5" t="s">
        <v>30</v>
      </c>
      <c r="M651" s="5">
        <v>35.0</v>
      </c>
    </row>
    <row r="652">
      <c r="A652" s="89" t="str">
        <f t="shared" si="26"/>
        <v>#VALUE!</v>
      </c>
      <c r="B652" s="5"/>
      <c r="C652" s="5"/>
      <c r="D652" s="90" t="s">
        <v>21</v>
      </c>
      <c r="E652" s="90" t="s">
        <v>2207</v>
      </c>
      <c r="F652" s="5">
        <v>2019.0</v>
      </c>
      <c r="G652" s="5" t="s">
        <v>905</v>
      </c>
      <c r="H652" s="5" t="s">
        <v>1786</v>
      </c>
      <c r="I652" s="5">
        <v>2.0</v>
      </c>
      <c r="J652" s="5" t="s">
        <v>2087</v>
      </c>
      <c r="K652" s="5" t="s">
        <v>30</v>
      </c>
      <c r="M652" s="5">
        <v>35.0</v>
      </c>
    </row>
    <row r="653">
      <c r="A653" s="89" t="str">
        <f t="shared" si="26"/>
        <v>#VALUE!</v>
      </c>
      <c r="B653" s="5"/>
      <c r="C653" s="5"/>
      <c r="D653" s="90" t="s">
        <v>21</v>
      </c>
      <c r="E653" s="90" t="s">
        <v>2208</v>
      </c>
      <c r="F653" s="5">
        <v>2019.0</v>
      </c>
      <c r="G653" s="5" t="s">
        <v>905</v>
      </c>
      <c r="H653" s="5" t="s">
        <v>1786</v>
      </c>
      <c r="I653" s="5">
        <v>2.0</v>
      </c>
      <c r="J653" s="5" t="s">
        <v>2087</v>
      </c>
      <c r="K653" s="5" t="s">
        <v>30</v>
      </c>
      <c r="M653" s="5">
        <v>35.0</v>
      </c>
    </row>
    <row r="654">
      <c r="A654" s="89" t="str">
        <f t="shared" si="26"/>
        <v>#VALUE!</v>
      </c>
      <c r="D654" s="90" t="s">
        <v>66</v>
      </c>
      <c r="E654" s="5">
        <v>7880445.0</v>
      </c>
      <c r="F654" s="5">
        <v>2020.0</v>
      </c>
      <c r="G654" s="5" t="s">
        <v>786</v>
      </c>
      <c r="H654" s="5" t="s">
        <v>2209</v>
      </c>
      <c r="I654" s="5" t="s">
        <v>2210</v>
      </c>
      <c r="J654" s="5" t="s">
        <v>901</v>
      </c>
      <c r="K654" s="5" t="s">
        <v>68</v>
      </c>
      <c r="M654" s="5">
        <v>35.0</v>
      </c>
    </row>
    <row r="655">
      <c r="A655" s="89">
        <f>'Drop 1 Baseball'!A175+1</f>
        <v>11738</v>
      </c>
      <c r="D655" s="90" t="s">
        <v>21</v>
      </c>
      <c r="E655" s="90" t="s">
        <v>2211</v>
      </c>
      <c r="F655" s="5">
        <v>2019.0</v>
      </c>
      <c r="G655" s="5" t="s">
        <v>2212</v>
      </c>
      <c r="H655" s="5" t="s">
        <v>1848</v>
      </c>
      <c r="I655" s="5">
        <v>297.0</v>
      </c>
      <c r="J655" s="5"/>
      <c r="K655" s="5" t="s">
        <v>30</v>
      </c>
      <c r="M655" s="5">
        <v>35.0</v>
      </c>
    </row>
    <row r="656">
      <c r="A656" s="5">
        <v>11767.0</v>
      </c>
      <c r="D656" s="90" t="s">
        <v>21</v>
      </c>
      <c r="E656" s="90" t="s">
        <v>2213</v>
      </c>
      <c r="F656" s="5">
        <v>2019.0</v>
      </c>
      <c r="G656" s="5" t="s">
        <v>956</v>
      </c>
      <c r="H656" s="5" t="s">
        <v>1840</v>
      </c>
      <c r="I656" s="5"/>
      <c r="J656" s="5">
        <v>541.0</v>
      </c>
      <c r="K656" s="5" t="s">
        <v>30</v>
      </c>
      <c r="M656" s="5">
        <v>35.0</v>
      </c>
    </row>
    <row r="657">
      <c r="A657" s="5">
        <v>11768.0</v>
      </c>
      <c r="D657" s="90" t="s">
        <v>21</v>
      </c>
      <c r="E657" s="90" t="s">
        <v>2214</v>
      </c>
      <c r="F657" s="5">
        <v>2019.0</v>
      </c>
      <c r="G657" s="5" t="s">
        <v>956</v>
      </c>
      <c r="H657" s="5" t="s">
        <v>1840</v>
      </c>
      <c r="I657" s="5"/>
      <c r="J657" s="5">
        <v>541.0</v>
      </c>
      <c r="K657" s="5" t="s">
        <v>30</v>
      </c>
      <c r="M657" s="5">
        <v>35.0</v>
      </c>
    </row>
    <row r="658">
      <c r="A658" s="5">
        <v>11769.0</v>
      </c>
      <c r="D658" s="90" t="s">
        <v>21</v>
      </c>
      <c r="E658" s="90" t="s">
        <v>2215</v>
      </c>
      <c r="F658" s="5">
        <v>2019.0</v>
      </c>
      <c r="G658" s="5" t="s">
        <v>956</v>
      </c>
      <c r="H658" s="5" t="s">
        <v>1840</v>
      </c>
      <c r="I658" s="5"/>
      <c r="J658" s="5">
        <v>541.0</v>
      </c>
      <c r="K658" s="5" t="s">
        <v>30</v>
      </c>
      <c r="M658" s="5">
        <v>35.0</v>
      </c>
    </row>
    <row r="659">
      <c r="A659" s="5">
        <v>11770.0</v>
      </c>
      <c r="D659" s="90" t="s">
        <v>21</v>
      </c>
      <c r="E659" s="90" t="s">
        <v>2216</v>
      </c>
      <c r="F659" s="5">
        <v>2019.0</v>
      </c>
      <c r="G659" s="5" t="s">
        <v>956</v>
      </c>
      <c r="H659" s="5" t="s">
        <v>1840</v>
      </c>
      <c r="I659" s="5"/>
      <c r="J659" s="5">
        <v>541.0</v>
      </c>
      <c r="K659" s="5" t="s">
        <v>30</v>
      </c>
      <c r="M659" s="5">
        <v>35.0</v>
      </c>
    </row>
    <row r="660">
      <c r="A660" s="5">
        <v>11771.0</v>
      </c>
      <c r="D660" s="90" t="s">
        <v>21</v>
      </c>
      <c r="E660" s="90" t="s">
        <v>2217</v>
      </c>
      <c r="F660" s="5">
        <v>2019.0</v>
      </c>
      <c r="G660" s="5" t="s">
        <v>956</v>
      </c>
      <c r="H660" s="5" t="s">
        <v>1840</v>
      </c>
      <c r="I660" s="5"/>
      <c r="J660" s="5">
        <v>541.0</v>
      </c>
      <c r="K660" s="5" t="s">
        <v>30</v>
      </c>
      <c r="M660" s="5">
        <v>35.0</v>
      </c>
    </row>
    <row r="661">
      <c r="A661" s="5">
        <v>11973.0</v>
      </c>
      <c r="D661" s="90" t="s">
        <v>21</v>
      </c>
      <c r="E661" s="90" t="s">
        <v>2218</v>
      </c>
      <c r="F661" s="5">
        <v>1988.0</v>
      </c>
      <c r="G661" s="5" t="s">
        <v>102</v>
      </c>
      <c r="H661" s="5" t="s">
        <v>1868</v>
      </c>
      <c r="I661" s="5" t="s">
        <v>1865</v>
      </c>
      <c r="J661" s="5">
        <v>127.0</v>
      </c>
      <c r="K661" s="5" t="s">
        <v>2219</v>
      </c>
      <c r="M661" s="5">
        <v>35.0</v>
      </c>
    </row>
    <row r="662">
      <c r="A662" s="5">
        <v>11985.0</v>
      </c>
      <c r="D662" s="90" t="s">
        <v>21</v>
      </c>
      <c r="E662" s="90" t="s">
        <v>2220</v>
      </c>
      <c r="F662" s="5">
        <v>1988.0</v>
      </c>
      <c r="G662" s="5" t="s">
        <v>102</v>
      </c>
      <c r="H662" s="5" t="s">
        <v>1868</v>
      </c>
      <c r="I662" s="5" t="s">
        <v>1865</v>
      </c>
      <c r="J662" s="5">
        <v>127.0</v>
      </c>
      <c r="K662" s="5" t="s">
        <v>25</v>
      </c>
      <c r="M662" s="5">
        <v>35.0</v>
      </c>
    </row>
    <row r="663">
      <c r="A663" s="5">
        <v>11986.0</v>
      </c>
      <c r="D663" s="90" t="s">
        <v>21</v>
      </c>
      <c r="E663" s="90" t="s">
        <v>2221</v>
      </c>
      <c r="F663" s="5">
        <v>1988.0</v>
      </c>
      <c r="G663" s="5" t="s">
        <v>102</v>
      </c>
      <c r="H663" s="5" t="s">
        <v>1868</v>
      </c>
      <c r="I663" s="5" t="s">
        <v>1865</v>
      </c>
      <c r="J663" s="5">
        <v>127.0</v>
      </c>
      <c r="K663" s="5" t="s">
        <v>25</v>
      </c>
      <c r="M663" s="5">
        <v>35.0</v>
      </c>
    </row>
    <row r="664">
      <c r="A664" s="5">
        <v>11987.0</v>
      </c>
      <c r="D664" s="90" t="s">
        <v>21</v>
      </c>
      <c r="E664" s="90" t="s">
        <v>2222</v>
      </c>
      <c r="F664" s="5">
        <v>1988.0</v>
      </c>
      <c r="G664" s="5" t="s">
        <v>102</v>
      </c>
      <c r="H664" s="5" t="s">
        <v>1868</v>
      </c>
      <c r="I664" s="5" t="s">
        <v>1865</v>
      </c>
      <c r="J664" s="5">
        <v>127.0</v>
      </c>
      <c r="K664" s="5" t="s">
        <v>25</v>
      </c>
      <c r="M664" s="5">
        <v>35.0</v>
      </c>
    </row>
    <row r="665">
      <c r="A665" s="5">
        <v>11988.0</v>
      </c>
      <c r="D665" s="90" t="s">
        <v>21</v>
      </c>
      <c r="E665" s="90" t="s">
        <v>2223</v>
      </c>
      <c r="F665" s="5">
        <v>1988.0</v>
      </c>
      <c r="G665" s="5" t="s">
        <v>102</v>
      </c>
      <c r="H665" s="5" t="s">
        <v>1868</v>
      </c>
      <c r="I665" s="5" t="s">
        <v>1865</v>
      </c>
      <c r="J665" s="5">
        <v>127.0</v>
      </c>
      <c r="K665" s="5" t="s">
        <v>25</v>
      </c>
      <c r="M665" s="5">
        <v>35.0</v>
      </c>
    </row>
    <row r="666">
      <c r="A666" s="5">
        <v>11989.0</v>
      </c>
      <c r="D666" s="90" t="s">
        <v>21</v>
      </c>
      <c r="E666" s="90" t="s">
        <v>2224</v>
      </c>
      <c r="F666" s="5">
        <v>1988.0</v>
      </c>
      <c r="G666" s="5" t="s">
        <v>102</v>
      </c>
      <c r="H666" s="5" t="s">
        <v>1868</v>
      </c>
      <c r="I666" s="5" t="s">
        <v>1865</v>
      </c>
      <c r="J666" s="5">
        <v>127.0</v>
      </c>
      <c r="K666" s="5" t="s">
        <v>25</v>
      </c>
      <c r="M666" s="5">
        <v>35.0</v>
      </c>
    </row>
    <row r="667">
      <c r="A667" s="5">
        <v>12036.0</v>
      </c>
      <c r="D667" s="90" t="s">
        <v>21</v>
      </c>
      <c r="E667" s="90" t="s">
        <v>2225</v>
      </c>
      <c r="F667" s="5">
        <v>1988.0</v>
      </c>
      <c r="G667" s="5" t="s">
        <v>102</v>
      </c>
      <c r="H667" s="5" t="s">
        <v>1917</v>
      </c>
      <c r="I667" s="5" t="s">
        <v>1865</v>
      </c>
      <c r="J667" s="5">
        <v>130.0</v>
      </c>
      <c r="K667" s="5" t="s">
        <v>25</v>
      </c>
      <c r="M667" s="5">
        <v>35.0</v>
      </c>
    </row>
    <row r="668">
      <c r="A668" s="5">
        <v>12044.0</v>
      </c>
      <c r="D668" s="90" t="s">
        <v>21</v>
      </c>
      <c r="E668" s="5">
        <v>5.2171155E7</v>
      </c>
      <c r="F668" s="5">
        <v>1988.0</v>
      </c>
      <c r="G668" s="5" t="s">
        <v>102</v>
      </c>
      <c r="H668" s="5" t="s">
        <v>1993</v>
      </c>
      <c r="J668" s="5">
        <v>67.0</v>
      </c>
      <c r="K668" s="5" t="s">
        <v>72</v>
      </c>
      <c r="M668" s="5">
        <v>35.0</v>
      </c>
    </row>
    <row r="669">
      <c r="A669" s="5">
        <v>12106.0</v>
      </c>
      <c r="D669" s="90" t="s">
        <v>21</v>
      </c>
      <c r="E669" s="90" t="s">
        <v>2226</v>
      </c>
      <c r="F669" s="5">
        <v>2007.0</v>
      </c>
      <c r="G669" s="5" t="s">
        <v>2227</v>
      </c>
      <c r="H669" s="5" t="s">
        <v>2228</v>
      </c>
      <c r="I669" s="5"/>
      <c r="J669" s="5">
        <v>2.0</v>
      </c>
      <c r="K669" s="5" t="s">
        <v>666</v>
      </c>
      <c r="M669" s="5">
        <v>35.0</v>
      </c>
    </row>
    <row r="670">
      <c r="A670" s="5">
        <v>12118.0</v>
      </c>
      <c r="D670" s="90" t="s">
        <v>21</v>
      </c>
      <c r="E670" s="5">
        <v>1.5495354E7</v>
      </c>
      <c r="F670" s="5">
        <v>1988.0</v>
      </c>
      <c r="G670" s="5" t="s">
        <v>102</v>
      </c>
      <c r="H670" s="5" t="s">
        <v>2114</v>
      </c>
      <c r="J670" s="5">
        <v>16.0</v>
      </c>
      <c r="K670" s="5" t="s">
        <v>25</v>
      </c>
      <c r="M670" s="5">
        <v>35.0</v>
      </c>
    </row>
    <row r="671">
      <c r="A671" s="5">
        <v>12141.0</v>
      </c>
      <c r="D671" s="90" t="s">
        <v>21</v>
      </c>
      <c r="E671" s="90" t="s">
        <v>2229</v>
      </c>
      <c r="F671" s="5">
        <v>2019.0</v>
      </c>
      <c r="G671" s="5" t="s">
        <v>884</v>
      </c>
      <c r="H671" s="5" t="s">
        <v>1786</v>
      </c>
      <c r="I671" s="5" t="s">
        <v>884</v>
      </c>
      <c r="J671" s="5">
        <v>269.0</v>
      </c>
      <c r="K671" s="5" t="s">
        <v>30</v>
      </c>
      <c r="M671" s="5">
        <v>35.0</v>
      </c>
    </row>
    <row r="672">
      <c r="A672" s="5">
        <v>12147.0</v>
      </c>
      <c r="D672" s="90" t="s">
        <v>21</v>
      </c>
      <c r="E672" s="90" t="s">
        <v>2230</v>
      </c>
      <c r="F672" s="5">
        <v>1988.0</v>
      </c>
      <c r="G672" s="5" t="s">
        <v>102</v>
      </c>
      <c r="H672" s="5" t="s">
        <v>1868</v>
      </c>
      <c r="I672" s="5" t="s">
        <v>1865</v>
      </c>
      <c r="J672" s="5">
        <v>127.0</v>
      </c>
      <c r="K672" s="5" t="s">
        <v>25</v>
      </c>
      <c r="M672" s="5">
        <v>35.0</v>
      </c>
    </row>
    <row r="673">
      <c r="A673" s="5">
        <v>12207.0</v>
      </c>
      <c r="D673" s="90" t="s">
        <v>21</v>
      </c>
      <c r="E673" s="90" t="s">
        <v>2231</v>
      </c>
      <c r="F673" s="5">
        <v>2019.0</v>
      </c>
      <c r="G673" s="5" t="s">
        <v>956</v>
      </c>
      <c r="H673" s="5" t="s">
        <v>1848</v>
      </c>
      <c r="I673" s="5">
        <v>298.0</v>
      </c>
      <c r="J673" s="5" t="s">
        <v>851</v>
      </c>
      <c r="K673" s="5" t="s">
        <v>25</v>
      </c>
      <c r="M673" s="5">
        <v>35.0</v>
      </c>
    </row>
    <row r="674">
      <c r="A674" s="5" t="s">
        <v>2854</v>
      </c>
      <c r="D674" s="112"/>
      <c r="E674" s="90" t="s">
        <v>2232</v>
      </c>
      <c r="F674" s="5">
        <v>1987.0</v>
      </c>
      <c r="G674" s="5" t="s">
        <v>102</v>
      </c>
      <c r="H674" s="5" t="s">
        <v>2019</v>
      </c>
      <c r="I674" s="5">
        <v>106.0</v>
      </c>
      <c r="J674" s="5" t="s">
        <v>105</v>
      </c>
      <c r="K674" s="5" t="s">
        <v>25</v>
      </c>
      <c r="M674" s="5">
        <v>35.0</v>
      </c>
    </row>
    <row r="675">
      <c r="A675" s="5" t="s">
        <v>2854</v>
      </c>
      <c r="D675" s="112"/>
      <c r="E675" s="90" t="s">
        <v>2233</v>
      </c>
      <c r="F675" s="5">
        <v>1987.0</v>
      </c>
      <c r="G675" s="5" t="s">
        <v>102</v>
      </c>
      <c r="H675" s="5" t="s">
        <v>1864</v>
      </c>
      <c r="I675" s="5">
        <v>9.0</v>
      </c>
      <c r="J675" s="5" t="s">
        <v>105</v>
      </c>
      <c r="K675" s="5" t="s">
        <v>72</v>
      </c>
      <c r="M675" s="5">
        <v>35.0</v>
      </c>
    </row>
    <row r="676">
      <c r="A676" s="5" t="s">
        <v>2854</v>
      </c>
      <c r="D676" s="112"/>
      <c r="E676" s="90" t="s">
        <v>2234</v>
      </c>
      <c r="F676" s="5">
        <v>1988.0</v>
      </c>
      <c r="G676" s="5" t="s">
        <v>102</v>
      </c>
      <c r="H676" s="5" t="s">
        <v>2235</v>
      </c>
      <c r="I676" s="5">
        <v>43.0</v>
      </c>
      <c r="J676" s="5" t="s">
        <v>105</v>
      </c>
      <c r="K676" s="5" t="s">
        <v>666</v>
      </c>
      <c r="M676" s="5">
        <v>35.0</v>
      </c>
    </row>
    <row r="677">
      <c r="A677" s="5" t="s">
        <v>2854</v>
      </c>
      <c r="D677" s="112"/>
      <c r="E677" s="90" t="s">
        <v>2236</v>
      </c>
      <c r="F677" s="5">
        <v>1988.0</v>
      </c>
      <c r="G677" s="5" t="s">
        <v>102</v>
      </c>
      <c r="H677" s="5" t="s">
        <v>2235</v>
      </c>
      <c r="I677" s="5">
        <v>43.0</v>
      </c>
      <c r="J677" s="5" t="s">
        <v>105</v>
      </c>
      <c r="K677" s="5" t="s">
        <v>666</v>
      </c>
      <c r="M677" s="5">
        <v>35.0</v>
      </c>
    </row>
    <row r="678">
      <c r="A678" s="5" t="s">
        <v>2854</v>
      </c>
      <c r="D678" s="112"/>
      <c r="E678" s="90" t="s">
        <v>2237</v>
      </c>
      <c r="F678" s="5">
        <v>1988.0</v>
      </c>
      <c r="G678" s="5" t="s">
        <v>102</v>
      </c>
      <c r="H678" s="5" t="s">
        <v>288</v>
      </c>
      <c r="I678" s="5">
        <v>7.0</v>
      </c>
      <c r="J678" s="5" t="s">
        <v>1567</v>
      </c>
      <c r="K678" s="5" t="s">
        <v>1138</v>
      </c>
      <c r="M678" s="5">
        <v>35.0</v>
      </c>
    </row>
    <row r="679">
      <c r="A679" s="5" t="s">
        <v>2854</v>
      </c>
      <c r="D679" s="112"/>
      <c r="E679" s="90" t="s">
        <v>2238</v>
      </c>
      <c r="F679" s="5">
        <v>1988.0</v>
      </c>
      <c r="G679" s="5" t="s">
        <v>102</v>
      </c>
      <c r="H679" s="5" t="s">
        <v>288</v>
      </c>
      <c r="I679" s="5">
        <v>7.0</v>
      </c>
      <c r="J679" s="5" t="s">
        <v>1567</v>
      </c>
      <c r="K679" s="5" t="s">
        <v>1138</v>
      </c>
      <c r="M679" s="5">
        <v>35.0</v>
      </c>
    </row>
    <row r="680">
      <c r="A680" s="5" t="s">
        <v>2854</v>
      </c>
      <c r="D680" s="112"/>
      <c r="E680" s="90" t="s">
        <v>2239</v>
      </c>
      <c r="F680" s="5">
        <v>1989.0</v>
      </c>
      <c r="G680" s="5" t="s">
        <v>102</v>
      </c>
      <c r="H680" s="5" t="s">
        <v>288</v>
      </c>
      <c r="I680" s="5">
        <v>3.0</v>
      </c>
      <c r="J680" s="5" t="s">
        <v>1567</v>
      </c>
      <c r="K680" s="5" t="s">
        <v>72</v>
      </c>
      <c r="M680" s="5">
        <v>35.0</v>
      </c>
    </row>
    <row r="681">
      <c r="A681" s="5" t="s">
        <v>2854</v>
      </c>
      <c r="D681" s="112"/>
      <c r="E681" s="90" t="s">
        <v>2240</v>
      </c>
      <c r="F681" s="5">
        <v>1989.0</v>
      </c>
      <c r="G681" s="5" t="s">
        <v>102</v>
      </c>
      <c r="H681" s="5" t="s">
        <v>288</v>
      </c>
      <c r="I681" s="5">
        <v>3.0</v>
      </c>
      <c r="J681" s="5" t="s">
        <v>1567</v>
      </c>
      <c r="K681" s="5" t="s">
        <v>72</v>
      </c>
      <c r="M681" s="5">
        <v>35.0</v>
      </c>
    </row>
    <row r="682">
      <c r="A682" s="5" t="s">
        <v>2854</v>
      </c>
      <c r="D682" s="112"/>
      <c r="E682" s="90" t="s">
        <v>2241</v>
      </c>
      <c r="F682" s="5">
        <v>1989.0</v>
      </c>
      <c r="G682" s="5" t="s">
        <v>1995</v>
      </c>
      <c r="H682" s="5" t="s">
        <v>1996</v>
      </c>
      <c r="I682" s="5">
        <v>138.0</v>
      </c>
      <c r="J682" s="5" t="s">
        <v>105</v>
      </c>
      <c r="K682" s="5" t="s">
        <v>25</v>
      </c>
      <c r="M682" s="5">
        <v>35.0</v>
      </c>
    </row>
    <row r="683">
      <c r="A683" s="5">
        <v>12146.0</v>
      </c>
      <c r="D683" s="90" t="s">
        <v>21</v>
      </c>
      <c r="E683" s="90" t="s">
        <v>2242</v>
      </c>
      <c r="F683" s="5">
        <v>1988.0</v>
      </c>
      <c r="G683" s="5" t="s">
        <v>102</v>
      </c>
      <c r="H683" s="5" t="s">
        <v>1868</v>
      </c>
      <c r="J683" s="5">
        <v>115.0</v>
      </c>
      <c r="K683" s="5" t="s">
        <v>72</v>
      </c>
      <c r="M683" s="5">
        <v>36.0</v>
      </c>
    </row>
    <row r="684">
      <c r="A684" s="5" t="s">
        <v>2854</v>
      </c>
      <c r="D684" s="112"/>
      <c r="E684" s="90" t="s">
        <v>2243</v>
      </c>
      <c r="F684" s="5">
        <v>1988.0</v>
      </c>
      <c r="G684" s="5" t="s">
        <v>2244</v>
      </c>
      <c r="H684" s="5" t="s">
        <v>2114</v>
      </c>
      <c r="I684" s="5">
        <v>16.0</v>
      </c>
      <c r="J684" s="5" t="s">
        <v>105</v>
      </c>
      <c r="K684" s="5" t="s">
        <v>25</v>
      </c>
      <c r="M684" s="5">
        <v>36.0</v>
      </c>
    </row>
    <row r="685">
      <c r="A685" s="5">
        <v>11843.0</v>
      </c>
      <c r="D685" s="90" t="s">
        <v>21</v>
      </c>
      <c r="E685" s="90" t="s">
        <v>2245</v>
      </c>
      <c r="F685" s="5">
        <v>1987.0</v>
      </c>
      <c r="G685" s="5" t="s">
        <v>102</v>
      </c>
      <c r="H685" s="5" t="s">
        <v>1965</v>
      </c>
      <c r="I685" s="5"/>
      <c r="J685" s="5">
        <v>1.0</v>
      </c>
      <c r="K685" s="5" t="s">
        <v>72</v>
      </c>
      <c r="M685" s="5">
        <v>37.0</v>
      </c>
    </row>
    <row r="686">
      <c r="A686" s="89">
        <v>10018.0</v>
      </c>
      <c r="B686" s="91"/>
      <c r="C686" s="91"/>
      <c r="D686" s="90" t="s">
        <v>21</v>
      </c>
      <c r="E686" s="125" t="s">
        <v>1794</v>
      </c>
      <c r="F686" s="91">
        <v>2007.0</v>
      </c>
      <c r="G686" s="91" t="s">
        <v>62</v>
      </c>
      <c r="H686" s="91" t="s">
        <v>1795</v>
      </c>
      <c r="I686" s="91">
        <v>112.0</v>
      </c>
      <c r="J686" s="126" t="s">
        <v>1796</v>
      </c>
      <c r="K686" s="91" t="s">
        <v>1797</v>
      </c>
      <c r="L686" s="92"/>
      <c r="M686" s="5">
        <v>40.0</v>
      </c>
      <c r="N686" s="113"/>
    </row>
    <row r="687">
      <c r="A687" s="89">
        <f t="shared" ref="A687:A703" si="27">A686+1</f>
        <v>10019</v>
      </c>
      <c r="B687" s="5"/>
      <c r="C687" s="5"/>
      <c r="D687" s="90" t="s">
        <v>21</v>
      </c>
      <c r="E687" s="90" t="s">
        <v>1801</v>
      </c>
      <c r="F687" s="91">
        <v>2007.0</v>
      </c>
      <c r="G687" s="91" t="s">
        <v>1802</v>
      </c>
      <c r="H687" s="91" t="s">
        <v>1795</v>
      </c>
      <c r="I687" s="91">
        <v>234.0</v>
      </c>
      <c r="J687" s="92"/>
      <c r="K687" s="91" t="s">
        <v>72</v>
      </c>
      <c r="L687" s="92"/>
      <c r="M687" s="5">
        <v>40.0</v>
      </c>
      <c r="N687" s="113"/>
    </row>
    <row r="688">
      <c r="A688" s="89">
        <f t="shared" si="27"/>
        <v>10020</v>
      </c>
      <c r="B688" s="5"/>
      <c r="C688" s="5"/>
      <c r="D688" s="90" t="s">
        <v>21</v>
      </c>
      <c r="E688" s="90" t="s">
        <v>2246</v>
      </c>
      <c r="F688" s="91">
        <v>2019.0</v>
      </c>
      <c r="G688" s="91" t="s">
        <v>786</v>
      </c>
      <c r="H688" s="91" t="s">
        <v>2247</v>
      </c>
      <c r="I688" s="91">
        <v>250.0</v>
      </c>
      <c r="J688" s="92"/>
      <c r="K688" s="91" t="s">
        <v>30</v>
      </c>
      <c r="L688" s="92"/>
      <c r="M688" s="5">
        <v>40.0</v>
      </c>
    </row>
    <row r="689">
      <c r="A689" s="89">
        <f t="shared" si="27"/>
        <v>10021</v>
      </c>
      <c r="B689" s="5"/>
      <c r="C689" s="5"/>
      <c r="D689" s="90" t="s">
        <v>21</v>
      </c>
      <c r="E689" s="90" t="s">
        <v>2248</v>
      </c>
      <c r="F689" s="91">
        <v>2019.0</v>
      </c>
      <c r="G689" s="91" t="s">
        <v>786</v>
      </c>
      <c r="H689" s="91" t="s">
        <v>2247</v>
      </c>
      <c r="I689" s="91">
        <v>250.0</v>
      </c>
      <c r="J689" s="92"/>
      <c r="K689" s="91" t="s">
        <v>30</v>
      </c>
      <c r="L689" s="92"/>
      <c r="M689" s="5">
        <v>40.0</v>
      </c>
    </row>
    <row r="690">
      <c r="A690" s="89">
        <f t="shared" si="27"/>
        <v>10022</v>
      </c>
      <c r="B690" s="5"/>
      <c r="C690" s="5"/>
      <c r="D690" s="90" t="s">
        <v>21</v>
      </c>
      <c r="E690" s="90" t="s">
        <v>2249</v>
      </c>
      <c r="F690" s="91">
        <v>2019.0</v>
      </c>
      <c r="G690" s="91" t="s">
        <v>786</v>
      </c>
      <c r="H690" s="91" t="s">
        <v>2247</v>
      </c>
      <c r="I690" s="91">
        <v>250.0</v>
      </c>
      <c r="J690" s="92"/>
      <c r="K690" s="91" t="s">
        <v>30</v>
      </c>
      <c r="L690" s="92"/>
      <c r="M690" s="5">
        <v>40.0</v>
      </c>
    </row>
    <row r="691">
      <c r="A691" s="89">
        <f t="shared" si="27"/>
        <v>10023</v>
      </c>
      <c r="B691" s="5"/>
      <c r="C691" s="5"/>
      <c r="D691" s="90" t="s">
        <v>21</v>
      </c>
      <c r="E691" s="90" t="s">
        <v>2250</v>
      </c>
      <c r="F691" s="91">
        <v>2019.0</v>
      </c>
      <c r="G691" s="91" t="s">
        <v>884</v>
      </c>
      <c r="H691" s="91" t="s">
        <v>1449</v>
      </c>
      <c r="I691" s="91">
        <v>223.0</v>
      </c>
      <c r="J691" s="91" t="s">
        <v>932</v>
      </c>
      <c r="K691" s="91" t="s">
        <v>30</v>
      </c>
      <c r="L691" s="92"/>
      <c r="M691" s="5">
        <v>40.0</v>
      </c>
    </row>
    <row r="692">
      <c r="A692" s="89">
        <f t="shared" si="27"/>
        <v>10024</v>
      </c>
      <c r="B692" s="5"/>
      <c r="C692" s="5"/>
      <c r="D692" s="90" t="s">
        <v>21</v>
      </c>
      <c r="E692" s="90" t="s">
        <v>2251</v>
      </c>
      <c r="F692" s="91">
        <v>2019.0</v>
      </c>
      <c r="G692" s="91" t="s">
        <v>2252</v>
      </c>
      <c r="H692" s="91" t="s">
        <v>1848</v>
      </c>
      <c r="I692" s="91">
        <v>259.0</v>
      </c>
      <c r="J692" s="91" t="s">
        <v>2253</v>
      </c>
      <c r="K692" s="91" t="s">
        <v>25</v>
      </c>
      <c r="L692" s="92"/>
      <c r="M692" s="5">
        <v>40.0</v>
      </c>
    </row>
    <row r="693">
      <c r="A693" s="89">
        <f t="shared" si="27"/>
        <v>10025</v>
      </c>
      <c r="B693" s="5"/>
      <c r="C693" s="5"/>
      <c r="D693" s="90" t="s">
        <v>66</v>
      </c>
      <c r="E693" s="90" t="s">
        <v>2254</v>
      </c>
      <c r="F693" s="91">
        <v>2020.0</v>
      </c>
      <c r="G693" s="91" t="s">
        <v>954</v>
      </c>
      <c r="H693" s="91" t="s">
        <v>1786</v>
      </c>
      <c r="I693" s="91">
        <v>2.0</v>
      </c>
      <c r="J693" s="91" t="s">
        <v>2255</v>
      </c>
      <c r="K693" s="91" t="s">
        <v>68</v>
      </c>
      <c r="L693" s="92"/>
      <c r="M693" s="5">
        <v>40.0</v>
      </c>
    </row>
    <row r="694">
      <c r="A694" s="89">
        <f t="shared" si="27"/>
        <v>10026</v>
      </c>
      <c r="B694" s="5"/>
      <c r="C694" s="5"/>
      <c r="D694" s="90" t="s">
        <v>21</v>
      </c>
      <c r="E694" s="90" t="s">
        <v>2256</v>
      </c>
      <c r="F694" s="106">
        <v>2019.0</v>
      </c>
      <c r="G694" s="106" t="s">
        <v>1852</v>
      </c>
      <c r="H694" s="106" t="s">
        <v>1848</v>
      </c>
      <c r="I694" s="106">
        <v>297.0</v>
      </c>
      <c r="J694" s="106" t="s">
        <v>2257</v>
      </c>
      <c r="K694" s="106" t="s">
        <v>72</v>
      </c>
      <c r="M694" s="5">
        <v>40.0</v>
      </c>
    </row>
    <row r="695">
      <c r="A695" s="89">
        <f t="shared" si="27"/>
        <v>10027</v>
      </c>
      <c r="B695" s="5"/>
      <c r="C695" s="5"/>
      <c r="D695" s="90" t="s">
        <v>21</v>
      </c>
      <c r="E695" s="90" t="s">
        <v>2258</v>
      </c>
      <c r="F695" s="5">
        <v>2019.0</v>
      </c>
      <c r="G695" s="5" t="s">
        <v>1161</v>
      </c>
      <c r="H695" s="5" t="s">
        <v>1786</v>
      </c>
      <c r="I695" s="5">
        <v>209.0</v>
      </c>
      <c r="J695" s="5" t="s">
        <v>932</v>
      </c>
      <c r="K695" s="5" t="s">
        <v>25</v>
      </c>
      <c r="M695" s="5">
        <v>40.0</v>
      </c>
    </row>
    <row r="696">
      <c r="A696" s="89">
        <f t="shared" si="27"/>
        <v>10028</v>
      </c>
      <c r="B696" s="5"/>
      <c r="C696" s="5"/>
      <c r="D696" s="90" t="s">
        <v>66</v>
      </c>
      <c r="E696" s="5">
        <v>6163036.0</v>
      </c>
      <c r="F696" s="5">
        <v>2020.0</v>
      </c>
      <c r="G696" s="5" t="s">
        <v>786</v>
      </c>
      <c r="H696" s="5" t="s">
        <v>2259</v>
      </c>
      <c r="I696" s="5" t="s">
        <v>2210</v>
      </c>
      <c r="J696" s="5" t="s">
        <v>2260</v>
      </c>
      <c r="K696" s="5" t="s">
        <v>68</v>
      </c>
      <c r="M696" s="5">
        <v>40.0</v>
      </c>
    </row>
    <row r="697">
      <c r="A697" s="89">
        <f t="shared" si="27"/>
        <v>10029</v>
      </c>
      <c r="B697" s="5"/>
      <c r="C697" s="5"/>
      <c r="D697" s="90" t="s">
        <v>66</v>
      </c>
      <c r="E697" s="5">
        <v>2030574.0</v>
      </c>
      <c r="F697" s="5">
        <v>2020.0</v>
      </c>
      <c r="G697" s="5" t="s">
        <v>786</v>
      </c>
      <c r="H697" s="5" t="s">
        <v>2259</v>
      </c>
      <c r="I697" s="5" t="s">
        <v>2210</v>
      </c>
      <c r="J697" s="5" t="s">
        <v>2260</v>
      </c>
      <c r="K697" s="5" t="s">
        <v>68</v>
      </c>
      <c r="M697" s="5">
        <v>40.0</v>
      </c>
    </row>
    <row r="698">
      <c r="A698" s="89">
        <f t="shared" si="27"/>
        <v>10030</v>
      </c>
      <c r="D698" s="90" t="s">
        <v>21</v>
      </c>
      <c r="E698" s="90" t="s">
        <v>2261</v>
      </c>
      <c r="F698" s="5">
        <v>2020.0</v>
      </c>
      <c r="G698" s="5" t="s">
        <v>1847</v>
      </c>
      <c r="H698" s="5" t="s">
        <v>1978</v>
      </c>
      <c r="I698" s="5">
        <v>43.0</v>
      </c>
      <c r="J698" s="5" t="s">
        <v>2262</v>
      </c>
      <c r="K698" s="5" t="s">
        <v>30</v>
      </c>
      <c r="M698" s="5">
        <v>40.0</v>
      </c>
    </row>
    <row r="699">
      <c r="A699" s="89">
        <f t="shared" si="27"/>
        <v>10031</v>
      </c>
      <c r="B699" s="114"/>
      <c r="C699" s="114"/>
      <c r="D699" s="115" t="s">
        <v>21</v>
      </c>
      <c r="E699" s="115" t="s">
        <v>2263</v>
      </c>
      <c r="F699" s="111">
        <v>2019.0</v>
      </c>
      <c r="G699" s="111" t="s">
        <v>305</v>
      </c>
      <c r="H699" s="111" t="s">
        <v>1449</v>
      </c>
      <c r="I699" s="111">
        <v>172.0</v>
      </c>
      <c r="J699" s="111" t="s">
        <v>1981</v>
      </c>
      <c r="K699" s="111" t="s">
        <v>30</v>
      </c>
      <c r="M699" s="5">
        <v>40.0</v>
      </c>
    </row>
    <row r="700">
      <c r="A700" s="89">
        <f t="shared" si="27"/>
        <v>10032</v>
      </c>
      <c r="B700" s="114"/>
      <c r="C700" s="114"/>
      <c r="D700" s="115" t="s">
        <v>21</v>
      </c>
      <c r="E700" s="115" t="s">
        <v>2264</v>
      </c>
      <c r="F700" s="111">
        <v>2019.0</v>
      </c>
      <c r="G700" s="111" t="s">
        <v>305</v>
      </c>
      <c r="H700" s="111" t="s">
        <v>1449</v>
      </c>
      <c r="I700" s="111">
        <v>172.0</v>
      </c>
      <c r="J700" s="111" t="s">
        <v>1981</v>
      </c>
      <c r="K700" s="111" t="s">
        <v>30</v>
      </c>
      <c r="M700" s="5">
        <v>40.0</v>
      </c>
    </row>
    <row r="701">
      <c r="A701" s="89">
        <f t="shared" si="27"/>
        <v>10033</v>
      </c>
      <c r="B701" s="114"/>
      <c r="C701" s="114"/>
      <c r="D701" s="115" t="s">
        <v>21</v>
      </c>
      <c r="E701" s="115" t="s">
        <v>2265</v>
      </c>
      <c r="F701" s="111">
        <v>2019.0</v>
      </c>
      <c r="G701" s="111" t="s">
        <v>305</v>
      </c>
      <c r="H701" s="111" t="s">
        <v>1449</v>
      </c>
      <c r="I701" s="111">
        <v>172.0</v>
      </c>
      <c r="J701" s="111" t="s">
        <v>1981</v>
      </c>
      <c r="K701" s="111" t="s">
        <v>30</v>
      </c>
      <c r="M701" s="5">
        <v>40.0</v>
      </c>
    </row>
    <row r="702">
      <c r="A702" s="89">
        <f t="shared" si="27"/>
        <v>10034</v>
      </c>
      <c r="B702" s="114"/>
      <c r="C702" s="114"/>
      <c r="D702" s="115" t="s">
        <v>21</v>
      </c>
      <c r="E702" s="115" t="s">
        <v>2266</v>
      </c>
      <c r="F702" s="111">
        <v>2019.0</v>
      </c>
      <c r="G702" s="111" t="s">
        <v>305</v>
      </c>
      <c r="H702" s="111" t="s">
        <v>1449</v>
      </c>
      <c r="I702" s="111">
        <v>172.0</v>
      </c>
      <c r="J702" s="111" t="s">
        <v>1981</v>
      </c>
      <c r="K702" s="111" t="s">
        <v>30</v>
      </c>
      <c r="M702" s="5">
        <v>40.0</v>
      </c>
    </row>
    <row r="703">
      <c r="A703" s="89">
        <f t="shared" si="27"/>
        <v>10035</v>
      </c>
      <c r="B703" s="114"/>
      <c r="C703" s="114"/>
      <c r="D703" s="115" t="s">
        <v>21</v>
      </c>
      <c r="E703" s="115" t="s">
        <v>2267</v>
      </c>
      <c r="F703" s="111">
        <v>2019.0</v>
      </c>
      <c r="G703" s="111" t="s">
        <v>305</v>
      </c>
      <c r="H703" s="111" t="s">
        <v>1449</v>
      </c>
      <c r="I703" s="111">
        <v>172.0</v>
      </c>
      <c r="J703" s="111" t="s">
        <v>1981</v>
      </c>
      <c r="K703" s="111" t="s">
        <v>30</v>
      </c>
      <c r="M703" s="5">
        <v>40.0</v>
      </c>
    </row>
    <row r="704">
      <c r="A704" s="5">
        <v>11789.0</v>
      </c>
      <c r="D704" s="90" t="s">
        <v>21</v>
      </c>
      <c r="E704" s="90" t="s">
        <v>2268</v>
      </c>
      <c r="F704" s="5">
        <v>2019.0</v>
      </c>
      <c r="G704" s="5" t="s">
        <v>1995</v>
      </c>
      <c r="H704" s="5" t="s">
        <v>1859</v>
      </c>
      <c r="I704" s="5" t="s">
        <v>2269</v>
      </c>
      <c r="J704" s="5">
        <v>11.0</v>
      </c>
      <c r="K704" s="5" t="s">
        <v>30</v>
      </c>
      <c r="M704" s="5">
        <v>40.0</v>
      </c>
    </row>
    <row r="705">
      <c r="A705" s="5">
        <v>11790.0</v>
      </c>
      <c r="D705" s="90" t="s">
        <v>21</v>
      </c>
      <c r="E705" s="90" t="s">
        <v>2270</v>
      </c>
      <c r="F705" s="5">
        <v>2019.0</v>
      </c>
      <c r="G705" s="5" t="s">
        <v>1995</v>
      </c>
      <c r="H705" s="5" t="s">
        <v>1859</v>
      </c>
      <c r="I705" s="5" t="s">
        <v>2269</v>
      </c>
      <c r="J705" s="5">
        <v>11.0</v>
      </c>
      <c r="K705" s="5" t="s">
        <v>30</v>
      </c>
      <c r="M705" s="5">
        <v>40.0</v>
      </c>
    </row>
    <row r="706">
      <c r="A706" s="5">
        <v>11797.0</v>
      </c>
      <c r="D706" s="90" t="s">
        <v>21</v>
      </c>
      <c r="E706" s="90" t="s">
        <v>2271</v>
      </c>
      <c r="F706" s="5">
        <v>2019.0</v>
      </c>
      <c r="G706" s="5" t="s">
        <v>909</v>
      </c>
      <c r="H706" s="5" t="s">
        <v>2272</v>
      </c>
      <c r="I706" s="5" t="s">
        <v>2273</v>
      </c>
      <c r="J706" s="5">
        <v>1.0</v>
      </c>
      <c r="K706" s="5" t="s">
        <v>30</v>
      </c>
      <c r="M706" s="5">
        <v>40.0</v>
      </c>
    </row>
    <row r="707">
      <c r="A707" s="5">
        <v>11845.0</v>
      </c>
      <c r="D707" s="90" t="s">
        <v>21</v>
      </c>
      <c r="E707" s="90" t="s">
        <v>2274</v>
      </c>
      <c r="F707" s="5">
        <v>1987.0</v>
      </c>
      <c r="G707" s="5" t="s">
        <v>102</v>
      </c>
      <c r="H707" s="5" t="s">
        <v>1965</v>
      </c>
      <c r="I707" s="5"/>
      <c r="J707" s="5">
        <v>1.0</v>
      </c>
      <c r="K707" s="5" t="s">
        <v>72</v>
      </c>
      <c r="M707" s="5">
        <v>40.0</v>
      </c>
    </row>
    <row r="708">
      <c r="A708" s="5">
        <v>11846.0</v>
      </c>
      <c r="D708" s="90" t="s">
        <v>21</v>
      </c>
      <c r="E708" s="90" t="s">
        <v>2275</v>
      </c>
      <c r="F708" s="5">
        <v>1987.0</v>
      </c>
      <c r="G708" s="5" t="s">
        <v>102</v>
      </c>
      <c r="H708" s="5" t="s">
        <v>1965</v>
      </c>
      <c r="I708" s="5"/>
      <c r="J708" s="5">
        <v>1.0</v>
      </c>
      <c r="K708" s="5" t="s">
        <v>72</v>
      </c>
      <c r="M708" s="5">
        <v>40.0</v>
      </c>
    </row>
    <row r="709">
      <c r="A709" s="5">
        <v>11847.0</v>
      </c>
      <c r="D709" s="90" t="s">
        <v>21</v>
      </c>
      <c r="E709" s="90" t="s">
        <v>2276</v>
      </c>
      <c r="F709" s="5">
        <v>1987.0</v>
      </c>
      <c r="G709" s="5" t="s">
        <v>102</v>
      </c>
      <c r="H709" s="5" t="s">
        <v>1965</v>
      </c>
      <c r="I709" s="5"/>
      <c r="J709" s="5">
        <v>1.0</v>
      </c>
      <c r="K709" s="5" t="s">
        <v>72</v>
      </c>
      <c r="M709" s="5">
        <v>40.0</v>
      </c>
    </row>
    <row r="710">
      <c r="A710" s="5">
        <v>11848.0</v>
      </c>
      <c r="D710" s="90" t="s">
        <v>21</v>
      </c>
      <c r="E710" s="90" t="s">
        <v>2277</v>
      </c>
      <c r="F710" s="5">
        <v>1987.0</v>
      </c>
      <c r="G710" s="5" t="s">
        <v>102</v>
      </c>
      <c r="H710" s="5" t="s">
        <v>1965</v>
      </c>
      <c r="I710" s="5"/>
      <c r="J710" s="5">
        <v>1.0</v>
      </c>
      <c r="K710" s="5" t="s">
        <v>72</v>
      </c>
      <c r="M710" s="5">
        <v>40.0</v>
      </c>
    </row>
    <row r="711">
      <c r="A711" s="5">
        <v>11849.0</v>
      </c>
      <c r="D711" s="90" t="s">
        <v>21</v>
      </c>
      <c r="E711" s="90" t="s">
        <v>2278</v>
      </c>
      <c r="F711" s="5">
        <v>1987.0</v>
      </c>
      <c r="G711" s="5" t="s">
        <v>102</v>
      </c>
      <c r="H711" s="5" t="s">
        <v>1965</v>
      </c>
      <c r="I711" s="5"/>
      <c r="J711" s="5">
        <v>1.0</v>
      </c>
      <c r="K711" s="5" t="s">
        <v>72</v>
      </c>
      <c r="M711" s="5">
        <v>40.0</v>
      </c>
    </row>
    <row r="712">
      <c r="A712" s="5">
        <v>11851.0</v>
      </c>
      <c r="D712" s="90" t="s">
        <v>21</v>
      </c>
      <c r="E712" s="90" t="s">
        <v>2279</v>
      </c>
      <c r="F712" s="5">
        <v>1987.0</v>
      </c>
      <c r="G712" s="5" t="s">
        <v>102</v>
      </c>
      <c r="H712" s="5" t="s">
        <v>1965</v>
      </c>
      <c r="I712" s="5"/>
      <c r="J712" s="5">
        <v>1.0</v>
      </c>
      <c r="K712" s="5" t="s">
        <v>72</v>
      </c>
      <c r="M712" s="5">
        <v>40.0</v>
      </c>
    </row>
    <row r="713">
      <c r="A713" s="5">
        <v>11852.0</v>
      </c>
      <c r="D713" s="90" t="s">
        <v>21</v>
      </c>
      <c r="E713" s="90" t="s">
        <v>2280</v>
      </c>
      <c r="F713" s="5">
        <v>1987.0</v>
      </c>
      <c r="G713" s="5" t="s">
        <v>102</v>
      </c>
      <c r="H713" s="5" t="s">
        <v>1965</v>
      </c>
      <c r="I713" s="5"/>
      <c r="J713" s="5">
        <v>1.0</v>
      </c>
      <c r="K713" s="5" t="s">
        <v>72</v>
      </c>
      <c r="M713" s="5">
        <v>40.0</v>
      </c>
    </row>
    <row r="714">
      <c r="A714" s="5">
        <v>12090.0</v>
      </c>
      <c r="D714" s="90" t="s">
        <v>21</v>
      </c>
      <c r="E714" s="90" t="s">
        <v>2281</v>
      </c>
      <c r="F714" s="5">
        <v>1987.0</v>
      </c>
      <c r="G714" s="5" t="s">
        <v>1969</v>
      </c>
      <c r="H714" s="5" t="s">
        <v>1993</v>
      </c>
      <c r="I714" s="5"/>
      <c r="J714" s="5">
        <v>1.0</v>
      </c>
      <c r="K714" s="5" t="s">
        <v>72</v>
      </c>
      <c r="M714" s="5">
        <v>40.0</v>
      </c>
    </row>
    <row r="715">
      <c r="A715" s="5">
        <v>12091.0</v>
      </c>
      <c r="D715" s="90" t="s">
        <v>21</v>
      </c>
      <c r="E715" s="90" t="s">
        <v>2282</v>
      </c>
      <c r="F715" s="5">
        <v>1987.0</v>
      </c>
      <c r="G715" s="5" t="s">
        <v>1969</v>
      </c>
      <c r="H715" s="5" t="s">
        <v>1943</v>
      </c>
      <c r="I715" s="5"/>
      <c r="J715" s="5">
        <v>3.0</v>
      </c>
      <c r="K715" s="5" t="s">
        <v>72</v>
      </c>
      <c r="M715" s="5">
        <v>40.0</v>
      </c>
    </row>
    <row r="716">
      <c r="A716" s="5">
        <v>12092.0</v>
      </c>
      <c r="D716" s="90" t="s">
        <v>21</v>
      </c>
      <c r="E716" s="90" t="s">
        <v>2283</v>
      </c>
      <c r="F716" s="5">
        <v>1987.0</v>
      </c>
      <c r="G716" s="5" t="s">
        <v>1969</v>
      </c>
      <c r="H716" s="5" t="s">
        <v>1943</v>
      </c>
      <c r="I716" s="5"/>
      <c r="J716" s="5">
        <v>3.0</v>
      </c>
      <c r="K716" s="5" t="s">
        <v>72</v>
      </c>
      <c r="M716" s="5">
        <v>40.0</v>
      </c>
    </row>
    <row r="717">
      <c r="A717" s="5">
        <v>12093.0</v>
      </c>
      <c r="D717" s="90" t="s">
        <v>21</v>
      </c>
      <c r="E717" s="90" t="s">
        <v>2284</v>
      </c>
      <c r="F717" s="5">
        <v>1987.0</v>
      </c>
      <c r="G717" s="5" t="s">
        <v>1969</v>
      </c>
      <c r="H717" s="5" t="s">
        <v>1943</v>
      </c>
      <c r="I717" s="5"/>
      <c r="J717" s="5">
        <v>3.0</v>
      </c>
      <c r="K717" s="5" t="s">
        <v>72</v>
      </c>
      <c r="M717" s="5">
        <v>40.0</v>
      </c>
    </row>
    <row r="718">
      <c r="A718" s="5">
        <v>12094.0</v>
      </c>
      <c r="D718" s="90" t="s">
        <v>21</v>
      </c>
      <c r="E718" s="90" t="s">
        <v>2285</v>
      </c>
      <c r="F718" s="5">
        <v>1987.0</v>
      </c>
      <c r="G718" s="5" t="s">
        <v>1969</v>
      </c>
      <c r="H718" s="5" t="s">
        <v>1943</v>
      </c>
      <c r="I718" s="5"/>
      <c r="J718" s="5">
        <v>3.0</v>
      </c>
      <c r="K718" s="5" t="s">
        <v>72</v>
      </c>
      <c r="M718" s="5">
        <v>40.0</v>
      </c>
    </row>
    <row r="719">
      <c r="A719" s="5">
        <v>12140.0</v>
      </c>
      <c r="D719" s="90" t="s">
        <v>21</v>
      </c>
      <c r="E719" s="90" t="s">
        <v>2286</v>
      </c>
      <c r="F719" s="5">
        <v>2019.0</v>
      </c>
      <c r="G719" s="5" t="s">
        <v>884</v>
      </c>
      <c r="H719" s="5" t="s">
        <v>1786</v>
      </c>
      <c r="I719" s="5" t="s">
        <v>932</v>
      </c>
      <c r="J719" s="5">
        <v>269.0</v>
      </c>
      <c r="K719" s="5" t="s">
        <v>25</v>
      </c>
      <c r="M719" s="5">
        <v>40.0</v>
      </c>
    </row>
    <row r="720">
      <c r="A720" s="5">
        <v>12156.0</v>
      </c>
      <c r="D720" s="90" t="s">
        <v>21</v>
      </c>
      <c r="E720" s="90" t="s">
        <v>2287</v>
      </c>
      <c r="F720" s="5">
        <v>2019.0</v>
      </c>
      <c r="G720" s="5" t="s">
        <v>1161</v>
      </c>
      <c r="H720" s="5" t="s">
        <v>1786</v>
      </c>
      <c r="J720" s="5">
        <v>269.0</v>
      </c>
      <c r="K720" s="5" t="s">
        <v>30</v>
      </c>
      <c r="M720" s="5">
        <v>40.0</v>
      </c>
    </row>
    <row r="721">
      <c r="A721" s="5">
        <v>12157.0</v>
      </c>
      <c r="D721" s="90" t="s">
        <v>21</v>
      </c>
      <c r="E721" s="90" t="s">
        <v>2288</v>
      </c>
      <c r="F721" s="5">
        <v>2019.0</v>
      </c>
      <c r="G721" s="5" t="s">
        <v>1161</v>
      </c>
      <c r="H721" s="5" t="s">
        <v>1786</v>
      </c>
      <c r="J721" s="5">
        <v>269.0</v>
      </c>
      <c r="K721" s="5" t="s">
        <v>30</v>
      </c>
      <c r="M721" s="5">
        <v>40.0</v>
      </c>
    </row>
    <row r="722">
      <c r="A722" s="5">
        <v>12158.0</v>
      </c>
      <c r="D722" s="90" t="s">
        <v>21</v>
      </c>
      <c r="E722" s="90" t="s">
        <v>2289</v>
      </c>
      <c r="F722" s="5">
        <v>2019.0</v>
      </c>
      <c r="G722" s="5" t="s">
        <v>1161</v>
      </c>
      <c r="H722" s="5" t="s">
        <v>1786</v>
      </c>
      <c r="J722" s="5">
        <v>269.0</v>
      </c>
      <c r="K722" s="5" t="s">
        <v>30</v>
      </c>
      <c r="M722" s="5">
        <v>40.0</v>
      </c>
    </row>
    <row r="723">
      <c r="A723" s="5">
        <v>12159.0</v>
      </c>
      <c r="D723" s="90" t="s">
        <v>21</v>
      </c>
      <c r="E723" s="90" t="s">
        <v>2290</v>
      </c>
      <c r="F723" s="5">
        <v>2019.0</v>
      </c>
      <c r="G723" s="5" t="s">
        <v>1161</v>
      </c>
      <c r="H723" s="5" t="s">
        <v>1786</v>
      </c>
      <c r="J723" s="5">
        <v>269.0</v>
      </c>
      <c r="K723" s="5" t="s">
        <v>30</v>
      </c>
      <c r="M723" s="5">
        <v>40.0</v>
      </c>
    </row>
    <row r="724">
      <c r="A724" s="5">
        <v>12160.0</v>
      </c>
      <c r="D724" s="90" t="s">
        <v>21</v>
      </c>
      <c r="E724" s="90" t="s">
        <v>2291</v>
      </c>
      <c r="F724" s="5">
        <v>2019.0</v>
      </c>
      <c r="G724" s="5" t="s">
        <v>1161</v>
      </c>
      <c r="H724" s="5" t="s">
        <v>1786</v>
      </c>
      <c r="J724" s="5">
        <v>269.0</v>
      </c>
      <c r="K724" s="5" t="s">
        <v>30</v>
      </c>
      <c r="M724" s="5">
        <v>40.0</v>
      </c>
    </row>
    <row r="725">
      <c r="A725" s="5" t="s">
        <v>2854</v>
      </c>
      <c r="D725" s="90" t="s">
        <v>21</v>
      </c>
      <c r="E725" s="90" t="s">
        <v>2292</v>
      </c>
      <c r="F725" s="5">
        <v>1981.0</v>
      </c>
      <c r="G725" s="5" t="s">
        <v>62</v>
      </c>
      <c r="H725" s="5" t="s">
        <v>1952</v>
      </c>
      <c r="I725" s="5">
        <v>75.0</v>
      </c>
      <c r="J725" s="5" t="s">
        <v>2036</v>
      </c>
      <c r="K725" s="5" t="s">
        <v>72</v>
      </c>
      <c r="M725" s="5">
        <v>40.0</v>
      </c>
    </row>
    <row r="726">
      <c r="A726" s="5" t="s">
        <v>2854</v>
      </c>
      <c r="D726" s="90" t="s">
        <v>21</v>
      </c>
      <c r="E726" s="90" t="s">
        <v>2293</v>
      </c>
      <c r="F726" s="5">
        <v>1981.0</v>
      </c>
      <c r="G726" s="5" t="s">
        <v>62</v>
      </c>
      <c r="H726" s="5" t="s">
        <v>1952</v>
      </c>
      <c r="I726" s="5">
        <v>75.0</v>
      </c>
      <c r="J726" s="5" t="s">
        <v>2036</v>
      </c>
      <c r="K726" s="5" t="s">
        <v>72</v>
      </c>
      <c r="M726" s="5">
        <v>40.0</v>
      </c>
    </row>
    <row r="727">
      <c r="A727" s="5" t="s">
        <v>2854</v>
      </c>
      <c r="D727" s="90" t="s">
        <v>21</v>
      </c>
      <c r="E727" s="90" t="s">
        <v>2294</v>
      </c>
      <c r="F727" s="5">
        <v>1981.0</v>
      </c>
      <c r="G727" s="5" t="s">
        <v>62</v>
      </c>
      <c r="H727" s="5" t="s">
        <v>1952</v>
      </c>
      <c r="I727" s="5">
        <v>75.0</v>
      </c>
      <c r="J727" s="5" t="s">
        <v>2036</v>
      </c>
      <c r="K727" s="5" t="s">
        <v>72</v>
      </c>
      <c r="M727" s="5">
        <v>40.0</v>
      </c>
    </row>
    <row r="728">
      <c r="A728" s="5" t="s">
        <v>2854</v>
      </c>
      <c r="D728" s="90" t="s">
        <v>21</v>
      </c>
      <c r="E728" s="90" t="s">
        <v>2295</v>
      </c>
      <c r="F728" s="5">
        <v>1989.0</v>
      </c>
      <c r="G728" s="5" t="s">
        <v>102</v>
      </c>
      <c r="H728" s="5" t="s">
        <v>288</v>
      </c>
      <c r="I728" s="5">
        <v>21.0</v>
      </c>
      <c r="J728" s="5" t="s">
        <v>105</v>
      </c>
      <c r="K728" s="5" t="s">
        <v>72</v>
      </c>
      <c r="M728" s="5">
        <v>40.0</v>
      </c>
    </row>
    <row r="729">
      <c r="A729" s="5" t="s">
        <v>2854</v>
      </c>
      <c r="D729" s="90" t="s">
        <v>21</v>
      </c>
      <c r="E729" s="90" t="s">
        <v>2296</v>
      </c>
      <c r="F729" s="5">
        <v>1992.0</v>
      </c>
      <c r="G729" s="5" t="s">
        <v>2031</v>
      </c>
      <c r="H729" s="5" t="s">
        <v>1826</v>
      </c>
      <c r="I729" s="5">
        <v>328.0</v>
      </c>
      <c r="J729" s="5" t="s">
        <v>105</v>
      </c>
      <c r="K729" s="5" t="s">
        <v>25</v>
      </c>
      <c r="M729" s="5">
        <v>40.0</v>
      </c>
    </row>
    <row r="730">
      <c r="A730" s="5" t="s">
        <v>2854</v>
      </c>
      <c r="D730" s="90" t="s">
        <v>21</v>
      </c>
      <c r="E730" s="90" t="s">
        <v>2297</v>
      </c>
      <c r="F730" s="5">
        <v>1992.0</v>
      </c>
      <c r="G730" s="5" t="s">
        <v>2031</v>
      </c>
      <c r="H730" s="5" t="s">
        <v>1826</v>
      </c>
      <c r="I730" s="5">
        <v>328.0</v>
      </c>
      <c r="J730" s="5" t="s">
        <v>105</v>
      </c>
      <c r="K730" s="5" t="s">
        <v>25</v>
      </c>
      <c r="M730" s="5">
        <v>40.0</v>
      </c>
    </row>
    <row r="731">
      <c r="A731" s="5" t="s">
        <v>2854</v>
      </c>
      <c r="D731" s="90" t="s">
        <v>21</v>
      </c>
      <c r="E731" s="90" t="s">
        <v>2298</v>
      </c>
      <c r="F731" s="5">
        <v>1992.0</v>
      </c>
      <c r="G731" s="5" t="s">
        <v>2031</v>
      </c>
      <c r="H731" s="5" t="s">
        <v>1826</v>
      </c>
      <c r="I731" s="5">
        <v>328.0</v>
      </c>
      <c r="J731" s="5" t="s">
        <v>105</v>
      </c>
      <c r="K731" s="5" t="s">
        <v>25</v>
      </c>
      <c r="M731" s="5">
        <v>40.0</v>
      </c>
    </row>
    <row r="732">
      <c r="A732" s="5" t="s">
        <v>2854</v>
      </c>
      <c r="D732" s="90" t="s">
        <v>21</v>
      </c>
      <c r="E732" s="90" t="s">
        <v>2299</v>
      </c>
      <c r="F732" s="5">
        <v>1992.0</v>
      </c>
      <c r="G732" s="5" t="s">
        <v>2031</v>
      </c>
      <c r="H732" s="5" t="s">
        <v>1826</v>
      </c>
      <c r="I732" s="5">
        <v>328.0</v>
      </c>
      <c r="J732" s="5" t="s">
        <v>105</v>
      </c>
      <c r="K732" s="5" t="s">
        <v>25</v>
      </c>
      <c r="M732" s="5">
        <v>40.0</v>
      </c>
    </row>
    <row r="733">
      <c r="A733" s="5" t="s">
        <v>2854</v>
      </c>
      <c r="D733" s="90" t="s">
        <v>21</v>
      </c>
      <c r="E733" s="90" t="s">
        <v>2300</v>
      </c>
      <c r="F733" s="5">
        <v>1992.0</v>
      </c>
      <c r="G733" s="5" t="s">
        <v>2031</v>
      </c>
      <c r="H733" s="5" t="s">
        <v>1826</v>
      </c>
      <c r="I733" s="5">
        <v>328.0</v>
      </c>
      <c r="J733" s="5" t="s">
        <v>105</v>
      </c>
      <c r="K733" s="5" t="s">
        <v>25</v>
      </c>
      <c r="M733" s="5">
        <v>40.0</v>
      </c>
    </row>
    <row r="734">
      <c r="A734" s="89" t="str">
        <f t="shared" ref="A734:A735" si="28">A733+1</f>
        <v>#VALUE!</v>
      </c>
      <c r="B734" s="5"/>
      <c r="C734" s="5"/>
      <c r="D734" s="90" t="s">
        <v>21</v>
      </c>
      <c r="E734" s="90" t="s">
        <v>2301</v>
      </c>
      <c r="F734" s="91">
        <v>2017.0</v>
      </c>
      <c r="G734" s="91" t="s">
        <v>954</v>
      </c>
      <c r="H734" s="91" t="s">
        <v>2302</v>
      </c>
      <c r="I734" s="91">
        <v>93.0</v>
      </c>
      <c r="J734" s="92"/>
      <c r="K734" s="91" t="s">
        <v>25</v>
      </c>
      <c r="L734" s="92"/>
      <c r="M734" s="5">
        <v>42.0</v>
      </c>
    </row>
    <row r="735">
      <c r="A735" s="89" t="str">
        <f t="shared" si="28"/>
        <v>#VALUE!</v>
      </c>
      <c r="B735" s="5"/>
      <c r="C735" s="5"/>
      <c r="D735" s="5" t="s">
        <v>21</v>
      </c>
      <c r="E735" s="90" t="s">
        <v>2303</v>
      </c>
      <c r="F735" s="91">
        <v>2019.0</v>
      </c>
      <c r="G735" s="91" t="s">
        <v>884</v>
      </c>
      <c r="H735" s="91" t="s">
        <v>2247</v>
      </c>
      <c r="I735" s="91">
        <v>229.0</v>
      </c>
      <c r="J735" s="91" t="s">
        <v>886</v>
      </c>
      <c r="K735" s="91" t="s">
        <v>30</v>
      </c>
      <c r="L735" s="92"/>
      <c r="M735" s="5">
        <v>42.0</v>
      </c>
    </row>
    <row r="736">
      <c r="A736" s="5">
        <v>12037.0</v>
      </c>
      <c r="D736" s="90" t="s">
        <v>21</v>
      </c>
      <c r="E736" s="90" t="s">
        <v>2304</v>
      </c>
      <c r="F736" s="5">
        <v>1988.0</v>
      </c>
      <c r="G736" s="5" t="s">
        <v>1969</v>
      </c>
      <c r="H736" s="5" t="s">
        <v>1933</v>
      </c>
      <c r="I736" s="5"/>
      <c r="J736" s="5">
        <v>2.0</v>
      </c>
      <c r="K736" s="5" t="s">
        <v>72</v>
      </c>
      <c r="M736" s="5">
        <v>44.0</v>
      </c>
    </row>
    <row r="737">
      <c r="A737" s="89">
        <f t="shared" ref="A737:A738" si="29">A736+1</f>
        <v>12038</v>
      </c>
      <c r="B737" s="5"/>
      <c r="C737" s="5"/>
      <c r="D737" s="90" t="s">
        <v>21</v>
      </c>
      <c r="E737" s="90" t="s">
        <v>1800</v>
      </c>
      <c r="F737" s="91">
        <v>2007.0</v>
      </c>
      <c r="G737" s="91" t="s">
        <v>62</v>
      </c>
      <c r="H737" s="91" t="s">
        <v>1795</v>
      </c>
      <c r="I737" s="91">
        <v>112.0</v>
      </c>
      <c r="J737" s="126" t="s">
        <v>1796</v>
      </c>
      <c r="K737" s="91" t="s">
        <v>666</v>
      </c>
      <c r="L737" s="92"/>
      <c r="M737" s="5">
        <v>45.0</v>
      </c>
      <c r="N737" s="113"/>
    </row>
    <row r="738">
      <c r="A738" s="89">
        <f t="shared" si="29"/>
        <v>12039</v>
      </c>
      <c r="B738" s="5"/>
      <c r="C738" s="5"/>
      <c r="D738" s="90" t="s">
        <v>21</v>
      </c>
      <c r="E738" s="90" t="s">
        <v>2305</v>
      </c>
      <c r="F738" s="99">
        <v>2019.0</v>
      </c>
      <c r="G738" s="99" t="s">
        <v>786</v>
      </c>
      <c r="H738" s="99" t="s">
        <v>1848</v>
      </c>
      <c r="I738" s="99">
        <v>17.0</v>
      </c>
      <c r="J738" s="99" t="s">
        <v>901</v>
      </c>
      <c r="K738" s="99" t="s">
        <v>30</v>
      </c>
      <c r="M738" s="5">
        <v>45.0</v>
      </c>
    </row>
    <row r="739">
      <c r="A739" s="5">
        <v>12108.0</v>
      </c>
      <c r="D739" s="90" t="s">
        <v>21</v>
      </c>
      <c r="E739" s="90" t="s">
        <v>2306</v>
      </c>
      <c r="F739" s="5">
        <v>2019.0</v>
      </c>
      <c r="G739" s="5" t="s">
        <v>1161</v>
      </c>
      <c r="H739" s="5" t="s">
        <v>1786</v>
      </c>
      <c r="I739" s="5"/>
      <c r="J739" s="5">
        <v>209.0</v>
      </c>
      <c r="K739" s="5" t="s">
        <v>30</v>
      </c>
      <c r="M739" s="5">
        <v>45.0</v>
      </c>
    </row>
    <row r="740">
      <c r="A740" s="5">
        <v>12166.0</v>
      </c>
      <c r="D740" s="90" t="s">
        <v>149</v>
      </c>
      <c r="E740" s="5">
        <v>1.2951671E7</v>
      </c>
      <c r="F740" s="5">
        <v>2019.0</v>
      </c>
      <c r="G740" s="5" t="s">
        <v>1161</v>
      </c>
      <c r="H740" s="5" t="s">
        <v>1786</v>
      </c>
      <c r="I740" s="5" t="s">
        <v>2307</v>
      </c>
      <c r="J740" s="5">
        <v>269.0</v>
      </c>
      <c r="K740" s="5" t="s">
        <v>155</v>
      </c>
      <c r="M740" s="5">
        <v>45.0</v>
      </c>
    </row>
    <row r="741">
      <c r="A741" s="5">
        <v>12167.0</v>
      </c>
      <c r="D741" s="90" t="s">
        <v>21</v>
      </c>
      <c r="E741" s="5">
        <v>4.9434592E7</v>
      </c>
      <c r="F741" s="5">
        <v>2019.0</v>
      </c>
      <c r="G741" s="5" t="s">
        <v>1161</v>
      </c>
      <c r="H741" s="5" t="s">
        <v>1786</v>
      </c>
      <c r="J741" s="5">
        <v>209.0</v>
      </c>
      <c r="K741" s="5" t="s">
        <v>30</v>
      </c>
      <c r="M741" s="5">
        <v>45.0</v>
      </c>
    </row>
    <row r="742">
      <c r="A742" s="5" t="s">
        <v>2854</v>
      </c>
      <c r="D742" s="112"/>
      <c r="E742" s="90" t="s">
        <v>2308</v>
      </c>
      <c r="F742" s="5">
        <v>1987.0</v>
      </c>
      <c r="G742" s="5" t="s">
        <v>102</v>
      </c>
      <c r="H742" s="5" t="s">
        <v>1993</v>
      </c>
      <c r="I742" s="5">
        <v>56.0</v>
      </c>
      <c r="J742" s="5" t="s">
        <v>105</v>
      </c>
      <c r="K742" s="5" t="s">
        <v>72</v>
      </c>
      <c r="M742" s="5">
        <v>45.0</v>
      </c>
    </row>
    <row r="743">
      <c r="A743" s="5" t="s">
        <v>2854</v>
      </c>
      <c r="D743" s="112"/>
      <c r="E743" s="90" t="s">
        <v>2309</v>
      </c>
      <c r="F743" s="5">
        <v>1988.0</v>
      </c>
      <c r="G743" s="5" t="s">
        <v>102</v>
      </c>
      <c r="H743" s="5" t="s">
        <v>1868</v>
      </c>
      <c r="I743" s="5">
        <v>115.0</v>
      </c>
      <c r="J743" s="5" t="s">
        <v>243</v>
      </c>
      <c r="K743" s="5" t="s">
        <v>72</v>
      </c>
      <c r="M743" s="5">
        <v>45.0</v>
      </c>
    </row>
    <row r="744">
      <c r="A744" s="5" t="s">
        <v>2854</v>
      </c>
      <c r="D744" s="112"/>
      <c r="E744" s="90" t="s">
        <v>2310</v>
      </c>
      <c r="F744" s="5">
        <v>1988.0</v>
      </c>
      <c r="G744" s="5" t="s">
        <v>102</v>
      </c>
      <c r="H744" s="5" t="s">
        <v>1868</v>
      </c>
      <c r="I744" s="5">
        <v>115.0</v>
      </c>
      <c r="J744" s="5" t="s">
        <v>243</v>
      </c>
      <c r="K744" s="5" t="s">
        <v>72</v>
      </c>
      <c r="M744" s="5">
        <v>45.0</v>
      </c>
    </row>
    <row r="745">
      <c r="A745" s="5" t="s">
        <v>2854</v>
      </c>
      <c r="D745" s="112"/>
      <c r="E745" s="90" t="s">
        <v>2311</v>
      </c>
      <c r="F745" s="5">
        <v>1988.0</v>
      </c>
      <c r="G745" s="5" t="s">
        <v>102</v>
      </c>
      <c r="H745" s="5" t="s">
        <v>1868</v>
      </c>
      <c r="I745" s="5">
        <v>115.0</v>
      </c>
      <c r="J745" s="5" t="s">
        <v>105</v>
      </c>
      <c r="K745" s="5" t="s">
        <v>72</v>
      </c>
      <c r="M745" s="5">
        <v>45.0</v>
      </c>
    </row>
    <row r="746">
      <c r="A746" s="5" t="s">
        <v>2854</v>
      </c>
      <c r="D746" s="112"/>
      <c r="E746" s="90" t="s">
        <v>2312</v>
      </c>
      <c r="F746" s="5">
        <v>1988.0</v>
      </c>
      <c r="G746" s="5" t="s">
        <v>102</v>
      </c>
      <c r="H746" s="5" t="s">
        <v>1868</v>
      </c>
      <c r="I746" s="5">
        <v>115.0</v>
      </c>
      <c r="J746" s="5" t="s">
        <v>105</v>
      </c>
      <c r="K746" s="5" t="s">
        <v>72</v>
      </c>
      <c r="M746" s="5">
        <v>45.0</v>
      </c>
    </row>
    <row r="747">
      <c r="A747" s="5" t="s">
        <v>2854</v>
      </c>
      <c r="D747" s="112"/>
      <c r="E747" s="90" t="s">
        <v>2313</v>
      </c>
      <c r="F747" s="5">
        <v>1988.0</v>
      </c>
      <c r="G747" s="5" t="s">
        <v>102</v>
      </c>
      <c r="H747" s="5" t="s">
        <v>1868</v>
      </c>
      <c r="I747" s="5">
        <v>115.0</v>
      </c>
      <c r="J747" s="5" t="s">
        <v>105</v>
      </c>
      <c r="K747" s="5" t="s">
        <v>72</v>
      </c>
      <c r="M747" s="5">
        <v>45.0</v>
      </c>
    </row>
    <row r="748">
      <c r="A748" s="5" t="s">
        <v>2854</v>
      </c>
      <c r="D748" s="112"/>
      <c r="E748" s="90" t="s">
        <v>2314</v>
      </c>
      <c r="F748" s="5">
        <v>1988.0</v>
      </c>
      <c r="G748" s="5" t="s">
        <v>102</v>
      </c>
      <c r="H748" s="5" t="s">
        <v>1868</v>
      </c>
      <c r="I748" s="5">
        <v>115.0</v>
      </c>
      <c r="J748" s="5" t="s">
        <v>105</v>
      </c>
      <c r="K748" s="5" t="s">
        <v>72</v>
      </c>
      <c r="M748" s="5">
        <v>45.0</v>
      </c>
    </row>
    <row r="749">
      <c r="A749" s="5" t="s">
        <v>2854</v>
      </c>
      <c r="D749" s="112"/>
      <c r="E749" s="90" t="s">
        <v>2315</v>
      </c>
      <c r="F749" s="5">
        <v>1988.0</v>
      </c>
      <c r="G749" s="5" t="s">
        <v>102</v>
      </c>
      <c r="H749" s="5" t="s">
        <v>1868</v>
      </c>
      <c r="I749" s="5">
        <v>115.0</v>
      </c>
      <c r="J749" s="5" t="s">
        <v>105</v>
      </c>
      <c r="K749" s="5" t="s">
        <v>72</v>
      </c>
      <c r="M749" s="5">
        <v>45.0</v>
      </c>
    </row>
    <row r="750">
      <c r="A750" s="5" t="s">
        <v>2854</v>
      </c>
      <c r="B750" s="5" t="s">
        <v>3068</v>
      </c>
      <c r="D750" s="90" t="s">
        <v>161</v>
      </c>
      <c r="E750" s="90" t="s">
        <v>2316</v>
      </c>
      <c r="F750" s="5">
        <v>1990.0</v>
      </c>
      <c r="G750" s="5" t="s">
        <v>102</v>
      </c>
      <c r="H750" s="5" t="s">
        <v>288</v>
      </c>
      <c r="I750" s="5">
        <v>26.0</v>
      </c>
      <c r="J750" s="5" t="s">
        <v>105</v>
      </c>
      <c r="K750" s="5" t="s">
        <v>25</v>
      </c>
      <c r="M750" s="5">
        <v>45.0</v>
      </c>
    </row>
    <row r="751">
      <c r="A751" s="5" t="s">
        <v>2854</v>
      </c>
      <c r="D751" s="90" t="s">
        <v>161</v>
      </c>
      <c r="E751" s="90" t="s">
        <v>2317</v>
      </c>
      <c r="F751" s="5">
        <v>1990.0</v>
      </c>
      <c r="G751" s="5" t="s">
        <v>102</v>
      </c>
      <c r="H751" s="5" t="s">
        <v>288</v>
      </c>
      <c r="I751" s="5">
        <v>26.0</v>
      </c>
      <c r="J751" s="5" t="s">
        <v>105</v>
      </c>
      <c r="K751" s="5" t="s">
        <v>25</v>
      </c>
      <c r="M751" s="5">
        <v>45.0</v>
      </c>
    </row>
    <row r="752">
      <c r="A752" s="5" t="s">
        <v>2854</v>
      </c>
      <c r="D752" s="90" t="s">
        <v>161</v>
      </c>
      <c r="E752" s="90" t="s">
        <v>2318</v>
      </c>
      <c r="F752" s="5">
        <v>1990.0</v>
      </c>
      <c r="G752" s="5" t="s">
        <v>102</v>
      </c>
      <c r="H752" s="5" t="s">
        <v>288</v>
      </c>
      <c r="I752" s="5">
        <v>26.0</v>
      </c>
      <c r="J752" s="5" t="s">
        <v>105</v>
      </c>
      <c r="K752" s="5" t="s">
        <v>25</v>
      </c>
      <c r="M752" s="5">
        <v>45.0</v>
      </c>
    </row>
    <row r="753">
      <c r="A753" s="5" t="s">
        <v>2854</v>
      </c>
      <c r="D753" s="90" t="s">
        <v>161</v>
      </c>
      <c r="E753" s="90" t="s">
        <v>2319</v>
      </c>
      <c r="F753" s="5">
        <v>1990.0</v>
      </c>
      <c r="G753" s="5" t="s">
        <v>102</v>
      </c>
      <c r="H753" s="5" t="s">
        <v>288</v>
      </c>
      <c r="I753" s="5">
        <v>26.0</v>
      </c>
      <c r="J753" s="5" t="s">
        <v>105</v>
      </c>
      <c r="K753" s="5" t="s">
        <v>25</v>
      </c>
      <c r="M753" s="5">
        <v>45.0</v>
      </c>
    </row>
    <row r="754">
      <c r="A754" s="5" t="s">
        <v>2854</v>
      </c>
      <c r="D754" s="90" t="s">
        <v>161</v>
      </c>
      <c r="E754" s="90" t="s">
        <v>2320</v>
      </c>
      <c r="F754" s="5">
        <v>1990.0</v>
      </c>
      <c r="G754" s="5" t="s">
        <v>102</v>
      </c>
      <c r="H754" s="5" t="s">
        <v>288</v>
      </c>
      <c r="I754" s="5">
        <v>26.0</v>
      </c>
      <c r="J754" s="5" t="s">
        <v>105</v>
      </c>
      <c r="K754" s="5" t="s">
        <v>25</v>
      </c>
      <c r="M754" s="5">
        <v>45.0</v>
      </c>
    </row>
    <row r="755">
      <c r="A755" s="5" t="s">
        <v>2854</v>
      </c>
      <c r="D755" s="90" t="s">
        <v>161</v>
      </c>
      <c r="E755" s="90" t="s">
        <v>2321</v>
      </c>
      <c r="F755" s="5">
        <v>1990.0</v>
      </c>
      <c r="G755" s="5" t="s">
        <v>102</v>
      </c>
      <c r="H755" s="5" t="s">
        <v>288</v>
      </c>
      <c r="I755" s="5">
        <v>26.0</v>
      </c>
      <c r="J755" s="5" t="s">
        <v>105</v>
      </c>
      <c r="K755" s="5" t="s">
        <v>25</v>
      </c>
      <c r="M755" s="5">
        <v>45.0</v>
      </c>
    </row>
    <row r="756">
      <c r="A756" s="5" t="s">
        <v>2854</v>
      </c>
      <c r="D756" s="90" t="s">
        <v>21</v>
      </c>
      <c r="E756" s="90" t="s">
        <v>2322</v>
      </c>
      <c r="F756" s="5">
        <v>1990.0</v>
      </c>
      <c r="G756" s="5" t="s">
        <v>102</v>
      </c>
      <c r="H756" s="5" t="s">
        <v>288</v>
      </c>
      <c r="I756" s="5">
        <v>26.0</v>
      </c>
      <c r="J756" s="5" t="s">
        <v>105</v>
      </c>
      <c r="K756" s="5" t="s">
        <v>25</v>
      </c>
      <c r="M756" s="5">
        <v>45.0</v>
      </c>
    </row>
    <row r="757">
      <c r="A757" s="5" t="s">
        <v>2854</v>
      </c>
      <c r="D757" s="112"/>
      <c r="E757" s="90" t="s">
        <v>2323</v>
      </c>
      <c r="F757" s="5">
        <v>1990.0</v>
      </c>
      <c r="G757" s="5" t="s">
        <v>102</v>
      </c>
      <c r="H757" s="5" t="s">
        <v>288</v>
      </c>
      <c r="I757" s="5">
        <v>26.0</v>
      </c>
      <c r="J757" s="5" t="s">
        <v>105</v>
      </c>
      <c r="K757" s="5" t="s">
        <v>25</v>
      </c>
      <c r="M757" s="5">
        <v>45.0</v>
      </c>
    </row>
    <row r="758">
      <c r="A758" s="5" t="s">
        <v>2854</v>
      </c>
      <c r="D758" s="112"/>
      <c r="E758" s="90" t="s">
        <v>2324</v>
      </c>
      <c r="F758" s="5">
        <v>1990.0</v>
      </c>
      <c r="G758" s="5" t="s">
        <v>102</v>
      </c>
      <c r="H758" s="5" t="s">
        <v>288</v>
      </c>
      <c r="I758" s="5">
        <v>26.0</v>
      </c>
      <c r="J758" s="5" t="s">
        <v>105</v>
      </c>
      <c r="K758" s="5" t="s">
        <v>25</v>
      </c>
      <c r="M758" s="5">
        <v>45.0</v>
      </c>
    </row>
    <row r="759">
      <c r="A759" s="5" t="s">
        <v>2854</v>
      </c>
      <c r="D759" s="90" t="s">
        <v>21</v>
      </c>
      <c r="E759" s="90" t="s">
        <v>2325</v>
      </c>
      <c r="F759" s="5">
        <v>1981.0</v>
      </c>
      <c r="G759" s="5" t="s">
        <v>62</v>
      </c>
      <c r="H759" s="5" t="s">
        <v>2326</v>
      </c>
      <c r="I759" s="5">
        <v>30.0</v>
      </c>
      <c r="J759" s="5" t="s">
        <v>105</v>
      </c>
      <c r="K759" s="5" t="s">
        <v>72</v>
      </c>
      <c r="M759" s="5">
        <v>45.0</v>
      </c>
    </row>
    <row r="760">
      <c r="A760" s="5" t="s">
        <v>2854</v>
      </c>
      <c r="D760" s="90" t="s">
        <v>21</v>
      </c>
      <c r="E760" s="90" t="s">
        <v>2327</v>
      </c>
      <c r="F760" s="5">
        <v>1981.0</v>
      </c>
      <c r="G760" s="5" t="s">
        <v>62</v>
      </c>
      <c r="H760" s="5" t="s">
        <v>2326</v>
      </c>
      <c r="I760" s="5">
        <v>30.0</v>
      </c>
      <c r="J760" s="5" t="s">
        <v>105</v>
      </c>
      <c r="K760" s="5" t="s">
        <v>72</v>
      </c>
      <c r="M760" s="5">
        <v>45.0</v>
      </c>
    </row>
    <row r="761">
      <c r="A761" s="5" t="s">
        <v>2854</v>
      </c>
      <c r="D761" s="90" t="s">
        <v>21</v>
      </c>
      <c r="E761" s="90" t="s">
        <v>2328</v>
      </c>
      <c r="F761" s="5">
        <v>1981.0</v>
      </c>
      <c r="G761" s="5" t="s">
        <v>62</v>
      </c>
      <c r="H761" s="5" t="s">
        <v>1993</v>
      </c>
      <c r="I761" s="5">
        <v>21.0</v>
      </c>
      <c r="J761" s="5" t="s">
        <v>105</v>
      </c>
      <c r="K761" s="5" t="s">
        <v>763</v>
      </c>
      <c r="M761" s="5">
        <v>45.0</v>
      </c>
    </row>
    <row r="762">
      <c r="A762" s="5" t="s">
        <v>2854</v>
      </c>
      <c r="D762" s="90" t="s">
        <v>21</v>
      </c>
      <c r="E762" s="90" t="s">
        <v>2329</v>
      </c>
      <c r="F762" s="5">
        <v>1981.0</v>
      </c>
      <c r="G762" s="5" t="s">
        <v>62</v>
      </c>
      <c r="H762" s="5" t="s">
        <v>1993</v>
      </c>
      <c r="I762" s="5">
        <v>21.0</v>
      </c>
      <c r="J762" s="5" t="s">
        <v>105</v>
      </c>
      <c r="K762" s="5" t="s">
        <v>763</v>
      </c>
      <c r="M762" s="5">
        <v>45.0</v>
      </c>
    </row>
    <row r="763">
      <c r="A763" s="5" t="s">
        <v>2854</v>
      </c>
      <c r="D763" s="90" t="s">
        <v>21</v>
      </c>
      <c r="E763" s="90" t="s">
        <v>2330</v>
      </c>
      <c r="F763" s="5">
        <v>1981.0</v>
      </c>
      <c r="G763" s="5" t="s">
        <v>62</v>
      </c>
      <c r="H763" s="5" t="s">
        <v>1993</v>
      </c>
      <c r="I763" s="5">
        <v>21.0</v>
      </c>
      <c r="J763" s="5" t="s">
        <v>105</v>
      </c>
      <c r="K763" s="5" t="s">
        <v>763</v>
      </c>
      <c r="M763" s="5">
        <v>45.0</v>
      </c>
    </row>
    <row r="764">
      <c r="A764" s="5">
        <v>12035.0</v>
      </c>
      <c r="D764" s="90" t="s">
        <v>21</v>
      </c>
      <c r="E764" s="90" t="s">
        <v>2331</v>
      </c>
      <c r="F764" s="5">
        <v>1988.0</v>
      </c>
      <c r="G764" s="5" t="s">
        <v>102</v>
      </c>
      <c r="H764" s="5" t="s">
        <v>1993</v>
      </c>
      <c r="I764" s="5" t="s">
        <v>1865</v>
      </c>
      <c r="J764" s="5">
        <v>123.0</v>
      </c>
      <c r="K764" s="5" t="s">
        <v>25</v>
      </c>
      <c r="M764" s="5">
        <v>48.0</v>
      </c>
    </row>
    <row r="765">
      <c r="A765" s="89">
        <f t="shared" ref="A765:A771" si="30">A764+1</f>
        <v>12036</v>
      </c>
      <c r="B765" s="5"/>
      <c r="C765" s="5"/>
      <c r="D765" s="90" t="s">
        <v>21</v>
      </c>
      <c r="E765" s="90" t="s">
        <v>2332</v>
      </c>
      <c r="F765" s="91">
        <v>2016.0</v>
      </c>
      <c r="G765" s="91" t="s">
        <v>786</v>
      </c>
      <c r="H765" s="91" t="s">
        <v>1808</v>
      </c>
      <c r="I765" s="91">
        <v>131.0</v>
      </c>
      <c r="J765" s="92"/>
      <c r="K765" s="91" t="s">
        <v>30</v>
      </c>
      <c r="L765" s="92"/>
      <c r="M765" s="5">
        <v>50.0</v>
      </c>
    </row>
    <row r="766">
      <c r="A766" s="89">
        <f t="shared" si="30"/>
        <v>12037</v>
      </c>
      <c r="B766" s="5"/>
      <c r="C766" s="5"/>
      <c r="D766" s="90" t="s">
        <v>21</v>
      </c>
      <c r="E766" s="90" t="s">
        <v>2333</v>
      </c>
      <c r="F766" s="91">
        <v>2019.0</v>
      </c>
      <c r="G766" s="91" t="s">
        <v>956</v>
      </c>
      <c r="H766" s="91" t="s">
        <v>1817</v>
      </c>
      <c r="I766" s="91">
        <v>546.0</v>
      </c>
      <c r="J766" s="91" t="s">
        <v>1731</v>
      </c>
      <c r="K766" s="91" t="s">
        <v>30</v>
      </c>
      <c r="L766" s="92"/>
      <c r="M766" s="5">
        <v>50.0</v>
      </c>
    </row>
    <row r="767">
      <c r="A767" s="89">
        <f t="shared" si="30"/>
        <v>12038</v>
      </c>
      <c r="B767" s="5"/>
      <c r="C767" s="5"/>
      <c r="D767" s="90" t="s">
        <v>21</v>
      </c>
      <c r="E767" s="90" t="s">
        <v>2334</v>
      </c>
      <c r="F767" s="91">
        <v>2019.0</v>
      </c>
      <c r="G767" s="91" t="s">
        <v>884</v>
      </c>
      <c r="H767" s="91" t="s">
        <v>1817</v>
      </c>
      <c r="I767" s="91">
        <v>70.0</v>
      </c>
      <c r="J767" s="91" t="s">
        <v>857</v>
      </c>
      <c r="K767" s="91" t="s">
        <v>30</v>
      </c>
      <c r="L767" s="92"/>
      <c r="M767" s="5">
        <v>50.0</v>
      </c>
    </row>
    <row r="768">
      <c r="A768" s="89">
        <f t="shared" si="30"/>
        <v>12039</v>
      </c>
      <c r="B768" s="5"/>
      <c r="C768" s="5"/>
      <c r="D768" s="90" t="s">
        <v>21</v>
      </c>
      <c r="E768" s="90" t="s">
        <v>2335</v>
      </c>
      <c r="F768" s="91">
        <v>2019.0</v>
      </c>
      <c r="G768" s="91" t="s">
        <v>1099</v>
      </c>
      <c r="H768" s="91" t="s">
        <v>1815</v>
      </c>
      <c r="I768" s="91">
        <v>9.0</v>
      </c>
      <c r="J768" s="91" t="s">
        <v>2336</v>
      </c>
      <c r="K768" s="91" t="s">
        <v>30</v>
      </c>
      <c r="L768" s="92"/>
      <c r="M768" s="5">
        <v>50.0</v>
      </c>
    </row>
    <row r="769">
      <c r="A769" s="89">
        <f t="shared" si="30"/>
        <v>12040</v>
      </c>
      <c r="B769" s="5"/>
      <c r="C769" s="5"/>
      <c r="D769" s="90" t="s">
        <v>21</v>
      </c>
      <c r="E769" s="90" t="s">
        <v>2337</v>
      </c>
      <c r="F769" s="91">
        <v>2019.0</v>
      </c>
      <c r="G769" s="91" t="s">
        <v>853</v>
      </c>
      <c r="H769" s="91" t="s">
        <v>1817</v>
      </c>
      <c r="I769" s="91">
        <v>70.0</v>
      </c>
      <c r="J769" s="91" t="s">
        <v>2338</v>
      </c>
      <c r="K769" s="91" t="s">
        <v>30</v>
      </c>
      <c r="L769" s="92"/>
      <c r="M769" s="5">
        <v>50.0</v>
      </c>
    </row>
    <row r="770">
      <c r="A770" s="89">
        <f t="shared" si="30"/>
        <v>12041</v>
      </c>
      <c r="B770" s="5"/>
      <c r="C770" s="5"/>
      <c r="D770" s="90" t="s">
        <v>21</v>
      </c>
      <c r="E770" s="90" t="s">
        <v>2339</v>
      </c>
      <c r="F770" s="91">
        <v>2019.0</v>
      </c>
      <c r="G770" s="91" t="s">
        <v>884</v>
      </c>
      <c r="H770" s="91" t="s">
        <v>1840</v>
      </c>
      <c r="I770" s="91">
        <v>25.0</v>
      </c>
      <c r="J770" s="91" t="s">
        <v>1946</v>
      </c>
      <c r="K770" s="91" t="s">
        <v>30</v>
      </c>
      <c r="L770" s="92"/>
      <c r="M770" s="5">
        <v>50.0</v>
      </c>
    </row>
    <row r="771">
      <c r="A771" s="89">
        <f t="shared" si="30"/>
        <v>12042</v>
      </c>
      <c r="B771" s="5"/>
      <c r="C771" s="5"/>
      <c r="D771" s="90" t="s">
        <v>149</v>
      </c>
      <c r="E771" s="90" t="s">
        <v>2340</v>
      </c>
      <c r="F771" s="5">
        <v>2019.0</v>
      </c>
      <c r="G771" s="5" t="s">
        <v>905</v>
      </c>
      <c r="H771" s="5" t="s">
        <v>1786</v>
      </c>
      <c r="I771" s="5">
        <v>248.0</v>
      </c>
      <c r="K771" s="5" t="s">
        <v>178</v>
      </c>
      <c r="M771" s="5">
        <v>50.0</v>
      </c>
    </row>
    <row r="772">
      <c r="A772" s="89" t="str">
        <f>'Drop 1 Football'!A409+1</f>
        <v>#VALUE!</v>
      </c>
      <c r="B772" s="5"/>
      <c r="C772" s="5"/>
      <c r="D772" s="90" t="s">
        <v>66</v>
      </c>
      <c r="E772" s="90" t="s">
        <v>2341</v>
      </c>
      <c r="F772" s="5">
        <v>2017.0</v>
      </c>
      <c r="G772" s="5" t="s">
        <v>1069</v>
      </c>
      <c r="H772" s="5" t="s">
        <v>2302</v>
      </c>
      <c r="I772" s="5">
        <v>153.0</v>
      </c>
      <c r="K772" s="5" t="s">
        <v>68</v>
      </c>
      <c r="M772" s="5">
        <v>50.0</v>
      </c>
    </row>
    <row r="773">
      <c r="A773" s="89" t="str">
        <f>A772+1</f>
        <v>#VALUE!</v>
      </c>
      <c r="B773" s="114"/>
      <c r="C773" s="114"/>
      <c r="D773" s="115" t="s">
        <v>21</v>
      </c>
      <c r="E773" s="115" t="s">
        <v>2342</v>
      </c>
      <c r="F773" s="111">
        <v>2019.0</v>
      </c>
      <c r="G773" s="111" t="s">
        <v>956</v>
      </c>
      <c r="H773" s="111" t="s">
        <v>1848</v>
      </c>
      <c r="I773" s="111">
        <v>580.0</v>
      </c>
      <c r="J773" s="111"/>
      <c r="K773" s="111" t="s">
        <v>30</v>
      </c>
      <c r="M773" s="5">
        <v>50.0</v>
      </c>
    </row>
    <row r="774">
      <c r="A774" s="89">
        <f>'Drop 1 TCG'!A36+1</f>
        <v>12141</v>
      </c>
      <c r="D774" s="115" t="s">
        <v>21</v>
      </c>
      <c r="E774" s="90" t="s">
        <v>2343</v>
      </c>
      <c r="F774" s="116">
        <v>2017.0</v>
      </c>
      <c r="G774" s="117" t="s">
        <v>2344</v>
      </c>
      <c r="H774" s="117" t="s">
        <v>2345</v>
      </c>
      <c r="I774" s="118">
        <v>187.0</v>
      </c>
      <c r="J774" s="116"/>
      <c r="K774" s="124" t="s">
        <v>30</v>
      </c>
      <c r="M774" s="5">
        <v>50.0</v>
      </c>
    </row>
    <row r="775">
      <c r="A775" s="89" t="str">
        <f>'Drop 1 Football'!A596+1</f>
        <v>#VALUE!</v>
      </c>
      <c r="D775" s="90" t="s">
        <v>21</v>
      </c>
      <c r="E775" s="90" t="s">
        <v>2346</v>
      </c>
      <c r="F775" s="5">
        <v>2019.0</v>
      </c>
      <c r="G775" s="5" t="s">
        <v>786</v>
      </c>
      <c r="H775" s="5" t="s">
        <v>1449</v>
      </c>
      <c r="I775" s="5">
        <v>259.0</v>
      </c>
      <c r="J775" s="5"/>
      <c r="K775" s="5" t="s">
        <v>30</v>
      </c>
      <c r="M775" s="5">
        <v>50.0</v>
      </c>
    </row>
    <row r="776">
      <c r="A776" s="5">
        <v>11737.0</v>
      </c>
      <c r="D776" s="90" t="s">
        <v>21</v>
      </c>
      <c r="E776" s="90" t="s">
        <v>2347</v>
      </c>
      <c r="F776" s="5">
        <v>2019.0</v>
      </c>
      <c r="G776" s="5" t="s">
        <v>905</v>
      </c>
      <c r="H776" s="5" t="s">
        <v>1859</v>
      </c>
      <c r="I776" s="5"/>
      <c r="J776" s="5">
        <v>288.0</v>
      </c>
      <c r="K776" s="5" t="s">
        <v>30</v>
      </c>
      <c r="M776" s="5">
        <v>50.0</v>
      </c>
    </row>
    <row r="777">
      <c r="A777" s="5">
        <v>11738.0</v>
      </c>
      <c r="D777" s="90" t="s">
        <v>21</v>
      </c>
      <c r="E777" s="90" t="s">
        <v>2348</v>
      </c>
      <c r="F777" s="5">
        <v>2019.0</v>
      </c>
      <c r="G777" s="5" t="s">
        <v>905</v>
      </c>
      <c r="H777" s="5" t="s">
        <v>1859</v>
      </c>
      <c r="I777" s="5"/>
      <c r="J777" s="5">
        <v>288.0</v>
      </c>
      <c r="K777" s="5" t="s">
        <v>30</v>
      </c>
      <c r="M777" s="5">
        <v>50.0</v>
      </c>
    </row>
    <row r="778">
      <c r="A778" s="5">
        <v>11739.0</v>
      </c>
      <c r="D778" s="90" t="s">
        <v>21</v>
      </c>
      <c r="E778" s="90" t="s">
        <v>2349</v>
      </c>
      <c r="F778" s="5">
        <v>2019.0</v>
      </c>
      <c r="G778" s="5" t="s">
        <v>905</v>
      </c>
      <c r="H778" s="5" t="s">
        <v>1859</v>
      </c>
      <c r="I778" s="5"/>
      <c r="J778" s="5">
        <v>288.0</v>
      </c>
      <c r="K778" s="5" t="s">
        <v>30</v>
      </c>
      <c r="M778" s="5">
        <v>50.0</v>
      </c>
    </row>
    <row r="779">
      <c r="A779" s="5">
        <v>11740.0</v>
      </c>
      <c r="D779" s="90" t="s">
        <v>21</v>
      </c>
      <c r="E779" s="90" t="s">
        <v>2350</v>
      </c>
      <c r="F779" s="5">
        <v>2019.0</v>
      </c>
      <c r="G779" s="5" t="s">
        <v>905</v>
      </c>
      <c r="H779" s="5" t="s">
        <v>1859</v>
      </c>
      <c r="I779" s="5"/>
      <c r="J779" s="5">
        <v>288.0</v>
      </c>
      <c r="K779" s="5" t="s">
        <v>30</v>
      </c>
      <c r="M779" s="5">
        <v>50.0</v>
      </c>
    </row>
    <row r="780">
      <c r="A780" s="5">
        <v>11741.0</v>
      </c>
      <c r="D780" s="90" t="s">
        <v>21</v>
      </c>
      <c r="E780" s="90" t="s">
        <v>2351</v>
      </c>
      <c r="F780" s="5">
        <v>2019.0</v>
      </c>
      <c r="G780" s="5" t="s">
        <v>905</v>
      </c>
      <c r="H780" s="5" t="s">
        <v>1859</v>
      </c>
      <c r="I780" s="5"/>
      <c r="J780" s="5">
        <v>288.0</v>
      </c>
      <c r="K780" s="5" t="s">
        <v>30</v>
      </c>
      <c r="M780" s="5">
        <v>50.0</v>
      </c>
    </row>
    <row r="781">
      <c r="A781" s="5">
        <v>11779.0</v>
      </c>
      <c r="D781" s="90" t="s">
        <v>21</v>
      </c>
      <c r="E781" s="90" t="s">
        <v>2352</v>
      </c>
      <c r="F781" s="5">
        <v>2018.0</v>
      </c>
      <c r="G781" s="5" t="s">
        <v>2353</v>
      </c>
      <c r="H781" s="5" t="s">
        <v>1817</v>
      </c>
      <c r="I781" s="5" t="s">
        <v>2354</v>
      </c>
      <c r="J781" s="5">
        <v>19.0</v>
      </c>
      <c r="K781" s="5" t="s">
        <v>30</v>
      </c>
      <c r="M781" s="5">
        <v>50.0</v>
      </c>
    </row>
    <row r="782">
      <c r="A782" s="5">
        <v>11780.0</v>
      </c>
      <c r="D782" s="90" t="s">
        <v>21</v>
      </c>
      <c r="E782" s="90" t="s">
        <v>2355</v>
      </c>
      <c r="F782" s="5">
        <v>2019.0</v>
      </c>
      <c r="G782" s="5" t="s">
        <v>956</v>
      </c>
      <c r="H782" s="5" t="s">
        <v>1848</v>
      </c>
      <c r="I782" s="5"/>
      <c r="J782" s="5">
        <v>580.0</v>
      </c>
      <c r="K782" s="5" t="s">
        <v>30</v>
      </c>
      <c r="M782" s="5">
        <v>50.0</v>
      </c>
    </row>
    <row r="783">
      <c r="A783" s="5">
        <v>11782.0</v>
      </c>
      <c r="D783" s="90" t="s">
        <v>21</v>
      </c>
      <c r="E783" s="90" t="s">
        <v>2356</v>
      </c>
      <c r="F783" s="5">
        <v>2019.0</v>
      </c>
      <c r="G783" s="5" t="s">
        <v>956</v>
      </c>
      <c r="H783" s="5" t="s">
        <v>1848</v>
      </c>
      <c r="I783" s="5"/>
      <c r="J783" s="5">
        <v>298.0</v>
      </c>
      <c r="K783" s="5" t="s">
        <v>30</v>
      </c>
      <c r="M783" s="5">
        <v>50.0</v>
      </c>
    </row>
    <row r="784">
      <c r="A784" s="5">
        <v>11791.0</v>
      </c>
      <c r="D784" s="90" t="s">
        <v>21</v>
      </c>
      <c r="E784" s="90" t="s">
        <v>2357</v>
      </c>
      <c r="F784" s="5">
        <v>2019.0</v>
      </c>
      <c r="G784" s="5" t="s">
        <v>905</v>
      </c>
      <c r="H784" s="5" t="s">
        <v>1859</v>
      </c>
      <c r="I784" s="5"/>
      <c r="J784" s="5">
        <v>288.0</v>
      </c>
      <c r="K784" s="5" t="s">
        <v>30</v>
      </c>
      <c r="M784" s="5">
        <v>50.0</v>
      </c>
    </row>
    <row r="785">
      <c r="A785" s="5">
        <v>12038.0</v>
      </c>
      <c r="D785" s="90" t="s">
        <v>21</v>
      </c>
      <c r="E785" s="90" t="s">
        <v>2358</v>
      </c>
      <c r="F785" s="5">
        <v>1988.0</v>
      </c>
      <c r="G785" s="5" t="s">
        <v>1969</v>
      </c>
      <c r="H785" s="5" t="s">
        <v>1882</v>
      </c>
      <c r="I785" s="5"/>
      <c r="J785" s="5">
        <v>3.0</v>
      </c>
      <c r="K785" s="5" t="s">
        <v>72</v>
      </c>
      <c r="M785" s="5">
        <v>50.0</v>
      </c>
    </row>
    <row r="786">
      <c r="A786" s="5">
        <v>12039.0</v>
      </c>
      <c r="D786" s="90" t="s">
        <v>21</v>
      </c>
      <c r="E786" s="109">
        <v>5.2171189E7</v>
      </c>
      <c r="F786" s="5">
        <v>1988.0</v>
      </c>
      <c r="G786" s="5" t="s">
        <v>1969</v>
      </c>
      <c r="H786" s="5" t="s">
        <v>1882</v>
      </c>
      <c r="J786" s="5">
        <v>3.0</v>
      </c>
      <c r="K786" s="5" t="s">
        <v>72</v>
      </c>
      <c r="M786" s="5">
        <v>50.0</v>
      </c>
    </row>
    <row r="787">
      <c r="A787" s="5">
        <v>12089.0</v>
      </c>
      <c r="D787" s="90" t="s">
        <v>21</v>
      </c>
      <c r="E787" s="90" t="s">
        <v>2359</v>
      </c>
      <c r="F787" s="5">
        <v>1987.0</v>
      </c>
      <c r="G787" s="5" t="s">
        <v>102</v>
      </c>
      <c r="H787" s="5" t="s">
        <v>1961</v>
      </c>
      <c r="I787" s="5"/>
      <c r="J787" s="5">
        <v>118.0</v>
      </c>
      <c r="K787" s="5" t="s">
        <v>25</v>
      </c>
      <c r="M787" s="5">
        <v>50.0</v>
      </c>
    </row>
    <row r="788">
      <c r="A788" s="5">
        <v>12103.0</v>
      </c>
      <c r="D788" s="90" t="s">
        <v>21</v>
      </c>
      <c r="E788" s="90" t="s">
        <v>2360</v>
      </c>
      <c r="F788" s="5">
        <v>2007.0</v>
      </c>
      <c r="G788" s="5" t="s">
        <v>2227</v>
      </c>
      <c r="H788" s="5" t="s">
        <v>2228</v>
      </c>
      <c r="I788" s="5"/>
      <c r="J788" s="5">
        <v>2.0</v>
      </c>
      <c r="K788" s="5" t="s">
        <v>72</v>
      </c>
      <c r="M788" s="5">
        <v>50.0</v>
      </c>
    </row>
    <row r="789">
      <c r="A789" s="5">
        <v>12104.0</v>
      </c>
      <c r="D789" s="90" t="s">
        <v>21</v>
      </c>
      <c r="E789" s="90" t="s">
        <v>2361</v>
      </c>
      <c r="F789" s="5">
        <v>2007.0</v>
      </c>
      <c r="G789" s="5" t="s">
        <v>2227</v>
      </c>
      <c r="H789" s="5" t="s">
        <v>2228</v>
      </c>
      <c r="I789" s="5"/>
      <c r="J789" s="5">
        <v>2.0</v>
      </c>
      <c r="K789" s="5" t="s">
        <v>72</v>
      </c>
      <c r="M789" s="5">
        <v>50.0</v>
      </c>
    </row>
    <row r="790">
      <c r="A790" s="5">
        <v>12105.0</v>
      </c>
      <c r="D790" s="90" t="s">
        <v>21</v>
      </c>
      <c r="E790" s="90" t="s">
        <v>2362</v>
      </c>
      <c r="F790" s="5">
        <v>2007.0</v>
      </c>
      <c r="G790" s="5" t="s">
        <v>2227</v>
      </c>
      <c r="H790" s="5" t="s">
        <v>2228</v>
      </c>
      <c r="I790" s="5"/>
      <c r="J790" s="5">
        <v>2.0</v>
      </c>
      <c r="K790" s="5" t="s">
        <v>72</v>
      </c>
      <c r="M790" s="5">
        <v>50.0</v>
      </c>
    </row>
    <row r="791">
      <c r="A791" s="5">
        <v>12111.0</v>
      </c>
      <c r="D791" s="90" t="s">
        <v>66</v>
      </c>
      <c r="E791" s="90" t="s">
        <v>2363</v>
      </c>
      <c r="F791" s="5">
        <v>2019.0</v>
      </c>
      <c r="G791" s="5" t="s">
        <v>119</v>
      </c>
      <c r="H791" s="5" t="s">
        <v>1786</v>
      </c>
      <c r="I791" s="5"/>
      <c r="J791" s="5">
        <v>201.0</v>
      </c>
      <c r="K791" s="5" t="s">
        <v>68</v>
      </c>
      <c r="M791" s="5">
        <v>50.0</v>
      </c>
    </row>
    <row r="792">
      <c r="A792" s="5">
        <v>12142.0</v>
      </c>
      <c r="D792" s="90" t="s">
        <v>21</v>
      </c>
      <c r="E792" s="90" t="s">
        <v>2364</v>
      </c>
      <c r="F792" s="5">
        <v>2019.0</v>
      </c>
      <c r="G792" s="5" t="s">
        <v>884</v>
      </c>
      <c r="H792" s="5" t="s">
        <v>1786</v>
      </c>
      <c r="I792" s="5" t="s">
        <v>920</v>
      </c>
      <c r="J792" s="5">
        <v>269.0</v>
      </c>
      <c r="K792" s="5" t="s">
        <v>30</v>
      </c>
      <c r="M792" s="5">
        <v>50.0</v>
      </c>
    </row>
    <row r="793">
      <c r="A793" s="5">
        <v>12172.0</v>
      </c>
      <c r="D793" s="90" t="s">
        <v>21</v>
      </c>
      <c r="E793" s="90" t="s">
        <v>2365</v>
      </c>
      <c r="F793" s="5">
        <v>2019.0</v>
      </c>
      <c r="G793" s="5" t="s">
        <v>786</v>
      </c>
      <c r="H793" s="5" t="s">
        <v>1859</v>
      </c>
      <c r="I793" s="5">
        <v>288.0</v>
      </c>
      <c r="J793" s="5" t="s">
        <v>105</v>
      </c>
      <c r="K793" s="5" t="s">
        <v>30</v>
      </c>
      <c r="M793" s="5">
        <v>50.0</v>
      </c>
    </row>
    <row r="794">
      <c r="A794" s="5">
        <v>12206.0</v>
      </c>
      <c r="D794" s="90" t="s">
        <v>21</v>
      </c>
      <c r="E794" s="90" t="s">
        <v>2366</v>
      </c>
      <c r="F794" s="5">
        <v>2019.0</v>
      </c>
      <c r="G794" s="5" t="s">
        <v>956</v>
      </c>
      <c r="H794" s="5" t="s">
        <v>1848</v>
      </c>
      <c r="I794" s="5">
        <v>116.0</v>
      </c>
      <c r="J794" s="5" t="s">
        <v>243</v>
      </c>
      <c r="K794" s="5" t="s">
        <v>25</v>
      </c>
      <c r="M794" s="5">
        <v>50.0</v>
      </c>
    </row>
    <row r="795">
      <c r="A795" s="5">
        <v>12391.0</v>
      </c>
      <c r="D795" s="90" t="s">
        <v>21</v>
      </c>
      <c r="E795" s="90" t="s">
        <v>2367</v>
      </c>
      <c r="F795" s="5">
        <v>1988.0</v>
      </c>
      <c r="G795" s="5" t="s">
        <v>102</v>
      </c>
      <c r="H795" s="5" t="s">
        <v>1933</v>
      </c>
      <c r="I795" s="5">
        <v>9.0</v>
      </c>
      <c r="J795" s="5" t="s">
        <v>105</v>
      </c>
      <c r="K795" s="5" t="s">
        <v>25</v>
      </c>
      <c r="M795" s="5">
        <v>50.0</v>
      </c>
    </row>
    <row r="796">
      <c r="A796" s="5">
        <v>12397.0</v>
      </c>
      <c r="D796" s="90" t="s">
        <v>21</v>
      </c>
      <c r="E796" s="90" t="s">
        <v>2368</v>
      </c>
      <c r="F796" s="5">
        <v>1988.0</v>
      </c>
      <c r="G796" s="5" t="s">
        <v>102</v>
      </c>
      <c r="H796" s="5" t="s">
        <v>2369</v>
      </c>
      <c r="I796" s="5">
        <v>57.0</v>
      </c>
      <c r="J796" s="5" t="s">
        <v>105</v>
      </c>
      <c r="K796" s="5" t="s">
        <v>72</v>
      </c>
      <c r="M796" s="5">
        <v>50.0</v>
      </c>
    </row>
    <row r="797">
      <c r="A797" s="5" t="s">
        <v>2854</v>
      </c>
      <c r="D797" s="112"/>
      <c r="E797" s="90" t="s">
        <v>2370</v>
      </c>
      <c r="F797" s="5">
        <v>1988.0</v>
      </c>
      <c r="G797" s="5" t="s">
        <v>102</v>
      </c>
      <c r="H797" s="5" t="s">
        <v>2371</v>
      </c>
      <c r="I797" s="5">
        <v>20.0</v>
      </c>
      <c r="J797" s="5" t="s">
        <v>105</v>
      </c>
      <c r="K797" s="5" t="s">
        <v>666</v>
      </c>
      <c r="M797" s="5">
        <v>50.0</v>
      </c>
    </row>
    <row r="798">
      <c r="A798" s="5" t="s">
        <v>2854</v>
      </c>
      <c r="D798" s="112"/>
      <c r="E798" s="90" t="s">
        <v>2372</v>
      </c>
      <c r="F798" s="5">
        <v>1988.0</v>
      </c>
      <c r="G798" s="5" t="s">
        <v>102</v>
      </c>
      <c r="H798" s="5" t="s">
        <v>2371</v>
      </c>
      <c r="I798" s="5">
        <v>20.0</v>
      </c>
      <c r="J798" s="5" t="s">
        <v>105</v>
      </c>
      <c r="K798" s="5" t="s">
        <v>666</v>
      </c>
      <c r="M798" s="5">
        <v>50.0</v>
      </c>
    </row>
    <row r="799">
      <c r="A799" s="5" t="s">
        <v>2854</v>
      </c>
      <c r="D799" s="112"/>
      <c r="E799" s="90" t="s">
        <v>2373</v>
      </c>
      <c r="F799" s="5">
        <v>1988.0</v>
      </c>
      <c r="G799" s="5" t="s">
        <v>102</v>
      </c>
      <c r="H799" s="5" t="s">
        <v>2371</v>
      </c>
      <c r="I799" s="5">
        <v>20.0</v>
      </c>
      <c r="J799" s="5" t="s">
        <v>105</v>
      </c>
      <c r="K799" s="5" t="s">
        <v>666</v>
      </c>
      <c r="M799" s="5">
        <v>50.0</v>
      </c>
    </row>
    <row r="800">
      <c r="A800" s="5" t="s">
        <v>2854</v>
      </c>
      <c r="D800" s="112"/>
      <c r="E800" s="90" t="s">
        <v>2374</v>
      </c>
      <c r="F800" s="5">
        <v>1981.0</v>
      </c>
      <c r="G800" s="5" t="s">
        <v>62</v>
      </c>
      <c r="H800" s="5" t="s">
        <v>1993</v>
      </c>
      <c r="I800" s="5">
        <v>21.0</v>
      </c>
      <c r="J800" s="5" t="s">
        <v>105</v>
      </c>
      <c r="K800" s="5" t="s">
        <v>763</v>
      </c>
      <c r="M800" s="5">
        <v>50.0</v>
      </c>
    </row>
    <row r="801">
      <c r="A801" s="5" t="s">
        <v>2854</v>
      </c>
      <c r="D801" s="90" t="s">
        <v>21</v>
      </c>
      <c r="E801" s="90" t="s">
        <v>2375</v>
      </c>
      <c r="F801" s="5">
        <v>2007.0</v>
      </c>
      <c r="G801" s="5" t="s">
        <v>62</v>
      </c>
      <c r="H801" s="5" t="s">
        <v>1795</v>
      </c>
      <c r="I801" s="5">
        <v>112.0</v>
      </c>
      <c r="J801" s="5" t="s">
        <v>1796</v>
      </c>
      <c r="K801" s="5" t="s">
        <v>72</v>
      </c>
      <c r="M801" s="5">
        <v>50.0</v>
      </c>
    </row>
    <row r="802">
      <c r="A802" s="5" t="s">
        <v>2854</v>
      </c>
      <c r="D802" s="112"/>
      <c r="E802" s="90" t="s">
        <v>2376</v>
      </c>
      <c r="F802" s="5">
        <v>1987.0</v>
      </c>
      <c r="G802" s="5" t="s">
        <v>102</v>
      </c>
      <c r="H802" s="5" t="s">
        <v>2377</v>
      </c>
      <c r="I802" s="5">
        <v>11.0</v>
      </c>
      <c r="J802" s="5" t="s">
        <v>1567</v>
      </c>
      <c r="K802" s="5" t="s">
        <v>72</v>
      </c>
      <c r="M802" s="5">
        <v>50.0</v>
      </c>
    </row>
    <row r="803">
      <c r="A803" s="5" t="s">
        <v>2854</v>
      </c>
      <c r="D803" s="90" t="s">
        <v>21</v>
      </c>
      <c r="E803" s="90" t="s">
        <v>2378</v>
      </c>
      <c r="F803" s="5">
        <v>1981.0</v>
      </c>
      <c r="G803" s="5" t="s">
        <v>62</v>
      </c>
      <c r="H803" s="5" t="s">
        <v>1933</v>
      </c>
      <c r="I803" s="5">
        <v>101.0</v>
      </c>
      <c r="J803" s="5" t="s">
        <v>2036</v>
      </c>
      <c r="K803" s="5" t="s">
        <v>72</v>
      </c>
      <c r="M803" s="5">
        <v>50.0</v>
      </c>
    </row>
    <row r="804">
      <c r="A804" s="5" t="s">
        <v>2854</v>
      </c>
      <c r="D804" s="90" t="s">
        <v>21</v>
      </c>
      <c r="E804" s="90" t="s">
        <v>2379</v>
      </c>
      <c r="F804" s="5">
        <v>1981.0</v>
      </c>
      <c r="G804" s="5" t="s">
        <v>62</v>
      </c>
      <c r="H804" s="5" t="s">
        <v>1933</v>
      </c>
      <c r="I804" s="5">
        <v>101.0</v>
      </c>
      <c r="J804" s="5" t="s">
        <v>2036</v>
      </c>
      <c r="K804" s="5" t="s">
        <v>72</v>
      </c>
      <c r="M804" s="5">
        <v>50.0</v>
      </c>
    </row>
    <row r="805">
      <c r="A805" s="5" t="s">
        <v>2854</v>
      </c>
      <c r="D805" s="90" t="s">
        <v>21</v>
      </c>
      <c r="E805" s="90" t="s">
        <v>2380</v>
      </c>
      <c r="F805" s="5">
        <v>1981.0</v>
      </c>
      <c r="G805" s="5" t="s">
        <v>62</v>
      </c>
      <c r="H805" s="5" t="s">
        <v>1933</v>
      </c>
      <c r="I805" s="5">
        <v>101.0</v>
      </c>
      <c r="J805" s="5" t="s">
        <v>2036</v>
      </c>
      <c r="K805" s="5" t="s">
        <v>72</v>
      </c>
      <c r="M805" s="5">
        <v>50.0</v>
      </c>
    </row>
    <row r="806">
      <c r="A806" s="5" t="s">
        <v>2854</v>
      </c>
      <c r="D806" s="90" t="s">
        <v>21</v>
      </c>
      <c r="E806" s="90" t="s">
        <v>2381</v>
      </c>
      <c r="F806" s="5">
        <v>1981.0</v>
      </c>
      <c r="G806" s="5" t="s">
        <v>62</v>
      </c>
      <c r="H806" s="5" t="s">
        <v>1933</v>
      </c>
      <c r="I806" s="5">
        <v>101.0</v>
      </c>
      <c r="J806" s="5" t="s">
        <v>2036</v>
      </c>
      <c r="K806" s="5" t="s">
        <v>72</v>
      </c>
      <c r="M806" s="5">
        <v>50.0</v>
      </c>
    </row>
    <row r="807">
      <c r="A807" s="5" t="s">
        <v>2854</v>
      </c>
      <c r="D807" s="90" t="s">
        <v>21</v>
      </c>
      <c r="E807" s="90" t="s">
        <v>2382</v>
      </c>
      <c r="F807" s="5">
        <v>1981.0</v>
      </c>
      <c r="G807" s="5" t="s">
        <v>62</v>
      </c>
      <c r="H807" s="5" t="s">
        <v>1933</v>
      </c>
      <c r="I807" s="5">
        <v>101.0</v>
      </c>
      <c r="J807" s="5" t="s">
        <v>2036</v>
      </c>
      <c r="K807" s="5" t="s">
        <v>72</v>
      </c>
      <c r="M807" s="5">
        <v>50.0</v>
      </c>
    </row>
    <row r="808">
      <c r="A808" s="5" t="s">
        <v>2854</v>
      </c>
      <c r="D808" s="90" t="s">
        <v>21</v>
      </c>
      <c r="E808" s="90" t="s">
        <v>2383</v>
      </c>
      <c r="F808" s="5">
        <v>1981.0</v>
      </c>
      <c r="G808" s="5" t="s">
        <v>62</v>
      </c>
      <c r="H808" s="5" t="s">
        <v>1933</v>
      </c>
      <c r="I808" s="5">
        <v>101.0</v>
      </c>
      <c r="J808" s="5" t="s">
        <v>2036</v>
      </c>
      <c r="K808" s="5" t="s">
        <v>72</v>
      </c>
      <c r="M808" s="5">
        <v>50.0</v>
      </c>
    </row>
    <row r="809">
      <c r="A809" s="5" t="s">
        <v>2854</v>
      </c>
      <c r="D809" s="90" t="s">
        <v>21</v>
      </c>
      <c r="E809" s="90" t="s">
        <v>2384</v>
      </c>
      <c r="F809" s="5">
        <v>1981.0</v>
      </c>
      <c r="G809" s="5" t="s">
        <v>62</v>
      </c>
      <c r="H809" s="5" t="s">
        <v>1933</v>
      </c>
      <c r="I809" s="5">
        <v>101.0</v>
      </c>
      <c r="J809" s="5" t="s">
        <v>2036</v>
      </c>
      <c r="K809" s="5" t="s">
        <v>72</v>
      </c>
      <c r="M809" s="5">
        <v>50.0</v>
      </c>
    </row>
    <row r="810">
      <c r="A810" s="5" t="s">
        <v>2854</v>
      </c>
      <c r="D810" s="90" t="s">
        <v>21</v>
      </c>
      <c r="E810" s="90" t="s">
        <v>2385</v>
      </c>
      <c r="F810" s="5">
        <v>1981.0</v>
      </c>
      <c r="G810" s="5" t="s">
        <v>62</v>
      </c>
      <c r="H810" s="5" t="s">
        <v>1933</v>
      </c>
      <c r="I810" s="5">
        <v>101.0</v>
      </c>
      <c r="J810" s="5" t="s">
        <v>2036</v>
      </c>
      <c r="K810" s="5" t="s">
        <v>72</v>
      </c>
      <c r="M810" s="5">
        <v>50.0</v>
      </c>
    </row>
    <row r="811">
      <c r="A811" s="5" t="s">
        <v>2854</v>
      </c>
      <c r="D811" s="90" t="s">
        <v>66</v>
      </c>
      <c r="E811" s="90" t="s">
        <v>2386</v>
      </c>
      <c r="F811" s="5">
        <v>1990.0</v>
      </c>
      <c r="G811" s="5" t="s">
        <v>102</v>
      </c>
      <c r="H811" s="5" t="s">
        <v>288</v>
      </c>
      <c r="I811" s="5">
        <v>5.0</v>
      </c>
      <c r="J811" s="5" t="s">
        <v>1927</v>
      </c>
      <c r="K811" s="5" t="s">
        <v>467</v>
      </c>
      <c r="M811" s="5">
        <v>50.0</v>
      </c>
    </row>
    <row r="812">
      <c r="A812" s="5" t="s">
        <v>2854</v>
      </c>
      <c r="D812" s="90" t="s">
        <v>21</v>
      </c>
      <c r="E812" s="90" t="s">
        <v>2387</v>
      </c>
      <c r="F812" s="5">
        <v>1981.0</v>
      </c>
      <c r="G812" s="5" t="s">
        <v>62</v>
      </c>
      <c r="H812" s="5" t="s">
        <v>1993</v>
      </c>
      <c r="I812" s="5">
        <v>21.0</v>
      </c>
      <c r="J812" s="5" t="s">
        <v>105</v>
      </c>
      <c r="K812" s="5" t="s">
        <v>666</v>
      </c>
      <c r="M812" s="5">
        <v>50.0</v>
      </c>
    </row>
    <row r="813">
      <c r="A813" s="5" t="s">
        <v>2854</v>
      </c>
      <c r="D813" s="90" t="s">
        <v>21</v>
      </c>
      <c r="E813" s="90" t="s">
        <v>2388</v>
      </c>
      <c r="F813" s="5">
        <v>1981.0</v>
      </c>
      <c r="G813" s="5" t="s">
        <v>62</v>
      </c>
      <c r="H813" s="5" t="s">
        <v>1993</v>
      </c>
      <c r="I813" s="5">
        <v>21.0</v>
      </c>
      <c r="J813" s="5" t="s">
        <v>105</v>
      </c>
      <c r="K813" s="5" t="s">
        <v>666</v>
      </c>
      <c r="M813" s="5">
        <v>50.0</v>
      </c>
    </row>
    <row r="814">
      <c r="A814" s="89" t="str">
        <f t="shared" ref="A814:A817" si="31">A813+1</f>
        <v>#VALUE!</v>
      </c>
      <c r="B814" s="5"/>
      <c r="C814" s="5"/>
      <c r="D814" s="90" t="s">
        <v>21</v>
      </c>
      <c r="E814" s="90" t="s">
        <v>2390</v>
      </c>
      <c r="F814" s="91">
        <v>2018.0</v>
      </c>
      <c r="G814" s="91" t="s">
        <v>1995</v>
      </c>
      <c r="H814" s="91" t="s">
        <v>1840</v>
      </c>
      <c r="I814" s="91">
        <v>268.0</v>
      </c>
      <c r="J814" s="92"/>
      <c r="K814" s="91" t="s">
        <v>25</v>
      </c>
      <c r="L814" s="92"/>
      <c r="M814" s="5">
        <v>55.0</v>
      </c>
    </row>
    <row r="815">
      <c r="A815" s="89" t="str">
        <f t="shared" si="31"/>
        <v>#VALUE!</v>
      </c>
      <c r="B815" s="5"/>
      <c r="C815" s="5"/>
      <c r="D815" s="90" t="s">
        <v>21</v>
      </c>
      <c r="E815" s="90" t="s">
        <v>2391</v>
      </c>
      <c r="F815" s="91">
        <v>2018.0</v>
      </c>
      <c r="G815" s="91" t="s">
        <v>1995</v>
      </c>
      <c r="H815" s="91" t="s">
        <v>1840</v>
      </c>
      <c r="I815" s="91">
        <v>268.0</v>
      </c>
      <c r="J815" s="92"/>
      <c r="K815" s="91" t="s">
        <v>25</v>
      </c>
      <c r="L815" s="92"/>
      <c r="M815" s="5">
        <v>55.0</v>
      </c>
    </row>
    <row r="816">
      <c r="A816" s="89" t="str">
        <f t="shared" si="31"/>
        <v>#VALUE!</v>
      </c>
      <c r="B816" s="5"/>
      <c r="C816" s="5"/>
      <c r="D816" s="90" t="s">
        <v>21</v>
      </c>
      <c r="E816" s="90" t="s">
        <v>2392</v>
      </c>
      <c r="F816" s="91">
        <v>2019.0</v>
      </c>
      <c r="G816" s="91" t="s">
        <v>786</v>
      </c>
      <c r="H816" s="91" t="s">
        <v>2393</v>
      </c>
      <c r="I816" s="91">
        <v>259.0</v>
      </c>
      <c r="J816" s="92"/>
      <c r="K816" s="91" t="s">
        <v>30</v>
      </c>
      <c r="L816" s="92"/>
      <c r="M816" s="5">
        <v>55.0</v>
      </c>
    </row>
    <row r="817">
      <c r="A817" s="89" t="str">
        <f t="shared" si="31"/>
        <v>#VALUE!</v>
      </c>
      <c r="B817" s="5"/>
      <c r="C817" s="5"/>
      <c r="D817" s="90" t="s">
        <v>21</v>
      </c>
      <c r="E817" s="90" t="s">
        <v>2394</v>
      </c>
      <c r="F817" s="128">
        <v>2019.0</v>
      </c>
      <c r="G817" s="129" t="s">
        <v>305</v>
      </c>
      <c r="H817" s="129" t="s">
        <v>1848</v>
      </c>
      <c r="I817" s="130">
        <v>7.0</v>
      </c>
      <c r="J817" s="129" t="s">
        <v>2395</v>
      </c>
      <c r="K817" s="129" t="s">
        <v>30</v>
      </c>
      <c r="M817" s="5">
        <v>55.0</v>
      </c>
    </row>
    <row r="818">
      <c r="A818" s="5">
        <v>12165.0</v>
      </c>
      <c r="D818" s="90" t="s">
        <v>21</v>
      </c>
      <c r="E818" s="90" t="s">
        <v>2396</v>
      </c>
      <c r="F818" s="5">
        <v>2019.0</v>
      </c>
      <c r="G818" s="5" t="s">
        <v>1161</v>
      </c>
      <c r="H818" s="5" t="s">
        <v>1786</v>
      </c>
      <c r="I818" s="5" t="s">
        <v>886</v>
      </c>
      <c r="J818" s="5">
        <v>269.0</v>
      </c>
      <c r="K818" s="5" t="s">
        <v>30</v>
      </c>
      <c r="M818" s="5">
        <v>55.0</v>
      </c>
    </row>
    <row r="819">
      <c r="A819" s="5" t="s">
        <v>2854</v>
      </c>
      <c r="D819" s="112"/>
      <c r="E819" s="90" t="s">
        <v>2397</v>
      </c>
      <c r="F819" s="5">
        <v>2007.0</v>
      </c>
      <c r="G819" s="5" t="s">
        <v>62</v>
      </c>
      <c r="H819" s="5" t="s">
        <v>1795</v>
      </c>
      <c r="I819" s="5">
        <v>112.0</v>
      </c>
      <c r="J819" s="5" t="s">
        <v>2398</v>
      </c>
      <c r="K819" s="5" t="s">
        <v>25</v>
      </c>
      <c r="M819" s="5">
        <v>55.0</v>
      </c>
    </row>
    <row r="820">
      <c r="A820" s="5" t="s">
        <v>2854</v>
      </c>
      <c r="D820" s="112"/>
      <c r="E820" s="90" t="s">
        <v>2399</v>
      </c>
      <c r="F820" s="5">
        <v>1990.0</v>
      </c>
      <c r="G820" s="5" t="s">
        <v>102</v>
      </c>
      <c r="H820" s="5" t="s">
        <v>288</v>
      </c>
      <c r="I820" s="5">
        <v>5.0</v>
      </c>
      <c r="J820" s="5" t="s">
        <v>1927</v>
      </c>
      <c r="K820" s="5" t="s">
        <v>25</v>
      </c>
      <c r="M820" s="5">
        <v>55.0</v>
      </c>
    </row>
    <row r="821">
      <c r="A821" s="5" t="s">
        <v>2854</v>
      </c>
      <c r="D821" s="90" t="s">
        <v>66</v>
      </c>
      <c r="E821" s="90" t="s">
        <v>2400</v>
      </c>
      <c r="F821" s="5">
        <v>1989.0</v>
      </c>
      <c r="G821" s="5" t="s">
        <v>102</v>
      </c>
      <c r="H821" s="5" t="s">
        <v>288</v>
      </c>
      <c r="I821" s="5">
        <v>21.0</v>
      </c>
      <c r="J821" s="5" t="s">
        <v>243</v>
      </c>
      <c r="K821" s="5" t="s">
        <v>467</v>
      </c>
      <c r="M821" s="5">
        <v>55.0</v>
      </c>
    </row>
    <row r="822">
      <c r="A822" s="5" t="s">
        <v>2854</v>
      </c>
      <c r="D822" s="90" t="s">
        <v>66</v>
      </c>
      <c r="E822" s="90" t="s">
        <v>2401</v>
      </c>
      <c r="F822" s="5">
        <v>1989.0</v>
      </c>
      <c r="G822" s="5" t="s">
        <v>102</v>
      </c>
      <c r="H822" s="5" t="s">
        <v>288</v>
      </c>
      <c r="I822" s="5">
        <v>21.0</v>
      </c>
      <c r="J822" s="5" t="s">
        <v>243</v>
      </c>
      <c r="K822" s="5" t="s">
        <v>467</v>
      </c>
      <c r="M822" s="5">
        <v>55.0</v>
      </c>
    </row>
    <row r="823">
      <c r="A823" s="5" t="s">
        <v>2854</v>
      </c>
      <c r="D823" s="90" t="s">
        <v>66</v>
      </c>
      <c r="E823" s="90" t="s">
        <v>2402</v>
      </c>
      <c r="F823" s="5">
        <v>1989.0</v>
      </c>
      <c r="G823" s="5" t="s">
        <v>102</v>
      </c>
      <c r="H823" s="5" t="s">
        <v>288</v>
      </c>
      <c r="I823" s="5">
        <v>21.0</v>
      </c>
      <c r="J823" s="5" t="s">
        <v>243</v>
      </c>
      <c r="K823" s="5" t="s">
        <v>467</v>
      </c>
      <c r="M823" s="5">
        <v>55.0</v>
      </c>
    </row>
    <row r="824">
      <c r="A824" s="5" t="s">
        <v>2854</v>
      </c>
      <c r="D824" s="90" t="s">
        <v>66</v>
      </c>
      <c r="E824" s="90" t="s">
        <v>2403</v>
      </c>
      <c r="F824" s="5">
        <v>1989.0</v>
      </c>
      <c r="G824" s="5" t="s">
        <v>102</v>
      </c>
      <c r="H824" s="5" t="s">
        <v>288</v>
      </c>
      <c r="I824" s="5">
        <v>21.0</v>
      </c>
      <c r="J824" s="5" t="s">
        <v>243</v>
      </c>
      <c r="K824" s="5" t="s">
        <v>467</v>
      </c>
      <c r="M824" s="5">
        <v>55.0</v>
      </c>
    </row>
    <row r="825">
      <c r="A825" s="5" t="s">
        <v>2854</v>
      </c>
      <c r="D825" s="90" t="s">
        <v>21</v>
      </c>
      <c r="E825" s="90" t="s">
        <v>2404</v>
      </c>
      <c r="F825" s="5">
        <v>1992.0</v>
      </c>
      <c r="G825" s="5" t="s">
        <v>1802</v>
      </c>
      <c r="H825" s="5" t="s">
        <v>1826</v>
      </c>
      <c r="I825" s="5" t="s">
        <v>1907</v>
      </c>
      <c r="J825" s="5" t="s">
        <v>1908</v>
      </c>
      <c r="K825" s="5" t="s">
        <v>25</v>
      </c>
      <c r="M825" s="5">
        <v>55.0</v>
      </c>
    </row>
    <row r="826">
      <c r="M826" s="8">
        <f>M825/1048</f>
        <v>0.05248091603</v>
      </c>
    </row>
    <row r="827">
      <c r="A827" s="89">
        <f t="shared" ref="A827:A832" si="32">A826+1</f>
        <v>1</v>
      </c>
      <c r="B827" s="5"/>
      <c r="C827" s="5"/>
      <c r="D827" s="90" t="s">
        <v>21</v>
      </c>
      <c r="E827" s="90" t="s">
        <v>2405</v>
      </c>
      <c r="F827" s="91">
        <v>2018.0</v>
      </c>
      <c r="G827" s="91" t="s">
        <v>1995</v>
      </c>
      <c r="H827" s="91" t="s">
        <v>1840</v>
      </c>
      <c r="I827" s="91">
        <v>268.0</v>
      </c>
      <c r="J827" s="92"/>
      <c r="K827" s="91" t="s">
        <v>25</v>
      </c>
      <c r="L827" s="92"/>
      <c r="M827" s="5">
        <v>58.0</v>
      </c>
    </row>
    <row r="828">
      <c r="A828" s="89">
        <f t="shared" si="32"/>
        <v>2</v>
      </c>
      <c r="B828" s="5"/>
      <c r="C828" s="5"/>
      <c r="D828" s="90" t="s">
        <v>21</v>
      </c>
      <c r="E828" s="90" t="s">
        <v>2406</v>
      </c>
      <c r="F828" s="101">
        <v>2019.0</v>
      </c>
      <c r="G828" s="101" t="s">
        <v>1852</v>
      </c>
      <c r="H828" s="101" t="s">
        <v>2247</v>
      </c>
      <c r="I828" s="101">
        <v>201.0</v>
      </c>
      <c r="J828" s="102" t="s">
        <v>2407</v>
      </c>
      <c r="K828" s="91" t="s">
        <v>30</v>
      </c>
      <c r="L828" s="92"/>
      <c r="M828" s="5">
        <v>60.0</v>
      </c>
    </row>
    <row r="829">
      <c r="A829" s="89">
        <f t="shared" si="32"/>
        <v>3</v>
      </c>
      <c r="B829" s="5"/>
      <c r="C829" s="5"/>
      <c r="D829" s="90" t="s">
        <v>149</v>
      </c>
      <c r="E829" s="90" t="s">
        <v>2408</v>
      </c>
      <c r="F829" s="5">
        <v>2019.0</v>
      </c>
      <c r="G829" s="5" t="s">
        <v>911</v>
      </c>
      <c r="H829" s="5" t="s">
        <v>1786</v>
      </c>
      <c r="I829" s="5">
        <v>1.0</v>
      </c>
      <c r="J829" s="5" t="s">
        <v>2409</v>
      </c>
      <c r="K829" s="5" t="s">
        <v>155</v>
      </c>
      <c r="M829" s="5">
        <v>60.0</v>
      </c>
    </row>
    <row r="830">
      <c r="A830" s="89">
        <f t="shared" si="32"/>
        <v>4</v>
      </c>
      <c r="B830" s="5"/>
      <c r="C830" s="5"/>
      <c r="D830" s="90" t="s">
        <v>21</v>
      </c>
      <c r="E830" s="90" t="s">
        <v>2410</v>
      </c>
      <c r="F830" s="5">
        <v>2019.0</v>
      </c>
      <c r="G830" s="5" t="s">
        <v>1852</v>
      </c>
      <c r="H830" s="5" t="s">
        <v>1786</v>
      </c>
      <c r="I830" s="5">
        <v>296.0</v>
      </c>
      <c r="J830" s="5" t="s">
        <v>898</v>
      </c>
      <c r="K830" s="5" t="s">
        <v>30</v>
      </c>
      <c r="M830" s="5">
        <v>60.0</v>
      </c>
    </row>
    <row r="831">
      <c r="A831" s="89">
        <f t="shared" si="32"/>
        <v>5</v>
      </c>
      <c r="B831" s="5"/>
      <c r="C831" s="5"/>
      <c r="D831" s="90" t="s">
        <v>21</v>
      </c>
      <c r="E831" s="90" t="s">
        <v>2411</v>
      </c>
      <c r="F831" s="5">
        <v>2019.0</v>
      </c>
      <c r="G831" s="5" t="s">
        <v>905</v>
      </c>
      <c r="H831" s="5" t="s">
        <v>1786</v>
      </c>
      <c r="I831" s="5">
        <v>248.0</v>
      </c>
      <c r="K831" s="5" t="s">
        <v>25</v>
      </c>
      <c r="M831" s="5">
        <v>60.0</v>
      </c>
    </row>
    <row r="832">
      <c r="A832" s="89">
        <f t="shared" si="32"/>
        <v>6</v>
      </c>
      <c r="D832" s="90" t="s">
        <v>21</v>
      </c>
      <c r="E832" s="90" t="s">
        <v>2412</v>
      </c>
      <c r="F832" s="5">
        <v>2020.0</v>
      </c>
      <c r="G832" s="5" t="s">
        <v>1847</v>
      </c>
      <c r="H832" s="5" t="s">
        <v>1978</v>
      </c>
      <c r="I832" s="5">
        <v>43.0</v>
      </c>
      <c r="J832" s="5" t="s">
        <v>889</v>
      </c>
      <c r="K832" s="5" t="s">
        <v>30</v>
      </c>
      <c r="M832" s="5">
        <v>60.0</v>
      </c>
    </row>
    <row r="833">
      <c r="A833" s="89">
        <f>'Drop 1 Baseball'!A171+1</f>
        <v>11734</v>
      </c>
      <c r="B833" s="114"/>
      <c r="C833" s="114"/>
      <c r="D833" s="115" t="s">
        <v>21</v>
      </c>
      <c r="E833" s="115" t="s">
        <v>2413</v>
      </c>
      <c r="F833" s="111">
        <v>2018.0</v>
      </c>
      <c r="G833" s="111" t="s">
        <v>305</v>
      </c>
      <c r="H833" s="111" t="s">
        <v>2068</v>
      </c>
      <c r="I833" s="111">
        <v>182.0</v>
      </c>
      <c r="J833" s="111" t="s">
        <v>1811</v>
      </c>
      <c r="K833" s="111" t="s">
        <v>30</v>
      </c>
      <c r="M833" s="5">
        <v>60.0</v>
      </c>
    </row>
    <row r="834">
      <c r="A834" s="89">
        <f t="shared" ref="A834:A835" si="33">A833+1</f>
        <v>11735</v>
      </c>
      <c r="B834" s="114"/>
      <c r="C834" s="114"/>
      <c r="D834" s="115" t="s">
        <v>21</v>
      </c>
      <c r="E834" s="115" t="s">
        <v>2414</v>
      </c>
      <c r="F834" s="111">
        <v>2019.0</v>
      </c>
      <c r="G834" s="111" t="s">
        <v>786</v>
      </c>
      <c r="H834" s="111" t="s">
        <v>1786</v>
      </c>
      <c r="I834" s="111">
        <v>248.0</v>
      </c>
      <c r="J834" s="111"/>
      <c r="K834" s="111" t="s">
        <v>25</v>
      </c>
      <c r="M834" s="5">
        <v>60.0</v>
      </c>
    </row>
    <row r="835">
      <c r="A835" s="89">
        <f t="shared" si="33"/>
        <v>11736</v>
      </c>
      <c r="B835" s="114"/>
      <c r="C835" s="114"/>
      <c r="D835" s="115" t="s">
        <v>21</v>
      </c>
      <c r="E835" s="115" t="s">
        <v>2415</v>
      </c>
      <c r="F835" s="111">
        <v>2019.0</v>
      </c>
      <c r="G835" s="111" t="s">
        <v>786</v>
      </c>
      <c r="H835" s="111" t="s">
        <v>1786</v>
      </c>
      <c r="I835" s="111">
        <v>248.0</v>
      </c>
      <c r="J835" s="111"/>
      <c r="K835" s="111" t="s">
        <v>25</v>
      </c>
      <c r="M835" s="5">
        <v>60.0</v>
      </c>
    </row>
    <row r="836">
      <c r="A836" s="89" t="str">
        <f>'Drop 1 Football'!A582+1</f>
        <v>#VALUE!</v>
      </c>
      <c r="B836" s="114"/>
      <c r="C836" s="114"/>
      <c r="D836" s="115" t="s">
        <v>21</v>
      </c>
      <c r="E836" s="115" t="s">
        <v>2416</v>
      </c>
      <c r="F836" s="111">
        <v>2019.0</v>
      </c>
      <c r="G836" s="111" t="s">
        <v>786</v>
      </c>
      <c r="H836" s="111" t="s">
        <v>1786</v>
      </c>
      <c r="I836" s="111">
        <v>248.0</v>
      </c>
      <c r="J836" s="111"/>
      <c r="K836" s="111" t="s">
        <v>25</v>
      </c>
      <c r="M836" s="5">
        <v>60.0</v>
      </c>
    </row>
    <row r="837">
      <c r="A837" s="5">
        <v>11948.0</v>
      </c>
      <c r="D837" s="90" t="s">
        <v>21</v>
      </c>
      <c r="E837" s="90" t="s">
        <v>2417</v>
      </c>
      <c r="F837" s="5">
        <v>1991.0</v>
      </c>
      <c r="G837" s="5" t="s">
        <v>2125</v>
      </c>
      <c r="H837" s="5" t="s">
        <v>2418</v>
      </c>
      <c r="J837" s="5">
        <v>337.0</v>
      </c>
      <c r="K837" s="5" t="s">
        <v>30</v>
      </c>
      <c r="M837" s="5">
        <v>60.0</v>
      </c>
    </row>
    <row r="838">
      <c r="A838" s="5">
        <v>12100.0</v>
      </c>
      <c r="D838" s="90" t="s">
        <v>21</v>
      </c>
      <c r="E838" s="90" t="s">
        <v>2419</v>
      </c>
      <c r="F838" s="5">
        <v>2007.0</v>
      </c>
      <c r="G838" s="5" t="s">
        <v>2227</v>
      </c>
      <c r="H838" s="5" t="s">
        <v>2228</v>
      </c>
      <c r="I838" s="5"/>
      <c r="J838" s="5">
        <v>2.0</v>
      </c>
      <c r="K838" s="5" t="s">
        <v>498</v>
      </c>
      <c r="M838" s="5">
        <v>60.0</v>
      </c>
    </row>
    <row r="839">
      <c r="A839" s="5">
        <v>12101.0</v>
      </c>
      <c r="D839" s="90" t="s">
        <v>21</v>
      </c>
      <c r="E839" s="90" t="s">
        <v>2420</v>
      </c>
      <c r="F839" s="5">
        <v>2007.0</v>
      </c>
      <c r="G839" s="5" t="s">
        <v>2227</v>
      </c>
      <c r="H839" s="5" t="s">
        <v>2228</v>
      </c>
      <c r="I839" s="5"/>
      <c r="J839" s="5">
        <v>2.0</v>
      </c>
      <c r="K839" s="5" t="s">
        <v>498</v>
      </c>
      <c r="M839" s="5">
        <v>60.0</v>
      </c>
    </row>
    <row r="840">
      <c r="A840" s="5">
        <v>12102.0</v>
      </c>
      <c r="D840" s="90" t="s">
        <v>21</v>
      </c>
      <c r="E840" s="90" t="s">
        <v>2421</v>
      </c>
      <c r="F840" s="5">
        <v>2007.0</v>
      </c>
      <c r="G840" s="5" t="s">
        <v>2227</v>
      </c>
      <c r="H840" s="5" t="s">
        <v>2228</v>
      </c>
      <c r="I840" s="5"/>
      <c r="J840" s="5">
        <v>2.0</v>
      </c>
      <c r="K840" s="5" t="s">
        <v>498</v>
      </c>
      <c r="M840" s="5">
        <v>60.0</v>
      </c>
    </row>
    <row r="841">
      <c r="A841" s="5">
        <v>12164.0</v>
      </c>
      <c r="D841" s="90" t="s">
        <v>149</v>
      </c>
      <c r="E841" s="90" t="s">
        <v>2422</v>
      </c>
      <c r="F841" s="5">
        <v>2019.0</v>
      </c>
      <c r="G841" s="5" t="s">
        <v>1161</v>
      </c>
      <c r="H841" s="5" t="s">
        <v>1786</v>
      </c>
      <c r="I841" s="5" t="s">
        <v>2423</v>
      </c>
      <c r="J841" s="5">
        <v>269.0</v>
      </c>
      <c r="K841" s="5" t="s">
        <v>155</v>
      </c>
      <c r="M841" s="5">
        <v>60.0</v>
      </c>
    </row>
    <row r="842">
      <c r="A842" s="5">
        <v>12392.0</v>
      </c>
      <c r="D842" s="90" t="s">
        <v>21</v>
      </c>
      <c r="E842" s="90" t="s">
        <v>2424</v>
      </c>
      <c r="F842" s="5">
        <v>1988.0</v>
      </c>
      <c r="G842" s="5" t="s">
        <v>102</v>
      </c>
      <c r="H842" s="5" t="s">
        <v>2235</v>
      </c>
      <c r="I842" s="5">
        <v>43.0</v>
      </c>
      <c r="J842" s="5" t="s">
        <v>105</v>
      </c>
      <c r="K842" s="5" t="s">
        <v>72</v>
      </c>
      <c r="M842" s="5">
        <v>60.0</v>
      </c>
    </row>
    <row r="843">
      <c r="A843" s="5">
        <v>12393.0</v>
      </c>
      <c r="D843" s="90" t="s">
        <v>21</v>
      </c>
      <c r="E843" s="90" t="s">
        <v>2425</v>
      </c>
      <c r="F843" s="5">
        <v>1988.0</v>
      </c>
      <c r="G843" s="5" t="s">
        <v>102</v>
      </c>
      <c r="H843" s="5" t="s">
        <v>2235</v>
      </c>
      <c r="I843" s="5">
        <v>43.0</v>
      </c>
      <c r="J843" s="5" t="s">
        <v>105</v>
      </c>
      <c r="K843" s="5" t="s">
        <v>72</v>
      </c>
      <c r="M843" s="5">
        <v>60.0</v>
      </c>
    </row>
    <row r="844">
      <c r="A844" s="5">
        <v>12394.0</v>
      </c>
      <c r="D844" s="90" t="s">
        <v>21</v>
      </c>
      <c r="E844" s="90" t="s">
        <v>2426</v>
      </c>
      <c r="F844" s="5">
        <v>1988.0</v>
      </c>
      <c r="G844" s="5" t="s">
        <v>102</v>
      </c>
      <c r="H844" s="5" t="s">
        <v>2235</v>
      </c>
      <c r="I844" s="5">
        <v>43.0</v>
      </c>
      <c r="J844" s="5" t="s">
        <v>105</v>
      </c>
      <c r="K844" s="5" t="s">
        <v>72</v>
      </c>
      <c r="M844" s="5">
        <v>60.0</v>
      </c>
    </row>
    <row r="845">
      <c r="A845" s="5">
        <v>12395.0</v>
      </c>
      <c r="D845" s="90" t="s">
        <v>21</v>
      </c>
      <c r="E845" s="90" t="s">
        <v>2427</v>
      </c>
      <c r="F845" s="5">
        <v>1988.0</v>
      </c>
      <c r="G845" s="5" t="s">
        <v>102</v>
      </c>
      <c r="H845" s="5" t="s">
        <v>2235</v>
      </c>
      <c r="I845" s="5">
        <v>43.0</v>
      </c>
      <c r="J845" s="5" t="s">
        <v>105</v>
      </c>
      <c r="K845" s="5" t="s">
        <v>72</v>
      </c>
      <c r="M845" s="5">
        <v>60.0</v>
      </c>
    </row>
    <row r="846">
      <c r="A846" s="5">
        <v>12396.0</v>
      </c>
      <c r="D846" s="90" t="s">
        <v>21</v>
      </c>
      <c r="E846" s="90" t="s">
        <v>2428</v>
      </c>
      <c r="F846" s="5">
        <v>1988.0</v>
      </c>
      <c r="G846" s="5" t="s">
        <v>102</v>
      </c>
      <c r="H846" s="5" t="s">
        <v>2235</v>
      </c>
      <c r="I846" s="5">
        <v>43.0</v>
      </c>
      <c r="J846" s="5" t="s">
        <v>105</v>
      </c>
      <c r="K846" s="5" t="s">
        <v>72</v>
      </c>
      <c r="M846" s="5">
        <v>60.0</v>
      </c>
    </row>
    <row r="847">
      <c r="A847" s="5" t="s">
        <v>2854</v>
      </c>
      <c r="D847" s="112"/>
      <c r="E847" s="90" t="s">
        <v>2429</v>
      </c>
      <c r="F847" s="5">
        <v>1996.0</v>
      </c>
      <c r="G847" s="5" t="s">
        <v>2031</v>
      </c>
      <c r="H847" s="5" t="s">
        <v>2430</v>
      </c>
      <c r="I847" s="5">
        <v>52.0</v>
      </c>
      <c r="J847" s="5" t="s">
        <v>105</v>
      </c>
      <c r="K847" s="5" t="s">
        <v>72</v>
      </c>
      <c r="M847" s="5">
        <v>60.0</v>
      </c>
    </row>
    <row r="848">
      <c r="A848" s="5" t="s">
        <v>2854</v>
      </c>
      <c r="D848" s="90" t="s">
        <v>21</v>
      </c>
      <c r="E848" s="90" t="s">
        <v>2431</v>
      </c>
      <c r="F848" s="5">
        <v>1981.0</v>
      </c>
      <c r="G848" s="5" t="s">
        <v>62</v>
      </c>
      <c r="H848" s="5" t="s">
        <v>1993</v>
      </c>
      <c r="I848" s="5">
        <v>21.0</v>
      </c>
      <c r="J848" s="5" t="s">
        <v>105</v>
      </c>
      <c r="K848" s="5" t="s">
        <v>72</v>
      </c>
      <c r="M848" s="5">
        <v>60.0</v>
      </c>
    </row>
    <row r="849">
      <c r="A849" s="5" t="s">
        <v>2854</v>
      </c>
      <c r="D849" s="90" t="s">
        <v>161</v>
      </c>
      <c r="E849" s="90" t="s">
        <v>2432</v>
      </c>
      <c r="F849" s="5">
        <v>1988.0</v>
      </c>
      <c r="G849" s="5" t="s">
        <v>102</v>
      </c>
      <c r="H849" s="5" t="s">
        <v>1952</v>
      </c>
      <c r="I849" s="5">
        <v>9.0</v>
      </c>
      <c r="J849" s="5" t="s">
        <v>1567</v>
      </c>
      <c r="K849" s="5" t="s">
        <v>72</v>
      </c>
      <c r="M849" s="5">
        <v>60.0</v>
      </c>
    </row>
    <row r="850">
      <c r="A850" s="89" t="str">
        <f t="shared" ref="A850:A851" si="34">A849+1</f>
        <v>#VALUE!</v>
      </c>
      <c r="B850" s="5"/>
      <c r="C850" s="5"/>
      <c r="D850" s="90" t="s">
        <v>21</v>
      </c>
      <c r="E850" s="90" t="s">
        <v>2433</v>
      </c>
      <c r="F850" s="91">
        <v>2014.0</v>
      </c>
      <c r="G850" s="91" t="s">
        <v>844</v>
      </c>
      <c r="H850" s="91" t="s">
        <v>2434</v>
      </c>
      <c r="I850" s="91">
        <v>251.0</v>
      </c>
      <c r="J850" s="92"/>
      <c r="K850" s="91" t="s">
        <v>30</v>
      </c>
      <c r="L850" s="92"/>
      <c r="M850" s="5">
        <v>65.0</v>
      </c>
    </row>
    <row r="851">
      <c r="A851" s="89" t="str">
        <f t="shared" si="34"/>
        <v>#VALUE!</v>
      </c>
      <c r="B851" s="5"/>
      <c r="C851" s="5"/>
      <c r="D851" s="90" t="s">
        <v>21</v>
      </c>
      <c r="E851" s="90" t="s">
        <v>2435</v>
      </c>
      <c r="F851" s="91">
        <v>2018.0</v>
      </c>
      <c r="G851" s="91" t="s">
        <v>305</v>
      </c>
      <c r="H851" s="91" t="s">
        <v>1840</v>
      </c>
      <c r="I851" s="91">
        <v>177.0</v>
      </c>
      <c r="J851" s="92"/>
      <c r="K851" s="91" t="s">
        <v>72</v>
      </c>
      <c r="L851" s="92"/>
      <c r="M851" s="5">
        <v>65.0</v>
      </c>
    </row>
    <row r="852">
      <c r="A852" s="89" t="str">
        <f>'Drop 1 Football'!A401+1</f>
        <v>#VALUE!</v>
      </c>
      <c r="B852" s="5"/>
      <c r="C852" s="5"/>
      <c r="D852" s="90" t="s">
        <v>21</v>
      </c>
      <c r="E852" s="90" t="s">
        <v>2436</v>
      </c>
      <c r="F852" s="5">
        <v>2019.0</v>
      </c>
      <c r="G852" s="5" t="s">
        <v>905</v>
      </c>
      <c r="H852" s="5" t="s">
        <v>2437</v>
      </c>
      <c r="I852" s="5">
        <v>263.0</v>
      </c>
      <c r="J852" s="5" t="s">
        <v>898</v>
      </c>
      <c r="K852" s="5" t="s">
        <v>30</v>
      </c>
      <c r="M852" s="5">
        <v>65.0</v>
      </c>
    </row>
    <row r="853">
      <c r="A853" s="5">
        <v>12040.0</v>
      </c>
      <c r="D853" s="90" t="s">
        <v>21</v>
      </c>
      <c r="E853" s="5">
        <v>5.2171196E7</v>
      </c>
      <c r="F853" s="5">
        <v>1988.0</v>
      </c>
      <c r="G853" s="5" t="s">
        <v>1969</v>
      </c>
      <c r="H853" s="5" t="s">
        <v>1993</v>
      </c>
      <c r="J853" s="5">
        <v>6.0</v>
      </c>
      <c r="K853" s="5" t="s">
        <v>72</v>
      </c>
      <c r="M853" s="5">
        <v>65.0</v>
      </c>
    </row>
    <row r="854">
      <c r="A854" s="5">
        <v>12117.0</v>
      </c>
      <c r="D854" s="90" t="s">
        <v>21</v>
      </c>
      <c r="E854" s="5">
        <v>3190374.0</v>
      </c>
      <c r="F854" s="5">
        <v>1988.0</v>
      </c>
      <c r="G854" s="5" t="s">
        <v>102</v>
      </c>
      <c r="H854" s="5" t="s">
        <v>2235</v>
      </c>
      <c r="J854" s="5">
        <v>43.0</v>
      </c>
      <c r="K854" s="5" t="s">
        <v>72</v>
      </c>
      <c r="M854" s="5">
        <v>65.0</v>
      </c>
    </row>
    <row r="855">
      <c r="A855" s="5" t="s">
        <v>2854</v>
      </c>
      <c r="D855" s="90" t="s">
        <v>66</v>
      </c>
      <c r="E855" s="90" t="s">
        <v>2438</v>
      </c>
      <c r="F855" s="5">
        <v>1992.0</v>
      </c>
      <c r="G855" s="5" t="s">
        <v>2439</v>
      </c>
      <c r="H855" s="5" t="s">
        <v>1826</v>
      </c>
      <c r="I855" s="5">
        <v>247.0</v>
      </c>
      <c r="J855" s="5" t="s">
        <v>105</v>
      </c>
      <c r="K855" s="5" t="s">
        <v>68</v>
      </c>
      <c r="M855" s="5">
        <v>65.0</v>
      </c>
    </row>
    <row r="856">
      <c r="A856" s="5" t="s">
        <v>2854</v>
      </c>
      <c r="D856" s="90" t="s">
        <v>21</v>
      </c>
      <c r="E856" s="90" t="s">
        <v>2440</v>
      </c>
      <c r="F856" s="5">
        <v>1987.0</v>
      </c>
      <c r="G856" s="5" t="s">
        <v>102</v>
      </c>
      <c r="H856" s="5" t="s">
        <v>1933</v>
      </c>
      <c r="I856" s="5">
        <v>4.0</v>
      </c>
      <c r="J856" s="5" t="s">
        <v>2072</v>
      </c>
      <c r="K856" s="5" t="s">
        <v>72</v>
      </c>
      <c r="M856" s="5">
        <v>65.0</v>
      </c>
    </row>
    <row r="857">
      <c r="A857" s="5" t="s">
        <v>2854</v>
      </c>
      <c r="D857" s="90" t="s">
        <v>21</v>
      </c>
      <c r="E857" s="90" t="s">
        <v>2441</v>
      </c>
      <c r="F857" s="5">
        <v>1987.0</v>
      </c>
      <c r="G857" s="5" t="s">
        <v>102</v>
      </c>
      <c r="H857" s="5" t="s">
        <v>1933</v>
      </c>
      <c r="I857" s="5">
        <v>4.0</v>
      </c>
      <c r="J857" s="5" t="s">
        <v>2072</v>
      </c>
      <c r="K857" s="5" t="s">
        <v>72</v>
      </c>
      <c r="M857" s="5">
        <v>65.0</v>
      </c>
    </row>
    <row r="858">
      <c r="A858" s="5" t="s">
        <v>2854</v>
      </c>
      <c r="D858" s="90" t="s">
        <v>21</v>
      </c>
      <c r="E858" s="90" t="s">
        <v>2442</v>
      </c>
      <c r="F858" s="5">
        <v>1987.0</v>
      </c>
      <c r="G858" s="5" t="s">
        <v>102</v>
      </c>
      <c r="H858" s="5" t="s">
        <v>1933</v>
      </c>
      <c r="I858" s="5">
        <v>4.0</v>
      </c>
      <c r="J858" s="5" t="s">
        <v>2072</v>
      </c>
      <c r="K858" s="5" t="s">
        <v>72</v>
      </c>
      <c r="M858" s="5">
        <v>65.0</v>
      </c>
    </row>
    <row r="859">
      <c r="A859" s="89" t="str">
        <f t="shared" ref="A859:A868" si="35">A858+1</f>
        <v>#VALUE!</v>
      </c>
      <c r="B859" s="5"/>
      <c r="C859" s="5"/>
      <c r="D859" s="90" t="s">
        <v>21</v>
      </c>
      <c r="E859" s="90" t="s">
        <v>2443</v>
      </c>
      <c r="F859" s="99">
        <v>2019.0</v>
      </c>
      <c r="G859" s="99" t="s">
        <v>786</v>
      </c>
      <c r="H859" s="99" t="s">
        <v>1848</v>
      </c>
      <c r="I859" s="99">
        <v>249.0</v>
      </c>
      <c r="J859" s="100"/>
      <c r="K859" s="99" t="s">
        <v>25</v>
      </c>
      <c r="M859" s="5">
        <v>66.0</v>
      </c>
    </row>
    <row r="860">
      <c r="A860" s="89" t="str">
        <f t="shared" si="35"/>
        <v>#VALUE!</v>
      </c>
      <c r="B860" s="5"/>
      <c r="C860" s="5"/>
      <c r="D860" s="90" t="s">
        <v>21</v>
      </c>
      <c r="E860" s="90" t="s">
        <v>2444</v>
      </c>
      <c r="F860" s="91">
        <v>2016.0</v>
      </c>
      <c r="G860" s="91" t="s">
        <v>305</v>
      </c>
      <c r="H860" s="91" t="s">
        <v>2445</v>
      </c>
      <c r="I860" s="91">
        <v>157.0</v>
      </c>
      <c r="J860" s="92"/>
      <c r="K860" s="91" t="s">
        <v>30</v>
      </c>
      <c r="L860" s="92"/>
      <c r="M860" s="5">
        <v>70.0</v>
      </c>
    </row>
    <row r="861">
      <c r="A861" s="89" t="str">
        <f t="shared" si="35"/>
        <v>#VALUE!</v>
      </c>
      <c r="B861" s="5"/>
      <c r="C861" s="5"/>
      <c r="D861" s="90" t="s">
        <v>21</v>
      </c>
      <c r="E861" s="90" t="s">
        <v>2446</v>
      </c>
      <c r="F861" s="91">
        <v>2018.0</v>
      </c>
      <c r="G861" s="91" t="s">
        <v>786</v>
      </c>
      <c r="H861" s="91" t="s">
        <v>2447</v>
      </c>
      <c r="I861" s="91">
        <v>66.0</v>
      </c>
      <c r="J861" s="91" t="s">
        <v>2069</v>
      </c>
      <c r="K861" s="91" t="s">
        <v>30</v>
      </c>
      <c r="L861" s="92"/>
      <c r="M861" s="5">
        <v>70.0</v>
      </c>
    </row>
    <row r="862">
      <c r="A862" s="89" t="str">
        <f t="shared" si="35"/>
        <v>#VALUE!</v>
      </c>
      <c r="B862" s="5"/>
      <c r="C862" s="5"/>
      <c r="D862" s="90" t="s">
        <v>21</v>
      </c>
      <c r="E862" s="90" t="s">
        <v>2448</v>
      </c>
      <c r="F862" s="91">
        <v>2019.0</v>
      </c>
      <c r="G862" s="91" t="s">
        <v>884</v>
      </c>
      <c r="H862" s="91" t="s">
        <v>1848</v>
      </c>
      <c r="I862" s="126">
        <v>274.0</v>
      </c>
      <c r="J862" s="92"/>
      <c r="K862" s="91" t="s">
        <v>30</v>
      </c>
      <c r="L862" s="92"/>
      <c r="M862" s="5">
        <v>70.0</v>
      </c>
    </row>
    <row r="863">
      <c r="A863" s="89" t="str">
        <f t="shared" si="35"/>
        <v>#VALUE!</v>
      </c>
      <c r="B863" s="5"/>
      <c r="C863" s="5"/>
      <c r="D863" s="90" t="s">
        <v>21</v>
      </c>
      <c r="E863" s="90" t="s">
        <v>2449</v>
      </c>
      <c r="F863" s="91">
        <v>2019.0</v>
      </c>
      <c r="G863" s="91" t="s">
        <v>884</v>
      </c>
      <c r="H863" s="91" t="s">
        <v>1848</v>
      </c>
      <c r="I863" s="126">
        <v>274.0</v>
      </c>
      <c r="J863" s="92"/>
      <c r="K863" s="91" t="s">
        <v>30</v>
      </c>
      <c r="L863" s="92"/>
      <c r="M863" s="5">
        <v>70.0</v>
      </c>
    </row>
    <row r="864">
      <c r="A864" s="89" t="str">
        <f t="shared" si="35"/>
        <v>#VALUE!</v>
      </c>
      <c r="D864" s="90" t="s">
        <v>66</v>
      </c>
      <c r="E864" s="111">
        <v>4655418.0</v>
      </c>
      <c r="F864" s="111">
        <v>2019.0</v>
      </c>
      <c r="G864" s="111" t="s">
        <v>786</v>
      </c>
      <c r="H864" s="111" t="s">
        <v>2450</v>
      </c>
      <c r="I864" s="111">
        <v>248.0</v>
      </c>
      <c r="J864" s="114"/>
      <c r="K864" s="111" t="s">
        <v>244</v>
      </c>
      <c r="M864" s="5">
        <v>70.0</v>
      </c>
    </row>
    <row r="865">
      <c r="A865" s="89" t="str">
        <f t="shared" si="35"/>
        <v>#VALUE!</v>
      </c>
      <c r="D865" s="90" t="s">
        <v>66</v>
      </c>
      <c r="E865" s="111">
        <v>6588720.0</v>
      </c>
      <c r="F865" s="111">
        <v>2019.0</v>
      </c>
      <c r="G865" s="111" t="s">
        <v>786</v>
      </c>
      <c r="H865" s="111" t="s">
        <v>2450</v>
      </c>
      <c r="I865" s="111">
        <v>248.0</v>
      </c>
      <c r="J865" s="114"/>
      <c r="K865" s="111" t="s">
        <v>244</v>
      </c>
      <c r="M865" s="5">
        <v>70.0</v>
      </c>
    </row>
    <row r="866">
      <c r="A866" s="89" t="str">
        <f t="shared" si="35"/>
        <v>#VALUE!</v>
      </c>
      <c r="D866" s="90" t="s">
        <v>21</v>
      </c>
      <c r="E866" s="131">
        <v>4.6499385E7</v>
      </c>
      <c r="F866" s="131">
        <v>2019.0</v>
      </c>
      <c r="G866" s="132" t="s">
        <v>786</v>
      </c>
      <c r="H866" s="132" t="s">
        <v>2450</v>
      </c>
      <c r="I866" s="133">
        <v>248.0</v>
      </c>
      <c r="J866" s="114"/>
      <c r="K866" s="132" t="s">
        <v>25</v>
      </c>
      <c r="M866" s="5">
        <v>70.0</v>
      </c>
    </row>
    <row r="867">
      <c r="A867" s="89" t="str">
        <f t="shared" si="35"/>
        <v>#VALUE!</v>
      </c>
      <c r="D867" s="90" t="s">
        <v>21</v>
      </c>
      <c r="E867" s="90" t="s">
        <v>2451</v>
      </c>
      <c r="F867" s="5">
        <v>2019.0</v>
      </c>
      <c r="G867" s="5" t="s">
        <v>1847</v>
      </c>
      <c r="H867" s="5" t="s">
        <v>1848</v>
      </c>
      <c r="I867" s="5">
        <v>11.0</v>
      </c>
      <c r="J867" s="5" t="s">
        <v>2452</v>
      </c>
      <c r="K867" s="5" t="s">
        <v>30</v>
      </c>
      <c r="M867" s="5">
        <v>70.0</v>
      </c>
    </row>
    <row r="868">
      <c r="A868" s="89" t="str">
        <f t="shared" si="35"/>
        <v>#VALUE!</v>
      </c>
      <c r="B868" s="114"/>
      <c r="C868" s="114"/>
      <c r="D868" s="115" t="s">
        <v>21</v>
      </c>
      <c r="E868" s="115" t="s">
        <v>2453</v>
      </c>
      <c r="F868" s="111">
        <v>2018.0</v>
      </c>
      <c r="G868" s="111" t="s">
        <v>786</v>
      </c>
      <c r="H868" s="111" t="s">
        <v>1976</v>
      </c>
      <c r="I868" s="111">
        <v>78.0</v>
      </c>
      <c r="J868" s="111" t="s">
        <v>1072</v>
      </c>
      <c r="K868" s="111" t="s">
        <v>25</v>
      </c>
      <c r="M868" s="5">
        <v>70.0</v>
      </c>
    </row>
    <row r="869">
      <c r="A869" s="5">
        <v>12097.0</v>
      </c>
      <c r="D869" s="90" t="s">
        <v>21</v>
      </c>
      <c r="E869" s="90" t="s">
        <v>2454</v>
      </c>
      <c r="F869" s="5">
        <v>1987.0</v>
      </c>
      <c r="G869" s="5" t="s">
        <v>1969</v>
      </c>
      <c r="H869" s="5" t="s">
        <v>1933</v>
      </c>
      <c r="I869" s="5"/>
      <c r="J869" s="5">
        <v>4.0</v>
      </c>
      <c r="K869" s="5" t="s">
        <v>498</v>
      </c>
      <c r="M869" s="5">
        <v>70.0</v>
      </c>
    </row>
    <row r="870">
      <c r="A870" s="89" t="str">
        <f>'Drop 1 Football'!A519+1</f>
        <v>#VALUE!</v>
      </c>
      <c r="D870" s="90" t="s">
        <v>66</v>
      </c>
      <c r="E870" s="5">
        <v>4574480.0</v>
      </c>
      <c r="F870" s="5">
        <v>2020.0</v>
      </c>
      <c r="G870" s="5" t="s">
        <v>786</v>
      </c>
      <c r="H870" s="5" t="s">
        <v>2455</v>
      </c>
      <c r="I870" s="5" t="s">
        <v>2210</v>
      </c>
      <c r="J870" s="5" t="s">
        <v>2456</v>
      </c>
      <c r="K870" s="5" t="s">
        <v>68</v>
      </c>
      <c r="M870" s="5">
        <v>75.0</v>
      </c>
    </row>
    <row r="871">
      <c r="A871" s="89" t="str">
        <f>A870+1</f>
        <v>#VALUE!</v>
      </c>
      <c r="B871" s="114"/>
      <c r="C871" s="114"/>
      <c r="D871" s="115" t="s">
        <v>149</v>
      </c>
      <c r="E871" s="115" t="s">
        <v>2457</v>
      </c>
      <c r="F871" s="111">
        <v>2016.0</v>
      </c>
      <c r="G871" s="111" t="s">
        <v>786</v>
      </c>
      <c r="H871" s="111" t="s">
        <v>2458</v>
      </c>
      <c r="I871" s="111">
        <v>1.0</v>
      </c>
      <c r="J871" s="111"/>
      <c r="K871" s="111" t="s">
        <v>155</v>
      </c>
      <c r="M871" s="5">
        <v>75.0</v>
      </c>
    </row>
    <row r="872">
      <c r="A872" s="5">
        <v>11781.0</v>
      </c>
      <c r="D872" s="90" t="s">
        <v>21</v>
      </c>
      <c r="E872" s="90" t="s">
        <v>2459</v>
      </c>
      <c r="F872" s="5">
        <v>2019.0</v>
      </c>
      <c r="G872" s="5" t="s">
        <v>1995</v>
      </c>
      <c r="H872" s="5" t="s">
        <v>1848</v>
      </c>
      <c r="I872" s="5" t="s">
        <v>2460</v>
      </c>
      <c r="J872" s="5">
        <v>259.0</v>
      </c>
      <c r="K872" s="5" t="s">
        <v>30</v>
      </c>
      <c r="M872" s="5">
        <v>75.0</v>
      </c>
    </row>
    <row r="873">
      <c r="A873" s="5">
        <v>11933.0</v>
      </c>
      <c r="D873" s="90" t="s">
        <v>21</v>
      </c>
      <c r="E873" s="90" t="s">
        <v>2461</v>
      </c>
      <c r="F873" s="5">
        <v>1989.0</v>
      </c>
      <c r="G873" s="5" t="s">
        <v>1995</v>
      </c>
      <c r="H873" s="5" t="s">
        <v>1996</v>
      </c>
      <c r="J873" s="5">
        <v>310.0</v>
      </c>
      <c r="K873" s="5" t="s">
        <v>30</v>
      </c>
      <c r="M873" s="5">
        <v>75.0</v>
      </c>
    </row>
    <row r="874">
      <c r="A874" s="5">
        <v>12145.0</v>
      </c>
      <c r="D874" s="90" t="s">
        <v>21</v>
      </c>
      <c r="E874" s="90" t="s">
        <v>2462</v>
      </c>
      <c r="F874" s="5">
        <v>1988.0</v>
      </c>
      <c r="G874" s="5" t="s">
        <v>102</v>
      </c>
      <c r="H874" s="5" t="s">
        <v>2235</v>
      </c>
      <c r="J874" s="5">
        <v>43.0</v>
      </c>
      <c r="K874" s="5" t="s">
        <v>72</v>
      </c>
      <c r="M874" s="5">
        <v>75.0</v>
      </c>
    </row>
    <row r="875">
      <c r="A875" s="5" t="s">
        <v>2854</v>
      </c>
      <c r="D875" s="90" t="s">
        <v>21</v>
      </c>
      <c r="E875" s="90" t="s">
        <v>2463</v>
      </c>
      <c r="F875" s="5">
        <v>1981.0</v>
      </c>
      <c r="G875" s="5" t="s">
        <v>62</v>
      </c>
      <c r="H875" s="5" t="s">
        <v>1933</v>
      </c>
      <c r="I875" s="5">
        <v>4.0</v>
      </c>
      <c r="J875" s="5" t="s">
        <v>105</v>
      </c>
      <c r="K875" s="5" t="s">
        <v>666</v>
      </c>
      <c r="M875" s="5">
        <v>75.0</v>
      </c>
    </row>
    <row r="876">
      <c r="A876" s="5" t="s">
        <v>2854</v>
      </c>
      <c r="D876" s="90" t="s">
        <v>21</v>
      </c>
      <c r="E876" s="90" t="s">
        <v>2464</v>
      </c>
      <c r="F876" s="5">
        <v>1981.0</v>
      </c>
      <c r="G876" s="5" t="s">
        <v>62</v>
      </c>
      <c r="H876" s="5" t="s">
        <v>1933</v>
      </c>
      <c r="I876" s="5">
        <v>4.0</v>
      </c>
      <c r="J876" s="5" t="s">
        <v>105</v>
      </c>
      <c r="K876" s="5" t="s">
        <v>666</v>
      </c>
      <c r="M876" s="5">
        <v>75.0</v>
      </c>
    </row>
    <row r="877">
      <c r="A877" s="5" t="s">
        <v>2854</v>
      </c>
      <c r="D877" s="90" t="s">
        <v>21</v>
      </c>
      <c r="E877" s="90" t="s">
        <v>2465</v>
      </c>
      <c r="F877" s="5">
        <v>1981.0</v>
      </c>
      <c r="G877" s="5" t="s">
        <v>62</v>
      </c>
      <c r="H877" s="5" t="s">
        <v>1933</v>
      </c>
      <c r="I877" s="5">
        <v>4.0</v>
      </c>
      <c r="J877" s="5" t="s">
        <v>105</v>
      </c>
      <c r="K877" s="5" t="s">
        <v>666</v>
      </c>
      <c r="M877" s="5">
        <v>75.0</v>
      </c>
    </row>
    <row r="878">
      <c r="A878" s="5" t="s">
        <v>2854</v>
      </c>
      <c r="D878" s="90" t="s">
        <v>21</v>
      </c>
      <c r="E878" s="90" t="s">
        <v>2466</v>
      </c>
      <c r="F878" s="5">
        <v>1981.0</v>
      </c>
      <c r="G878" s="5" t="s">
        <v>62</v>
      </c>
      <c r="H878" s="5" t="s">
        <v>1933</v>
      </c>
      <c r="I878" s="5">
        <v>4.0</v>
      </c>
      <c r="J878" s="5" t="s">
        <v>105</v>
      </c>
      <c r="K878" s="5" t="s">
        <v>666</v>
      </c>
      <c r="M878" s="5">
        <v>75.0</v>
      </c>
    </row>
    <row r="879">
      <c r="A879" s="5" t="s">
        <v>2854</v>
      </c>
      <c r="D879" s="90" t="s">
        <v>21</v>
      </c>
      <c r="E879" s="90" t="s">
        <v>2467</v>
      </c>
      <c r="F879" s="5">
        <v>1981.0</v>
      </c>
      <c r="G879" s="5" t="s">
        <v>62</v>
      </c>
      <c r="H879" s="5" t="s">
        <v>1933</v>
      </c>
      <c r="I879" s="5">
        <v>4.0</v>
      </c>
      <c r="J879" s="5" t="s">
        <v>105</v>
      </c>
      <c r="K879" s="5" t="s">
        <v>666</v>
      </c>
      <c r="M879" s="5">
        <v>75.0</v>
      </c>
    </row>
    <row r="880">
      <c r="A880" s="5" t="s">
        <v>2854</v>
      </c>
      <c r="D880" s="90" t="s">
        <v>21</v>
      </c>
      <c r="E880" s="90" t="s">
        <v>2468</v>
      </c>
      <c r="F880" s="5">
        <v>1981.0</v>
      </c>
      <c r="G880" s="5" t="s">
        <v>62</v>
      </c>
      <c r="H880" s="5" t="s">
        <v>1933</v>
      </c>
      <c r="I880" s="5">
        <v>4.0</v>
      </c>
      <c r="J880" s="5" t="s">
        <v>105</v>
      </c>
      <c r="K880" s="5" t="s">
        <v>666</v>
      </c>
      <c r="M880" s="5">
        <v>75.0</v>
      </c>
    </row>
    <row r="881">
      <c r="A881" s="5" t="s">
        <v>2854</v>
      </c>
      <c r="D881" s="90" t="s">
        <v>21</v>
      </c>
      <c r="E881" s="90" t="s">
        <v>2469</v>
      </c>
      <c r="F881" s="5">
        <v>1981.0</v>
      </c>
      <c r="G881" s="5" t="s">
        <v>62</v>
      </c>
      <c r="H881" s="5" t="s">
        <v>1933</v>
      </c>
      <c r="I881" s="5">
        <v>4.0</v>
      </c>
      <c r="J881" s="5" t="s">
        <v>105</v>
      </c>
      <c r="K881" s="5" t="s">
        <v>666</v>
      </c>
      <c r="M881" s="5">
        <v>75.0</v>
      </c>
    </row>
    <row r="882">
      <c r="A882" s="5" t="s">
        <v>2854</v>
      </c>
      <c r="D882" s="90" t="s">
        <v>21</v>
      </c>
      <c r="E882" s="90" t="s">
        <v>2470</v>
      </c>
      <c r="F882" s="5">
        <v>1981.0</v>
      </c>
      <c r="G882" s="5" t="s">
        <v>62</v>
      </c>
      <c r="H882" s="5" t="s">
        <v>1933</v>
      </c>
      <c r="I882" s="5">
        <v>4.0</v>
      </c>
      <c r="J882" s="5" t="s">
        <v>105</v>
      </c>
      <c r="K882" s="5" t="s">
        <v>666</v>
      </c>
      <c r="M882" s="5">
        <v>75.0</v>
      </c>
    </row>
    <row r="883">
      <c r="A883" s="5" t="s">
        <v>2854</v>
      </c>
      <c r="D883" s="90" t="s">
        <v>21</v>
      </c>
      <c r="E883" s="90" t="s">
        <v>2471</v>
      </c>
      <c r="F883" s="5">
        <v>1981.0</v>
      </c>
      <c r="G883" s="5" t="s">
        <v>62</v>
      </c>
      <c r="H883" s="5" t="s">
        <v>1933</v>
      </c>
      <c r="I883" s="5">
        <v>4.0</v>
      </c>
      <c r="J883" s="5" t="s">
        <v>105</v>
      </c>
      <c r="K883" s="5" t="s">
        <v>666</v>
      </c>
      <c r="M883" s="5">
        <v>75.0</v>
      </c>
    </row>
    <row r="884">
      <c r="A884" s="5" t="s">
        <v>2854</v>
      </c>
      <c r="D884" s="112"/>
      <c r="E884" s="90" t="s">
        <v>2472</v>
      </c>
      <c r="F884" s="5">
        <v>1988.0</v>
      </c>
      <c r="G884" s="5" t="s">
        <v>102</v>
      </c>
      <c r="H884" s="5" t="s">
        <v>288</v>
      </c>
      <c r="I884" s="5">
        <v>120.0</v>
      </c>
      <c r="J884" s="5" t="s">
        <v>1927</v>
      </c>
      <c r="K884" s="5" t="s">
        <v>763</v>
      </c>
      <c r="M884" s="5">
        <v>75.0</v>
      </c>
    </row>
    <row r="885">
      <c r="A885" s="89" t="str">
        <f t="shared" ref="A885:A892" si="36">A884+1</f>
        <v>#VALUE!</v>
      </c>
      <c r="B885" s="5"/>
      <c r="C885" s="5"/>
      <c r="D885" s="90" t="s">
        <v>21</v>
      </c>
      <c r="E885" s="90" t="s">
        <v>2473</v>
      </c>
      <c r="F885" s="91">
        <v>2012.0</v>
      </c>
      <c r="G885" s="91" t="s">
        <v>2474</v>
      </c>
      <c r="H885" s="91" t="s">
        <v>1945</v>
      </c>
      <c r="I885" s="91">
        <v>237.0</v>
      </c>
      <c r="J885" s="92"/>
      <c r="K885" s="91" t="s">
        <v>30</v>
      </c>
      <c r="L885" s="92"/>
      <c r="M885" s="5">
        <v>80.0</v>
      </c>
    </row>
    <row r="886">
      <c r="A886" s="89" t="str">
        <f t="shared" si="36"/>
        <v>#VALUE!</v>
      </c>
      <c r="B886" s="5"/>
      <c r="C886" s="5"/>
      <c r="D886" s="90" t="s">
        <v>21</v>
      </c>
      <c r="E886" s="90" t="s">
        <v>2475</v>
      </c>
      <c r="F886" s="91">
        <v>2018.0</v>
      </c>
      <c r="G886" s="91" t="s">
        <v>786</v>
      </c>
      <c r="H886" s="91" t="s">
        <v>1840</v>
      </c>
      <c r="I886" s="91">
        <v>3.0</v>
      </c>
      <c r="J886" s="91" t="s">
        <v>901</v>
      </c>
      <c r="K886" s="91" t="s">
        <v>30</v>
      </c>
      <c r="L886" s="92"/>
      <c r="M886" s="5">
        <v>80.0</v>
      </c>
    </row>
    <row r="887">
      <c r="A887" s="89" t="str">
        <f t="shared" si="36"/>
        <v>#VALUE!</v>
      </c>
      <c r="B887" s="5"/>
      <c r="C887" s="5"/>
      <c r="D887" s="90" t="s">
        <v>21</v>
      </c>
      <c r="E887" s="90" t="s">
        <v>2476</v>
      </c>
      <c r="F887" s="91">
        <v>2018.0</v>
      </c>
      <c r="G887" s="91" t="s">
        <v>1995</v>
      </c>
      <c r="H887" s="91" t="s">
        <v>1976</v>
      </c>
      <c r="I887" s="91"/>
      <c r="J887" s="92"/>
      <c r="K887" s="91" t="s">
        <v>30</v>
      </c>
      <c r="L887" s="92"/>
      <c r="M887" s="5">
        <v>80.0</v>
      </c>
    </row>
    <row r="888">
      <c r="A888" s="89" t="str">
        <f t="shared" si="36"/>
        <v>#VALUE!</v>
      </c>
      <c r="B888" s="5"/>
      <c r="C888" s="5"/>
      <c r="D888" s="90" t="s">
        <v>21</v>
      </c>
      <c r="E888" s="90" t="s">
        <v>2477</v>
      </c>
      <c r="F888" s="101">
        <v>2018.0</v>
      </c>
      <c r="G888" s="101" t="s">
        <v>305</v>
      </c>
      <c r="H888" s="101" t="s">
        <v>1976</v>
      </c>
      <c r="I888" s="101">
        <v>198.0</v>
      </c>
      <c r="J888" s="102" t="s">
        <v>2478</v>
      </c>
      <c r="K888" s="102" t="s">
        <v>862</v>
      </c>
      <c r="L888" s="92"/>
      <c r="M888" s="5">
        <v>80.0</v>
      </c>
    </row>
    <row r="889">
      <c r="A889" s="89" t="str">
        <f t="shared" si="36"/>
        <v>#VALUE!</v>
      </c>
      <c r="B889" s="5"/>
      <c r="C889" s="5"/>
      <c r="D889" s="90" t="s">
        <v>161</v>
      </c>
      <c r="E889" s="90" t="s">
        <v>2479</v>
      </c>
      <c r="F889" s="91">
        <v>2019.0</v>
      </c>
      <c r="G889" s="91" t="s">
        <v>1099</v>
      </c>
      <c r="H889" s="91" t="s">
        <v>1817</v>
      </c>
      <c r="I889" s="91">
        <v>9.0</v>
      </c>
      <c r="J889" s="91" t="s">
        <v>1746</v>
      </c>
      <c r="K889" s="91" t="s">
        <v>30</v>
      </c>
      <c r="L889" s="92"/>
      <c r="M889" s="5">
        <v>80.0</v>
      </c>
    </row>
    <row r="890">
      <c r="A890" s="89" t="str">
        <f t="shared" si="36"/>
        <v>#VALUE!</v>
      </c>
      <c r="B890" s="5"/>
      <c r="C890" s="5"/>
      <c r="D890" s="90" t="s">
        <v>21</v>
      </c>
      <c r="E890" s="90" t="s">
        <v>2480</v>
      </c>
      <c r="F890" s="134">
        <v>2019.0</v>
      </c>
      <c r="G890" s="134" t="s">
        <v>786</v>
      </c>
      <c r="H890" s="134" t="s">
        <v>1859</v>
      </c>
      <c r="I890" s="134">
        <v>288.0</v>
      </c>
      <c r="J890" s="135" t="s">
        <v>898</v>
      </c>
      <c r="K890" s="135" t="s">
        <v>25</v>
      </c>
      <c r="M890" s="5">
        <v>80.0</v>
      </c>
    </row>
    <row r="891">
      <c r="A891" s="89" t="str">
        <f t="shared" si="36"/>
        <v>#VALUE!</v>
      </c>
      <c r="B891" s="5"/>
      <c r="C891" s="5"/>
      <c r="D891" s="90" t="s">
        <v>21</v>
      </c>
      <c r="E891" s="90" t="s">
        <v>2481</v>
      </c>
      <c r="F891" s="5">
        <v>2019.0</v>
      </c>
      <c r="G891" s="5" t="s">
        <v>1161</v>
      </c>
      <c r="H891" s="5" t="s">
        <v>1848</v>
      </c>
      <c r="I891" s="5">
        <v>219.0</v>
      </c>
      <c r="J891" s="5"/>
      <c r="K891" s="5" t="s">
        <v>30</v>
      </c>
      <c r="M891" s="5">
        <v>80.0</v>
      </c>
    </row>
    <row r="892">
      <c r="A892" s="89" t="str">
        <f t="shared" si="36"/>
        <v>#VALUE!</v>
      </c>
      <c r="B892" s="114"/>
      <c r="C892" s="114"/>
      <c r="D892" s="115" t="s">
        <v>21</v>
      </c>
      <c r="E892" s="115" t="s">
        <v>3069</v>
      </c>
      <c r="F892" s="111">
        <v>2019.0</v>
      </c>
      <c r="G892" s="111" t="s">
        <v>1099</v>
      </c>
      <c r="H892" s="111" t="s">
        <v>1848</v>
      </c>
      <c r="I892" s="111">
        <v>161.0</v>
      </c>
      <c r="J892" s="111"/>
      <c r="K892" s="111" t="s">
        <v>30</v>
      </c>
      <c r="M892" s="5">
        <v>80.0</v>
      </c>
    </row>
    <row r="893">
      <c r="A893" s="5" t="s">
        <v>2854</v>
      </c>
      <c r="D893" s="90" t="s">
        <v>66</v>
      </c>
      <c r="E893" s="90" t="s">
        <v>2482</v>
      </c>
      <c r="F893" s="5">
        <v>1988.0</v>
      </c>
      <c r="G893" s="5" t="s">
        <v>102</v>
      </c>
      <c r="H893" s="5" t="s">
        <v>288</v>
      </c>
      <c r="I893" s="5">
        <v>120.0</v>
      </c>
      <c r="J893" s="5" t="s">
        <v>1927</v>
      </c>
      <c r="K893" s="5" t="s">
        <v>1919</v>
      </c>
      <c r="M893" s="5">
        <v>80.0</v>
      </c>
    </row>
    <row r="894">
      <c r="A894" s="5" t="s">
        <v>2854</v>
      </c>
      <c r="D894" s="90" t="s">
        <v>21</v>
      </c>
      <c r="E894" s="90" t="s">
        <v>2483</v>
      </c>
      <c r="F894" s="5">
        <v>1987.0</v>
      </c>
      <c r="G894" s="5" t="s">
        <v>102</v>
      </c>
      <c r="H894" s="5" t="s">
        <v>2326</v>
      </c>
      <c r="I894" s="5">
        <v>35.0</v>
      </c>
      <c r="J894" s="5" t="s">
        <v>243</v>
      </c>
      <c r="K894" s="5" t="s">
        <v>25</v>
      </c>
      <c r="M894" s="5">
        <v>80.0</v>
      </c>
    </row>
    <row r="895">
      <c r="A895" s="5">
        <v>11947.0</v>
      </c>
      <c r="D895" s="90" t="s">
        <v>21</v>
      </c>
      <c r="E895" s="90" t="s">
        <v>2484</v>
      </c>
      <c r="F895" s="5">
        <v>1991.0</v>
      </c>
      <c r="G895" s="5" t="s">
        <v>2125</v>
      </c>
      <c r="H895" s="5" t="s">
        <v>288</v>
      </c>
      <c r="J895" s="5">
        <v>307.0</v>
      </c>
      <c r="K895" s="5" t="s">
        <v>30</v>
      </c>
      <c r="M895" s="5">
        <v>85.0</v>
      </c>
    </row>
    <row r="896">
      <c r="A896" s="5">
        <v>12116.0</v>
      </c>
      <c r="D896" s="90" t="s">
        <v>21</v>
      </c>
      <c r="E896" s="5">
        <v>5.2171143E7</v>
      </c>
      <c r="F896" s="5">
        <v>1988.0</v>
      </c>
      <c r="G896" s="5" t="s">
        <v>102</v>
      </c>
      <c r="H896" s="5" t="s">
        <v>2371</v>
      </c>
      <c r="J896" s="5">
        <v>20.0</v>
      </c>
      <c r="K896" s="5" t="s">
        <v>72</v>
      </c>
      <c r="M896" s="5">
        <v>85.0</v>
      </c>
    </row>
    <row r="897">
      <c r="A897" s="89">
        <f t="shared" ref="A897:A899" si="37">A896+1</f>
        <v>12117</v>
      </c>
      <c r="B897" s="5"/>
      <c r="C897" s="5"/>
      <c r="D897" s="90" t="s">
        <v>21</v>
      </c>
      <c r="E897" s="90" t="s">
        <v>2485</v>
      </c>
      <c r="F897" s="91">
        <v>2013.0</v>
      </c>
      <c r="G897" s="91" t="s">
        <v>2486</v>
      </c>
      <c r="H897" s="91" t="s">
        <v>2487</v>
      </c>
      <c r="I897" s="91">
        <v>5.0</v>
      </c>
      <c r="J897" s="92"/>
      <c r="K897" s="91" t="s">
        <v>72</v>
      </c>
      <c r="L897" s="92"/>
      <c r="M897" s="5">
        <v>90.0</v>
      </c>
    </row>
    <row r="898">
      <c r="A898" s="89">
        <f t="shared" si="37"/>
        <v>12118</v>
      </c>
      <c r="B898" s="5"/>
      <c r="C898" s="5"/>
      <c r="D898" s="90" t="s">
        <v>21</v>
      </c>
      <c r="E898" s="90" t="s">
        <v>2488</v>
      </c>
      <c r="F898" s="91">
        <v>2013.0</v>
      </c>
      <c r="G898" s="91" t="s">
        <v>2489</v>
      </c>
      <c r="H898" s="91" t="s">
        <v>2490</v>
      </c>
      <c r="I898" s="91">
        <v>194.0</v>
      </c>
      <c r="J898" s="92"/>
      <c r="K898" s="91" t="s">
        <v>72</v>
      </c>
      <c r="L898" s="92"/>
      <c r="M898" s="5">
        <v>90.0</v>
      </c>
    </row>
    <row r="899">
      <c r="A899" s="89">
        <f t="shared" si="37"/>
        <v>12119</v>
      </c>
      <c r="B899" s="5"/>
      <c r="C899" s="5"/>
      <c r="D899" s="90" t="s">
        <v>21</v>
      </c>
      <c r="E899" s="90" t="s">
        <v>2491</v>
      </c>
      <c r="F899" s="101">
        <v>2018.0</v>
      </c>
      <c r="G899" s="101" t="s">
        <v>119</v>
      </c>
      <c r="H899" s="101" t="s">
        <v>1840</v>
      </c>
      <c r="I899" s="101">
        <v>177.0</v>
      </c>
      <c r="J899" s="102"/>
      <c r="K899" s="102" t="s">
        <v>25</v>
      </c>
      <c r="L899" s="92"/>
      <c r="M899" s="5">
        <v>90.0</v>
      </c>
    </row>
    <row r="900">
      <c r="A900" s="5">
        <v>12099.0</v>
      </c>
      <c r="D900" s="90" t="s">
        <v>21</v>
      </c>
      <c r="E900" s="90" t="s">
        <v>2492</v>
      </c>
      <c r="F900" s="5">
        <v>2007.0</v>
      </c>
      <c r="G900" s="5" t="s">
        <v>2227</v>
      </c>
      <c r="H900" s="5" t="s">
        <v>2228</v>
      </c>
      <c r="I900" s="5"/>
      <c r="J900" s="5">
        <v>2.0</v>
      </c>
      <c r="K900" s="5" t="s">
        <v>25</v>
      </c>
      <c r="M900" s="5">
        <v>90.0</v>
      </c>
    </row>
    <row r="901">
      <c r="A901" s="5" t="s">
        <v>2854</v>
      </c>
      <c r="D901" s="112"/>
      <c r="E901" s="90" t="s">
        <v>3070</v>
      </c>
      <c r="F901" s="5">
        <v>1988.0</v>
      </c>
      <c r="G901" s="5" t="s">
        <v>102</v>
      </c>
      <c r="H901" s="5" t="s">
        <v>288</v>
      </c>
      <c r="I901" s="5">
        <v>17.0</v>
      </c>
      <c r="J901" s="5" t="s">
        <v>243</v>
      </c>
      <c r="K901" s="5" t="s">
        <v>763</v>
      </c>
      <c r="M901" s="5">
        <v>90.0</v>
      </c>
    </row>
    <row r="902">
      <c r="A902" s="5" t="s">
        <v>2854</v>
      </c>
      <c r="D902" s="112"/>
      <c r="E902" s="90" t="s">
        <v>2493</v>
      </c>
      <c r="F902" s="5">
        <v>1987.0</v>
      </c>
      <c r="G902" s="5" t="s">
        <v>102</v>
      </c>
      <c r="H902" s="5" t="s">
        <v>288</v>
      </c>
      <c r="I902" s="5">
        <v>120.0</v>
      </c>
      <c r="J902" s="5" t="s">
        <v>1927</v>
      </c>
      <c r="K902" s="5" t="s">
        <v>666</v>
      </c>
      <c r="M902" s="5">
        <v>90.0</v>
      </c>
    </row>
    <row r="903">
      <c r="A903" s="5" t="s">
        <v>2854</v>
      </c>
      <c r="D903" s="90" t="s">
        <v>21</v>
      </c>
      <c r="E903" s="90" t="s">
        <v>2494</v>
      </c>
      <c r="F903" s="5">
        <v>1988.0</v>
      </c>
      <c r="G903" s="5" t="s">
        <v>102</v>
      </c>
      <c r="H903" s="5" t="s">
        <v>1993</v>
      </c>
      <c r="I903" s="5">
        <v>67.0</v>
      </c>
      <c r="J903" s="5" t="s">
        <v>105</v>
      </c>
      <c r="K903" s="5" t="s">
        <v>25</v>
      </c>
      <c r="M903" s="5">
        <v>90.0</v>
      </c>
    </row>
    <row r="904">
      <c r="A904" s="5" t="s">
        <v>2854</v>
      </c>
      <c r="D904" s="90" t="s">
        <v>21</v>
      </c>
      <c r="E904" s="90" t="s">
        <v>2495</v>
      </c>
      <c r="F904" s="5">
        <v>1988.0</v>
      </c>
      <c r="G904" s="5" t="s">
        <v>102</v>
      </c>
      <c r="H904" s="5" t="s">
        <v>288</v>
      </c>
      <c r="I904" s="5">
        <v>120.0</v>
      </c>
      <c r="J904" s="5" t="s">
        <v>1927</v>
      </c>
      <c r="K904" s="5" t="s">
        <v>666</v>
      </c>
      <c r="M904" s="5">
        <v>95.0</v>
      </c>
    </row>
    <row r="905">
      <c r="A905" s="5" t="s">
        <v>2854</v>
      </c>
      <c r="D905" s="90" t="s">
        <v>21</v>
      </c>
      <c r="E905" s="90" t="s">
        <v>2496</v>
      </c>
      <c r="F905" s="5">
        <v>1988.0</v>
      </c>
      <c r="G905" s="5" t="s">
        <v>102</v>
      </c>
      <c r="H905" s="5" t="s">
        <v>288</v>
      </c>
      <c r="I905" s="5">
        <v>120.0</v>
      </c>
      <c r="J905" s="5" t="s">
        <v>1927</v>
      </c>
      <c r="K905" s="5" t="s">
        <v>666</v>
      </c>
      <c r="M905" s="5">
        <v>95.0</v>
      </c>
    </row>
    <row r="906">
      <c r="A906" s="5" t="s">
        <v>2854</v>
      </c>
      <c r="D906" s="90" t="s">
        <v>21</v>
      </c>
      <c r="E906" s="90" t="s">
        <v>2497</v>
      </c>
      <c r="F906" s="5">
        <v>1988.0</v>
      </c>
      <c r="G906" s="5" t="s">
        <v>102</v>
      </c>
      <c r="H906" s="5" t="s">
        <v>288</v>
      </c>
      <c r="I906" s="5">
        <v>120.0</v>
      </c>
      <c r="J906" s="5" t="s">
        <v>1927</v>
      </c>
      <c r="K906" s="5" t="s">
        <v>666</v>
      </c>
      <c r="M906" s="5">
        <v>95.0</v>
      </c>
    </row>
    <row r="907">
      <c r="A907" s="5" t="s">
        <v>2854</v>
      </c>
      <c r="D907" s="90" t="s">
        <v>21</v>
      </c>
      <c r="E907" s="90" t="s">
        <v>2498</v>
      </c>
      <c r="F907" s="5">
        <v>1988.0</v>
      </c>
      <c r="G907" s="5" t="s">
        <v>102</v>
      </c>
      <c r="H907" s="5" t="s">
        <v>288</v>
      </c>
      <c r="I907" s="5">
        <v>120.0</v>
      </c>
      <c r="J907" s="5" t="s">
        <v>1927</v>
      </c>
      <c r="K907" s="5" t="s">
        <v>666</v>
      </c>
      <c r="M907" s="5">
        <v>95.0</v>
      </c>
    </row>
    <row r="908">
      <c r="A908" s="5" t="s">
        <v>2854</v>
      </c>
      <c r="D908" s="90" t="s">
        <v>21</v>
      </c>
      <c r="E908" s="90" t="s">
        <v>2499</v>
      </c>
      <c r="F908" s="5">
        <v>1988.0</v>
      </c>
      <c r="G908" s="5" t="s">
        <v>102</v>
      </c>
      <c r="H908" s="5" t="s">
        <v>288</v>
      </c>
      <c r="I908" s="5">
        <v>120.0</v>
      </c>
      <c r="J908" s="5" t="s">
        <v>1927</v>
      </c>
      <c r="K908" s="5" t="s">
        <v>666</v>
      </c>
      <c r="M908" s="5">
        <v>95.0</v>
      </c>
    </row>
    <row r="909">
      <c r="A909" s="5" t="s">
        <v>2854</v>
      </c>
      <c r="D909" s="90" t="s">
        <v>21</v>
      </c>
      <c r="E909" s="90" t="s">
        <v>2500</v>
      </c>
      <c r="F909" s="5">
        <v>1988.0</v>
      </c>
      <c r="G909" s="5" t="s">
        <v>102</v>
      </c>
      <c r="H909" s="5" t="s">
        <v>288</v>
      </c>
      <c r="I909" s="5">
        <v>120.0</v>
      </c>
      <c r="J909" s="5" t="s">
        <v>1927</v>
      </c>
      <c r="K909" s="5" t="s">
        <v>666</v>
      </c>
      <c r="M909" s="5">
        <v>95.0</v>
      </c>
    </row>
    <row r="910">
      <c r="A910" s="5" t="s">
        <v>2854</v>
      </c>
      <c r="D910" s="90" t="s">
        <v>21</v>
      </c>
      <c r="E910" s="90" t="s">
        <v>2501</v>
      </c>
      <c r="F910" s="5">
        <v>1988.0</v>
      </c>
      <c r="G910" s="5" t="s">
        <v>102</v>
      </c>
      <c r="H910" s="5" t="s">
        <v>288</v>
      </c>
      <c r="I910" s="5">
        <v>120.0</v>
      </c>
      <c r="J910" s="5" t="s">
        <v>1927</v>
      </c>
      <c r="K910" s="5" t="s">
        <v>666</v>
      </c>
      <c r="M910" s="5">
        <v>95.0</v>
      </c>
    </row>
    <row r="911">
      <c r="A911" s="5" t="s">
        <v>2854</v>
      </c>
      <c r="D911" s="90" t="s">
        <v>21</v>
      </c>
      <c r="E911" s="90" t="s">
        <v>2502</v>
      </c>
      <c r="F911" s="5">
        <v>1988.0</v>
      </c>
      <c r="G911" s="5" t="s">
        <v>102</v>
      </c>
      <c r="H911" s="5" t="s">
        <v>288</v>
      </c>
      <c r="I911" s="5">
        <v>120.0</v>
      </c>
      <c r="J911" s="5" t="s">
        <v>1927</v>
      </c>
      <c r="K911" s="5" t="s">
        <v>666</v>
      </c>
      <c r="M911" s="5">
        <v>95.0</v>
      </c>
    </row>
    <row r="912">
      <c r="A912" s="89" t="str">
        <f t="shared" ref="A912:A918" si="38">A911+1</f>
        <v>#VALUE!</v>
      </c>
      <c r="B912" s="5"/>
      <c r="C912" s="5"/>
      <c r="D912" s="90" t="s">
        <v>21</v>
      </c>
      <c r="E912" s="90" t="s">
        <v>2503</v>
      </c>
      <c r="F912" s="91">
        <v>2007.0</v>
      </c>
      <c r="G912" s="91" t="s">
        <v>62</v>
      </c>
      <c r="H912" s="91" t="s">
        <v>1795</v>
      </c>
      <c r="I912" s="91">
        <v>2.0</v>
      </c>
      <c r="J912" s="91" t="s">
        <v>2504</v>
      </c>
      <c r="K912" s="91" t="s">
        <v>25</v>
      </c>
      <c r="L912" s="92"/>
      <c r="M912" s="5">
        <v>100.0</v>
      </c>
      <c r="N912" s="113"/>
    </row>
    <row r="913">
      <c r="A913" s="89" t="str">
        <f t="shared" si="38"/>
        <v>#VALUE!</v>
      </c>
      <c r="B913" s="5"/>
      <c r="C913" s="5"/>
      <c r="D913" s="90" t="s">
        <v>21</v>
      </c>
      <c r="E913" s="90" t="s">
        <v>2505</v>
      </c>
      <c r="F913" s="101">
        <v>2018.0</v>
      </c>
      <c r="G913" s="101" t="s">
        <v>119</v>
      </c>
      <c r="H913" s="101" t="s">
        <v>1840</v>
      </c>
      <c r="I913" s="101">
        <v>177.0</v>
      </c>
      <c r="J913" s="102"/>
      <c r="K913" s="102" t="s">
        <v>25</v>
      </c>
      <c r="L913" s="92"/>
      <c r="M913" s="5">
        <v>100.0</v>
      </c>
    </row>
    <row r="914">
      <c r="A914" s="89" t="str">
        <f t="shared" si="38"/>
        <v>#VALUE!</v>
      </c>
      <c r="B914" s="5"/>
      <c r="C914" s="5"/>
      <c r="D914" s="90" t="s">
        <v>21</v>
      </c>
      <c r="E914" s="90" t="s">
        <v>2506</v>
      </c>
      <c r="F914" s="91">
        <v>2018.0</v>
      </c>
      <c r="G914" s="91" t="s">
        <v>119</v>
      </c>
      <c r="H914" s="91" t="s">
        <v>1976</v>
      </c>
      <c r="I914" s="91">
        <v>198.0</v>
      </c>
      <c r="J914" s="91" t="s">
        <v>2507</v>
      </c>
      <c r="K914" s="91" t="s">
        <v>25</v>
      </c>
      <c r="L914" s="92"/>
      <c r="M914" s="5">
        <v>100.0</v>
      </c>
    </row>
    <row r="915">
      <c r="A915" s="89" t="str">
        <f t="shared" si="38"/>
        <v>#VALUE!</v>
      </c>
      <c r="B915" s="5"/>
      <c r="C915" s="5"/>
      <c r="D915" s="90" t="s">
        <v>21</v>
      </c>
      <c r="E915" s="90" t="s">
        <v>2508</v>
      </c>
      <c r="F915" s="101">
        <v>2019.0</v>
      </c>
      <c r="G915" s="101" t="s">
        <v>1852</v>
      </c>
      <c r="H915" s="101" t="s">
        <v>1848</v>
      </c>
      <c r="I915" s="101"/>
      <c r="J915" s="102" t="s">
        <v>2178</v>
      </c>
      <c r="K915" s="91" t="s">
        <v>30</v>
      </c>
      <c r="L915" s="92"/>
      <c r="M915" s="5">
        <v>100.0</v>
      </c>
    </row>
    <row r="916">
      <c r="A916" s="89" t="str">
        <f t="shared" si="38"/>
        <v>#VALUE!</v>
      </c>
      <c r="B916" s="5"/>
      <c r="C916" s="5"/>
      <c r="D916" s="90" t="s">
        <v>21</v>
      </c>
      <c r="E916" s="90" t="s">
        <v>2509</v>
      </c>
      <c r="F916" s="101">
        <v>2019.0</v>
      </c>
      <c r="G916" s="101" t="s">
        <v>956</v>
      </c>
      <c r="H916" s="101" t="s">
        <v>2510</v>
      </c>
      <c r="I916" s="101">
        <v>165.0</v>
      </c>
      <c r="J916" s="102"/>
      <c r="K916" s="91" t="s">
        <v>30</v>
      </c>
      <c r="L916" s="92"/>
      <c r="M916" s="5">
        <v>100.0</v>
      </c>
    </row>
    <row r="917">
      <c r="A917" s="89" t="str">
        <f t="shared" si="38"/>
        <v>#VALUE!</v>
      </c>
      <c r="B917" s="5"/>
      <c r="C917" s="5"/>
      <c r="D917" s="90" t="s">
        <v>21</v>
      </c>
      <c r="E917" s="90" t="s">
        <v>2511</v>
      </c>
      <c r="F917" s="101">
        <v>2019.0</v>
      </c>
      <c r="G917" s="101" t="s">
        <v>956</v>
      </c>
      <c r="H917" s="101" t="s">
        <v>2510</v>
      </c>
      <c r="I917" s="101">
        <v>165.0</v>
      </c>
      <c r="J917" s="102"/>
      <c r="K917" s="91" t="s">
        <v>30</v>
      </c>
      <c r="L917" s="92"/>
      <c r="M917" s="5">
        <v>100.0</v>
      </c>
    </row>
    <row r="918">
      <c r="A918" s="89" t="str">
        <f t="shared" si="38"/>
        <v>#VALUE!</v>
      </c>
      <c r="B918" s="5"/>
      <c r="C918" s="5"/>
      <c r="D918" s="5" t="s">
        <v>21</v>
      </c>
      <c r="E918" s="5">
        <v>5.6963427E7</v>
      </c>
      <c r="F918" s="91">
        <v>2017.0</v>
      </c>
      <c r="G918" s="91" t="s">
        <v>119</v>
      </c>
      <c r="H918" s="126" t="s">
        <v>2302</v>
      </c>
      <c r="I918" s="91">
        <v>3.0</v>
      </c>
      <c r="J918" s="91" t="s">
        <v>2512</v>
      </c>
      <c r="K918" s="91" t="s">
        <v>72</v>
      </c>
      <c r="L918" s="92"/>
      <c r="M918" s="5">
        <v>100.0</v>
      </c>
    </row>
    <row r="919">
      <c r="A919" s="89" t="str">
        <f>'Drop 1 Football'!A185+1</f>
        <v>#VALUE!</v>
      </c>
      <c r="B919" s="5"/>
      <c r="C919" s="5"/>
      <c r="D919" s="90" t="s">
        <v>21</v>
      </c>
      <c r="E919" s="90" t="s">
        <v>2513</v>
      </c>
      <c r="F919" s="5">
        <v>2019.0</v>
      </c>
      <c r="G919" s="5" t="s">
        <v>1852</v>
      </c>
      <c r="H919" s="5" t="s">
        <v>1848</v>
      </c>
      <c r="I919" s="5">
        <v>9.0</v>
      </c>
      <c r="J919" s="5" t="s">
        <v>2514</v>
      </c>
      <c r="K919" s="5" t="s">
        <v>25</v>
      </c>
      <c r="M919" s="5">
        <v>100.0</v>
      </c>
    </row>
    <row r="920">
      <c r="A920" s="89">
        <f>'Drop 1 Baseball'!A166+1</f>
        <v>11721</v>
      </c>
      <c r="B920" s="5"/>
      <c r="C920" s="5"/>
      <c r="D920" s="90" t="s">
        <v>21</v>
      </c>
      <c r="E920" s="90" t="s">
        <v>2515</v>
      </c>
      <c r="F920" s="5">
        <v>2016.0</v>
      </c>
      <c r="G920" s="5" t="s">
        <v>905</v>
      </c>
      <c r="H920" s="5" t="s">
        <v>2458</v>
      </c>
      <c r="I920" s="5">
        <v>6.0</v>
      </c>
      <c r="K920" s="5" t="s">
        <v>30</v>
      </c>
      <c r="M920" s="5">
        <v>100.0</v>
      </c>
    </row>
    <row r="921">
      <c r="A921" s="89">
        <f t="shared" ref="A921:A922" si="39">A920+1</f>
        <v>11722</v>
      </c>
      <c r="B921" s="114"/>
      <c r="C921" s="114"/>
      <c r="D921" s="115" t="s">
        <v>21</v>
      </c>
      <c r="E921" s="115" t="s">
        <v>2516</v>
      </c>
      <c r="F921" s="111">
        <v>2019.0</v>
      </c>
      <c r="G921" s="111" t="s">
        <v>884</v>
      </c>
      <c r="H921" s="111" t="s">
        <v>1786</v>
      </c>
      <c r="I921" s="111">
        <v>209.0</v>
      </c>
      <c r="J921" s="111" t="s">
        <v>920</v>
      </c>
      <c r="K921" s="111" t="s">
        <v>30</v>
      </c>
      <c r="M921" s="5">
        <v>100.0</v>
      </c>
    </row>
    <row r="922">
      <c r="A922" s="89">
        <f t="shared" si="39"/>
        <v>11723</v>
      </c>
      <c r="B922" s="114"/>
      <c r="C922" s="114"/>
      <c r="D922" s="115" t="s">
        <v>21</v>
      </c>
      <c r="E922" s="115" t="s">
        <v>2517</v>
      </c>
      <c r="F922" s="111">
        <v>2019.0</v>
      </c>
      <c r="G922" s="111" t="s">
        <v>2518</v>
      </c>
      <c r="H922" s="111" t="s">
        <v>1848</v>
      </c>
      <c r="I922" s="111">
        <v>297.0</v>
      </c>
      <c r="J922" s="111" t="s">
        <v>2178</v>
      </c>
      <c r="K922" s="111" t="s">
        <v>30</v>
      </c>
      <c r="M922" s="5">
        <v>100.0</v>
      </c>
    </row>
    <row r="923">
      <c r="A923" s="5">
        <v>12041.0</v>
      </c>
      <c r="D923" s="90" t="s">
        <v>21</v>
      </c>
      <c r="E923" s="5">
        <v>4.7110806E7</v>
      </c>
      <c r="F923" s="5">
        <v>1988.0</v>
      </c>
      <c r="G923" s="5" t="s">
        <v>102</v>
      </c>
      <c r="H923" s="5" t="s">
        <v>288</v>
      </c>
      <c r="I923" s="5" t="s">
        <v>1865</v>
      </c>
      <c r="J923" s="5">
        <v>120.0</v>
      </c>
      <c r="K923" s="5" t="s">
        <v>666</v>
      </c>
      <c r="M923" s="5">
        <v>100.0</v>
      </c>
    </row>
    <row r="924">
      <c r="A924" s="89">
        <f t="shared" ref="A924:A927" si="40">A923+1</f>
        <v>12042</v>
      </c>
      <c r="B924" s="5"/>
      <c r="C924" s="5"/>
      <c r="D924" s="90" t="s">
        <v>21</v>
      </c>
      <c r="E924" s="90" t="s">
        <v>2519</v>
      </c>
      <c r="F924" s="91">
        <v>2019.0</v>
      </c>
      <c r="G924" s="91" t="s">
        <v>956</v>
      </c>
      <c r="H924" s="91" t="s">
        <v>1848</v>
      </c>
      <c r="I924" s="91">
        <v>165.0</v>
      </c>
      <c r="J924" s="92"/>
      <c r="K924" s="91" t="s">
        <v>30</v>
      </c>
      <c r="L924" s="92"/>
      <c r="M924" s="5">
        <v>105.0</v>
      </c>
    </row>
    <row r="925">
      <c r="A925" s="89">
        <f t="shared" si="40"/>
        <v>12043</v>
      </c>
      <c r="B925" s="5"/>
      <c r="C925" s="5"/>
      <c r="D925" s="90" t="s">
        <v>21</v>
      </c>
      <c r="E925" s="90" t="s">
        <v>2520</v>
      </c>
      <c r="F925" s="99">
        <v>2019.0</v>
      </c>
      <c r="G925" s="99" t="s">
        <v>884</v>
      </c>
      <c r="H925" s="99" t="s">
        <v>1848</v>
      </c>
      <c r="I925" s="99"/>
      <c r="J925" s="99" t="s">
        <v>2521</v>
      </c>
      <c r="K925" s="99" t="s">
        <v>30</v>
      </c>
      <c r="M925" s="5">
        <v>105.0</v>
      </c>
    </row>
    <row r="926">
      <c r="A926" s="89">
        <f t="shared" si="40"/>
        <v>12044</v>
      </c>
      <c r="B926" s="5"/>
      <c r="C926" s="5"/>
      <c r="D926" s="90" t="s">
        <v>21</v>
      </c>
      <c r="E926" s="90" t="s">
        <v>2522</v>
      </c>
      <c r="F926" s="101">
        <v>2012.0</v>
      </c>
      <c r="G926" s="101" t="s">
        <v>2523</v>
      </c>
      <c r="H926" s="101" t="s">
        <v>2524</v>
      </c>
      <c r="I926" s="101">
        <v>280.0</v>
      </c>
      <c r="J926" s="102"/>
      <c r="K926" s="91" t="s">
        <v>30</v>
      </c>
      <c r="L926" s="92"/>
      <c r="M926" s="5">
        <v>110.0</v>
      </c>
      <c r="N926" s="113"/>
    </row>
    <row r="927">
      <c r="A927" s="89">
        <f t="shared" si="40"/>
        <v>12045</v>
      </c>
      <c r="D927" s="115" t="s">
        <v>21</v>
      </c>
      <c r="E927" s="90" t="s">
        <v>2525</v>
      </c>
      <c r="F927" s="116">
        <v>2020.0</v>
      </c>
      <c r="G927" s="117" t="s">
        <v>786</v>
      </c>
      <c r="H927" s="117" t="s">
        <v>2526</v>
      </c>
      <c r="I927" s="5">
        <v>278.0</v>
      </c>
      <c r="J927" s="117" t="s">
        <v>1837</v>
      </c>
      <c r="K927" s="124" t="s">
        <v>72</v>
      </c>
      <c r="M927" s="5">
        <v>110.0</v>
      </c>
    </row>
    <row r="928">
      <c r="A928" s="5" t="s">
        <v>2854</v>
      </c>
      <c r="D928" s="90" t="s">
        <v>21</v>
      </c>
      <c r="E928" s="90" t="s">
        <v>2527</v>
      </c>
      <c r="F928" s="5">
        <v>1992.0</v>
      </c>
      <c r="G928" s="5" t="s">
        <v>2031</v>
      </c>
      <c r="H928" s="5" t="s">
        <v>1826</v>
      </c>
      <c r="I928" s="5">
        <v>328.0</v>
      </c>
      <c r="J928" s="5" t="s">
        <v>105</v>
      </c>
      <c r="K928" s="5" t="s">
        <v>30</v>
      </c>
      <c r="M928" s="5">
        <v>110.0</v>
      </c>
    </row>
    <row r="929">
      <c r="A929" s="5" t="s">
        <v>2854</v>
      </c>
      <c r="D929" s="112"/>
      <c r="E929" s="90" t="s">
        <v>2528</v>
      </c>
      <c r="F929" s="5">
        <v>1992.0</v>
      </c>
      <c r="G929" s="5" t="s">
        <v>2031</v>
      </c>
      <c r="H929" s="5" t="s">
        <v>1826</v>
      </c>
      <c r="I929" s="5">
        <v>328.0</v>
      </c>
      <c r="J929" s="5" t="s">
        <v>105</v>
      </c>
      <c r="K929" s="5" t="s">
        <v>30</v>
      </c>
      <c r="M929" s="5">
        <v>110.0</v>
      </c>
    </row>
    <row r="930">
      <c r="A930" s="5" t="s">
        <v>2854</v>
      </c>
      <c r="D930" s="112"/>
      <c r="E930" s="90" t="s">
        <v>2529</v>
      </c>
      <c r="F930" s="5">
        <v>1992.0</v>
      </c>
      <c r="G930" s="5" t="s">
        <v>2031</v>
      </c>
      <c r="H930" s="5" t="s">
        <v>1826</v>
      </c>
      <c r="I930" s="5">
        <v>328.0</v>
      </c>
      <c r="J930" s="5" t="s">
        <v>105</v>
      </c>
      <c r="K930" s="5" t="s">
        <v>30</v>
      </c>
      <c r="M930" s="5">
        <v>110.0</v>
      </c>
    </row>
    <row r="931">
      <c r="A931" s="5" t="s">
        <v>2854</v>
      </c>
      <c r="D931" s="112"/>
      <c r="E931" s="90" t="s">
        <v>2530</v>
      </c>
      <c r="F931" s="5">
        <v>1992.0</v>
      </c>
      <c r="G931" s="5" t="s">
        <v>2031</v>
      </c>
      <c r="H931" s="5" t="s">
        <v>1826</v>
      </c>
      <c r="I931" s="5">
        <v>328.0</v>
      </c>
      <c r="J931" s="5" t="s">
        <v>105</v>
      </c>
      <c r="K931" s="5" t="s">
        <v>30</v>
      </c>
      <c r="M931" s="5">
        <v>110.0</v>
      </c>
    </row>
    <row r="932">
      <c r="A932" s="89" t="str">
        <f>A931+1</f>
        <v>#VALUE!</v>
      </c>
      <c r="B932" s="5"/>
      <c r="C932" s="5"/>
      <c r="D932" s="90" t="s">
        <v>21</v>
      </c>
      <c r="E932" s="90" t="s">
        <v>2531</v>
      </c>
      <c r="F932" s="106">
        <v>1992.0</v>
      </c>
      <c r="G932" s="106" t="s">
        <v>1802</v>
      </c>
      <c r="H932" s="107" t="s">
        <v>2532</v>
      </c>
      <c r="I932" s="106" t="s">
        <v>2533</v>
      </c>
      <c r="J932" s="106" t="s">
        <v>2534</v>
      </c>
      <c r="K932" s="106" t="s">
        <v>30</v>
      </c>
      <c r="M932" s="5">
        <v>115.0</v>
      </c>
    </row>
    <row r="933">
      <c r="A933" s="89">
        <f>'Drop 1 Baseball'!A114+1</f>
        <v>11699</v>
      </c>
      <c r="B933" s="5"/>
      <c r="C933" s="5"/>
      <c r="D933" s="90" t="s">
        <v>149</v>
      </c>
      <c r="E933" s="90" t="s">
        <v>2535</v>
      </c>
      <c r="F933" s="5">
        <v>2003.0</v>
      </c>
      <c r="G933" s="5" t="s">
        <v>2536</v>
      </c>
      <c r="H933" s="5" t="s">
        <v>2272</v>
      </c>
      <c r="I933" s="5">
        <v>264.0</v>
      </c>
      <c r="K933" s="5" t="s">
        <v>178</v>
      </c>
      <c r="M933" s="5">
        <v>115.0</v>
      </c>
    </row>
    <row r="934">
      <c r="A934" s="89">
        <v>10003.0</v>
      </c>
      <c r="B934" s="89"/>
      <c r="D934" s="90" t="s">
        <v>21</v>
      </c>
      <c r="E934" s="90" t="s">
        <v>2537</v>
      </c>
      <c r="F934" s="91">
        <v>2019.0</v>
      </c>
      <c r="G934" s="91" t="s">
        <v>884</v>
      </c>
      <c r="H934" s="91" t="s">
        <v>1786</v>
      </c>
      <c r="I934" s="91">
        <v>209.0</v>
      </c>
      <c r="J934" s="91" t="s">
        <v>886</v>
      </c>
      <c r="K934" s="91" t="s">
        <v>30</v>
      </c>
      <c r="L934" s="92"/>
      <c r="M934" s="5">
        <v>120.0</v>
      </c>
      <c r="N934" s="113"/>
    </row>
    <row r="935">
      <c r="A935" s="89">
        <f t="shared" ref="A935:A939" si="41">A934+1</f>
        <v>10004</v>
      </c>
      <c r="B935" s="5"/>
      <c r="C935" s="5"/>
      <c r="D935" s="90" t="s">
        <v>21</v>
      </c>
      <c r="E935" s="90" t="s">
        <v>2538</v>
      </c>
      <c r="F935" s="91">
        <v>2016.0</v>
      </c>
      <c r="G935" s="91" t="s">
        <v>954</v>
      </c>
      <c r="H935" s="91" t="s">
        <v>2539</v>
      </c>
      <c r="I935" s="91">
        <v>33.0</v>
      </c>
      <c r="J935" s="92"/>
      <c r="K935" s="91" t="s">
        <v>30</v>
      </c>
      <c r="L935" s="92"/>
      <c r="M935" s="5">
        <v>120.0</v>
      </c>
    </row>
    <row r="936">
      <c r="A936" s="89">
        <f t="shared" si="41"/>
        <v>10005</v>
      </c>
      <c r="B936" s="5"/>
      <c r="C936" s="5"/>
      <c r="D936" s="90" t="s">
        <v>21</v>
      </c>
      <c r="E936" s="90" t="s">
        <v>2540</v>
      </c>
      <c r="F936" s="91">
        <v>2018.0</v>
      </c>
      <c r="G936" s="91" t="s">
        <v>786</v>
      </c>
      <c r="H936" s="91" t="s">
        <v>1976</v>
      </c>
      <c r="I936" s="91">
        <v>78.0</v>
      </c>
      <c r="J936" s="92"/>
      <c r="K936" s="91" t="s">
        <v>30</v>
      </c>
      <c r="L936" s="92"/>
      <c r="M936" s="5">
        <v>120.0</v>
      </c>
    </row>
    <row r="937">
      <c r="A937" s="89">
        <f t="shared" si="41"/>
        <v>10006</v>
      </c>
      <c r="B937" s="5"/>
      <c r="C937" s="5"/>
      <c r="D937" s="90" t="s">
        <v>21</v>
      </c>
      <c r="E937" s="90" t="s">
        <v>2541</v>
      </c>
      <c r="F937" s="91">
        <v>2018.0</v>
      </c>
      <c r="G937" s="91" t="s">
        <v>786</v>
      </c>
      <c r="H937" s="91" t="s">
        <v>1976</v>
      </c>
      <c r="I937" s="91">
        <v>78.0</v>
      </c>
      <c r="J937" s="92"/>
      <c r="K937" s="91" t="s">
        <v>30</v>
      </c>
      <c r="L937" s="92"/>
      <c r="M937" s="5">
        <v>120.0</v>
      </c>
    </row>
    <row r="938">
      <c r="A938" s="89">
        <f t="shared" si="41"/>
        <v>10007</v>
      </c>
      <c r="B938" s="5"/>
      <c r="C938" s="5"/>
      <c r="D938" s="90" t="s">
        <v>21</v>
      </c>
      <c r="E938" s="90" t="s">
        <v>2542</v>
      </c>
      <c r="F938" s="101">
        <v>2018.0</v>
      </c>
      <c r="G938" s="101" t="s">
        <v>786</v>
      </c>
      <c r="H938" s="101" t="s">
        <v>1976</v>
      </c>
      <c r="I938" s="101">
        <v>78.0</v>
      </c>
      <c r="J938" s="102"/>
      <c r="K938" s="102" t="s">
        <v>814</v>
      </c>
      <c r="L938" s="92"/>
      <c r="M938" s="5">
        <v>120.0</v>
      </c>
    </row>
    <row r="939">
      <c r="A939" s="89">
        <f t="shared" si="41"/>
        <v>10008</v>
      </c>
      <c r="B939" s="5"/>
      <c r="C939" s="5"/>
      <c r="D939" s="90" t="s">
        <v>66</v>
      </c>
      <c r="E939" s="90" t="s">
        <v>2543</v>
      </c>
      <c r="F939" s="91">
        <v>2020.0</v>
      </c>
      <c r="G939" s="91" t="s">
        <v>305</v>
      </c>
      <c r="H939" s="91" t="s">
        <v>2544</v>
      </c>
      <c r="I939" s="91">
        <v>180.0</v>
      </c>
      <c r="J939" s="91" t="s">
        <v>2204</v>
      </c>
      <c r="K939" s="91" t="s">
        <v>68</v>
      </c>
      <c r="L939" s="92"/>
      <c r="M939" s="5">
        <v>120.0</v>
      </c>
    </row>
    <row r="940">
      <c r="A940" s="5" t="s">
        <v>2854</v>
      </c>
      <c r="D940" s="112"/>
      <c r="E940" s="90" t="s">
        <v>2545</v>
      </c>
      <c r="F940" s="5">
        <v>1987.0</v>
      </c>
      <c r="G940" s="5" t="s">
        <v>102</v>
      </c>
      <c r="H940" s="5" t="s">
        <v>288</v>
      </c>
      <c r="I940" s="5">
        <v>2.0</v>
      </c>
      <c r="J940" s="5" t="s">
        <v>1567</v>
      </c>
      <c r="K940" s="5" t="s">
        <v>763</v>
      </c>
      <c r="M940" s="5">
        <v>120.0</v>
      </c>
    </row>
    <row r="941">
      <c r="A941" s="89" t="str">
        <f t="shared" ref="A941:A954" si="42">A940+1</f>
        <v>#VALUE!</v>
      </c>
      <c r="B941" s="5"/>
      <c r="C941" s="5"/>
      <c r="D941" s="90" t="s">
        <v>21</v>
      </c>
      <c r="E941" s="90" t="s">
        <v>2547</v>
      </c>
      <c r="F941" s="91">
        <v>2015.0</v>
      </c>
      <c r="G941" s="91" t="s">
        <v>119</v>
      </c>
      <c r="H941" s="91" t="s">
        <v>2548</v>
      </c>
      <c r="I941" s="91">
        <v>215.0</v>
      </c>
      <c r="J941" s="92"/>
      <c r="K941" s="91" t="s">
        <v>25</v>
      </c>
      <c r="L941" s="92"/>
      <c r="M941" s="5">
        <v>125.0</v>
      </c>
    </row>
    <row r="942">
      <c r="A942" s="89" t="str">
        <f t="shared" si="42"/>
        <v>#VALUE!</v>
      </c>
      <c r="B942" s="5"/>
      <c r="C942" s="5"/>
      <c r="D942" s="90" t="s">
        <v>21</v>
      </c>
      <c r="E942" s="90" t="s">
        <v>2549</v>
      </c>
      <c r="F942" s="91">
        <v>2019.0</v>
      </c>
      <c r="G942" s="91" t="s">
        <v>1852</v>
      </c>
      <c r="H942" s="91" t="s">
        <v>2550</v>
      </c>
      <c r="I942" s="136">
        <v>259.0</v>
      </c>
      <c r="J942" s="91" t="s">
        <v>2178</v>
      </c>
      <c r="K942" s="91" t="s">
        <v>30</v>
      </c>
      <c r="L942" s="92"/>
      <c r="M942" s="5">
        <v>125.0</v>
      </c>
    </row>
    <row r="943">
      <c r="A943" s="89" t="str">
        <f t="shared" si="42"/>
        <v>#VALUE!</v>
      </c>
      <c r="B943" s="5"/>
      <c r="C943" s="5"/>
      <c r="D943" s="90" t="s">
        <v>21</v>
      </c>
      <c r="E943" s="90" t="s">
        <v>2551</v>
      </c>
      <c r="F943" s="91">
        <v>2019.0</v>
      </c>
      <c r="G943" s="91" t="s">
        <v>1852</v>
      </c>
      <c r="H943" s="91" t="s">
        <v>2550</v>
      </c>
      <c r="I943" s="136">
        <v>259.0</v>
      </c>
      <c r="J943" s="91" t="s">
        <v>2178</v>
      </c>
      <c r="K943" s="91" t="s">
        <v>30</v>
      </c>
      <c r="L943" s="92"/>
      <c r="M943" s="5">
        <v>125.0</v>
      </c>
    </row>
    <row r="944">
      <c r="A944" s="89" t="str">
        <f t="shared" si="42"/>
        <v>#VALUE!</v>
      </c>
      <c r="B944" s="5"/>
      <c r="C944" s="5"/>
      <c r="D944" s="90" t="s">
        <v>21</v>
      </c>
      <c r="E944" s="90" t="s">
        <v>2552</v>
      </c>
      <c r="F944" s="91">
        <v>2019.0</v>
      </c>
      <c r="G944" s="91" t="s">
        <v>1852</v>
      </c>
      <c r="H944" s="91" t="s">
        <v>2550</v>
      </c>
      <c r="I944" s="136">
        <v>259.0</v>
      </c>
      <c r="J944" s="91" t="s">
        <v>2178</v>
      </c>
      <c r="K944" s="91" t="s">
        <v>30</v>
      </c>
      <c r="L944" s="92"/>
      <c r="M944" s="5">
        <v>125.0</v>
      </c>
    </row>
    <row r="945">
      <c r="A945" s="89" t="str">
        <f t="shared" si="42"/>
        <v>#VALUE!</v>
      </c>
      <c r="D945" s="90" t="s">
        <v>66</v>
      </c>
      <c r="E945" s="111">
        <v>7454586.0</v>
      </c>
      <c r="F945" s="111">
        <v>2019.0</v>
      </c>
      <c r="G945" s="111" t="s">
        <v>786</v>
      </c>
      <c r="H945" s="111" t="s">
        <v>2450</v>
      </c>
      <c r="I945" s="111">
        <v>248.0</v>
      </c>
      <c r="J945" s="114"/>
      <c r="K945" s="111" t="s">
        <v>68</v>
      </c>
      <c r="M945" s="5">
        <v>125.0</v>
      </c>
    </row>
    <row r="946">
      <c r="A946" s="89" t="str">
        <f t="shared" si="42"/>
        <v>#VALUE!</v>
      </c>
      <c r="B946" s="114"/>
      <c r="C946" s="114"/>
      <c r="D946" s="115" t="s">
        <v>21</v>
      </c>
      <c r="E946" s="115" t="s">
        <v>2553</v>
      </c>
      <c r="F946" s="111">
        <v>2018.0</v>
      </c>
      <c r="G946" s="111" t="s">
        <v>786</v>
      </c>
      <c r="H946" s="111" t="s">
        <v>1976</v>
      </c>
      <c r="I946" s="111">
        <v>78.0</v>
      </c>
      <c r="J946" s="111"/>
      <c r="K946" s="111" t="s">
        <v>30</v>
      </c>
      <c r="M946" s="5">
        <v>125.0</v>
      </c>
    </row>
    <row r="947">
      <c r="A947" s="89" t="str">
        <f t="shared" si="42"/>
        <v>#VALUE!</v>
      </c>
      <c r="B947" s="114"/>
      <c r="C947" s="114"/>
      <c r="D947" s="115" t="s">
        <v>21</v>
      </c>
      <c r="E947" s="115" t="s">
        <v>2554</v>
      </c>
      <c r="F947" s="111">
        <v>2018.0</v>
      </c>
      <c r="G947" s="111" t="s">
        <v>786</v>
      </c>
      <c r="H947" s="111" t="s">
        <v>1976</v>
      </c>
      <c r="I947" s="111">
        <v>78.0</v>
      </c>
      <c r="J947" s="111"/>
      <c r="K947" s="111" t="s">
        <v>30</v>
      </c>
      <c r="M947" s="5">
        <v>125.0</v>
      </c>
    </row>
    <row r="948">
      <c r="A948" s="89" t="str">
        <f t="shared" si="42"/>
        <v>#VALUE!</v>
      </c>
      <c r="D948" s="115" t="s">
        <v>21</v>
      </c>
      <c r="E948" s="90" t="s">
        <v>2555</v>
      </c>
      <c r="F948" s="116">
        <v>2020.0</v>
      </c>
      <c r="G948" s="117" t="s">
        <v>786</v>
      </c>
      <c r="H948" s="117" t="s">
        <v>2526</v>
      </c>
      <c r="I948" s="5">
        <v>278.0</v>
      </c>
      <c r="J948" s="117" t="s">
        <v>2556</v>
      </c>
      <c r="K948" s="124" t="s">
        <v>72</v>
      </c>
      <c r="M948" s="5">
        <v>125.0</v>
      </c>
    </row>
    <row r="949">
      <c r="A949" s="89" t="str">
        <f t="shared" si="42"/>
        <v>#VALUE!</v>
      </c>
      <c r="D949" s="115" t="s">
        <v>21</v>
      </c>
      <c r="E949" s="90" t="s">
        <v>2557</v>
      </c>
      <c r="F949" s="116">
        <v>2020.0</v>
      </c>
      <c r="G949" s="117" t="s">
        <v>786</v>
      </c>
      <c r="H949" s="117" t="s">
        <v>2526</v>
      </c>
      <c r="I949" s="5">
        <v>278.0</v>
      </c>
      <c r="J949" s="117" t="s">
        <v>2556</v>
      </c>
      <c r="K949" s="124" t="s">
        <v>72</v>
      </c>
      <c r="M949" s="5">
        <v>125.0</v>
      </c>
    </row>
    <row r="950">
      <c r="A950" s="89" t="str">
        <f t="shared" si="42"/>
        <v>#VALUE!</v>
      </c>
      <c r="D950" s="115" t="s">
        <v>21</v>
      </c>
      <c r="E950" s="90" t="s">
        <v>2558</v>
      </c>
      <c r="F950" s="116">
        <v>2020.0</v>
      </c>
      <c r="G950" s="117" t="s">
        <v>786</v>
      </c>
      <c r="H950" s="117" t="s">
        <v>2526</v>
      </c>
      <c r="I950" s="5">
        <v>278.0</v>
      </c>
      <c r="J950" s="117" t="s">
        <v>2556</v>
      </c>
      <c r="K950" s="124" t="s">
        <v>72</v>
      </c>
      <c r="M950" s="5">
        <v>125.0</v>
      </c>
    </row>
    <row r="951">
      <c r="A951" s="89" t="str">
        <f t="shared" si="42"/>
        <v>#VALUE!</v>
      </c>
      <c r="D951" s="115" t="s">
        <v>21</v>
      </c>
      <c r="E951" s="90" t="s">
        <v>2559</v>
      </c>
      <c r="F951" s="116">
        <v>2020.0</v>
      </c>
      <c r="G951" s="117" t="s">
        <v>786</v>
      </c>
      <c r="H951" s="117" t="s">
        <v>2526</v>
      </c>
      <c r="I951" s="5">
        <v>278.0</v>
      </c>
      <c r="J951" s="117" t="s">
        <v>2556</v>
      </c>
      <c r="K951" s="124" t="s">
        <v>72</v>
      </c>
      <c r="M951" s="5">
        <v>125.0</v>
      </c>
    </row>
    <row r="952">
      <c r="A952" s="89" t="str">
        <f t="shared" si="42"/>
        <v>#VALUE!</v>
      </c>
      <c r="D952" s="115" t="s">
        <v>21</v>
      </c>
      <c r="E952" s="90" t="s">
        <v>2560</v>
      </c>
      <c r="F952" s="116">
        <v>2020.0</v>
      </c>
      <c r="G952" s="117" t="s">
        <v>786</v>
      </c>
      <c r="H952" s="117" t="s">
        <v>2526</v>
      </c>
      <c r="I952" s="5">
        <v>278.0</v>
      </c>
      <c r="J952" s="117" t="s">
        <v>2556</v>
      </c>
      <c r="K952" s="124" t="s">
        <v>72</v>
      </c>
      <c r="M952" s="5">
        <v>125.0</v>
      </c>
    </row>
    <row r="953">
      <c r="A953" s="89" t="str">
        <f t="shared" si="42"/>
        <v>#VALUE!</v>
      </c>
      <c r="D953" s="115" t="s">
        <v>21</v>
      </c>
      <c r="E953" s="90" t="s">
        <v>2561</v>
      </c>
      <c r="F953" s="116">
        <v>2020.0</v>
      </c>
      <c r="G953" s="117" t="s">
        <v>786</v>
      </c>
      <c r="H953" s="117" t="s">
        <v>2526</v>
      </c>
      <c r="I953" s="5">
        <v>278.0</v>
      </c>
      <c r="J953" s="117" t="s">
        <v>2556</v>
      </c>
      <c r="K953" s="124" t="s">
        <v>72</v>
      </c>
      <c r="M953" s="5">
        <v>125.0</v>
      </c>
    </row>
    <row r="954">
      <c r="A954" s="89" t="str">
        <f t="shared" si="42"/>
        <v>#VALUE!</v>
      </c>
      <c r="D954" s="115" t="s">
        <v>21</v>
      </c>
      <c r="E954" s="90" t="s">
        <v>2562</v>
      </c>
      <c r="F954" s="116">
        <v>2020.0</v>
      </c>
      <c r="G954" s="117" t="s">
        <v>786</v>
      </c>
      <c r="H954" s="117" t="s">
        <v>2526</v>
      </c>
      <c r="I954" s="5">
        <v>278.0</v>
      </c>
      <c r="J954" s="117" t="s">
        <v>2563</v>
      </c>
      <c r="K954" s="124" t="s">
        <v>72</v>
      </c>
      <c r="M954" s="5">
        <v>125.0</v>
      </c>
    </row>
    <row r="955">
      <c r="A955" s="5">
        <v>12144.0</v>
      </c>
      <c r="D955" s="90" t="s">
        <v>21</v>
      </c>
      <c r="E955" s="90" t="s">
        <v>2564</v>
      </c>
      <c r="F955" s="137">
        <v>1988.0</v>
      </c>
      <c r="G955" s="137" t="s">
        <v>102</v>
      </c>
      <c r="H955" s="137" t="s">
        <v>288</v>
      </c>
      <c r="I955" s="138"/>
      <c r="J955" s="137">
        <v>17.0</v>
      </c>
      <c r="K955" s="137" t="s">
        <v>666</v>
      </c>
      <c r="L955" s="137"/>
      <c r="M955" s="5">
        <v>125.0</v>
      </c>
    </row>
    <row r="956">
      <c r="A956" s="5">
        <v>12148.0</v>
      </c>
      <c r="D956" s="90" t="s">
        <v>21</v>
      </c>
      <c r="E956" s="90" t="s">
        <v>2565</v>
      </c>
      <c r="F956" s="5">
        <v>1988.0</v>
      </c>
      <c r="G956" s="5" t="s">
        <v>102</v>
      </c>
      <c r="H956" s="5" t="s">
        <v>288</v>
      </c>
      <c r="I956" s="5" t="s">
        <v>1567</v>
      </c>
      <c r="J956" s="5">
        <v>7.0</v>
      </c>
      <c r="K956" s="5" t="s">
        <v>666</v>
      </c>
      <c r="M956" s="5">
        <v>125.0</v>
      </c>
    </row>
    <row r="957">
      <c r="A957" s="89">
        <f t="shared" ref="A957:A958" si="43">A956+1</f>
        <v>12149</v>
      </c>
      <c r="B957" s="5"/>
      <c r="C957" s="5"/>
      <c r="D957" s="90" t="s">
        <v>21</v>
      </c>
      <c r="E957" s="90" t="s">
        <v>2566</v>
      </c>
      <c r="F957" s="99">
        <v>2019.0</v>
      </c>
      <c r="G957" s="99" t="s">
        <v>305</v>
      </c>
      <c r="H957" s="99" t="s">
        <v>2430</v>
      </c>
      <c r="I957" s="99">
        <v>19.0</v>
      </c>
      <c r="J957" s="99" t="s">
        <v>2567</v>
      </c>
      <c r="K957" s="99" t="s">
        <v>30</v>
      </c>
      <c r="M957" s="5">
        <v>140.0</v>
      </c>
    </row>
    <row r="958">
      <c r="A958" s="89">
        <f t="shared" si="43"/>
        <v>12150</v>
      </c>
      <c r="B958" s="5"/>
      <c r="C958" s="5"/>
      <c r="D958" s="90" t="s">
        <v>66</v>
      </c>
      <c r="E958" s="90" t="s">
        <v>2568</v>
      </c>
      <c r="F958" s="99">
        <v>2019.0</v>
      </c>
      <c r="G958" s="99" t="s">
        <v>786</v>
      </c>
      <c r="H958" s="99" t="s">
        <v>1848</v>
      </c>
      <c r="I958" s="99">
        <v>249.0</v>
      </c>
      <c r="J958" s="100"/>
      <c r="K958" s="99" t="s">
        <v>68</v>
      </c>
      <c r="M958" s="5">
        <v>150.0</v>
      </c>
    </row>
    <row r="959">
      <c r="A959" s="89" t="str">
        <f>'Drop 1 Football'!A471+1</f>
        <v>#VALUE!</v>
      </c>
      <c r="B959" s="111"/>
      <c r="C959" s="111"/>
      <c r="D959" s="115" t="s">
        <v>21</v>
      </c>
      <c r="E959" s="115" t="s">
        <v>2569</v>
      </c>
      <c r="F959" s="111">
        <v>2003.0</v>
      </c>
      <c r="G959" s="111" t="s">
        <v>2570</v>
      </c>
      <c r="H959" s="111" t="s">
        <v>2272</v>
      </c>
      <c r="I959" s="111">
        <v>264.0</v>
      </c>
      <c r="J959" s="114"/>
      <c r="K959" s="111" t="s">
        <v>25</v>
      </c>
      <c r="M959" s="5">
        <v>150.0</v>
      </c>
    </row>
    <row r="960">
      <c r="A960" s="89" t="str">
        <f t="shared" ref="A960:A962" si="44">A959+1</f>
        <v>#VALUE!</v>
      </c>
      <c r="B960" s="111"/>
      <c r="C960" s="111"/>
      <c r="D960" s="115" t="s">
        <v>21</v>
      </c>
      <c r="E960" s="115" t="s">
        <v>2571</v>
      </c>
      <c r="F960" s="111">
        <v>2003.0</v>
      </c>
      <c r="G960" s="111" t="s">
        <v>2570</v>
      </c>
      <c r="H960" s="111" t="s">
        <v>2272</v>
      </c>
      <c r="I960" s="111">
        <v>264.0</v>
      </c>
      <c r="J960" s="114"/>
      <c r="K960" s="111" t="s">
        <v>25</v>
      </c>
      <c r="M960" s="5">
        <v>150.0</v>
      </c>
    </row>
    <row r="961">
      <c r="A961" s="89" t="str">
        <f t="shared" si="44"/>
        <v>#VALUE!</v>
      </c>
      <c r="B961" s="111"/>
      <c r="C961" s="111"/>
      <c r="D961" s="115" t="s">
        <v>21</v>
      </c>
      <c r="E961" s="115" t="s">
        <v>2572</v>
      </c>
      <c r="F961" s="111">
        <v>2003.0</v>
      </c>
      <c r="G961" s="111" t="s">
        <v>2570</v>
      </c>
      <c r="H961" s="111" t="s">
        <v>2272</v>
      </c>
      <c r="I961" s="111">
        <v>264.0</v>
      </c>
      <c r="J961" s="114"/>
      <c r="K961" s="111" t="s">
        <v>25</v>
      </c>
      <c r="M961" s="5">
        <v>150.0</v>
      </c>
    </row>
    <row r="962">
      <c r="A962" s="89" t="str">
        <f t="shared" si="44"/>
        <v>#VALUE!</v>
      </c>
      <c r="B962" s="111"/>
      <c r="C962" s="111"/>
      <c r="D962" s="115" t="s">
        <v>21</v>
      </c>
      <c r="E962" s="115" t="s">
        <v>2573</v>
      </c>
      <c r="F962" s="111">
        <v>2003.0</v>
      </c>
      <c r="G962" s="111" t="s">
        <v>2570</v>
      </c>
      <c r="H962" s="111" t="s">
        <v>2272</v>
      </c>
      <c r="I962" s="111">
        <v>264.0</v>
      </c>
      <c r="J962" s="114"/>
      <c r="K962" s="111" t="s">
        <v>25</v>
      </c>
      <c r="M962" s="5">
        <v>150.0</v>
      </c>
    </row>
    <row r="963">
      <c r="A963" s="5">
        <v>11764.0</v>
      </c>
      <c r="D963" s="90" t="s">
        <v>21</v>
      </c>
      <c r="E963" s="90" t="s">
        <v>2574</v>
      </c>
      <c r="F963" s="5">
        <v>2019.0</v>
      </c>
      <c r="G963" s="5" t="s">
        <v>2012</v>
      </c>
      <c r="H963" s="5" t="s">
        <v>1848</v>
      </c>
      <c r="I963" s="5"/>
      <c r="J963" s="5">
        <v>168.0</v>
      </c>
      <c r="K963" s="5" t="s">
        <v>30</v>
      </c>
      <c r="M963" s="5">
        <v>150.0</v>
      </c>
    </row>
    <row r="964">
      <c r="A964" s="5">
        <v>12098.0</v>
      </c>
      <c r="D964" s="90" t="s">
        <v>21</v>
      </c>
      <c r="E964" s="90" t="s">
        <v>2575</v>
      </c>
      <c r="F964" s="5">
        <v>1988.0</v>
      </c>
      <c r="G964" s="5" t="s">
        <v>2576</v>
      </c>
      <c r="H964" s="5" t="s">
        <v>288</v>
      </c>
      <c r="I964" s="5" t="s">
        <v>2577</v>
      </c>
      <c r="J964" s="5"/>
      <c r="K964" s="5" t="s">
        <v>30</v>
      </c>
      <c r="M964" s="5">
        <v>150.0</v>
      </c>
    </row>
    <row r="965">
      <c r="A965" s="5">
        <v>11937.0</v>
      </c>
      <c r="D965" s="90" t="s">
        <v>21</v>
      </c>
      <c r="E965" s="90" t="s">
        <v>2578</v>
      </c>
      <c r="F965" s="5">
        <v>1989.0</v>
      </c>
      <c r="G965" s="5" t="s">
        <v>1995</v>
      </c>
      <c r="H965" s="5" t="s">
        <v>288</v>
      </c>
      <c r="I965" s="5" t="s">
        <v>1865</v>
      </c>
      <c r="J965" s="5">
        <v>21.0</v>
      </c>
      <c r="K965" s="5" t="s">
        <v>30</v>
      </c>
      <c r="M965" s="5">
        <v>160.0</v>
      </c>
    </row>
    <row r="966">
      <c r="A966" s="5">
        <v>11938.0</v>
      </c>
      <c r="D966" s="90" t="s">
        <v>21</v>
      </c>
      <c r="E966" s="90" t="s">
        <v>2579</v>
      </c>
      <c r="F966" s="5">
        <v>1989.0</v>
      </c>
      <c r="G966" s="5" t="s">
        <v>1995</v>
      </c>
      <c r="H966" s="5" t="s">
        <v>288</v>
      </c>
      <c r="I966" s="5" t="s">
        <v>1865</v>
      </c>
      <c r="J966" s="5">
        <v>21.0</v>
      </c>
      <c r="K966" s="5" t="s">
        <v>30</v>
      </c>
      <c r="M966" s="5">
        <v>160.0</v>
      </c>
    </row>
    <row r="967">
      <c r="A967" s="5">
        <v>12059.0</v>
      </c>
      <c r="D967" s="90" t="s">
        <v>21</v>
      </c>
      <c r="E967" s="90" t="s">
        <v>2580</v>
      </c>
      <c r="F967" s="5">
        <v>1988.0</v>
      </c>
      <c r="G967" s="5" t="s">
        <v>102</v>
      </c>
      <c r="H967" s="5" t="s">
        <v>2235</v>
      </c>
      <c r="J967" s="5">
        <v>43.0</v>
      </c>
      <c r="K967" s="5" t="s">
        <v>25</v>
      </c>
      <c r="M967" s="5">
        <v>165.0</v>
      </c>
    </row>
    <row r="968">
      <c r="A968" s="5">
        <v>12060.0</v>
      </c>
      <c r="D968" s="90" t="s">
        <v>21</v>
      </c>
      <c r="E968" s="90" t="s">
        <v>2581</v>
      </c>
      <c r="F968" s="5">
        <v>1988.0</v>
      </c>
      <c r="G968" s="5" t="s">
        <v>102</v>
      </c>
      <c r="H968" s="5" t="s">
        <v>2235</v>
      </c>
      <c r="J968" s="5">
        <v>43.0</v>
      </c>
      <c r="K968" s="5" t="s">
        <v>25</v>
      </c>
      <c r="M968" s="5">
        <v>165.0</v>
      </c>
    </row>
    <row r="969">
      <c r="A969" s="5">
        <v>12061.0</v>
      </c>
      <c r="D969" s="90" t="s">
        <v>21</v>
      </c>
      <c r="E969" s="90" t="s">
        <v>2582</v>
      </c>
      <c r="F969" s="5">
        <v>1988.0</v>
      </c>
      <c r="G969" s="5" t="s">
        <v>102</v>
      </c>
      <c r="H969" s="5" t="s">
        <v>2235</v>
      </c>
      <c r="J969" s="5">
        <v>43.0</v>
      </c>
      <c r="K969" s="5" t="s">
        <v>25</v>
      </c>
      <c r="M969" s="5">
        <v>165.0</v>
      </c>
    </row>
    <row r="970">
      <c r="A970" s="5">
        <v>12062.0</v>
      </c>
      <c r="D970" s="90" t="s">
        <v>21</v>
      </c>
      <c r="E970" s="90" t="s">
        <v>2583</v>
      </c>
      <c r="F970" s="5">
        <v>1988.0</v>
      </c>
      <c r="G970" s="5" t="s">
        <v>102</v>
      </c>
      <c r="H970" s="5" t="s">
        <v>2235</v>
      </c>
      <c r="J970" s="5">
        <v>43.0</v>
      </c>
      <c r="K970" s="5" t="s">
        <v>25</v>
      </c>
      <c r="M970" s="5">
        <v>165.0</v>
      </c>
    </row>
    <row r="971">
      <c r="A971" s="5">
        <v>12042.0</v>
      </c>
      <c r="D971" s="90" t="s">
        <v>21</v>
      </c>
      <c r="E971" s="5">
        <v>5.0642626E7</v>
      </c>
      <c r="F971" s="5">
        <v>1988.0</v>
      </c>
      <c r="G971" s="5" t="s">
        <v>102</v>
      </c>
      <c r="H971" s="5" t="s">
        <v>288</v>
      </c>
      <c r="I971" s="5" t="s">
        <v>1865</v>
      </c>
      <c r="J971" s="5">
        <v>120.0</v>
      </c>
      <c r="K971" s="5" t="s">
        <v>72</v>
      </c>
      <c r="M971" s="5">
        <v>170.0</v>
      </c>
    </row>
    <row r="972">
      <c r="A972" s="5">
        <v>12043.0</v>
      </c>
      <c r="D972" s="90" t="s">
        <v>21</v>
      </c>
      <c r="E972" s="5">
        <v>5.0642627E7</v>
      </c>
      <c r="F972" s="5">
        <v>1988.0</v>
      </c>
      <c r="G972" s="5" t="s">
        <v>102</v>
      </c>
      <c r="H972" s="5" t="s">
        <v>288</v>
      </c>
      <c r="I972" s="5" t="s">
        <v>1865</v>
      </c>
      <c r="J972" s="5">
        <v>120.0</v>
      </c>
      <c r="K972" s="5" t="s">
        <v>72</v>
      </c>
      <c r="M972" s="5">
        <v>170.0</v>
      </c>
    </row>
    <row r="973">
      <c r="A973" s="89">
        <f t="shared" ref="A973:A974" si="45">A972+1</f>
        <v>12044</v>
      </c>
      <c r="B973" s="5"/>
      <c r="C973" s="5"/>
      <c r="D973" s="90" t="s">
        <v>21</v>
      </c>
      <c r="E973" s="90" t="s">
        <v>2584</v>
      </c>
      <c r="F973" s="91">
        <v>2017.0</v>
      </c>
      <c r="G973" s="91" t="s">
        <v>954</v>
      </c>
      <c r="H973" s="91" t="s">
        <v>2302</v>
      </c>
      <c r="I973" s="91">
        <v>166.0</v>
      </c>
      <c r="J973" s="91" t="s">
        <v>898</v>
      </c>
      <c r="K973" s="91" t="s">
        <v>25</v>
      </c>
      <c r="L973" s="92"/>
      <c r="M973" s="5">
        <v>175.0</v>
      </c>
    </row>
    <row r="974">
      <c r="A974" s="89">
        <f t="shared" si="45"/>
        <v>12045</v>
      </c>
      <c r="B974" s="114"/>
      <c r="C974" s="114"/>
      <c r="D974" s="115" t="s">
        <v>21</v>
      </c>
      <c r="E974" s="115" t="s">
        <v>2585</v>
      </c>
      <c r="F974" s="111">
        <v>2019.0</v>
      </c>
      <c r="G974" s="111" t="s">
        <v>956</v>
      </c>
      <c r="H974" s="111" t="s">
        <v>1848</v>
      </c>
      <c r="I974" s="111">
        <v>116.0</v>
      </c>
      <c r="J974" s="111" t="s">
        <v>2586</v>
      </c>
      <c r="K974" s="111" t="s">
        <v>30</v>
      </c>
      <c r="M974" s="5">
        <v>175.0</v>
      </c>
    </row>
    <row r="975">
      <c r="A975" s="89">
        <f>'Drop 1 TCG'!A32+1</f>
        <v>11999</v>
      </c>
      <c r="D975" s="115" t="s">
        <v>21</v>
      </c>
      <c r="E975" s="90" t="s">
        <v>2587</v>
      </c>
      <c r="F975" s="116">
        <v>2020.0</v>
      </c>
      <c r="G975" s="117" t="s">
        <v>786</v>
      </c>
      <c r="H975" s="117" t="s">
        <v>2526</v>
      </c>
      <c r="I975" s="5">
        <v>278.0</v>
      </c>
      <c r="J975" s="117" t="s">
        <v>2563</v>
      </c>
      <c r="K975" s="124" t="s">
        <v>25</v>
      </c>
      <c r="M975" s="5">
        <v>175.0</v>
      </c>
    </row>
    <row r="976">
      <c r="A976" s="89">
        <f t="shared" ref="A976:A979" si="46">A975+1</f>
        <v>12000</v>
      </c>
      <c r="B976" s="5"/>
      <c r="C976" s="5"/>
      <c r="D976" s="90" t="s">
        <v>21</v>
      </c>
      <c r="E976" s="90" t="s">
        <v>2588</v>
      </c>
      <c r="F976" s="91">
        <v>2009.0</v>
      </c>
      <c r="G976" s="91" t="s">
        <v>62</v>
      </c>
      <c r="H976" s="91" t="s">
        <v>1804</v>
      </c>
      <c r="I976" s="91">
        <v>319.0</v>
      </c>
      <c r="J976" s="92"/>
      <c r="K976" s="91" t="s">
        <v>666</v>
      </c>
      <c r="L976" s="92"/>
      <c r="M976" s="5">
        <v>180.0</v>
      </c>
    </row>
    <row r="977">
      <c r="A977" s="89">
        <f t="shared" si="46"/>
        <v>12001</v>
      </c>
      <c r="B977" s="5"/>
      <c r="C977" s="5"/>
      <c r="D977" s="90" t="s">
        <v>21</v>
      </c>
      <c r="E977" s="90" t="s">
        <v>2589</v>
      </c>
      <c r="F977" s="91">
        <v>2018.0</v>
      </c>
      <c r="G977" s="91" t="s">
        <v>786</v>
      </c>
      <c r="H977" s="91" t="s">
        <v>1840</v>
      </c>
      <c r="I977" s="91">
        <v>280.0</v>
      </c>
      <c r="J977" s="92"/>
      <c r="K977" s="91" t="s">
        <v>25</v>
      </c>
      <c r="L977" s="92"/>
      <c r="M977" s="5">
        <v>180.0</v>
      </c>
    </row>
    <row r="978">
      <c r="A978" s="89">
        <f t="shared" si="46"/>
        <v>12002</v>
      </c>
      <c r="B978" s="5"/>
      <c r="C978" s="5"/>
      <c r="D978" s="90" t="s">
        <v>21</v>
      </c>
      <c r="E978" s="90" t="s">
        <v>2590</v>
      </c>
      <c r="F978" s="91">
        <v>2018.0</v>
      </c>
      <c r="G978" s="91" t="s">
        <v>786</v>
      </c>
      <c r="H978" s="91" t="s">
        <v>1840</v>
      </c>
      <c r="I978" s="91">
        <v>280.0</v>
      </c>
      <c r="J978" s="92"/>
      <c r="K978" s="91" t="s">
        <v>25</v>
      </c>
      <c r="L978" s="92"/>
      <c r="M978" s="5">
        <v>180.0</v>
      </c>
    </row>
    <row r="979">
      <c r="A979" s="89">
        <f t="shared" si="46"/>
        <v>12003</v>
      </c>
      <c r="B979" s="5"/>
      <c r="C979" s="5"/>
      <c r="D979" s="90" t="s">
        <v>21</v>
      </c>
      <c r="E979" s="90" t="s">
        <v>2591</v>
      </c>
      <c r="F979" s="91">
        <v>2018.0</v>
      </c>
      <c r="G979" s="91" t="s">
        <v>305</v>
      </c>
      <c r="H979" s="91" t="s">
        <v>1840</v>
      </c>
      <c r="I979" s="91">
        <v>177.0</v>
      </c>
      <c r="J979" s="91" t="s">
        <v>1811</v>
      </c>
      <c r="K979" s="91" t="s">
        <v>25</v>
      </c>
      <c r="L979" s="92"/>
      <c r="M979" s="5">
        <v>190.0</v>
      </c>
    </row>
    <row r="980">
      <c r="A980" s="89">
        <v>10381.0</v>
      </c>
      <c r="B980" s="5"/>
      <c r="C980" s="5"/>
      <c r="D980" s="90" t="s">
        <v>66</v>
      </c>
      <c r="E980" s="90" t="s">
        <v>2592</v>
      </c>
      <c r="F980" s="139">
        <v>2013.0</v>
      </c>
      <c r="G980" s="139" t="s">
        <v>1858</v>
      </c>
      <c r="H980" s="140" t="s">
        <v>2487</v>
      </c>
      <c r="I980" s="110">
        <v>275.0</v>
      </c>
      <c r="J980" s="139" t="s">
        <v>1737</v>
      </c>
      <c r="K980" s="139" t="s">
        <v>244</v>
      </c>
      <c r="M980" s="5">
        <v>190.0</v>
      </c>
    </row>
    <row r="981">
      <c r="A981" s="89">
        <f>A980+1</f>
        <v>10382</v>
      </c>
      <c r="B981" s="5"/>
      <c r="C981" s="5"/>
      <c r="D981" s="90" t="s">
        <v>21</v>
      </c>
      <c r="E981" s="90" t="s">
        <v>2593</v>
      </c>
      <c r="F981" s="91">
        <v>2018.0</v>
      </c>
      <c r="G981" s="91" t="s">
        <v>119</v>
      </c>
      <c r="H981" s="91" t="s">
        <v>1840</v>
      </c>
      <c r="I981" s="91">
        <v>177.0</v>
      </c>
      <c r="J981" s="92"/>
      <c r="K981" s="91" t="s">
        <v>30</v>
      </c>
      <c r="L981" s="92"/>
      <c r="M981" s="5">
        <v>200.0</v>
      </c>
    </row>
    <row r="982">
      <c r="A982" s="89">
        <f>'Drop 1 Football'!A199+1</f>
        <v>10642</v>
      </c>
      <c r="B982" s="5"/>
      <c r="C982" s="5"/>
      <c r="D982" s="90" t="s">
        <v>66</v>
      </c>
      <c r="E982" s="90" t="s">
        <v>2594</v>
      </c>
      <c r="F982" s="139">
        <v>2003.0</v>
      </c>
      <c r="G982" s="139" t="s">
        <v>2595</v>
      </c>
      <c r="H982" s="140" t="s">
        <v>1823</v>
      </c>
      <c r="I982" s="139">
        <v>15.0</v>
      </c>
      <c r="J982" s="139" t="s">
        <v>2596</v>
      </c>
      <c r="K982" s="139" t="s">
        <v>68</v>
      </c>
      <c r="M982" s="5">
        <v>200.0</v>
      </c>
    </row>
    <row r="983">
      <c r="A983" s="89" t="str">
        <f>'Drop 1 Football'!A427+1</f>
        <v>#VALUE!</v>
      </c>
      <c r="B983" s="5"/>
      <c r="C983" s="5"/>
      <c r="D983" s="90" t="s">
        <v>21</v>
      </c>
      <c r="E983" s="90" t="s">
        <v>2597</v>
      </c>
      <c r="F983" s="5">
        <v>2017.0</v>
      </c>
      <c r="G983" s="5" t="s">
        <v>905</v>
      </c>
      <c r="H983" s="5" t="s">
        <v>2302</v>
      </c>
      <c r="I983" s="5">
        <v>16.0</v>
      </c>
      <c r="K983" s="5" t="s">
        <v>30</v>
      </c>
      <c r="M983" s="5">
        <v>200.0</v>
      </c>
    </row>
    <row r="984">
      <c r="A984" s="89" t="str">
        <f t="shared" ref="A984:A988" si="47">A983+1</f>
        <v>#VALUE!</v>
      </c>
      <c r="D984" s="115" t="s">
        <v>21</v>
      </c>
      <c r="E984" s="90" t="s">
        <v>2598</v>
      </c>
      <c r="F984" s="116">
        <v>2020.0</v>
      </c>
      <c r="G984" s="117" t="s">
        <v>786</v>
      </c>
      <c r="H984" s="117" t="s">
        <v>2526</v>
      </c>
      <c r="I984" s="5">
        <v>278.0</v>
      </c>
      <c r="J984" s="117" t="s">
        <v>2556</v>
      </c>
      <c r="K984" s="124" t="s">
        <v>25</v>
      </c>
      <c r="M984" s="5">
        <v>200.0</v>
      </c>
    </row>
    <row r="985">
      <c r="A985" s="89" t="str">
        <f t="shared" si="47"/>
        <v>#VALUE!</v>
      </c>
      <c r="D985" s="115" t="s">
        <v>21</v>
      </c>
      <c r="E985" s="90" t="s">
        <v>2599</v>
      </c>
      <c r="F985" s="116">
        <v>2020.0</v>
      </c>
      <c r="G985" s="117" t="s">
        <v>786</v>
      </c>
      <c r="H985" s="117" t="s">
        <v>2526</v>
      </c>
      <c r="I985" s="5">
        <v>278.0</v>
      </c>
      <c r="J985" s="117" t="s">
        <v>2556</v>
      </c>
      <c r="K985" s="124" t="s">
        <v>25</v>
      </c>
      <c r="M985" s="5">
        <v>200.0</v>
      </c>
    </row>
    <row r="986">
      <c r="A986" s="89" t="str">
        <f t="shared" si="47"/>
        <v>#VALUE!</v>
      </c>
      <c r="D986" s="115" t="s">
        <v>21</v>
      </c>
      <c r="E986" s="90" t="s">
        <v>2600</v>
      </c>
      <c r="F986" s="116">
        <v>2020.0</v>
      </c>
      <c r="G986" s="117" t="s">
        <v>786</v>
      </c>
      <c r="H986" s="117" t="s">
        <v>2526</v>
      </c>
      <c r="I986" s="5">
        <v>278.0</v>
      </c>
      <c r="J986" s="117" t="s">
        <v>2556</v>
      </c>
      <c r="K986" s="124" t="s">
        <v>25</v>
      </c>
      <c r="M986" s="5">
        <v>200.0</v>
      </c>
    </row>
    <row r="987">
      <c r="A987" s="89" t="str">
        <f t="shared" si="47"/>
        <v>#VALUE!</v>
      </c>
      <c r="D987" s="115" t="s">
        <v>21</v>
      </c>
      <c r="E987" s="90" t="s">
        <v>2601</v>
      </c>
      <c r="F987" s="116">
        <v>2020.0</v>
      </c>
      <c r="G987" s="117" t="s">
        <v>786</v>
      </c>
      <c r="H987" s="117" t="s">
        <v>2526</v>
      </c>
      <c r="I987" s="5">
        <v>278.0</v>
      </c>
      <c r="J987" s="117" t="s">
        <v>2556</v>
      </c>
      <c r="K987" s="124" t="s">
        <v>25</v>
      </c>
      <c r="M987" s="5">
        <v>200.0</v>
      </c>
    </row>
    <row r="988">
      <c r="A988" s="89" t="str">
        <f t="shared" si="47"/>
        <v>#VALUE!</v>
      </c>
      <c r="D988" s="115" t="s">
        <v>21</v>
      </c>
      <c r="E988" s="90" t="s">
        <v>2602</v>
      </c>
      <c r="F988" s="116">
        <v>2020.0</v>
      </c>
      <c r="G988" s="117" t="s">
        <v>786</v>
      </c>
      <c r="H988" s="117" t="s">
        <v>2526</v>
      </c>
      <c r="I988" s="5">
        <v>278.0</v>
      </c>
      <c r="J988" s="117" t="s">
        <v>2556</v>
      </c>
      <c r="K988" s="124" t="s">
        <v>25</v>
      </c>
      <c r="M988" s="5">
        <v>200.0</v>
      </c>
    </row>
    <row r="989">
      <c r="A989" s="5">
        <v>11766.0</v>
      </c>
      <c r="D989" s="90" t="s">
        <v>21</v>
      </c>
      <c r="E989" s="90" t="s">
        <v>2603</v>
      </c>
      <c r="F989" s="5">
        <v>2020.0</v>
      </c>
      <c r="G989" s="5" t="s">
        <v>319</v>
      </c>
      <c r="H989" s="5" t="s">
        <v>2455</v>
      </c>
      <c r="I989" s="5" t="s">
        <v>2604</v>
      </c>
      <c r="J989" s="5" t="s">
        <v>2605</v>
      </c>
      <c r="K989" s="5" t="s">
        <v>666</v>
      </c>
      <c r="M989" s="5">
        <v>200.0</v>
      </c>
    </row>
    <row r="990">
      <c r="A990" s="5">
        <v>12048.0</v>
      </c>
      <c r="D990" s="90" t="s">
        <v>21</v>
      </c>
      <c r="E990" s="90" t="s">
        <v>2606</v>
      </c>
      <c r="F990" s="5">
        <v>1988.0</v>
      </c>
      <c r="G990" s="5" t="s">
        <v>102</v>
      </c>
      <c r="H990" s="5" t="s">
        <v>2369</v>
      </c>
      <c r="J990" s="5">
        <v>57.0</v>
      </c>
      <c r="K990" s="5" t="s">
        <v>25</v>
      </c>
      <c r="M990" s="5">
        <v>200.0</v>
      </c>
    </row>
    <row r="991">
      <c r="A991" s="5">
        <v>12049.0</v>
      </c>
      <c r="D991" s="90" t="s">
        <v>21</v>
      </c>
      <c r="E991" s="90" t="s">
        <v>2607</v>
      </c>
      <c r="F991" s="5">
        <v>1988.0</v>
      </c>
      <c r="G991" s="5" t="s">
        <v>102</v>
      </c>
      <c r="H991" s="5" t="s">
        <v>2369</v>
      </c>
      <c r="J991" s="5">
        <v>57.0</v>
      </c>
      <c r="K991" s="5" t="s">
        <v>25</v>
      </c>
      <c r="M991" s="5">
        <v>200.0</v>
      </c>
    </row>
    <row r="992">
      <c r="A992" s="5">
        <v>12050.0</v>
      </c>
      <c r="D992" s="90" t="s">
        <v>21</v>
      </c>
      <c r="E992" s="90" t="s">
        <v>2608</v>
      </c>
      <c r="F992" s="5">
        <v>1988.0</v>
      </c>
      <c r="G992" s="5" t="s">
        <v>102</v>
      </c>
      <c r="H992" s="5" t="s">
        <v>2369</v>
      </c>
      <c r="J992" s="5">
        <v>57.0</v>
      </c>
      <c r="K992" s="5" t="s">
        <v>25</v>
      </c>
      <c r="M992" s="5">
        <v>200.0</v>
      </c>
    </row>
    <row r="993">
      <c r="A993" s="89" t="str">
        <f>'Drop 1 Football'!A272+1</f>
        <v>#VALUE!</v>
      </c>
      <c r="B993" s="5"/>
      <c r="C993" s="5"/>
      <c r="D993" s="90" t="s">
        <v>149</v>
      </c>
      <c r="E993" s="90" t="s">
        <v>2609</v>
      </c>
      <c r="F993" s="106">
        <v>2019.0</v>
      </c>
      <c r="G993" s="106" t="s">
        <v>305</v>
      </c>
      <c r="H993" s="106" t="s">
        <v>1848</v>
      </c>
      <c r="I993" s="106">
        <v>168.0</v>
      </c>
      <c r="J993" s="106" t="s">
        <v>2610</v>
      </c>
      <c r="K993" s="106" t="s">
        <v>155</v>
      </c>
      <c r="M993" s="5">
        <v>220.0</v>
      </c>
    </row>
    <row r="994">
      <c r="A994" s="89" t="str">
        <f t="shared" ref="A994:A997" si="48">A993+1</f>
        <v>#VALUE!</v>
      </c>
      <c r="B994" s="5"/>
      <c r="C994" s="5"/>
      <c r="D994" s="90" t="s">
        <v>149</v>
      </c>
      <c r="E994" s="90" t="s">
        <v>2611</v>
      </c>
      <c r="F994" s="101">
        <v>2012.0</v>
      </c>
      <c r="G994" s="101" t="s">
        <v>786</v>
      </c>
      <c r="H994" s="101" t="s">
        <v>2524</v>
      </c>
      <c r="I994" s="101">
        <v>245.0</v>
      </c>
      <c r="J994" s="102"/>
      <c r="K994" s="102" t="s">
        <v>155</v>
      </c>
      <c r="L994" s="92"/>
      <c r="M994" s="5">
        <v>225.0</v>
      </c>
    </row>
    <row r="995">
      <c r="A995" s="89" t="str">
        <f t="shared" si="48"/>
        <v>#VALUE!</v>
      </c>
      <c r="B995" s="5"/>
      <c r="C995" s="5"/>
      <c r="D995" s="90" t="s">
        <v>21</v>
      </c>
      <c r="E995" s="90" t="s">
        <v>2612</v>
      </c>
      <c r="F995" s="5">
        <v>2020.0</v>
      </c>
      <c r="G995" s="5" t="s">
        <v>905</v>
      </c>
      <c r="H995" s="5" t="s">
        <v>2613</v>
      </c>
      <c r="I995" s="5">
        <v>278.0</v>
      </c>
      <c r="J995" s="5" t="s">
        <v>2614</v>
      </c>
      <c r="K995" s="5" t="s">
        <v>25</v>
      </c>
      <c r="M995" s="5">
        <v>225.0</v>
      </c>
    </row>
    <row r="996">
      <c r="A996" s="89" t="str">
        <f t="shared" si="48"/>
        <v>#VALUE!</v>
      </c>
      <c r="B996" s="5"/>
      <c r="C996" s="5"/>
      <c r="D996" s="90" t="s">
        <v>21</v>
      </c>
      <c r="E996" s="90" t="s">
        <v>2615</v>
      </c>
      <c r="F996" s="5">
        <v>2019.0</v>
      </c>
      <c r="G996" s="5" t="s">
        <v>905</v>
      </c>
      <c r="H996" s="5" t="s">
        <v>1786</v>
      </c>
      <c r="I996" s="5">
        <v>248.0</v>
      </c>
      <c r="K996" s="5" t="s">
        <v>30</v>
      </c>
      <c r="M996" s="5">
        <v>240.0</v>
      </c>
    </row>
    <row r="997">
      <c r="A997" s="89" t="str">
        <f t="shared" si="48"/>
        <v>#VALUE!</v>
      </c>
      <c r="B997" s="5"/>
      <c r="C997" s="5"/>
      <c r="D997" s="90" t="s">
        <v>21</v>
      </c>
      <c r="E997" s="90" t="s">
        <v>2616</v>
      </c>
      <c r="F997" s="5">
        <v>2019.0</v>
      </c>
      <c r="G997" s="5" t="s">
        <v>905</v>
      </c>
      <c r="H997" s="5" t="s">
        <v>1786</v>
      </c>
      <c r="I997" s="5">
        <v>248.0</v>
      </c>
      <c r="K997" s="5" t="s">
        <v>30</v>
      </c>
      <c r="M997" s="5">
        <v>240.0</v>
      </c>
    </row>
    <row r="998">
      <c r="A998" s="5">
        <v>12056.0</v>
      </c>
      <c r="D998" s="90" t="s">
        <v>21</v>
      </c>
      <c r="E998" s="90" t="s">
        <v>2617</v>
      </c>
      <c r="F998" s="5">
        <v>1988.0</v>
      </c>
      <c r="G998" s="5" t="s">
        <v>102</v>
      </c>
      <c r="H998" s="5" t="s">
        <v>2371</v>
      </c>
      <c r="J998" s="5">
        <v>20.0</v>
      </c>
      <c r="K998" s="5" t="s">
        <v>25</v>
      </c>
      <c r="M998" s="5">
        <v>240.0</v>
      </c>
    </row>
    <row r="999">
      <c r="A999" s="5">
        <v>12057.0</v>
      </c>
      <c r="D999" s="90" t="s">
        <v>21</v>
      </c>
      <c r="E999" s="90" t="s">
        <v>2618</v>
      </c>
      <c r="F999" s="5">
        <v>1988.0</v>
      </c>
      <c r="G999" s="5" t="s">
        <v>102</v>
      </c>
      <c r="H999" s="5" t="s">
        <v>2371</v>
      </c>
      <c r="J999" s="5">
        <v>20.0</v>
      </c>
      <c r="K999" s="5" t="s">
        <v>25</v>
      </c>
      <c r="M999" s="5">
        <v>240.0</v>
      </c>
    </row>
    <row r="1000">
      <c r="A1000" s="5">
        <v>12058.0</v>
      </c>
      <c r="D1000" s="90" t="s">
        <v>21</v>
      </c>
      <c r="E1000" s="90" t="s">
        <v>2619</v>
      </c>
      <c r="F1000" s="5">
        <v>1988.0</v>
      </c>
      <c r="G1000" s="5" t="s">
        <v>102</v>
      </c>
      <c r="H1000" s="5" t="s">
        <v>2371</v>
      </c>
      <c r="J1000" s="5">
        <v>20.0</v>
      </c>
      <c r="K1000" s="5" t="s">
        <v>25</v>
      </c>
      <c r="M1000" s="5">
        <v>240.0</v>
      </c>
    </row>
    <row r="1001">
      <c r="A1001" s="89">
        <f>A1000+1</f>
        <v>12059</v>
      </c>
      <c r="B1001" s="114"/>
      <c r="C1001" s="114"/>
      <c r="D1001" s="115" t="s">
        <v>21</v>
      </c>
      <c r="E1001" s="115" t="s">
        <v>2621</v>
      </c>
      <c r="F1001" s="111">
        <v>2020.0</v>
      </c>
      <c r="G1001" s="111" t="s">
        <v>786</v>
      </c>
      <c r="H1001" s="111" t="s">
        <v>2209</v>
      </c>
      <c r="I1001" s="111">
        <v>278.0</v>
      </c>
      <c r="J1001" s="111" t="s">
        <v>898</v>
      </c>
      <c r="K1001" s="111" t="s">
        <v>25</v>
      </c>
      <c r="M1001" s="5">
        <v>250.0</v>
      </c>
    </row>
    <row r="1002">
      <c r="A1002" s="89" t="str">
        <f>'Drop 1 Football'!A588+1</f>
        <v>#VALUE!</v>
      </c>
      <c r="D1002" s="115" t="s">
        <v>21</v>
      </c>
      <c r="E1002" s="90" t="s">
        <v>2622</v>
      </c>
      <c r="F1002" s="116">
        <v>2020.0</v>
      </c>
      <c r="G1002" s="117" t="s">
        <v>786</v>
      </c>
      <c r="H1002" s="117" t="s">
        <v>2526</v>
      </c>
      <c r="I1002" s="5">
        <v>278.0</v>
      </c>
      <c r="J1002" s="117" t="s">
        <v>1837</v>
      </c>
      <c r="K1002" s="124" t="s">
        <v>25</v>
      </c>
      <c r="M1002" s="5">
        <v>250.0</v>
      </c>
    </row>
    <row r="1003">
      <c r="A1003" s="89" t="str">
        <f t="shared" ref="A1003:A1006" si="49">A1002+1</f>
        <v>#VALUE!</v>
      </c>
      <c r="D1003" s="115" t="s">
        <v>21</v>
      </c>
      <c r="E1003" s="90" t="s">
        <v>2623</v>
      </c>
      <c r="F1003" s="116">
        <v>2020.0</v>
      </c>
      <c r="G1003" s="117" t="s">
        <v>786</v>
      </c>
      <c r="H1003" s="117" t="s">
        <v>2526</v>
      </c>
      <c r="I1003" s="5">
        <v>278.0</v>
      </c>
      <c r="J1003" s="117" t="s">
        <v>1837</v>
      </c>
      <c r="K1003" s="124" t="s">
        <v>25</v>
      </c>
      <c r="M1003" s="5">
        <v>250.0</v>
      </c>
    </row>
    <row r="1004">
      <c r="A1004" s="89" t="str">
        <f t="shared" si="49"/>
        <v>#VALUE!</v>
      </c>
      <c r="B1004" s="5"/>
      <c r="C1004" s="5"/>
      <c r="D1004" s="90" t="s">
        <v>21</v>
      </c>
      <c r="E1004" s="90" t="s">
        <v>2624</v>
      </c>
      <c r="F1004" s="101">
        <v>2020.0</v>
      </c>
      <c r="G1004" s="101" t="s">
        <v>786</v>
      </c>
      <c r="H1004" s="101" t="s">
        <v>2209</v>
      </c>
      <c r="I1004" s="101">
        <v>278.0</v>
      </c>
      <c r="J1004" s="102" t="s">
        <v>1731</v>
      </c>
      <c r="K1004" s="102" t="s">
        <v>25</v>
      </c>
      <c r="L1004" s="92"/>
      <c r="M1004" s="5">
        <v>260.0</v>
      </c>
    </row>
    <row r="1005">
      <c r="A1005" s="89" t="str">
        <f t="shared" si="49"/>
        <v>#VALUE!</v>
      </c>
      <c r="B1005" s="5"/>
      <c r="C1005" s="5"/>
      <c r="D1005" s="90" t="s">
        <v>21</v>
      </c>
      <c r="E1005" s="90" t="s">
        <v>2625</v>
      </c>
      <c r="F1005" s="91">
        <v>2009.0</v>
      </c>
      <c r="G1005" s="91" t="s">
        <v>2489</v>
      </c>
      <c r="H1005" s="91" t="s">
        <v>1804</v>
      </c>
      <c r="I1005" s="91">
        <v>303.0</v>
      </c>
      <c r="J1005" s="92"/>
      <c r="K1005" s="91" t="s">
        <v>30</v>
      </c>
      <c r="L1005" s="92"/>
      <c r="M1005" s="5">
        <v>275.0</v>
      </c>
      <c r="N1005" s="113"/>
    </row>
    <row r="1006">
      <c r="A1006" s="89" t="str">
        <f t="shared" si="49"/>
        <v>#VALUE!</v>
      </c>
      <c r="B1006" s="5"/>
      <c r="C1006" s="5"/>
      <c r="D1006" s="90" t="s">
        <v>21</v>
      </c>
      <c r="E1006" s="90" t="s">
        <v>2626</v>
      </c>
      <c r="F1006" s="106">
        <v>2019.0</v>
      </c>
      <c r="G1006" s="106" t="s">
        <v>305</v>
      </c>
      <c r="H1006" s="106" t="s">
        <v>1848</v>
      </c>
      <c r="I1006" s="106">
        <v>168.0</v>
      </c>
      <c r="J1006" s="106" t="s">
        <v>1981</v>
      </c>
      <c r="K1006" s="106" t="s">
        <v>30</v>
      </c>
      <c r="M1006" s="5">
        <v>275.0</v>
      </c>
    </row>
    <row r="1007">
      <c r="A1007" s="5">
        <v>11866.0</v>
      </c>
      <c r="D1007" s="90" t="s">
        <v>66</v>
      </c>
      <c r="E1007" s="90" t="s">
        <v>2627</v>
      </c>
      <c r="F1007" s="5">
        <v>1988.0</v>
      </c>
      <c r="G1007" s="5" t="s">
        <v>102</v>
      </c>
      <c r="H1007" s="5" t="s">
        <v>288</v>
      </c>
      <c r="I1007" s="5"/>
      <c r="J1007" s="5">
        <v>17.0</v>
      </c>
      <c r="K1007" s="5" t="s">
        <v>467</v>
      </c>
      <c r="M1007" s="5">
        <v>280.0</v>
      </c>
    </row>
    <row r="1008">
      <c r="A1008" s="89">
        <f t="shared" ref="A1008:A1011" si="50">A1007+1</f>
        <v>11867</v>
      </c>
      <c r="B1008" s="5"/>
      <c r="C1008" s="5"/>
      <c r="D1008" s="90" t="s">
        <v>21</v>
      </c>
      <c r="E1008" s="90" t="s">
        <v>2628</v>
      </c>
      <c r="F1008" s="101">
        <v>2018.0</v>
      </c>
      <c r="G1008" s="101" t="s">
        <v>305</v>
      </c>
      <c r="H1008" s="101" t="s">
        <v>1840</v>
      </c>
      <c r="I1008" s="101">
        <v>177.0</v>
      </c>
      <c r="J1008" s="102" t="s">
        <v>2478</v>
      </c>
      <c r="K1008" s="102" t="s">
        <v>25</v>
      </c>
      <c r="L1008" s="92"/>
      <c r="M1008" s="5">
        <v>300.0</v>
      </c>
    </row>
    <row r="1009">
      <c r="A1009" s="89">
        <f t="shared" si="50"/>
        <v>11868</v>
      </c>
      <c r="B1009" s="5"/>
      <c r="C1009" s="5"/>
      <c r="D1009" s="90" t="s">
        <v>21</v>
      </c>
      <c r="E1009" s="90" t="s">
        <v>2629</v>
      </c>
      <c r="F1009" s="141">
        <v>2019.0</v>
      </c>
      <c r="G1009" s="141" t="s">
        <v>119</v>
      </c>
      <c r="H1009" s="141" t="s">
        <v>1848</v>
      </c>
      <c r="I1009" s="141">
        <v>202.0</v>
      </c>
      <c r="J1009" s="142" t="s">
        <v>2630</v>
      </c>
      <c r="K1009" s="106" t="s">
        <v>30</v>
      </c>
      <c r="M1009" s="5">
        <v>300.0</v>
      </c>
    </row>
    <row r="1010">
      <c r="A1010" s="89">
        <f t="shared" si="50"/>
        <v>11869</v>
      </c>
      <c r="B1010" s="114"/>
      <c r="C1010" s="114"/>
      <c r="D1010" s="115" t="s">
        <v>21</v>
      </c>
      <c r="E1010" s="115" t="s">
        <v>2631</v>
      </c>
      <c r="F1010" s="111">
        <v>2020.0</v>
      </c>
      <c r="G1010" s="111" t="s">
        <v>786</v>
      </c>
      <c r="H1010" s="111" t="s">
        <v>2209</v>
      </c>
      <c r="I1010" s="111">
        <v>278.0</v>
      </c>
      <c r="J1010" s="111" t="s">
        <v>2632</v>
      </c>
      <c r="K1010" s="111" t="s">
        <v>25</v>
      </c>
      <c r="M1010" s="5">
        <v>300.0</v>
      </c>
    </row>
    <row r="1011">
      <c r="A1011" s="89">
        <f t="shared" si="50"/>
        <v>11870</v>
      </c>
      <c r="B1011" s="5"/>
      <c r="C1011" s="5"/>
      <c r="D1011" s="90" t="s">
        <v>21</v>
      </c>
      <c r="E1011" s="90" t="s">
        <v>2633</v>
      </c>
      <c r="F1011" s="5">
        <v>2020.0</v>
      </c>
      <c r="G1011" s="5" t="s">
        <v>319</v>
      </c>
      <c r="H1011" s="5" t="s">
        <v>2613</v>
      </c>
      <c r="I1011" s="5">
        <v>153.0</v>
      </c>
      <c r="J1011" s="5" t="s">
        <v>2610</v>
      </c>
      <c r="K1011" s="5" t="s">
        <v>30</v>
      </c>
      <c r="M1011" s="5">
        <v>325.0</v>
      </c>
    </row>
    <row r="1012">
      <c r="A1012" s="5">
        <v>12052.0</v>
      </c>
      <c r="D1012" s="90" t="s">
        <v>21</v>
      </c>
      <c r="E1012" s="90" t="s">
        <v>2634</v>
      </c>
      <c r="F1012" s="5">
        <v>1987.0</v>
      </c>
      <c r="G1012" s="5" t="s">
        <v>1969</v>
      </c>
      <c r="H1012" s="5" t="s">
        <v>288</v>
      </c>
      <c r="J1012" s="5">
        <v>2.0</v>
      </c>
      <c r="K1012" s="5" t="s">
        <v>72</v>
      </c>
      <c r="M1012" s="5">
        <v>325.0</v>
      </c>
    </row>
    <row r="1013">
      <c r="A1013" s="89">
        <f>A1012+1</f>
        <v>12053</v>
      </c>
      <c r="B1013" s="5"/>
      <c r="C1013" s="5"/>
      <c r="D1013" s="90" t="s">
        <v>21</v>
      </c>
      <c r="E1013" s="90" t="s">
        <v>2635</v>
      </c>
      <c r="F1013" s="99">
        <v>2019.0</v>
      </c>
      <c r="G1013" s="99" t="s">
        <v>305</v>
      </c>
      <c r="H1013" s="99" t="s">
        <v>1848</v>
      </c>
      <c r="I1013" s="99">
        <v>168.0</v>
      </c>
      <c r="J1013" s="99" t="s">
        <v>2478</v>
      </c>
      <c r="K1013" s="99" t="s">
        <v>30</v>
      </c>
      <c r="M1013" s="5">
        <v>335.0</v>
      </c>
    </row>
    <row r="1014">
      <c r="A1014" s="5" t="s">
        <v>2854</v>
      </c>
      <c r="D1014" s="90" t="s">
        <v>21</v>
      </c>
      <c r="E1014" s="90" t="s">
        <v>2636</v>
      </c>
      <c r="F1014" s="5">
        <v>2003.0</v>
      </c>
      <c r="G1014" s="5" t="s">
        <v>2637</v>
      </c>
      <c r="H1014" s="5" t="s">
        <v>1823</v>
      </c>
      <c r="I1014" s="5">
        <v>15.0</v>
      </c>
      <c r="J1014" s="5" t="s">
        <v>2596</v>
      </c>
      <c r="K1014" s="5" t="s">
        <v>30</v>
      </c>
      <c r="M1014" s="5">
        <v>350.0</v>
      </c>
    </row>
    <row r="1015">
      <c r="A1015" s="89" t="str">
        <f t="shared" ref="A1015:A1019" si="51">A1014+1</f>
        <v>#VALUE!</v>
      </c>
      <c r="B1015" s="5"/>
      <c r="C1015" s="5"/>
      <c r="D1015" s="90" t="s">
        <v>21</v>
      </c>
      <c r="E1015" s="90" t="s">
        <v>2638</v>
      </c>
      <c r="F1015" s="99">
        <v>2019.0</v>
      </c>
      <c r="G1015" s="99" t="s">
        <v>786</v>
      </c>
      <c r="H1015" s="99" t="s">
        <v>1848</v>
      </c>
      <c r="I1015" s="99">
        <v>249.0</v>
      </c>
      <c r="J1015" s="99" t="s">
        <v>2639</v>
      </c>
      <c r="K1015" s="99" t="s">
        <v>30</v>
      </c>
      <c r="M1015" s="5">
        <v>375.0</v>
      </c>
    </row>
    <row r="1016">
      <c r="A1016" s="89" t="str">
        <f t="shared" si="51"/>
        <v>#VALUE!</v>
      </c>
      <c r="B1016" s="5"/>
      <c r="C1016" s="5"/>
      <c r="D1016" s="90" t="s">
        <v>21</v>
      </c>
      <c r="E1016" s="90" t="s">
        <v>2640</v>
      </c>
      <c r="F1016" s="91">
        <v>2003.0</v>
      </c>
      <c r="G1016" s="91" t="s">
        <v>62</v>
      </c>
      <c r="H1016" s="91" t="s">
        <v>1823</v>
      </c>
      <c r="I1016" s="91">
        <v>221.0</v>
      </c>
      <c r="J1016" s="92"/>
      <c r="K1016" s="91" t="s">
        <v>72</v>
      </c>
      <c r="L1016" s="92"/>
      <c r="M1016" s="5">
        <v>400.0</v>
      </c>
      <c r="N1016" s="113"/>
    </row>
    <row r="1017">
      <c r="A1017" s="89" t="str">
        <f t="shared" si="51"/>
        <v>#VALUE!</v>
      </c>
      <c r="B1017" s="5"/>
      <c r="C1017" s="5"/>
      <c r="D1017" s="90" t="s">
        <v>21</v>
      </c>
      <c r="E1017" s="90" t="s">
        <v>2641</v>
      </c>
      <c r="F1017" s="101">
        <v>2018.0</v>
      </c>
      <c r="G1017" s="101" t="s">
        <v>954</v>
      </c>
      <c r="H1017" s="101" t="s">
        <v>1840</v>
      </c>
      <c r="I1017" s="101">
        <v>25.0</v>
      </c>
      <c r="J1017" s="102" t="s">
        <v>2642</v>
      </c>
      <c r="K1017" s="102" t="s">
        <v>862</v>
      </c>
      <c r="L1017" s="92"/>
      <c r="M1017" s="5">
        <v>400.0</v>
      </c>
    </row>
    <row r="1018">
      <c r="A1018" s="89" t="str">
        <f t="shared" si="51"/>
        <v>#VALUE!</v>
      </c>
      <c r="B1018" s="5"/>
      <c r="C1018" s="5"/>
      <c r="D1018" s="90" t="s">
        <v>21</v>
      </c>
      <c r="E1018" s="90" t="s">
        <v>2643</v>
      </c>
      <c r="F1018" s="5">
        <v>2020.0</v>
      </c>
      <c r="G1018" s="5" t="s">
        <v>319</v>
      </c>
      <c r="H1018" s="5" t="s">
        <v>2613</v>
      </c>
      <c r="I1018" s="5">
        <v>153.0</v>
      </c>
      <c r="J1018" s="5" t="s">
        <v>2204</v>
      </c>
      <c r="K1018" s="5" t="s">
        <v>30</v>
      </c>
      <c r="M1018" s="5">
        <v>400.0</v>
      </c>
    </row>
    <row r="1019">
      <c r="A1019" s="89" t="str">
        <f t="shared" si="51"/>
        <v>#VALUE!</v>
      </c>
      <c r="D1019" s="90" t="s">
        <v>21</v>
      </c>
      <c r="E1019" s="90" t="s">
        <v>2644</v>
      </c>
      <c r="F1019" s="116">
        <v>1988.0</v>
      </c>
      <c r="G1019" s="117" t="s">
        <v>102</v>
      </c>
      <c r="H1019" s="117" t="s">
        <v>2645</v>
      </c>
      <c r="I1019" s="5">
        <v>120.0</v>
      </c>
      <c r="J1019" s="117" t="s">
        <v>2646</v>
      </c>
      <c r="K1019" s="124" t="s">
        <v>25</v>
      </c>
      <c r="M1019" s="5">
        <v>400.0</v>
      </c>
    </row>
    <row r="1020">
      <c r="A1020" s="5">
        <v>12053.0</v>
      </c>
      <c r="D1020" s="90" t="s">
        <v>21</v>
      </c>
      <c r="E1020" s="90" t="s">
        <v>2647</v>
      </c>
      <c r="F1020" s="5">
        <v>1988.0</v>
      </c>
      <c r="G1020" s="5" t="s">
        <v>102</v>
      </c>
      <c r="H1020" s="5" t="s">
        <v>288</v>
      </c>
      <c r="J1020" s="5">
        <v>17.0</v>
      </c>
      <c r="K1020" s="5" t="s">
        <v>25</v>
      </c>
      <c r="M1020" s="5">
        <v>400.0</v>
      </c>
    </row>
    <row r="1021">
      <c r="A1021" s="5">
        <v>12054.0</v>
      </c>
      <c r="D1021" s="90" t="s">
        <v>21</v>
      </c>
      <c r="E1021" s="90" t="s">
        <v>2648</v>
      </c>
      <c r="F1021" s="5">
        <v>1988.0</v>
      </c>
      <c r="G1021" s="5" t="s">
        <v>102</v>
      </c>
      <c r="H1021" s="5" t="s">
        <v>288</v>
      </c>
      <c r="I1021" s="5" t="s">
        <v>1927</v>
      </c>
      <c r="J1021" s="5">
        <v>120.0</v>
      </c>
      <c r="K1021" s="5" t="s">
        <v>25</v>
      </c>
      <c r="M1021" s="5">
        <v>400.0</v>
      </c>
    </row>
    <row r="1022">
      <c r="A1022" s="5">
        <v>12055.0</v>
      </c>
      <c r="D1022" s="90" t="s">
        <v>21</v>
      </c>
      <c r="E1022" s="90" t="s">
        <v>2649</v>
      </c>
      <c r="F1022" s="5">
        <v>1988.0</v>
      </c>
      <c r="G1022" s="5" t="s">
        <v>102</v>
      </c>
      <c r="H1022" s="5" t="s">
        <v>288</v>
      </c>
      <c r="I1022" s="5" t="s">
        <v>1865</v>
      </c>
      <c r="J1022" s="5">
        <v>120.0</v>
      </c>
      <c r="K1022" s="5" t="s">
        <v>25</v>
      </c>
      <c r="M1022" s="5">
        <v>400.0</v>
      </c>
    </row>
    <row r="1023">
      <c r="A1023" s="5">
        <v>12063.0</v>
      </c>
      <c r="D1023" s="90" t="s">
        <v>21</v>
      </c>
      <c r="E1023" s="90" t="s">
        <v>2650</v>
      </c>
      <c r="F1023" s="5">
        <v>1988.0</v>
      </c>
      <c r="G1023" s="5" t="s">
        <v>102</v>
      </c>
      <c r="H1023" s="5" t="s">
        <v>288</v>
      </c>
      <c r="J1023" s="5">
        <v>17.0</v>
      </c>
      <c r="K1023" s="5" t="s">
        <v>25</v>
      </c>
      <c r="M1023" s="5">
        <v>400.0</v>
      </c>
    </row>
    <row r="1024">
      <c r="A1024" s="89">
        <f>A1023+1</f>
        <v>12064</v>
      </c>
      <c r="B1024" s="5"/>
      <c r="C1024" s="5"/>
      <c r="D1024" s="90" t="s">
        <v>21</v>
      </c>
      <c r="E1024" s="90" t="s">
        <v>2651</v>
      </c>
      <c r="F1024" s="91">
        <v>2018.0</v>
      </c>
      <c r="G1024" s="91" t="s">
        <v>786</v>
      </c>
      <c r="H1024" s="91" t="s">
        <v>1840</v>
      </c>
      <c r="I1024" s="91">
        <v>280.0</v>
      </c>
      <c r="J1024" s="92"/>
      <c r="K1024" s="91" t="s">
        <v>30</v>
      </c>
      <c r="L1024" s="92"/>
      <c r="M1024" s="5">
        <v>425.0</v>
      </c>
    </row>
    <row r="1025">
      <c r="A1025" s="89" t="str">
        <f>'Drop 1 Football'!A387+1</f>
        <v>#VALUE!</v>
      </c>
      <c r="B1025" s="5"/>
      <c r="C1025" s="5"/>
      <c r="D1025" s="90" t="s">
        <v>21</v>
      </c>
      <c r="E1025" s="90" t="s">
        <v>2652</v>
      </c>
      <c r="F1025" s="5">
        <v>2019.0</v>
      </c>
      <c r="G1025" s="5" t="s">
        <v>2012</v>
      </c>
      <c r="H1025" s="5" t="s">
        <v>1848</v>
      </c>
      <c r="I1025" s="5">
        <v>168.0</v>
      </c>
      <c r="J1025" s="5" t="s">
        <v>2653</v>
      </c>
      <c r="K1025" s="5" t="s">
        <v>30</v>
      </c>
      <c r="M1025" s="5">
        <v>450.0</v>
      </c>
    </row>
    <row r="1026">
      <c r="A1026" s="5">
        <v>12051.0</v>
      </c>
      <c r="D1026" s="90" t="s">
        <v>21</v>
      </c>
      <c r="E1026" s="90" t="s">
        <v>2654</v>
      </c>
      <c r="F1026" s="5">
        <v>1987.0</v>
      </c>
      <c r="G1026" s="5" t="s">
        <v>102</v>
      </c>
      <c r="H1026" s="5" t="s">
        <v>288</v>
      </c>
      <c r="J1026" s="5">
        <v>59.0</v>
      </c>
      <c r="K1026" s="5" t="s">
        <v>72</v>
      </c>
      <c r="M1026" s="5">
        <v>550.0</v>
      </c>
    </row>
    <row r="1027">
      <c r="A1027" s="5">
        <v>11765.0</v>
      </c>
      <c r="D1027" s="90" t="s">
        <v>21</v>
      </c>
      <c r="E1027" s="90" t="s">
        <v>2655</v>
      </c>
      <c r="F1027" s="5">
        <v>2020.0</v>
      </c>
      <c r="G1027" s="5" t="s">
        <v>319</v>
      </c>
      <c r="H1027" s="5" t="s">
        <v>2455</v>
      </c>
      <c r="I1027" s="5" t="s">
        <v>2656</v>
      </c>
      <c r="J1027" s="5" t="s">
        <v>2657</v>
      </c>
      <c r="K1027" s="5" t="s">
        <v>25</v>
      </c>
      <c r="M1027" s="5">
        <v>650.0</v>
      </c>
    </row>
    <row r="1028">
      <c r="A1028" s="89" t="str">
        <f>'Drop 1 Football'!A437+1</f>
        <v>#VALUE!</v>
      </c>
      <c r="B1028" s="5"/>
      <c r="C1028" s="5"/>
      <c r="D1028" s="90" t="s">
        <v>21</v>
      </c>
      <c r="E1028" s="90" t="s">
        <v>2658</v>
      </c>
      <c r="F1028" s="5">
        <v>2020.0</v>
      </c>
      <c r="G1028" s="5" t="s">
        <v>905</v>
      </c>
      <c r="H1028" s="5" t="s">
        <v>2613</v>
      </c>
      <c r="I1028" s="5">
        <v>278.0</v>
      </c>
      <c r="J1028" s="5" t="s">
        <v>2614</v>
      </c>
      <c r="K1028" s="5" t="s">
        <v>30</v>
      </c>
      <c r="M1028" s="5">
        <v>900.0</v>
      </c>
    </row>
    <row r="1029">
      <c r="A1029" s="89" t="str">
        <f>'Drop 1 Football'!A476+1</f>
        <v>#VALUE!</v>
      </c>
      <c r="B1029" s="111"/>
      <c r="C1029" s="111"/>
      <c r="D1029" s="115" t="s">
        <v>66</v>
      </c>
      <c r="E1029" s="115" t="s">
        <v>2659</v>
      </c>
      <c r="F1029" s="111">
        <v>2013.0</v>
      </c>
      <c r="G1029" s="111" t="s">
        <v>2660</v>
      </c>
      <c r="H1029" s="111" t="s">
        <v>2487</v>
      </c>
      <c r="I1029" s="111" t="s">
        <v>2661</v>
      </c>
      <c r="J1029" s="111" t="s">
        <v>173</v>
      </c>
      <c r="K1029" s="111" t="s">
        <v>2662</v>
      </c>
      <c r="M1029" s="5">
        <v>1000.0</v>
      </c>
    </row>
    <row r="1030">
      <c r="A1030" s="89" t="str">
        <f>A1029+1</f>
        <v>#VALUE!</v>
      </c>
      <c r="B1030" s="111"/>
      <c r="C1030" s="111"/>
      <c r="D1030" s="115" t="s">
        <v>21</v>
      </c>
      <c r="E1030" s="115" t="s">
        <v>2663</v>
      </c>
      <c r="F1030" s="111">
        <v>2016.0</v>
      </c>
      <c r="G1030" s="111" t="s">
        <v>2664</v>
      </c>
      <c r="H1030" s="111" t="s">
        <v>1795</v>
      </c>
      <c r="I1030" s="111">
        <v>1.0</v>
      </c>
      <c r="J1030" s="111" t="s">
        <v>2665</v>
      </c>
      <c r="K1030" s="111" t="s">
        <v>72</v>
      </c>
      <c r="M1030" s="5">
        <v>1250.0</v>
      </c>
    </row>
    <row r="1031">
      <c r="A1031" s="89">
        <f>'Drop 1 Baseball'!A122+1</f>
        <v>11707</v>
      </c>
      <c r="B1031" s="5"/>
      <c r="C1031" s="5"/>
      <c r="D1031" s="90" t="s">
        <v>21</v>
      </c>
      <c r="E1031" s="90" t="s">
        <v>2666</v>
      </c>
      <c r="F1031" s="5">
        <v>2019.0</v>
      </c>
      <c r="G1031" s="5" t="s">
        <v>1161</v>
      </c>
      <c r="H1031" s="5" t="s">
        <v>1848</v>
      </c>
      <c r="I1031" s="5">
        <v>219.0</v>
      </c>
      <c r="J1031" s="5" t="s">
        <v>2667</v>
      </c>
      <c r="K1031" s="5" t="s">
        <v>30</v>
      </c>
      <c r="M1031" s="5">
        <v>1850.0</v>
      </c>
    </row>
    <row r="1032">
      <c r="A1032" s="89" t="str">
        <f>'Drop 1 TCG'!A70+1</f>
        <v>#VALUE!</v>
      </c>
      <c r="D1032" s="90" t="s">
        <v>149</v>
      </c>
      <c r="E1032" s="90" t="s">
        <v>2668</v>
      </c>
      <c r="F1032" s="5">
        <v>2012.0</v>
      </c>
      <c r="G1032" s="5" t="s">
        <v>786</v>
      </c>
      <c r="H1032" s="5" t="s">
        <v>1817</v>
      </c>
      <c r="I1032" s="5">
        <v>72.0</v>
      </c>
      <c r="J1032" s="5" t="s">
        <v>898</v>
      </c>
      <c r="K1032" s="5" t="s">
        <v>155</v>
      </c>
      <c r="M1032" s="5">
        <v>5000.0</v>
      </c>
    </row>
    <row r="1033">
      <c r="M1033" s="8" t="str">
        <f>Sum(#REF!)</f>
        <v>#REF!</v>
      </c>
    </row>
    <row r="1034">
      <c r="A1034" s="143" t="s">
        <v>13</v>
      </c>
      <c r="B1034" s="143"/>
      <c r="C1034" s="143" t="s">
        <v>3071</v>
      </c>
      <c r="D1034" s="144" t="s">
        <v>1</v>
      </c>
      <c r="E1034" s="144" t="s">
        <v>2</v>
      </c>
      <c r="F1034" s="143" t="s">
        <v>3</v>
      </c>
      <c r="G1034" s="143" t="s">
        <v>4</v>
      </c>
      <c r="H1034" s="143" t="s">
        <v>5</v>
      </c>
      <c r="I1034" s="143" t="s">
        <v>6</v>
      </c>
      <c r="J1034" s="143" t="s">
        <v>7</v>
      </c>
      <c r="K1034" s="143" t="s">
        <v>8</v>
      </c>
      <c r="M1034" s="5" t="s">
        <v>14</v>
      </c>
      <c r="N1034" s="5" t="s">
        <v>1779</v>
      </c>
      <c r="P1034" s="145" t="s">
        <v>1780</v>
      </c>
      <c r="Q1034" s="145" t="s">
        <v>1781</v>
      </c>
      <c r="R1034" s="145" t="s">
        <v>1782</v>
      </c>
      <c r="S1034" s="81" t="s">
        <v>1783</v>
      </c>
    </row>
    <row r="1035">
      <c r="P1035" s="146">
        <f>counta(A1036:A3032)</f>
        <v>13</v>
      </c>
      <c r="Q1035" s="147">
        <f>sum(M1036:M3032)</f>
        <v>0</v>
      </c>
      <c r="R1035" s="146"/>
    </row>
    <row r="1036">
      <c r="A1036" s="148"/>
      <c r="B1036" s="149"/>
      <c r="C1036" s="149"/>
      <c r="D1036" s="150"/>
      <c r="E1036" s="150"/>
      <c r="F1036" s="151"/>
      <c r="G1036" s="151"/>
      <c r="H1036" s="151"/>
      <c r="I1036" s="151"/>
      <c r="J1036" s="151"/>
      <c r="K1036" s="151"/>
    </row>
    <row r="1037">
      <c r="A1037" s="5">
        <v>11775.0</v>
      </c>
      <c r="D1037" s="90" t="s">
        <v>149</v>
      </c>
      <c r="E1037" s="90" t="s">
        <v>3072</v>
      </c>
      <c r="F1037" s="5">
        <v>2015.0</v>
      </c>
      <c r="G1037" s="5" t="s">
        <v>905</v>
      </c>
      <c r="H1037" s="5" t="s">
        <v>3073</v>
      </c>
      <c r="I1037" s="5" t="s">
        <v>3074</v>
      </c>
      <c r="J1037" s="5">
        <v>328.0</v>
      </c>
      <c r="K1037" s="5" t="s">
        <v>155</v>
      </c>
    </row>
    <row r="1038">
      <c r="A1038" s="5">
        <v>11776.0</v>
      </c>
      <c r="D1038" s="90" t="s">
        <v>149</v>
      </c>
      <c r="E1038" s="90" t="s">
        <v>3075</v>
      </c>
      <c r="F1038" s="5">
        <v>2015.0</v>
      </c>
      <c r="G1038" s="5" t="s">
        <v>905</v>
      </c>
      <c r="H1038" s="5" t="s">
        <v>3073</v>
      </c>
      <c r="I1038" s="5" t="s">
        <v>3076</v>
      </c>
      <c r="J1038" s="5">
        <v>328.0</v>
      </c>
      <c r="K1038" s="5" t="s">
        <v>155</v>
      </c>
    </row>
    <row r="1039">
      <c r="A1039" s="152"/>
      <c r="B1039" s="153"/>
      <c r="C1039" s="153"/>
      <c r="D1039" s="154" t="s">
        <v>21</v>
      </c>
      <c r="E1039" s="154"/>
      <c r="F1039" s="153"/>
      <c r="G1039" s="153"/>
      <c r="H1039" s="153"/>
      <c r="I1039" s="153"/>
      <c r="J1039" s="153"/>
      <c r="K1039" s="153"/>
    </row>
    <row r="1040">
      <c r="A1040" s="5">
        <v>12109.0</v>
      </c>
      <c r="D1040" s="90"/>
      <c r="E1040" s="90"/>
    </row>
    <row r="1041">
      <c r="A1041" s="5">
        <v>12200.0</v>
      </c>
      <c r="D1041" s="90" t="s">
        <v>21</v>
      </c>
      <c r="E1041" s="90" t="s">
        <v>3077</v>
      </c>
      <c r="F1041" s="5">
        <v>2019.0</v>
      </c>
      <c r="G1041" s="5" t="s">
        <v>2523</v>
      </c>
      <c r="H1041" s="5" t="s">
        <v>1859</v>
      </c>
      <c r="I1041" s="5">
        <v>251.0</v>
      </c>
      <c r="J1041" s="5" t="s">
        <v>105</v>
      </c>
      <c r="K1041" s="5" t="s">
        <v>25</v>
      </c>
    </row>
    <row r="1042">
      <c r="A1042" s="5">
        <v>12201.0</v>
      </c>
      <c r="D1042" s="90" t="s">
        <v>21</v>
      </c>
      <c r="E1042" s="90" t="s">
        <v>3078</v>
      </c>
      <c r="F1042" s="5">
        <v>2019.0</v>
      </c>
      <c r="G1042" s="5" t="s">
        <v>786</v>
      </c>
      <c r="H1042" s="5" t="s">
        <v>1862</v>
      </c>
      <c r="I1042" s="5">
        <v>257.0</v>
      </c>
      <c r="J1042" s="5" t="s">
        <v>105</v>
      </c>
      <c r="K1042" s="5" t="s">
        <v>25</v>
      </c>
    </row>
    <row r="1043">
      <c r="A1043" s="5">
        <v>12202.0</v>
      </c>
      <c r="D1043" s="90" t="s">
        <v>21</v>
      </c>
      <c r="E1043" s="90" t="s">
        <v>3079</v>
      </c>
      <c r="F1043" s="5">
        <v>2019.0</v>
      </c>
      <c r="G1043" s="5" t="s">
        <v>1995</v>
      </c>
      <c r="H1043" s="5" t="s">
        <v>2697</v>
      </c>
      <c r="I1043" s="5">
        <v>224.0</v>
      </c>
      <c r="J1043" s="5" t="s">
        <v>105</v>
      </c>
      <c r="K1043" s="5" t="s">
        <v>25</v>
      </c>
    </row>
    <row r="1044">
      <c r="A1044" s="5">
        <v>12203.0</v>
      </c>
      <c r="D1044" s="90" t="s">
        <v>21</v>
      </c>
      <c r="E1044" s="90" t="s">
        <v>3080</v>
      </c>
      <c r="F1044" s="5">
        <v>2019.0</v>
      </c>
      <c r="G1044" s="5" t="s">
        <v>786</v>
      </c>
      <c r="H1044" s="5" t="s">
        <v>1859</v>
      </c>
      <c r="I1044" s="5">
        <v>288.0</v>
      </c>
      <c r="J1044" s="5" t="s">
        <v>105</v>
      </c>
      <c r="K1044" s="5" t="s">
        <v>25</v>
      </c>
    </row>
    <row r="1045">
      <c r="A1045" s="5">
        <v>12204.0</v>
      </c>
      <c r="D1045" s="90" t="s">
        <v>21</v>
      </c>
      <c r="E1045" s="90" t="s">
        <v>3081</v>
      </c>
      <c r="F1045" s="5">
        <v>2019.0</v>
      </c>
      <c r="G1045" s="5" t="s">
        <v>786</v>
      </c>
      <c r="H1045" s="5" t="s">
        <v>1859</v>
      </c>
      <c r="I1045" s="5">
        <v>288.0</v>
      </c>
      <c r="J1045" s="5" t="s">
        <v>105</v>
      </c>
      <c r="K1045" s="5" t="s">
        <v>25</v>
      </c>
    </row>
    <row r="1046">
      <c r="A1046" s="5">
        <v>12210.0</v>
      </c>
      <c r="D1046" s="90" t="s">
        <v>21</v>
      </c>
      <c r="E1046" s="90" t="s">
        <v>3082</v>
      </c>
      <c r="F1046" s="5">
        <v>2019.0</v>
      </c>
      <c r="G1046" s="5" t="s">
        <v>1852</v>
      </c>
      <c r="H1046" s="5" t="s">
        <v>2697</v>
      </c>
      <c r="I1046" s="5">
        <v>224.0</v>
      </c>
      <c r="J1046" s="5" t="s">
        <v>105</v>
      </c>
      <c r="K1046" s="5" t="s">
        <v>25</v>
      </c>
    </row>
    <row r="1047">
      <c r="A1047" s="5">
        <v>12213.0</v>
      </c>
      <c r="D1047" s="90" t="s">
        <v>21</v>
      </c>
      <c r="E1047" s="90" t="s">
        <v>3083</v>
      </c>
      <c r="F1047" s="5">
        <v>2019.0</v>
      </c>
      <c r="G1047" s="5" t="s">
        <v>954</v>
      </c>
      <c r="H1047" s="5" t="s">
        <v>3084</v>
      </c>
      <c r="I1047" s="5">
        <v>80.0</v>
      </c>
      <c r="J1047" s="5" t="s">
        <v>1349</v>
      </c>
      <c r="K1047" s="5" t="s">
        <v>25</v>
      </c>
    </row>
    <row r="1048">
      <c r="A1048" s="152" t="s">
        <v>2854</v>
      </c>
      <c r="B1048" s="153"/>
      <c r="C1048" s="153"/>
      <c r="D1048" s="154" t="s">
        <v>66</v>
      </c>
      <c r="E1048" s="154" t="s">
        <v>1709</v>
      </c>
      <c r="F1048" s="152">
        <v>2020.0</v>
      </c>
      <c r="G1048" s="152" t="s">
        <v>305</v>
      </c>
      <c r="H1048" s="152" t="s">
        <v>982</v>
      </c>
      <c r="I1048" s="152" t="s">
        <v>1710</v>
      </c>
      <c r="J1048" s="152" t="s">
        <v>1711</v>
      </c>
      <c r="K1048" s="152" t="s">
        <v>808</v>
      </c>
      <c r="L1048" s="153"/>
      <c r="M1048" s="153"/>
      <c r="N1048" s="153"/>
      <c r="O1048" s="153"/>
      <c r="P1048" s="153"/>
      <c r="Q1048" s="153"/>
      <c r="R1048" s="153"/>
      <c r="S1048" s="153"/>
      <c r="T1048" s="153"/>
      <c r="U1048" s="153"/>
      <c r="V1048" s="153"/>
      <c r="W1048" s="153"/>
      <c r="X1048" s="153"/>
      <c r="Y1048" s="153"/>
    </row>
    <row r="1049">
      <c r="A1049" s="155" t="s">
        <v>2854</v>
      </c>
      <c r="B1049" s="146"/>
      <c r="C1049" s="146"/>
      <c r="D1049" s="156"/>
      <c r="E1049" s="157" t="s">
        <v>3085</v>
      </c>
      <c r="F1049" s="155">
        <v>1989.0</v>
      </c>
      <c r="G1049" s="155" t="s">
        <v>102</v>
      </c>
      <c r="H1049" s="155" t="s">
        <v>288</v>
      </c>
      <c r="I1049" s="155">
        <v>3.0</v>
      </c>
      <c r="J1049" s="155" t="s">
        <v>1567</v>
      </c>
      <c r="K1049" s="155" t="s">
        <v>498</v>
      </c>
      <c r="L1049" s="146"/>
      <c r="M1049" s="146"/>
      <c r="N1049" s="146"/>
      <c r="O1049" s="146"/>
      <c r="P1049" s="146"/>
      <c r="Q1049" s="146"/>
    </row>
    <row r="1050">
      <c r="A1050" s="155" t="s">
        <v>2854</v>
      </c>
      <c r="B1050" s="146"/>
      <c r="C1050" s="146"/>
      <c r="D1050" s="156"/>
      <c r="E1050" s="157" t="s">
        <v>3086</v>
      </c>
      <c r="F1050" s="155">
        <v>1990.0</v>
      </c>
      <c r="G1050" s="155" t="s">
        <v>102</v>
      </c>
      <c r="H1050" s="155" t="s">
        <v>288</v>
      </c>
      <c r="I1050" s="155">
        <v>5.0</v>
      </c>
      <c r="J1050" s="155" t="s">
        <v>1927</v>
      </c>
      <c r="K1050" s="155" t="s">
        <v>498</v>
      </c>
      <c r="L1050" s="146"/>
      <c r="M1050" s="146"/>
      <c r="N1050" s="146"/>
      <c r="O1050" s="146"/>
      <c r="P1050" s="146"/>
      <c r="Q1050" s="146"/>
      <c r="R1050" s="146"/>
      <c r="S1050" s="146"/>
      <c r="T1050" s="146"/>
      <c r="U1050" s="146"/>
      <c r="V1050" s="146"/>
      <c r="W1050" s="146"/>
      <c r="X1050" s="146"/>
      <c r="Y1050" s="146"/>
    </row>
  </sheetData>
  <conditionalFormatting sqref="M3:M1099">
    <cfRule type="cellIs" dxfId="4" priority="1" operator="between">
      <formula>1</formula>
      <formula>19</formula>
    </cfRule>
  </conditionalFormatting>
  <conditionalFormatting sqref="M3:M1099">
    <cfRule type="cellIs" dxfId="5" priority="2" operator="between">
      <formula>20</formula>
      <formula>50</formula>
    </cfRule>
  </conditionalFormatting>
  <conditionalFormatting sqref="M3:M1099">
    <cfRule type="cellIs" dxfId="6" priority="3" operator="between">
      <formula>51</formula>
      <formula>120</formula>
    </cfRule>
  </conditionalFormatting>
  <conditionalFormatting sqref="M3:M1099">
    <cfRule type="cellIs" dxfId="7" priority="4" operator="between">
      <formula>121</formula>
      <formula>249</formula>
    </cfRule>
  </conditionalFormatting>
  <conditionalFormatting sqref="M3:M1099">
    <cfRule type="cellIs" dxfId="8" priority="5" operator="greaterThan">
      <formula>249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9" t="str">
        <f>#REF!+1</f>
        <v>#REF!</v>
      </c>
      <c r="B1" s="5"/>
      <c r="C1" s="5"/>
      <c r="D1" s="90" t="s">
        <v>21</v>
      </c>
      <c r="E1" s="90" t="s">
        <v>2677</v>
      </c>
      <c r="F1" s="91">
        <v>2019.0</v>
      </c>
      <c r="G1" s="91" t="s">
        <v>956</v>
      </c>
      <c r="H1" s="91" t="s">
        <v>2678</v>
      </c>
      <c r="I1" s="91">
        <v>72.0</v>
      </c>
      <c r="J1" s="92"/>
      <c r="K1" s="91" t="s">
        <v>72</v>
      </c>
      <c r="L1" s="92"/>
      <c r="M1" s="5">
        <v>1.0</v>
      </c>
    </row>
    <row r="2">
      <c r="A2" s="89" t="str">
        <f t="shared" ref="A2:A14" si="1">A1+1</f>
        <v>#REF!</v>
      </c>
      <c r="B2" s="5"/>
      <c r="C2" s="5"/>
      <c r="D2" s="90" t="s">
        <v>16</v>
      </c>
      <c r="E2" s="90" t="s">
        <v>2679</v>
      </c>
      <c r="F2" s="91">
        <v>2019.0</v>
      </c>
      <c r="G2" s="91" t="s">
        <v>956</v>
      </c>
      <c r="H2" s="91" t="s">
        <v>1449</v>
      </c>
      <c r="I2" s="91">
        <v>555.0</v>
      </c>
      <c r="J2" s="91" t="s">
        <v>2680</v>
      </c>
      <c r="K2" s="91" t="s">
        <v>60</v>
      </c>
      <c r="L2" s="92"/>
      <c r="M2" s="5">
        <v>3.0</v>
      </c>
    </row>
    <row r="3">
      <c r="A3" s="89" t="str">
        <f t="shared" si="1"/>
        <v>#REF!</v>
      </c>
      <c r="B3" s="5"/>
      <c r="C3" s="5"/>
      <c r="D3" s="90" t="s">
        <v>16</v>
      </c>
      <c r="E3" s="90" t="s">
        <v>2681</v>
      </c>
      <c r="F3" s="91">
        <v>2019.0</v>
      </c>
      <c r="G3" s="91" t="s">
        <v>1852</v>
      </c>
      <c r="H3" s="91" t="s">
        <v>1449</v>
      </c>
      <c r="I3" s="91">
        <v>8.0</v>
      </c>
      <c r="J3" s="91" t="s">
        <v>1860</v>
      </c>
      <c r="K3" s="91" t="s">
        <v>63</v>
      </c>
      <c r="L3" s="92"/>
      <c r="M3" s="5">
        <v>3.0</v>
      </c>
    </row>
    <row r="4">
      <c r="A4" s="89" t="str">
        <f t="shared" si="1"/>
        <v>#REF!</v>
      </c>
      <c r="B4" s="5"/>
      <c r="C4" s="5"/>
      <c r="D4" s="90" t="s">
        <v>16</v>
      </c>
      <c r="E4" s="90" t="s">
        <v>2682</v>
      </c>
      <c r="F4" s="91">
        <v>2019.0</v>
      </c>
      <c r="G4" s="91" t="s">
        <v>2683</v>
      </c>
      <c r="H4" s="91" t="s">
        <v>1823</v>
      </c>
      <c r="I4" s="91">
        <v>14.0</v>
      </c>
      <c r="J4" s="92"/>
      <c r="K4" s="91" t="s">
        <v>60</v>
      </c>
      <c r="L4" s="92"/>
      <c r="M4" s="5">
        <v>3.0</v>
      </c>
    </row>
    <row r="5">
      <c r="A5" s="89" t="str">
        <f t="shared" si="1"/>
        <v>#REF!</v>
      </c>
      <c r="B5" s="5"/>
      <c r="C5" s="5"/>
      <c r="D5" s="90" t="s">
        <v>21</v>
      </c>
      <c r="E5" s="90" t="s">
        <v>2684</v>
      </c>
      <c r="F5" s="99">
        <v>2019.0</v>
      </c>
      <c r="G5" s="99" t="s">
        <v>1099</v>
      </c>
      <c r="H5" s="99" t="s">
        <v>1836</v>
      </c>
      <c r="I5" s="99">
        <v>182.0</v>
      </c>
      <c r="J5" s="100"/>
      <c r="K5" s="99" t="s">
        <v>30</v>
      </c>
      <c r="M5" s="5">
        <v>3.0</v>
      </c>
    </row>
    <row r="6">
      <c r="A6" s="89" t="str">
        <f t="shared" si="1"/>
        <v>#REF!</v>
      </c>
      <c r="B6" s="5"/>
      <c r="C6" s="5"/>
      <c r="D6" s="90" t="s">
        <v>21</v>
      </c>
      <c r="E6" s="90" t="s">
        <v>2685</v>
      </c>
      <c r="F6" s="91">
        <v>2019.0</v>
      </c>
      <c r="G6" s="91" t="s">
        <v>956</v>
      </c>
      <c r="H6" s="91" t="s">
        <v>2686</v>
      </c>
      <c r="I6" s="91">
        <v>134.0</v>
      </c>
      <c r="J6" s="92"/>
      <c r="K6" s="91" t="s">
        <v>25</v>
      </c>
      <c r="L6" s="92"/>
      <c r="M6" s="5">
        <v>4.0</v>
      </c>
    </row>
    <row r="7">
      <c r="A7" s="89" t="str">
        <f t="shared" si="1"/>
        <v>#REF!</v>
      </c>
      <c r="B7" s="5"/>
      <c r="C7" s="5"/>
      <c r="D7" s="90" t="s">
        <v>16</v>
      </c>
      <c r="E7" s="90" t="s">
        <v>2687</v>
      </c>
      <c r="F7" s="91">
        <v>2018.0</v>
      </c>
      <c r="G7" s="91" t="s">
        <v>786</v>
      </c>
      <c r="H7" s="91" t="s">
        <v>2688</v>
      </c>
      <c r="I7" s="91">
        <v>25.0</v>
      </c>
      <c r="J7" s="91" t="s">
        <v>2689</v>
      </c>
      <c r="K7" s="91" t="s">
        <v>63</v>
      </c>
      <c r="L7" s="92"/>
      <c r="M7" s="5">
        <v>5.0</v>
      </c>
    </row>
    <row r="8">
      <c r="A8" s="89" t="str">
        <f t="shared" si="1"/>
        <v>#REF!</v>
      </c>
      <c r="B8" s="5"/>
      <c r="C8" s="5"/>
      <c r="D8" s="90" t="s">
        <v>161</v>
      </c>
      <c r="E8" s="90" t="s">
        <v>2690</v>
      </c>
      <c r="F8" s="91">
        <v>2019.0</v>
      </c>
      <c r="G8" s="91" t="s">
        <v>1995</v>
      </c>
      <c r="H8" s="91" t="s">
        <v>2691</v>
      </c>
      <c r="I8" s="91">
        <v>206.0</v>
      </c>
      <c r="J8" s="92"/>
      <c r="K8" s="91" t="s">
        <v>72</v>
      </c>
      <c r="L8" s="92"/>
      <c r="M8" s="5">
        <v>5.0</v>
      </c>
    </row>
    <row r="9">
      <c r="A9" s="89" t="str">
        <f t="shared" si="1"/>
        <v>#REF!</v>
      </c>
      <c r="B9" s="5"/>
      <c r="C9" s="5"/>
      <c r="D9" s="90" t="s">
        <v>21</v>
      </c>
      <c r="E9" s="90" t="s">
        <v>2692</v>
      </c>
      <c r="F9" s="91">
        <v>2019.0</v>
      </c>
      <c r="G9" s="91" t="s">
        <v>956</v>
      </c>
      <c r="H9" s="91" t="s">
        <v>2693</v>
      </c>
      <c r="I9" s="91">
        <v>111.0</v>
      </c>
      <c r="J9" s="92"/>
      <c r="K9" s="91" t="s">
        <v>25</v>
      </c>
      <c r="L9" s="92"/>
      <c r="M9" s="5">
        <v>5.0</v>
      </c>
    </row>
    <row r="10">
      <c r="A10" s="89" t="str">
        <f t="shared" si="1"/>
        <v>#REF!</v>
      </c>
      <c r="B10" s="5"/>
      <c r="C10" s="5"/>
      <c r="D10" s="90" t="s">
        <v>21</v>
      </c>
      <c r="E10" s="90" t="s">
        <v>2694</v>
      </c>
      <c r="F10" s="91">
        <v>2019.0</v>
      </c>
      <c r="G10" s="91" t="s">
        <v>956</v>
      </c>
      <c r="H10" s="91" t="s">
        <v>2693</v>
      </c>
      <c r="I10" s="91">
        <v>111.0</v>
      </c>
      <c r="J10" s="92"/>
      <c r="K10" s="91" t="s">
        <v>25</v>
      </c>
      <c r="L10" s="92"/>
      <c r="M10" s="5">
        <v>5.0</v>
      </c>
    </row>
    <row r="11">
      <c r="A11" s="89" t="str">
        <f t="shared" si="1"/>
        <v>#REF!</v>
      </c>
      <c r="B11" s="5"/>
      <c r="C11" s="5"/>
      <c r="D11" s="90" t="s">
        <v>21</v>
      </c>
      <c r="E11" s="90" t="s">
        <v>2695</v>
      </c>
      <c r="F11" s="101">
        <v>2019.0</v>
      </c>
      <c r="G11" s="101" t="s">
        <v>1852</v>
      </c>
      <c r="H11" s="101" t="s">
        <v>2691</v>
      </c>
      <c r="I11" s="101">
        <v>206.0</v>
      </c>
      <c r="J11" s="102" t="s">
        <v>898</v>
      </c>
      <c r="K11" s="102" t="s">
        <v>72</v>
      </c>
      <c r="L11" s="92"/>
      <c r="M11" s="5">
        <v>5.0</v>
      </c>
    </row>
    <row r="12">
      <c r="A12" s="89" t="str">
        <f t="shared" si="1"/>
        <v>#REF!</v>
      </c>
      <c r="B12" s="5"/>
      <c r="C12" s="5"/>
      <c r="D12" s="90" t="s">
        <v>21</v>
      </c>
      <c r="E12" s="90" t="s">
        <v>2696</v>
      </c>
      <c r="F12" s="101">
        <v>2019.0</v>
      </c>
      <c r="G12" s="101" t="s">
        <v>884</v>
      </c>
      <c r="H12" s="101" t="s">
        <v>2697</v>
      </c>
      <c r="I12" s="101">
        <v>238.0</v>
      </c>
      <c r="J12" s="102" t="s">
        <v>2698</v>
      </c>
      <c r="K12" s="102" t="s">
        <v>862</v>
      </c>
      <c r="L12" s="92"/>
      <c r="M12" s="5">
        <v>5.0</v>
      </c>
    </row>
    <row r="13">
      <c r="A13" s="89" t="str">
        <f t="shared" si="1"/>
        <v>#REF!</v>
      </c>
      <c r="B13" s="5"/>
      <c r="C13" s="5"/>
      <c r="D13" s="90" t="s">
        <v>21</v>
      </c>
      <c r="E13" s="90" t="s">
        <v>2699</v>
      </c>
      <c r="F13" s="101">
        <v>2019.0</v>
      </c>
      <c r="G13" s="101" t="s">
        <v>786</v>
      </c>
      <c r="H13" s="101" t="s">
        <v>2697</v>
      </c>
      <c r="I13" s="101">
        <v>273.0</v>
      </c>
      <c r="J13" s="102" t="s">
        <v>1495</v>
      </c>
      <c r="K13" s="102" t="s">
        <v>25</v>
      </c>
      <c r="L13" s="92"/>
      <c r="M13" s="5">
        <v>5.0</v>
      </c>
    </row>
    <row r="14">
      <c r="A14" s="89" t="str">
        <f t="shared" si="1"/>
        <v>#REF!</v>
      </c>
      <c r="B14" s="5"/>
      <c r="C14" s="5"/>
      <c r="D14" s="90" t="s">
        <v>21</v>
      </c>
      <c r="E14" s="90" t="s">
        <v>2700</v>
      </c>
      <c r="F14" s="101">
        <v>2019.0</v>
      </c>
      <c r="G14" s="101" t="s">
        <v>1852</v>
      </c>
      <c r="H14" s="101" t="s">
        <v>2701</v>
      </c>
      <c r="I14" s="101">
        <v>299.0</v>
      </c>
      <c r="J14" s="102" t="s">
        <v>2702</v>
      </c>
      <c r="K14" s="102" t="s">
        <v>72</v>
      </c>
      <c r="L14" s="92"/>
      <c r="M14" s="5">
        <v>5.0</v>
      </c>
    </row>
    <row r="15">
      <c r="A15" s="89" t="str">
        <f>'Drop 1 Football'!A7+1</f>
        <v>#REF!</v>
      </c>
      <c r="B15" s="5"/>
      <c r="C15" s="5"/>
      <c r="D15" s="90" t="s">
        <v>16</v>
      </c>
      <c r="E15" s="90" t="s">
        <v>2703</v>
      </c>
      <c r="F15" s="91">
        <v>2019.0</v>
      </c>
      <c r="G15" s="91" t="s">
        <v>2704</v>
      </c>
      <c r="H15" s="91" t="s">
        <v>1449</v>
      </c>
      <c r="I15" s="91">
        <v>91.0</v>
      </c>
      <c r="J15" s="91" t="s">
        <v>1047</v>
      </c>
      <c r="K15" s="91" t="s">
        <v>2705</v>
      </c>
      <c r="L15" s="92"/>
      <c r="M15" s="5">
        <v>5.0</v>
      </c>
    </row>
    <row r="16">
      <c r="A16" s="89" t="str">
        <f t="shared" ref="A16:A18" si="2">A15+1</f>
        <v>#REF!</v>
      </c>
      <c r="B16" s="5"/>
      <c r="C16" s="5"/>
      <c r="D16" s="90" t="s">
        <v>16</v>
      </c>
      <c r="E16" s="90" t="s">
        <v>2706</v>
      </c>
      <c r="F16" s="91">
        <v>2019.0</v>
      </c>
      <c r="G16" s="91" t="s">
        <v>884</v>
      </c>
      <c r="H16" s="91" t="s">
        <v>1449</v>
      </c>
      <c r="I16" s="91">
        <v>223.0</v>
      </c>
      <c r="J16" s="91" t="s">
        <v>851</v>
      </c>
      <c r="K16" s="91" t="s">
        <v>63</v>
      </c>
      <c r="L16" s="92"/>
      <c r="M16" s="5">
        <v>5.0</v>
      </c>
    </row>
    <row r="17">
      <c r="A17" s="89" t="str">
        <f t="shared" si="2"/>
        <v>#REF!</v>
      </c>
      <c r="B17" s="5"/>
      <c r="C17" s="5"/>
      <c r="D17" s="90" t="s">
        <v>16</v>
      </c>
      <c r="E17" s="90" t="s">
        <v>2707</v>
      </c>
      <c r="F17" s="91">
        <v>2019.0</v>
      </c>
      <c r="G17" s="91" t="s">
        <v>956</v>
      </c>
      <c r="H17" s="91" t="s">
        <v>1449</v>
      </c>
      <c r="I17" s="91">
        <v>294.0</v>
      </c>
      <c r="J17" s="91" t="s">
        <v>2708</v>
      </c>
      <c r="K17" s="91" t="s">
        <v>63</v>
      </c>
      <c r="L17" s="92"/>
      <c r="M17" s="5">
        <v>5.0</v>
      </c>
    </row>
    <row r="18">
      <c r="A18" s="89" t="str">
        <f t="shared" si="2"/>
        <v>#REF!</v>
      </c>
      <c r="B18" s="5"/>
      <c r="C18" s="5"/>
      <c r="D18" s="90" t="s">
        <v>16</v>
      </c>
      <c r="E18" s="90" t="s">
        <v>2709</v>
      </c>
      <c r="F18" s="91">
        <v>2019.0</v>
      </c>
      <c r="G18" s="91" t="s">
        <v>786</v>
      </c>
      <c r="H18" s="91" t="s">
        <v>1449</v>
      </c>
      <c r="I18" s="91">
        <v>5.0</v>
      </c>
      <c r="J18" s="91" t="s">
        <v>901</v>
      </c>
      <c r="K18" s="91" t="s">
        <v>60</v>
      </c>
      <c r="L18" s="92"/>
      <c r="M18" s="5">
        <v>5.0</v>
      </c>
    </row>
    <row r="19">
      <c r="A19" s="89" t="str">
        <f>'Drop 1 Football'!A71+1</f>
        <v>#VALUE!</v>
      </c>
      <c r="B19" s="5"/>
      <c r="C19" s="5"/>
      <c r="D19" s="90" t="s">
        <v>21</v>
      </c>
      <c r="E19" s="90" t="s">
        <v>2710</v>
      </c>
      <c r="F19" s="91">
        <v>2019.0</v>
      </c>
      <c r="G19" s="103" t="s">
        <v>2711</v>
      </c>
      <c r="H19" s="104" t="s">
        <v>2712</v>
      </c>
      <c r="I19" s="91">
        <v>24.0</v>
      </c>
      <c r="J19" s="105" t="s">
        <v>2713</v>
      </c>
      <c r="K19" s="103" t="s">
        <v>30</v>
      </c>
      <c r="L19" s="92"/>
      <c r="M19" s="5">
        <v>5.0</v>
      </c>
    </row>
    <row r="20">
      <c r="A20" s="89" t="str">
        <f>'Drop 1 Baseball'!A8+1</f>
        <v>#VALUE!</v>
      </c>
      <c r="B20" s="5"/>
      <c r="C20" s="5"/>
      <c r="D20" s="90" t="s">
        <v>21</v>
      </c>
      <c r="E20" s="90" t="s">
        <v>2714</v>
      </c>
      <c r="F20" s="106">
        <v>1996.0</v>
      </c>
      <c r="G20" s="106" t="s">
        <v>2715</v>
      </c>
      <c r="H20" s="107" t="s">
        <v>1826</v>
      </c>
      <c r="I20" s="106">
        <v>35.0</v>
      </c>
      <c r="J20" s="108"/>
      <c r="K20" s="106" t="s">
        <v>2716</v>
      </c>
      <c r="L20" s="92"/>
      <c r="M20" s="5">
        <v>5.0</v>
      </c>
    </row>
    <row r="21">
      <c r="A21" s="89" t="str">
        <f t="shared" ref="A21:A25" si="3">A20+1</f>
        <v>#VALUE!</v>
      </c>
      <c r="B21" s="5"/>
      <c r="C21" s="5"/>
      <c r="D21" s="90" t="s">
        <v>21</v>
      </c>
      <c r="E21" s="90" t="s">
        <v>2717</v>
      </c>
      <c r="F21" s="5">
        <v>2019.0</v>
      </c>
      <c r="G21" s="5" t="s">
        <v>2718</v>
      </c>
      <c r="H21" s="5" t="s">
        <v>2719</v>
      </c>
      <c r="I21" s="5">
        <v>106.0</v>
      </c>
      <c r="J21" s="5" t="s">
        <v>2720</v>
      </c>
      <c r="K21" s="5" t="s">
        <v>72</v>
      </c>
      <c r="M21" s="5">
        <v>5.0</v>
      </c>
    </row>
    <row r="22">
      <c r="A22" s="89" t="str">
        <f t="shared" si="3"/>
        <v>#VALUE!</v>
      </c>
      <c r="B22" s="5"/>
      <c r="C22" s="5"/>
      <c r="D22" s="90" t="s">
        <v>21</v>
      </c>
      <c r="E22" s="90" t="s">
        <v>2721</v>
      </c>
      <c r="F22" s="5">
        <v>2019.0</v>
      </c>
      <c r="G22" s="5" t="s">
        <v>2718</v>
      </c>
      <c r="H22" s="5" t="s">
        <v>2722</v>
      </c>
      <c r="I22" s="5">
        <v>145.0</v>
      </c>
      <c r="K22" s="5" t="s">
        <v>25</v>
      </c>
      <c r="M22" s="5">
        <v>5.0</v>
      </c>
    </row>
    <row r="23">
      <c r="A23" s="89" t="str">
        <f t="shared" si="3"/>
        <v>#VALUE!</v>
      </c>
      <c r="B23" s="5"/>
      <c r="C23" s="5"/>
      <c r="D23" s="90" t="s">
        <v>21</v>
      </c>
      <c r="E23" s="90" t="s">
        <v>2723</v>
      </c>
      <c r="F23" s="106">
        <v>2019.0</v>
      </c>
      <c r="G23" s="106" t="s">
        <v>853</v>
      </c>
      <c r="H23" s="106" t="s">
        <v>2724</v>
      </c>
      <c r="I23" s="106">
        <v>215.0</v>
      </c>
      <c r="J23" s="108"/>
      <c r="K23" s="106" t="s">
        <v>666</v>
      </c>
      <c r="M23" s="5">
        <v>5.0</v>
      </c>
    </row>
    <row r="24">
      <c r="A24" s="89" t="str">
        <f t="shared" si="3"/>
        <v>#VALUE!</v>
      </c>
      <c r="B24" s="5"/>
      <c r="C24" s="5"/>
      <c r="D24" s="90" t="s">
        <v>66</v>
      </c>
      <c r="E24" s="90" t="s">
        <v>2725</v>
      </c>
      <c r="F24" s="99">
        <v>2019.0</v>
      </c>
      <c r="G24" s="99" t="s">
        <v>786</v>
      </c>
      <c r="H24" s="99" t="s">
        <v>2686</v>
      </c>
      <c r="I24" s="99">
        <v>266.0</v>
      </c>
      <c r="J24" s="100"/>
      <c r="K24" s="99" t="s">
        <v>462</v>
      </c>
      <c r="M24" s="5">
        <v>5.0</v>
      </c>
    </row>
    <row r="25">
      <c r="A25" s="89" t="str">
        <f t="shared" si="3"/>
        <v>#VALUE!</v>
      </c>
      <c r="B25" s="5"/>
      <c r="C25" s="5"/>
      <c r="D25" s="90" t="s">
        <v>66</v>
      </c>
      <c r="E25" s="90" t="s">
        <v>2726</v>
      </c>
      <c r="F25" s="106">
        <v>2018.0</v>
      </c>
      <c r="G25" s="106" t="s">
        <v>954</v>
      </c>
      <c r="H25" s="106" t="s">
        <v>2447</v>
      </c>
      <c r="I25" s="106">
        <v>132.0</v>
      </c>
      <c r="J25" s="108"/>
      <c r="K25" s="106" t="s">
        <v>462</v>
      </c>
      <c r="M25" s="5">
        <v>5.0</v>
      </c>
    </row>
    <row r="26">
      <c r="A26" s="89" t="str">
        <f>'Drop 1 Football'!A273+1</f>
        <v>#VALUE!</v>
      </c>
      <c r="B26" s="5"/>
      <c r="C26" s="5"/>
      <c r="D26" s="90" t="s">
        <v>66</v>
      </c>
      <c r="E26" s="109">
        <v>6365547.0</v>
      </c>
      <c r="F26" s="106">
        <v>2019.0</v>
      </c>
      <c r="G26" s="106" t="s">
        <v>956</v>
      </c>
      <c r="H26" s="106" t="s">
        <v>2247</v>
      </c>
      <c r="I26" s="106">
        <v>68.0</v>
      </c>
      <c r="J26" s="108"/>
      <c r="K26" s="106" t="s">
        <v>467</v>
      </c>
      <c r="M26" s="5">
        <v>5.0</v>
      </c>
    </row>
    <row r="27">
      <c r="A27" s="89" t="str">
        <f t="shared" ref="A27:A46" si="4">A26+1</f>
        <v>#VALUE!</v>
      </c>
      <c r="B27" s="5"/>
      <c r="C27" s="5"/>
      <c r="D27" s="90" t="s">
        <v>66</v>
      </c>
      <c r="E27" s="90" t="s">
        <v>2727</v>
      </c>
      <c r="F27" s="99">
        <v>2018.0</v>
      </c>
      <c r="G27" s="99" t="s">
        <v>786</v>
      </c>
      <c r="H27" s="99" t="s">
        <v>2728</v>
      </c>
      <c r="I27" s="99">
        <v>181.0</v>
      </c>
      <c r="J27" s="100"/>
      <c r="K27" s="99" t="s">
        <v>462</v>
      </c>
      <c r="M27" s="5">
        <v>5.0</v>
      </c>
    </row>
    <row r="28">
      <c r="A28" s="89" t="str">
        <f t="shared" si="4"/>
        <v>#VALUE!</v>
      </c>
      <c r="B28" s="5"/>
      <c r="C28" s="5"/>
      <c r="D28" s="90" t="s">
        <v>21</v>
      </c>
      <c r="E28" s="90" t="s">
        <v>2729</v>
      </c>
      <c r="F28" s="5">
        <v>2018.0</v>
      </c>
      <c r="G28" s="5" t="s">
        <v>2012</v>
      </c>
      <c r="H28" s="5" t="s">
        <v>2730</v>
      </c>
      <c r="I28" s="5">
        <v>180.0</v>
      </c>
      <c r="J28" s="5" t="s">
        <v>1811</v>
      </c>
      <c r="K28" s="5" t="s">
        <v>72</v>
      </c>
      <c r="M28" s="5">
        <v>5.0</v>
      </c>
    </row>
    <row r="29">
      <c r="A29" s="89" t="str">
        <f t="shared" si="4"/>
        <v>#VALUE!</v>
      </c>
      <c r="B29" s="5"/>
      <c r="C29" s="5"/>
      <c r="D29" s="90" t="s">
        <v>21</v>
      </c>
      <c r="E29" s="90" t="s">
        <v>2731</v>
      </c>
      <c r="F29" s="5">
        <v>2019.0</v>
      </c>
      <c r="G29" s="5" t="s">
        <v>909</v>
      </c>
      <c r="H29" s="5" t="s">
        <v>1990</v>
      </c>
      <c r="I29" s="5">
        <v>193.0</v>
      </c>
      <c r="J29" s="5" t="s">
        <v>2732</v>
      </c>
      <c r="K29" s="5" t="s">
        <v>72</v>
      </c>
      <c r="M29" s="5">
        <v>5.0</v>
      </c>
    </row>
    <row r="30">
      <c r="A30" s="89" t="str">
        <f t="shared" si="4"/>
        <v>#VALUE!</v>
      </c>
      <c r="B30" s="5"/>
      <c r="C30" s="5"/>
      <c r="D30" s="90" t="s">
        <v>21</v>
      </c>
      <c r="E30" s="90" t="s">
        <v>2733</v>
      </c>
      <c r="F30" s="5">
        <v>2019.0</v>
      </c>
      <c r="G30" s="5" t="s">
        <v>911</v>
      </c>
      <c r="H30" s="5" t="s">
        <v>2734</v>
      </c>
      <c r="I30" s="5">
        <v>95.0</v>
      </c>
      <c r="K30" s="5" t="s">
        <v>25</v>
      </c>
      <c r="M30" s="5">
        <v>5.0</v>
      </c>
    </row>
    <row r="31">
      <c r="A31" s="89" t="str">
        <f t="shared" si="4"/>
        <v>#VALUE!</v>
      </c>
      <c r="B31" s="5"/>
      <c r="C31" s="5"/>
      <c r="D31" s="90" t="s">
        <v>21</v>
      </c>
      <c r="E31" s="90" t="s">
        <v>2735</v>
      </c>
      <c r="F31" s="5">
        <v>2019.0</v>
      </c>
      <c r="G31" s="5" t="s">
        <v>911</v>
      </c>
      <c r="H31" s="5" t="s">
        <v>2734</v>
      </c>
      <c r="I31" s="5">
        <v>77.0</v>
      </c>
      <c r="K31" s="5" t="s">
        <v>25</v>
      </c>
      <c r="M31" s="5">
        <v>5.0</v>
      </c>
    </row>
    <row r="32">
      <c r="A32" s="89" t="str">
        <f t="shared" si="4"/>
        <v>#VALUE!</v>
      </c>
      <c r="B32" s="5"/>
      <c r="C32" s="5"/>
      <c r="D32" s="90" t="s">
        <v>21</v>
      </c>
      <c r="E32" s="90" t="s">
        <v>2736</v>
      </c>
      <c r="F32" s="5">
        <v>2019.0</v>
      </c>
      <c r="G32" s="5" t="s">
        <v>909</v>
      </c>
      <c r="H32" s="5" t="s">
        <v>2734</v>
      </c>
      <c r="I32" s="5">
        <v>165.0</v>
      </c>
      <c r="K32" s="5" t="s">
        <v>25</v>
      </c>
      <c r="M32" s="5">
        <v>5.0</v>
      </c>
    </row>
    <row r="33">
      <c r="A33" s="89" t="str">
        <f t="shared" si="4"/>
        <v>#VALUE!</v>
      </c>
      <c r="B33" s="5"/>
      <c r="C33" s="5"/>
      <c r="D33" s="90" t="s">
        <v>21</v>
      </c>
      <c r="E33" s="90" t="s">
        <v>2737</v>
      </c>
      <c r="F33" s="5">
        <v>2019.0</v>
      </c>
      <c r="G33" s="5" t="s">
        <v>911</v>
      </c>
      <c r="H33" s="5" t="s">
        <v>2734</v>
      </c>
      <c r="I33" s="5">
        <v>95.0</v>
      </c>
      <c r="J33" s="5" t="s">
        <v>2409</v>
      </c>
      <c r="K33" s="5" t="s">
        <v>25</v>
      </c>
      <c r="M33" s="5">
        <v>5.0</v>
      </c>
    </row>
    <row r="34">
      <c r="A34" s="89" t="str">
        <f t="shared" si="4"/>
        <v>#VALUE!</v>
      </c>
      <c r="B34" s="5"/>
      <c r="C34" s="5"/>
      <c r="D34" s="90" t="s">
        <v>21</v>
      </c>
      <c r="E34" s="90" t="s">
        <v>2738</v>
      </c>
      <c r="F34" s="5">
        <v>2019.0</v>
      </c>
      <c r="G34" s="5" t="s">
        <v>909</v>
      </c>
      <c r="H34" s="5" t="s">
        <v>1836</v>
      </c>
      <c r="I34" s="5">
        <v>182.0</v>
      </c>
      <c r="K34" s="5" t="s">
        <v>25</v>
      </c>
      <c r="M34" s="5">
        <v>5.0</v>
      </c>
    </row>
    <row r="35">
      <c r="A35" s="89" t="str">
        <f t="shared" si="4"/>
        <v>#VALUE!</v>
      </c>
      <c r="B35" s="5"/>
      <c r="C35" s="5"/>
      <c r="D35" s="90" t="s">
        <v>21</v>
      </c>
      <c r="E35" s="90" t="s">
        <v>2739</v>
      </c>
      <c r="F35" s="5">
        <v>2019.0</v>
      </c>
      <c r="G35" s="5" t="s">
        <v>909</v>
      </c>
      <c r="H35" s="5" t="s">
        <v>1836</v>
      </c>
      <c r="I35" s="5">
        <v>182.0</v>
      </c>
      <c r="K35" s="5" t="s">
        <v>25</v>
      </c>
      <c r="M35" s="5">
        <v>5.0</v>
      </c>
    </row>
    <row r="36">
      <c r="A36" s="89" t="str">
        <f t="shared" si="4"/>
        <v>#VALUE!</v>
      </c>
      <c r="B36" s="5"/>
      <c r="C36" s="5"/>
      <c r="D36" s="90" t="s">
        <v>21</v>
      </c>
      <c r="E36" s="90" t="s">
        <v>2740</v>
      </c>
      <c r="F36" s="5">
        <v>2019.0</v>
      </c>
      <c r="G36" s="5" t="s">
        <v>956</v>
      </c>
      <c r="H36" s="5" t="s">
        <v>1836</v>
      </c>
      <c r="I36" s="5">
        <v>107.0</v>
      </c>
      <c r="K36" s="5" t="s">
        <v>25</v>
      </c>
      <c r="M36" s="5">
        <v>5.0</v>
      </c>
    </row>
    <row r="37">
      <c r="A37" s="89" t="str">
        <f t="shared" si="4"/>
        <v>#VALUE!</v>
      </c>
      <c r="B37" s="5"/>
      <c r="C37" s="5"/>
      <c r="D37" s="90" t="s">
        <v>21</v>
      </c>
      <c r="E37" s="90" t="s">
        <v>2741</v>
      </c>
      <c r="F37" s="5">
        <v>2019.0</v>
      </c>
      <c r="G37" s="5" t="s">
        <v>1161</v>
      </c>
      <c r="H37" s="5" t="s">
        <v>2722</v>
      </c>
      <c r="I37" s="5">
        <v>211.0</v>
      </c>
      <c r="K37" s="5" t="s">
        <v>25</v>
      </c>
      <c r="M37" s="5">
        <v>5.0</v>
      </c>
    </row>
    <row r="38">
      <c r="A38" s="89" t="str">
        <f t="shared" si="4"/>
        <v>#VALUE!</v>
      </c>
      <c r="B38" s="5"/>
      <c r="C38" s="5"/>
      <c r="D38" s="90" t="s">
        <v>21</v>
      </c>
      <c r="E38" s="90" t="s">
        <v>2742</v>
      </c>
      <c r="F38" s="5">
        <v>2019.0</v>
      </c>
      <c r="G38" s="5" t="s">
        <v>1161</v>
      </c>
      <c r="H38" s="5" t="s">
        <v>2722</v>
      </c>
      <c r="I38" s="5">
        <v>211.0</v>
      </c>
      <c r="K38" s="5" t="s">
        <v>72</v>
      </c>
      <c r="M38" s="5">
        <v>5.0</v>
      </c>
    </row>
    <row r="39">
      <c r="A39" s="89" t="str">
        <f t="shared" si="4"/>
        <v>#VALUE!</v>
      </c>
      <c r="B39" s="5"/>
      <c r="C39" s="5"/>
      <c r="D39" s="90" t="s">
        <v>21</v>
      </c>
      <c r="E39" s="90" t="s">
        <v>2743</v>
      </c>
      <c r="F39" s="5">
        <v>2019.0</v>
      </c>
      <c r="G39" s="5" t="s">
        <v>1077</v>
      </c>
      <c r="H39" s="5" t="s">
        <v>2722</v>
      </c>
      <c r="I39" s="5">
        <v>48.0</v>
      </c>
      <c r="K39" s="5" t="s">
        <v>25</v>
      </c>
      <c r="M39" s="5">
        <v>5.0</v>
      </c>
    </row>
    <row r="40">
      <c r="A40" s="89" t="str">
        <f t="shared" si="4"/>
        <v>#VALUE!</v>
      </c>
      <c r="B40" s="5"/>
      <c r="C40" s="5"/>
      <c r="D40" s="90" t="s">
        <v>161</v>
      </c>
      <c r="E40" s="90" t="s">
        <v>2744</v>
      </c>
      <c r="F40" s="5">
        <v>2019.0</v>
      </c>
      <c r="G40" s="5" t="s">
        <v>905</v>
      </c>
      <c r="H40" s="5" t="s">
        <v>2722</v>
      </c>
      <c r="I40" s="5">
        <v>253.0</v>
      </c>
      <c r="J40" s="5" t="s">
        <v>898</v>
      </c>
      <c r="K40" s="5" t="s">
        <v>72</v>
      </c>
      <c r="M40" s="5">
        <v>5.0</v>
      </c>
    </row>
    <row r="41">
      <c r="A41" s="89" t="str">
        <f t="shared" si="4"/>
        <v>#VALUE!</v>
      </c>
      <c r="B41" s="5"/>
      <c r="C41" s="5"/>
      <c r="D41" s="90" t="s">
        <v>161</v>
      </c>
      <c r="E41" s="90" t="s">
        <v>2745</v>
      </c>
      <c r="F41" s="5">
        <v>2019.0</v>
      </c>
      <c r="G41" s="5" t="s">
        <v>905</v>
      </c>
      <c r="H41" s="5" t="s">
        <v>2722</v>
      </c>
      <c r="I41" s="5">
        <v>253.0</v>
      </c>
      <c r="J41" s="5"/>
      <c r="K41" s="5" t="s">
        <v>72</v>
      </c>
      <c r="M41" s="5">
        <v>5.0</v>
      </c>
    </row>
    <row r="42">
      <c r="A42" s="89" t="str">
        <f t="shared" si="4"/>
        <v>#VALUE!</v>
      </c>
      <c r="B42" s="5"/>
      <c r="C42" s="5"/>
      <c r="D42" s="90" t="s">
        <v>21</v>
      </c>
      <c r="E42" s="90" t="s">
        <v>2746</v>
      </c>
      <c r="F42" s="5">
        <v>2019.0</v>
      </c>
      <c r="G42" s="5" t="s">
        <v>909</v>
      </c>
      <c r="H42" s="5" t="s">
        <v>2722</v>
      </c>
      <c r="I42" s="5">
        <v>163.0</v>
      </c>
      <c r="K42" s="5" t="s">
        <v>25</v>
      </c>
      <c r="M42" s="5">
        <v>5.0</v>
      </c>
    </row>
    <row r="43">
      <c r="A43" s="89" t="str">
        <f t="shared" si="4"/>
        <v>#VALUE!</v>
      </c>
      <c r="B43" s="5"/>
      <c r="C43" s="5"/>
      <c r="D43" s="90" t="s">
        <v>66</v>
      </c>
      <c r="E43" s="90" t="s">
        <v>2747</v>
      </c>
      <c r="F43" s="5">
        <v>2019.0</v>
      </c>
      <c r="G43" s="5" t="s">
        <v>956</v>
      </c>
      <c r="H43" s="5" t="s">
        <v>2722</v>
      </c>
      <c r="I43" s="5">
        <v>95.0</v>
      </c>
      <c r="K43" s="5" t="s">
        <v>467</v>
      </c>
      <c r="M43" s="5">
        <v>5.0</v>
      </c>
    </row>
    <row r="44">
      <c r="A44" s="89" t="str">
        <f t="shared" si="4"/>
        <v>#VALUE!</v>
      </c>
      <c r="B44" s="5"/>
      <c r="C44" s="5"/>
      <c r="D44" s="90" t="s">
        <v>66</v>
      </c>
      <c r="E44" s="90" t="s">
        <v>2748</v>
      </c>
      <c r="F44" s="5">
        <v>2017.0</v>
      </c>
      <c r="G44" s="5" t="s">
        <v>319</v>
      </c>
      <c r="H44" s="5" t="s">
        <v>2749</v>
      </c>
      <c r="I44" s="5">
        <v>197.0</v>
      </c>
      <c r="J44" s="5" t="s">
        <v>2750</v>
      </c>
      <c r="K44" s="5" t="s">
        <v>462</v>
      </c>
      <c r="M44" s="5">
        <v>5.0</v>
      </c>
    </row>
    <row r="45">
      <c r="A45" s="89" t="str">
        <f t="shared" si="4"/>
        <v>#VALUE!</v>
      </c>
      <c r="B45" s="5"/>
      <c r="C45" s="5"/>
      <c r="D45" s="90" t="s">
        <v>66</v>
      </c>
      <c r="E45" s="90" t="s">
        <v>2751</v>
      </c>
      <c r="F45" s="5">
        <v>2019.0</v>
      </c>
      <c r="G45" s="5" t="s">
        <v>905</v>
      </c>
      <c r="H45" s="5" t="s">
        <v>2678</v>
      </c>
      <c r="I45" s="5">
        <v>261.0</v>
      </c>
      <c r="K45" s="5" t="s">
        <v>467</v>
      </c>
      <c r="M45" s="5">
        <v>5.0</v>
      </c>
    </row>
    <row r="46">
      <c r="A46" s="89" t="str">
        <f t="shared" si="4"/>
        <v>#VALUE!</v>
      </c>
      <c r="B46" s="5"/>
      <c r="C46" s="5"/>
      <c r="D46" s="90" t="s">
        <v>66</v>
      </c>
      <c r="E46" s="5">
        <v>1627568.0</v>
      </c>
      <c r="F46" s="5">
        <v>2020.0</v>
      </c>
      <c r="G46" s="5" t="s">
        <v>786</v>
      </c>
      <c r="H46" s="5" t="s">
        <v>2752</v>
      </c>
      <c r="I46" s="5" t="s">
        <v>2210</v>
      </c>
      <c r="K46" s="5" t="s">
        <v>467</v>
      </c>
      <c r="M46" s="5">
        <v>5.0</v>
      </c>
    </row>
    <row r="47">
      <c r="A47" s="89">
        <f>'Drop 1 TCG'!A4+1</f>
        <v>10977</v>
      </c>
      <c r="D47" s="90" t="s">
        <v>66</v>
      </c>
      <c r="E47" s="5">
        <v>3702730.0</v>
      </c>
      <c r="F47" s="5">
        <v>2020.0</v>
      </c>
      <c r="G47" s="5" t="s">
        <v>786</v>
      </c>
      <c r="H47" s="5" t="s">
        <v>2752</v>
      </c>
      <c r="I47" s="5" t="s">
        <v>2210</v>
      </c>
      <c r="J47" s="5" t="s">
        <v>2087</v>
      </c>
      <c r="K47" s="5" t="s">
        <v>68</v>
      </c>
      <c r="M47" s="5">
        <v>5.0</v>
      </c>
    </row>
    <row r="48">
      <c r="A48" s="89">
        <f>A47+1</f>
        <v>10978</v>
      </c>
      <c r="B48" s="5"/>
      <c r="C48" s="5"/>
      <c r="D48" s="90" t="s">
        <v>16</v>
      </c>
      <c r="E48" s="90" t="s">
        <v>2753</v>
      </c>
      <c r="F48" s="91">
        <v>2020.0</v>
      </c>
      <c r="G48" s="91" t="s">
        <v>18</v>
      </c>
      <c r="H48" s="91" t="s">
        <v>1823</v>
      </c>
      <c r="I48" s="91">
        <v>50.0</v>
      </c>
      <c r="J48" s="92"/>
      <c r="K48" s="91" t="s">
        <v>20</v>
      </c>
      <c r="L48" s="92"/>
      <c r="M48" s="5">
        <v>6.0</v>
      </c>
    </row>
    <row r="49">
      <c r="A49" s="89" t="str">
        <f>'Drop 1 Football'!A288+1</f>
        <v>#VALUE!</v>
      </c>
      <c r="B49" s="5"/>
      <c r="C49" s="5"/>
      <c r="D49" s="90" t="s">
        <v>21</v>
      </c>
      <c r="E49" s="90" t="s">
        <v>2754</v>
      </c>
      <c r="F49" s="5">
        <v>2019.0</v>
      </c>
      <c r="G49" s="5" t="s">
        <v>905</v>
      </c>
      <c r="H49" s="5" t="s">
        <v>2755</v>
      </c>
      <c r="I49" s="5">
        <v>122.0</v>
      </c>
      <c r="K49" s="5" t="s">
        <v>25</v>
      </c>
      <c r="M49" s="5">
        <v>6.0</v>
      </c>
    </row>
    <row r="50">
      <c r="A50" s="5">
        <v>12191.0</v>
      </c>
      <c r="D50" s="90" t="s">
        <v>21</v>
      </c>
      <c r="E50" s="90" t="s">
        <v>2756</v>
      </c>
      <c r="F50" s="5">
        <v>2019.0</v>
      </c>
      <c r="G50" s="5" t="s">
        <v>1995</v>
      </c>
      <c r="H50" s="5" t="s">
        <v>2701</v>
      </c>
      <c r="I50" s="5">
        <v>299.0</v>
      </c>
      <c r="J50" s="5" t="s">
        <v>105</v>
      </c>
      <c r="K50" s="5" t="s">
        <v>25</v>
      </c>
      <c r="M50" s="5">
        <v>6.0</v>
      </c>
    </row>
    <row r="51">
      <c r="A51" s="5">
        <v>12192.0</v>
      </c>
      <c r="D51" s="90" t="s">
        <v>21</v>
      </c>
      <c r="E51" s="90" t="s">
        <v>2757</v>
      </c>
      <c r="F51" s="5">
        <v>2019.0</v>
      </c>
      <c r="G51" s="5" t="s">
        <v>1995</v>
      </c>
      <c r="H51" s="5" t="s">
        <v>1862</v>
      </c>
      <c r="I51" s="5">
        <v>8.0</v>
      </c>
      <c r="J51" s="5" t="s">
        <v>2758</v>
      </c>
      <c r="K51" s="5" t="s">
        <v>25</v>
      </c>
      <c r="M51" s="5">
        <v>6.0</v>
      </c>
    </row>
    <row r="52">
      <c r="A52" s="89">
        <f t="shared" ref="A52:A53" si="5">A51+1</f>
        <v>12193</v>
      </c>
      <c r="B52" s="5"/>
      <c r="C52" s="5"/>
      <c r="D52" s="90" t="s">
        <v>66</v>
      </c>
      <c r="E52" s="90" t="s">
        <v>2759</v>
      </c>
      <c r="F52" s="106">
        <v>2019.0</v>
      </c>
      <c r="G52" s="106" t="s">
        <v>956</v>
      </c>
      <c r="H52" s="106" t="s">
        <v>2247</v>
      </c>
      <c r="I52" s="106">
        <v>68.0</v>
      </c>
      <c r="J52" s="108"/>
      <c r="K52" s="106" t="s">
        <v>244</v>
      </c>
      <c r="M52" s="5">
        <v>7.0</v>
      </c>
    </row>
    <row r="53">
      <c r="A53" s="89">
        <f t="shared" si="5"/>
        <v>12194</v>
      </c>
      <c r="B53" s="5"/>
      <c r="C53" s="5"/>
      <c r="D53" s="90" t="s">
        <v>21</v>
      </c>
      <c r="E53" s="90" t="s">
        <v>2760</v>
      </c>
      <c r="F53" s="91">
        <v>2019.0</v>
      </c>
      <c r="G53" s="91" t="s">
        <v>956</v>
      </c>
      <c r="H53" s="91" t="s">
        <v>2686</v>
      </c>
      <c r="I53" s="91">
        <v>560.0</v>
      </c>
      <c r="J53" s="92"/>
      <c r="K53" s="91" t="s">
        <v>30</v>
      </c>
      <c r="L53" s="92"/>
      <c r="M53" s="5">
        <v>8.0</v>
      </c>
    </row>
    <row r="54">
      <c r="A54" s="89" t="str">
        <f>'Drop 1 Football'!A194+1</f>
        <v>#VALUE!</v>
      </c>
      <c r="B54" s="5"/>
      <c r="C54" s="5"/>
      <c r="D54" s="90" t="s">
        <v>21</v>
      </c>
      <c r="E54" s="90" t="s">
        <v>2761</v>
      </c>
      <c r="F54" s="106">
        <v>2019.0</v>
      </c>
      <c r="G54" s="106" t="s">
        <v>2718</v>
      </c>
      <c r="H54" s="107" t="s">
        <v>1823</v>
      </c>
      <c r="I54" s="106">
        <v>561.0</v>
      </c>
      <c r="J54" s="108"/>
      <c r="K54" s="106" t="s">
        <v>25</v>
      </c>
      <c r="M54" s="5">
        <v>8.0</v>
      </c>
    </row>
    <row r="55">
      <c r="A55" s="89" t="str">
        <f t="shared" ref="A55:A72" si="6">A54+1</f>
        <v>#VALUE!</v>
      </c>
      <c r="B55" s="5"/>
      <c r="C55" s="5"/>
      <c r="D55" s="90" t="s">
        <v>21</v>
      </c>
      <c r="E55" s="90" t="s">
        <v>2762</v>
      </c>
      <c r="F55" s="5">
        <v>2019.0</v>
      </c>
      <c r="G55" s="5" t="s">
        <v>2718</v>
      </c>
      <c r="H55" s="5" t="s">
        <v>2722</v>
      </c>
      <c r="I55" s="5">
        <v>121.0</v>
      </c>
      <c r="K55" s="5" t="s">
        <v>30</v>
      </c>
      <c r="M55" s="5">
        <v>8.0</v>
      </c>
    </row>
    <row r="56">
      <c r="A56" s="89" t="str">
        <f t="shared" si="6"/>
        <v>#VALUE!</v>
      </c>
      <c r="B56" s="5"/>
      <c r="C56" s="5"/>
      <c r="D56" s="90" t="s">
        <v>21</v>
      </c>
      <c r="E56" s="90" t="s">
        <v>2763</v>
      </c>
      <c r="F56" s="106">
        <v>2019.0</v>
      </c>
      <c r="G56" s="106" t="s">
        <v>956</v>
      </c>
      <c r="H56" s="106" t="s">
        <v>2712</v>
      </c>
      <c r="I56" s="106">
        <v>56.0</v>
      </c>
      <c r="J56" s="106" t="s">
        <v>2720</v>
      </c>
      <c r="K56" s="106" t="s">
        <v>30</v>
      </c>
      <c r="M56" s="5">
        <v>8.0</v>
      </c>
    </row>
    <row r="57">
      <c r="A57" s="89" t="str">
        <f t="shared" si="6"/>
        <v>#VALUE!</v>
      </c>
      <c r="B57" s="5"/>
      <c r="C57" s="5"/>
      <c r="D57" s="90" t="s">
        <v>66</v>
      </c>
      <c r="E57" s="90" t="s">
        <v>2764</v>
      </c>
      <c r="F57" s="106">
        <v>2018.0</v>
      </c>
      <c r="G57" s="106" t="s">
        <v>786</v>
      </c>
      <c r="H57" s="106" t="s">
        <v>2447</v>
      </c>
      <c r="I57" s="106">
        <v>22.0</v>
      </c>
      <c r="J57" s="106" t="s">
        <v>2765</v>
      </c>
      <c r="K57" s="106" t="s">
        <v>467</v>
      </c>
      <c r="M57" s="5">
        <v>8.0</v>
      </c>
    </row>
    <row r="58">
      <c r="A58" s="89" t="str">
        <f t="shared" si="6"/>
        <v>#VALUE!</v>
      </c>
      <c r="B58" s="5"/>
      <c r="C58" s="5"/>
      <c r="D58" s="90" t="s">
        <v>161</v>
      </c>
      <c r="E58" s="90" t="s">
        <v>2766</v>
      </c>
      <c r="F58" s="5">
        <v>2019.0</v>
      </c>
      <c r="G58" s="5" t="s">
        <v>956</v>
      </c>
      <c r="H58" s="5" t="s">
        <v>2719</v>
      </c>
      <c r="I58" s="5">
        <v>199.0</v>
      </c>
      <c r="K58" s="5" t="s">
        <v>30</v>
      </c>
      <c r="M58" s="5">
        <v>8.0</v>
      </c>
    </row>
    <row r="59">
      <c r="A59" s="89" t="str">
        <f t="shared" si="6"/>
        <v>#VALUE!</v>
      </c>
      <c r="B59" s="5"/>
      <c r="C59" s="5"/>
      <c r="D59" s="90" t="s">
        <v>21</v>
      </c>
      <c r="E59" s="90" t="s">
        <v>2767</v>
      </c>
      <c r="F59" s="5">
        <v>2019.0</v>
      </c>
      <c r="G59" s="5" t="s">
        <v>909</v>
      </c>
      <c r="H59" s="5" t="s">
        <v>1990</v>
      </c>
      <c r="I59" s="5">
        <v>193.0</v>
      </c>
      <c r="K59" s="5" t="s">
        <v>25</v>
      </c>
      <c r="M59" s="5">
        <v>8.0</v>
      </c>
    </row>
    <row r="60">
      <c r="A60" s="89" t="str">
        <f t="shared" si="6"/>
        <v>#VALUE!</v>
      </c>
      <c r="B60" s="5"/>
      <c r="C60" s="5"/>
      <c r="D60" s="90" t="s">
        <v>21</v>
      </c>
      <c r="E60" s="90" t="s">
        <v>2768</v>
      </c>
      <c r="F60" s="91">
        <v>2019.0</v>
      </c>
      <c r="G60" s="91" t="s">
        <v>2769</v>
      </c>
      <c r="H60" s="91" t="s">
        <v>1449</v>
      </c>
      <c r="I60" s="91">
        <v>596.0</v>
      </c>
      <c r="J60" s="92"/>
      <c r="K60" s="91" t="s">
        <v>30</v>
      </c>
      <c r="L60" s="92"/>
      <c r="M60" s="5">
        <v>9.0</v>
      </c>
    </row>
    <row r="61">
      <c r="A61" s="89" t="str">
        <f t="shared" si="6"/>
        <v>#VALUE!</v>
      </c>
      <c r="B61" s="5"/>
      <c r="C61" s="5"/>
      <c r="D61" s="90" t="s">
        <v>161</v>
      </c>
      <c r="E61" s="90" t="s">
        <v>2770</v>
      </c>
      <c r="F61" s="101">
        <v>2019.0</v>
      </c>
      <c r="G61" s="101" t="s">
        <v>786</v>
      </c>
      <c r="H61" s="101" t="s">
        <v>2697</v>
      </c>
      <c r="I61" s="101">
        <v>273.0</v>
      </c>
      <c r="J61" s="102" t="s">
        <v>851</v>
      </c>
      <c r="K61" s="102">
        <v>9.0</v>
      </c>
      <c r="L61" s="92"/>
      <c r="M61" s="5">
        <v>9.0</v>
      </c>
    </row>
    <row r="62">
      <c r="A62" s="89" t="str">
        <f t="shared" si="6"/>
        <v>#VALUE!</v>
      </c>
      <c r="B62" s="5"/>
      <c r="C62" s="5"/>
      <c r="D62" s="90" t="s">
        <v>16</v>
      </c>
      <c r="E62" s="90" t="s">
        <v>2771</v>
      </c>
      <c r="F62" s="91">
        <v>2018.0</v>
      </c>
      <c r="G62" s="91" t="s">
        <v>119</v>
      </c>
      <c r="H62" s="91" t="s">
        <v>2730</v>
      </c>
      <c r="I62" s="91">
        <v>180.0</v>
      </c>
      <c r="J62" s="92"/>
      <c r="K62" s="91" t="s">
        <v>60</v>
      </c>
      <c r="L62" s="92"/>
      <c r="M62" s="5">
        <v>10.0</v>
      </c>
    </row>
    <row r="63">
      <c r="A63" s="89" t="str">
        <f t="shared" si="6"/>
        <v>#VALUE!</v>
      </c>
      <c r="B63" s="5"/>
      <c r="C63" s="5"/>
      <c r="D63" s="90" t="s">
        <v>21</v>
      </c>
      <c r="E63" s="90" t="s">
        <v>2772</v>
      </c>
      <c r="F63" s="91">
        <v>2019.0</v>
      </c>
      <c r="G63" s="91" t="s">
        <v>956</v>
      </c>
      <c r="H63" s="91" t="s">
        <v>2773</v>
      </c>
      <c r="I63" s="91">
        <v>625.0</v>
      </c>
      <c r="J63" s="92"/>
      <c r="K63" s="91" t="s">
        <v>25</v>
      </c>
      <c r="L63" s="92"/>
      <c r="M63" s="5">
        <v>10.0</v>
      </c>
    </row>
    <row r="64">
      <c r="A64" s="89" t="str">
        <f t="shared" si="6"/>
        <v>#VALUE!</v>
      </c>
      <c r="B64" s="5"/>
      <c r="C64" s="5"/>
      <c r="D64" s="90" t="s">
        <v>21</v>
      </c>
      <c r="E64" s="90" t="s">
        <v>2774</v>
      </c>
      <c r="F64" s="91">
        <v>2019.0</v>
      </c>
      <c r="G64" s="91" t="s">
        <v>1099</v>
      </c>
      <c r="H64" s="91" t="s">
        <v>1840</v>
      </c>
      <c r="I64" s="91">
        <v>134.0</v>
      </c>
      <c r="J64" s="92"/>
      <c r="K64" s="91" t="s">
        <v>25</v>
      </c>
      <c r="L64" s="92"/>
      <c r="M64" s="5">
        <v>10.0</v>
      </c>
    </row>
    <row r="65">
      <c r="A65" s="89" t="str">
        <f t="shared" si="6"/>
        <v>#VALUE!</v>
      </c>
      <c r="B65" s="5"/>
      <c r="C65" s="5"/>
      <c r="D65" s="90" t="s">
        <v>21</v>
      </c>
      <c r="E65" s="90" t="s">
        <v>2775</v>
      </c>
      <c r="F65" s="91">
        <v>2019.0</v>
      </c>
      <c r="G65" s="91" t="s">
        <v>884</v>
      </c>
      <c r="H65" s="91" t="s">
        <v>2691</v>
      </c>
      <c r="I65" s="91">
        <v>231.0</v>
      </c>
      <c r="J65" s="92"/>
      <c r="K65" s="91" t="s">
        <v>30</v>
      </c>
      <c r="L65" s="92"/>
      <c r="M65" s="5">
        <v>10.0</v>
      </c>
    </row>
    <row r="66">
      <c r="A66" s="89" t="str">
        <f t="shared" si="6"/>
        <v>#VALUE!</v>
      </c>
      <c r="B66" s="5"/>
      <c r="C66" s="5"/>
      <c r="D66" s="90" t="s">
        <v>21</v>
      </c>
      <c r="E66" s="90" t="s">
        <v>2776</v>
      </c>
      <c r="F66" s="91">
        <v>2019.0</v>
      </c>
      <c r="G66" s="91" t="s">
        <v>956</v>
      </c>
      <c r="H66" s="91" t="s">
        <v>2691</v>
      </c>
      <c r="I66" s="91">
        <v>265.0</v>
      </c>
      <c r="J66" s="92"/>
      <c r="K66" s="91" t="s">
        <v>30</v>
      </c>
      <c r="L66" s="92"/>
      <c r="M66" s="5">
        <v>10.0</v>
      </c>
    </row>
    <row r="67">
      <c r="A67" s="89" t="str">
        <f t="shared" si="6"/>
        <v>#VALUE!</v>
      </c>
      <c r="B67" s="5"/>
      <c r="C67" s="5"/>
      <c r="D67" s="90" t="s">
        <v>21</v>
      </c>
      <c r="E67" s="90" t="s">
        <v>2777</v>
      </c>
      <c r="F67" s="91">
        <v>2019.0</v>
      </c>
      <c r="G67" s="91" t="s">
        <v>1099</v>
      </c>
      <c r="H67" s="91" t="s">
        <v>1823</v>
      </c>
      <c r="I67" s="91">
        <v>20.0</v>
      </c>
      <c r="J67" s="92"/>
      <c r="K67" s="91" t="s">
        <v>25</v>
      </c>
      <c r="L67" s="92"/>
      <c r="M67" s="5">
        <v>10.0</v>
      </c>
    </row>
    <row r="68">
      <c r="A68" s="89" t="str">
        <f t="shared" si="6"/>
        <v>#VALUE!</v>
      </c>
      <c r="B68" s="5"/>
      <c r="C68" s="5"/>
      <c r="D68" s="90" t="s">
        <v>21</v>
      </c>
      <c r="E68" s="90" t="s">
        <v>2778</v>
      </c>
      <c r="F68" s="91">
        <v>2019.0</v>
      </c>
      <c r="G68" s="91" t="s">
        <v>884</v>
      </c>
      <c r="H68" s="91" t="s">
        <v>2779</v>
      </c>
      <c r="I68" s="91">
        <v>280.0</v>
      </c>
      <c r="J68" s="92"/>
      <c r="K68" s="91" t="s">
        <v>25</v>
      </c>
      <c r="L68" s="92"/>
      <c r="M68" s="5">
        <v>10.0</v>
      </c>
    </row>
    <row r="69">
      <c r="A69" s="89" t="str">
        <f t="shared" si="6"/>
        <v>#VALUE!</v>
      </c>
      <c r="B69" s="5"/>
      <c r="C69" s="5"/>
      <c r="D69" s="90" t="s">
        <v>21</v>
      </c>
      <c r="E69" s="90" t="s">
        <v>2780</v>
      </c>
      <c r="F69" s="91">
        <v>2019.0</v>
      </c>
      <c r="G69" s="91" t="s">
        <v>1099</v>
      </c>
      <c r="H69" s="91" t="s">
        <v>1449</v>
      </c>
      <c r="I69" s="91">
        <v>175.0</v>
      </c>
      <c r="J69" s="92"/>
      <c r="K69" s="91" t="s">
        <v>25</v>
      </c>
      <c r="L69" s="92"/>
      <c r="M69" s="5">
        <v>10.0</v>
      </c>
    </row>
    <row r="70">
      <c r="A70" s="89" t="str">
        <f t="shared" si="6"/>
        <v>#VALUE!</v>
      </c>
      <c r="B70" s="5"/>
      <c r="C70" s="5"/>
      <c r="D70" s="90" t="s">
        <v>21</v>
      </c>
      <c r="E70" s="90" t="s">
        <v>2781</v>
      </c>
      <c r="F70" s="91">
        <v>2019.0</v>
      </c>
      <c r="G70" s="91" t="s">
        <v>1847</v>
      </c>
      <c r="H70" s="91" t="s">
        <v>1449</v>
      </c>
      <c r="I70" s="91">
        <v>79.0</v>
      </c>
      <c r="J70" s="91" t="s">
        <v>1499</v>
      </c>
      <c r="K70" s="91" t="s">
        <v>25</v>
      </c>
      <c r="L70" s="92"/>
      <c r="M70" s="5">
        <v>10.0</v>
      </c>
    </row>
    <row r="71">
      <c r="A71" s="89" t="str">
        <f t="shared" si="6"/>
        <v>#VALUE!</v>
      </c>
      <c r="B71" s="5"/>
      <c r="C71" s="5"/>
      <c r="D71" s="90" t="s">
        <v>21</v>
      </c>
      <c r="E71" s="90" t="s">
        <v>2782</v>
      </c>
      <c r="F71" s="91">
        <v>2019.0</v>
      </c>
      <c r="G71" s="91" t="s">
        <v>1649</v>
      </c>
      <c r="H71" s="91" t="s">
        <v>1972</v>
      </c>
      <c r="I71" s="91"/>
      <c r="J71" s="91" t="s">
        <v>2783</v>
      </c>
      <c r="K71" s="91" t="s">
        <v>30</v>
      </c>
      <c r="L71" s="92"/>
      <c r="M71" s="5">
        <v>10.0</v>
      </c>
    </row>
    <row r="72">
      <c r="A72" s="89" t="str">
        <f t="shared" si="6"/>
        <v>#VALUE!</v>
      </c>
      <c r="B72" s="5"/>
      <c r="C72" s="5"/>
      <c r="D72" s="90" t="s">
        <v>21</v>
      </c>
      <c r="E72" s="90" t="s">
        <v>2784</v>
      </c>
      <c r="F72" s="91">
        <v>2019.0</v>
      </c>
      <c r="G72" s="91" t="s">
        <v>1649</v>
      </c>
      <c r="H72" s="91" t="s">
        <v>1972</v>
      </c>
      <c r="I72" s="91"/>
      <c r="J72" s="91" t="s">
        <v>898</v>
      </c>
      <c r="K72" s="91" t="s">
        <v>25</v>
      </c>
      <c r="L72" s="92"/>
      <c r="M72" s="5">
        <v>10.0</v>
      </c>
    </row>
    <row r="73">
      <c r="A73" s="89" t="str">
        <f>'Drop 1 Football'!A183+1</f>
        <v>#VALUE!</v>
      </c>
      <c r="B73" s="5"/>
      <c r="C73" s="5"/>
      <c r="D73" s="90" t="s">
        <v>21</v>
      </c>
      <c r="E73" s="90" t="s">
        <v>2785</v>
      </c>
      <c r="F73" s="5">
        <v>2019.0</v>
      </c>
      <c r="G73" s="5" t="s">
        <v>956</v>
      </c>
      <c r="H73" s="5" t="s">
        <v>2722</v>
      </c>
      <c r="I73" s="5">
        <v>583.0</v>
      </c>
      <c r="K73" s="5" t="s">
        <v>30</v>
      </c>
      <c r="L73" s="92"/>
      <c r="M73" s="5">
        <v>10.0</v>
      </c>
    </row>
    <row r="74">
      <c r="A74" s="89" t="str">
        <f>'Drop 1 Baseball'!A7+1</f>
        <v>#VALUE!</v>
      </c>
      <c r="B74" s="5"/>
      <c r="C74" s="5"/>
      <c r="D74" s="90" t="s">
        <v>21</v>
      </c>
      <c r="E74" s="90" t="s">
        <v>2786</v>
      </c>
      <c r="F74" s="106">
        <v>1995.0</v>
      </c>
      <c r="G74" s="106" t="s">
        <v>2031</v>
      </c>
      <c r="H74" s="107" t="s">
        <v>2787</v>
      </c>
      <c r="I74" s="106">
        <v>274.0</v>
      </c>
      <c r="J74" s="108"/>
      <c r="K74" s="106" t="s">
        <v>72</v>
      </c>
      <c r="L74" s="92"/>
      <c r="M74" s="5">
        <v>10.0</v>
      </c>
    </row>
    <row r="75">
      <c r="A75" s="89" t="str">
        <f t="shared" ref="A75:A90" si="7">A74+1</f>
        <v>#VALUE!</v>
      </c>
      <c r="B75" s="5"/>
      <c r="C75" s="5"/>
      <c r="D75" s="90" t="s">
        <v>21</v>
      </c>
      <c r="E75" s="90" t="s">
        <v>2788</v>
      </c>
      <c r="F75" s="106">
        <v>1995.0</v>
      </c>
      <c r="G75" s="106" t="s">
        <v>1995</v>
      </c>
      <c r="H75" s="107" t="s">
        <v>1950</v>
      </c>
      <c r="I75" s="106">
        <v>272.0</v>
      </c>
      <c r="J75" s="108"/>
      <c r="K75" s="106" t="s">
        <v>72</v>
      </c>
      <c r="M75" s="5">
        <v>10.0</v>
      </c>
    </row>
    <row r="76">
      <c r="A76" s="89" t="str">
        <f t="shared" si="7"/>
        <v>#VALUE!</v>
      </c>
      <c r="B76" s="5"/>
      <c r="C76" s="5"/>
      <c r="D76" s="90" t="s">
        <v>21</v>
      </c>
      <c r="E76" s="90" t="s">
        <v>2789</v>
      </c>
      <c r="F76" s="5">
        <v>2019.0</v>
      </c>
      <c r="G76" s="5" t="s">
        <v>2718</v>
      </c>
      <c r="H76" s="5" t="s">
        <v>1449</v>
      </c>
      <c r="I76" s="5">
        <v>185.0</v>
      </c>
      <c r="K76" s="5" t="s">
        <v>72</v>
      </c>
      <c r="M76" s="5">
        <v>10.0</v>
      </c>
    </row>
    <row r="77">
      <c r="A77" s="89" t="str">
        <f t="shared" si="7"/>
        <v>#VALUE!</v>
      </c>
      <c r="B77" s="5"/>
      <c r="C77" s="5"/>
      <c r="D77" s="90" t="s">
        <v>66</v>
      </c>
      <c r="E77" s="90" t="s">
        <v>2790</v>
      </c>
      <c r="F77" s="99">
        <v>2018.0</v>
      </c>
      <c r="G77" s="99" t="s">
        <v>786</v>
      </c>
      <c r="H77" s="99" t="s">
        <v>2447</v>
      </c>
      <c r="I77" s="99">
        <v>66.0</v>
      </c>
      <c r="J77" s="100"/>
      <c r="K77" s="99" t="s">
        <v>467</v>
      </c>
      <c r="M77" s="5">
        <v>10.0</v>
      </c>
    </row>
    <row r="78">
      <c r="A78" s="89" t="str">
        <f t="shared" si="7"/>
        <v>#VALUE!</v>
      </c>
      <c r="B78" s="5"/>
      <c r="C78" s="5"/>
      <c r="D78" s="90" t="s">
        <v>66</v>
      </c>
      <c r="E78" s="90" t="s">
        <v>2791</v>
      </c>
      <c r="F78" s="106">
        <v>2018.0</v>
      </c>
      <c r="G78" s="106" t="s">
        <v>2683</v>
      </c>
      <c r="H78" s="106" t="s">
        <v>2447</v>
      </c>
      <c r="I78" s="106">
        <v>139.0</v>
      </c>
      <c r="J78" s="106" t="s">
        <v>2792</v>
      </c>
      <c r="K78" s="106" t="s">
        <v>68</v>
      </c>
      <c r="M78" s="5">
        <v>10.0</v>
      </c>
    </row>
    <row r="79">
      <c r="A79" s="89" t="str">
        <f t="shared" si="7"/>
        <v>#VALUE!</v>
      </c>
      <c r="B79" s="5"/>
      <c r="C79" s="5"/>
      <c r="D79" s="90" t="s">
        <v>66</v>
      </c>
      <c r="E79" s="90" t="s">
        <v>2793</v>
      </c>
      <c r="F79" s="106">
        <v>2018.0</v>
      </c>
      <c r="G79" s="106" t="s">
        <v>2683</v>
      </c>
      <c r="H79" s="106" t="s">
        <v>2728</v>
      </c>
      <c r="I79" s="106">
        <v>119.0</v>
      </c>
      <c r="J79" s="108"/>
      <c r="K79" s="106" t="s">
        <v>244</v>
      </c>
      <c r="M79" s="5">
        <v>10.0</v>
      </c>
    </row>
    <row r="80">
      <c r="A80" s="89" t="str">
        <f t="shared" si="7"/>
        <v>#VALUE!</v>
      </c>
      <c r="B80" s="5"/>
      <c r="C80" s="5"/>
      <c r="D80" s="90" t="s">
        <v>21</v>
      </c>
      <c r="E80" s="90" t="s">
        <v>2794</v>
      </c>
      <c r="F80" s="5">
        <v>2019.0</v>
      </c>
      <c r="G80" s="5" t="s">
        <v>956</v>
      </c>
      <c r="H80" s="5" t="s">
        <v>2206</v>
      </c>
      <c r="I80" s="5">
        <v>102.0</v>
      </c>
      <c r="K80" s="5" t="s">
        <v>30</v>
      </c>
      <c r="M80" s="5">
        <v>10.0</v>
      </c>
    </row>
    <row r="81">
      <c r="A81" s="89" t="str">
        <f t="shared" si="7"/>
        <v>#VALUE!</v>
      </c>
      <c r="B81" s="5"/>
      <c r="C81" s="5"/>
      <c r="D81" s="90" t="s">
        <v>21</v>
      </c>
      <c r="E81" s="90" t="s">
        <v>2795</v>
      </c>
      <c r="F81" s="5">
        <v>2019.0</v>
      </c>
      <c r="G81" s="5" t="s">
        <v>956</v>
      </c>
      <c r="H81" s="110" t="s">
        <v>2206</v>
      </c>
      <c r="I81" s="5">
        <v>270.0</v>
      </c>
      <c r="K81" s="5" t="s">
        <v>30</v>
      </c>
      <c r="M81" s="5">
        <v>10.0</v>
      </c>
    </row>
    <row r="82">
      <c r="A82" s="89" t="str">
        <f t="shared" si="7"/>
        <v>#VALUE!</v>
      </c>
      <c r="B82" s="5"/>
      <c r="C82" s="5"/>
      <c r="D82" s="90" t="s">
        <v>21</v>
      </c>
      <c r="E82" s="90" t="s">
        <v>2796</v>
      </c>
      <c r="F82" s="5">
        <v>2019.0</v>
      </c>
      <c r="G82" s="5" t="s">
        <v>909</v>
      </c>
      <c r="H82" s="110" t="s">
        <v>2206</v>
      </c>
      <c r="I82" s="5">
        <v>187.0</v>
      </c>
      <c r="K82" s="5" t="s">
        <v>30</v>
      </c>
      <c r="M82" s="5">
        <v>10.0</v>
      </c>
    </row>
    <row r="83">
      <c r="A83" s="89" t="str">
        <f t="shared" si="7"/>
        <v>#VALUE!</v>
      </c>
      <c r="B83" s="5"/>
      <c r="C83" s="5"/>
      <c r="D83" s="90" t="s">
        <v>161</v>
      </c>
      <c r="E83" s="90" t="s">
        <v>2797</v>
      </c>
      <c r="F83" s="5">
        <v>2019.0</v>
      </c>
      <c r="G83" s="5" t="s">
        <v>956</v>
      </c>
      <c r="H83" s="110" t="s">
        <v>2206</v>
      </c>
      <c r="I83" s="5">
        <v>226.0</v>
      </c>
      <c r="K83" s="5" t="s">
        <v>30</v>
      </c>
      <c r="M83" s="5">
        <v>10.0</v>
      </c>
    </row>
    <row r="84">
      <c r="A84" s="89" t="str">
        <f t="shared" si="7"/>
        <v>#VALUE!</v>
      </c>
      <c r="B84" s="5"/>
      <c r="C84" s="5"/>
      <c r="D84" s="90" t="s">
        <v>21</v>
      </c>
      <c r="E84" s="90" t="s">
        <v>2798</v>
      </c>
      <c r="F84" s="5">
        <v>2019.0</v>
      </c>
      <c r="G84" s="5" t="s">
        <v>956</v>
      </c>
      <c r="H84" s="5" t="s">
        <v>1990</v>
      </c>
      <c r="I84" s="5">
        <v>215.0</v>
      </c>
      <c r="K84" s="5" t="s">
        <v>30</v>
      </c>
      <c r="M84" s="5">
        <v>10.0</v>
      </c>
    </row>
    <row r="85">
      <c r="A85" s="89" t="str">
        <f t="shared" si="7"/>
        <v>#VALUE!</v>
      </c>
      <c r="B85" s="5"/>
      <c r="C85" s="5"/>
      <c r="D85" s="90" t="s">
        <v>16</v>
      </c>
      <c r="E85" s="90" t="s">
        <v>2799</v>
      </c>
      <c r="F85" s="5">
        <v>2019.0</v>
      </c>
      <c r="G85" s="5" t="s">
        <v>1161</v>
      </c>
      <c r="H85" s="5" t="s">
        <v>2302</v>
      </c>
      <c r="I85" s="5">
        <v>79.0</v>
      </c>
      <c r="J85" s="5" t="s">
        <v>874</v>
      </c>
      <c r="K85" s="5" t="s">
        <v>60</v>
      </c>
      <c r="M85" s="5">
        <v>10.0</v>
      </c>
    </row>
    <row r="86">
      <c r="A86" s="89" t="str">
        <f t="shared" si="7"/>
        <v>#VALUE!</v>
      </c>
      <c r="B86" s="5"/>
      <c r="C86" s="5"/>
      <c r="D86" s="90" t="s">
        <v>21</v>
      </c>
      <c r="E86" s="90" t="s">
        <v>2800</v>
      </c>
      <c r="F86" s="5">
        <v>2019.0</v>
      </c>
      <c r="G86" s="5" t="s">
        <v>911</v>
      </c>
      <c r="H86" s="5" t="s">
        <v>2734</v>
      </c>
      <c r="I86" s="5">
        <v>77.0</v>
      </c>
      <c r="J86" s="5" t="s">
        <v>2783</v>
      </c>
      <c r="K86" s="5" t="s">
        <v>30</v>
      </c>
      <c r="M86" s="5">
        <v>10.0</v>
      </c>
    </row>
    <row r="87">
      <c r="A87" s="89" t="str">
        <f t="shared" si="7"/>
        <v>#VALUE!</v>
      </c>
      <c r="B87" s="5"/>
      <c r="C87" s="5"/>
      <c r="D87" s="90" t="s">
        <v>21</v>
      </c>
      <c r="E87" s="90" t="s">
        <v>2801</v>
      </c>
      <c r="F87" s="5">
        <v>2019.0</v>
      </c>
      <c r="G87" s="5" t="s">
        <v>2802</v>
      </c>
      <c r="H87" s="5" t="s">
        <v>2734</v>
      </c>
      <c r="I87" s="5">
        <v>111.0</v>
      </c>
      <c r="J87" s="5" t="s">
        <v>2792</v>
      </c>
      <c r="K87" s="5" t="s">
        <v>25</v>
      </c>
      <c r="M87" s="5">
        <v>10.0</v>
      </c>
    </row>
    <row r="88">
      <c r="A88" s="89" t="str">
        <f t="shared" si="7"/>
        <v>#VALUE!</v>
      </c>
      <c r="B88" s="5"/>
      <c r="C88" s="5"/>
      <c r="D88" s="90" t="s">
        <v>21</v>
      </c>
      <c r="E88" s="90" t="s">
        <v>2803</v>
      </c>
      <c r="F88" s="5">
        <v>2019.0</v>
      </c>
      <c r="G88" s="5" t="s">
        <v>2718</v>
      </c>
      <c r="H88" s="5" t="s">
        <v>2734</v>
      </c>
      <c r="I88" s="5">
        <v>257.0</v>
      </c>
      <c r="K88" s="5" t="s">
        <v>30</v>
      </c>
      <c r="M88" s="5">
        <v>10.0</v>
      </c>
    </row>
    <row r="89">
      <c r="A89" s="89" t="str">
        <f t="shared" si="7"/>
        <v>#VALUE!</v>
      </c>
      <c r="B89" s="5"/>
      <c r="C89" s="5"/>
      <c r="D89" s="90" t="s">
        <v>21</v>
      </c>
      <c r="E89" s="90" t="s">
        <v>2804</v>
      </c>
      <c r="F89" s="5">
        <v>2019.0</v>
      </c>
      <c r="G89" s="5" t="s">
        <v>911</v>
      </c>
      <c r="H89" s="5" t="s">
        <v>2734</v>
      </c>
      <c r="I89" s="5">
        <v>77.0</v>
      </c>
      <c r="K89" s="5" t="s">
        <v>30</v>
      </c>
      <c r="M89" s="5">
        <v>10.0</v>
      </c>
    </row>
    <row r="90">
      <c r="A90" s="89" t="str">
        <f t="shared" si="7"/>
        <v>#VALUE!</v>
      </c>
      <c r="B90" s="5"/>
      <c r="C90" s="5"/>
      <c r="D90" s="90" t="s">
        <v>21</v>
      </c>
      <c r="E90" s="90" t="s">
        <v>2805</v>
      </c>
      <c r="F90" s="5">
        <v>2019.0</v>
      </c>
      <c r="G90" s="5" t="s">
        <v>956</v>
      </c>
      <c r="H90" s="5" t="s">
        <v>1990</v>
      </c>
      <c r="I90" s="5">
        <v>548.0</v>
      </c>
      <c r="K90" s="5" t="s">
        <v>30</v>
      </c>
      <c r="M90" s="5">
        <v>10.0</v>
      </c>
    </row>
    <row r="91">
      <c r="A91" s="89" t="str">
        <f>'Drop 1 Football'!A407+1</f>
        <v>#VALUE!</v>
      </c>
      <c r="B91" s="5"/>
      <c r="C91" s="5"/>
      <c r="D91" s="90" t="s">
        <v>21</v>
      </c>
      <c r="E91" s="90" t="s">
        <v>2806</v>
      </c>
      <c r="F91" s="5">
        <v>2019.0</v>
      </c>
      <c r="G91" s="5" t="s">
        <v>2012</v>
      </c>
      <c r="H91" s="5" t="s">
        <v>2722</v>
      </c>
      <c r="I91" s="5">
        <v>180.0</v>
      </c>
      <c r="K91" s="5" t="s">
        <v>25</v>
      </c>
      <c r="M91" s="5">
        <v>10.0</v>
      </c>
    </row>
    <row r="92">
      <c r="A92" s="89" t="str">
        <f t="shared" ref="A92:A104" si="8">A91+1</f>
        <v>#VALUE!</v>
      </c>
      <c r="B92" s="5"/>
      <c r="C92" s="5"/>
      <c r="D92" s="90" t="s">
        <v>21</v>
      </c>
      <c r="E92" s="90" t="s">
        <v>2807</v>
      </c>
      <c r="F92" s="5">
        <v>2019.0</v>
      </c>
      <c r="G92" s="5" t="s">
        <v>2012</v>
      </c>
      <c r="H92" s="5" t="s">
        <v>2722</v>
      </c>
      <c r="I92" s="5">
        <v>180.0</v>
      </c>
      <c r="K92" s="5" t="s">
        <v>25</v>
      </c>
      <c r="M92" s="5">
        <v>10.0</v>
      </c>
    </row>
    <row r="93">
      <c r="A93" s="89" t="str">
        <f t="shared" si="8"/>
        <v>#VALUE!</v>
      </c>
      <c r="B93" s="5"/>
      <c r="C93" s="5"/>
      <c r="D93" s="90" t="s">
        <v>21</v>
      </c>
      <c r="E93" s="90" t="s">
        <v>2808</v>
      </c>
      <c r="F93" s="5">
        <v>2019.0</v>
      </c>
      <c r="G93" s="5" t="s">
        <v>2012</v>
      </c>
      <c r="H93" s="5" t="s">
        <v>2722</v>
      </c>
      <c r="I93" s="5">
        <v>180.0</v>
      </c>
      <c r="J93" s="110" t="s">
        <v>2478</v>
      </c>
      <c r="K93" s="5" t="s">
        <v>666</v>
      </c>
      <c r="M93" s="5">
        <v>10.0</v>
      </c>
    </row>
    <row r="94">
      <c r="A94" s="89" t="str">
        <f t="shared" si="8"/>
        <v>#VALUE!</v>
      </c>
      <c r="B94" s="5"/>
      <c r="C94" s="5"/>
      <c r="D94" s="90" t="s">
        <v>21</v>
      </c>
      <c r="E94" s="90" t="s">
        <v>2809</v>
      </c>
      <c r="F94" s="5">
        <v>2019.0</v>
      </c>
      <c r="G94" s="5" t="s">
        <v>1161</v>
      </c>
      <c r="H94" s="5" t="s">
        <v>2722</v>
      </c>
      <c r="I94" s="5">
        <v>211.0</v>
      </c>
      <c r="K94" s="5" t="s">
        <v>30</v>
      </c>
      <c r="M94" s="5">
        <v>10.0</v>
      </c>
    </row>
    <row r="95">
      <c r="A95" s="89" t="str">
        <f t="shared" si="8"/>
        <v>#VALUE!</v>
      </c>
      <c r="B95" s="5"/>
      <c r="C95" s="5"/>
      <c r="D95" s="90" t="s">
        <v>21</v>
      </c>
      <c r="E95" s="90" t="s">
        <v>2810</v>
      </c>
      <c r="F95" s="5">
        <v>2019.0</v>
      </c>
      <c r="G95" s="5" t="s">
        <v>1161</v>
      </c>
      <c r="H95" s="5" t="s">
        <v>2722</v>
      </c>
      <c r="I95" s="5">
        <v>211.0</v>
      </c>
      <c r="J95" s="5" t="s">
        <v>898</v>
      </c>
      <c r="K95" s="5" t="s">
        <v>25</v>
      </c>
      <c r="M95" s="5">
        <v>10.0</v>
      </c>
    </row>
    <row r="96">
      <c r="A96" s="89" t="str">
        <f t="shared" si="8"/>
        <v>#VALUE!</v>
      </c>
      <c r="B96" s="5"/>
      <c r="C96" s="5"/>
      <c r="D96" s="90" t="s">
        <v>21</v>
      </c>
      <c r="E96" s="90" t="s">
        <v>2811</v>
      </c>
      <c r="F96" s="5">
        <v>2019.0</v>
      </c>
      <c r="G96" s="5" t="s">
        <v>956</v>
      </c>
      <c r="H96" s="5" t="s">
        <v>2722</v>
      </c>
      <c r="I96" s="5">
        <v>295.0</v>
      </c>
      <c r="K96" s="5" t="s">
        <v>30</v>
      </c>
      <c r="M96" s="5">
        <v>10.0</v>
      </c>
    </row>
    <row r="97">
      <c r="A97" s="89" t="str">
        <f t="shared" si="8"/>
        <v>#VALUE!</v>
      </c>
      <c r="B97" s="5"/>
      <c r="C97" s="5"/>
      <c r="D97" s="90" t="s">
        <v>21</v>
      </c>
      <c r="E97" s="90" t="s">
        <v>2812</v>
      </c>
      <c r="F97" s="5">
        <v>2019.0</v>
      </c>
      <c r="G97" s="5" t="s">
        <v>1852</v>
      </c>
      <c r="H97" s="5" t="s">
        <v>2722</v>
      </c>
      <c r="I97" s="5">
        <v>295.0</v>
      </c>
      <c r="J97" s="5" t="s">
        <v>2257</v>
      </c>
      <c r="K97" s="5" t="s">
        <v>72</v>
      </c>
      <c r="M97" s="5">
        <v>10.0</v>
      </c>
    </row>
    <row r="98">
      <c r="A98" s="89" t="str">
        <f t="shared" si="8"/>
        <v>#VALUE!</v>
      </c>
      <c r="B98" s="5"/>
      <c r="C98" s="5"/>
      <c r="D98" s="90" t="s">
        <v>21</v>
      </c>
      <c r="E98" s="90" t="s">
        <v>2813</v>
      </c>
      <c r="F98" s="5">
        <v>2019.0</v>
      </c>
      <c r="G98" s="5" t="s">
        <v>1852</v>
      </c>
      <c r="H98" s="5" t="s">
        <v>2722</v>
      </c>
      <c r="I98" s="5">
        <v>295.0</v>
      </c>
      <c r="J98" s="5" t="s">
        <v>898</v>
      </c>
      <c r="K98" s="5" t="s">
        <v>25</v>
      </c>
      <c r="M98" s="5">
        <v>10.0</v>
      </c>
    </row>
    <row r="99">
      <c r="A99" s="89" t="str">
        <f t="shared" si="8"/>
        <v>#VALUE!</v>
      </c>
      <c r="B99" s="5"/>
      <c r="C99" s="5"/>
      <c r="D99" s="90" t="s">
        <v>66</v>
      </c>
      <c r="E99" s="90" t="s">
        <v>2814</v>
      </c>
      <c r="F99" s="5">
        <v>2019.0</v>
      </c>
      <c r="G99" s="5" t="s">
        <v>905</v>
      </c>
      <c r="H99" s="5" t="s">
        <v>1823</v>
      </c>
      <c r="I99" s="5">
        <v>2.0</v>
      </c>
      <c r="J99" s="5" t="s">
        <v>2815</v>
      </c>
      <c r="K99" s="5" t="s">
        <v>244</v>
      </c>
      <c r="M99" s="5">
        <v>10.0</v>
      </c>
    </row>
    <row r="100">
      <c r="A100" s="89" t="str">
        <f t="shared" si="8"/>
        <v>#VALUE!</v>
      </c>
      <c r="B100" s="5"/>
      <c r="C100" s="5"/>
      <c r="D100" s="90" t="s">
        <v>66</v>
      </c>
      <c r="E100" s="90" t="s">
        <v>2816</v>
      </c>
      <c r="F100" s="5">
        <v>2017.0</v>
      </c>
      <c r="G100" s="5" t="s">
        <v>319</v>
      </c>
      <c r="H100" s="5" t="s">
        <v>1810</v>
      </c>
      <c r="I100" s="5">
        <v>199.0</v>
      </c>
      <c r="K100" s="5" t="s">
        <v>462</v>
      </c>
      <c r="M100" s="5">
        <v>10.0</v>
      </c>
    </row>
    <row r="101">
      <c r="A101" s="89" t="str">
        <f t="shared" si="8"/>
        <v>#VALUE!</v>
      </c>
      <c r="B101" s="5"/>
      <c r="C101" s="5"/>
      <c r="D101" s="90" t="s">
        <v>66</v>
      </c>
      <c r="E101" s="5">
        <v>4644226.0</v>
      </c>
      <c r="F101" s="5">
        <v>2020.0</v>
      </c>
      <c r="G101" s="5" t="s">
        <v>786</v>
      </c>
      <c r="H101" s="5" t="s">
        <v>2259</v>
      </c>
      <c r="I101" s="5" t="s">
        <v>2210</v>
      </c>
      <c r="J101" s="5" t="s">
        <v>2260</v>
      </c>
      <c r="K101" s="5" t="s">
        <v>467</v>
      </c>
      <c r="M101" s="5">
        <v>10.0</v>
      </c>
    </row>
    <row r="102">
      <c r="A102" s="89" t="str">
        <f t="shared" si="8"/>
        <v>#VALUE!</v>
      </c>
      <c r="D102" s="90" t="s">
        <v>66</v>
      </c>
      <c r="E102" s="111">
        <v>2553151.0</v>
      </c>
      <c r="F102" s="111">
        <v>2019.0</v>
      </c>
      <c r="G102" s="111" t="s">
        <v>305</v>
      </c>
      <c r="H102" s="111" t="s">
        <v>2722</v>
      </c>
      <c r="I102" s="111">
        <v>180.0</v>
      </c>
      <c r="J102" s="111" t="s">
        <v>2478</v>
      </c>
      <c r="K102" s="111" t="s">
        <v>467</v>
      </c>
      <c r="M102" s="5">
        <v>10.0</v>
      </c>
    </row>
    <row r="103">
      <c r="A103" s="89" t="str">
        <f t="shared" si="8"/>
        <v>#VALUE!</v>
      </c>
      <c r="D103" s="90" t="s">
        <v>66</v>
      </c>
      <c r="E103" s="111">
        <v>4817323.0</v>
      </c>
      <c r="F103" s="111">
        <v>2019.0</v>
      </c>
      <c r="G103" s="111" t="s">
        <v>305</v>
      </c>
      <c r="H103" s="111" t="s">
        <v>2722</v>
      </c>
      <c r="I103" s="111">
        <v>180.0</v>
      </c>
      <c r="J103" s="111" t="s">
        <v>2478</v>
      </c>
      <c r="K103" s="111" t="s">
        <v>467</v>
      </c>
      <c r="M103" s="5">
        <v>10.0</v>
      </c>
    </row>
    <row r="104">
      <c r="A104" s="89" t="str">
        <f t="shared" si="8"/>
        <v>#VALUE!</v>
      </c>
      <c r="D104" s="90" t="s">
        <v>21</v>
      </c>
      <c r="E104" s="90" t="s">
        <v>2817</v>
      </c>
      <c r="F104" s="5">
        <v>2019.0</v>
      </c>
      <c r="G104" s="5" t="s">
        <v>2818</v>
      </c>
      <c r="H104" s="5" t="s">
        <v>2819</v>
      </c>
      <c r="I104" s="5">
        <v>3.0</v>
      </c>
      <c r="J104" s="5" t="s">
        <v>1375</v>
      </c>
      <c r="K104" s="5" t="s">
        <v>25</v>
      </c>
      <c r="M104" s="5">
        <v>10.0</v>
      </c>
    </row>
    <row r="105">
      <c r="A105" s="5">
        <v>11785.0</v>
      </c>
      <c r="D105" s="90" t="s">
        <v>21</v>
      </c>
      <c r="E105" s="90" t="s">
        <v>2820</v>
      </c>
      <c r="F105" s="5">
        <v>2019.0</v>
      </c>
      <c r="G105" s="5" t="s">
        <v>1995</v>
      </c>
      <c r="H105" s="5" t="s">
        <v>1990</v>
      </c>
      <c r="I105" s="5"/>
      <c r="J105" s="5">
        <v>207.0</v>
      </c>
      <c r="K105" s="5" t="s">
        <v>30</v>
      </c>
      <c r="M105" s="5">
        <v>10.0</v>
      </c>
    </row>
    <row r="106">
      <c r="A106" s="5">
        <v>11787.0</v>
      </c>
      <c r="D106" s="90" t="s">
        <v>21</v>
      </c>
      <c r="E106" s="90" t="s">
        <v>2821</v>
      </c>
      <c r="F106" s="5">
        <v>2019.0</v>
      </c>
      <c r="G106" s="5" t="s">
        <v>1995</v>
      </c>
      <c r="H106" s="5" t="s">
        <v>2678</v>
      </c>
      <c r="I106" s="5" t="s">
        <v>2822</v>
      </c>
      <c r="J106" s="5">
        <v>212.0</v>
      </c>
      <c r="K106" s="5" t="s">
        <v>30</v>
      </c>
      <c r="M106" s="5">
        <v>10.0</v>
      </c>
    </row>
    <row r="107">
      <c r="A107" s="5">
        <v>11792.0</v>
      </c>
      <c r="D107" s="90" t="s">
        <v>21</v>
      </c>
      <c r="E107" s="90" t="s">
        <v>2823</v>
      </c>
      <c r="F107" s="5">
        <v>2018.0</v>
      </c>
      <c r="G107" s="5" t="s">
        <v>1173</v>
      </c>
      <c r="H107" s="5" t="s">
        <v>2728</v>
      </c>
      <c r="I107" s="5" t="s">
        <v>2824</v>
      </c>
      <c r="J107" s="5">
        <v>3.0</v>
      </c>
      <c r="K107" s="5" t="s">
        <v>30</v>
      </c>
      <c r="M107" s="5">
        <v>10.0</v>
      </c>
    </row>
    <row r="108">
      <c r="A108" s="5">
        <v>11793.0</v>
      </c>
      <c r="D108" s="90" t="s">
        <v>21</v>
      </c>
      <c r="E108" s="90" t="s">
        <v>2825</v>
      </c>
      <c r="F108" s="5">
        <v>2019.0</v>
      </c>
      <c r="G108" s="5" t="s">
        <v>1995</v>
      </c>
      <c r="H108" s="5" t="s">
        <v>1990</v>
      </c>
      <c r="I108" s="5" t="s">
        <v>234</v>
      </c>
      <c r="J108" s="5">
        <v>207.0</v>
      </c>
      <c r="K108" s="5" t="s">
        <v>30</v>
      </c>
      <c r="M108" s="5">
        <v>10.0</v>
      </c>
    </row>
    <row r="109">
      <c r="A109" s="5">
        <v>11794.0</v>
      </c>
      <c r="D109" s="90" t="s">
        <v>21</v>
      </c>
      <c r="E109" s="90" t="s">
        <v>2826</v>
      </c>
      <c r="F109" s="5">
        <v>2019.0</v>
      </c>
      <c r="G109" s="5" t="s">
        <v>1995</v>
      </c>
      <c r="H109" s="5" t="s">
        <v>2827</v>
      </c>
      <c r="I109" s="5" t="s">
        <v>2828</v>
      </c>
      <c r="J109" s="5">
        <v>240.0</v>
      </c>
      <c r="K109" s="5" t="s">
        <v>30</v>
      </c>
      <c r="M109" s="5">
        <v>10.0</v>
      </c>
    </row>
    <row r="110">
      <c r="A110" s="5">
        <v>11795.0</v>
      </c>
      <c r="D110" s="90" t="s">
        <v>21</v>
      </c>
      <c r="E110" s="90" t="s">
        <v>2829</v>
      </c>
      <c r="F110" s="5">
        <v>2019.0</v>
      </c>
      <c r="G110" s="5" t="s">
        <v>1161</v>
      </c>
      <c r="H110" s="5" t="s">
        <v>2686</v>
      </c>
      <c r="I110" s="5"/>
      <c r="J110" s="5">
        <v>207.0</v>
      </c>
      <c r="K110" s="5" t="s">
        <v>30</v>
      </c>
      <c r="M110" s="5">
        <v>10.0</v>
      </c>
    </row>
    <row r="111">
      <c r="A111" s="5">
        <v>11800.0</v>
      </c>
      <c r="D111" s="90" t="s">
        <v>21</v>
      </c>
      <c r="E111" s="90" t="s">
        <v>2830</v>
      </c>
      <c r="F111" s="5">
        <v>2019.0</v>
      </c>
      <c r="G111" s="5" t="s">
        <v>1995</v>
      </c>
      <c r="H111" s="5" t="s">
        <v>2697</v>
      </c>
      <c r="I111" s="5"/>
      <c r="J111" s="5">
        <v>224.0</v>
      </c>
      <c r="K111" s="5" t="s">
        <v>30</v>
      </c>
      <c r="M111" s="5">
        <v>10.0</v>
      </c>
    </row>
    <row r="112">
      <c r="A112" s="8">
        <f t="shared" ref="A112:A113" si="9">A111+1</f>
        <v>11801</v>
      </c>
      <c r="D112" s="90" t="s">
        <v>21</v>
      </c>
      <c r="E112" s="90" t="s">
        <v>2831</v>
      </c>
      <c r="F112" s="5">
        <v>2019.0</v>
      </c>
      <c r="G112" s="5" t="s">
        <v>786</v>
      </c>
      <c r="H112" s="5" t="s">
        <v>2437</v>
      </c>
      <c r="I112" s="5"/>
      <c r="J112" s="5">
        <v>263.0</v>
      </c>
      <c r="K112" s="5" t="s">
        <v>30</v>
      </c>
      <c r="M112" s="5">
        <v>10.0</v>
      </c>
    </row>
    <row r="113">
      <c r="A113" s="8">
        <f t="shared" si="9"/>
        <v>11802</v>
      </c>
      <c r="D113" s="90" t="s">
        <v>21</v>
      </c>
      <c r="E113" s="90" t="s">
        <v>2832</v>
      </c>
      <c r="F113" s="5">
        <v>2019.0</v>
      </c>
      <c r="G113" s="5" t="s">
        <v>1995</v>
      </c>
      <c r="H113" s="5" t="s">
        <v>2437</v>
      </c>
      <c r="I113" s="5" t="s">
        <v>2269</v>
      </c>
      <c r="J113" s="5">
        <v>17.0</v>
      </c>
      <c r="K113" s="5" t="s">
        <v>30</v>
      </c>
      <c r="M113" s="5">
        <v>10.0</v>
      </c>
    </row>
    <row r="114">
      <c r="A114" s="5">
        <v>11836.0</v>
      </c>
      <c r="D114" s="90" t="s">
        <v>21</v>
      </c>
      <c r="E114" s="90" t="s">
        <v>2833</v>
      </c>
      <c r="F114" s="5">
        <v>1988.0</v>
      </c>
      <c r="G114" s="5" t="s">
        <v>102</v>
      </c>
      <c r="H114" s="5" t="s">
        <v>1917</v>
      </c>
      <c r="I114" s="110" t="s">
        <v>1865</v>
      </c>
      <c r="J114" s="5">
        <v>130.0</v>
      </c>
      <c r="K114" s="5" t="s">
        <v>72</v>
      </c>
      <c r="M114" s="5">
        <v>10.0</v>
      </c>
    </row>
    <row r="115">
      <c r="A115" s="5">
        <v>11837.0</v>
      </c>
      <c r="D115" s="90" t="s">
        <v>66</v>
      </c>
      <c r="E115" s="90" t="s">
        <v>2834</v>
      </c>
      <c r="F115" s="5">
        <v>1988.0</v>
      </c>
      <c r="G115" s="5" t="s">
        <v>2835</v>
      </c>
      <c r="H115" s="5" t="s">
        <v>1864</v>
      </c>
      <c r="I115" s="110" t="s">
        <v>1865</v>
      </c>
      <c r="J115" s="5">
        <v>129.0</v>
      </c>
      <c r="K115" s="5" t="s">
        <v>462</v>
      </c>
      <c r="M115" s="5">
        <v>10.0</v>
      </c>
    </row>
    <row r="116">
      <c r="A116" s="5">
        <v>11838.0</v>
      </c>
      <c r="D116" s="90" t="s">
        <v>21</v>
      </c>
      <c r="E116" s="90" t="s">
        <v>2836</v>
      </c>
      <c r="F116" s="5">
        <v>1988.0</v>
      </c>
      <c r="G116" s="5" t="s">
        <v>102</v>
      </c>
      <c r="H116" s="5" t="s">
        <v>1943</v>
      </c>
      <c r="I116" s="110" t="s">
        <v>1865</v>
      </c>
      <c r="J116" s="5">
        <v>126.0</v>
      </c>
      <c r="K116" s="5" t="s">
        <v>763</v>
      </c>
      <c r="M116" s="5">
        <v>10.0</v>
      </c>
    </row>
    <row r="117">
      <c r="A117" s="5">
        <v>11840.0</v>
      </c>
      <c r="D117" s="90" t="s">
        <v>21</v>
      </c>
      <c r="E117" s="90" t="s">
        <v>2837</v>
      </c>
      <c r="F117" s="5">
        <v>1988.0</v>
      </c>
      <c r="G117" s="5" t="s">
        <v>102</v>
      </c>
      <c r="H117" s="5" t="s">
        <v>1952</v>
      </c>
      <c r="I117" s="5" t="s">
        <v>1567</v>
      </c>
      <c r="J117" s="5">
        <v>9.0</v>
      </c>
      <c r="K117" s="5" t="s">
        <v>666</v>
      </c>
      <c r="M117" s="5">
        <v>10.0</v>
      </c>
    </row>
    <row r="118">
      <c r="A118" s="5">
        <v>11842.0</v>
      </c>
      <c r="D118" s="90" t="s">
        <v>21</v>
      </c>
      <c r="E118" s="90" t="s">
        <v>2838</v>
      </c>
      <c r="F118" s="5">
        <v>1988.0</v>
      </c>
      <c r="G118" s="5" t="s">
        <v>102</v>
      </c>
      <c r="H118" s="110" t="s">
        <v>1961</v>
      </c>
      <c r="I118" s="5" t="s">
        <v>1567</v>
      </c>
      <c r="J118" s="5">
        <v>11.0</v>
      </c>
      <c r="K118" s="5" t="s">
        <v>666</v>
      </c>
      <c r="M118" s="5">
        <v>10.0</v>
      </c>
    </row>
    <row r="119">
      <c r="A119" s="5">
        <v>12034.0</v>
      </c>
      <c r="D119" s="90" t="s">
        <v>21</v>
      </c>
      <c r="E119" s="90" t="s">
        <v>2839</v>
      </c>
      <c r="F119" s="5">
        <v>1988.0</v>
      </c>
      <c r="G119" s="5" t="s">
        <v>102</v>
      </c>
      <c r="H119" s="5" t="s">
        <v>1868</v>
      </c>
      <c r="I119" s="5" t="s">
        <v>1865</v>
      </c>
      <c r="J119" s="5">
        <v>127.0</v>
      </c>
      <c r="K119" s="5" t="s">
        <v>666</v>
      </c>
      <c r="M119" s="5">
        <v>10.0</v>
      </c>
    </row>
    <row r="120">
      <c r="A120" s="5">
        <v>12173.0</v>
      </c>
      <c r="D120" s="90" t="s">
        <v>21</v>
      </c>
      <c r="E120" s="90" t="s">
        <v>2840</v>
      </c>
      <c r="F120" s="5">
        <v>2019.0</v>
      </c>
      <c r="G120" s="5" t="s">
        <v>1995</v>
      </c>
      <c r="H120" s="5" t="s">
        <v>2697</v>
      </c>
      <c r="I120" s="5">
        <v>224.0</v>
      </c>
      <c r="J120" s="5" t="s">
        <v>105</v>
      </c>
      <c r="K120" s="5" t="s">
        <v>25</v>
      </c>
      <c r="M120" s="5">
        <v>10.0</v>
      </c>
    </row>
    <row r="121">
      <c r="A121" s="5">
        <v>12174.0</v>
      </c>
      <c r="D121" s="90" t="s">
        <v>21</v>
      </c>
      <c r="E121" s="109">
        <v>6.0778137E7</v>
      </c>
      <c r="F121" s="90" t="s">
        <v>2841</v>
      </c>
      <c r="G121" s="5" t="s">
        <v>1995</v>
      </c>
      <c r="H121" s="5" t="s">
        <v>1862</v>
      </c>
      <c r="I121" s="5">
        <v>208.0</v>
      </c>
      <c r="J121" s="5" t="s">
        <v>105</v>
      </c>
      <c r="K121" s="5" t="s">
        <v>25</v>
      </c>
      <c r="M121" s="5">
        <v>10.0</v>
      </c>
    </row>
    <row r="122">
      <c r="A122" s="5">
        <v>12175.0</v>
      </c>
      <c r="D122" s="90" t="s">
        <v>21</v>
      </c>
      <c r="E122" s="109">
        <v>6.0778125E7</v>
      </c>
      <c r="F122" s="5">
        <v>2019.0</v>
      </c>
      <c r="G122" s="5" t="s">
        <v>786</v>
      </c>
      <c r="H122" s="5" t="s">
        <v>2842</v>
      </c>
      <c r="I122" s="5">
        <v>263.0</v>
      </c>
      <c r="J122" s="5" t="s">
        <v>105</v>
      </c>
      <c r="K122" s="5" t="s">
        <v>25</v>
      </c>
      <c r="M122" s="5">
        <v>10.0</v>
      </c>
    </row>
    <row r="123">
      <c r="A123" s="5">
        <v>12176.0</v>
      </c>
      <c r="D123" s="90" t="s">
        <v>21</v>
      </c>
      <c r="E123" s="109">
        <v>6.0778128E7</v>
      </c>
      <c r="F123" s="5">
        <v>2019.0</v>
      </c>
      <c r="G123" s="5" t="s">
        <v>1995</v>
      </c>
      <c r="H123" s="5" t="s">
        <v>2701</v>
      </c>
      <c r="I123" s="5">
        <v>202.0</v>
      </c>
      <c r="J123" s="5" t="s">
        <v>105</v>
      </c>
      <c r="K123" s="5" t="s">
        <v>25</v>
      </c>
      <c r="M123" s="5">
        <v>10.0</v>
      </c>
    </row>
    <row r="124">
      <c r="A124" s="5">
        <v>12177.0</v>
      </c>
      <c r="D124" s="90" t="s">
        <v>21</v>
      </c>
      <c r="E124" s="109">
        <v>6.0778129E7</v>
      </c>
      <c r="F124" s="5">
        <v>2019.0</v>
      </c>
      <c r="G124" s="5" t="s">
        <v>1995</v>
      </c>
      <c r="H124" s="5" t="s">
        <v>1990</v>
      </c>
      <c r="I124" s="5">
        <v>207.0</v>
      </c>
      <c r="J124" s="5" t="s">
        <v>105</v>
      </c>
      <c r="K124" s="5" t="s">
        <v>25</v>
      </c>
      <c r="M124" s="5">
        <v>10.0</v>
      </c>
    </row>
    <row r="125">
      <c r="A125" s="5">
        <v>12178.0</v>
      </c>
      <c r="D125" s="90" t="s">
        <v>21</v>
      </c>
      <c r="E125" s="109">
        <v>6.077813E7</v>
      </c>
      <c r="F125" s="5">
        <v>2019.0</v>
      </c>
      <c r="G125" s="5" t="s">
        <v>1995</v>
      </c>
      <c r="H125" s="5" t="s">
        <v>1990</v>
      </c>
      <c r="I125" s="5">
        <v>207.0</v>
      </c>
      <c r="J125" s="5" t="s">
        <v>105</v>
      </c>
      <c r="K125" s="5" t="s">
        <v>25</v>
      </c>
      <c r="M125" s="5">
        <v>10.0</v>
      </c>
    </row>
    <row r="126">
      <c r="A126" s="5">
        <v>12179.0</v>
      </c>
      <c r="D126" s="90" t="s">
        <v>21</v>
      </c>
      <c r="E126" s="109">
        <v>6.0778131E7</v>
      </c>
      <c r="F126" s="5">
        <v>2019.0</v>
      </c>
      <c r="G126" s="5" t="s">
        <v>1995</v>
      </c>
      <c r="H126" s="5" t="s">
        <v>1449</v>
      </c>
      <c r="I126" s="5">
        <v>210.0</v>
      </c>
      <c r="J126" s="5" t="s">
        <v>105</v>
      </c>
      <c r="K126" s="5" t="s">
        <v>25</v>
      </c>
      <c r="M126" s="5">
        <v>10.0</v>
      </c>
    </row>
    <row r="127">
      <c r="A127" s="5">
        <v>12182.0</v>
      </c>
      <c r="D127" s="90" t="s">
        <v>21</v>
      </c>
      <c r="E127" s="90" t="s">
        <v>2843</v>
      </c>
      <c r="F127" s="5">
        <v>2019.0</v>
      </c>
      <c r="G127" s="5" t="s">
        <v>956</v>
      </c>
      <c r="H127" s="5" t="s">
        <v>2686</v>
      </c>
      <c r="I127" s="5">
        <v>134.0</v>
      </c>
      <c r="J127" s="5" t="s">
        <v>105</v>
      </c>
      <c r="K127" s="5" t="s">
        <v>25</v>
      </c>
      <c r="M127" s="5">
        <v>10.0</v>
      </c>
    </row>
    <row r="128">
      <c r="A128" s="5">
        <v>12183.0</v>
      </c>
      <c r="D128" s="90" t="s">
        <v>21</v>
      </c>
      <c r="E128" s="90" t="s">
        <v>2844</v>
      </c>
      <c r="F128" s="5">
        <v>2019.0</v>
      </c>
      <c r="G128" s="5" t="s">
        <v>956</v>
      </c>
      <c r="H128" s="5" t="s">
        <v>2686</v>
      </c>
      <c r="I128" s="5">
        <v>642.0</v>
      </c>
      <c r="J128" s="5" t="s">
        <v>105</v>
      </c>
      <c r="K128" s="5" t="s">
        <v>25</v>
      </c>
      <c r="M128" s="5">
        <v>10.0</v>
      </c>
    </row>
    <row r="129">
      <c r="A129" s="5">
        <v>12184.0</v>
      </c>
      <c r="D129" s="90" t="s">
        <v>21</v>
      </c>
      <c r="E129" s="90" t="s">
        <v>2845</v>
      </c>
      <c r="F129" s="5">
        <v>2019.0</v>
      </c>
      <c r="G129" s="5" t="s">
        <v>956</v>
      </c>
      <c r="H129" s="5" t="s">
        <v>2686</v>
      </c>
      <c r="I129" s="5">
        <v>238.0</v>
      </c>
      <c r="J129" s="5" t="s">
        <v>105</v>
      </c>
      <c r="K129" s="5" t="s">
        <v>25</v>
      </c>
      <c r="M129" s="5">
        <v>10.0</v>
      </c>
    </row>
    <row r="130">
      <c r="A130" s="5">
        <v>12187.0</v>
      </c>
      <c r="D130" s="90" t="s">
        <v>21</v>
      </c>
      <c r="E130" s="90" t="s">
        <v>2846</v>
      </c>
      <c r="F130" s="5">
        <v>2019.0</v>
      </c>
      <c r="G130" s="5" t="s">
        <v>1852</v>
      </c>
      <c r="H130" s="5" t="s">
        <v>2719</v>
      </c>
      <c r="I130" s="5">
        <v>250.0</v>
      </c>
      <c r="J130" s="5" t="s">
        <v>105</v>
      </c>
      <c r="K130" s="5" t="s">
        <v>25</v>
      </c>
      <c r="M130" s="5">
        <v>10.0</v>
      </c>
    </row>
    <row r="131">
      <c r="A131" s="5">
        <v>12188.0</v>
      </c>
      <c r="D131" s="90" t="s">
        <v>21</v>
      </c>
      <c r="E131" s="90" t="s">
        <v>2459</v>
      </c>
      <c r="F131" s="5">
        <v>2019.0</v>
      </c>
      <c r="G131" s="5" t="s">
        <v>1995</v>
      </c>
      <c r="H131" s="5" t="s">
        <v>2691</v>
      </c>
      <c r="I131" s="5">
        <v>206.0</v>
      </c>
      <c r="J131" s="5" t="s">
        <v>105</v>
      </c>
      <c r="K131" s="5" t="s">
        <v>25</v>
      </c>
      <c r="M131" s="5">
        <v>10.0</v>
      </c>
    </row>
    <row r="132">
      <c r="A132" s="5">
        <v>12195.0</v>
      </c>
      <c r="D132" s="90" t="s">
        <v>21</v>
      </c>
      <c r="E132" s="90" t="s">
        <v>2847</v>
      </c>
      <c r="F132" s="5">
        <v>2019.0</v>
      </c>
      <c r="G132" s="5" t="s">
        <v>1995</v>
      </c>
      <c r="H132" s="5" t="s">
        <v>2691</v>
      </c>
      <c r="I132" s="5">
        <v>300.0</v>
      </c>
      <c r="J132" s="5" t="s">
        <v>105</v>
      </c>
      <c r="K132" s="5" t="s">
        <v>30</v>
      </c>
      <c r="M132" s="5">
        <v>10.0</v>
      </c>
    </row>
    <row r="133">
      <c r="A133" s="5">
        <v>12198.0</v>
      </c>
      <c r="D133" s="90" t="s">
        <v>21</v>
      </c>
      <c r="E133" s="90" t="s">
        <v>2848</v>
      </c>
      <c r="F133" s="5">
        <v>2019.0</v>
      </c>
      <c r="G133" s="5" t="s">
        <v>786</v>
      </c>
      <c r="H133" s="5" t="s">
        <v>1990</v>
      </c>
      <c r="I133" s="5">
        <v>3.0</v>
      </c>
      <c r="J133" s="5" t="s">
        <v>901</v>
      </c>
      <c r="K133" s="5" t="s">
        <v>30</v>
      </c>
      <c r="M133" s="5">
        <v>10.0</v>
      </c>
    </row>
    <row r="134">
      <c r="A134" s="5">
        <v>12199.0</v>
      </c>
      <c r="D134" s="90" t="s">
        <v>21</v>
      </c>
      <c r="E134" s="90" t="s">
        <v>2849</v>
      </c>
      <c r="F134" s="5">
        <v>2019.0</v>
      </c>
      <c r="G134" s="5" t="s">
        <v>1852</v>
      </c>
      <c r="H134" s="5" t="s">
        <v>2691</v>
      </c>
      <c r="I134" s="5">
        <v>206.0</v>
      </c>
      <c r="J134" s="5" t="s">
        <v>105</v>
      </c>
      <c r="K134" s="5" t="s">
        <v>25</v>
      </c>
      <c r="M134" s="5">
        <v>10.0</v>
      </c>
    </row>
    <row r="135">
      <c r="A135" s="5">
        <f t="shared" ref="A135:A138" si="10">A134+1</f>
        <v>12200</v>
      </c>
      <c r="D135" s="90" t="s">
        <v>21</v>
      </c>
      <c r="E135" s="90" t="s">
        <v>2850</v>
      </c>
      <c r="F135" s="5">
        <v>1988.0</v>
      </c>
      <c r="G135" s="5" t="s">
        <v>102</v>
      </c>
      <c r="H135" s="5" t="s">
        <v>2114</v>
      </c>
      <c r="I135" s="5">
        <v>16.0</v>
      </c>
      <c r="J135" s="5" t="s">
        <v>105</v>
      </c>
      <c r="K135" s="5" t="s">
        <v>666</v>
      </c>
      <c r="M135" s="5">
        <v>10.0</v>
      </c>
    </row>
    <row r="136">
      <c r="A136" s="5">
        <f t="shared" si="10"/>
        <v>12201</v>
      </c>
      <c r="D136" s="90" t="s">
        <v>21</v>
      </c>
      <c r="E136" s="90" t="s">
        <v>2851</v>
      </c>
      <c r="F136" s="5">
        <v>1988.0</v>
      </c>
      <c r="G136" s="5" t="s">
        <v>102</v>
      </c>
      <c r="H136" s="5" t="s">
        <v>1961</v>
      </c>
      <c r="I136" s="5">
        <v>5.0</v>
      </c>
      <c r="J136" s="5" t="s">
        <v>105</v>
      </c>
      <c r="K136" s="5" t="s">
        <v>72</v>
      </c>
      <c r="M136" s="5">
        <v>10.0</v>
      </c>
    </row>
    <row r="137">
      <c r="A137" s="5">
        <f t="shared" si="10"/>
        <v>12202</v>
      </c>
      <c r="D137" s="90" t="s">
        <v>21</v>
      </c>
      <c r="E137" s="90" t="s">
        <v>2852</v>
      </c>
      <c r="F137" s="5">
        <v>1988.0</v>
      </c>
      <c r="G137" s="5" t="s">
        <v>102</v>
      </c>
      <c r="H137" s="5" t="s">
        <v>1961</v>
      </c>
      <c r="I137" s="5">
        <v>5.0</v>
      </c>
      <c r="J137" s="5" t="s">
        <v>105</v>
      </c>
      <c r="K137" s="5" t="s">
        <v>72</v>
      </c>
      <c r="M137" s="5">
        <v>10.0</v>
      </c>
    </row>
    <row r="138">
      <c r="A138" s="5">
        <f t="shared" si="10"/>
        <v>12203</v>
      </c>
      <c r="D138" s="90" t="s">
        <v>21</v>
      </c>
      <c r="E138" s="90" t="s">
        <v>2853</v>
      </c>
      <c r="F138" s="5">
        <v>1988.0</v>
      </c>
      <c r="G138" s="5" t="s">
        <v>102</v>
      </c>
      <c r="H138" s="5" t="s">
        <v>1961</v>
      </c>
      <c r="I138" s="5">
        <v>5.0</v>
      </c>
      <c r="J138" s="5" t="s">
        <v>105</v>
      </c>
      <c r="K138" s="5" t="s">
        <v>72</v>
      </c>
      <c r="M138" s="5">
        <v>10.0</v>
      </c>
    </row>
    <row r="139">
      <c r="A139" s="5" t="s">
        <v>2854</v>
      </c>
      <c r="D139" s="112"/>
      <c r="E139" s="90" t="s">
        <v>2855</v>
      </c>
      <c r="F139" s="5">
        <v>1988.0</v>
      </c>
      <c r="G139" s="5" t="s">
        <v>102</v>
      </c>
      <c r="H139" s="5" t="s">
        <v>2856</v>
      </c>
      <c r="I139" s="5">
        <v>48.0</v>
      </c>
      <c r="J139" s="5" t="s">
        <v>105</v>
      </c>
      <c r="K139" s="5" t="s">
        <v>72</v>
      </c>
      <c r="M139" s="5">
        <v>10.0</v>
      </c>
    </row>
    <row r="140">
      <c r="A140" s="5" t="s">
        <v>2854</v>
      </c>
      <c r="D140" s="112"/>
      <c r="E140" s="90" t="s">
        <v>2857</v>
      </c>
      <c r="F140" s="5">
        <v>1989.0</v>
      </c>
      <c r="G140" s="5" t="s">
        <v>102</v>
      </c>
      <c r="H140" s="5" t="s">
        <v>2371</v>
      </c>
      <c r="I140" s="5">
        <v>23.0</v>
      </c>
      <c r="J140" s="5" t="s">
        <v>105</v>
      </c>
      <c r="K140" s="5" t="s">
        <v>72</v>
      </c>
      <c r="M140" s="5">
        <v>10.0</v>
      </c>
    </row>
    <row r="141">
      <c r="A141" s="5" t="s">
        <v>2854</v>
      </c>
      <c r="D141" s="90" t="s">
        <v>21</v>
      </c>
      <c r="E141" s="90" t="s">
        <v>2858</v>
      </c>
      <c r="F141" s="5">
        <v>1990.0</v>
      </c>
      <c r="G141" s="5" t="s">
        <v>2859</v>
      </c>
      <c r="H141" s="5" t="s">
        <v>1933</v>
      </c>
      <c r="I141" s="5">
        <v>2.0</v>
      </c>
      <c r="J141" s="5" t="s">
        <v>105</v>
      </c>
      <c r="K141" s="5" t="s">
        <v>72</v>
      </c>
      <c r="M141" s="5">
        <v>10.0</v>
      </c>
    </row>
    <row r="142">
      <c r="A142" s="5" t="s">
        <v>2854</v>
      </c>
      <c r="D142" s="112"/>
      <c r="E142" s="90" t="s">
        <v>2860</v>
      </c>
      <c r="F142" s="5">
        <v>1990.0</v>
      </c>
      <c r="G142" s="5" t="s">
        <v>2859</v>
      </c>
      <c r="H142" s="5" t="s">
        <v>1933</v>
      </c>
      <c r="I142" s="5">
        <v>2.0</v>
      </c>
      <c r="J142" s="5" t="s">
        <v>105</v>
      </c>
      <c r="K142" s="5" t="s">
        <v>72</v>
      </c>
      <c r="M142" s="5">
        <v>10.0</v>
      </c>
    </row>
    <row r="143">
      <c r="A143" s="5" t="s">
        <v>2854</v>
      </c>
      <c r="D143" s="112"/>
      <c r="E143" s="90" t="s">
        <v>2861</v>
      </c>
      <c r="F143" s="5">
        <v>1992.0</v>
      </c>
      <c r="G143" s="5" t="s">
        <v>62</v>
      </c>
      <c r="H143" s="5" t="s">
        <v>1903</v>
      </c>
      <c r="I143" s="5">
        <v>362.0</v>
      </c>
      <c r="J143" s="5" t="s">
        <v>105</v>
      </c>
      <c r="K143" s="5" t="s">
        <v>666</v>
      </c>
      <c r="M143" s="5">
        <v>10.0</v>
      </c>
    </row>
    <row r="144">
      <c r="A144" s="5" t="s">
        <v>2854</v>
      </c>
      <c r="D144" s="112"/>
      <c r="E144" s="90" t="s">
        <v>2862</v>
      </c>
      <c r="F144" s="5">
        <v>1992.0</v>
      </c>
      <c r="G144" s="5" t="s">
        <v>62</v>
      </c>
      <c r="H144" s="5" t="s">
        <v>1903</v>
      </c>
      <c r="I144" s="5">
        <v>362.0</v>
      </c>
      <c r="J144" s="5" t="s">
        <v>105</v>
      </c>
      <c r="K144" s="5" t="s">
        <v>763</v>
      </c>
      <c r="M144" s="5">
        <v>10.0</v>
      </c>
    </row>
    <row r="145">
      <c r="A145" s="5" t="s">
        <v>2854</v>
      </c>
      <c r="D145" s="112"/>
      <c r="E145" s="90" t="s">
        <v>2863</v>
      </c>
      <c r="F145" s="5">
        <v>1992.0</v>
      </c>
      <c r="G145" s="5" t="s">
        <v>62</v>
      </c>
      <c r="H145" s="5" t="s">
        <v>1903</v>
      </c>
      <c r="I145" s="5">
        <v>362.0</v>
      </c>
      <c r="J145" s="5" t="s">
        <v>105</v>
      </c>
      <c r="K145" s="5" t="s">
        <v>763</v>
      </c>
      <c r="M145" s="5">
        <v>10.0</v>
      </c>
    </row>
    <row r="146">
      <c r="A146" s="5" t="s">
        <v>2854</v>
      </c>
      <c r="D146" s="112"/>
      <c r="E146" s="109">
        <v>5.2171101E7</v>
      </c>
      <c r="F146" s="5">
        <v>1987.0</v>
      </c>
      <c r="G146" s="5" t="s">
        <v>102</v>
      </c>
      <c r="H146" s="5" t="s">
        <v>2020</v>
      </c>
      <c r="I146" s="5">
        <v>35.0</v>
      </c>
      <c r="J146" s="5" t="s">
        <v>105</v>
      </c>
      <c r="K146" s="5" t="s">
        <v>666</v>
      </c>
      <c r="M146" s="5">
        <v>10.0</v>
      </c>
    </row>
    <row r="147">
      <c r="A147" s="5" t="s">
        <v>2854</v>
      </c>
      <c r="D147" s="112"/>
      <c r="E147" s="90" t="s">
        <v>2864</v>
      </c>
      <c r="F147" s="5">
        <v>1987.0</v>
      </c>
      <c r="G147" s="5" t="s">
        <v>102</v>
      </c>
      <c r="H147" s="5" t="s">
        <v>2127</v>
      </c>
      <c r="I147" s="5">
        <v>80.0</v>
      </c>
      <c r="J147" s="5" t="s">
        <v>105</v>
      </c>
      <c r="K147" s="5" t="s">
        <v>763</v>
      </c>
      <c r="M147" s="5">
        <v>10.0</v>
      </c>
    </row>
    <row r="148">
      <c r="A148" s="5" t="s">
        <v>2854</v>
      </c>
      <c r="D148" s="112"/>
      <c r="E148" s="90" t="s">
        <v>2865</v>
      </c>
      <c r="F148" s="5">
        <v>1987.0</v>
      </c>
      <c r="G148" s="5" t="s">
        <v>102</v>
      </c>
      <c r="H148" s="5" t="s">
        <v>2127</v>
      </c>
      <c r="I148" s="5">
        <v>80.0</v>
      </c>
      <c r="J148" s="5" t="s">
        <v>105</v>
      </c>
      <c r="K148" s="5" t="s">
        <v>763</v>
      </c>
      <c r="M148" s="5">
        <v>10.0</v>
      </c>
    </row>
    <row r="149">
      <c r="A149" s="5" t="s">
        <v>2854</v>
      </c>
      <c r="D149" s="112"/>
      <c r="E149" s="90" t="s">
        <v>2866</v>
      </c>
      <c r="F149" s="5">
        <v>1987.0</v>
      </c>
      <c r="G149" s="5" t="s">
        <v>102</v>
      </c>
      <c r="H149" s="5" t="s">
        <v>2132</v>
      </c>
      <c r="I149" s="5">
        <v>9.0</v>
      </c>
      <c r="J149" s="5" t="s">
        <v>1567</v>
      </c>
      <c r="K149" s="5" t="s">
        <v>666</v>
      </c>
      <c r="M149" s="5">
        <v>10.0</v>
      </c>
    </row>
    <row r="150">
      <c r="A150" s="5" t="s">
        <v>2854</v>
      </c>
      <c r="D150" s="90" t="s">
        <v>21</v>
      </c>
      <c r="E150" s="90" t="s">
        <v>2867</v>
      </c>
      <c r="F150" s="5">
        <v>1981.0</v>
      </c>
      <c r="G150" s="5" t="s">
        <v>62</v>
      </c>
      <c r="H150" s="5" t="s">
        <v>2868</v>
      </c>
      <c r="I150" s="5">
        <v>98.0</v>
      </c>
      <c r="J150" s="5" t="s">
        <v>1953</v>
      </c>
      <c r="K150" s="5" t="s">
        <v>72</v>
      </c>
      <c r="M150" s="5">
        <v>10.0</v>
      </c>
    </row>
    <row r="151">
      <c r="A151" s="5" t="s">
        <v>2854</v>
      </c>
      <c r="D151" s="90" t="s">
        <v>21</v>
      </c>
      <c r="E151" s="90" t="s">
        <v>2869</v>
      </c>
      <c r="F151" s="5">
        <v>1989.0</v>
      </c>
      <c r="G151" s="5" t="s">
        <v>90</v>
      </c>
      <c r="H151" s="5" t="s">
        <v>1917</v>
      </c>
      <c r="I151" s="5">
        <v>100.0</v>
      </c>
      <c r="J151" s="5" t="s">
        <v>105</v>
      </c>
      <c r="K151" s="5" t="s">
        <v>25</v>
      </c>
      <c r="M151" s="5">
        <v>10.0</v>
      </c>
    </row>
    <row r="152">
      <c r="A152" s="5" t="s">
        <v>2854</v>
      </c>
      <c r="D152" s="112"/>
      <c r="E152" s="90" t="s">
        <v>2870</v>
      </c>
      <c r="F152" s="5">
        <v>1988.0</v>
      </c>
      <c r="G152" s="5" t="s">
        <v>102</v>
      </c>
      <c r="H152" s="5" t="s">
        <v>2856</v>
      </c>
      <c r="I152" s="5">
        <v>48.0</v>
      </c>
      <c r="J152" s="5" t="s">
        <v>105</v>
      </c>
      <c r="K152" s="5" t="s">
        <v>72</v>
      </c>
      <c r="M152" s="5">
        <v>10.0</v>
      </c>
    </row>
    <row r="153">
      <c r="A153" s="5" t="s">
        <v>2854</v>
      </c>
      <c r="D153" s="112"/>
      <c r="E153" s="90" t="s">
        <v>2871</v>
      </c>
      <c r="F153" s="5">
        <v>1988.0</v>
      </c>
      <c r="G153" s="5" t="s">
        <v>102</v>
      </c>
      <c r="H153" s="5" t="s">
        <v>2856</v>
      </c>
      <c r="I153" s="5">
        <v>48.0</v>
      </c>
      <c r="J153" s="5" t="s">
        <v>105</v>
      </c>
      <c r="K153" s="5" t="s">
        <v>72</v>
      </c>
      <c r="M153" s="5">
        <v>10.0</v>
      </c>
    </row>
    <row r="154">
      <c r="A154" s="5" t="s">
        <v>2854</v>
      </c>
      <c r="D154" s="112"/>
      <c r="E154" s="90" t="s">
        <v>2872</v>
      </c>
      <c r="F154" s="5">
        <v>1989.0</v>
      </c>
      <c r="G154" s="5" t="s">
        <v>102</v>
      </c>
      <c r="H154" s="5" t="s">
        <v>2371</v>
      </c>
      <c r="I154" s="5">
        <v>23.0</v>
      </c>
      <c r="J154" s="5" t="s">
        <v>105</v>
      </c>
      <c r="K154" s="5" t="s">
        <v>666</v>
      </c>
      <c r="M154" s="5">
        <v>10.0</v>
      </c>
    </row>
    <row r="155">
      <c r="A155" s="5" t="s">
        <v>2854</v>
      </c>
      <c r="D155" s="112"/>
      <c r="E155" s="90" t="s">
        <v>2873</v>
      </c>
      <c r="F155" s="5">
        <v>1989.0</v>
      </c>
      <c r="G155" s="5" t="s">
        <v>102</v>
      </c>
      <c r="H155" s="5" t="s">
        <v>2371</v>
      </c>
      <c r="I155" s="5">
        <v>23.0</v>
      </c>
      <c r="J155" s="5" t="s">
        <v>105</v>
      </c>
      <c r="K155" s="5" t="s">
        <v>72</v>
      </c>
      <c r="M155" s="5">
        <v>10.0</v>
      </c>
    </row>
    <row r="156">
      <c r="A156" s="5" t="s">
        <v>2854</v>
      </c>
      <c r="D156" s="112"/>
      <c r="E156" s="90" t="s">
        <v>2874</v>
      </c>
      <c r="F156" s="5">
        <v>1989.0</v>
      </c>
      <c r="G156" s="5" t="s">
        <v>102</v>
      </c>
      <c r="H156" s="5" t="s">
        <v>2371</v>
      </c>
      <c r="I156" s="5">
        <v>23.0</v>
      </c>
      <c r="J156" s="5" t="s">
        <v>105</v>
      </c>
      <c r="K156" s="5" t="s">
        <v>72</v>
      </c>
      <c r="M156" s="5">
        <v>10.0</v>
      </c>
    </row>
    <row r="157">
      <c r="A157" s="5" t="s">
        <v>2854</v>
      </c>
      <c r="D157" s="112"/>
      <c r="E157" s="90" t="s">
        <v>2875</v>
      </c>
      <c r="F157" s="5">
        <v>1989.0</v>
      </c>
      <c r="G157" s="5" t="s">
        <v>102</v>
      </c>
      <c r="H157" s="5" t="s">
        <v>1943</v>
      </c>
      <c r="I157" s="5">
        <v>61.0</v>
      </c>
      <c r="J157" s="5" t="s">
        <v>105</v>
      </c>
      <c r="K157" s="5" t="s">
        <v>72</v>
      </c>
      <c r="M157" s="5">
        <v>10.0</v>
      </c>
    </row>
    <row r="158">
      <c r="A158" s="5" t="s">
        <v>2854</v>
      </c>
      <c r="D158" s="112"/>
      <c r="E158" s="90" t="s">
        <v>2876</v>
      </c>
      <c r="F158" s="5">
        <v>1990.0</v>
      </c>
      <c r="G158" s="5" t="s">
        <v>102</v>
      </c>
      <c r="H158" s="5" t="s">
        <v>1864</v>
      </c>
      <c r="I158" s="5">
        <v>1.0</v>
      </c>
      <c r="J158" s="5" t="s">
        <v>1927</v>
      </c>
      <c r="K158" s="5" t="s">
        <v>72</v>
      </c>
      <c r="M158" s="5">
        <v>10.0</v>
      </c>
    </row>
    <row r="159">
      <c r="A159" s="5" t="s">
        <v>2854</v>
      </c>
      <c r="D159" s="112"/>
      <c r="E159" s="90" t="s">
        <v>2877</v>
      </c>
      <c r="F159" s="5">
        <v>1990.0</v>
      </c>
      <c r="G159" s="5" t="s">
        <v>102</v>
      </c>
      <c r="H159" s="5" t="s">
        <v>1864</v>
      </c>
      <c r="I159" s="5">
        <v>1.0</v>
      </c>
      <c r="J159" s="5" t="s">
        <v>1927</v>
      </c>
      <c r="K159" s="5" t="s">
        <v>72</v>
      </c>
      <c r="M159" s="5">
        <v>10.0</v>
      </c>
    </row>
    <row r="160">
      <c r="A160" s="5" t="s">
        <v>2854</v>
      </c>
      <c r="D160" s="112"/>
      <c r="E160" s="90" t="s">
        <v>2878</v>
      </c>
      <c r="F160" s="5">
        <v>1990.0</v>
      </c>
      <c r="G160" s="5" t="s">
        <v>102</v>
      </c>
      <c r="H160" s="5" t="s">
        <v>1993</v>
      </c>
      <c r="I160" s="5">
        <v>4.0</v>
      </c>
      <c r="J160" s="5" t="s">
        <v>1927</v>
      </c>
      <c r="K160" s="5" t="s">
        <v>72</v>
      </c>
      <c r="M160" s="5">
        <v>10.0</v>
      </c>
    </row>
    <row r="161">
      <c r="A161" s="5" t="s">
        <v>2854</v>
      </c>
      <c r="D161" s="112"/>
      <c r="E161" s="90" t="s">
        <v>2879</v>
      </c>
      <c r="F161" s="5">
        <v>1988.0</v>
      </c>
      <c r="G161" s="5" t="s">
        <v>102</v>
      </c>
      <c r="H161" s="5" t="s">
        <v>1917</v>
      </c>
      <c r="I161" s="5">
        <v>80.0</v>
      </c>
      <c r="J161" s="5" t="s">
        <v>105</v>
      </c>
      <c r="K161" s="5" t="s">
        <v>666</v>
      </c>
      <c r="M161" s="5">
        <v>10.0</v>
      </c>
    </row>
    <row r="162">
      <c r="A162" s="5" t="s">
        <v>2854</v>
      </c>
      <c r="D162" s="112"/>
      <c r="E162" s="90" t="s">
        <v>2880</v>
      </c>
      <c r="F162" s="5">
        <v>1988.0</v>
      </c>
      <c r="G162" s="5" t="s">
        <v>102</v>
      </c>
      <c r="H162" s="5" t="s">
        <v>1864</v>
      </c>
      <c r="I162" s="5">
        <v>129.0</v>
      </c>
      <c r="J162" s="5" t="s">
        <v>1927</v>
      </c>
      <c r="K162" s="5" t="s">
        <v>666</v>
      </c>
      <c r="M162" s="5">
        <v>10.0</v>
      </c>
    </row>
    <row r="163">
      <c r="A163" s="5" t="s">
        <v>2854</v>
      </c>
      <c r="D163" s="112"/>
      <c r="E163" s="90" t="s">
        <v>2881</v>
      </c>
      <c r="F163" s="5">
        <v>1988.0</v>
      </c>
      <c r="G163" s="5" t="s">
        <v>102</v>
      </c>
      <c r="H163" s="5" t="s">
        <v>2114</v>
      </c>
      <c r="I163" s="5">
        <v>16.0</v>
      </c>
      <c r="J163" s="5" t="s">
        <v>243</v>
      </c>
      <c r="K163" s="5" t="s">
        <v>666</v>
      </c>
      <c r="M163" s="5">
        <v>10.0</v>
      </c>
    </row>
    <row r="164">
      <c r="A164" s="5" t="s">
        <v>2854</v>
      </c>
      <c r="D164" s="112"/>
      <c r="E164" s="90" t="s">
        <v>2882</v>
      </c>
      <c r="F164" s="5">
        <v>1988.0</v>
      </c>
      <c r="G164" s="5" t="s">
        <v>102</v>
      </c>
      <c r="H164" s="5" t="s">
        <v>2114</v>
      </c>
      <c r="I164" s="5">
        <v>16.0</v>
      </c>
      <c r="J164" s="5" t="s">
        <v>105</v>
      </c>
      <c r="K164" s="5" t="s">
        <v>666</v>
      </c>
      <c r="M164" s="5">
        <v>10.0</v>
      </c>
    </row>
    <row r="165">
      <c r="A165" s="5" t="s">
        <v>2854</v>
      </c>
      <c r="D165" s="112"/>
      <c r="E165" s="90" t="s">
        <v>2883</v>
      </c>
      <c r="F165" s="5">
        <v>1987.0</v>
      </c>
      <c r="G165" s="5" t="s">
        <v>102</v>
      </c>
      <c r="H165" s="5" t="s">
        <v>1943</v>
      </c>
      <c r="I165" s="5">
        <v>80.0</v>
      </c>
      <c r="J165" s="5" t="s">
        <v>105</v>
      </c>
      <c r="K165" s="5" t="s">
        <v>763</v>
      </c>
      <c r="M165" s="5">
        <v>10.0</v>
      </c>
    </row>
    <row r="166">
      <c r="A166" s="5" t="s">
        <v>2854</v>
      </c>
      <c r="D166" s="112"/>
      <c r="E166" s="90" t="s">
        <v>2884</v>
      </c>
      <c r="F166" s="5">
        <v>1987.0</v>
      </c>
      <c r="G166" s="5" t="s">
        <v>102</v>
      </c>
      <c r="H166" s="5" t="s">
        <v>2019</v>
      </c>
      <c r="I166" s="5">
        <v>106.0</v>
      </c>
      <c r="J166" s="5" t="s">
        <v>105</v>
      </c>
      <c r="K166" s="5" t="s">
        <v>666</v>
      </c>
      <c r="M166" s="5">
        <v>10.0</v>
      </c>
    </row>
    <row r="167">
      <c r="A167" s="5" t="s">
        <v>2854</v>
      </c>
      <c r="D167" s="112"/>
      <c r="E167" s="90" t="s">
        <v>2885</v>
      </c>
      <c r="F167" s="5">
        <v>1991.0</v>
      </c>
      <c r="G167" s="5" t="s">
        <v>102</v>
      </c>
      <c r="H167" s="5" t="s">
        <v>288</v>
      </c>
      <c r="I167" s="5">
        <v>211.0</v>
      </c>
      <c r="J167" s="5" t="s">
        <v>105</v>
      </c>
      <c r="K167" s="5" t="s">
        <v>666</v>
      </c>
      <c r="M167" s="5">
        <v>10.0</v>
      </c>
    </row>
    <row r="168">
      <c r="A168" s="5">
        <v>11841.0</v>
      </c>
      <c r="D168" s="90" t="s">
        <v>21</v>
      </c>
      <c r="E168" s="90" t="s">
        <v>2886</v>
      </c>
      <c r="F168" s="5">
        <v>1988.0</v>
      </c>
      <c r="G168" s="5" t="s">
        <v>102</v>
      </c>
      <c r="H168" s="5" t="s">
        <v>2887</v>
      </c>
      <c r="I168" s="5" t="s">
        <v>1567</v>
      </c>
      <c r="J168" s="5">
        <v>10.0</v>
      </c>
      <c r="K168" s="5" t="s">
        <v>666</v>
      </c>
      <c r="M168" s="5">
        <v>11.0</v>
      </c>
    </row>
    <row r="169">
      <c r="A169" s="5">
        <v>11952.0</v>
      </c>
      <c r="D169" s="90" t="s">
        <v>21</v>
      </c>
      <c r="E169" s="90" t="s">
        <v>2888</v>
      </c>
      <c r="F169" s="5">
        <v>1990.0</v>
      </c>
      <c r="G169" s="5" t="s">
        <v>2125</v>
      </c>
      <c r="H169" s="5" t="s">
        <v>2104</v>
      </c>
      <c r="J169" s="5">
        <v>365.0</v>
      </c>
      <c r="K169" s="5" t="s">
        <v>25</v>
      </c>
      <c r="M169" s="5">
        <v>11.0</v>
      </c>
    </row>
    <row r="170">
      <c r="A170" s="5" t="s">
        <v>2854</v>
      </c>
      <c r="D170" s="112"/>
      <c r="E170" s="109">
        <v>2.8456932E7</v>
      </c>
      <c r="F170" s="90" t="s">
        <v>2889</v>
      </c>
      <c r="G170" s="5" t="s">
        <v>102</v>
      </c>
      <c r="H170" s="5" t="s">
        <v>2019</v>
      </c>
      <c r="I170" s="5">
        <v>45.0</v>
      </c>
      <c r="J170" s="5" t="s">
        <v>105</v>
      </c>
      <c r="K170" s="5" t="s">
        <v>72</v>
      </c>
      <c r="M170" s="5">
        <v>11.0</v>
      </c>
    </row>
    <row r="171">
      <c r="A171" s="5" t="s">
        <v>2854</v>
      </c>
      <c r="D171" s="112"/>
      <c r="E171" s="109">
        <v>2.7780852E7</v>
      </c>
      <c r="F171" s="90" t="s">
        <v>2889</v>
      </c>
      <c r="G171" s="5" t="s">
        <v>102</v>
      </c>
      <c r="H171" s="5" t="s">
        <v>2019</v>
      </c>
      <c r="I171" s="5">
        <v>45.0</v>
      </c>
      <c r="J171" s="5" t="s">
        <v>105</v>
      </c>
      <c r="K171" s="5" t="s">
        <v>72</v>
      </c>
      <c r="M171" s="5">
        <v>11.0</v>
      </c>
    </row>
    <row r="172">
      <c r="A172" s="89" t="str">
        <f t="shared" ref="A172:A184" si="11">A171+1</f>
        <v>#VALUE!</v>
      </c>
      <c r="B172" s="5"/>
      <c r="C172" s="5"/>
      <c r="D172" s="90" t="s">
        <v>149</v>
      </c>
      <c r="E172" s="90" t="s">
        <v>2890</v>
      </c>
      <c r="F172" s="91">
        <v>2019.0</v>
      </c>
      <c r="G172" s="91" t="s">
        <v>786</v>
      </c>
      <c r="H172" s="91" t="s">
        <v>1786</v>
      </c>
      <c r="I172" s="91">
        <v>2.0</v>
      </c>
      <c r="J172" s="91" t="s">
        <v>2087</v>
      </c>
      <c r="K172" s="91" t="s">
        <v>796</v>
      </c>
      <c r="L172" s="92"/>
      <c r="M172" s="5">
        <v>12.0</v>
      </c>
    </row>
    <row r="173">
      <c r="A173" s="89" t="str">
        <f t="shared" si="11"/>
        <v>#VALUE!</v>
      </c>
      <c r="B173" s="5"/>
      <c r="C173" s="5"/>
      <c r="D173" s="90" t="s">
        <v>21</v>
      </c>
      <c r="E173" s="90" t="s">
        <v>2891</v>
      </c>
      <c r="F173" s="101">
        <v>2019.0</v>
      </c>
      <c r="G173" s="101" t="s">
        <v>1852</v>
      </c>
      <c r="H173" s="101" t="s">
        <v>2247</v>
      </c>
      <c r="I173" s="101">
        <v>201.0</v>
      </c>
      <c r="J173" s="102" t="s">
        <v>898</v>
      </c>
      <c r="K173" s="102" t="s">
        <v>25</v>
      </c>
      <c r="L173" s="92"/>
      <c r="M173" s="5">
        <v>12.0</v>
      </c>
    </row>
    <row r="174">
      <c r="A174" s="89" t="str">
        <f t="shared" si="11"/>
        <v>#VALUE!</v>
      </c>
      <c r="B174" s="5"/>
      <c r="C174" s="5"/>
      <c r="D174" s="90" t="s">
        <v>21</v>
      </c>
      <c r="E174" s="90" t="s">
        <v>2892</v>
      </c>
      <c r="F174" s="91">
        <v>2019.0</v>
      </c>
      <c r="G174" s="91" t="s">
        <v>853</v>
      </c>
      <c r="H174" s="91" t="s">
        <v>2691</v>
      </c>
      <c r="I174" s="91">
        <v>231.0</v>
      </c>
      <c r="J174" s="91" t="s">
        <v>886</v>
      </c>
      <c r="K174" s="91" t="s">
        <v>30</v>
      </c>
      <c r="L174" s="92"/>
      <c r="M174" s="5">
        <v>12.0</v>
      </c>
    </row>
    <row r="175">
      <c r="A175" s="89" t="str">
        <f t="shared" si="11"/>
        <v>#VALUE!</v>
      </c>
      <c r="B175" s="5"/>
      <c r="C175" s="5"/>
      <c r="D175" s="90" t="s">
        <v>21</v>
      </c>
      <c r="E175" s="90" t="s">
        <v>2893</v>
      </c>
      <c r="F175" s="91">
        <v>2019.0</v>
      </c>
      <c r="G175" s="91" t="s">
        <v>786</v>
      </c>
      <c r="H175" s="91" t="s">
        <v>1449</v>
      </c>
      <c r="I175" s="91">
        <v>259.0</v>
      </c>
      <c r="J175" s="92"/>
      <c r="K175" s="91" t="s">
        <v>25</v>
      </c>
      <c r="L175" s="92"/>
      <c r="M175" s="5">
        <v>12.0</v>
      </c>
    </row>
    <row r="176">
      <c r="A176" s="89" t="str">
        <f t="shared" si="11"/>
        <v>#VALUE!</v>
      </c>
      <c r="B176" s="5"/>
      <c r="C176" s="5"/>
      <c r="D176" s="90" t="s">
        <v>21</v>
      </c>
      <c r="E176" s="90" t="s">
        <v>2894</v>
      </c>
      <c r="F176" s="91">
        <v>2019.0</v>
      </c>
      <c r="G176" s="91" t="s">
        <v>853</v>
      </c>
      <c r="H176" s="91" t="s">
        <v>2393</v>
      </c>
      <c r="I176" s="91">
        <v>223.0</v>
      </c>
      <c r="J176" s="92"/>
      <c r="K176" s="91" t="s">
        <v>25</v>
      </c>
      <c r="L176" s="92"/>
      <c r="M176" s="5">
        <v>12.0</v>
      </c>
    </row>
    <row r="177">
      <c r="A177" s="89" t="str">
        <f t="shared" si="11"/>
        <v>#VALUE!</v>
      </c>
      <c r="B177" s="5"/>
      <c r="C177" s="5"/>
      <c r="D177" s="90" t="s">
        <v>161</v>
      </c>
      <c r="E177" s="90" t="s">
        <v>2895</v>
      </c>
      <c r="F177" s="91">
        <v>2019.0</v>
      </c>
      <c r="G177" s="91" t="s">
        <v>1649</v>
      </c>
      <c r="H177" s="91" t="s">
        <v>1972</v>
      </c>
      <c r="I177" s="91">
        <v>99.0</v>
      </c>
      <c r="J177" s="91" t="s">
        <v>1495</v>
      </c>
      <c r="K177" s="91" t="s">
        <v>30</v>
      </c>
      <c r="L177" s="92"/>
      <c r="M177" s="5">
        <v>12.0</v>
      </c>
    </row>
    <row r="178">
      <c r="A178" s="89" t="str">
        <f t="shared" si="11"/>
        <v>#VALUE!</v>
      </c>
      <c r="B178" s="5"/>
      <c r="C178" s="5"/>
      <c r="D178" s="90" t="s">
        <v>16</v>
      </c>
      <c r="E178" s="90" t="s">
        <v>2896</v>
      </c>
      <c r="F178" s="91">
        <v>2019.0</v>
      </c>
      <c r="G178" s="91" t="s">
        <v>1852</v>
      </c>
      <c r="H178" s="91" t="s">
        <v>1848</v>
      </c>
      <c r="I178" s="91">
        <v>297.0</v>
      </c>
      <c r="J178" s="92"/>
      <c r="K178" s="91" t="s">
        <v>60</v>
      </c>
      <c r="L178" s="92"/>
      <c r="M178" s="5">
        <v>12.0</v>
      </c>
    </row>
    <row r="179">
      <c r="A179" s="89" t="str">
        <f t="shared" si="11"/>
        <v>#VALUE!</v>
      </c>
      <c r="B179" s="5"/>
      <c r="C179" s="5"/>
      <c r="D179" s="90" t="s">
        <v>21</v>
      </c>
      <c r="E179" s="90" t="s">
        <v>2897</v>
      </c>
      <c r="F179" s="106">
        <v>1996.0</v>
      </c>
      <c r="G179" s="106" t="s">
        <v>2898</v>
      </c>
      <c r="H179" s="107" t="s">
        <v>1950</v>
      </c>
      <c r="I179" s="106">
        <v>52.0</v>
      </c>
      <c r="J179" s="108"/>
      <c r="K179" s="106" t="s">
        <v>25</v>
      </c>
      <c r="M179" s="5">
        <v>12.0</v>
      </c>
    </row>
    <row r="180">
      <c r="A180" s="89" t="str">
        <f t="shared" si="11"/>
        <v>#VALUE!</v>
      </c>
      <c r="B180" s="5"/>
      <c r="C180" s="5"/>
      <c r="D180" s="90" t="s">
        <v>21</v>
      </c>
      <c r="E180" s="90" t="s">
        <v>2899</v>
      </c>
      <c r="F180" s="99">
        <v>2019.0</v>
      </c>
      <c r="G180" s="99" t="s">
        <v>1099</v>
      </c>
      <c r="H180" s="99" t="s">
        <v>2445</v>
      </c>
      <c r="I180" s="99">
        <v>123.0</v>
      </c>
      <c r="J180" s="100"/>
      <c r="K180" s="99" t="s">
        <v>25</v>
      </c>
      <c r="M180" s="5">
        <v>12.0</v>
      </c>
    </row>
    <row r="181">
      <c r="A181" s="89" t="str">
        <f t="shared" si="11"/>
        <v>#VALUE!</v>
      </c>
      <c r="B181" s="5"/>
      <c r="C181" s="5"/>
      <c r="D181" s="90" t="s">
        <v>21</v>
      </c>
      <c r="E181" s="90" t="s">
        <v>2900</v>
      </c>
      <c r="F181" s="5">
        <v>2019.0</v>
      </c>
      <c r="G181" s="5" t="s">
        <v>956</v>
      </c>
      <c r="H181" s="5" t="s">
        <v>1786</v>
      </c>
      <c r="I181" s="5">
        <v>699.0</v>
      </c>
      <c r="K181" s="5" t="s">
        <v>25</v>
      </c>
      <c r="M181" s="5">
        <v>12.0</v>
      </c>
    </row>
    <row r="182">
      <c r="A182" s="89" t="str">
        <f t="shared" si="11"/>
        <v>#VALUE!</v>
      </c>
      <c r="B182" s="5"/>
      <c r="C182" s="5"/>
      <c r="D182" s="90" t="s">
        <v>21</v>
      </c>
      <c r="E182" s="90" t="s">
        <v>2901</v>
      </c>
      <c r="F182" s="5">
        <v>2019.0</v>
      </c>
      <c r="G182" s="5" t="s">
        <v>1077</v>
      </c>
      <c r="H182" s="110" t="s">
        <v>2206</v>
      </c>
      <c r="I182" s="5">
        <v>97.0</v>
      </c>
      <c r="K182" s="5" t="s">
        <v>30</v>
      </c>
      <c r="M182" s="5">
        <v>12.0</v>
      </c>
    </row>
    <row r="183">
      <c r="A183" s="89" t="str">
        <f t="shared" si="11"/>
        <v>#VALUE!</v>
      </c>
      <c r="B183" s="5"/>
      <c r="C183" s="5"/>
      <c r="D183" s="90" t="s">
        <v>21</v>
      </c>
      <c r="E183" s="90" t="s">
        <v>2902</v>
      </c>
      <c r="F183" s="5">
        <v>2019.0</v>
      </c>
      <c r="G183" s="5" t="s">
        <v>1161</v>
      </c>
      <c r="H183" s="5" t="s">
        <v>1976</v>
      </c>
      <c r="I183" s="5">
        <v>182.0</v>
      </c>
      <c r="J183" s="5" t="s">
        <v>920</v>
      </c>
      <c r="K183" s="5" t="s">
        <v>25</v>
      </c>
      <c r="M183" s="5">
        <v>12.0</v>
      </c>
    </row>
    <row r="184">
      <c r="A184" s="89" t="str">
        <f t="shared" si="11"/>
        <v>#VALUE!</v>
      </c>
      <c r="B184" s="5"/>
      <c r="C184" s="5"/>
      <c r="D184" s="90" t="s">
        <v>21</v>
      </c>
      <c r="E184" s="90" t="s">
        <v>2903</v>
      </c>
      <c r="F184" s="5">
        <v>2019.0</v>
      </c>
      <c r="G184" s="5" t="s">
        <v>911</v>
      </c>
      <c r="H184" s="5" t="s">
        <v>2734</v>
      </c>
      <c r="I184" s="5">
        <v>95.0</v>
      </c>
      <c r="J184" s="5" t="s">
        <v>2904</v>
      </c>
      <c r="K184" s="5" t="s">
        <v>30</v>
      </c>
      <c r="M184" s="5">
        <v>12.0</v>
      </c>
    </row>
    <row r="185">
      <c r="A185" s="5">
        <v>11839.0</v>
      </c>
      <c r="D185" s="90" t="s">
        <v>21</v>
      </c>
      <c r="E185" s="90" t="s">
        <v>2905</v>
      </c>
      <c r="F185" s="5">
        <v>1988.0</v>
      </c>
      <c r="G185" s="5" t="s">
        <v>102</v>
      </c>
      <c r="H185" s="5" t="s">
        <v>2906</v>
      </c>
      <c r="I185" s="5" t="s">
        <v>1567</v>
      </c>
      <c r="J185" s="5">
        <v>8.0</v>
      </c>
      <c r="K185" s="5" t="s">
        <v>1797</v>
      </c>
      <c r="M185" s="5">
        <v>12.0</v>
      </c>
    </row>
    <row r="186">
      <c r="A186" s="5">
        <v>12011.0</v>
      </c>
      <c r="D186" s="90" t="s">
        <v>21</v>
      </c>
      <c r="E186" s="90" t="s">
        <v>2907</v>
      </c>
      <c r="F186" s="5">
        <v>1988.0</v>
      </c>
      <c r="G186" s="5" t="s">
        <v>102</v>
      </c>
      <c r="H186" s="5" t="s">
        <v>2906</v>
      </c>
      <c r="I186" s="5"/>
      <c r="J186" s="5">
        <v>114.0</v>
      </c>
      <c r="K186" s="5" t="s">
        <v>72</v>
      </c>
      <c r="M186" s="5">
        <v>12.0</v>
      </c>
    </row>
    <row r="187">
      <c r="A187" s="5">
        <v>12012.0</v>
      </c>
      <c r="D187" s="90" t="s">
        <v>21</v>
      </c>
      <c r="E187" s="90" t="s">
        <v>2908</v>
      </c>
      <c r="F187" s="5">
        <v>1988.0</v>
      </c>
      <c r="G187" s="5" t="s">
        <v>102</v>
      </c>
      <c r="H187" s="5" t="s">
        <v>2906</v>
      </c>
      <c r="I187" s="5"/>
      <c r="J187" s="5">
        <v>114.0</v>
      </c>
      <c r="K187" s="5" t="s">
        <v>72</v>
      </c>
      <c r="M187" s="5">
        <v>12.0</v>
      </c>
    </row>
    <row r="188">
      <c r="A188" s="5">
        <v>12013.0</v>
      </c>
      <c r="D188" s="90" t="s">
        <v>21</v>
      </c>
      <c r="E188" s="90" t="s">
        <v>2909</v>
      </c>
      <c r="F188" s="5">
        <v>1988.0</v>
      </c>
      <c r="G188" s="5" t="s">
        <v>102</v>
      </c>
      <c r="H188" s="5" t="s">
        <v>2906</v>
      </c>
      <c r="I188" s="5"/>
      <c r="J188" s="5">
        <v>114.0</v>
      </c>
      <c r="K188" s="5" t="s">
        <v>72</v>
      </c>
      <c r="M188" s="5">
        <v>12.0</v>
      </c>
    </row>
    <row r="189">
      <c r="A189" s="5">
        <v>12014.0</v>
      </c>
      <c r="D189" s="90" t="s">
        <v>21</v>
      </c>
      <c r="E189" s="90" t="s">
        <v>2910</v>
      </c>
      <c r="F189" s="5">
        <v>1988.0</v>
      </c>
      <c r="G189" s="5" t="s">
        <v>102</v>
      </c>
      <c r="H189" s="5" t="s">
        <v>2906</v>
      </c>
      <c r="I189" s="5"/>
      <c r="J189" s="5">
        <v>114.0</v>
      </c>
      <c r="K189" s="5" t="s">
        <v>72</v>
      </c>
      <c r="M189" s="5">
        <v>12.0</v>
      </c>
    </row>
    <row r="190">
      <c r="A190" s="5">
        <f t="shared" ref="A190:A199" si="12">A189+1</f>
        <v>12015</v>
      </c>
      <c r="D190" s="90" t="s">
        <v>21</v>
      </c>
      <c r="E190" s="90" t="s">
        <v>2911</v>
      </c>
      <c r="F190" s="5">
        <v>1988.0</v>
      </c>
      <c r="G190" s="5" t="s">
        <v>102</v>
      </c>
      <c r="H190" s="5" t="s">
        <v>2114</v>
      </c>
      <c r="I190" s="5">
        <v>16.0</v>
      </c>
      <c r="J190" s="5" t="s">
        <v>105</v>
      </c>
      <c r="K190" s="5" t="s">
        <v>72</v>
      </c>
      <c r="M190" s="5">
        <v>12.0</v>
      </c>
    </row>
    <row r="191">
      <c r="A191" s="5">
        <f t="shared" si="12"/>
        <v>12016</v>
      </c>
      <c r="D191" s="90" t="s">
        <v>21</v>
      </c>
      <c r="E191" s="90" t="s">
        <v>2912</v>
      </c>
      <c r="F191" s="5">
        <v>1988.0</v>
      </c>
      <c r="G191" s="5" t="s">
        <v>102</v>
      </c>
      <c r="H191" s="5" t="s">
        <v>2114</v>
      </c>
      <c r="I191" s="5">
        <v>16.0</v>
      </c>
      <c r="J191" s="5" t="s">
        <v>105</v>
      </c>
      <c r="K191" s="5" t="s">
        <v>72</v>
      </c>
      <c r="M191" s="5">
        <v>12.0</v>
      </c>
    </row>
    <row r="192">
      <c r="A192" s="5">
        <f t="shared" si="12"/>
        <v>12017</v>
      </c>
      <c r="D192" s="90" t="s">
        <v>21</v>
      </c>
      <c r="E192" s="90" t="s">
        <v>2913</v>
      </c>
      <c r="F192" s="5">
        <v>1988.0</v>
      </c>
      <c r="G192" s="5" t="s">
        <v>102</v>
      </c>
      <c r="H192" s="5" t="s">
        <v>2114</v>
      </c>
      <c r="I192" s="5">
        <v>16.0</v>
      </c>
      <c r="J192" s="5" t="s">
        <v>105</v>
      </c>
      <c r="K192" s="5" t="s">
        <v>72</v>
      </c>
      <c r="M192" s="5">
        <v>12.0</v>
      </c>
    </row>
    <row r="193">
      <c r="A193" s="5">
        <f t="shared" si="12"/>
        <v>12018</v>
      </c>
      <c r="D193" s="90" t="s">
        <v>21</v>
      </c>
      <c r="E193" s="90" t="s">
        <v>2914</v>
      </c>
      <c r="F193" s="5">
        <v>1988.0</v>
      </c>
      <c r="G193" s="5" t="s">
        <v>102</v>
      </c>
      <c r="H193" s="5" t="s">
        <v>2114</v>
      </c>
      <c r="I193" s="5">
        <v>16.0</v>
      </c>
      <c r="J193" s="5" t="s">
        <v>105</v>
      </c>
      <c r="K193" s="5" t="s">
        <v>72</v>
      </c>
      <c r="M193" s="5">
        <v>12.0</v>
      </c>
    </row>
    <row r="194">
      <c r="A194" s="5">
        <f t="shared" si="12"/>
        <v>12019</v>
      </c>
      <c r="D194" s="90" t="s">
        <v>21</v>
      </c>
      <c r="E194" s="90" t="s">
        <v>2915</v>
      </c>
      <c r="F194" s="5">
        <v>1988.0</v>
      </c>
      <c r="G194" s="5" t="s">
        <v>102</v>
      </c>
      <c r="H194" s="5" t="s">
        <v>2114</v>
      </c>
      <c r="I194" s="5">
        <v>16.0</v>
      </c>
      <c r="J194" s="5" t="s">
        <v>105</v>
      </c>
      <c r="K194" s="5" t="s">
        <v>72</v>
      </c>
      <c r="M194" s="5">
        <v>12.0</v>
      </c>
    </row>
    <row r="195">
      <c r="A195" s="5">
        <f t="shared" si="12"/>
        <v>12020</v>
      </c>
      <c r="D195" s="90" t="s">
        <v>21</v>
      </c>
      <c r="E195" s="90" t="s">
        <v>2916</v>
      </c>
      <c r="F195" s="5">
        <v>1988.0</v>
      </c>
      <c r="G195" s="5" t="s">
        <v>102</v>
      </c>
      <c r="H195" s="5" t="s">
        <v>2114</v>
      </c>
      <c r="I195" s="5">
        <v>16.0</v>
      </c>
      <c r="J195" s="5" t="s">
        <v>105</v>
      </c>
      <c r="K195" s="5" t="s">
        <v>72</v>
      </c>
      <c r="M195" s="5">
        <v>12.0</v>
      </c>
    </row>
    <row r="196">
      <c r="A196" s="5">
        <f t="shared" si="12"/>
        <v>12021</v>
      </c>
      <c r="D196" s="90" t="s">
        <v>21</v>
      </c>
      <c r="E196" s="90" t="s">
        <v>2917</v>
      </c>
      <c r="F196" s="5">
        <v>1988.0</v>
      </c>
      <c r="G196" s="5" t="s">
        <v>102</v>
      </c>
      <c r="H196" s="5" t="s">
        <v>2114</v>
      </c>
      <c r="I196" s="5">
        <v>16.0</v>
      </c>
      <c r="J196" s="5" t="s">
        <v>105</v>
      </c>
      <c r="K196" s="5" t="s">
        <v>72</v>
      </c>
      <c r="M196" s="5">
        <v>12.0</v>
      </c>
    </row>
    <row r="197">
      <c r="A197" s="5">
        <f t="shared" si="12"/>
        <v>12022</v>
      </c>
      <c r="D197" s="90" t="s">
        <v>21</v>
      </c>
      <c r="E197" s="90" t="s">
        <v>2918</v>
      </c>
      <c r="F197" s="5">
        <v>1988.0</v>
      </c>
      <c r="G197" s="5" t="s">
        <v>102</v>
      </c>
      <c r="H197" s="5" t="s">
        <v>2114</v>
      </c>
      <c r="I197" s="5">
        <v>16.0</v>
      </c>
      <c r="J197" s="5" t="s">
        <v>105</v>
      </c>
      <c r="K197" s="5" t="s">
        <v>72</v>
      </c>
      <c r="M197" s="5">
        <v>12.0</v>
      </c>
    </row>
    <row r="198">
      <c r="A198" s="5">
        <f t="shared" si="12"/>
        <v>12023</v>
      </c>
      <c r="D198" s="90" t="s">
        <v>21</v>
      </c>
      <c r="E198" s="90" t="s">
        <v>2919</v>
      </c>
      <c r="F198" s="5">
        <v>1988.0</v>
      </c>
      <c r="G198" s="5" t="s">
        <v>102</v>
      </c>
      <c r="H198" s="5" t="s">
        <v>2114</v>
      </c>
      <c r="I198" s="5">
        <v>16.0</v>
      </c>
      <c r="J198" s="5" t="s">
        <v>105</v>
      </c>
      <c r="K198" s="5" t="s">
        <v>72</v>
      </c>
      <c r="M198" s="5">
        <v>12.0</v>
      </c>
    </row>
    <row r="199">
      <c r="A199" s="5">
        <f t="shared" si="12"/>
        <v>12024</v>
      </c>
      <c r="D199" s="90" t="s">
        <v>21</v>
      </c>
      <c r="E199" s="90" t="s">
        <v>2920</v>
      </c>
      <c r="F199" s="5">
        <v>1988.0</v>
      </c>
      <c r="G199" s="5" t="s">
        <v>102</v>
      </c>
      <c r="H199" s="5" t="s">
        <v>2114</v>
      </c>
      <c r="I199" s="5">
        <v>16.0</v>
      </c>
      <c r="J199" s="5" t="s">
        <v>105</v>
      </c>
      <c r="K199" s="5" t="s">
        <v>72</v>
      </c>
      <c r="M199" s="5">
        <v>12.0</v>
      </c>
    </row>
    <row r="200">
      <c r="A200" s="5" t="s">
        <v>2854</v>
      </c>
      <c r="D200" s="90" t="s">
        <v>66</v>
      </c>
      <c r="E200" s="90" t="s">
        <v>2921</v>
      </c>
      <c r="F200" s="5">
        <v>2019.0</v>
      </c>
      <c r="G200" s="5" t="s">
        <v>119</v>
      </c>
      <c r="H200" s="5" t="s">
        <v>1786</v>
      </c>
      <c r="I200" s="5">
        <v>201.0</v>
      </c>
      <c r="J200" s="5" t="s">
        <v>105</v>
      </c>
      <c r="K200" s="5" t="s">
        <v>462</v>
      </c>
      <c r="M200" s="5">
        <v>12.0</v>
      </c>
    </row>
    <row r="201">
      <c r="A201" s="5" t="s">
        <v>2854</v>
      </c>
      <c r="D201" s="112"/>
      <c r="E201" s="90" t="s">
        <v>2922</v>
      </c>
      <c r="F201" s="5">
        <v>1992.0</v>
      </c>
      <c r="G201" s="5" t="s">
        <v>131</v>
      </c>
      <c r="H201" s="5" t="s">
        <v>1903</v>
      </c>
      <c r="I201" s="5">
        <v>201.0</v>
      </c>
      <c r="J201" s="5" t="s">
        <v>105</v>
      </c>
      <c r="K201" s="5" t="s">
        <v>72</v>
      </c>
      <c r="M201" s="5">
        <v>12.0</v>
      </c>
    </row>
    <row r="202">
      <c r="A202" s="5" t="s">
        <v>2854</v>
      </c>
      <c r="D202" s="112"/>
      <c r="E202" s="90" t="s">
        <v>2923</v>
      </c>
      <c r="F202" s="5">
        <v>1990.0</v>
      </c>
      <c r="G202" s="5" t="s">
        <v>2125</v>
      </c>
      <c r="H202" s="5" t="s">
        <v>2104</v>
      </c>
      <c r="I202" s="5">
        <v>365.0</v>
      </c>
      <c r="J202" s="5" t="s">
        <v>105</v>
      </c>
      <c r="K202" s="5" t="s">
        <v>25</v>
      </c>
      <c r="M202" s="5">
        <v>12.0</v>
      </c>
    </row>
    <row r="203">
      <c r="A203" s="5" t="s">
        <v>2854</v>
      </c>
      <c r="D203" s="112"/>
      <c r="E203" s="90" t="s">
        <v>2924</v>
      </c>
      <c r="F203" s="5">
        <v>1990.0</v>
      </c>
      <c r="G203" s="5" t="s">
        <v>2125</v>
      </c>
      <c r="H203" s="5" t="s">
        <v>2104</v>
      </c>
      <c r="I203" s="5">
        <v>365.0</v>
      </c>
      <c r="J203" s="5" t="s">
        <v>105</v>
      </c>
      <c r="K203" s="5" t="s">
        <v>25</v>
      </c>
      <c r="M203" s="5">
        <v>12.0</v>
      </c>
    </row>
    <row r="204">
      <c r="A204" s="5" t="s">
        <v>2854</v>
      </c>
      <c r="D204" s="112"/>
      <c r="E204" s="90" t="s">
        <v>2925</v>
      </c>
      <c r="F204" s="5">
        <v>1990.0</v>
      </c>
      <c r="G204" s="5" t="s">
        <v>2125</v>
      </c>
      <c r="H204" s="5" t="s">
        <v>2104</v>
      </c>
      <c r="I204" s="5">
        <v>365.0</v>
      </c>
      <c r="J204" s="5" t="s">
        <v>105</v>
      </c>
      <c r="K204" s="5" t="s">
        <v>25</v>
      </c>
      <c r="M204" s="5">
        <v>12.0</v>
      </c>
    </row>
    <row r="205">
      <c r="A205" s="89" t="str">
        <f t="shared" ref="A205:A206" si="13">A204+1</f>
        <v>#VALUE!</v>
      </c>
      <c r="B205" s="5"/>
      <c r="C205" s="5"/>
      <c r="D205" s="90" t="s">
        <v>21</v>
      </c>
      <c r="E205" s="90" t="s">
        <v>2926</v>
      </c>
      <c r="F205" s="5">
        <v>2019.0</v>
      </c>
      <c r="G205" s="5" t="s">
        <v>905</v>
      </c>
      <c r="H205" s="5" t="s">
        <v>1786</v>
      </c>
      <c r="I205" s="5">
        <v>2.0</v>
      </c>
      <c r="J205" s="5" t="s">
        <v>2087</v>
      </c>
      <c r="K205" s="5" t="s">
        <v>25</v>
      </c>
      <c r="M205" s="5">
        <v>13.0</v>
      </c>
    </row>
    <row r="206">
      <c r="A206" s="89" t="str">
        <f t="shared" si="13"/>
        <v>#VALUE!</v>
      </c>
      <c r="B206" s="5"/>
      <c r="C206" s="5"/>
      <c r="D206" s="90" t="s">
        <v>21</v>
      </c>
      <c r="E206" s="90" t="s">
        <v>2927</v>
      </c>
      <c r="F206" s="91">
        <v>2019.0</v>
      </c>
      <c r="G206" s="91" t="s">
        <v>786</v>
      </c>
      <c r="H206" s="91" t="s">
        <v>1945</v>
      </c>
      <c r="I206" s="91">
        <v>222.0</v>
      </c>
      <c r="J206" s="91" t="s">
        <v>1837</v>
      </c>
      <c r="K206" s="91" t="s">
        <v>30</v>
      </c>
      <c r="L206" s="92"/>
      <c r="M206" s="5">
        <v>14.0</v>
      </c>
    </row>
    <row r="207">
      <c r="A207" s="89">
        <f>'Drop 1 Baseball'!A19+1</f>
        <v>10648</v>
      </c>
      <c r="B207" s="5"/>
      <c r="C207" s="5"/>
      <c r="D207" s="90" t="s">
        <v>21</v>
      </c>
      <c r="E207" s="90" t="s">
        <v>2928</v>
      </c>
      <c r="F207" s="5">
        <v>2019.0</v>
      </c>
      <c r="G207" s="5" t="s">
        <v>2718</v>
      </c>
      <c r="H207" s="5" t="s">
        <v>1449</v>
      </c>
      <c r="I207" s="5">
        <v>518.0</v>
      </c>
      <c r="K207" s="5" t="s">
        <v>30</v>
      </c>
      <c r="M207" s="5">
        <v>14.0</v>
      </c>
    </row>
    <row r="208">
      <c r="A208" s="158">
        <f>A207+1</f>
        <v>10649</v>
      </c>
      <c r="B208" s="159"/>
      <c r="C208" s="159"/>
      <c r="D208" s="160" t="s">
        <v>21</v>
      </c>
      <c r="E208" s="160" t="s">
        <v>2929</v>
      </c>
      <c r="F208" s="159">
        <v>2017.0</v>
      </c>
      <c r="G208" s="159" t="s">
        <v>305</v>
      </c>
      <c r="H208" s="159" t="s">
        <v>1810</v>
      </c>
      <c r="I208" s="159">
        <v>199.0</v>
      </c>
      <c r="J208" s="161"/>
      <c r="K208" s="159" t="s">
        <v>25</v>
      </c>
      <c r="L208" s="161"/>
      <c r="M208" s="159">
        <v>15.0</v>
      </c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</row>
    <row r="209">
      <c r="A209" s="89" t="str">
        <f>'Drop 1 Football'!A6+1</f>
        <v>#REF!</v>
      </c>
      <c r="B209" s="5"/>
      <c r="C209" s="5"/>
      <c r="D209" s="90" t="s">
        <v>161</v>
      </c>
      <c r="E209" s="90" t="s">
        <v>2930</v>
      </c>
      <c r="F209" s="91">
        <v>2019.0</v>
      </c>
      <c r="G209" s="91" t="s">
        <v>786</v>
      </c>
      <c r="H209" s="91" t="s">
        <v>2247</v>
      </c>
      <c r="I209" s="91">
        <v>250.0</v>
      </c>
      <c r="J209" s="92"/>
      <c r="K209" s="91" t="s">
        <v>25</v>
      </c>
      <c r="L209" s="92"/>
      <c r="M209" s="5">
        <v>15.0</v>
      </c>
    </row>
    <row r="210">
      <c r="A210" s="89" t="str">
        <f t="shared" ref="A210:A227" si="14">A209+1</f>
        <v>#REF!</v>
      </c>
      <c r="B210" s="5"/>
      <c r="C210" s="5"/>
      <c r="D210" s="90" t="s">
        <v>21</v>
      </c>
      <c r="E210" s="90" t="s">
        <v>2931</v>
      </c>
      <c r="F210" s="91">
        <v>2019.0</v>
      </c>
      <c r="G210" s="91" t="s">
        <v>786</v>
      </c>
      <c r="H210" s="91" t="s">
        <v>2247</v>
      </c>
      <c r="I210" s="91">
        <v>250.0</v>
      </c>
      <c r="J210" s="92"/>
      <c r="K210" s="91" t="s">
        <v>25</v>
      </c>
      <c r="L210" s="92"/>
      <c r="M210" s="5">
        <v>15.0</v>
      </c>
    </row>
    <row r="211">
      <c r="A211" s="89" t="str">
        <f t="shared" si="14"/>
        <v>#REF!</v>
      </c>
      <c r="B211" s="5"/>
      <c r="C211" s="5"/>
      <c r="D211" s="90" t="s">
        <v>21</v>
      </c>
      <c r="E211" s="90" t="s">
        <v>2932</v>
      </c>
      <c r="F211" s="91">
        <v>2019.0</v>
      </c>
      <c r="G211" s="91" t="s">
        <v>956</v>
      </c>
      <c r="H211" s="91" t="s">
        <v>1945</v>
      </c>
      <c r="I211" s="91">
        <v>191.0</v>
      </c>
      <c r="J211" s="91" t="s">
        <v>2720</v>
      </c>
      <c r="K211" s="91" t="s">
        <v>25</v>
      </c>
      <c r="L211" s="92"/>
      <c r="M211" s="5">
        <v>15.0</v>
      </c>
    </row>
    <row r="212">
      <c r="A212" s="158" t="str">
        <f t="shared" si="14"/>
        <v>#REF!</v>
      </c>
      <c r="B212" s="159"/>
      <c r="C212" s="159"/>
      <c r="D212" s="160" t="s">
        <v>161</v>
      </c>
      <c r="E212" s="160" t="s">
        <v>2933</v>
      </c>
      <c r="F212" s="159">
        <v>2019.0</v>
      </c>
      <c r="G212" s="159" t="s">
        <v>1649</v>
      </c>
      <c r="H212" s="159" t="s">
        <v>1972</v>
      </c>
      <c r="I212" s="159"/>
      <c r="J212" s="159" t="s">
        <v>2783</v>
      </c>
      <c r="K212" s="159" t="s">
        <v>25</v>
      </c>
      <c r="L212" s="161"/>
      <c r="M212" s="159">
        <v>15.0</v>
      </c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</row>
    <row r="213">
      <c r="A213" s="158" t="str">
        <f t="shared" si="14"/>
        <v>#REF!</v>
      </c>
      <c r="B213" s="159"/>
      <c r="C213" s="159"/>
      <c r="D213" s="160" t="s">
        <v>16</v>
      </c>
      <c r="E213" s="160" t="s">
        <v>2934</v>
      </c>
      <c r="F213" s="159">
        <v>2019.0</v>
      </c>
      <c r="G213" s="159" t="s">
        <v>956</v>
      </c>
      <c r="H213" s="159" t="s">
        <v>1848</v>
      </c>
      <c r="I213" s="159">
        <v>550.0</v>
      </c>
      <c r="J213" s="159" t="s">
        <v>2680</v>
      </c>
      <c r="K213" s="159" t="s">
        <v>60</v>
      </c>
      <c r="L213" s="161"/>
      <c r="M213" s="159">
        <v>15.0</v>
      </c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</row>
    <row r="214">
      <c r="A214" s="158" t="str">
        <f t="shared" si="14"/>
        <v>#REF!</v>
      </c>
      <c r="B214" s="159"/>
      <c r="C214" s="159"/>
      <c r="D214" s="160" t="s">
        <v>21</v>
      </c>
      <c r="E214" s="160" t="s">
        <v>2935</v>
      </c>
      <c r="F214" s="159">
        <v>2019.0</v>
      </c>
      <c r="G214" s="159" t="s">
        <v>884</v>
      </c>
      <c r="H214" s="159" t="s">
        <v>1945</v>
      </c>
      <c r="I214" s="159">
        <v>17.0</v>
      </c>
      <c r="J214" s="159" t="s">
        <v>2936</v>
      </c>
      <c r="K214" s="159" t="s">
        <v>30</v>
      </c>
      <c r="L214" s="161"/>
      <c r="M214" s="159">
        <v>15.0</v>
      </c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</row>
    <row r="215">
      <c r="A215" s="158" t="str">
        <f t="shared" si="14"/>
        <v>#REF!</v>
      </c>
      <c r="B215" s="159"/>
      <c r="C215" s="159"/>
      <c r="D215" s="160" t="s">
        <v>21</v>
      </c>
      <c r="E215" s="160" t="s">
        <v>2937</v>
      </c>
      <c r="F215" s="159">
        <v>2019.0</v>
      </c>
      <c r="G215" s="159" t="s">
        <v>1161</v>
      </c>
      <c r="H215" s="162" t="s">
        <v>2206</v>
      </c>
      <c r="I215" s="159">
        <v>245.0</v>
      </c>
      <c r="J215" s="159"/>
      <c r="K215" s="159" t="s">
        <v>72</v>
      </c>
      <c r="L215" s="161"/>
      <c r="M215" s="159">
        <v>15.0</v>
      </c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</row>
    <row r="216">
      <c r="A216" s="158" t="str">
        <f t="shared" si="14"/>
        <v>#REF!</v>
      </c>
      <c r="B216" s="159"/>
      <c r="C216" s="159"/>
      <c r="D216" s="160" t="s">
        <v>21</v>
      </c>
      <c r="E216" s="160" t="s">
        <v>2938</v>
      </c>
      <c r="F216" s="159">
        <v>2019.0</v>
      </c>
      <c r="G216" s="159" t="s">
        <v>1161</v>
      </c>
      <c r="H216" s="159" t="s">
        <v>2939</v>
      </c>
      <c r="I216" s="159">
        <v>235.0</v>
      </c>
      <c r="J216" s="159" t="s">
        <v>857</v>
      </c>
      <c r="K216" s="159" t="s">
        <v>30</v>
      </c>
      <c r="L216" s="161"/>
      <c r="M216" s="159">
        <v>15.0</v>
      </c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</row>
    <row r="217">
      <c r="A217" s="158" t="str">
        <f t="shared" si="14"/>
        <v>#REF!</v>
      </c>
      <c r="B217" s="159"/>
      <c r="C217" s="159"/>
      <c r="D217" s="160" t="s">
        <v>21</v>
      </c>
      <c r="E217" s="160" t="s">
        <v>2940</v>
      </c>
      <c r="F217" s="159">
        <v>2019.0</v>
      </c>
      <c r="G217" s="159" t="s">
        <v>956</v>
      </c>
      <c r="H217" s="159" t="s">
        <v>1786</v>
      </c>
      <c r="I217" s="159">
        <v>664.0</v>
      </c>
      <c r="J217" s="161"/>
      <c r="K217" s="159" t="s">
        <v>25</v>
      </c>
      <c r="L217" s="161"/>
      <c r="M217" s="159">
        <v>15.0</v>
      </c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</row>
    <row r="218">
      <c r="A218" s="89" t="str">
        <f t="shared" si="14"/>
        <v>#REF!</v>
      </c>
      <c r="B218" s="5"/>
      <c r="C218" s="5"/>
      <c r="D218" s="90" t="s">
        <v>21</v>
      </c>
      <c r="E218" s="90" t="s">
        <v>2941</v>
      </c>
      <c r="F218" s="5">
        <v>2019.0</v>
      </c>
      <c r="G218" s="5" t="s">
        <v>956</v>
      </c>
      <c r="H218" s="5" t="s">
        <v>1786</v>
      </c>
      <c r="I218" s="5">
        <v>169.0</v>
      </c>
      <c r="K218" s="5" t="s">
        <v>25</v>
      </c>
      <c r="M218" s="5">
        <v>15.0</v>
      </c>
    </row>
    <row r="219">
      <c r="A219" s="89" t="str">
        <f t="shared" si="14"/>
        <v>#REF!</v>
      </c>
      <c r="B219" s="5"/>
      <c r="C219" s="5"/>
      <c r="D219" s="90" t="s">
        <v>21</v>
      </c>
      <c r="E219" s="90" t="s">
        <v>2942</v>
      </c>
      <c r="F219" s="5">
        <v>2019.0</v>
      </c>
      <c r="G219" s="5" t="s">
        <v>956</v>
      </c>
      <c r="H219" s="5" t="s">
        <v>1786</v>
      </c>
      <c r="I219" s="5">
        <v>292.0</v>
      </c>
      <c r="K219" s="5" t="s">
        <v>25</v>
      </c>
      <c r="M219" s="5">
        <v>15.0</v>
      </c>
    </row>
    <row r="220">
      <c r="A220" s="89" t="str">
        <f t="shared" si="14"/>
        <v>#REF!</v>
      </c>
      <c r="B220" s="5"/>
      <c r="C220" s="5"/>
      <c r="D220" s="90" t="s">
        <v>21</v>
      </c>
      <c r="E220" s="90" t="s">
        <v>2943</v>
      </c>
      <c r="F220" s="5">
        <v>2019.0</v>
      </c>
      <c r="G220" s="5" t="s">
        <v>956</v>
      </c>
      <c r="H220" s="5" t="s">
        <v>1786</v>
      </c>
      <c r="I220" s="5">
        <v>271.0</v>
      </c>
      <c r="K220" s="5" t="s">
        <v>25</v>
      </c>
      <c r="M220" s="5">
        <v>15.0</v>
      </c>
    </row>
    <row r="221">
      <c r="A221" s="89" t="str">
        <f t="shared" si="14"/>
        <v>#REF!</v>
      </c>
      <c r="B221" s="5"/>
      <c r="C221" s="5"/>
      <c r="D221" s="90" t="s">
        <v>21</v>
      </c>
      <c r="E221" s="90" t="s">
        <v>2944</v>
      </c>
      <c r="F221" s="5">
        <v>2019.0</v>
      </c>
      <c r="G221" s="5" t="s">
        <v>956</v>
      </c>
      <c r="H221" s="5" t="s">
        <v>1786</v>
      </c>
      <c r="I221" s="5">
        <v>271.0</v>
      </c>
      <c r="J221" s="5" t="s">
        <v>947</v>
      </c>
      <c r="K221" s="5" t="s">
        <v>498</v>
      </c>
      <c r="M221" s="5">
        <v>15.0</v>
      </c>
    </row>
    <row r="222">
      <c r="A222" s="89" t="str">
        <f t="shared" si="14"/>
        <v>#REF!</v>
      </c>
      <c r="B222" s="5"/>
      <c r="C222" s="5"/>
      <c r="D222" s="90" t="s">
        <v>21</v>
      </c>
      <c r="E222" s="90" t="s">
        <v>2945</v>
      </c>
      <c r="F222" s="5">
        <v>2019.0</v>
      </c>
      <c r="G222" s="5" t="s">
        <v>2012</v>
      </c>
      <c r="H222" s="5" t="s">
        <v>2722</v>
      </c>
      <c r="I222" s="5">
        <v>180.0</v>
      </c>
      <c r="J222" s="5" t="s">
        <v>2478</v>
      </c>
      <c r="K222" s="5" t="s">
        <v>25</v>
      </c>
      <c r="M222" s="5">
        <v>15.0</v>
      </c>
    </row>
    <row r="223">
      <c r="A223" s="89" t="str">
        <f t="shared" si="14"/>
        <v>#REF!</v>
      </c>
      <c r="B223" s="5"/>
      <c r="C223" s="5"/>
      <c r="D223" s="90" t="s">
        <v>21</v>
      </c>
      <c r="E223" s="90" t="s">
        <v>2946</v>
      </c>
      <c r="F223" s="5">
        <v>2019.0</v>
      </c>
      <c r="G223" s="5" t="s">
        <v>2012</v>
      </c>
      <c r="H223" s="5" t="s">
        <v>2722</v>
      </c>
      <c r="I223" s="5">
        <v>180.0</v>
      </c>
      <c r="J223" s="110" t="s">
        <v>2478</v>
      </c>
      <c r="K223" s="5" t="s">
        <v>25</v>
      </c>
      <c r="M223" s="5">
        <v>15.0</v>
      </c>
    </row>
    <row r="224">
      <c r="A224" s="89" t="str">
        <f t="shared" si="14"/>
        <v>#REF!</v>
      </c>
      <c r="B224" s="5"/>
      <c r="C224" s="5"/>
      <c r="D224" s="90" t="s">
        <v>21</v>
      </c>
      <c r="E224" s="90" t="s">
        <v>2947</v>
      </c>
      <c r="F224" s="5">
        <v>2019.0</v>
      </c>
      <c r="G224" s="5" t="s">
        <v>2012</v>
      </c>
      <c r="H224" s="5" t="s">
        <v>2722</v>
      </c>
      <c r="I224" s="5">
        <v>180.0</v>
      </c>
      <c r="J224" s="110" t="s">
        <v>2478</v>
      </c>
      <c r="K224" s="5" t="s">
        <v>25</v>
      </c>
      <c r="M224" s="5">
        <v>15.0</v>
      </c>
    </row>
    <row r="225">
      <c r="A225" s="158" t="str">
        <f t="shared" si="14"/>
        <v>#REF!</v>
      </c>
      <c r="B225" s="159"/>
      <c r="C225" s="159"/>
      <c r="D225" s="160" t="s">
        <v>21</v>
      </c>
      <c r="E225" s="160" t="s">
        <v>2948</v>
      </c>
      <c r="F225" s="159">
        <v>2019.0</v>
      </c>
      <c r="G225" s="159" t="s">
        <v>2012</v>
      </c>
      <c r="H225" s="159" t="s">
        <v>2722</v>
      </c>
      <c r="I225" s="159">
        <v>180.0</v>
      </c>
      <c r="J225" s="162" t="s">
        <v>2478</v>
      </c>
      <c r="K225" s="159" t="s">
        <v>25</v>
      </c>
      <c r="L225" s="161"/>
      <c r="M225" s="159">
        <v>15.0</v>
      </c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</row>
    <row r="226">
      <c r="A226" s="89" t="str">
        <f t="shared" si="14"/>
        <v>#REF!</v>
      </c>
      <c r="B226" s="5"/>
      <c r="C226" s="5"/>
      <c r="D226" s="90" t="s">
        <v>21</v>
      </c>
      <c r="E226" s="90" t="s">
        <v>2949</v>
      </c>
      <c r="F226" s="5">
        <v>2019.0</v>
      </c>
      <c r="G226" s="5" t="s">
        <v>2012</v>
      </c>
      <c r="H226" s="5" t="s">
        <v>2722</v>
      </c>
      <c r="I226" s="5">
        <v>180.0</v>
      </c>
      <c r="J226" s="110" t="s">
        <v>2478</v>
      </c>
      <c r="K226" s="5" t="s">
        <v>25</v>
      </c>
      <c r="M226" s="5">
        <v>15.0</v>
      </c>
    </row>
    <row r="227">
      <c r="A227" s="89" t="str">
        <f t="shared" si="14"/>
        <v>#REF!</v>
      </c>
      <c r="B227" s="5"/>
      <c r="C227" s="5"/>
      <c r="D227" s="90" t="s">
        <v>1451</v>
      </c>
      <c r="E227" s="90" t="s">
        <v>2950</v>
      </c>
      <c r="F227" s="5">
        <v>2017.0</v>
      </c>
      <c r="G227" s="5" t="s">
        <v>319</v>
      </c>
      <c r="H227" s="5" t="s">
        <v>2951</v>
      </c>
      <c r="I227" s="5">
        <v>179.0</v>
      </c>
      <c r="J227" s="5" t="s">
        <v>2952</v>
      </c>
      <c r="K227" s="5" t="s">
        <v>467</v>
      </c>
      <c r="M227" s="5">
        <v>15.0</v>
      </c>
    </row>
    <row r="228">
      <c r="A228" s="89">
        <f>'Drop 1 Football'!A486+1</f>
        <v>12190</v>
      </c>
      <c r="B228" s="5"/>
      <c r="C228" s="5"/>
      <c r="D228" s="90" t="s">
        <v>66</v>
      </c>
      <c r="E228" s="5">
        <v>2727328.0</v>
      </c>
      <c r="F228" s="5">
        <v>2020.0</v>
      </c>
      <c r="G228" s="5" t="s">
        <v>786</v>
      </c>
      <c r="H228" s="5" t="s">
        <v>1795</v>
      </c>
      <c r="I228" s="5" t="s">
        <v>2210</v>
      </c>
      <c r="J228" s="5" t="s">
        <v>889</v>
      </c>
      <c r="K228" s="5" t="s">
        <v>467</v>
      </c>
      <c r="M228" s="5">
        <v>15.0</v>
      </c>
    </row>
    <row r="229">
      <c r="A229" s="89">
        <f>'Drop 1 Football'!A526+1</f>
        <v>10978</v>
      </c>
      <c r="D229" s="90" t="s">
        <v>66</v>
      </c>
      <c r="E229" s="5">
        <v>5730365.0</v>
      </c>
      <c r="F229" s="5">
        <v>2020.0</v>
      </c>
      <c r="G229" s="5" t="s">
        <v>786</v>
      </c>
      <c r="H229" s="5" t="s">
        <v>2487</v>
      </c>
      <c r="I229" s="5" t="s">
        <v>2210</v>
      </c>
      <c r="J229" s="5" t="s">
        <v>889</v>
      </c>
      <c r="K229" s="5" t="s">
        <v>462</v>
      </c>
      <c r="M229" s="5">
        <v>15.0</v>
      </c>
    </row>
    <row r="230">
      <c r="A230" s="89" t="str">
        <f>'Drop 1 Football'!A539+1</f>
        <v>#VALUE!</v>
      </c>
      <c r="D230" s="90" t="s">
        <v>66</v>
      </c>
      <c r="E230" s="111">
        <v>8866107.0</v>
      </c>
      <c r="F230" s="111">
        <v>2019.0</v>
      </c>
      <c r="G230" s="111" t="s">
        <v>786</v>
      </c>
      <c r="H230" s="111" t="s">
        <v>2450</v>
      </c>
      <c r="I230" s="111">
        <v>2.0</v>
      </c>
      <c r="J230" s="111" t="s">
        <v>2087</v>
      </c>
      <c r="K230" s="111" t="s">
        <v>244</v>
      </c>
      <c r="M230" s="5">
        <v>15.0</v>
      </c>
    </row>
    <row r="231">
      <c r="A231" s="89" t="str">
        <f>'Drop 1 Football'!A543+1</f>
        <v>#VALUE!</v>
      </c>
      <c r="D231" s="90" t="s">
        <v>66</v>
      </c>
      <c r="E231" s="111">
        <v>7072113.0</v>
      </c>
      <c r="F231" s="111">
        <v>2019.0</v>
      </c>
      <c r="G231" s="111" t="s">
        <v>305</v>
      </c>
      <c r="H231" s="111" t="s">
        <v>2722</v>
      </c>
      <c r="I231" s="111">
        <v>180.0</v>
      </c>
      <c r="J231" s="111" t="s">
        <v>2478</v>
      </c>
      <c r="K231" s="111" t="s">
        <v>244</v>
      </c>
      <c r="M231" s="5">
        <v>15.0</v>
      </c>
    </row>
    <row r="232">
      <c r="A232" s="89" t="str">
        <f>'Drop 1 Football'!A553+1</f>
        <v>#VALUE!</v>
      </c>
      <c r="D232" s="90" t="s">
        <v>66</v>
      </c>
      <c r="E232" s="111">
        <v>4510232.0</v>
      </c>
      <c r="F232" s="111">
        <v>2019.0</v>
      </c>
      <c r="G232" s="111" t="s">
        <v>786</v>
      </c>
      <c r="H232" s="111" t="s">
        <v>1449</v>
      </c>
      <c r="I232" s="111">
        <v>259.0</v>
      </c>
      <c r="J232" s="114"/>
      <c r="K232" s="111" t="s">
        <v>467</v>
      </c>
      <c r="M232" s="5">
        <v>15.0</v>
      </c>
    </row>
    <row r="233">
      <c r="A233" s="89" t="str">
        <f t="shared" ref="A233:A239" si="15">A232+1</f>
        <v>#VALUE!</v>
      </c>
      <c r="D233" s="90" t="s">
        <v>66</v>
      </c>
      <c r="E233" s="111">
        <v>2446126.0</v>
      </c>
      <c r="F233" s="111">
        <v>2019.0</v>
      </c>
      <c r="G233" s="111" t="s">
        <v>305</v>
      </c>
      <c r="H233" s="111" t="s">
        <v>2722</v>
      </c>
      <c r="I233" s="111">
        <v>180.0</v>
      </c>
      <c r="J233" s="111" t="s">
        <v>2478</v>
      </c>
      <c r="K233" s="111" t="s">
        <v>244</v>
      </c>
      <c r="M233" s="5">
        <v>15.0</v>
      </c>
    </row>
    <row r="234">
      <c r="A234" s="89" t="str">
        <f t="shared" si="15"/>
        <v>#VALUE!</v>
      </c>
      <c r="D234" s="90" t="s">
        <v>66</v>
      </c>
      <c r="E234" s="111">
        <v>4335313.0</v>
      </c>
      <c r="F234" s="111">
        <v>2012.0</v>
      </c>
      <c r="G234" s="111" t="s">
        <v>786</v>
      </c>
      <c r="H234" s="111" t="s">
        <v>1993</v>
      </c>
      <c r="I234" s="111">
        <v>181.0</v>
      </c>
      <c r="J234" s="114"/>
      <c r="K234" s="111" t="s">
        <v>467</v>
      </c>
      <c r="M234" s="5">
        <v>15.0</v>
      </c>
    </row>
    <row r="235">
      <c r="A235" s="89" t="str">
        <f t="shared" si="15"/>
        <v>#VALUE!</v>
      </c>
      <c r="D235" s="90" t="s">
        <v>21</v>
      </c>
      <c r="E235" s="90" t="s">
        <v>2953</v>
      </c>
      <c r="F235" s="5">
        <v>2019.0</v>
      </c>
      <c r="G235" s="5" t="s">
        <v>1852</v>
      </c>
      <c r="H235" s="5" t="s">
        <v>2819</v>
      </c>
      <c r="I235" s="5">
        <v>201.0</v>
      </c>
      <c r="J235" s="5" t="s">
        <v>2257</v>
      </c>
      <c r="K235" s="5" t="s">
        <v>25</v>
      </c>
      <c r="M235" s="5">
        <v>15.0</v>
      </c>
    </row>
    <row r="236">
      <c r="A236" s="89" t="str">
        <f t="shared" si="15"/>
        <v>#VALUE!</v>
      </c>
      <c r="D236" s="90" t="s">
        <v>21</v>
      </c>
      <c r="E236" s="90" t="s">
        <v>2954</v>
      </c>
      <c r="F236" s="5">
        <v>2019.0</v>
      </c>
      <c r="G236" s="5" t="s">
        <v>1852</v>
      </c>
      <c r="H236" s="5" t="s">
        <v>1786</v>
      </c>
      <c r="I236" s="5">
        <v>296.0</v>
      </c>
      <c r="J236" s="5" t="s">
        <v>1731</v>
      </c>
      <c r="K236" s="5" t="s">
        <v>25</v>
      </c>
      <c r="M236" s="5">
        <v>15.0</v>
      </c>
    </row>
    <row r="237">
      <c r="A237" s="89" t="str">
        <f t="shared" si="15"/>
        <v>#VALUE!</v>
      </c>
      <c r="D237" s="90" t="s">
        <v>21</v>
      </c>
      <c r="E237" s="90" t="s">
        <v>2955</v>
      </c>
      <c r="F237" s="5">
        <v>2019.0</v>
      </c>
      <c r="G237" s="5" t="s">
        <v>119</v>
      </c>
      <c r="H237" s="5" t="s">
        <v>1786</v>
      </c>
      <c r="I237" s="5">
        <v>201.0</v>
      </c>
      <c r="K237" s="5" t="s">
        <v>25</v>
      </c>
      <c r="M237" s="5">
        <v>15.0</v>
      </c>
    </row>
    <row r="238">
      <c r="A238" s="89" t="str">
        <f t="shared" si="15"/>
        <v>#VALUE!</v>
      </c>
      <c r="D238" s="90" t="s">
        <v>21</v>
      </c>
      <c r="E238" s="90" t="s">
        <v>2956</v>
      </c>
      <c r="F238" s="5">
        <v>2020.0</v>
      </c>
      <c r="G238" s="5" t="s">
        <v>1847</v>
      </c>
      <c r="H238" s="5" t="s">
        <v>1844</v>
      </c>
      <c r="I238" s="5">
        <v>42.0</v>
      </c>
      <c r="J238" s="5" t="s">
        <v>1731</v>
      </c>
      <c r="K238" s="5" t="s">
        <v>25</v>
      </c>
      <c r="M238" s="5">
        <v>15.0</v>
      </c>
    </row>
    <row r="239">
      <c r="A239" s="89" t="str">
        <f t="shared" si="15"/>
        <v>#VALUE!</v>
      </c>
      <c r="B239" s="114"/>
      <c r="C239" s="114"/>
      <c r="D239" s="115" t="s">
        <v>21</v>
      </c>
      <c r="E239" s="115" t="s">
        <v>2957</v>
      </c>
      <c r="F239" s="111">
        <v>2019.0</v>
      </c>
      <c r="G239" s="111" t="s">
        <v>1847</v>
      </c>
      <c r="H239" s="111" t="s">
        <v>1848</v>
      </c>
      <c r="I239" s="111">
        <v>2.0</v>
      </c>
      <c r="J239" s="111"/>
      <c r="K239" s="111" t="s">
        <v>666</v>
      </c>
      <c r="M239" s="5">
        <v>15.0</v>
      </c>
    </row>
    <row r="240">
      <c r="A240" s="89" t="str">
        <f>'Drop 1 Football'!A575+1</f>
        <v>#VALUE!</v>
      </c>
      <c r="B240" s="114"/>
      <c r="C240" s="114"/>
      <c r="D240" s="115" t="s">
        <v>21</v>
      </c>
      <c r="E240" s="115" t="s">
        <v>2958</v>
      </c>
      <c r="F240" s="111">
        <v>2019.0</v>
      </c>
      <c r="G240" s="111" t="s">
        <v>956</v>
      </c>
      <c r="H240" s="111" t="s">
        <v>1848</v>
      </c>
      <c r="I240" s="111">
        <v>168.0</v>
      </c>
      <c r="J240" s="111" t="s">
        <v>947</v>
      </c>
      <c r="K240" s="111" t="s">
        <v>72</v>
      </c>
      <c r="M240" s="5">
        <v>15.0</v>
      </c>
    </row>
    <row r="241">
      <c r="A241" s="89" t="str">
        <f>A240+1</f>
        <v>#VALUE!</v>
      </c>
      <c r="B241" s="114"/>
      <c r="C241" s="114"/>
      <c r="D241" s="115" t="s">
        <v>21</v>
      </c>
      <c r="E241" s="115" t="s">
        <v>2959</v>
      </c>
      <c r="F241" s="111">
        <v>2019.0</v>
      </c>
      <c r="G241" s="111" t="s">
        <v>884</v>
      </c>
      <c r="H241" s="111" t="s">
        <v>1449</v>
      </c>
      <c r="I241" s="111">
        <v>223.0</v>
      </c>
      <c r="J241" s="111"/>
      <c r="K241" s="111" t="s">
        <v>30</v>
      </c>
      <c r="M241" s="5">
        <v>15.0</v>
      </c>
    </row>
    <row r="242">
      <c r="A242" s="89">
        <f>'Drop 1 TCG'!A68+1</f>
        <v>12238</v>
      </c>
      <c r="D242" s="90" t="s">
        <v>66</v>
      </c>
      <c r="E242" s="90" t="s">
        <v>2960</v>
      </c>
      <c r="F242" s="116">
        <v>2012.0</v>
      </c>
      <c r="G242" s="117" t="s">
        <v>844</v>
      </c>
      <c r="H242" s="117" t="s">
        <v>2961</v>
      </c>
      <c r="I242" s="118">
        <v>163.0</v>
      </c>
      <c r="K242" s="117" t="s">
        <v>2962</v>
      </c>
      <c r="M242" s="5">
        <v>15.0</v>
      </c>
    </row>
    <row r="243">
      <c r="A243" s="89">
        <f t="shared" ref="A243:A245" si="16">A242+1</f>
        <v>12239</v>
      </c>
      <c r="D243" s="90" t="s">
        <v>16</v>
      </c>
      <c r="E243" s="90" t="s">
        <v>2963</v>
      </c>
      <c r="F243" s="5">
        <v>1993.0</v>
      </c>
      <c r="G243" s="5" t="s">
        <v>2964</v>
      </c>
      <c r="H243" s="5" t="s">
        <v>2965</v>
      </c>
      <c r="J243" s="5" t="s">
        <v>2966</v>
      </c>
      <c r="K243" s="5" t="s">
        <v>2967</v>
      </c>
      <c r="M243" s="5">
        <v>15.0</v>
      </c>
    </row>
    <row r="244">
      <c r="A244" s="89">
        <f t="shared" si="16"/>
        <v>12240</v>
      </c>
      <c r="D244" s="90" t="s">
        <v>16</v>
      </c>
      <c r="E244" s="90" t="s">
        <v>2968</v>
      </c>
      <c r="F244" s="116">
        <v>1993.0</v>
      </c>
      <c r="G244" s="117" t="s">
        <v>2964</v>
      </c>
      <c r="H244" s="117" t="s">
        <v>2969</v>
      </c>
      <c r="I244" s="117"/>
      <c r="J244" s="5" t="s">
        <v>2970</v>
      </c>
      <c r="K244" s="117" t="s">
        <v>60</v>
      </c>
      <c r="M244" s="5">
        <v>15.0</v>
      </c>
    </row>
    <row r="245">
      <c r="A245" s="89">
        <f t="shared" si="16"/>
        <v>12241</v>
      </c>
      <c r="D245" s="90" t="s">
        <v>16</v>
      </c>
      <c r="E245" s="90" t="s">
        <v>2971</v>
      </c>
      <c r="F245" s="5">
        <v>1993.0</v>
      </c>
      <c r="G245" s="5" t="s">
        <v>2964</v>
      </c>
      <c r="H245" s="5" t="s">
        <v>2969</v>
      </c>
      <c r="J245" s="5" t="s">
        <v>2972</v>
      </c>
      <c r="K245" s="5" t="s">
        <v>60</v>
      </c>
      <c r="M245" s="5">
        <v>15.0</v>
      </c>
    </row>
    <row r="246">
      <c r="A246" s="5">
        <v>11786.0</v>
      </c>
      <c r="D246" s="90" t="s">
        <v>21</v>
      </c>
      <c r="E246" s="90" t="s">
        <v>2973</v>
      </c>
      <c r="F246" s="5">
        <v>2019.0</v>
      </c>
      <c r="G246" s="5" t="s">
        <v>1995</v>
      </c>
      <c r="H246" s="5" t="s">
        <v>2974</v>
      </c>
      <c r="I246" s="5" t="s">
        <v>2178</v>
      </c>
      <c r="J246" s="5">
        <v>299.0</v>
      </c>
      <c r="K246" s="5" t="s">
        <v>30</v>
      </c>
      <c r="M246" s="5">
        <v>15.0</v>
      </c>
    </row>
    <row r="247">
      <c r="A247" s="5">
        <v>11799.0</v>
      </c>
      <c r="D247" s="90" t="s">
        <v>21</v>
      </c>
      <c r="E247" s="90" t="s">
        <v>2975</v>
      </c>
      <c r="F247" s="5">
        <v>2019.0</v>
      </c>
      <c r="G247" s="5" t="s">
        <v>1995</v>
      </c>
      <c r="H247" s="5" t="s">
        <v>1862</v>
      </c>
      <c r="I247" s="5" t="s">
        <v>2758</v>
      </c>
      <c r="J247" s="5">
        <v>8.0</v>
      </c>
      <c r="K247" s="5" t="s">
        <v>30</v>
      </c>
      <c r="M247" s="5">
        <v>15.0</v>
      </c>
    </row>
    <row r="248">
      <c r="A248" s="5">
        <v>11990.0</v>
      </c>
      <c r="D248" s="90" t="s">
        <v>21</v>
      </c>
      <c r="E248" s="90" t="s">
        <v>2976</v>
      </c>
      <c r="F248" s="5">
        <v>1988.0</v>
      </c>
      <c r="G248" s="5" t="s">
        <v>102</v>
      </c>
      <c r="H248" s="5" t="s">
        <v>1943</v>
      </c>
      <c r="J248" s="5">
        <v>53.0</v>
      </c>
      <c r="K248" s="5" t="s">
        <v>72</v>
      </c>
      <c r="M248" s="5">
        <v>15.0</v>
      </c>
    </row>
    <row r="249">
      <c r="A249" s="5">
        <v>11991.0</v>
      </c>
      <c r="D249" s="90" t="s">
        <v>21</v>
      </c>
      <c r="E249" s="90" t="s">
        <v>2977</v>
      </c>
      <c r="F249" s="5">
        <v>1988.0</v>
      </c>
      <c r="G249" s="5" t="s">
        <v>102</v>
      </c>
      <c r="H249" s="5" t="s">
        <v>1943</v>
      </c>
      <c r="J249" s="5">
        <v>53.0</v>
      </c>
      <c r="K249" s="5" t="s">
        <v>72</v>
      </c>
      <c r="M249" s="5">
        <v>15.0</v>
      </c>
    </row>
    <row r="250">
      <c r="A250" s="159">
        <v>11992.0</v>
      </c>
      <c r="B250" s="161"/>
      <c r="C250" s="161"/>
      <c r="D250" s="160" t="s">
        <v>21</v>
      </c>
      <c r="E250" s="160" t="s">
        <v>2978</v>
      </c>
      <c r="F250" s="159">
        <v>1988.0</v>
      </c>
      <c r="G250" s="159" t="s">
        <v>102</v>
      </c>
      <c r="H250" s="159" t="s">
        <v>1943</v>
      </c>
      <c r="I250" s="161"/>
      <c r="J250" s="159">
        <v>53.0</v>
      </c>
      <c r="K250" s="159" t="s">
        <v>72</v>
      </c>
      <c r="L250" s="161"/>
      <c r="M250" s="159">
        <v>15.0</v>
      </c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</row>
    <row r="251">
      <c r="A251" s="5">
        <v>11993.0</v>
      </c>
      <c r="D251" s="90" t="s">
        <v>21</v>
      </c>
      <c r="E251" s="90" t="s">
        <v>2979</v>
      </c>
      <c r="F251" s="5">
        <v>1988.0</v>
      </c>
      <c r="G251" s="5" t="s">
        <v>102</v>
      </c>
      <c r="H251" s="5" t="s">
        <v>1943</v>
      </c>
      <c r="J251" s="5">
        <v>53.0</v>
      </c>
      <c r="K251" s="5" t="s">
        <v>72</v>
      </c>
      <c r="M251" s="5">
        <v>15.0</v>
      </c>
    </row>
    <row r="252">
      <c r="A252" s="5">
        <v>11994.0</v>
      </c>
      <c r="D252" s="90" t="s">
        <v>21</v>
      </c>
      <c r="E252" s="90" t="s">
        <v>2980</v>
      </c>
      <c r="F252" s="5">
        <v>1988.0</v>
      </c>
      <c r="G252" s="5" t="s">
        <v>102</v>
      </c>
      <c r="H252" s="5" t="s">
        <v>1943</v>
      </c>
      <c r="J252" s="5">
        <v>53.0</v>
      </c>
      <c r="K252" s="5" t="s">
        <v>72</v>
      </c>
      <c r="M252" s="5">
        <v>15.0</v>
      </c>
    </row>
    <row r="253">
      <c r="A253" s="5">
        <v>12019.0</v>
      </c>
      <c r="D253" s="90" t="s">
        <v>21</v>
      </c>
      <c r="E253" s="90" t="s">
        <v>2981</v>
      </c>
      <c r="F253" s="5">
        <v>1988.0</v>
      </c>
      <c r="G253" s="5" t="s">
        <v>102</v>
      </c>
      <c r="H253" s="5" t="s">
        <v>1943</v>
      </c>
      <c r="I253" s="5"/>
      <c r="J253" s="5">
        <v>53.0</v>
      </c>
      <c r="K253" s="5" t="s">
        <v>72</v>
      </c>
      <c r="M253" s="5">
        <v>15.0</v>
      </c>
    </row>
    <row r="254">
      <c r="A254" s="159">
        <v>12168.0</v>
      </c>
      <c r="B254" s="161"/>
      <c r="C254" s="161"/>
      <c r="D254" s="160" t="s">
        <v>21</v>
      </c>
      <c r="E254" s="159">
        <v>5.0400221E7</v>
      </c>
      <c r="F254" s="159">
        <v>2019.0</v>
      </c>
      <c r="G254" s="159" t="s">
        <v>1161</v>
      </c>
      <c r="H254" s="159" t="s">
        <v>1786</v>
      </c>
      <c r="I254" s="161"/>
      <c r="J254" s="159">
        <v>209.0</v>
      </c>
      <c r="K254" s="159" t="s">
        <v>25</v>
      </c>
      <c r="L254" s="161"/>
      <c r="M254" s="159">
        <v>15.0</v>
      </c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</row>
    <row r="255">
      <c r="A255" s="5">
        <v>12169.0</v>
      </c>
      <c r="D255" s="90" t="s">
        <v>21</v>
      </c>
      <c r="E255" s="5">
        <v>4.9583008E7</v>
      </c>
      <c r="F255" s="5">
        <v>2019.0</v>
      </c>
      <c r="G255" s="5" t="s">
        <v>1161</v>
      </c>
      <c r="H255" s="5" t="s">
        <v>1786</v>
      </c>
      <c r="J255" s="5">
        <v>209.0</v>
      </c>
      <c r="K255" s="5" t="s">
        <v>25</v>
      </c>
      <c r="M255" s="5">
        <v>15.0</v>
      </c>
    </row>
    <row r="256">
      <c r="A256" s="5">
        <v>12185.0</v>
      </c>
      <c r="D256" s="90" t="s">
        <v>21</v>
      </c>
      <c r="E256" s="90" t="s">
        <v>2982</v>
      </c>
      <c r="F256" s="5">
        <v>2019.0</v>
      </c>
      <c r="G256" s="5" t="s">
        <v>1852</v>
      </c>
      <c r="H256" s="5" t="s">
        <v>2686</v>
      </c>
      <c r="I256" s="5">
        <v>217.0</v>
      </c>
      <c r="J256" s="5" t="s">
        <v>2828</v>
      </c>
      <c r="K256" s="5" t="s">
        <v>25</v>
      </c>
      <c r="M256" s="5">
        <v>15.0</v>
      </c>
    </row>
    <row r="257">
      <c r="A257" s="5">
        <v>12189.0</v>
      </c>
      <c r="D257" s="90" t="s">
        <v>21</v>
      </c>
      <c r="E257" s="90" t="s">
        <v>2983</v>
      </c>
      <c r="F257" s="5">
        <v>2019.0</v>
      </c>
      <c r="G257" s="5" t="s">
        <v>1995</v>
      </c>
      <c r="H257" s="5" t="s">
        <v>1859</v>
      </c>
      <c r="I257" s="5">
        <v>11.0</v>
      </c>
      <c r="J257" s="5" t="s">
        <v>2269</v>
      </c>
      <c r="K257" s="5" t="s">
        <v>25</v>
      </c>
      <c r="M257" s="5">
        <v>15.0</v>
      </c>
    </row>
    <row r="258">
      <c r="A258" s="5">
        <v>12193.0</v>
      </c>
      <c r="D258" s="90" t="s">
        <v>21</v>
      </c>
      <c r="E258" s="90" t="s">
        <v>2984</v>
      </c>
      <c r="F258" s="5">
        <v>2019.0</v>
      </c>
      <c r="G258" s="5" t="s">
        <v>786</v>
      </c>
      <c r="H258" s="5" t="s">
        <v>1862</v>
      </c>
      <c r="I258" s="5">
        <v>257.0</v>
      </c>
      <c r="J258" s="5" t="s">
        <v>105</v>
      </c>
      <c r="K258" s="5" t="s">
        <v>25</v>
      </c>
      <c r="M258" s="5">
        <v>15.0</v>
      </c>
    </row>
    <row r="259">
      <c r="A259" s="5">
        <v>12196.0</v>
      </c>
      <c r="D259" s="90" t="s">
        <v>21</v>
      </c>
      <c r="E259" s="90" t="s">
        <v>2985</v>
      </c>
      <c r="F259" s="5">
        <v>2019.0</v>
      </c>
      <c r="G259" s="5" t="s">
        <v>786</v>
      </c>
      <c r="H259" s="5" t="s">
        <v>1990</v>
      </c>
      <c r="I259" s="5">
        <v>18.0</v>
      </c>
      <c r="J259" s="5" t="s">
        <v>2087</v>
      </c>
      <c r="K259" s="5" t="s">
        <v>30</v>
      </c>
      <c r="M259" s="5">
        <v>15.0</v>
      </c>
    </row>
    <row r="260">
      <c r="A260" s="5">
        <v>12197.0</v>
      </c>
      <c r="D260" s="90" t="s">
        <v>21</v>
      </c>
      <c r="E260" s="90" t="s">
        <v>2986</v>
      </c>
      <c r="F260" s="5">
        <v>2019.0</v>
      </c>
      <c r="G260" s="5" t="s">
        <v>786</v>
      </c>
      <c r="H260" s="5" t="s">
        <v>1990</v>
      </c>
      <c r="I260" s="5">
        <v>10.0</v>
      </c>
      <c r="J260" s="5" t="s">
        <v>2987</v>
      </c>
      <c r="K260" s="5" t="s">
        <v>30</v>
      </c>
      <c r="M260" s="5">
        <v>15.0</v>
      </c>
    </row>
    <row r="261">
      <c r="A261" s="5">
        <v>12211.0</v>
      </c>
      <c r="D261" s="90" t="s">
        <v>21</v>
      </c>
      <c r="E261" s="90" t="s">
        <v>2988</v>
      </c>
      <c r="F261" s="5">
        <v>2019.0</v>
      </c>
      <c r="G261" s="5" t="s">
        <v>1852</v>
      </c>
      <c r="H261" s="5" t="s">
        <v>2722</v>
      </c>
      <c r="I261" s="5">
        <v>204.0</v>
      </c>
      <c r="J261" s="5" t="s">
        <v>1495</v>
      </c>
      <c r="K261" s="5" t="s">
        <v>25</v>
      </c>
      <c r="M261" s="5">
        <v>15.0</v>
      </c>
    </row>
    <row r="262">
      <c r="A262" s="5">
        <v>12212.0</v>
      </c>
      <c r="D262" s="90" t="s">
        <v>21</v>
      </c>
      <c r="E262" s="90" t="s">
        <v>2989</v>
      </c>
      <c r="F262" s="5">
        <v>2019.0</v>
      </c>
      <c r="G262" s="5" t="s">
        <v>1099</v>
      </c>
      <c r="H262" s="5" t="s">
        <v>1786</v>
      </c>
      <c r="I262" s="5">
        <v>151.0</v>
      </c>
      <c r="J262" s="5" t="s">
        <v>105</v>
      </c>
      <c r="K262" s="5" t="s">
        <v>25</v>
      </c>
      <c r="M262" s="5">
        <v>15.0</v>
      </c>
    </row>
    <row r="263">
      <c r="A263" s="5">
        <v>12398.0</v>
      </c>
      <c r="D263" s="90" t="s">
        <v>21</v>
      </c>
      <c r="E263" s="90" t="s">
        <v>2990</v>
      </c>
      <c r="F263" s="5">
        <v>1987.0</v>
      </c>
      <c r="G263" s="5" t="s">
        <v>102</v>
      </c>
      <c r="H263" s="5" t="s">
        <v>1933</v>
      </c>
      <c r="I263" s="5">
        <v>4.0</v>
      </c>
      <c r="J263" s="5" t="s">
        <v>1567</v>
      </c>
      <c r="K263" s="5" t="s">
        <v>763</v>
      </c>
      <c r="M263" s="5">
        <v>15.0</v>
      </c>
    </row>
    <row r="264">
      <c r="A264" s="5">
        <v>12399.0</v>
      </c>
      <c r="D264" s="90" t="s">
        <v>21</v>
      </c>
      <c r="E264" s="90" t="s">
        <v>2991</v>
      </c>
      <c r="F264" s="5">
        <v>1987.0</v>
      </c>
      <c r="G264" s="5" t="s">
        <v>102</v>
      </c>
      <c r="H264" s="5" t="s">
        <v>1933</v>
      </c>
      <c r="I264" s="5">
        <v>4.0</v>
      </c>
      <c r="J264" s="5" t="s">
        <v>1567</v>
      </c>
      <c r="K264" s="5" t="s">
        <v>763</v>
      </c>
      <c r="M264" s="5">
        <v>15.0</v>
      </c>
    </row>
    <row r="265">
      <c r="A265" s="5" t="s">
        <v>2854</v>
      </c>
      <c r="D265" s="112"/>
      <c r="E265" s="90" t="s">
        <v>2992</v>
      </c>
      <c r="F265" s="5">
        <v>1988.0</v>
      </c>
      <c r="G265" s="5" t="s">
        <v>102</v>
      </c>
      <c r="H265" s="5" t="s">
        <v>2993</v>
      </c>
      <c r="I265" s="5">
        <v>13.0</v>
      </c>
      <c r="J265" s="5" t="s">
        <v>105</v>
      </c>
      <c r="K265" s="5" t="s">
        <v>72</v>
      </c>
      <c r="M265" s="5">
        <v>15.0</v>
      </c>
    </row>
    <row r="266">
      <c r="A266" s="5" t="s">
        <v>2854</v>
      </c>
      <c r="D266" s="112"/>
      <c r="E266" s="90" t="s">
        <v>2994</v>
      </c>
      <c r="F266" s="5">
        <v>1989.0</v>
      </c>
      <c r="G266" s="5" t="s">
        <v>102</v>
      </c>
      <c r="H266" s="5" t="s">
        <v>2023</v>
      </c>
      <c r="I266" s="5">
        <v>56.0</v>
      </c>
      <c r="J266" s="5" t="s">
        <v>105</v>
      </c>
      <c r="K266" s="5" t="s">
        <v>72</v>
      </c>
      <c r="M266" s="5">
        <v>15.0</v>
      </c>
    </row>
    <row r="267">
      <c r="A267" s="5" t="s">
        <v>2854</v>
      </c>
      <c r="D267" s="112"/>
      <c r="E267" s="90" t="s">
        <v>2995</v>
      </c>
      <c r="F267" s="5">
        <v>1990.0</v>
      </c>
      <c r="G267" s="5" t="s">
        <v>2859</v>
      </c>
      <c r="H267" s="5" t="s">
        <v>288</v>
      </c>
      <c r="I267" s="5">
        <v>5.0</v>
      </c>
      <c r="J267" s="5" t="s">
        <v>105</v>
      </c>
      <c r="K267" s="5" t="s">
        <v>666</v>
      </c>
      <c r="M267" s="5">
        <v>15.0</v>
      </c>
    </row>
    <row r="268">
      <c r="A268" s="5" t="s">
        <v>2854</v>
      </c>
      <c r="D268" s="112"/>
      <c r="E268" s="90" t="s">
        <v>2996</v>
      </c>
      <c r="F268" s="5">
        <v>1996.0</v>
      </c>
      <c r="G268" s="5" t="s">
        <v>234</v>
      </c>
      <c r="H268" s="5" t="s">
        <v>2997</v>
      </c>
      <c r="I268" s="5">
        <v>136.0</v>
      </c>
      <c r="J268" s="5" t="s">
        <v>105</v>
      </c>
      <c r="K268" s="5" t="s">
        <v>25</v>
      </c>
      <c r="M268" s="5">
        <v>15.0</v>
      </c>
    </row>
    <row r="269">
      <c r="A269" s="5" t="s">
        <v>2854</v>
      </c>
      <c r="D269" s="112"/>
      <c r="E269" s="90" t="s">
        <v>2998</v>
      </c>
      <c r="F269" s="5">
        <v>1996.0</v>
      </c>
      <c r="G269" s="5" t="s">
        <v>234</v>
      </c>
      <c r="H269" s="5" t="s">
        <v>2997</v>
      </c>
      <c r="I269" s="5">
        <v>136.0</v>
      </c>
      <c r="J269" s="5" t="s">
        <v>105</v>
      </c>
      <c r="K269" s="5" t="s">
        <v>25</v>
      </c>
      <c r="M269" s="5">
        <v>15.0</v>
      </c>
    </row>
    <row r="270">
      <c r="A270" s="5" t="s">
        <v>2854</v>
      </c>
      <c r="D270" s="112"/>
      <c r="E270" s="90" t="s">
        <v>2999</v>
      </c>
      <c r="F270" s="5">
        <v>1992.0</v>
      </c>
      <c r="G270" s="5" t="s">
        <v>1995</v>
      </c>
      <c r="H270" s="5" t="s">
        <v>1903</v>
      </c>
      <c r="I270" s="5">
        <v>442.0</v>
      </c>
      <c r="J270" s="5" t="s">
        <v>105</v>
      </c>
      <c r="K270" s="5" t="s">
        <v>72</v>
      </c>
      <c r="M270" s="5">
        <v>15.0</v>
      </c>
    </row>
    <row r="271">
      <c r="A271" s="5" t="s">
        <v>2854</v>
      </c>
      <c r="D271" s="112"/>
      <c r="E271" s="90" t="s">
        <v>3000</v>
      </c>
      <c r="F271" s="5">
        <v>1987.0</v>
      </c>
      <c r="G271" s="5" t="s">
        <v>102</v>
      </c>
      <c r="H271" s="5" t="s">
        <v>2019</v>
      </c>
      <c r="I271" s="5">
        <v>106.0</v>
      </c>
      <c r="J271" s="5" t="s">
        <v>105</v>
      </c>
      <c r="K271" s="5" t="s">
        <v>666</v>
      </c>
      <c r="M271" s="5">
        <v>15.0</v>
      </c>
    </row>
    <row r="272">
      <c r="A272" s="5" t="s">
        <v>2854</v>
      </c>
      <c r="D272" s="112"/>
      <c r="E272" s="90" t="s">
        <v>3001</v>
      </c>
      <c r="F272" s="5">
        <v>1987.0</v>
      </c>
      <c r="G272" s="5" t="s">
        <v>102</v>
      </c>
      <c r="H272" s="5" t="s">
        <v>2906</v>
      </c>
      <c r="I272" s="5">
        <v>68.0</v>
      </c>
      <c r="J272" s="5" t="s">
        <v>105</v>
      </c>
      <c r="K272" s="5" t="s">
        <v>72</v>
      </c>
      <c r="M272" s="5">
        <v>15.0</v>
      </c>
    </row>
    <row r="273">
      <c r="A273" s="5" t="s">
        <v>2854</v>
      </c>
      <c r="D273" s="112"/>
      <c r="E273" s="90" t="s">
        <v>3002</v>
      </c>
      <c r="F273" s="5">
        <v>1987.0</v>
      </c>
      <c r="G273" s="5" t="s">
        <v>102</v>
      </c>
      <c r="H273" s="5" t="s">
        <v>2906</v>
      </c>
      <c r="I273" s="5">
        <v>68.0</v>
      </c>
      <c r="J273" s="5" t="s">
        <v>105</v>
      </c>
      <c r="K273" s="5" t="s">
        <v>72</v>
      </c>
      <c r="M273" s="5">
        <v>15.0</v>
      </c>
    </row>
    <row r="274">
      <c r="A274" s="5" t="s">
        <v>2854</v>
      </c>
      <c r="D274" s="112"/>
      <c r="E274" s="90" t="s">
        <v>3003</v>
      </c>
      <c r="F274" s="5">
        <v>1987.0</v>
      </c>
      <c r="G274" s="5" t="s">
        <v>102</v>
      </c>
      <c r="H274" s="5" t="s">
        <v>1882</v>
      </c>
      <c r="I274" s="5">
        <v>30.0</v>
      </c>
      <c r="J274" s="5" t="s">
        <v>105</v>
      </c>
      <c r="K274" s="5" t="s">
        <v>72</v>
      </c>
      <c r="M274" s="5">
        <v>15.0</v>
      </c>
    </row>
    <row r="275">
      <c r="A275" s="159" t="s">
        <v>2854</v>
      </c>
      <c r="B275" s="161"/>
      <c r="C275" s="161"/>
      <c r="D275" s="163"/>
      <c r="E275" s="160" t="s">
        <v>3004</v>
      </c>
      <c r="F275" s="159">
        <v>1987.0</v>
      </c>
      <c r="G275" s="159" t="s">
        <v>102</v>
      </c>
      <c r="H275" s="159" t="s">
        <v>1882</v>
      </c>
      <c r="I275" s="159">
        <v>30.0</v>
      </c>
      <c r="J275" s="159" t="s">
        <v>105</v>
      </c>
      <c r="K275" s="159" t="s">
        <v>72</v>
      </c>
      <c r="L275" s="161"/>
      <c r="M275" s="159">
        <v>15.0</v>
      </c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</row>
    <row r="276">
      <c r="A276" s="5" t="s">
        <v>2854</v>
      </c>
      <c r="D276" s="112"/>
      <c r="E276" s="90" t="s">
        <v>3005</v>
      </c>
      <c r="F276" s="5">
        <v>1987.0</v>
      </c>
      <c r="G276" s="5" t="s">
        <v>102</v>
      </c>
      <c r="H276" s="5" t="s">
        <v>2127</v>
      </c>
      <c r="I276" s="5">
        <v>3.0</v>
      </c>
      <c r="J276" s="5" t="s">
        <v>1567</v>
      </c>
      <c r="K276" s="5" t="s">
        <v>763</v>
      </c>
      <c r="M276" s="5">
        <v>15.0</v>
      </c>
    </row>
    <row r="277">
      <c r="A277" s="5" t="s">
        <v>2854</v>
      </c>
      <c r="D277" s="112"/>
      <c r="E277" s="90" t="s">
        <v>3006</v>
      </c>
      <c r="F277" s="5">
        <v>1987.0</v>
      </c>
      <c r="G277" s="5" t="s">
        <v>102</v>
      </c>
      <c r="H277" s="5" t="s">
        <v>2186</v>
      </c>
      <c r="I277" s="5">
        <v>10.0</v>
      </c>
      <c r="J277" s="5" t="s">
        <v>1567</v>
      </c>
      <c r="K277" s="5" t="s">
        <v>666</v>
      </c>
      <c r="M277" s="5">
        <v>15.0</v>
      </c>
    </row>
    <row r="278">
      <c r="A278" s="5" t="s">
        <v>2854</v>
      </c>
      <c r="D278" s="112"/>
      <c r="E278" s="90" t="s">
        <v>3007</v>
      </c>
      <c r="F278" s="5">
        <v>1987.0</v>
      </c>
      <c r="G278" s="5" t="s">
        <v>102</v>
      </c>
      <c r="H278" s="5" t="s">
        <v>1965</v>
      </c>
      <c r="I278" s="5">
        <v>8.0</v>
      </c>
      <c r="J278" s="5" t="s">
        <v>1567</v>
      </c>
      <c r="K278" s="5" t="s">
        <v>666</v>
      </c>
      <c r="M278" s="5">
        <v>15.0</v>
      </c>
    </row>
    <row r="279">
      <c r="A279" s="5" t="s">
        <v>2854</v>
      </c>
      <c r="D279" s="90" t="s">
        <v>21</v>
      </c>
      <c r="E279" s="90" t="s">
        <v>3008</v>
      </c>
      <c r="F279" s="5">
        <v>2007.0</v>
      </c>
      <c r="G279" s="5" t="s">
        <v>3009</v>
      </c>
      <c r="H279" s="5" t="s">
        <v>1795</v>
      </c>
      <c r="I279" s="5" t="s">
        <v>3010</v>
      </c>
      <c r="J279" s="5" t="s">
        <v>3011</v>
      </c>
      <c r="K279" s="5" t="s">
        <v>25</v>
      </c>
      <c r="M279" s="5">
        <v>15.0</v>
      </c>
    </row>
    <row r="280">
      <c r="A280" s="5" t="s">
        <v>2854</v>
      </c>
      <c r="D280" s="112"/>
      <c r="E280" s="90" t="s">
        <v>3012</v>
      </c>
      <c r="F280" s="5">
        <v>1990.0</v>
      </c>
      <c r="G280" s="5" t="s">
        <v>102</v>
      </c>
      <c r="H280" s="5" t="s">
        <v>288</v>
      </c>
      <c r="I280" s="5">
        <v>5.0</v>
      </c>
      <c r="J280" s="5" t="s">
        <v>1927</v>
      </c>
      <c r="K280" s="5" t="s">
        <v>666</v>
      </c>
      <c r="M280" s="5">
        <v>15.0</v>
      </c>
    </row>
    <row r="281">
      <c r="A281" s="5" t="s">
        <v>2854</v>
      </c>
      <c r="D281" s="112"/>
      <c r="E281" s="90" t="s">
        <v>3013</v>
      </c>
      <c r="F281" s="5">
        <v>1991.0</v>
      </c>
      <c r="G281" s="5" t="s">
        <v>1802</v>
      </c>
      <c r="H281" s="5" t="s">
        <v>288</v>
      </c>
      <c r="I281" s="5">
        <v>69.0</v>
      </c>
      <c r="J281" s="5" t="s">
        <v>105</v>
      </c>
      <c r="K281" s="5" t="s">
        <v>72</v>
      </c>
      <c r="M281" s="5">
        <v>15.0</v>
      </c>
    </row>
    <row r="282">
      <c r="A282" s="5" t="s">
        <v>2854</v>
      </c>
      <c r="D282" s="112"/>
      <c r="E282" s="90" t="s">
        <v>3014</v>
      </c>
      <c r="F282" s="5">
        <v>1989.0</v>
      </c>
      <c r="G282" s="5" t="s">
        <v>102</v>
      </c>
      <c r="H282" s="5" t="s">
        <v>1917</v>
      </c>
      <c r="I282" s="5">
        <v>100.0</v>
      </c>
      <c r="J282" s="5" t="s">
        <v>105</v>
      </c>
      <c r="K282" s="5" t="s">
        <v>72</v>
      </c>
      <c r="M282" s="5">
        <v>15.0</v>
      </c>
    </row>
    <row r="283">
      <c r="A283" s="5" t="s">
        <v>2854</v>
      </c>
      <c r="D283" s="112"/>
      <c r="E283" s="90" t="s">
        <v>3015</v>
      </c>
      <c r="F283" s="5">
        <v>1989.0</v>
      </c>
      <c r="G283" s="5" t="s">
        <v>102</v>
      </c>
      <c r="H283" s="5" t="s">
        <v>1933</v>
      </c>
      <c r="I283" s="5">
        <v>8.0</v>
      </c>
      <c r="J283" s="5" t="s">
        <v>105</v>
      </c>
      <c r="K283" s="5" t="s">
        <v>72</v>
      </c>
      <c r="M283" s="5">
        <v>15.0</v>
      </c>
    </row>
    <row r="284">
      <c r="A284" s="159" t="s">
        <v>2854</v>
      </c>
      <c r="B284" s="161"/>
      <c r="C284" s="161"/>
      <c r="D284" s="163"/>
      <c r="E284" s="160" t="s">
        <v>3016</v>
      </c>
      <c r="F284" s="159">
        <v>1989.0</v>
      </c>
      <c r="G284" s="159" t="s">
        <v>102</v>
      </c>
      <c r="H284" s="159" t="s">
        <v>1933</v>
      </c>
      <c r="I284" s="159">
        <v>8.0</v>
      </c>
      <c r="J284" s="159" t="s">
        <v>105</v>
      </c>
      <c r="K284" s="159" t="s">
        <v>72</v>
      </c>
      <c r="L284" s="161"/>
      <c r="M284" s="159">
        <v>15.0</v>
      </c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</row>
    <row r="285">
      <c r="A285" s="5" t="s">
        <v>2854</v>
      </c>
      <c r="D285" s="112"/>
      <c r="E285" s="90" t="s">
        <v>3017</v>
      </c>
      <c r="F285" s="5">
        <v>1989.0</v>
      </c>
      <c r="G285" s="5" t="s">
        <v>102</v>
      </c>
      <c r="H285" s="5" t="s">
        <v>1933</v>
      </c>
      <c r="I285" s="5">
        <v>8.0</v>
      </c>
      <c r="J285" s="5" t="s">
        <v>105</v>
      </c>
      <c r="K285" s="5" t="s">
        <v>72</v>
      </c>
      <c r="M285" s="5">
        <v>15.0</v>
      </c>
    </row>
    <row r="286">
      <c r="A286" s="5" t="s">
        <v>2854</v>
      </c>
      <c r="D286" s="112"/>
      <c r="E286" s="90" t="s">
        <v>3018</v>
      </c>
      <c r="F286" s="5">
        <v>1989.0</v>
      </c>
      <c r="G286" s="5" t="s">
        <v>102</v>
      </c>
      <c r="H286" s="5" t="s">
        <v>1933</v>
      </c>
      <c r="I286" s="5">
        <v>8.0</v>
      </c>
      <c r="J286" s="5" t="s">
        <v>105</v>
      </c>
      <c r="K286" s="5" t="s">
        <v>72</v>
      </c>
      <c r="M286" s="5">
        <v>15.0</v>
      </c>
    </row>
    <row r="287">
      <c r="A287" s="5" t="s">
        <v>2854</v>
      </c>
      <c r="D287" s="112"/>
      <c r="E287" s="90" t="s">
        <v>3019</v>
      </c>
      <c r="F287" s="5">
        <v>1989.0</v>
      </c>
      <c r="G287" s="5" t="s">
        <v>102</v>
      </c>
      <c r="H287" s="5" t="s">
        <v>288</v>
      </c>
      <c r="I287" s="5">
        <v>3.0</v>
      </c>
      <c r="J287" s="5" t="s">
        <v>1567</v>
      </c>
      <c r="K287" s="5" t="s">
        <v>666</v>
      </c>
      <c r="M287" s="5">
        <v>15.0</v>
      </c>
    </row>
    <row r="288">
      <c r="A288" s="5" t="s">
        <v>2854</v>
      </c>
      <c r="D288" s="112"/>
      <c r="E288" s="90" t="s">
        <v>3020</v>
      </c>
      <c r="F288" s="5">
        <v>1988.0</v>
      </c>
      <c r="G288" s="5" t="s">
        <v>102</v>
      </c>
      <c r="H288" s="5" t="s">
        <v>3021</v>
      </c>
      <c r="I288" s="5">
        <v>25.0</v>
      </c>
      <c r="J288" s="5" t="s">
        <v>105</v>
      </c>
      <c r="K288" s="5" t="s">
        <v>72</v>
      </c>
      <c r="M288" s="5">
        <v>15.0</v>
      </c>
    </row>
    <row r="289">
      <c r="A289" s="5" t="s">
        <v>2854</v>
      </c>
      <c r="D289" s="112"/>
      <c r="E289" s="90" t="s">
        <v>3022</v>
      </c>
      <c r="F289" s="5">
        <v>1987.0</v>
      </c>
      <c r="G289" s="5" t="s">
        <v>102</v>
      </c>
      <c r="H289" s="5" t="s">
        <v>1943</v>
      </c>
      <c r="I289" s="5">
        <v>80.0</v>
      </c>
      <c r="J289" s="5" t="s">
        <v>105</v>
      </c>
      <c r="K289" s="5" t="s">
        <v>666</v>
      </c>
      <c r="M289" s="5">
        <v>15.0</v>
      </c>
    </row>
    <row r="290">
      <c r="A290" s="5" t="s">
        <v>2854</v>
      </c>
      <c r="D290" s="112"/>
      <c r="E290" s="90" t="s">
        <v>3023</v>
      </c>
      <c r="F290" s="5">
        <v>1991.0</v>
      </c>
      <c r="G290" s="5" t="s">
        <v>102</v>
      </c>
      <c r="H290" s="5" t="s">
        <v>288</v>
      </c>
      <c r="I290" s="5">
        <v>211.0</v>
      </c>
      <c r="J290" s="5" t="s">
        <v>105</v>
      </c>
      <c r="K290" s="5" t="s">
        <v>72</v>
      </c>
      <c r="M290" s="5">
        <v>15.0</v>
      </c>
    </row>
    <row r="291">
      <c r="A291" s="89" t="str">
        <f>A290+1</f>
        <v>#VALUE!</v>
      </c>
      <c r="B291" s="5"/>
      <c r="C291" s="5"/>
      <c r="D291" s="90" t="s">
        <v>21</v>
      </c>
      <c r="E291" s="90" t="s">
        <v>3024</v>
      </c>
      <c r="F291" s="99">
        <v>1995.0</v>
      </c>
      <c r="G291" s="99" t="s">
        <v>1949</v>
      </c>
      <c r="H291" s="119" t="s">
        <v>1950</v>
      </c>
      <c r="I291" s="99">
        <v>167.0</v>
      </c>
      <c r="K291" s="99" t="s">
        <v>72</v>
      </c>
      <c r="M291" s="5">
        <v>16.0</v>
      </c>
    </row>
    <row r="292">
      <c r="A292" s="5">
        <v>12186.0</v>
      </c>
      <c r="D292" s="90" t="s">
        <v>21</v>
      </c>
      <c r="E292" s="90" t="s">
        <v>3025</v>
      </c>
      <c r="F292" s="5">
        <v>2019.0</v>
      </c>
      <c r="G292" s="5" t="s">
        <v>1852</v>
      </c>
      <c r="H292" s="5" t="s">
        <v>1823</v>
      </c>
      <c r="I292" s="5">
        <v>87.0</v>
      </c>
      <c r="J292" s="5" t="s">
        <v>105</v>
      </c>
      <c r="K292" s="5" t="s">
        <v>25</v>
      </c>
      <c r="M292" s="5">
        <v>16.0</v>
      </c>
    </row>
    <row r="293">
      <c r="A293" s="5" t="s">
        <v>2854</v>
      </c>
      <c r="D293" s="112"/>
      <c r="E293" s="90" t="s">
        <v>3026</v>
      </c>
      <c r="F293" s="5">
        <v>1987.0</v>
      </c>
      <c r="G293" s="5" t="s">
        <v>102</v>
      </c>
      <c r="H293" s="5" t="s">
        <v>1961</v>
      </c>
      <c r="I293" s="5">
        <v>118.0</v>
      </c>
      <c r="J293" s="5" t="s">
        <v>105</v>
      </c>
      <c r="K293" s="5" t="s">
        <v>72</v>
      </c>
      <c r="M293" s="5">
        <v>16.0</v>
      </c>
    </row>
    <row r="294">
      <c r="A294" s="5" t="s">
        <v>2854</v>
      </c>
      <c r="D294" s="90" t="s">
        <v>21</v>
      </c>
      <c r="E294" s="90" t="s">
        <v>3027</v>
      </c>
      <c r="F294" s="5">
        <v>1987.0</v>
      </c>
      <c r="G294" s="5" t="s">
        <v>102</v>
      </c>
      <c r="H294" s="5" t="s">
        <v>1943</v>
      </c>
      <c r="I294" s="5">
        <v>80.0</v>
      </c>
      <c r="J294" s="5" t="s">
        <v>105</v>
      </c>
      <c r="K294" s="5" t="s">
        <v>72</v>
      </c>
      <c r="M294" s="5">
        <v>16.0</v>
      </c>
    </row>
    <row r="295">
      <c r="A295" s="5" t="s">
        <v>2854</v>
      </c>
      <c r="D295" s="112"/>
      <c r="E295" s="90" t="s">
        <v>3028</v>
      </c>
      <c r="F295" s="5">
        <v>1989.0</v>
      </c>
      <c r="G295" s="5" t="s">
        <v>1995</v>
      </c>
      <c r="H295" s="5" t="s">
        <v>288</v>
      </c>
      <c r="I295" s="5">
        <v>21.0</v>
      </c>
      <c r="J295" s="5" t="s">
        <v>1927</v>
      </c>
      <c r="K295" s="5" t="s">
        <v>72</v>
      </c>
      <c r="M295" s="5">
        <v>16.0</v>
      </c>
    </row>
    <row r="296">
      <c r="A296" s="159" t="s">
        <v>2854</v>
      </c>
      <c r="B296" s="161"/>
      <c r="C296" s="161"/>
      <c r="D296" s="163"/>
      <c r="E296" s="160" t="s">
        <v>3029</v>
      </c>
      <c r="F296" s="159">
        <v>1989.0</v>
      </c>
      <c r="G296" s="159" t="s">
        <v>1995</v>
      </c>
      <c r="H296" s="159" t="s">
        <v>288</v>
      </c>
      <c r="I296" s="159">
        <v>21.0</v>
      </c>
      <c r="J296" s="159" t="s">
        <v>1927</v>
      </c>
      <c r="K296" s="159" t="s">
        <v>72</v>
      </c>
      <c r="L296" s="161"/>
      <c r="M296" s="159">
        <v>16.0</v>
      </c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</row>
    <row r="297">
      <c r="A297" s="5" t="s">
        <v>2854</v>
      </c>
      <c r="D297" s="112"/>
      <c r="E297" s="90" t="s">
        <v>3030</v>
      </c>
      <c r="F297" s="5">
        <v>1989.0</v>
      </c>
      <c r="G297" s="5" t="s">
        <v>1995</v>
      </c>
      <c r="H297" s="5" t="s">
        <v>288</v>
      </c>
      <c r="I297" s="5">
        <v>21.0</v>
      </c>
      <c r="J297" s="5" t="s">
        <v>1927</v>
      </c>
      <c r="K297" s="5" t="s">
        <v>72</v>
      </c>
      <c r="M297" s="5">
        <v>16.0</v>
      </c>
    </row>
    <row r="298">
      <c r="A298" s="89" t="str">
        <f>A297+1</f>
        <v>#VALUE!</v>
      </c>
      <c r="B298" s="5"/>
      <c r="C298" s="5"/>
      <c r="D298" s="90" t="s">
        <v>21</v>
      </c>
      <c r="E298" s="90" t="s">
        <v>3031</v>
      </c>
      <c r="F298" s="91">
        <v>2019.0</v>
      </c>
      <c r="G298" s="91" t="s">
        <v>1830</v>
      </c>
      <c r="H298" s="91" t="s">
        <v>2691</v>
      </c>
      <c r="I298" s="91">
        <v>206.0</v>
      </c>
      <c r="J298" s="91" t="s">
        <v>3032</v>
      </c>
      <c r="K298" s="91" t="s">
        <v>30</v>
      </c>
      <c r="L298" s="92"/>
      <c r="M298" s="5">
        <v>17.0</v>
      </c>
    </row>
    <row r="299">
      <c r="A299" s="5">
        <v>12001.0</v>
      </c>
      <c r="D299" s="90" t="s">
        <v>21</v>
      </c>
      <c r="E299" s="90" t="s">
        <v>3033</v>
      </c>
      <c r="F299" s="5">
        <v>1988.0</v>
      </c>
      <c r="G299" s="5" t="s">
        <v>102</v>
      </c>
      <c r="H299" s="5" t="s">
        <v>1882</v>
      </c>
      <c r="J299" s="5">
        <v>92.0</v>
      </c>
      <c r="K299" s="5" t="s">
        <v>72</v>
      </c>
      <c r="M299" s="5">
        <v>17.0</v>
      </c>
    </row>
    <row r="300">
      <c r="A300" s="5">
        <v>12002.0</v>
      </c>
      <c r="D300" s="90" t="s">
        <v>21</v>
      </c>
      <c r="E300" s="90" t="s">
        <v>3034</v>
      </c>
      <c r="F300" s="5">
        <v>1988.0</v>
      </c>
      <c r="G300" s="5" t="s">
        <v>102</v>
      </c>
      <c r="H300" s="5" t="s">
        <v>1882</v>
      </c>
      <c r="J300" s="5">
        <v>92.0</v>
      </c>
      <c r="K300" s="5" t="s">
        <v>72</v>
      </c>
      <c r="M300" s="5">
        <v>17.0</v>
      </c>
    </row>
    <row r="301">
      <c r="A301" s="5">
        <v>12008.0</v>
      </c>
      <c r="D301" s="90" t="s">
        <v>21</v>
      </c>
      <c r="E301" s="90" t="s">
        <v>3035</v>
      </c>
      <c r="F301" s="5">
        <v>1988.0</v>
      </c>
      <c r="G301" s="5" t="s">
        <v>102</v>
      </c>
      <c r="H301" s="5" t="s">
        <v>1864</v>
      </c>
      <c r="I301" s="5" t="s">
        <v>1865</v>
      </c>
      <c r="J301" s="5">
        <v>129.0</v>
      </c>
      <c r="K301" s="5" t="s">
        <v>72</v>
      </c>
      <c r="M301" s="5">
        <v>17.0</v>
      </c>
    </row>
    <row r="302">
      <c r="A302" s="159">
        <v>12181.0</v>
      </c>
      <c r="B302" s="161"/>
      <c r="C302" s="161"/>
      <c r="D302" s="160" t="s">
        <v>21</v>
      </c>
      <c r="E302" s="160" t="s">
        <v>3036</v>
      </c>
      <c r="F302" s="159">
        <v>2019.0</v>
      </c>
      <c r="G302" s="159" t="s">
        <v>956</v>
      </c>
      <c r="H302" s="159" t="s">
        <v>1840</v>
      </c>
      <c r="I302" s="159">
        <v>549.0</v>
      </c>
      <c r="J302" s="159" t="s">
        <v>105</v>
      </c>
      <c r="K302" s="159" t="s">
        <v>25</v>
      </c>
      <c r="L302" s="161"/>
      <c r="M302" s="159">
        <v>17.0</v>
      </c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</row>
    <row r="303">
      <c r="A303" s="159" t="s">
        <v>2854</v>
      </c>
      <c r="B303" s="161"/>
      <c r="C303" s="161"/>
      <c r="D303" s="163"/>
      <c r="E303" s="160" t="s">
        <v>3037</v>
      </c>
      <c r="F303" s="159">
        <v>1988.0</v>
      </c>
      <c r="G303" s="159" t="s">
        <v>102</v>
      </c>
      <c r="H303" s="159" t="s">
        <v>3038</v>
      </c>
      <c r="I303" s="159">
        <v>40.0</v>
      </c>
      <c r="J303" s="159" t="s">
        <v>105</v>
      </c>
      <c r="K303" s="159" t="s">
        <v>72</v>
      </c>
      <c r="L303" s="161"/>
      <c r="M303" s="159">
        <v>17.0</v>
      </c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</row>
    <row r="304">
      <c r="A304" s="5" t="s">
        <v>2854</v>
      </c>
      <c r="D304" s="112"/>
      <c r="E304" s="90" t="s">
        <v>3039</v>
      </c>
      <c r="F304" s="5">
        <v>1989.0</v>
      </c>
      <c r="G304" s="5" t="s">
        <v>102</v>
      </c>
      <c r="H304" s="5" t="s">
        <v>1868</v>
      </c>
      <c r="I304" s="5">
        <v>156.0</v>
      </c>
      <c r="J304" s="5" t="s">
        <v>105</v>
      </c>
      <c r="K304" s="5" t="s">
        <v>25</v>
      </c>
      <c r="M304" s="5">
        <v>17.0</v>
      </c>
    </row>
    <row r="305">
      <c r="A305" s="5" t="s">
        <v>2854</v>
      </c>
      <c r="D305" s="112"/>
      <c r="E305" s="90" t="s">
        <v>3040</v>
      </c>
      <c r="F305" s="5">
        <v>1987.0</v>
      </c>
      <c r="G305" s="5" t="s">
        <v>102</v>
      </c>
      <c r="H305" s="5" t="s">
        <v>1864</v>
      </c>
      <c r="I305" s="5">
        <v>9.0</v>
      </c>
      <c r="J305" s="5" t="s">
        <v>105</v>
      </c>
      <c r="K305" s="5" t="s">
        <v>666</v>
      </c>
      <c r="M305" s="5">
        <v>17.0</v>
      </c>
    </row>
    <row r="306">
      <c r="A306" s="5" t="s">
        <v>2854</v>
      </c>
      <c r="D306" s="112"/>
      <c r="E306" s="90" t="s">
        <v>3041</v>
      </c>
      <c r="F306" s="5">
        <v>1987.0</v>
      </c>
      <c r="G306" s="5" t="s">
        <v>102</v>
      </c>
      <c r="H306" s="5" t="s">
        <v>1965</v>
      </c>
      <c r="I306" s="5">
        <v>8.0</v>
      </c>
      <c r="J306" s="5" t="s">
        <v>2072</v>
      </c>
      <c r="K306" s="5" t="s">
        <v>666</v>
      </c>
      <c r="M306" s="5">
        <v>17.0</v>
      </c>
    </row>
    <row r="307">
      <c r="A307" s="89" t="str">
        <f>A306+1</f>
        <v>#VALUE!</v>
      </c>
      <c r="B307" s="5"/>
      <c r="C307" s="5"/>
      <c r="D307" s="90" t="s">
        <v>21</v>
      </c>
      <c r="E307" s="90" t="s">
        <v>3042</v>
      </c>
      <c r="F307" s="99">
        <v>1992.0</v>
      </c>
      <c r="G307" s="99" t="s">
        <v>1766</v>
      </c>
      <c r="H307" s="120" t="s">
        <v>1826</v>
      </c>
      <c r="I307" s="99">
        <v>201.0</v>
      </c>
      <c r="K307" s="99" t="s">
        <v>25</v>
      </c>
      <c r="M307" s="5">
        <v>18.0</v>
      </c>
    </row>
    <row r="308">
      <c r="A308" s="5">
        <v>11995.0</v>
      </c>
      <c r="D308" s="90" t="s">
        <v>21</v>
      </c>
      <c r="E308" s="90" t="s">
        <v>3043</v>
      </c>
      <c r="F308" s="5">
        <v>1988.0</v>
      </c>
      <c r="G308" s="5" t="s">
        <v>102</v>
      </c>
      <c r="H308" s="5" t="s">
        <v>3021</v>
      </c>
      <c r="J308" s="5">
        <v>25.0</v>
      </c>
      <c r="K308" s="5" t="s">
        <v>72</v>
      </c>
      <c r="M308" s="5">
        <v>18.0</v>
      </c>
    </row>
    <row r="309">
      <c r="A309" s="5">
        <v>11996.0</v>
      </c>
      <c r="D309" s="90" t="s">
        <v>21</v>
      </c>
      <c r="E309" s="90" t="s">
        <v>3044</v>
      </c>
      <c r="F309" s="5">
        <v>1988.0</v>
      </c>
      <c r="G309" s="5" t="s">
        <v>102</v>
      </c>
      <c r="H309" s="5" t="s">
        <v>3021</v>
      </c>
      <c r="J309" s="5">
        <v>25.0</v>
      </c>
      <c r="K309" s="5" t="s">
        <v>72</v>
      </c>
      <c r="M309" s="5">
        <v>18.0</v>
      </c>
    </row>
    <row r="310">
      <c r="A310" s="5">
        <v>11997.0</v>
      </c>
      <c r="D310" s="90" t="s">
        <v>21</v>
      </c>
      <c r="E310" s="90" t="s">
        <v>3045</v>
      </c>
      <c r="F310" s="5">
        <v>1988.0</v>
      </c>
      <c r="G310" s="5" t="s">
        <v>102</v>
      </c>
      <c r="H310" s="5" t="s">
        <v>3021</v>
      </c>
      <c r="J310" s="5">
        <v>25.0</v>
      </c>
      <c r="K310" s="5" t="s">
        <v>72</v>
      </c>
      <c r="M310" s="5">
        <v>18.0</v>
      </c>
    </row>
    <row r="311">
      <c r="A311" s="5">
        <v>11998.0</v>
      </c>
      <c r="D311" s="90" t="s">
        <v>21</v>
      </c>
      <c r="E311" s="90" t="s">
        <v>3046</v>
      </c>
      <c r="F311" s="5">
        <v>1988.0</v>
      </c>
      <c r="G311" s="5" t="s">
        <v>102</v>
      </c>
      <c r="H311" s="5" t="s">
        <v>3021</v>
      </c>
      <c r="J311" s="5">
        <v>25.0</v>
      </c>
      <c r="K311" s="5" t="s">
        <v>72</v>
      </c>
      <c r="M311" s="5">
        <v>18.0</v>
      </c>
    </row>
    <row r="312">
      <c r="A312" s="5">
        <v>12005.0</v>
      </c>
      <c r="D312" s="90" t="s">
        <v>21</v>
      </c>
      <c r="E312" s="90" t="s">
        <v>3047</v>
      </c>
      <c r="F312" s="5">
        <v>1988.0</v>
      </c>
      <c r="G312" s="5" t="s">
        <v>102</v>
      </c>
      <c r="H312" s="5" t="s">
        <v>1917</v>
      </c>
      <c r="J312" s="5">
        <v>80.0</v>
      </c>
      <c r="K312" s="5" t="s">
        <v>72</v>
      </c>
      <c r="M312" s="5">
        <v>18.0</v>
      </c>
    </row>
    <row r="313">
      <c r="A313" s="5">
        <v>12006.0</v>
      </c>
      <c r="D313" s="90" t="s">
        <v>21</v>
      </c>
      <c r="E313" s="90" t="s">
        <v>3048</v>
      </c>
      <c r="F313" s="5">
        <v>1988.0</v>
      </c>
      <c r="G313" s="5" t="s">
        <v>102</v>
      </c>
      <c r="H313" s="5" t="s">
        <v>1917</v>
      </c>
      <c r="J313" s="5">
        <v>80.0</v>
      </c>
      <c r="K313" s="5" t="s">
        <v>72</v>
      </c>
      <c r="M313" s="5">
        <v>18.0</v>
      </c>
    </row>
    <row r="314">
      <c r="A314" s="5">
        <v>12029.0</v>
      </c>
      <c r="D314" s="90" t="s">
        <v>21</v>
      </c>
      <c r="E314" s="90" t="s">
        <v>3049</v>
      </c>
      <c r="F314" s="5">
        <v>1988.0</v>
      </c>
      <c r="G314" s="5" t="s">
        <v>102</v>
      </c>
      <c r="H314" s="5" t="s">
        <v>1868</v>
      </c>
      <c r="I314" s="5" t="s">
        <v>1865</v>
      </c>
      <c r="J314" s="5">
        <v>127.0</v>
      </c>
      <c r="K314" s="5" t="s">
        <v>72</v>
      </c>
      <c r="M314" s="5">
        <v>18.0</v>
      </c>
    </row>
    <row r="315">
      <c r="A315" s="159">
        <v>12030.0</v>
      </c>
      <c r="B315" s="161"/>
      <c r="C315" s="161"/>
      <c r="D315" s="160" t="s">
        <v>21</v>
      </c>
      <c r="E315" s="160" t="s">
        <v>3050</v>
      </c>
      <c r="F315" s="159">
        <v>1988.0</v>
      </c>
      <c r="G315" s="159" t="s">
        <v>102</v>
      </c>
      <c r="H315" s="159" t="s">
        <v>1868</v>
      </c>
      <c r="I315" s="159" t="s">
        <v>1865</v>
      </c>
      <c r="J315" s="159">
        <v>127.0</v>
      </c>
      <c r="K315" s="159" t="s">
        <v>72</v>
      </c>
      <c r="L315" s="161"/>
      <c r="M315" s="159">
        <v>18.0</v>
      </c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</row>
    <row r="316">
      <c r="A316" s="5">
        <v>12031.0</v>
      </c>
      <c r="D316" s="90" t="s">
        <v>21</v>
      </c>
      <c r="E316" s="90" t="s">
        <v>3051</v>
      </c>
      <c r="F316" s="5">
        <v>1988.0</v>
      </c>
      <c r="G316" s="5" t="s">
        <v>102</v>
      </c>
      <c r="H316" s="5" t="s">
        <v>1868</v>
      </c>
      <c r="I316" s="5" t="s">
        <v>1865</v>
      </c>
      <c r="J316" s="5">
        <v>127.0</v>
      </c>
      <c r="K316" s="5" t="s">
        <v>72</v>
      </c>
      <c r="M316" s="5">
        <v>18.0</v>
      </c>
    </row>
    <row r="317">
      <c r="A317" s="5" t="s">
        <v>2854</v>
      </c>
      <c r="D317" s="90" t="s">
        <v>66</v>
      </c>
      <c r="E317" s="90" t="s">
        <v>3052</v>
      </c>
      <c r="F317" s="5">
        <v>1990.0</v>
      </c>
      <c r="G317" s="5" t="s">
        <v>102</v>
      </c>
      <c r="H317" s="5" t="s">
        <v>288</v>
      </c>
      <c r="I317" s="5">
        <v>5.0</v>
      </c>
      <c r="J317" s="5" t="s">
        <v>2646</v>
      </c>
      <c r="K317" s="5" t="s">
        <v>3053</v>
      </c>
      <c r="M317" s="5">
        <v>18.0</v>
      </c>
    </row>
    <row r="318">
      <c r="A318" s="5" t="s">
        <v>2854</v>
      </c>
      <c r="D318" s="90" t="s">
        <v>66</v>
      </c>
      <c r="E318" s="90" t="s">
        <v>3054</v>
      </c>
      <c r="F318" s="5">
        <v>1990.0</v>
      </c>
      <c r="G318" s="5" t="s">
        <v>102</v>
      </c>
      <c r="H318" s="5" t="s">
        <v>288</v>
      </c>
      <c r="I318" s="5">
        <v>5.0</v>
      </c>
      <c r="J318" s="5" t="s">
        <v>2646</v>
      </c>
      <c r="K318" s="5" t="s">
        <v>3053</v>
      </c>
      <c r="M318" s="5">
        <v>18.0</v>
      </c>
    </row>
    <row r="319">
      <c r="A319" s="159" t="s">
        <v>2854</v>
      </c>
      <c r="B319" s="161"/>
      <c r="C319" s="161"/>
      <c r="D319" s="160" t="s">
        <v>66</v>
      </c>
      <c r="E319" s="160" t="s">
        <v>3055</v>
      </c>
      <c r="F319" s="159">
        <v>1990.0</v>
      </c>
      <c r="G319" s="159" t="s">
        <v>102</v>
      </c>
      <c r="H319" s="159" t="s">
        <v>288</v>
      </c>
      <c r="I319" s="159">
        <v>5.0</v>
      </c>
      <c r="J319" s="159" t="s">
        <v>2646</v>
      </c>
      <c r="K319" s="159" t="s">
        <v>3053</v>
      </c>
      <c r="L319" s="161"/>
      <c r="M319" s="159">
        <v>18.0</v>
      </c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</row>
    <row r="320">
      <c r="A320" s="159" t="s">
        <v>2854</v>
      </c>
      <c r="B320" s="161"/>
      <c r="C320" s="161"/>
      <c r="D320" s="160" t="s">
        <v>66</v>
      </c>
      <c r="E320" s="160" t="s">
        <v>3056</v>
      </c>
      <c r="F320" s="159">
        <v>1990.0</v>
      </c>
      <c r="G320" s="159" t="s">
        <v>102</v>
      </c>
      <c r="H320" s="159" t="s">
        <v>288</v>
      </c>
      <c r="I320" s="159">
        <v>5.0</v>
      </c>
      <c r="J320" s="159" t="s">
        <v>2646</v>
      </c>
      <c r="K320" s="159" t="s">
        <v>3053</v>
      </c>
      <c r="L320" s="161"/>
      <c r="M320" s="159">
        <v>18.0</v>
      </c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</row>
    <row r="321">
      <c r="A321" s="159" t="s">
        <v>2854</v>
      </c>
      <c r="B321" s="161"/>
      <c r="C321" s="161"/>
      <c r="D321" s="160" t="s">
        <v>66</v>
      </c>
      <c r="E321" s="160" t="s">
        <v>3057</v>
      </c>
      <c r="F321" s="159">
        <v>1990.0</v>
      </c>
      <c r="G321" s="159" t="s">
        <v>102</v>
      </c>
      <c r="H321" s="159" t="s">
        <v>288</v>
      </c>
      <c r="I321" s="159">
        <v>5.0</v>
      </c>
      <c r="J321" s="159" t="s">
        <v>2646</v>
      </c>
      <c r="K321" s="159" t="s">
        <v>462</v>
      </c>
      <c r="L321" s="161"/>
      <c r="M321" s="159">
        <v>18.0</v>
      </c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</row>
    <row r="322">
      <c r="A322" s="159" t="s">
        <v>2854</v>
      </c>
      <c r="B322" s="161"/>
      <c r="C322" s="161"/>
      <c r="D322" s="160" t="s">
        <v>66</v>
      </c>
      <c r="E322" s="160" t="s">
        <v>3058</v>
      </c>
      <c r="F322" s="159">
        <v>1990.0</v>
      </c>
      <c r="G322" s="159" t="s">
        <v>102</v>
      </c>
      <c r="H322" s="159" t="s">
        <v>288</v>
      </c>
      <c r="I322" s="159">
        <v>5.0</v>
      </c>
      <c r="J322" s="159" t="s">
        <v>2646</v>
      </c>
      <c r="K322" s="159" t="s">
        <v>3053</v>
      </c>
      <c r="L322" s="161"/>
      <c r="M322" s="159">
        <v>18.0</v>
      </c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</row>
    <row r="323">
      <c r="A323" s="159" t="s">
        <v>2854</v>
      </c>
      <c r="B323" s="161"/>
      <c r="C323" s="161"/>
      <c r="D323" s="160" t="s">
        <v>66</v>
      </c>
      <c r="E323" s="160" t="s">
        <v>3059</v>
      </c>
      <c r="F323" s="159">
        <v>1990.0</v>
      </c>
      <c r="G323" s="159" t="s">
        <v>102</v>
      </c>
      <c r="H323" s="159" t="s">
        <v>288</v>
      </c>
      <c r="I323" s="159">
        <v>5.0</v>
      </c>
      <c r="J323" s="159" t="s">
        <v>2646</v>
      </c>
      <c r="K323" s="159" t="s">
        <v>462</v>
      </c>
      <c r="L323" s="161"/>
      <c r="M323" s="159">
        <v>18.0</v>
      </c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</row>
    <row r="324">
      <c r="A324" s="5" t="s">
        <v>2854</v>
      </c>
      <c r="D324" s="90" t="s">
        <v>66</v>
      </c>
      <c r="E324" s="90" t="s">
        <v>3060</v>
      </c>
      <c r="F324" s="5">
        <v>1990.0</v>
      </c>
      <c r="G324" s="5" t="s">
        <v>102</v>
      </c>
      <c r="H324" s="5" t="s">
        <v>288</v>
      </c>
      <c r="I324" s="5">
        <v>5.0</v>
      </c>
      <c r="J324" s="5" t="s">
        <v>2646</v>
      </c>
      <c r="K324" s="5" t="s">
        <v>3053</v>
      </c>
      <c r="M324" s="5">
        <v>18.0</v>
      </c>
    </row>
    <row r="325">
      <c r="A325" s="5" t="s">
        <v>2854</v>
      </c>
      <c r="D325" s="90" t="s">
        <v>66</v>
      </c>
      <c r="E325" s="90" t="s">
        <v>3061</v>
      </c>
      <c r="F325" s="5">
        <v>1990.0</v>
      </c>
      <c r="G325" s="5" t="s">
        <v>102</v>
      </c>
      <c r="H325" s="5" t="s">
        <v>288</v>
      </c>
      <c r="I325" s="5">
        <v>5.0</v>
      </c>
      <c r="J325" s="5" t="s">
        <v>2646</v>
      </c>
      <c r="K325" s="5" t="s">
        <v>462</v>
      </c>
      <c r="M325" s="5">
        <v>18.0</v>
      </c>
    </row>
    <row r="326">
      <c r="A326" s="5" t="s">
        <v>2854</v>
      </c>
      <c r="D326" s="121" t="s">
        <v>66</v>
      </c>
      <c r="E326" s="122" t="s">
        <v>3062</v>
      </c>
      <c r="F326" s="116">
        <v>1990.0</v>
      </c>
      <c r="G326" s="117" t="s">
        <v>102</v>
      </c>
      <c r="H326" s="117" t="s">
        <v>288</v>
      </c>
      <c r="I326" s="116">
        <v>5.0</v>
      </c>
      <c r="J326" s="117" t="s">
        <v>2646</v>
      </c>
      <c r="K326" s="118" t="s">
        <v>462</v>
      </c>
      <c r="M326" s="5">
        <v>18.0</v>
      </c>
    </row>
    <row r="327">
      <c r="A327" s="5" t="s">
        <v>2854</v>
      </c>
      <c r="D327" s="112"/>
      <c r="E327" s="90" t="s">
        <v>3063</v>
      </c>
      <c r="F327" s="5">
        <v>1990.0</v>
      </c>
      <c r="G327" s="5" t="s">
        <v>102</v>
      </c>
      <c r="H327" s="5" t="s">
        <v>1996</v>
      </c>
      <c r="I327" s="5">
        <v>1.0</v>
      </c>
      <c r="J327" s="5" t="s">
        <v>3064</v>
      </c>
      <c r="K327" s="5" t="s">
        <v>72</v>
      </c>
      <c r="M327" s="5">
        <v>18.0</v>
      </c>
    </row>
    <row r="328">
      <c r="A328" s="5" t="s">
        <v>2854</v>
      </c>
      <c r="D328" s="112"/>
      <c r="E328" s="90" t="s">
        <v>3065</v>
      </c>
      <c r="F328" s="5">
        <v>1987.0</v>
      </c>
      <c r="G328" s="5" t="s">
        <v>102</v>
      </c>
      <c r="H328" s="5" t="s">
        <v>2906</v>
      </c>
      <c r="I328" s="5">
        <v>68.0</v>
      </c>
      <c r="J328" s="5" t="s">
        <v>105</v>
      </c>
      <c r="K328" s="5" t="s">
        <v>72</v>
      </c>
      <c r="M328" s="5">
        <v>18.0</v>
      </c>
    </row>
    <row r="329">
      <c r="A329" s="158" t="str">
        <f>#REF!+1</f>
        <v>#REF!</v>
      </c>
      <c r="B329" s="159"/>
      <c r="C329" s="159"/>
      <c r="D329" s="160" t="s">
        <v>21</v>
      </c>
      <c r="E329" s="160" t="s">
        <v>3087</v>
      </c>
      <c r="F329" s="159">
        <v>2020.0</v>
      </c>
      <c r="G329" s="164" t="s">
        <v>3088</v>
      </c>
      <c r="H329" s="165" t="s">
        <v>3089</v>
      </c>
      <c r="I329" s="159">
        <v>17.0</v>
      </c>
      <c r="J329" s="164" t="s">
        <v>839</v>
      </c>
      <c r="K329" s="159" t="s">
        <v>25</v>
      </c>
      <c r="L329" s="161"/>
      <c r="M329" s="159">
        <v>5.0</v>
      </c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</row>
    <row r="330">
      <c r="A330" s="158" t="str">
        <f t="shared" ref="A330:A345" si="17">A329+1</f>
        <v>#REF!</v>
      </c>
      <c r="B330" s="159"/>
      <c r="C330" s="159"/>
      <c r="D330" s="160" t="s">
        <v>21</v>
      </c>
      <c r="E330" s="160" t="s">
        <v>3090</v>
      </c>
      <c r="F330" s="159">
        <v>2020.0</v>
      </c>
      <c r="G330" s="164" t="s">
        <v>1042</v>
      </c>
      <c r="H330" s="165" t="s">
        <v>3091</v>
      </c>
      <c r="I330" s="159">
        <v>145.0</v>
      </c>
      <c r="J330" s="161"/>
      <c r="K330" s="164" t="s">
        <v>763</v>
      </c>
      <c r="L330" s="161"/>
      <c r="M330" s="159">
        <v>5.0</v>
      </c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</row>
    <row r="331">
      <c r="A331" s="158" t="str">
        <f t="shared" si="17"/>
        <v>#REF!</v>
      </c>
      <c r="B331" s="159"/>
      <c r="C331" s="159"/>
      <c r="D331" s="160" t="s">
        <v>161</v>
      </c>
      <c r="E331" s="160" t="s">
        <v>3092</v>
      </c>
      <c r="F331" s="159">
        <v>2020.0</v>
      </c>
      <c r="G331" s="164" t="s">
        <v>3093</v>
      </c>
      <c r="H331" s="165" t="s">
        <v>835</v>
      </c>
      <c r="I331" s="159">
        <v>304.0</v>
      </c>
      <c r="J331" s="161"/>
      <c r="K331" s="164" t="s">
        <v>763</v>
      </c>
      <c r="L331" s="161"/>
      <c r="M331" s="159">
        <v>5.0</v>
      </c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</row>
    <row r="332">
      <c r="A332" s="158" t="str">
        <f t="shared" si="17"/>
        <v>#REF!</v>
      </c>
      <c r="B332" s="159"/>
      <c r="C332" s="159"/>
      <c r="D332" s="160" t="s">
        <v>21</v>
      </c>
      <c r="E332" s="160" t="s">
        <v>3094</v>
      </c>
      <c r="F332" s="159">
        <v>2020.0</v>
      </c>
      <c r="G332" s="164" t="s">
        <v>853</v>
      </c>
      <c r="H332" s="165" t="s">
        <v>3095</v>
      </c>
      <c r="I332" s="162">
        <v>269.0</v>
      </c>
      <c r="J332" s="166" t="s">
        <v>898</v>
      </c>
      <c r="K332" s="164" t="s">
        <v>25</v>
      </c>
      <c r="L332" s="161"/>
      <c r="M332" s="159">
        <v>5.0</v>
      </c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</row>
    <row r="333">
      <c r="A333" s="158" t="str">
        <f t="shared" si="17"/>
        <v>#REF!</v>
      </c>
      <c r="B333" s="159"/>
      <c r="C333" s="159"/>
      <c r="D333" s="160" t="s">
        <v>21</v>
      </c>
      <c r="E333" s="160" t="s">
        <v>3096</v>
      </c>
      <c r="F333" s="159">
        <v>2020.0</v>
      </c>
      <c r="G333" s="164" t="s">
        <v>1152</v>
      </c>
      <c r="H333" s="165" t="s">
        <v>835</v>
      </c>
      <c r="I333" s="159">
        <v>211.0</v>
      </c>
      <c r="J333" s="161"/>
      <c r="K333" s="164" t="s">
        <v>666</v>
      </c>
      <c r="L333" s="161"/>
      <c r="M333" s="159">
        <v>5.0</v>
      </c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</row>
    <row r="334">
      <c r="A334" s="158" t="str">
        <f t="shared" si="17"/>
        <v>#REF!</v>
      </c>
      <c r="B334" s="159"/>
      <c r="C334" s="159"/>
      <c r="D334" s="160" t="s">
        <v>21</v>
      </c>
      <c r="E334" s="160" t="s">
        <v>3097</v>
      </c>
      <c r="F334" s="159">
        <v>2020.0</v>
      </c>
      <c r="G334" s="159" t="s">
        <v>786</v>
      </c>
      <c r="H334" s="159" t="s">
        <v>1438</v>
      </c>
      <c r="I334" s="159">
        <v>326.0</v>
      </c>
      <c r="J334" s="161"/>
      <c r="K334" s="159" t="s">
        <v>25</v>
      </c>
      <c r="L334" s="161"/>
      <c r="M334" s="159">
        <v>5.0</v>
      </c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</row>
    <row r="335">
      <c r="A335" s="158" t="str">
        <f t="shared" si="17"/>
        <v>#REF!</v>
      </c>
      <c r="B335" s="159"/>
      <c r="C335" s="159"/>
      <c r="D335" s="160" t="s">
        <v>21</v>
      </c>
      <c r="E335" s="160" t="s">
        <v>3098</v>
      </c>
      <c r="F335" s="159">
        <v>2020.0</v>
      </c>
      <c r="G335" s="159" t="s">
        <v>853</v>
      </c>
      <c r="H335" s="159" t="s">
        <v>3099</v>
      </c>
      <c r="I335" s="159">
        <v>113.0</v>
      </c>
      <c r="J335" s="159" t="s">
        <v>920</v>
      </c>
      <c r="K335" s="159" t="s">
        <v>72</v>
      </c>
      <c r="L335" s="161"/>
      <c r="M335" s="159">
        <v>5.0</v>
      </c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</row>
    <row r="336">
      <c r="A336" s="158" t="str">
        <f t="shared" si="17"/>
        <v>#REF!</v>
      </c>
      <c r="B336" s="159"/>
      <c r="C336" s="159"/>
      <c r="D336" s="160" t="s">
        <v>16</v>
      </c>
      <c r="E336" s="160" t="s">
        <v>3100</v>
      </c>
      <c r="F336" s="159">
        <v>2020.0</v>
      </c>
      <c r="G336" s="159" t="s">
        <v>956</v>
      </c>
      <c r="H336" s="159" t="s">
        <v>835</v>
      </c>
      <c r="I336" s="159">
        <v>204.0</v>
      </c>
      <c r="J336" s="159" t="s">
        <v>3101</v>
      </c>
      <c r="K336" s="159" t="s">
        <v>63</v>
      </c>
      <c r="L336" s="161"/>
      <c r="M336" s="159">
        <v>5.0</v>
      </c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</row>
    <row r="337">
      <c r="A337" s="158" t="str">
        <f t="shared" si="17"/>
        <v>#REF!</v>
      </c>
      <c r="B337" s="159"/>
      <c r="C337" s="159"/>
      <c r="D337" s="160" t="s">
        <v>16</v>
      </c>
      <c r="E337" s="160" t="s">
        <v>3102</v>
      </c>
      <c r="F337" s="159">
        <v>2020.0</v>
      </c>
      <c r="G337" s="159" t="s">
        <v>305</v>
      </c>
      <c r="H337" s="159" t="s">
        <v>3103</v>
      </c>
      <c r="I337" s="159">
        <v>168.0</v>
      </c>
      <c r="J337" s="159" t="s">
        <v>1770</v>
      </c>
      <c r="K337" s="159" t="s">
        <v>60</v>
      </c>
      <c r="L337" s="161"/>
      <c r="M337" s="159">
        <v>5.0</v>
      </c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</row>
    <row r="338">
      <c r="A338" s="158" t="str">
        <f t="shared" si="17"/>
        <v>#REF!</v>
      </c>
      <c r="B338" s="159"/>
      <c r="C338" s="159"/>
      <c r="D338" s="160" t="s">
        <v>16</v>
      </c>
      <c r="E338" s="160" t="s">
        <v>3104</v>
      </c>
      <c r="F338" s="159">
        <v>2021.0</v>
      </c>
      <c r="G338" s="159" t="s">
        <v>3105</v>
      </c>
      <c r="H338" s="159" t="s">
        <v>3106</v>
      </c>
      <c r="I338" s="159">
        <v>268.0</v>
      </c>
      <c r="J338" s="161"/>
      <c r="K338" s="159" t="s">
        <v>60</v>
      </c>
      <c r="L338" s="161"/>
      <c r="M338" s="159">
        <v>5.0</v>
      </c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</row>
    <row r="339">
      <c r="A339" s="158" t="str">
        <f t="shared" si="17"/>
        <v>#REF!</v>
      </c>
      <c r="B339" s="159"/>
      <c r="C339" s="159"/>
      <c r="D339" s="160" t="s">
        <v>21</v>
      </c>
      <c r="E339" s="160" t="s">
        <v>3107</v>
      </c>
      <c r="F339" s="159">
        <v>2013.0</v>
      </c>
      <c r="G339" s="159" t="s">
        <v>237</v>
      </c>
      <c r="H339" s="159" t="s">
        <v>1081</v>
      </c>
      <c r="I339" s="159">
        <v>19.0</v>
      </c>
      <c r="J339" s="161"/>
      <c r="K339" s="159" t="s">
        <v>763</v>
      </c>
      <c r="L339" s="161"/>
      <c r="M339" s="159">
        <v>5.0</v>
      </c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</row>
    <row r="340">
      <c r="A340" s="89" t="str">
        <f t="shared" si="17"/>
        <v>#REF!</v>
      </c>
      <c r="B340" s="5"/>
      <c r="C340" s="5"/>
      <c r="D340" s="90" t="s">
        <v>21</v>
      </c>
      <c r="E340" s="90" t="s">
        <v>3108</v>
      </c>
      <c r="F340" s="5">
        <v>2013.0</v>
      </c>
      <c r="G340" s="5" t="s">
        <v>237</v>
      </c>
      <c r="H340" s="5" t="s">
        <v>1081</v>
      </c>
      <c r="I340" s="5">
        <v>19.0</v>
      </c>
      <c r="K340" s="5" t="s">
        <v>666</v>
      </c>
      <c r="M340" s="5">
        <v>5.0</v>
      </c>
    </row>
    <row r="341">
      <c r="A341" s="89" t="str">
        <f t="shared" si="17"/>
        <v>#REF!</v>
      </c>
      <c r="B341" s="5"/>
      <c r="C341" s="5"/>
      <c r="D341" s="90" t="s">
        <v>21</v>
      </c>
      <c r="E341" s="90" t="s">
        <v>3109</v>
      </c>
      <c r="F341" s="5">
        <v>2013.0</v>
      </c>
      <c r="G341" s="5" t="s">
        <v>237</v>
      </c>
      <c r="H341" s="5" t="s">
        <v>1081</v>
      </c>
      <c r="I341" s="5">
        <v>19.0</v>
      </c>
      <c r="K341" s="5" t="s">
        <v>763</v>
      </c>
      <c r="M341" s="5">
        <v>5.0</v>
      </c>
    </row>
    <row r="342">
      <c r="A342" s="89" t="str">
        <f t="shared" si="17"/>
        <v>#REF!</v>
      </c>
      <c r="B342" s="5"/>
      <c r="C342" s="5"/>
      <c r="D342" s="90" t="s">
        <v>21</v>
      </c>
      <c r="E342" s="90" t="s">
        <v>3110</v>
      </c>
      <c r="F342" s="5">
        <v>2017.0</v>
      </c>
      <c r="G342" s="5" t="s">
        <v>905</v>
      </c>
      <c r="H342" s="5" t="s">
        <v>935</v>
      </c>
      <c r="I342" s="5">
        <v>212.0</v>
      </c>
      <c r="J342" s="5" t="s">
        <v>786</v>
      </c>
      <c r="K342" s="5" t="s">
        <v>666</v>
      </c>
      <c r="M342" s="5">
        <v>5.0</v>
      </c>
    </row>
    <row r="343">
      <c r="A343" s="89" t="str">
        <f t="shared" si="17"/>
        <v>#REF!</v>
      </c>
      <c r="B343" s="5"/>
      <c r="C343" s="5"/>
      <c r="D343" s="90" t="s">
        <v>21</v>
      </c>
      <c r="E343" s="90" t="s">
        <v>3111</v>
      </c>
      <c r="F343" s="5">
        <v>2017.0</v>
      </c>
      <c r="G343" s="5" t="s">
        <v>905</v>
      </c>
      <c r="H343" s="5" t="s">
        <v>935</v>
      </c>
      <c r="I343" s="5">
        <v>212.0</v>
      </c>
      <c r="J343" s="5" t="s">
        <v>786</v>
      </c>
      <c r="K343" s="5" t="s">
        <v>666</v>
      </c>
      <c r="M343" s="5">
        <v>5.0</v>
      </c>
    </row>
    <row r="344">
      <c r="A344" s="89" t="str">
        <f t="shared" si="17"/>
        <v>#REF!</v>
      </c>
      <c r="B344" s="5"/>
      <c r="C344" s="5"/>
      <c r="D344" s="90" t="s">
        <v>16</v>
      </c>
      <c r="E344" s="90" t="s">
        <v>3112</v>
      </c>
      <c r="F344" s="5">
        <v>2019.0</v>
      </c>
      <c r="G344" s="5" t="s">
        <v>3113</v>
      </c>
      <c r="H344" s="5" t="s">
        <v>3114</v>
      </c>
      <c r="I344" s="5" t="s">
        <v>3115</v>
      </c>
      <c r="J344" s="5" t="s">
        <v>3116</v>
      </c>
      <c r="K344" s="5" t="s">
        <v>63</v>
      </c>
      <c r="M344" s="5">
        <v>5.0</v>
      </c>
    </row>
    <row r="345">
      <c r="A345" s="89" t="str">
        <f t="shared" si="17"/>
        <v>#REF!</v>
      </c>
      <c r="B345" s="5"/>
      <c r="C345" s="5"/>
      <c r="D345" s="90" t="s">
        <v>16</v>
      </c>
      <c r="E345" s="90" t="s">
        <v>3117</v>
      </c>
      <c r="F345" s="5">
        <v>2019.0</v>
      </c>
      <c r="G345" s="5" t="s">
        <v>905</v>
      </c>
      <c r="H345" s="5" t="s">
        <v>3118</v>
      </c>
      <c r="I345" s="5">
        <v>302.0</v>
      </c>
      <c r="K345" s="5" t="s">
        <v>60</v>
      </c>
      <c r="M345" s="5">
        <v>5.0</v>
      </c>
    </row>
    <row r="346">
      <c r="A346" s="89">
        <f>'Drop 1 Baseball'!A440+1</f>
        <v>12299</v>
      </c>
      <c r="B346" s="5"/>
      <c r="C346" s="5"/>
      <c r="D346" s="90" t="s">
        <v>66</v>
      </c>
      <c r="E346" s="90" t="s">
        <v>3119</v>
      </c>
      <c r="F346" s="5">
        <v>2019.0</v>
      </c>
      <c r="G346" s="5" t="s">
        <v>956</v>
      </c>
      <c r="H346" s="5" t="s">
        <v>1972</v>
      </c>
      <c r="I346" s="5">
        <v>525.0</v>
      </c>
      <c r="K346" s="5" t="s">
        <v>467</v>
      </c>
      <c r="M346" s="5">
        <v>5.0</v>
      </c>
    </row>
    <row r="347">
      <c r="A347" s="158">
        <f t="shared" ref="A347:A351" si="18">A346+1</f>
        <v>12300</v>
      </c>
      <c r="B347" s="159"/>
      <c r="C347" s="159"/>
      <c r="D347" s="160" t="s">
        <v>21</v>
      </c>
      <c r="E347" s="160" t="s">
        <v>3120</v>
      </c>
      <c r="F347" s="159">
        <v>2020.0</v>
      </c>
      <c r="G347" s="164" t="s">
        <v>3121</v>
      </c>
      <c r="H347" s="165" t="s">
        <v>895</v>
      </c>
      <c r="I347" s="159">
        <v>1.0</v>
      </c>
      <c r="J347" s="159" t="s">
        <v>1142</v>
      </c>
      <c r="K347" s="164" t="s">
        <v>72</v>
      </c>
      <c r="L347" s="161"/>
      <c r="M347" s="159">
        <v>10.0</v>
      </c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</row>
    <row r="348">
      <c r="A348" s="158">
        <f t="shared" si="18"/>
        <v>12301</v>
      </c>
      <c r="B348" s="159"/>
      <c r="C348" s="159"/>
      <c r="D348" s="160" t="s">
        <v>161</v>
      </c>
      <c r="E348" s="160" t="s">
        <v>3122</v>
      </c>
      <c r="F348" s="159">
        <v>2020.0</v>
      </c>
      <c r="G348" s="164" t="s">
        <v>837</v>
      </c>
      <c r="H348" s="165" t="s">
        <v>3123</v>
      </c>
      <c r="I348" s="159">
        <v>8.0</v>
      </c>
      <c r="J348" s="159" t="s">
        <v>839</v>
      </c>
      <c r="K348" s="164" t="s">
        <v>25</v>
      </c>
      <c r="L348" s="161"/>
      <c r="M348" s="159">
        <v>10.0</v>
      </c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</row>
    <row r="349">
      <c r="A349" s="158">
        <f t="shared" si="18"/>
        <v>12302</v>
      </c>
      <c r="B349" s="159"/>
      <c r="C349" s="159"/>
      <c r="D349" s="160" t="s">
        <v>161</v>
      </c>
      <c r="E349" s="160" t="s">
        <v>3124</v>
      </c>
      <c r="F349" s="159">
        <v>2020.0</v>
      </c>
      <c r="G349" s="164" t="s">
        <v>837</v>
      </c>
      <c r="H349" s="159" t="s">
        <v>959</v>
      </c>
      <c r="I349" s="159">
        <v>5.0</v>
      </c>
      <c r="J349" s="159" t="s">
        <v>839</v>
      </c>
      <c r="K349" s="159" t="s">
        <v>666</v>
      </c>
      <c r="L349" s="161"/>
      <c r="M349" s="159">
        <v>10.0</v>
      </c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</row>
    <row r="350">
      <c r="A350" s="158">
        <f t="shared" si="18"/>
        <v>12303</v>
      </c>
      <c r="B350" s="159"/>
      <c r="C350" s="159"/>
      <c r="D350" s="160" t="s">
        <v>21</v>
      </c>
      <c r="E350" s="160" t="s">
        <v>3125</v>
      </c>
      <c r="F350" s="159">
        <v>2020.0</v>
      </c>
      <c r="G350" s="164" t="s">
        <v>1144</v>
      </c>
      <c r="H350" s="165" t="s">
        <v>835</v>
      </c>
      <c r="I350" s="159">
        <v>261.0</v>
      </c>
      <c r="J350" s="161"/>
      <c r="K350" s="164" t="s">
        <v>25</v>
      </c>
      <c r="L350" s="161"/>
      <c r="M350" s="159">
        <v>10.0</v>
      </c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</row>
    <row r="351">
      <c r="A351" s="158">
        <f t="shared" si="18"/>
        <v>12304</v>
      </c>
      <c r="B351" s="159"/>
      <c r="C351" s="159"/>
      <c r="D351" s="160" t="s">
        <v>21</v>
      </c>
      <c r="E351" s="160" t="s">
        <v>3126</v>
      </c>
      <c r="F351" s="159">
        <v>2020.0</v>
      </c>
      <c r="G351" s="164" t="s">
        <v>1144</v>
      </c>
      <c r="H351" s="165" t="s">
        <v>835</v>
      </c>
      <c r="I351" s="159">
        <v>261.0</v>
      </c>
      <c r="J351" s="161"/>
      <c r="K351" s="164" t="s">
        <v>25</v>
      </c>
      <c r="L351" s="161"/>
      <c r="M351" s="159">
        <v>10.0</v>
      </c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</row>
    <row r="352">
      <c r="A352" s="158" t="str">
        <f>'Drop 1 BBALL'!A481+1</f>
        <v>#VALUE!</v>
      </c>
      <c r="B352" s="159"/>
      <c r="C352" s="159"/>
      <c r="D352" s="160" t="s">
        <v>161</v>
      </c>
      <c r="E352" s="160" t="s">
        <v>3127</v>
      </c>
      <c r="F352" s="159">
        <v>2019.0</v>
      </c>
      <c r="G352" s="164" t="s">
        <v>844</v>
      </c>
      <c r="H352" s="165" t="s">
        <v>847</v>
      </c>
      <c r="I352" s="159">
        <v>210.0</v>
      </c>
      <c r="J352" s="161"/>
      <c r="K352" s="164" t="s">
        <v>72</v>
      </c>
      <c r="L352" s="161"/>
      <c r="M352" s="159">
        <v>10.0</v>
      </c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</row>
    <row r="353">
      <c r="A353" s="158" t="str">
        <f t="shared" ref="A353:A376" si="19">A352+1</f>
        <v>#VALUE!</v>
      </c>
      <c r="B353" s="159"/>
      <c r="C353" s="159"/>
      <c r="D353" s="160" t="s">
        <v>21</v>
      </c>
      <c r="E353" s="160" t="s">
        <v>3128</v>
      </c>
      <c r="F353" s="159">
        <v>2020.0</v>
      </c>
      <c r="G353" s="164" t="s">
        <v>853</v>
      </c>
      <c r="H353" s="165" t="s">
        <v>847</v>
      </c>
      <c r="I353" s="159">
        <v>1.0</v>
      </c>
      <c r="J353" s="161"/>
      <c r="K353" s="164" t="s">
        <v>72</v>
      </c>
      <c r="L353" s="161"/>
      <c r="M353" s="159">
        <v>10.0</v>
      </c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</row>
    <row r="354">
      <c r="A354" s="158" t="str">
        <f t="shared" si="19"/>
        <v>#VALUE!</v>
      </c>
      <c r="B354" s="159"/>
      <c r="C354" s="159"/>
      <c r="D354" s="160" t="s">
        <v>21</v>
      </c>
      <c r="E354" s="160" t="s">
        <v>3129</v>
      </c>
      <c r="F354" s="159">
        <v>2020.0</v>
      </c>
      <c r="G354" s="164" t="s">
        <v>865</v>
      </c>
      <c r="H354" s="165" t="s">
        <v>3130</v>
      </c>
      <c r="I354" s="159">
        <v>15.0</v>
      </c>
      <c r="J354" s="166" t="s">
        <v>3131</v>
      </c>
      <c r="K354" s="164" t="s">
        <v>25</v>
      </c>
      <c r="L354" s="161"/>
      <c r="M354" s="159">
        <v>10.0</v>
      </c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</row>
    <row r="355">
      <c r="A355" s="158" t="str">
        <f t="shared" si="19"/>
        <v>#VALUE!</v>
      </c>
      <c r="B355" s="159"/>
      <c r="C355" s="159"/>
      <c r="D355" s="160" t="s">
        <v>21</v>
      </c>
      <c r="E355" s="160" t="s">
        <v>3132</v>
      </c>
      <c r="F355" s="159">
        <v>2020.0</v>
      </c>
      <c r="G355" s="164" t="s">
        <v>865</v>
      </c>
      <c r="H355" s="165" t="s">
        <v>856</v>
      </c>
      <c r="I355" s="166">
        <v>93.0</v>
      </c>
      <c r="J355" s="167" t="s">
        <v>3133</v>
      </c>
      <c r="K355" s="164" t="s">
        <v>72</v>
      </c>
      <c r="L355" s="161"/>
      <c r="M355" s="159">
        <v>10.0</v>
      </c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</row>
    <row r="356">
      <c r="A356" s="158" t="str">
        <f t="shared" si="19"/>
        <v>#VALUE!</v>
      </c>
      <c r="B356" s="159"/>
      <c r="C356" s="159"/>
      <c r="D356" s="160" t="s">
        <v>21</v>
      </c>
      <c r="E356" s="160" t="s">
        <v>3134</v>
      </c>
      <c r="F356" s="159">
        <v>2020.0</v>
      </c>
      <c r="G356" s="164" t="s">
        <v>871</v>
      </c>
      <c r="H356" s="165" t="s">
        <v>950</v>
      </c>
      <c r="I356" s="159">
        <v>369.0</v>
      </c>
      <c r="J356" s="161"/>
      <c r="K356" s="164" t="s">
        <v>72</v>
      </c>
      <c r="L356" s="161"/>
      <c r="M356" s="159">
        <v>10.0</v>
      </c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</row>
    <row r="357">
      <c r="A357" s="158" t="str">
        <f t="shared" si="19"/>
        <v>#VALUE!</v>
      </c>
      <c r="B357" s="159"/>
      <c r="C357" s="159"/>
      <c r="D357" s="160" t="s">
        <v>21</v>
      </c>
      <c r="E357" s="160" t="s">
        <v>3135</v>
      </c>
      <c r="F357" s="159">
        <v>2020.0</v>
      </c>
      <c r="G357" s="164" t="s">
        <v>1373</v>
      </c>
      <c r="H357" s="165" t="s">
        <v>854</v>
      </c>
      <c r="I357" s="159">
        <v>11.0</v>
      </c>
      <c r="J357" s="167" t="s">
        <v>869</v>
      </c>
      <c r="K357" s="164" t="s">
        <v>72</v>
      </c>
      <c r="L357" s="161"/>
      <c r="M357" s="159">
        <v>10.0</v>
      </c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</row>
    <row r="358">
      <c r="A358" s="158" t="str">
        <f t="shared" si="19"/>
        <v>#VALUE!</v>
      </c>
      <c r="B358" s="159"/>
      <c r="C358" s="159"/>
      <c r="D358" s="160" t="s">
        <v>21</v>
      </c>
      <c r="E358" s="160" t="s">
        <v>3136</v>
      </c>
      <c r="F358" s="159">
        <v>2020.0</v>
      </c>
      <c r="G358" s="164" t="s">
        <v>876</v>
      </c>
      <c r="H358" s="165" t="s">
        <v>964</v>
      </c>
      <c r="I358" s="159">
        <v>383.0</v>
      </c>
      <c r="J358" s="161"/>
      <c r="K358" s="164" t="s">
        <v>25</v>
      </c>
      <c r="L358" s="161"/>
      <c r="M358" s="159">
        <v>10.0</v>
      </c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</row>
    <row r="359">
      <c r="A359" s="158" t="str">
        <f t="shared" si="19"/>
        <v>#VALUE!</v>
      </c>
      <c r="B359" s="159"/>
      <c r="C359" s="159"/>
      <c r="D359" s="160" t="s">
        <v>21</v>
      </c>
      <c r="E359" s="160" t="s">
        <v>3137</v>
      </c>
      <c r="F359" s="159">
        <v>2020.0</v>
      </c>
      <c r="G359" s="164" t="s">
        <v>876</v>
      </c>
      <c r="H359" s="165" t="s">
        <v>3138</v>
      </c>
      <c r="I359" s="159">
        <v>56.0</v>
      </c>
      <c r="J359" s="166" t="s">
        <v>898</v>
      </c>
      <c r="K359" s="164" t="s">
        <v>25</v>
      </c>
      <c r="L359" s="161"/>
      <c r="M359" s="159">
        <v>10.0</v>
      </c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</row>
    <row r="360">
      <c r="A360" s="158" t="str">
        <f t="shared" si="19"/>
        <v>#VALUE!</v>
      </c>
      <c r="B360" s="159"/>
      <c r="C360" s="159"/>
      <c r="D360" s="160" t="s">
        <v>21</v>
      </c>
      <c r="E360" s="160" t="s">
        <v>3139</v>
      </c>
      <c r="F360" s="159">
        <v>2020.0</v>
      </c>
      <c r="G360" s="164" t="s">
        <v>876</v>
      </c>
      <c r="H360" s="165" t="s">
        <v>3140</v>
      </c>
      <c r="I360" s="159">
        <v>383.0</v>
      </c>
      <c r="J360" s="159" t="s">
        <v>234</v>
      </c>
      <c r="K360" s="164" t="s">
        <v>25</v>
      </c>
      <c r="L360" s="161"/>
      <c r="M360" s="159">
        <v>10.0</v>
      </c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</row>
    <row r="361">
      <c r="A361" s="158" t="str">
        <f t="shared" si="19"/>
        <v>#VALUE!</v>
      </c>
      <c r="B361" s="159"/>
      <c r="C361" s="159"/>
      <c r="D361" s="160" t="s">
        <v>21</v>
      </c>
      <c r="E361" s="160" t="s">
        <v>3141</v>
      </c>
      <c r="F361" s="159">
        <v>2020.0</v>
      </c>
      <c r="G361" s="164" t="s">
        <v>905</v>
      </c>
      <c r="H361" s="165" t="s">
        <v>859</v>
      </c>
      <c r="I361" s="159">
        <v>398.0</v>
      </c>
      <c r="J361" s="161"/>
      <c r="K361" s="164" t="s">
        <v>72</v>
      </c>
      <c r="L361" s="161"/>
      <c r="M361" s="159">
        <v>10.0</v>
      </c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</row>
    <row r="362">
      <c r="A362" s="158" t="str">
        <f t="shared" si="19"/>
        <v>#VALUE!</v>
      </c>
      <c r="B362" s="159"/>
      <c r="C362" s="159"/>
      <c r="D362" s="160" t="s">
        <v>21</v>
      </c>
      <c r="E362" s="160" t="s">
        <v>3142</v>
      </c>
      <c r="F362" s="159">
        <v>2020.0</v>
      </c>
      <c r="G362" s="164" t="s">
        <v>1152</v>
      </c>
      <c r="H362" s="165" t="s">
        <v>835</v>
      </c>
      <c r="I362" s="159">
        <v>264.0</v>
      </c>
      <c r="J362" s="161"/>
      <c r="K362" s="164" t="s">
        <v>25</v>
      </c>
      <c r="L362" s="161"/>
      <c r="M362" s="159">
        <v>10.0</v>
      </c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</row>
    <row r="363">
      <c r="A363" s="158" t="str">
        <f t="shared" si="19"/>
        <v>#VALUE!</v>
      </c>
      <c r="B363" s="159"/>
      <c r="C363" s="159"/>
      <c r="D363" s="160" t="s">
        <v>21</v>
      </c>
      <c r="E363" s="160" t="s">
        <v>3143</v>
      </c>
      <c r="F363" s="159">
        <v>2020.0</v>
      </c>
      <c r="G363" s="164" t="s">
        <v>1161</v>
      </c>
      <c r="H363" s="165" t="s">
        <v>950</v>
      </c>
      <c r="I363" s="167" t="s">
        <v>3144</v>
      </c>
      <c r="J363" s="159" t="s">
        <v>3145</v>
      </c>
      <c r="K363" s="164" t="s">
        <v>25</v>
      </c>
      <c r="L363" s="161"/>
      <c r="M363" s="159">
        <v>10.0</v>
      </c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</row>
    <row r="364">
      <c r="A364" s="158" t="str">
        <f t="shared" si="19"/>
        <v>#VALUE!</v>
      </c>
      <c r="B364" s="159"/>
      <c r="C364" s="159"/>
      <c r="D364" s="160" t="s">
        <v>21</v>
      </c>
      <c r="E364" s="160" t="s">
        <v>3146</v>
      </c>
      <c r="F364" s="159">
        <v>2020.0</v>
      </c>
      <c r="G364" s="164" t="s">
        <v>1535</v>
      </c>
      <c r="H364" s="165" t="s">
        <v>950</v>
      </c>
      <c r="I364" s="167" t="s">
        <v>3147</v>
      </c>
      <c r="J364" s="159" t="s">
        <v>1155</v>
      </c>
      <c r="K364" s="164" t="s">
        <v>25</v>
      </c>
      <c r="L364" s="161"/>
      <c r="M364" s="159">
        <v>10.0</v>
      </c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</row>
    <row r="365">
      <c r="A365" s="158" t="str">
        <f t="shared" si="19"/>
        <v>#VALUE!</v>
      </c>
      <c r="B365" s="159"/>
      <c r="C365" s="159"/>
      <c r="D365" s="160" t="s">
        <v>21</v>
      </c>
      <c r="E365" s="160" t="s">
        <v>3148</v>
      </c>
      <c r="F365" s="159">
        <v>2020.0</v>
      </c>
      <c r="G365" s="164" t="s">
        <v>3149</v>
      </c>
      <c r="H365" s="165" t="s">
        <v>950</v>
      </c>
      <c r="I365" s="167" t="s">
        <v>3147</v>
      </c>
      <c r="J365" s="159" t="s">
        <v>1155</v>
      </c>
      <c r="K365" s="164" t="s">
        <v>25</v>
      </c>
      <c r="L365" s="161"/>
      <c r="M365" s="159">
        <v>10.0</v>
      </c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</row>
    <row r="366">
      <c r="A366" s="158" t="str">
        <f t="shared" si="19"/>
        <v>#VALUE!</v>
      </c>
      <c r="B366" s="159"/>
      <c r="C366" s="159"/>
      <c r="D366" s="160" t="s">
        <v>16</v>
      </c>
      <c r="E366" s="160" t="s">
        <v>3150</v>
      </c>
      <c r="F366" s="159">
        <v>2020.0</v>
      </c>
      <c r="G366" s="159" t="s">
        <v>305</v>
      </c>
      <c r="H366" s="159" t="s">
        <v>1062</v>
      </c>
      <c r="I366" s="159">
        <v>175.0</v>
      </c>
      <c r="J366" s="159" t="s">
        <v>947</v>
      </c>
      <c r="K366" s="159" t="s">
        <v>20</v>
      </c>
      <c r="L366" s="161"/>
      <c r="M366" s="159">
        <v>10.0</v>
      </c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</row>
    <row r="367">
      <c r="A367" s="158" t="str">
        <f t="shared" si="19"/>
        <v>#VALUE!</v>
      </c>
      <c r="B367" s="159"/>
      <c r="C367" s="159"/>
      <c r="D367" s="160" t="s">
        <v>16</v>
      </c>
      <c r="E367" s="160" t="s">
        <v>3151</v>
      </c>
      <c r="F367" s="159">
        <v>2020.0</v>
      </c>
      <c r="G367" s="159" t="s">
        <v>884</v>
      </c>
      <c r="H367" s="159" t="s">
        <v>885</v>
      </c>
      <c r="I367" s="159" t="s">
        <v>3152</v>
      </c>
      <c r="J367" s="159" t="s">
        <v>3153</v>
      </c>
      <c r="K367" s="159" t="s">
        <v>63</v>
      </c>
      <c r="L367" s="161"/>
      <c r="M367" s="159">
        <v>10.0</v>
      </c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</row>
    <row r="368">
      <c r="A368" s="158" t="str">
        <f t="shared" si="19"/>
        <v>#VALUE!</v>
      </c>
      <c r="B368" s="159"/>
      <c r="C368" s="159"/>
      <c r="D368" s="160" t="s">
        <v>21</v>
      </c>
      <c r="E368" s="160" t="s">
        <v>3154</v>
      </c>
      <c r="F368" s="159">
        <v>2020.0</v>
      </c>
      <c r="G368" s="159" t="s">
        <v>853</v>
      </c>
      <c r="H368" s="159" t="s">
        <v>1229</v>
      </c>
      <c r="I368" s="159">
        <v>142.0</v>
      </c>
      <c r="J368" s="159" t="s">
        <v>898</v>
      </c>
      <c r="K368" s="159" t="s">
        <v>25</v>
      </c>
      <c r="L368" s="161"/>
      <c r="M368" s="159">
        <v>10.0</v>
      </c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</row>
    <row r="369">
      <c r="A369" s="158" t="str">
        <f t="shared" si="19"/>
        <v>#VALUE!</v>
      </c>
      <c r="B369" s="159"/>
      <c r="C369" s="159"/>
      <c r="D369" s="160" t="s">
        <v>21</v>
      </c>
      <c r="E369" s="160" t="s">
        <v>3155</v>
      </c>
      <c r="F369" s="159">
        <v>2020.0</v>
      </c>
      <c r="G369" s="159" t="s">
        <v>853</v>
      </c>
      <c r="H369" s="159" t="s">
        <v>1065</v>
      </c>
      <c r="I369" s="159">
        <v>242.0</v>
      </c>
      <c r="J369" s="159" t="s">
        <v>3156</v>
      </c>
      <c r="K369" s="159" t="s">
        <v>25</v>
      </c>
      <c r="L369" s="161"/>
      <c r="M369" s="159">
        <v>10.0</v>
      </c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</row>
    <row r="370">
      <c r="A370" s="158" t="str">
        <f t="shared" si="19"/>
        <v>#VALUE!</v>
      </c>
      <c r="B370" s="159"/>
      <c r="C370" s="159"/>
      <c r="D370" s="160" t="s">
        <v>21</v>
      </c>
      <c r="E370" s="160" t="s">
        <v>3157</v>
      </c>
      <c r="F370" s="159">
        <v>2020.0</v>
      </c>
      <c r="G370" s="159" t="s">
        <v>786</v>
      </c>
      <c r="H370" s="159" t="s">
        <v>1065</v>
      </c>
      <c r="I370" s="159">
        <v>310.0</v>
      </c>
      <c r="J370" s="161"/>
      <c r="K370" s="159" t="s">
        <v>25</v>
      </c>
      <c r="L370" s="161"/>
      <c r="M370" s="159">
        <v>10.0</v>
      </c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</row>
    <row r="371">
      <c r="A371" s="158" t="str">
        <f t="shared" si="19"/>
        <v>#VALUE!</v>
      </c>
      <c r="B371" s="159"/>
      <c r="C371" s="159"/>
      <c r="D371" s="160" t="s">
        <v>21</v>
      </c>
      <c r="E371" s="160" t="s">
        <v>3158</v>
      </c>
      <c r="F371" s="159">
        <v>2020.0</v>
      </c>
      <c r="G371" s="159" t="s">
        <v>786</v>
      </c>
      <c r="H371" s="159" t="s">
        <v>1065</v>
      </c>
      <c r="I371" s="159">
        <v>310.0</v>
      </c>
      <c r="J371" s="159" t="s">
        <v>234</v>
      </c>
      <c r="K371" s="159" t="s">
        <v>25</v>
      </c>
      <c r="L371" s="161"/>
      <c r="M371" s="159">
        <v>10.0</v>
      </c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</row>
    <row r="372">
      <c r="A372" s="158" t="str">
        <f t="shared" si="19"/>
        <v>#VALUE!</v>
      </c>
      <c r="B372" s="159"/>
      <c r="C372" s="159"/>
      <c r="D372" s="160" t="s">
        <v>21</v>
      </c>
      <c r="E372" s="160" t="s">
        <v>3159</v>
      </c>
      <c r="F372" s="159">
        <v>2020.0</v>
      </c>
      <c r="G372" s="159" t="s">
        <v>786</v>
      </c>
      <c r="H372" s="159" t="s">
        <v>1065</v>
      </c>
      <c r="I372" s="159">
        <v>310.0</v>
      </c>
      <c r="J372" s="161"/>
      <c r="K372" s="159" t="s">
        <v>25</v>
      </c>
      <c r="L372" s="161"/>
      <c r="M372" s="159">
        <v>10.0</v>
      </c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</row>
    <row r="373">
      <c r="A373" s="158" t="str">
        <f t="shared" si="19"/>
        <v>#VALUE!</v>
      </c>
      <c r="B373" s="159"/>
      <c r="C373" s="159"/>
      <c r="D373" s="160" t="s">
        <v>16</v>
      </c>
      <c r="E373" s="160" t="s">
        <v>3160</v>
      </c>
      <c r="F373" s="159">
        <v>2020.0</v>
      </c>
      <c r="G373" s="159" t="s">
        <v>305</v>
      </c>
      <c r="H373" s="159" t="s">
        <v>1733</v>
      </c>
      <c r="I373" s="159">
        <v>174.0</v>
      </c>
      <c r="J373" s="159" t="s">
        <v>1770</v>
      </c>
      <c r="K373" s="159" t="s">
        <v>60</v>
      </c>
      <c r="L373" s="161"/>
      <c r="M373" s="159">
        <v>10.0</v>
      </c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</row>
    <row r="374">
      <c r="A374" s="158" t="str">
        <f t="shared" si="19"/>
        <v>#VALUE!</v>
      </c>
      <c r="B374" s="159"/>
      <c r="C374" s="159"/>
      <c r="D374" s="160" t="s">
        <v>21</v>
      </c>
      <c r="E374" s="160" t="s">
        <v>3161</v>
      </c>
      <c r="F374" s="159">
        <v>2020.0</v>
      </c>
      <c r="G374" s="159" t="s">
        <v>786</v>
      </c>
      <c r="H374" s="159" t="s">
        <v>900</v>
      </c>
      <c r="I374" s="159">
        <v>331.0</v>
      </c>
      <c r="J374" s="159" t="s">
        <v>3162</v>
      </c>
      <c r="K374" s="159" t="s">
        <v>25</v>
      </c>
      <c r="L374" s="161"/>
      <c r="M374" s="159">
        <v>10.0</v>
      </c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</row>
    <row r="375">
      <c r="A375" s="158" t="str">
        <f t="shared" si="19"/>
        <v>#VALUE!</v>
      </c>
      <c r="B375" s="159"/>
      <c r="C375" s="159"/>
      <c r="D375" s="160" t="s">
        <v>21</v>
      </c>
      <c r="E375" s="160" t="s">
        <v>3163</v>
      </c>
      <c r="F375" s="159">
        <v>2020.0</v>
      </c>
      <c r="G375" s="159" t="s">
        <v>909</v>
      </c>
      <c r="H375" s="168" t="s">
        <v>927</v>
      </c>
      <c r="I375" s="159">
        <v>14.0</v>
      </c>
      <c r="J375" s="159" t="s">
        <v>869</v>
      </c>
      <c r="K375" s="159" t="s">
        <v>25</v>
      </c>
      <c r="L375" s="161"/>
      <c r="M375" s="159">
        <v>10.0</v>
      </c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</row>
    <row r="376">
      <c r="A376" s="158" t="str">
        <f t="shared" si="19"/>
        <v>#VALUE!</v>
      </c>
      <c r="B376" s="159"/>
      <c r="C376" s="159"/>
      <c r="D376" s="160" t="s">
        <v>21</v>
      </c>
      <c r="E376" s="160" t="s">
        <v>3164</v>
      </c>
      <c r="F376" s="159">
        <v>2020.0</v>
      </c>
      <c r="G376" s="159" t="s">
        <v>1161</v>
      </c>
      <c r="H376" s="168" t="s">
        <v>1109</v>
      </c>
      <c r="I376" s="159">
        <v>220.0</v>
      </c>
      <c r="J376" s="161"/>
      <c r="K376" s="159" t="s">
        <v>25</v>
      </c>
      <c r="L376" s="161"/>
      <c r="M376" s="159">
        <v>10.0</v>
      </c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</row>
    <row r="377">
      <c r="A377" s="158">
        <f>'Drop 1 Baseball'!A339+1</f>
        <v>11731</v>
      </c>
      <c r="B377" s="159"/>
      <c r="C377" s="159"/>
      <c r="D377" s="160" t="s">
        <v>21</v>
      </c>
      <c r="E377" s="160" t="s">
        <v>3165</v>
      </c>
      <c r="F377" s="159">
        <v>2020.0</v>
      </c>
      <c r="G377" s="159" t="s">
        <v>909</v>
      </c>
      <c r="H377" s="168" t="s">
        <v>1330</v>
      </c>
      <c r="I377" s="162" t="s">
        <v>3166</v>
      </c>
      <c r="J377" s="159" t="s">
        <v>3167</v>
      </c>
      <c r="K377" s="159" t="s">
        <v>25</v>
      </c>
      <c r="L377" s="161"/>
      <c r="M377" s="159">
        <v>10.0</v>
      </c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</row>
    <row r="378">
      <c r="A378" s="158">
        <f t="shared" ref="A378:A379" si="20">A377+1</f>
        <v>11732</v>
      </c>
      <c r="B378" s="159"/>
      <c r="C378" s="159"/>
      <c r="D378" s="160" t="s">
        <v>21</v>
      </c>
      <c r="E378" s="160" t="s">
        <v>3168</v>
      </c>
      <c r="F378" s="159">
        <v>2020.0</v>
      </c>
      <c r="G378" s="159" t="s">
        <v>905</v>
      </c>
      <c r="H378" s="168" t="s">
        <v>3130</v>
      </c>
      <c r="I378" s="159">
        <v>328.0</v>
      </c>
      <c r="J378" s="161"/>
      <c r="K378" s="159" t="s">
        <v>25</v>
      </c>
      <c r="L378" s="161"/>
      <c r="M378" s="159">
        <v>10.0</v>
      </c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</row>
    <row r="379">
      <c r="A379" s="158">
        <f t="shared" si="20"/>
        <v>11733</v>
      </c>
      <c r="B379" s="159"/>
      <c r="C379" s="159"/>
      <c r="D379" s="160" t="s">
        <v>21</v>
      </c>
      <c r="E379" s="160" t="s">
        <v>3169</v>
      </c>
      <c r="F379" s="159">
        <v>2020.0</v>
      </c>
      <c r="G379" s="159" t="s">
        <v>905</v>
      </c>
      <c r="H379" s="168" t="s">
        <v>3170</v>
      </c>
      <c r="I379" s="159">
        <v>385.0</v>
      </c>
      <c r="J379" s="161"/>
      <c r="K379" s="159" t="s">
        <v>30</v>
      </c>
      <c r="L379" s="161"/>
      <c r="M379" s="159">
        <v>10.0</v>
      </c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</row>
    <row r="380">
      <c r="A380" s="158">
        <f>'Drop 1 BBALL'!A502+1</f>
        <v>11906</v>
      </c>
      <c r="B380" s="159"/>
      <c r="C380" s="159"/>
      <c r="D380" s="160" t="s">
        <v>21</v>
      </c>
      <c r="E380" s="160" t="s">
        <v>3171</v>
      </c>
      <c r="F380" s="159">
        <v>2020.0</v>
      </c>
      <c r="G380" s="159" t="s">
        <v>786</v>
      </c>
      <c r="H380" s="159" t="s">
        <v>3172</v>
      </c>
      <c r="I380" s="159">
        <v>385.0</v>
      </c>
      <c r="J380" s="161"/>
      <c r="K380" s="159" t="s">
        <v>25</v>
      </c>
      <c r="L380" s="161"/>
      <c r="M380" s="159">
        <v>10.0</v>
      </c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</row>
    <row r="381">
      <c r="A381" s="158">
        <f t="shared" ref="A381:A392" si="21">A380+1</f>
        <v>11907</v>
      </c>
      <c r="B381" s="159"/>
      <c r="C381" s="159"/>
      <c r="D381" s="160" t="s">
        <v>21</v>
      </c>
      <c r="E381" s="160" t="s">
        <v>3173</v>
      </c>
      <c r="F381" s="159">
        <v>2020.0</v>
      </c>
      <c r="G381" s="159" t="s">
        <v>853</v>
      </c>
      <c r="H381" s="159" t="s">
        <v>3174</v>
      </c>
      <c r="I381" s="159">
        <v>246.0</v>
      </c>
      <c r="J381" s="159" t="s">
        <v>898</v>
      </c>
      <c r="K381" s="159" t="s">
        <v>25</v>
      </c>
      <c r="L381" s="161"/>
      <c r="M381" s="159">
        <v>10.0</v>
      </c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</row>
    <row r="382">
      <c r="A382" s="158">
        <f t="shared" si="21"/>
        <v>11908</v>
      </c>
      <c r="B382" s="159"/>
      <c r="C382" s="159"/>
      <c r="D382" s="160" t="s">
        <v>16</v>
      </c>
      <c r="E382" s="160" t="s">
        <v>3175</v>
      </c>
      <c r="F382" s="159">
        <v>2020.0</v>
      </c>
      <c r="G382" s="159" t="s">
        <v>90</v>
      </c>
      <c r="H382" s="159" t="s">
        <v>3176</v>
      </c>
      <c r="I382" s="159">
        <v>362.0</v>
      </c>
      <c r="J382" s="161"/>
      <c r="K382" s="159" t="s">
        <v>60</v>
      </c>
      <c r="L382" s="161"/>
      <c r="M382" s="159">
        <v>10.0</v>
      </c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</row>
    <row r="383">
      <c r="A383" s="158">
        <f t="shared" si="21"/>
        <v>11909</v>
      </c>
      <c r="B383" s="159"/>
      <c r="C383" s="159"/>
      <c r="D383" s="160" t="s">
        <v>16</v>
      </c>
      <c r="E383" s="160" t="s">
        <v>3177</v>
      </c>
      <c r="F383" s="159">
        <v>2020.0</v>
      </c>
      <c r="G383" s="159" t="s">
        <v>956</v>
      </c>
      <c r="H383" s="159" t="s">
        <v>3178</v>
      </c>
      <c r="I383" s="159">
        <v>203.0</v>
      </c>
      <c r="J383" s="159" t="s">
        <v>3179</v>
      </c>
      <c r="K383" s="159" t="s">
        <v>60</v>
      </c>
      <c r="L383" s="161"/>
      <c r="M383" s="159">
        <v>10.0</v>
      </c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</row>
    <row r="384">
      <c r="A384" s="158">
        <f t="shared" si="21"/>
        <v>11910</v>
      </c>
      <c r="B384" s="159"/>
      <c r="C384" s="159"/>
      <c r="D384" s="160" t="s">
        <v>16</v>
      </c>
      <c r="E384" s="160" t="s">
        <v>3180</v>
      </c>
      <c r="F384" s="159">
        <v>2020.0</v>
      </c>
      <c r="G384" s="159" t="s">
        <v>3181</v>
      </c>
      <c r="H384" s="159" t="s">
        <v>859</v>
      </c>
      <c r="I384" s="159" t="s">
        <v>3182</v>
      </c>
      <c r="J384" s="161"/>
      <c r="K384" s="159" t="s">
        <v>60</v>
      </c>
      <c r="L384" s="161"/>
      <c r="M384" s="159">
        <v>10.0</v>
      </c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</row>
    <row r="385">
      <c r="A385" s="158">
        <f t="shared" si="21"/>
        <v>11911</v>
      </c>
      <c r="B385" s="159"/>
      <c r="C385" s="159"/>
      <c r="D385" s="160" t="s">
        <v>16</v>
      </c>
      <c r="E385" s="160" t="s">
        <v>3183</v>
      </c>
      <c r="F385" s="159">
        <v>2020.0</v>
      </c>
      <c r="G385" s="159" t="s">
        <v>119</v>
      </c>
      <c r="H385" s="159" t="s">
        <v>854</v>
      </c>
      <c r="I385" s="159" t="s">
        <v>3184</v>
      </c>
      <c r="J385" s="159" t="s">
        <v>3185</v>
      </c>
      <c r="K385" s="159" t="s">
        <v>63</v>
      </c>
      <c r="L385" s="161"/>
      <c r="M385" s="159">
        <v>10.0</v>
      </c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</row>
    <row r="386">
      <c r="A386" s="158">
        <f t="shared" si="21"/>
        <v>11912</v>
      </c>
      <c r="B386" s="159"/>
      <c r="C386" s="159"/>
      <c r="D386" s="160" t="s">
        <v>16</v>
      </c>
      <c r="E386" s="160" t="s">
        <v>3186</v>
      </c>
      <c r="F386" s="159">
        <v>2020.0</v>
      </c>
      <c r="G386" s="159" t="s">
        <v>956</v>
      </c>
      <c r="H386" s="159" t="s">
        <v>854</v>
      </c>
      <c r="I386" s="159">
        <v>204.0</v>
      </c>
      <c r="J386" s="159" t="s">
        <v>842</v>
      </c>
      <c r="K386" s="159" t="s">
        <v>63</v>
      </c>
      <c r="L386" s="161"/>
      <c r="M386" s="159">
        <v>10.0</v>
      </c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</row>
    <row r="387">
      <c r="A387" s="158">
        <f t="shared" si="21"/>
        <v>11913</v>
      </c>
      <c r="B387" s="159"/>
      <c r="C387" s="159"/>
      <c r="D387" s="160" t="s">
        <v>16</v>
      </c>
      <c r="E387" s="160" t="s">
        <v>3187</v>
      </c>
      <c r="F387" s="159">
        <v>2020.0</v>
      </c>
      <c r="G387" s="159" t="s">
        <v>3188</v>
      </c>
      <c r="H387" s="159" t="s">
        <v>854</v>
      </c>
      <c r="I387" s="159">
        <v>214.0</v>
      </c>
      <c r="J387" s="159" t="s">
        <v>1311</v>
      </c>
      <c r="K387" s="159" t="s">
        <v>20</v>
      </c>
      <c r="L387" s="161"/>
      <c r="M387" s="159">
        <v>10.0</v>
      </c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</row>
    <row r="388">
      <c r="A388" s="158">
        <f t="shared" si="21"/>
        <v>11914</v>
      </c>
      <c r="B388" s="159"/>
      <c r="C388" s="159"/>
      <c r="D388" s="160" t="s">
        <v>21</v>
      </c>
      <c r="E388" s="160" t="s">
        <v>3189</v>
      </c>
      <c r="F388" s="159">
        <v>2020.0</v>
      </c>
      <c r="G388" s="159" t="s">
        <v>853</v>
      </c>
      <c r="H388" s="159" t="s">
        <v>1330</v>
      </c>
      <c r="I388" s="159">
        <v>206.0</v>
      </c>
      <c r="J388" s="159" t="s">
        <v>932</v>
      </c>
      <c r="K388" s="159" t="s">
        <v>72</v>
      </c>
      <c r="L388" s="161"/>
      <c r="M388" s="159">
        <v>10.0</v>
      </c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</row>
    <row r="389">
      <c r="A389" s="158">
        <f t="shared" si="21"/>
        <v>11915</v>
      </c>
      <c r="B389" s="159"/>
      <c r="C389" s="159"/>
      <c r="D389" s="160" t="s">
        <v>21</v>
      </c>
      <c r="E389" s="160" t="s">
        <v>3190</v>
      </c>
      <c r="F389" s="159">
        <v>2020.0</v>
      </c>
      <c r="G389" s="159" t="s">
        <v>884</v>
      </c>
      <c r="H389" s="159" t="s">
        <v>1330</v>
      </c>
      <c r="I389" s="159">
        <v>206.0</v>
      </c>
      <c r="J389" s="161"/>
      <c r="K389" s="159" t="s">
        <v>25</v>
      </c>
      <c r="L389" s="161"/>
      <c r="M389" s="159">
        <v>10.0</v>
      </c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</row>
    <row r="390">
      <c r="A390" s="158">
        <f t="shared" si="21"/>
        <v>11916</v>
      </c>
      <c r="B390" s="159"/>
      <c r="C390" s="159"/>
      <c r="D390" s="160" t="s">
        <v>21</v>
      </c>
      <c r="E390" s="160" t="s">
        <v>3191</v>
      </c>
      <c r="F390" s="159">
        <v>2020.0</v>
      </c>
      <c r="G390" s="159" t="s">
        <v>884</v>
      </c>
      <c r="H390" s="159" t="s">
        <v>1330</v>
      </c>
      <c r="I390" s="159">
        <v>206.0</v>
      </c>
      <c r="J390" s="161"/>
      <c r="K390" s="159" t="s">
        <v>25</v>
      </c>
      <c r="L390" s="161"/>
      <c r="M390" s="159">
        <v>10.0</v>
      </c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</row>
    <row r="391">
      <c r="A391" s="158">
        <f t="shared" si="21"/>
        <v>11917</v>
      </c>
      <c r="B391" s="159"/>
      <c r="C391" s="159"/>
      <c r="D391" s="160" t="s">
        <v>21</v>
      </c>
      <c r="E391" s="160" t="s">
        <v>3192</v>
      </c>
      <c r="F391" s="159">
        <v>2020.0</v>
      </c>
      <c r="G391" s="159" t="s">
        <v>853</v>
      </c>
      <c r="H391" s="159" t="s">
        <v>3193</v>
      </c>
      <c r="I391" s="159">
        <v>144.0</v>
      </c>
      <c r="J391" s="159" t="s">
        <v>898</v>
      </c>
      <c r="K391" s="159" t="s">
        <v>25</v>
      </c>
      <c r="L391" s="161"/>
      <c r="M391" s="159">
        <v>10.0</v>
      </c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</row>
    <row r="392">
      <c r="A392" s="158">
        <f t="shared" si="21"/>
        <v>11918</v>
      </c>
      <c r="B392" s="159"/>
      <c r="C392" s="159"/>
      <c r="D392" s="160" t="s">
        <v>21</v>
      </c>
      <c r="E392" s="160" t="s">
        <v>3194</v>
      </c>
      <c r="F392" s="159">
        <v>2020.0</v>
      </c>
      <c r="G392" s="159" t="s">
        <v>786</v>
      </c>
      <c r="H392" s="159" t="s">
        <v>1438</v>
      </c>
      <c r="I392" s="159">
        <v>326.0</v>
      </c>
      <c r="J392" s="159" t="s">
        <v>3162</v>
      </c>
      <c r="K392" s="159" t="s">
        <v>72</v>
      </c>
      <c r="L392" s="161"/>
      <c r="M392" s="159">
        <v>10.0</v>
      </c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</row>
    <row r="393">
      <c r="A393" s="158" t="str">
        <f>'Drop 1 Baseball'!A372+1</f>
        <v>#VALUE!</v>
      </c>
      <c r="B393" s="159"/>
      <c r="C393" s="159"/>
      <c r="D393" s="160" t="s">
        <v>21</v>
      </c>
      <c r="E393" s="160" t="s">
        <v>3195</v>
      </c>
      <c r="F393" s="159">
        <v>2020.0</v>
      </c>
      <c r="G393" s="159" t="s">
        <v>853</v>
      </c>
      <c r="H393" s="159" t="s">
        <v>3099</v>
      </c>
      <c r="I393" s="159">
        <v>113.0</v>
      </c>
      <c r="J393" s="159" t="s">
        <v>920</v>
      </c>
      <c r="K393" s="159" t="s">
        <v>25</v>
      </c>
      <c r="L393" s="161"/>
      <c r="M393" s="159">
        <v>10.0</v>
      </c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</row>
    <row r="394">
      <c r="A394" s="158" t="str">
        <f t="shared" ref="A394:A401" si="22">A393+1</f>
        <v>#VALUE!</v>
      </c>
      <c r="B394" s="159"/>
      <c r="C394" s="159"/>
      <c r="D394" s="160" t="s">
        <v>21</v>
      </c>
      <c r="E394" s="160" t="s">
        <v>3196</v>
      </c>
      <c r="F394" s="159">
        <v>2020.0</v>
      </c>
      <c r="G394" s="159" t="s">
        <v>786</v>
      </c>
      <c r="H394" s="159" t="s">
        <v>1412</v>
      </c>
      <c r="I394" s="159">
        <v>71.0</v>
      </c>
      <c r="J394" s="159" t="s">
        <v>3162</v>
      </c>
      <c r="K394" s="159" t="s">
        <v>72</v>
      </c>
      <c r="L394" s="161"/>
      <c r="M394" s="159">
        <v>10.0</v>
      </c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</row>
    <row r="395">
      <c r="A395" s="158" t="str">
        <f t="shared" si="22"/>
        <v>#VALUE!</v>
      </c>
      <c r="B395" s="159"/>
      <c r="C395" s="159"/>
      <c r="D395" s="160" t="s">
        <v>21</v>
      </c>
      <c r="E395" s="160" t="s">
        <v>3197</v>
      </c>
      <c r="F395" s="159">
        <v>2020.0</v>
      </c>
      <c r="G395" s="159" t="s">
        <v>853</v>
      </c>
      <c r="H395" s="159" t="s">
        <v>3198</v>
      </c>
      <c r="I395" s="159">
        <v>160.0</v>
      </c>
      <c r="J395" s="159" t="s">
        <v>898</v>
      </c>
      <c r="K395" s="159" t="s">
        <v>25</v>
      </c>
      <c r="L395" s="161"/>
      <c r="M395" s="159">
        <v>10.0</v>
      </c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</row>
    <row r="396">
      <c r="A396" s="158" t="str">
        <f t="shared" si="22"/>
        <v>#VALUE!</v>
      </c>
      <c r="B396" s="159"/>
      <c r="C396" s="159"/>
      <c r="D396" s="160" t="s">
        <v>21</v>
      </c>
      <c r="E396" s="160" t="s">
        <v>3199</v>
      </c>
      <c r="F396" s="159">
        <v>2020.0</v>
      </c>
      <c r="G396" s="159" t="s">
        <v>853</v>
      </c>
      <c r="H396" s="159" t="s">
        <v>3200</v>
      </c>
      <c r="I396" s="159">
        <v>62.0</v>
      </c>
      <c r="J396" s="159" t="s">
        <v>884</v>
      </c>
      <c r="K396" s="159" t="s">
        <v>72</v>
      </c>
      <c r="L396" s="161"/>
      <c r="M396" s="159">
        <v>10.0</v>
      </c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</row>
    <row r="397">
      <c r="A397" s="158" t="str">
        <f t="shared" si="22"/>
        <v>#VALUE!</v>
      </c>
      <c r="B397" s="159"/>
      <c r="C397" s="159"/>
      <c r="D397" s="160" t="s">
        <v>21</v>
      </c>
      <c r="E397" s="160" t="s">
        <v>3201</v>
      </c>
      <c r="F397" s="159">
        <v>2020.0</v>
      </c>
      <c r="G397" s="159" t="s">
        <v>884</v>
      </c>
      <c r="H397" s="159" t="s">
        <v>835</v>
      </c>
      <c r="I397" s="159">
        <v>211.0</v>
      </c>
      <c r="J397" s="161"/>
      <c r="K397" s="159" t="s">
        <v>25</v>
      </c>
      <c r="L397" s="161"/>
      <c r="M397" s="159">
        <v>10.0</v>
      </c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</row>
    <row r="398">
      <c r="A398" s="158" t="str">
        <f t="shared" si="22"/>
        <v>#VALUE!</v>
      </c>
      <c r="B398" s="159"/>
      <c r="C398" s="159"/>
      <c r="D398" s="160" t="s">
        <v>21</v>
      </c>
      <c r="E398" s="160" t="s">
        <v>3202</v>
      </c>
      <c r="F398" s="159">
        <v>2020.0</v>
      </c>
      <c r="G398" s="159" t="s">
        <v>853</v>
      </c>
      <c r="H398" s="159" t="s">
        <v>835</v>
      </c>
      <c r="I398" s="159">
        <v>211.0</v>
      </c>
      <c r="J398" s="161"/>
      <c r="K398" s="159" t="s">
        <v>25</v>
      </c>
      <c r="L398" s="161"/>
      <c r="M398" s="159">
        <v>10.0</v>
      </c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</row>
    <row r="399">
      <c r="A399" s="158" t="str">
        <f t="shared" si="22"/>
        <v>#VALUE!</v>
      </c>
      <c r="B399" s="159"/>
      <c r="C399" s="159"/>
      <c r="D399" s="160" t="s">
        <v>21</v>
      </c>
      <c r="E399" s="160" t="s">
        <v>3203</v>
      </c>
      <c r="F399" s="159">
        <v>2020.0</v>
      </c>
      <c r="G399" s="159" t="s">
        <v>853</v>
      </c>
      <c r="H399" s="159" t="s">
        <v>3204</v>
      </c>
      <c r="I399" s="159">
        <v>105.0</v>
      </c>
      <c r="J399" s="159" t="s">
        <v>884</v>
      </c>
      <c r="K399" s="159" t="s">
        <v>30</v>
      </c>
      <c r="L399" s="161"/>
      <c r="M399" s="159">
        <v>10.0</v>
      </c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</row>
    <row r="400">
      <c r="A400" s="158" t="str">
        <f t="shared" si="22"/>
        <v>#VALUE!</v>
      </c>
      <c r="B400" s="159"/>
      <c r="C400" s="159"/>
      <c r="D400" s="160" t="s">
        <v>21</v>
      </c>
      <c r="E400" s="160" t="s">
        <v>3205</v>
      </c>
      <c r="F400" s="159">
        <v>2020.0</v>
      </c>
      <c r="G400" s="159" t="s">
        <v>884</v>
      </c>
      <c r="H400" s="159" t="s">
        <v>922</v>
      </c>
      <c r="I400" s="159">
        <v>297.0</v>
      </c>
      <c r="J400" s="161"/>
      <c r="K400" s="159" t="s">
        <v>25</v>
      </c>
      <c r="L400" s="161"/>
      <c r="M400" s="159">
        <v>10.0</v>
      </c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</row>
    <row r="401">
      <c r="A401" s="158" t="str">
        <f t="shared" si="22"/>
        <v>#VALUE!</v>
      </c>
      <c r="B401" s="159"/>
      <c r="C401" s="159"/>
      <c r="D401" s="160" t="s">
        <v>21</v>
      </c>
      <c r="E401" s="160" t="s">
        <v>3206</v>
      </c>
      <c r="F401" s="159">
        <v>2020.0</v>
      </c>
      <c r="G401" s="159" t="s">
        <v>853</v>
      </c>
      <c r="H401" s="159" t="s">
        <v>3207</v>
      </c>
      <c r="I401" s="159">
        <v>14.0</v>
      </c>
      <c r="J401" s="159" t="s">
        <v>884</v>
      </c>
      <c r="K401" s="159" t="s">
        <v>30</v>
      </c>
      <c r="L401" s="161"/>
      <c r="M401" s="159">
        <v>10.0</v>
      </c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</row>
    <row r="402">
      <c r="A402" s="158" t="str">
        <f>'Drop 1 BBALL'!A525+1</f>
        <v>#VALUE!</v>
      </c>
      <c r="B402" s="159"/>
      <c r="C402" s="159"/>
      <c r="D402" s="160" t="s">
        <v>21</v>
      </c>
      <c r="E402" s="160" t="s">
        <v>3208</v>
      </c>
      <c r="F402" s="159">
        <v>2018.0</v>
      </c>
      <c r="G402" s="159" t="s">
        <v>3209</v>
      </c>
      <c r="H402" s="159" t="s">
        <v>3210</v>
      </c>
      <c r="I402" s="159">
        <v>101.0</v>
      </c>
      <c r="J402" s="159" t="s">
        <v>955</v>
      </c>
      <c r="K402" s="159" t="s">
        <v>25</v>
      </c>
      <c r="L402" s="161"/>
      <c r="M402" s="159">
        <v>10.0</v>
      </c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</row>
    <row r="403">
      <c r="A403" s="158" t="str">
        <f t="shared" ref="A403:A404" si="23">A402+1</f>
        <v>#VALUE!</v>
      </c>
      <c r="B403" s="159"/>
      <c r="C403" s="159"/>
      <c r="D403" s="160" t="s">
        <v>16</v>
      </c>
      <c r="E403" s="160" t="s">
        <v>3211</v>
      </c>
      <c r="F403" s="159">
        <v>2021.0</v>
      </c>
      <c r="G403" s="159" t="s">
        <v>945</v>
      </c>
      <c r="H403" s="159" t="s">
        <v>1553</v>
      </c>
      <c r="I403" s="159">
        <v>234.0</v>
      </c>
      <c r="J403" s="159" t="s">
        <v>3212</v>
      </c>
      <c r="K403" s="159" t="s">
        <v>20</v>
      </c>
      <c r="L403" s="161"/>
      <c r="M403" s="159">
        <v>10.0</v>
      </c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</row>
    <row r="404">
      <c r="A404" s="89" t="str">
        <f t="shared" si="23"/>
        <v>#VALUE!</v>
      </c>
      <c r="B404" s="5"/>
      <c r="C404" s="5"/>
      <c r="D404" s="90" t="s">
        <v>16</v>
      </c>
      <c r="E404" s="90" t="s">
        <v>3213</v>
      </c>
      <c r="F404" s="5">
        <v>2021.0</v>
      </c>
      <c r="G404" s="5" t="s">
        <v>945</v>
      </c>
      <c r="H404" s="5" t="s">
        <v>3214</v>
      </c>
      <c r="I404" s="5">
        <v>207.0</v>
      </c>
      <c r="J404" s="5" t="s">
        <v>319</v>
      </c>
      <c r="K404" s="5" t="s">
        <v>20</v>
      </c>
      <c r="M404" s="5">
        <v>10.0</v>
      </c>
    </row>
    <row r="405">
      <c r="A405" s="89">
        <f>'Drop 1 BBALL'!A530+1</f>
        <v>11106</v>
      </c>
      <c r="B405" s="5"/>
      <c r="C405" s="5"/>
      <c r="D405" s="90" t="s">
        <v>16</v>
      </c>
      <c r="E405" s="90" t="s">
        <v>3215</v>
      </c>
      <c r="F405" s="5">
        <v>2005.0</v>
      </c>
      <c r="G405" s="5" t="s">
        <v>505</v>
      </c>
      <c r="H405" s="5" t="s">
        <v>1757</v>
      </c>
      <c r="I405" s="5">
        <v>27.0</v>
      </c>
      <c r="J405" s="5" t="s">
        <v>3216</v>
      </c>
      <c r="K405" s="5" t="s">
        <v>63</v>
      </c>
      <c r="M405" s="5">
        <v>10.0</v>
      </c>
    </row>
    <row r="406">
      <c r="A406" s="89">
        <f t="shared" ref="A406:A423" si="24">A405+1</f>
        <v>11107</v>
      </c>
      <c r="B406" s="5"/>
      <c r="C406" s="5"/>
      <c r="D406" s="90" t="s">
        <v>21</v>
      </c>
      <c r="E406" s="90" t="s">
        <v>3217</v>
      </c>
      <c r="F406" s="5">
        <v>2013.0</v>
      </c>
      <c r="G406" s="5" t="s">
        <v>237</v>
      </c>
      <c r="H406" s="5" t="s">
        <v>1081</v>
      </c>
      <c r="I406" s="5">
        <v>19.0</v>
      </c>
      <c r="K406" s="5" t="s">
        <v>72</v>
      </c>
      <c r="M406" s="5">
        <v>10.0</v>
      </c>
    </row>
    <row r="407">
      <c r="A407" s="89">
        <f t="shared" si="24"/>
        <v>11108</v>
      </c>
      <c r="B407" s="5"/>
      <c r="C407" s="5"/>
      <c r="D407" s="90" t="s">
        <v>21</v>
      </c>
      <c r="E407" s="90" t="s">
        <v>3218</v>
      </c>
      <c r="F407" s="5">
        <v>2013.0</v>
      </c>
      <c r="G407" s="5" t="s">
        <v>237</v>
      </c>
      <c r="H407" s="5" t="s">
        <v>1081</v>
      </c>
      <c r="I407" s="5">
        <v>19.0</v>
      </c>
      <c r="K407" s="5" t="s">
        <v>72</v>
      </c>
      <c r="M407" s="5">
        <v>10.0</v>
      </c>
    </row>
    <row r="408">
      <c r="A408" s="158">
        <f t="shared" si="24"/>
        <v>11109</v>
      </c>
      <c r="B408" s="159"/>
      <c r="C408" s="159"/>
      <c r="D408" s="160" t="s">
        <v>21</v>
      </c>
      <c r="E408" s="160" t="s">
        <v>3219</v>
      </c>
      <c r="F408" s="159">
        <v>2013.0</v>
      </c>
      <c r="G408" s="159" t="s">
        <v>237</v>
      </c>
      <c r="H408" s="159" t="s">
        <v>1081</v>
      </c>
      <c r="I408" s="159">
        <v>19.0</v>
      </c>
      <c r="J408" s="161"/>
      <c r="K408" s="159" t="s">
        <v>72</v>
      </c>
      <c r="L408" s="161"/>
      <c r="M408" s="159">
        <v>10.0</v>
      </c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</row>
    <row r="409">
      <c r="A409" s="158">
        <f t="shared" si="24"/>
        <v>11110</v>
      </c>
      <c r="B409" s="159"/>
      <c r="C409" s="159"/>
      <c r="D409" s="160" t="s">
        <v>21</v>
      </c>
      <c r="E409" s="160" t="s">
        <v>3220</v>
      </c>
      <c r="F409" s="159">
        <v>2013.0</v>
      </c>
      <c r="G409" s="159" t="s">
        <v>237</v>
      </c>
      <c r="H409" s="159" t="s">
        <v>1081</v>
      </c>
      <c r="I409" s="159">
        <v>19.0</v>
      </c>
      <c r="J409" s="161"/>
      <c r="K409" s="159" t="s">
        <v>72</v>
      </c>
      <c r="L409" s="161"/>
      <c r="M409" s="159">
        <v>10.0</v>
      </c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</row>
    <row r="410">
      <c r="A410" s="89">
        <f t="shared" si="24"/>
        <v>11111</v>
      </c>
      <c r="B410" s="5"/>
      <c r="C410" s="5"/>
      <c r="D410" s="90" t="s">
        <v>21</v>
      </c>
      <c r="E410" s="90" t="s">
        <v>3221</v>
      </c>
      <c r="F410" s="5">
        <v>2013.0</v>
      </c>
      <c r="G410" s="5" t="s">
        <v>237</v>
      </c>
      <c r="H410" s="5" t="s">
        <v>1081</v>
      </c>
      <c r="I410" s="5">
        <v>19.0</v>
      </c>
      <c r="K410" s="5" t="s">
        <v>72</v>
      </c>
      <c r="M410" s="5">
        <v>10.0</v>
      </c>
    </row>
    <row r="411">
      <c r="A411" s="89">
        <f t="shared" si="24"/>
        <v>11112</v>
      </c>
      <c r="B411" s="5"/>
      <c r="C411" s="5"/>
      <c r="D411" s="90" t="s">
        <v>21</v>
      </c>
      <c r="E411" s="90" t="s">
        <v>3222</v>
      </c>
      <c r="F411" s="5">
        <v>2013.0</v>
      </c>
      <c r="G411" s="5" t="s">
        <v>237</v>
      </c>
      <c r="H411" s="5" t="s">
        <v>1081</v>
      </c>
      <c r="I411" s="5">
        <v>19.0</v>
      </c>
      <c r="K411" s="5" t="s">
        <v>72</v>
      </c>
      <c r="M411" s="5">
        <v>10.0</v>
      </c>
    </row>
    <row r="412">
      <c r="A412" s="89">
        <f t="shared" si="24"/>
        <v>11113</v>
      </c>
      <c r="B412" s="5"/>
      <c r="C412" s="5"/>
      <c r="D412" s="90" t="s">
        <v>21</v>
      </c>
      <c r="E412" s="90" t="s">
        <v>3223</v>
      </c>
      <c r="F412" s="5">
        <v>2013.0</v>
      </c>
      <c r="G412" s="5" t="s">
        <v>237</v>
      </c>
      <c r="H412" s="5" t="s">
        <v>1081</v>
      </c>
      <c r="I412" s="5">
        <v>19.0</v>
      </c>
      <c r="K412" s="5" t="s">
        <v>72</v>
      </c>
      <c r="M412" s="5">
        <v>10.0</v>
      </c>
    </row>
    <row r="413">
      <c r="A413" s="89">
        <f t="shared" si="24"/>
        <v>11114</v>
      </c>
      <c r="B413" s="5"/>
      <c r="C413" s="5"/>
      <c r="D413" s="90" t="s">
        <v>21</v>
      </c>
      <c r="E413" s="90" t="s">
        <v>3224</v>
      </c>
      <c r="F413" s="5">
        <v>2017.0</v>
      </c>
      <c r="G413" s="5" t="s">
        <v>905</v>
      </c>
      <c r="H413" s="5" t="s">
        <v>935</v>
      </c>
      <c r="I413" s="5">
        <v>212.0</v>
      </c>
      <c r="J413" s="5" t="s">
        <v>786</v>
      </c>
      <c r="K413" s="5" t="s">
        <v>72</v>
      </c>
      <c r="M413" s="5">
        <v>10.0</v>
      </c>
    </row>
    <row r="414">
      <c r="A414" s="89">
        <f t="shared" si="24"/>
        <v>11115</v>
      </c>
      <c r="B414" s="5"/>
      <c r="C414" s="5"/>
      <c r="D414" s="90" t="s">
        <v>21</v>
      </c>
      <c r="E414" s="90" t="s">
        <v>3225</v>
      </c>
      <c r="F414" s="5">
        <v>2017.0</v>
      </c>
      <c r="G414" s="5" t="s">
        <v>905</v>
      </c>
      <c r="H414" s="5" t="s">
        <v>935</v>
      </c>
      <c r="I414" s="5">
        <v>212.0</v>
      </c>
      <c r="J414" s="5" t="s">
        <v>786</v>
      </c>
      <c r="K414" s="5" t="s">
        <v>72</v>
      </c>
      <c r="M414" s="5">
        <v>10.0</v>
      </c>
    </row>
    <row r="415">
      <c r="A415" s="89">
        <f t="shared" si="24"/>
        <v>11116</v>
      </c>
      <c r="B415" s="5"/>
      <c r="C415" s="5"/>
      <c r="D415" s="90" t="s">
        <v>21</v>
      </c>
      <c r="E415" s="90" t="s">
        <v>3226</v>
      </c>
      <c r="F415" s="5">
        <v>2017.0</v>
      </c>
      <c r="G415" s="5" t="s">
        <v>905</v>
      </c>
      <c r="H415" s="5" t="s">
        <v>935</v>
      </c>
      <c r="I415" s="5">
        <v>212.0</v>
      </c>
      <c r="J415" s="5" t="s">
        <v>786</v>
      </c>
      <c r="K415" s="5" t="s">
        <v>72</v>
      </c>
      <c r="M415" s="5">
        <v>10.0</v>
      </c>
    </row>
    <row r="416">
      <c r="A416" s="89">
        <f t="shared" si="24"/>
        <v>11117</v>
      </c>
      <c r="B416" s="5"/>
      <c r="C416" s="5"/>
      <c r="D416" s="90" t="s">
        <v>21</v>
      </c>
      <c r="E416" s="90" t="s">
        <v>3227</v>
      </c>
      <c r="F416" s="5">
        <v>2017.0</v>
      </c>
      <c r="G416" s="5" t="s">
        <v>905</v>
      </c>
      <c r="H416" s="5" t="s">
        <v>935</v>
      </c>
      <c r="I416" s="5">
        <v>212.0</v>
      </c>
      <c r="J416" s="5" t="s">
        <v>786</v>
      </c>
      <c r="K416" s="5" t="s">
        <v>72</v>
      </c>
      <c r="M416" s="5">
        <v>10.0</v>
      </c>
    </row>
    <row r="417">
      <c r="A417" s="89">
        <f t="shared" si="24"/>
        <v>11118</v>
      </c>
      <c r="B417" s="5"/>
      <c r="C417" s="5"/>
      <c r="D417" s="90" t="s">
        <v>21</v>
      </c>
      <c r="E417" s="90" t="s">
        <v>3228</v>
      </c>
      <c r="F417" s="5">
        <v>2017.0</v>
      </c>
      <c r="G417" s="5" t="s">
        <v>905</v>
      </c>
      <c r="H417" s="5" t="s">
        <v>935</v>
      </c>
      <c r="I417" s="5">
        <v>212.0</v>
      </c>
      <c r="J417" s="5" t="s">
        <v>786</v>
      </c>
      <c r="K417" s="5" t="s">
        <v>72</v>
      </c>
      <c r="M417" s="5">
        <v>10.0</v>
      </c>
    </row>
    <row r="418">
      <c r="A418" s="89">
        <f t="shared" si="24"/>
        <v>11119</v>
      </c>
      <c r="B418" s="5"/>
      <c r="C418" s="5"/>
      <c r="D418" s="90" t="s">
        <v>21</v>
      </c>
      <c r="E418" s="90" t="s">
        <v>3229</v>
      </c>
      <c r="F418" s="5">
        <v>2017.0</v>
      </c>
      <c r="G418" s="5" t="s">
        <v>905</v>
      </c>
      <c r="H418" s="5" t="s">
        <v>935</v>
      </c>
      <c r="I418" s="5">
        <v>212.0</v>
      </c>
      <c r="J418" s="5" t="s">
        <v>786</v>
      </c>
      <c r="K418" s="5" t="s">
        <v>72</v>
      </c>
      <c r="M418" s="5">
        <v>10.0</v>
      </c>
    </row>
    <row r="419">
      <c r="A419" s="89">
        <f t="shared" si="24"/>
        <v>11120</v>
      </c>
      <c r="B419" s="5"/>
      <c r="C419" s="5"/>
      <c r="D419" s="90" t="s">
        <v>21</v>
      </c>
      <c r="E419" s="90" t="s">
        <v>3230</v>
      </c>
      <c r="F419" s="5">
        <v>2017.0</v>
      </c>
      <c r="G419" s="5" t="s">
        <v>905</v>
      </c>
      <c r="H419" s="5" t="s">
        <v>935</v>
      </c>
      <c r="I419" s="5">
        <v>212.0</v>
      </c>
      <c r="J419" s="5" t="s">
        <v>786</v>
      </c>
      <c r="K419" s="5" t="s">
        <v>72</v>
      </c>
      <c r="M419" s="5">
        <v>10.0</v>
      </c>
    </row>
    <row r="420">
      <c r="A420" s="89">
        <f t="shared" si="24"/>
        <v>11121</v>
      </c>
      <c r="B420" s="5"/>
      <c r="C420" s="5"/>
      <c r="D420" s="90" t="s">
        <v>21</v>
      </c>
      <c r="E420" s="90" t="s">
        <v>3231</v>
      </c>
      <c r="F420" s="5">
        <v>2017.0</v>
      </c>
      <c r="G420" s="5" t="s">
        <v>905</v>
      </c>
      <c r="H420" s="5" t="s">
        <v>935</v>
      </c>
      <c r="I420" s="5">
        <v>212.0</v>
      </c>
      <c r="J420" s="5" t="s">
        <v>786</v>
      </c>
      <c r="K420" s="5" t="s">
        <v>72</v>
      </c>
      <c r="M420" s="5">
        <v>10.0</v>
      </c>
    </row>
    <row r="421">
      <c r="A421" s="158">
        <f t="shared" si="24"/>
        <v>11122</v>
      </c>
      <c r="B421" s="159"/>
      <c r="C421" s="159"/>
      <c r="D421" s="160" t="s">
        <v>21</v>
      </c>
      <c r="E421" s="160" t="s">
        <v>3232</v>
      </c>
      <c r="F421" s="159">
        <v>2017.0</v>
      </c>
      <c r="G421" s="159" t="s">
        <v>905</v>
      </c>
      <c r="H421" s="159" t="s">
        <v>935</v>
      </c>
      <c r="I421" s="159">
        <v>212.0</v>
      </c>
      <c r="J421" s="159" t="s">
        <v>1085</v>
      </c>
      <c r="K421" s="159" t="s">
        <v>72</v>
      </c>
      <c r="L421" s="161"/>
      <c r="M421" s="159">
        <v>10.0</v>
      </c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</row>
    <row r="422">
      <c r="A422" s="158">
        <f t="shared" si="24"/>
        <v>11123</v>
      </c>
      <c r="B422" s="159"/>
      <c r="C422" s="159"/>
      <c r="D422" s="160" t="s">
        <v>16</v>
      </c>
      <c r="E422" s="160" t="s">
        <v>3233</v>
      </c>
      <c r="F422" s="159">
        <v>2017.0</v>
      </c>
      <c r="G422" s="159" t="s">
        <v>954</v>
      </c>
      <c r="H422" s="162" t="s">
        <v>1340</v>
      </c>
      <c r="I422" s="159">
        <v>74.0</v>
      </c>
      <c r="J422" s="161"/>
      <c r="K422" s="159" t="s">
        <v>60</v>
      </c>
      <c r="L422" s="161"/>
      <c r="M422" s="159">
        <v>10.0</v>
      </c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</row>
    <row r="423">
      <c r="A423" s="158">
        <f t="shared" si="24"/>
        <v>11124</v>
      </c>
      <c r="B423" s="159"/>
      <c r="C423" s="159"/>
      <c r="D423" s="160" t="s">
        <v>21</v>
      </c>
      <c r="E423" s="160" t="s">
        <v>3234</v>
      </c>
      <c r="F423" s="159">
        <v>2019.0</v>
      </c>
      <c r="G423" s="159" t="s">
        <v>905</v>
      </c>
      <c r="H423" s="159" t="s">
        <v>1092</v>
      </c>
      <c r="I423" s="159">
        <v>343.0</v>
      </c>
      <c r="J423" s="161"/>
      <c r="K423" s="159" t="s">
        <v>666</v>
      </c>
      <c r="L423" s="161"/>
      <c r="M423" s="159">
        <v>10.0</v>
      </c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</row>
    <row r="424">
      <c r="A424" s="158" t="str">
        <f>'Drop 1 BBALL'!A580+1</f>
        <v>#VALUE!</v>
      </c>
      <c r="B424" s="159"/>
      <c r="C424" s="159"/>
      <c r="D424" s="160" t="s">
        <v>16</v>
      </c>
      <c r="E424" s="169" t="s">
        <v>3235</v>
      </c>
      <c r="F424" s="159">
        <v>2020.0</v>
      </c>
      <c r="G424" s="159" t="s">
        <v>3236</v>
      </c>
      <c r="H424" s="159" t="s">
        <v>895</v>
      </c>
      <c r="I424" s="159" t="s">
        <v>3237</v>
      </c>
      <c r="J424" s="159" t="s">
        <v>3238</v>
      </c>
      <c r="K424" s="159" t="s">
        <v>20</v>
      </c>
      <c r="L424" s="161"/>
      <c r="M424" s="159">
        <v>10.0</v>
      </c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</row>
    <row r="425">
      <c r="A425" s="158" t="str">
        <f t="shared" ref="A425:A428" si="25">A424+1</f>
        <v>#VALUE!</v>
      </c>
      <c r="B425" s="159"/>
      <c r="C425" s="159"/>
      <c r="D425" s="160" t="s">
        <v>16</v>
      </c>
      <c r="E425" s="160" t="s">
        <v>3239</v>
      </c>
      <c r="F425" s="159">
        <v>2020.0</v>
      </c>
      <c r="G425" s="159" t="s">
        <v>3236</v>
      </c>
      <c r="H425" s="159" t="s">
        <v>895</v>
      </c>
      <c r="I425" s="159">
        <v>91.0</v>
      </c>
      <c r="J425" s="161"/>
      <c r="K425" s="159" t="s">
        <v>20</v>
      </c>
      <c r="L425" s="161"/>
      <c r="M425" s="159">
        <v>10.0</v>
      </c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</row>
    <row r="426">
      <c r="A426" s="158" t="str">
        <f t="shared" si="25"/>
        <v>#VALUE!</v>
      </c>
      <c r="B426" s="159"/>
      <c r="C426" s="159"/>
      <c r="D426" s="160" t="s">
        <v>16</v>
      </c>
      <c r="E426" s="160" t="s">
        <v>3240</v>
      </c>
      <c r="F426" s="159">
        <v>2020.0</v>
      </c>
      <c r="G426" s="159" t="s">
        <v>3149</v>
      </c>
      <c r="H426" s="159" t="s">
        <v>895</v>
      </c>
      <c r="I426" s="159">
        <v>201.0</v>
      </c>
      <c r="J426" s="159" t="s">
        <v>1311</v>
      </c>
      <c r="K426" s="159" t="s">
        <v>60</v>
      </c>
      <c r="L426" s="161"/>
      <c r="M426" s="159">
        <v>10.0</v>
      </c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</row>
    <row r="427">
      <c r="A427" s="158" t="str">
        <f t="shared" si="25"/>
        <v>#VALUE!</v>
      </c>
      <c r="B427" s="159"/>
      <c r="C427" s="159"/>
      <c r="D427" s="160" t="s">
        <v>16</v>
      </c>
      <c r="E427" s="160" t="s">
        <v>3241</v>
      </c>
      <c r="F427" s="159">
        <v>2020.0</v>
      </c>
      <c r="G427" s="159" t="s">
        <v>3149</v>
      </c>
      <c r="H427" s="159" t="s">
        <v>895</v>
      </c>
      <c r="I427" s="159">
        <v>201.0</v>
      </c>
      <c r="J427" s="159" t="s">
        <v>3242</v>
      </c>
      <c r="K427" s="159" t="s">
        <v>63</v>
      </c>
      <c r="L427" s="161"/>
      <c r="M427" s="159">
        <v>10.0</v>
      </c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</row>
    <row r="428">
      <c r="A428" s="158" t="str">
        <f t="shared" si="25"/>
        <v>#VALUE!</v>
      </c>
      <c r="B428" s="159"/>
      <c r="C428" s="159"/>
      <c r="D428" s="160" t="s">
        <v>16</v>
      </c>
      <c r="E428" s="160" t="s">
        <v>3243</v>
      </c>
      <c r="F428" s="159">
        <v>2020.0</v>
      </c>
      <c r="G428" s="159" t="s">
        <v>3244</v>
      </c>
      <c r="H428" s="159" t="s">
        <v>895</v>
      </c>
      <c r="I428" s="159">
        <v>141.0</v>
      </c>
      <c r="J428" s="161"/>
      <c r="K428" s="159" t="s">
        <v>60</v>
      </c>
      <c r="L428" s="161"/>
      <c r="M428" s="159">
        <v>10.0</v>
      </c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</row>
    <row r="429">
      <c r="A429" s="158" t="str">
        <f>'Drop 1 BBALL'!A606+1</f>
        <v>#VALUE!</v>
      </c>
      <c r="B429" s="159"/>
      <c r="C429" s="159"/>
      <c r="D429" s="160" t="s">
        <v>16</v>
      </c>
      <c r="E429" s="160" t="s">
        <v>3245</v>
      </c>
      <c r="F429" s="159">
        <v>2020.0</v>
      </c>
      <c r="G429" s="159" t="s">
        <v>909</v>
      </c>
      <c r="H429" s="162" t="s">
        <v>950</v>
      </c>
      <c r="I429" s="159">
        <v>6.0</v>
      </c>
      <c r="J429" s="159" t="s">
        <v>869</v>
      </c>
      <c r="K429" s="159" t="s">
        <v>63</v>
      </c>
      <c r="L429" s="161"/>
      <c r="M429" s="159">
        <v>10.0</v>
      </c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</row>
    <row r="430">
      <c r="A430" s="158" t="str">
        <f>'Drop 1 BBALL'!A609+1</f>
        <v>#VALUE!</v>
      </c>
      <c r="B430" s="159"/>
      <c r="C430" s="159"/>
      <c r="D430" s="160" t="s">
        <v>16</v>
      </c>
      <c r="E430" s="160" t="s">
        <v>3246</v>
      </c>
      <c r="F430" s="159">
        <v>2020.0</v>
      </c>
      <c r="G430" s="159" t="s">
        <v>1069</v>
      </c>
      <c r="H430" s="159" t="s">
        <v>880</v>
      </c>
      <c r="I430" s="159">
        <v>266.0</v>
      </c>
      <c r="J430" s="161"/>
      <c r="K430" s="159" t="s">
        <v>2705</v>
      </c>
      <c r="L430" s="161"/>
      <c r="M430" s="159">
        <v>10.0</v>
      </c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</row>
    <row r="431">
      <c r="A431" s="158" t="str">
        <f t="shared" ref="A431:A440" si="26">A430+1</f>
        <v>#VALUE!</v>
      </c>
      <c r="B431" s="159"/>
      <c r="C431" s="159"/>
      <c r="D431" s="160" t="s">
        <v>16</v>
      </c>
      <c r="E431" s="160" t="s">
        <v>3247</v>
      </c>
      <c r="F431" s="159">
        <v>2020.0</v>
      </c>
      <c r="G431" s="159" t="s">
        <v>119</v>
      </c>
      <c r="H431" s="159" t="s">
        <v>854</v>
      </c>
      <c r="I431" s="159" t="s">
        <v>3248</v>
      </c>
      <c r="J431" s="159" t="s">
        <v>3249</v>
      </c>
      <c r="K431" s="159" t="s">
        <v>60</v>
      </c>
      <c r="L431" s="161"/>
      <c r="M431" s="159">
        <v>10.0</v>
      </c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</row>
    <row r="432">
      <c r="A432" s="158" t="str">
        <f t="shared" si="26"/>
        <v>#VALUE!</v>
      </c>
      <c r="B432" s="159"/>
      <c r="C432" s="159"/>
      <c r="D432" s="160" t="s">
        <v>66</v>
      </c>
      <c r="E432" s="159">
        <v>3238557.0</v>
      </c>
      <c r="F432" s="159">
        <v>2020.0</v>
      </c>
      <c r="G432" s="159" t="s">
        <v>119</v>
      </c>
      <c r="H432" s="159" t="s">
        <v>927</v>
      </c>
      <c r="I432" s="161"/>
      <c r="J432" s="161"/>
      <c r="K432" s="159" t="s">
        <v>984</v>
      </c>
      <c r="L432" s="161"/>
      <c r="M432" s="159">
        <v>10.0</v>
      </c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</row>
    <row r="433">
      <c r="A433" s="158" t="str">
        <f t="shared" si="26"/>
        <v>#VALUE!</v>
      </c>
      <c r="B433" s="159"/>
      <c r="C433" s="159"/>
      <c r="D433" s="160" t="s">
        <v>66</v>
      </c>
      <c r="E433" s="159">
        <v>1812715.0</v>
      </c>
      <c r="F433" s="159">
        <v>2021.0</v>
      </c>
      <c r="G433" s="159" t="s">
        <v>1847</v>
      </c>
      <c r="H433" s="159" t="s">
        <v>1400</v>
      </c>
      <c r="I433" s="161"/>
      <c r="J433" s="161"/>
      <c r="K433" s="159" t="s">
        <v>68</v>
      </c>
      <c r="L433" s="161"/>
      <c r="M433" s="159">
        <v>10.0</v>
      </c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</row>
    <row r="434">
      <c r="A434" s="158" t="str">
        <f t="shared" si="26"/>
        <v>#VALUE!</v>
      </c>
      <c r="B434" s="159"/>
      <c r="C434" s="159"/>
      <c r="D434" s="160" t="s">
        <v>66</v>
      </c>
      <c r="E434" s="159">
        <v>6723351.0</v>
      </c>
      <c r="F434" s="159">
        <v>2020.0</v>
      </c>
      <c r="G434" s="159" t="s">
        <v>956</v>
      </c>
      <c r="H434" s="159" t="s">
        <v>964</v>
      </c>
      <c r="I434" s="161"/>
      <c r="J434" s="159" t="s">
        <v>1183</v>
      </c>
      <c r="K434" s="159" t="s">
        <v>467</v>
      </c>
      <c r="L434" s="161"/>
      <c r="M434" s="159">
        <v>10.0</v>
      </c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</row>
    <row r="435">
      <c r="A435" s="158" t="str">
        <f t="shared" si="26"/>
        <v>#VALUE!</v>
      </c>
      <c r="B435" s="161"/>
      <c r="C435" s="161"/>
      <c r="D435" s="160" t="s">
        <v>66</v>
      </c>
      <c r="E435" s="159">
        <v>4612102.0</v>
      </c>
      <c r="F435" s="159">
        <v>2020.0</v>
      </c>
      <c r="G435" s="159" t="s">
        <v>1224</v>
      </c>
      <c r="H435" s="159" t="s">
        <v>854</v>
      </c>
      <c r="I435" s="161"/>
      <c r="J435" s="159" t="s">
        <v>869</v>
      </c>
      <c r="K435" s="159" t="s">
        <v>467</v>
      </c>
      <c r="L435" s="161"/>
      <c r="M435" s="159">
        <v>10.0</v>
      </c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</row>
    <row r="436">
      <c r="A436" s="158" t="str">
        <f t="shared" si="26"/>
        <v>#VALUE!</v>
      </c>
      <c r="B436" s="161"/>
      <c r="C436" s="161"/>
      <c r="D436" s="160" t="s">
        <v>66</v>
      </c>
      <c r="E436" s="159">
        <v>6802143.0</v>
      </c>
      <c r="F436" s="159">
        <v>2020.0</v>
      </c>
      <c r="G436" s="159" t="s">
        <v>954</v>
      </c>
      <c r="H436" s="159" t="s">
        <v>854</v>
      </c>
      <c r="I436" s="161"/>
      <c r="J436" s="161"/>
      <c r="K436" s="159" t="s">
        <v>467</v>
      </c>
      <c r="L436" s="161"/>
      <c r="M436" s="159">
        <v>10.0</v>
      </c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</row>
    <row r="437">
      <c r="A437" s="158" t="str">
        <f t="shared" si="26"/>
        <v>#VALUE!</v>
      </c>
      <c r="B437" s="161"/>
      <c r="C437" s="161"/>
      <c r="D437" s="160" t="s">
        <v>66</v>
      </c>
      <c r="E437" s="159">
        <v>5625713.0</v>
      </c>
      <c r="F437" s="159">
        <v>2020.0</v>
      </c>
      <c r="G437" s="159" t="s">
        <v>884</v>
      </c>
      <c r="H437" s="159" t="s">
        <v>927</v>
      </c>
      <c r="I437" s="161"/>
      <c r="J437" s="161"/>
      <c r="K437" s="159" t="s">
        <v>467</v>
      </c>
      <c r="L437" s="161"/>
      <c r="M437" s="159">
        <v>10.0</v>
      </c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</row>
    <row r="438">
      <c r="A438" s="158" t="str">
        <f t="shared" si="26"/>
        <v>#VALUE!</v>
      </c>
      <c r="B438" s="161"/>
      <c r="C438" s="161"/>
      <c r="D438" s="160" t="s">
        <v>21</v>
      </c>
      <c r="E438" s="160" t="s">
        <v>3250</v>
      </c>
      <c r="F438" s="159">
        <v>2020.0</v>
      </c>
      <c r="G438" s="159" t="s">
        <v>884</v>
      </c>
      <c r="H438" s="159" t="s">
        <v>903</v>
      </c>
      <c r="I438" s="159">
        <v>212.0</v>
      </c>
      <c r="J438" s="159" t="s">
        <v>851</v>
      </c>
      <c r="K438" s="159" t="s">
        <v>25</v>
      </c>
      <c r="L438" s="161"/>
      <c r="M438" s="159">
        <v>10.0</v>
      </c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</row>
    <row r="439">
      <c r="A439" s="158" t="str">
        <f t="shared" si="26"/>
        <v>#VALUE!</v>
      </c>
      <c r="B439" s="161"/>
      <c r="C439" s="161"/>
      <c r="D439" s="160" t="s">
        <v>21</v>
      </c>
      <c r="E439" s="160" t="s">
        <v>3251</v>
      </c>
      <c r="F439" s="159">
        <v>2020.0</v>
      </c>
      <c r="G439" s="159" t="s">
        <v>884</v>
      </c>
      <c r="H439" s="159" t="s">
        <v>950</v>
      </c>
      <c r="I439" s="159">
        <v>203.0</v>
      </c>
      <c r="J439" s="159"/>
      <c r="K439" s="159" t="s">
        <v>72</v>
      </c>
      <c r="L439" s="161"/>
      <c r="M439" s="159">
        <v>10.0</v>
      </c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</row>
    <row r="440">
      <c r="A440" s="89" t="str">
        <f t="shared" si="26"/>
        <v>#VALUE!</v>
      </c>
      <c r="D440" s="90" t="s">
        <v>16</v>
      </c>
      <c r="E440" s="90" t="s">
        <v>3252</v>
      </c>
      <c r="F440" s="5">
        <v>2020.0</v>
      </c>
      <c r="G440" s="5" t="s">
        <v>1847</v>
      </c>
      <c r="H440" s="5" t="s">
        <v>1060</v>
      </c>
      <c r="I440" s="5">
        <v>97.0</v>
      </c>
      <c r="J440" s="5"/>
      <c r="K440" s="5" t="s">
        <v>2967</v>
      </c>
      <c r="M440" s="5">
        <v>10.0</v>
      </c>
    </row>
    <row r="441">
      <c r="A441" s="5">
        <v>11914.0</v>
      </c>
      <c r="D441" s="90" t="s">
        <v>21</v>
      </c>
      <c r="E441" s="5">
        <v>5.4088305E7</v>
      </c>
      <c r="F441" s="5">
        <v>1982.0</v>
      </c>
      <c r="G441" s="5" t="s">
        <v>62</v>
      </c>
      <c r="H441" s="5" t="s">
        <v>3253</v>
      </c>
      <c r="J441" s="5">
        <v>204.0</v>
      </c>
      <c r="K441" s="5" t="s">
        <v>666</v>
      </c>
      <c r="M441" s="5">
        <v>10.0</v>
      </c>
    </row>
    <row r="442">
      <c r="A442" s="5">
        <v>11915.0</v>
      </c>
      <c r="D442" s="90" t="s">
        <v>21</v>
      </c>
      <c r="E442" s="5">
        <v>5.4088306E7</v>
      </c>
      <c r="F442" s="5">
        <v>1982.0</v>
      </c>
      <c r="G442" s="5" t="s">
        <v>62</v>
      </c>
      <c r="H442" s="5" t="s">
        <v>3253</v>
      </c>
      <c r="J442" s="5">
        <v>204.0</v>
      </c>
      <c r="K442" s="5" t="s">
        <v>666</v>
      </c>
      <c r="M442" s="5">
        <v>10.0</v>
      </c>
    </row>
    <row r="443">
      <c r="A443" s="159">
        <v>11916.0</v>
      </c>
      <c r="B443" s="161"/>
      <c r="C443" s="161"/>
      <c r="D443" s="160" t="s">
        <v>21</v>
      </c>
      <c r="E443" s="159">
        <v>5.4088304E7</v>
      </c>
      <c r="F443" s="159">
        <v>1982.0</v>
      </c>
      <c r="G443" s="159" t="s">
        <v>62</v>
      </c>
      <c r="H443" s="159" t="s">
        <v>3253</v>
      </c>
      <c r="I443" s="161"/>
      <c r="J443" s="159">
        <v>204.0</v>
      </c>
      <c r="K443" s="159" t="s">
        <v>666</v>
      </c>
      <c r="L443" s="161"/>
      <c r="M443" s="159">
        <v>10.0</v>
      </c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</row>
    <row r="444">
      <c r="A444" s="5">
        <v>11922.0</v>
      </c>
      <c r="D444" s="90" t="s">
        <v>21</v>
      </c>
      <c r="E444" s="90" t="s">
        <v>3254</v>
      </c>
      <c r="F444" s="5">
        <v>1982.0</v>
      </c>
      <c r="G444" s="5" t="s">
        <v>62</v>
      </c>
      <c r="H444" s="5" t="s">
        <v>3255</v>
      </c>
      <c r="J444" s="5">
        <v>297.0</v>
      </c>
      <c r="K444" s="5" t="s">
        <v>72</v>
      </c>
      <c r="M444" s="5">
        <v>10.0</v>
      </c>
    </row>
    <row r="445">
      <c r="A445" s="5">
        <v>11923.0</v>
      </c>
      <c r="D445" s="90" t="s">
        <v>21</v>
      </c>
      <c r="E445" s="90" t="s">
        <v>3256</v>
      </c>
      <c r="F445" s="5">
        <v>1982.0</v>
      </c>
      <c r="G445" s="5" t="s">
        <v>62</v>
      </c>
      <c r="H445" s="5" t="s">
        <v>3255</v>
      </c>
      <c r="J445" s="5">
        <v>297.0</v>
      </c>
      <c r="K445" s="5" t="s">
        <v>72</v>
      </c>
      <c r="M445" s="5">
        <v>10.0</v>
      </c>
    </row>
    <row r="446">
      <c r="A446" s="5">
        <v>11924.0</v>
      </c>
      <c r="D446" s="90" t="s">
        <v>21</v>
      </c>
      <c r="E446" s="90" t="s">
        <v>3257</v>
      </c>
      <c r="F446" s="5">
        <v>1982.0</v>
      </c>
      <c r="G446" s="5" t="s">
        <v>62</v>
      </c>
      <c r="H446" s="5" t="s">
        <v>3255</v>
      </c>
      <c r="J446" s="5">
        <v>297.0</v>
      </c>
      <c r="K446" s="5" t="s">
        <v>72</v>
      </c>
      <c r="M446" s="5">
        <v>10.0</v>
      </c>
    </row>
    <row r="447">
      <c r="A447" s="5">
        <v>11925.0</v>
      </c>
      <c r="D447" s="90" t="s">
        <v>21</v>
      </c>
      <c r="E447" s="90" t="s">
        <v>3258</v>
      </c>
      <c r="F447" s="5">
        <v>1982.0</v>
      </c>
      <c r="G447" s="5" t="s">
        <v>62</v>
      </c>
      <c r="H447" s="5" t="s">
        <v>3255</v>
      </c>
      <c r="J447" s="5">
        <v>297.0</v>
      </c>
      <c r="K447" s="5" t="s">
        <v>72</v>
      </c>
      <c r="M447" s="5">
        <v>10.0</v>
      </c>
    </row>
    <row r="448">
      <c r="A448" s="5">
        <v>11929.0</v>
      </c>
      <c r="D448" s="90" t="s">
        <v>21</v>
      </c>
      <c r="E448" s="90" t="s">
        <v>3259</v>
      </c>
      <c r="F448" s="5">
        <v>1982.0</v>
      </c>
      <c r="G448" s="5" t="s">
        <v>1974</v>
      </c>
      <c r="H448" s="110" t="s">
        <v>3260</v>
      </c>
      <c r="J448" s="5">
        <v>213.0</v>
      </c>
      <c r="K448" s="5" t="s">
        <v>666</v>
      </c>
      <c r="M448" s="5">
        <v>10.0</v>
      </c>
    </row>
    <row r="449">
      <c r="A449" s="5">
        <v>11931.0</v>
      </c>
      <c r="D449" s="90" t="s">
        <v>21</v>
      </c>
      <c r="E449" s="90" t="s">
        <v>3261</v>
      </c>
      <c r="F449" s="5">
        <v>1984.0</v>
      </c>
      <c r="G449" s="5" t="s">
        <v>62</v>
      </c>
      <c r="H449" s="5" t="s">
        <v>3262</v>
      </c>
      <c r="J449" s="5">
        <v>202.0</v>
      </c>
      <c r="K449" s="5" t="s">
        <v>666</v>
      </c>
      <c r="M449" s="5">
        <v>10.0</v>
      </c>
    </row>
    <row r="450">
      <c r="A450" s="5">
        <v>11932.0</v>
      </c>
      <c r="D450" s="90" t="s">
        <v>21</v>
      </c>
      <c r="E450" s="90" t="s">
        <v>3263</v>
      </c>
      <c r="F450" s="5">
        <v>1984.0</v>
      </c>
      <c r="G450" s="5" t="s">
        <v>62</v>
      </c>
      <c r="H450" s="5" t="s">
        <v>3264</v>
      </c>
      <c r="J450" s="5">
        <v>303.0</v>
      </c>
      <c r="K450" s="5" t="s">
        <v>666</v>
      </c>
      <c r="M450" s="5">
        <v>10.0</v>
      </c>
    </row>
    <row r="451">
      <c r="A451" s="5">
        <v>12180.0</v>
      </c>
      <c r="D451" s="90" t="s">
        <v>21</v>
      </c>
      <c r="E451" s="109">
        <v>6.0778163E7</v>
      </c>
      <c r="F451" s="5">
        <v>2020.0</v>
      </c>
      <c r="G451" s="5" t="s">
        <v>786</v>
      </c>
      <c r="H451" s="5" t="s">
        <v>1109</v>
      </c>
      <c r="I451" s="5">
        <v>392.0</v>
      </c>
      <c r="J451" s="5" t="s">
        <v>105</v>
      </c>
      <c r="K451" s="5" t="s">
        <v>25</v>
      </c>
      <c r="M451" s="5">
        <v>10.0</v>
      </c>
    </row>
    <row r="452">
      <c r="A452" s="5">
        <f t="shared" ref="A452:A457" si="27">A451+1</f>
        <v>12181</v>
      </c>
      <c r="D452" s="90" t="s">
        <v>21</v>
      </c>
      <c r="E452" s="90" t="s">
        <v>3265</v>
      </c>
      <c r="F452" s="5">
        <v>1988.0</v>
      </c>
      <c r="G452" s="5" t="s">
        <v>62</v>
      </c>
      <c r="H452" s="5" t="s">
        <v>3266</v>
      </c>
      <c r="I452" s="5">
        <v>325.0</v>
      </c>
      <c r="J452" s="5" t="s">
        <v>3267</v>
      </c>
      <c r="K452" s="5" t="s">
        <v>72</v>
      </c>
      <c r="M452" s="5">
        <v>10.0</v>
      </c>
    </row>
    <row r="453">
      <c r="A453" s="5">
        <f t="shared" si="27"/>
        <v>12182</v>
      </c>
      <c r="D453" s="90" t="s">
        <v>21</v>
      </c>
      <c r="E453" s="90" t="s">
        <v>3268</v>
      </c>
      <c r="F453" s="5">
        <v>1988.0</v>
      </c>
      <c r="G453" s="5" t="s">
        <v>62</v>
      </c>
      <c r="H453" s="5" t="s">
        <v>3266</v>
      </c>
      <c r="I453" s="5">
        <v>325.0</v>
      </c>
      <c r="J453" s="5" t="s">
        <v>3267</v>
      </c>
      <c r="K453" s="5" t="s">
        <v>72</v>
      </c>
      <c r="M453" s="5">
        <v>10.0</v>
      </c>
    </row>
    <row r="454">
      <c r="A454" s="5">
        <f t="shared" si="27"/>
        <v>12183</v>
      </c>
      <c r="D454" s="90" t="s">
        <v>21</v>
      </c>
      <c r="E454" s="90" t="s">
        <v>3269</v>
      </c>
      <c r="F454" s="5">
        <v>1988.0</v>
      </c>
      <c r="G454" s="5" t="s">
        <v>62</v>
      </c>
      <c r="H454" s="5" t="s">
        <v>3266</v>
      </c>
      <c r="I454" s="5">
        <v>325.0</v>
      </c>
      <c r="J454" s="5" t="s">
        <v>3267</v>
      </c>
      <c r="K454" s="5" t="s">
        <v>72</v>
      </c>
      <c r="M454" s="5">
        <v>10.0</v>
      </c>
    </row>
    <row r="455">
      <c r="A455" s="159">
        <f t="shared" si="27"/>
        <v>12184</v>
      </c>
      <c r="B455" s="161"/>
      <c r="C455" s="161"/>
      <c r="D455" s="160" t="s">
        <v>21</v>
      </c>
      <c r="E455" s="160" t="s">
        <v>3270</v>
      </c>
      <c r="F455" s="159">
        <v>1988.0</v>
      </c>
      <c r="G455" s="159" t="s">
        <v>62</v>
      </c>
      <c r="H455" s="159" t="s">
        <v>3266</v>
      </c>
      <c r="I455" s="159">
        <v>325.0</v>
      </c>
      <c r="J455" s="159" t="s">
        <v>3267</v>
      </c>
      <c r="K455" s="159" t="s">
        <v>72</v>
      </c>
      <c r="L455" s="161"/>
      <c r="M455" s="159">
        <v>10.0</v>
      </c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</row>
    <row r="456">
      <c r="A456" s="5">
        <f t="shared" si="27"/>
        <v>12185</v>
      </c>
      <c r="D456" s="90" t="s">
        <v>21</v>
      </c>
      <c r="E456" s="90" t="s">
        <v>3271</v>
      </c>
      <c r="F456" s="5">
        <v>1988.0</v>
      </c>
      <c r="G456" s="5" t="s">
        <v>62</v>
      </c>
      <c r="H456" s="5" t="s">
        <v>3266</v>
      </c>
      <c r="I456" s="5">
        <v>325.0</v>
      </c>
      <c r="J456" s="5" t="s">
        <v>3267</v>
      </c>
      <c r="K456" s="5" t="s">
        <v>25</v>
      </c>
      <c r="M456" s="5">
        <v>10.0</v>
      </c>
    </row>
    <row r="457">
      <c r="A457" s="5">
        <f t="shared" si="27"/>
        <v>12186</v>
      </c>
      <c r="D457" s="90" t="s">
        <v>21</v>
      </c>
      <c r="E457" s="90" t="s">
        <v>3272</v>
      </c>
      <c r="F457" s="5">
        <v>1988.0</v>
      </c>
      <c r="G457" s="5" t="s">
        <v>62</v>
      </c>
      <c r="H457" s="5" t="s">
        <v>3266</v>
      </c>
      <c r="I457" s="5">
        <v>325.0</v>
      </c>
      <c r="J457" s="5" t="s">
        <v>3267</v>
      </c>
      <c r="K457" s="5" t="s">
        <v>25</v>
      </c>
      <c r="M457" s="5">
        <v>10.0</v>
      </c>
    </row>
    <row r="458">
      <c r="A458" s="5">
        <v>12405.0</v>
      </c>
      <c r="D458" s="90" t="s">
        <v>21</v>
      </c>
      <c r="E458" s="90" t="s">
        <v>3273</v>
      </c>
      <c r="F458" s="5">
        <v>1984.0</v>
      </c>
      <c r="G458" s="5" t="s">
        <v>62</v>
      </c>
      <c r="H458" s="5" t="s">
        <v>3274</v>
      </c>
      <c r="I458" s="5">
        <v>355.0</v>
      </c>
      <c r="J458" s="5" t="s">
        <v>105</v>
      </c>
      <c r="K458" s="5" t="s">
        <v>25</v>
      </c>
      <c r="M458" s="5">
        <v>10.0</v>
      </c>
    </row>
    <row r="459">
      <c r="A459" s="5" t="s">
        <v>2854</v>
      </c>
      <c r="D459" s="112"/>
      <c r="E459" s="90" t="s">
        <v>3275</v>
      </c>
      <c r="F459" s="5">
        <v>1989.0</v>
      </c>
      <c r="G459" s="5" t="s">
        <v>330</v>
      </c>
      <c r="H459" s="5" t="s">
        <v>3276</v>
      </c>
      <c r="I459" s="5" t="s">
        <v>3277</v>
      </c>
      <c r="J459" s="5" t="s">
        <v>243</v>
      </c>
      <c r="K459" s="5" t="s">
        <v>25</v>
      </c>
      <c r="M459" s="5">
        <v>10.0</v>
      </c>
    </row>
    <row r="460">
      <c r="A460" s="159" t="s">
        <v>2854</v>
      </c>
      <c r="B460" s="161"/>
      <c r="C460" s="161"/>
      <c r="D460" s="163"/>
      <c r="E460" s="160" t="s">
        <v>3278</v>
      </c>
      <c r="F460" s="159">
        <v>1991.0</v>
      </c>
      <c r="G460" s="159" t="s">
        <v>1038</v>
      </c>
      <c r="H460" s="159" t="s">
        <v>1736</v>
      </c>
      <c r="I460" s="159">
        <v>551.0</v>
      </c>
      <c r="J460" s="159" t="s">
        <v>105</v>
      </c>
      <c r="K460" s="159" t="s">
        <v>72</v>
      </c>
      <c r="L460" s="161"/>
      <c r="M460" s="159">
        <v>10.0</v>
      </c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</row>
    <row r="461">
      <c r="A461" s="159" t="s">
        <v>2854</v>
      </c>
      <c r="B461" s="161"/>
      <c r="C461" s="161"/>
      <c r="D461" s="163"/>
      <c r="E461" s="160" t="s">
        <v>3279</v>
      </c>
      <c r="F461" s="159">
        <v>1991.0</v>
      </c>
      <c r="G461" s="159" t="s">
        <v>1038</v>
      </c>
      <c r="H461" s="159" t="s">
        <v>1736</v>
      </c>
      <c r="I461" s="159">
        <v>551.0</v>
      </c>
      <c r="J461" s="159" t="s">
        <v>105</v>
      </c>
      <c r="K461" s="159" t="s">
        <v>72</v>
      </c>
      <c r="L461" s="161"/>
      <c r="M461" s="159">
        <v>10.0</v>
      </c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</row>
    <row r="462">
      <c r="A462" s="159" t="s">
        <v>2854</v>
      </c>
      <c r="B462" s="161"/>
      <c r="C462" s="161"/>
      <c r="D462" s="163"/>
      <c r="E462" s="160" t="s">
        <v>3280</v>
      </c>
      <c r="F462" s="159">
        <v>1990.0</v>
      </c>
      <c r="G462" s="159" t="s">
        <v>3281</v>
      </c>
      <c r="H462" s="159" t="s">
        <v>3282</v>
      </c>
      <c r="I462" s="159">
        <v>38.0</v>
      </c>
      <c r="J462" s="159" t="s">
        <v>3283</v>
      </c>
      <c r="K462" s="159" t="s">
        <v>72</v>
      </c>
      <c r="L462" s="161"/>
      <c r="M462" s="159">
        <v>10.0</v>
      </c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</row>
    <row r="463">
      <c r="A463" s="158" t="str">
        <f t="shared" ref="A463:A469" si="28">A462+1</f>
        <v>#VALUE!</v>
      </c>
      <c r="B463" s="159"/>
      <c r="C463" s="159"/>
      <c r="D463" s="160" t="s">
        <v>21</v>
      </c>
      <c r="E463" s="160" t="s">
        <v>3284</v>
      </c>
      <c r="F463" s="159">
        <v>2020.0</v>
      </c>
      <c r="G463" s="164" t="s">
        <v>865</v>
      </c>
      <c r="H463" s="165" t="s">
        <v>3285</v>
      </c>
      <c r="I463" s="170">
        <v>11.0</v>
      </c>
      <c r="J463" s="167" t="s">
        <v>3286</v>
      </c>
      <c r="K463" s="164" t="s">
        <v>25</v>
      </c>
      <c r="L463" s="161"/>
      <c r="M463" s="159">
        <v>15.0</v>
      </c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</row>
    <row r="464">
      <c r="A464" s="158" t="str">
        <f t="shared" si="28"/>
        <v>#VALUE!</v>
      </c>
      <c r="B464" s="159"/>
      <c r="C464" s="159"/>
      <c r="D464" s="160" t="s">
        <v>21</v>
      </c>
      <c r="E464" s="160" t="s">
        <v>3287</v>
      </c>
      <c r="F464" s="159">
        <v>2020.0</v>
      </c>
      <c r="G464" s="164" t="s">
        <v>3288</v>
      </c>
      <c r="H464" s="165" t="s">
        <v>3289</v>
      </c>
      <c r="I464" s="159" t="s">
        <v>3290</v>
      </c>
      <c r="J464" s="159" t="s">
        <v>3291</v>
      </c>
      <c r="K464" s="164" t="s">
        <v>72</v>
      </c>
      <c r="L464" s="161"/>
      <c r="M464" s="159">
        <v>15.0</v>
      </c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</row>
    <row r="465">
      <c r="A465" s="158" t="str">
        <f t="shared" si="28"/>
        <v>#VALUE!</v>
      </c>
      <c r="B465" s="159"/>
      <c r="C465" s="159"/>
      <c r="D465" s="160" t="s">
        <v>21</v>
      </c>
      <c r="E465" s="160" t="s">
        <v>3292</v>
      </c>
      <c r="F465" s="159">
        <v>2020.0</v>
      </c>
      <c r="G465" s="164" t="s">
        <v>3288</v>
      </c>
      <c r="H465" s="165" t="s">
        <v>3289</v>
      </c>
      <c r="I465" s="159" t="s">
        <v>3290</v>
      </c>
      <c r="J465" s="159" t="s">
        <v>3291</v>
      </c>
      <c r="K465" s="164" t="s">
        <v>72</v>
      </c>
      <c r="L465" s="161"/>
      <c r="M465" s="159">
        <v>15.0</v>
      </c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</row>
    <row r="466">
      <c r="A466" s="158" t="str">
        <f t="shared" si="28"/>
        <v>#VALUE!</v>
      </c>
      <c r="B466" s="159"/>
      <c r="C466" s="159"/>
      <c r="D466" s="160" t="s">
        <v>21</v>
      </c>
      <c r="E466" s="160" t="s">
        <v>3293</v>
      </c>
      <c r="F466" s="159">
        <v>2020.0</v>
      </c>
      <c r="G466" s="164" t="s">
        <v>3121</v>
      </c>
      <c r="H466" s="165" t="s">
        <v>880</v>
      </c>
      <c r="I466" s="159">
        <v>4.0</v>
      </c>
      <c r="J466" s="159" t="s">
        <v>1142</v>
      </c>
      <c r="K466" s="164" t="s">
        <v>25</v>
      </c>
      <c r="L466" s="161"/>
      <c r="M466" s="159">
        <v>15.0</v>
      </c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</row>
    <row r="467">
      <c r="A467" s="158" t="str">
        <f t="shared" si="28"/>
        <v>#VALUE!</v>
      </c>
      <c r="B467" s="159"/>
      <c r="C467" s="159"/>
      <c r="D467" s="160" t="s">
        <v>21</v>
      </c>
      <c r="E467" s="160" t="s">
        <v>3294</v>
      </c>
      <c r="F467" s="159">
        <v>2020.0</v>
      </c>
      <c r="G467" s="164" t="s">
        <v>3121</v>
      </c>
      <c r="H467" s="165" t="s">
        <v>880</v>
      </c>
      <c r="I467" s="159">
        <v>4.0</v>
      </c>
      <c r="J467" s="159" t="s">
        <v>1142</v>
      </c>
      <c r="K467" s="164" t="s">
        <v>25</v>
      </c>
      <c r="L467" s="161"/>
      <c r="M467" s="159">
        <v>15.0</v>
      </c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</row>
    <row r="468">
      <c r="A468" s="158" t="str">
        <f t="shared" si="28"/>
        <v>#VALUE!</v>
      </c>
      <c r="B468" s="159"/>
      <c r="C468" s="159"/>
      <c r="D468" s="160" t="s">
        <v>21</v>
      </c>
      <c r="E468" s="160" t="s">
        <v>3295</v>
      </c>
      <c r="F468" s="159">
        <v>2020.0</v>
      </c>
      <c r="G468" s="164" t="s">
        <v>879</v>
      </c>
      <c r="H468" s="165" t="s">
        <v>950</v>
      </c>
      <c r="I468" s="159">
        <v>202.0</v>
      </c>
      <c r="J468" s="161"/>
      <c r="K468" s="164" t="s">
        <v>25</v>
      </c>
      <c r="L468" s="161"/>
      <c r="M468" s="159">
        <v>15.0</v>
      </c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</row>
    <row r="469">
      <c r="A469" s="158" t="str">
        <f t="shared" si="28"/>
        <v>#VALUE!</v>
      </c>
      <c r="B469" s="159"/>
      <c r="C469" s="159"/>
      <c r="D469" s="160" t="s">
        <v>21</v>
      </c>
      <c r="E469" s="160" t="s">
        <v>3296</v>
      </c>
      <c r="F469" s="159">
        <v>2020.0</v>
      </c>
      <c r="G469" s="159" t="s">
        <v>3149</v>
      </c>
      <c r="H469" s="159" t="s">
        <v>950</v>
      </c>
      <c r="I469" s="159" t="s">
        <v>3297</v>
      </c>
      <c r="J469" s="159" t="s">
        <v>1537</v>
      </c>
      <c r="K469" s="159" t="s">
        <v>3298</v>
      </c>
      <c r="L469" s="161"/>
      <c r="M469" s="159">
        <v>15.0</v>
      </c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</row>
    <row r="470">
      <c r="A470" s="158" t="str">
        <f>'Drop 1 Baseball'!A331+1</f>
        <v>#VALUE!</v>
      </c>
      <c r="B470" s="159"/>
      <c r="C470" s="159"/>
      <c r="D470" s="160" t="s">
        <v>21</v>
      </c>
      <c r="E470" s="160" t="s">
        <v>3299</v>
      </c>
      <c r="F470" s="159">
        <v>2020.0</v>
      </c>
      <c r="G470" s="164" t="s">
        <v>1152</v>
      </c>
      <c r="H470" s="165" t="s">
        <v>854</v>
      </c>
      <c r="I470" s="159">
        <v>265.0</v>
      </c>
      <c r="J470" s="161"/>
      <c r="K470" s="164" t="s">
        <v>25</v>
      </c>
      <c r="L470" s="161"/>
      <c r="M470" s="159">
        <v>15.0</v>
      </c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</row>
    <row r="471">
      <c r="A471" s="158" t="str">
        <f t="shared" ref="A471:A481" si="29">A470+1</f>
        <v>#VALUE!</v>
      </c>
      <c r="B471" s="159"/>
      <c r="C471" s="159"/>
      <c r="D471" s="160" t="s">
        <v>161</v>
      </c>
      <c r="E471" s="160" t="s">
        <v>3300</v>
      </c>
      <c r="F471" s="159">
        <v>2020.0</v>
      </c>
      <c r="G471" s="159" t="s">
        <v>837</v>
      </c>
      <c r="H471" s="159" t="s">
        <v>838</v>
      </c>
      <c r="I471" s="159">
        <v>8.0</v>
      </c>
      <c r="J471" s="159" t="s">
        <v>842</v>
      </c>
      <c r="K471" s="159" t="s">
        <v>25</v>
      </c>
      <c r="L471" s="161"/>
      <c r="M471" s="159">
        <v>15.0</v>
      </c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</row>
    <row r="472">
      <c r="A472" s="158" t="str">
        <f t="shared" si="29"/>
        <v>#VALUE!</v>
      </c>
      <c r="B472" s="159"/>
      <c r="C472" s="159"/>
      <c r="D472" s="160" t="s">
        <v>161</v>
      </c>
      <c r="E472" s="160" t="s">
        <v>3301</v>
      </c>
      <c r="F472" s="159">
        <v>2020.0</v>
      </c>
      <c r="G472" s="164" t="s">
        <v>837</v>
      </c>
      <c r="H472" s="159" t="s">
        <v>959</v>
      </c>
      <c r="I472" s="159">
        <v>5.0</v>
      </c>
      <c r="J472" s="159" t="s">
        <v>839</v>
      </c>
      <c r="K472" s="159" t="s">
        <v>72</v>
      </c>
      <c r="L472" s="161"/>
      <c r="M472" s="159">
        <v>15.0</v>
      </c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</row>
    <row r="473">
      <c r="A473" s="158" t="str">
        <f t="shared" si="29"/>
        <v>#VALUE!</v>
      </c>
      <c r="B473" s="159"/>
      <c r="C473" s="159"/>
      <c r="D473" s="160" t="s">
        <v>21</v>
      </c>
      <c r="E473" s="160" t="s">
        <v>3302</v>
      </c>
      <c r="F473" s="159">
        <v>2020.0</v>
      </c>
      <c r="G473" s="164" t="s">
        <v>1042</v>
      </c>
      <c r="H473" s="165" t="s">
        <v>950</v>
      </c>
      <c r="I473" s="159">
        <v>194.0</v>
      </c>
      <c r="J473" s="161"/>
      <c r="K473" s="164" t="s">
        <v>25</v>
      </c>
      <c r="L473" s="161"/>
      <c r="M473" s="164">
        <v>15.0</v>
      </c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</row>
    <row r="474">
      <c r="A474" s="158" t="str">
        <f t="shared" si="29"/>
        <v>#VALUE!</v>
      </c>
      <c r="B474" s="159"/>
      <c r="C474" s="159"/>
      <c r="D474" s="160" t="s">
        <v>21</v>
      </c>
      <c r="E474" s="160" t="s">
        <v>3303</v>
      </c>
      <c r="F474" s="159">
        <v>2020.0</v>
      </c>
      <c r="G474" s="164" t="s">
        <v>1042</v>
      </c>
      <c r="H474" s="165" t="s">
        <v>950</v>
      </c>
      <c r="I474" s="159">
        <v>194.0</v>
      </c>
      <c r="J474" s="161"/>
      <c r="K474" s="164" t="s">
        <v>25</v>
      </c>
      <c r="L474" s="161"/>
      <c r="M474" s="159">
        <v>15.0</v>
      </c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</row>
    <row r="475">
      <c r="A475" s="158" t="str">
        <f t="shared" si="29"/>
        <v>#VALUE!</v>
      </c>
      <c r="B475" s="159"/>
      <c r="C475" s="159"/>
      <c r="D475" s="160" t="s">
        <v>21</v>
      </c>
      <c r="E475" s="160" t="s">
        <v>3304</v>
      </c>
      <c r="F475" s="159">
        <v>2020.0</v>
      </c>
      <c r="G475" s="164" t="s">
        <v>1042</v>
      </c>
      <c r="H475" s="165" t="s">
        <v>950</v>
      </c>
      <c r="I475" s="159">
        <v>194.0</v>
      </c>
      <c r="J475" s="161"/>
      <c r="K475" s="164" t="s">
        <v>25</v>
      </c>
      <c r="L475" s="161"/>
      <c r="M475" s="159">
        <v>15.0</v>
      </c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</row>
    <row r="476">
      <c r="A476" s="158" t="str">
        <f t="shared" si="29"/>
        <v>#VALUE!</v>
      </c>
      <c r="B476" s="159"/>
      <c r="C476" s="159"/>
      <c r="D476" s="160" t="s">
        <v>21</v>
      </c>
      <c r="E476" s="160" t="s">
        <v>3305</v>
      </c>
      <c r="F476" s="159">
        <v>2020.0</v>
      </c>
      <c r="G476" s="164" t="s">
        <v>1042</v>
      </c>
      <c r="H476" s="165" t="s">
        <v>835</v>
      </c>
      <c r="I476" s="159">
        <v>162.0</v>
      </c>
      <c r="J476" s="161"/>
      <c r="K476" s="164" t="s">
        <v>25</v>
      </c>
      <c r="L476" s="161"/>
      <c r="M476" s="159">
        <v>15.0</v>
      </c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</row>
    <row r="477">
      <c r="A477" s="158" t="str">
        <f t="shared" si="29"/>
        <v>#VALUE!</v>
      </c>
      <c r="B477" s="159"/>
      <c r="C477" s="159"/>
      <c r="D477" s="160" t="s">
        <v>21</v>
      </c>
      <c r="E477" s="160" t="s">
        <v>3306</v>
      </c>
      <c r="F477" s="159">
        <v>2020.0</v>
      </c>
      <c r="G477" s="164" t="s">
        <v>1042</v>
      </c>
      <c r="H477" s="165" t="s">
        <v>3091</v>
      </c>
      <c r="I477" s="159">
        <v>145.0</v>
      </c>
      <c r="J477" s="161"/>
      <c r="K477" s="164" t="s">
        <v>25</v>
      </c>
      <c r="L477" s="161"/>
      <c r="M477" s="159">
        <v>15.0</v>
      </c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</row>
    <row r="478">
      <c r="A478" s="158" t="str">
        <f t="shared" si="29"/>
        <v>#VALUE!</v>
      </c>
      <c r="B478" s="159"/>
      <c r="C478" s="159"/>
      <c r="D478" s="160" t="s">
        <v>161</v>
      </c>
      <c r="E478" s="160" t="s">
        <v>3307</v>
      </c>
      <c r="F478" s="159">
        <v>2020.0</v>
      </c>
      <c r="G478" s="164" t="s">
        <v>3093</v>
      </c>
      <c r="H478" s="165" t="s">
        <v>854</v>
      </c>
      <c r="I478" s="159">
        <v>314.0</v>
      </c>
      <c r="J478" s="161"/>
      <c r="K478" s="164" t="s">
        <v>25</v>
      </c>
      <c r="L478" s="161"/>
      <c r="M478" s="159">
        <v>15.0</v>
      </c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</row>
    <row r="479">
      <c r="A479" s="158" t="str">
        <f t="shared" si="29"/>
        <v>#VALUE!</v>
      </c>
      <c r="B479" s="159"/>
      <c r="C479" s="159"/>
      <c r="D479" s="160" t="s">
        <v>161</v>
      </c>
      <c r="E479" s="160" t="s">
        <v>3308</v>
      </c>
      <c r="F479" s="159">
        <v>2020.0</v>
      </c>
      <c r="G479" s="164" t="s">
        <v>1144</v>
      </c>
      <c r="H479" s="165" t="s">
        <v>854</v>
      </c>
      <c r="I479" s="159">
        <v>248.0</v>
      </c>
      <c r="J479" s="161"/>
      <c r="K479" s="164" t="s">
        <v>25</v>
      </c>
      <c r="L479" s="161"/>
      <c r="M479" s="159">
        <v>15.0</v>
      </c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</row>
    <row r="480">
      <c r="A480" s="158" t="str">
        <f t="shared" si="29"/>
        <v>#VALUE!</v>
      </c>
      <c r="B480" s="159"/>
      <c r="C480" s="159"/>
      <c r="D480" s="160" t="s">
        <v>161</v>
      </c>
      <c r="E480" s="160" t="s">
        <v>3309</v>
      </c>
      <c r="F480" s="159">
        <v>2020.0</v>
      </c>
      <c r="G480" s="164" t="s">
        <v>1144</v>
      </c>
      <c r="H480" s="165" t="s">
        <v>3310</v>
      </c>
      <c r="I480" s="159">
        <v>248.0</v>
      </c>
      <c r="J480" s="161"/>
      <c r="K480" s="164" t="s">
        <v>25</v>
      </c>
      <c r="L480" s="161"/>
      <c r="M480" s="159">
        <v>15.0</v>
      </c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</row>
    <row r="481">
      <c r="A481" s="158" t="str">
        <f t="shared" si="29"/>
        <v>#VALUE!</v>
      </c>
      <c r="B481" s="159"/>
      <c r="C481" s="159"/>
      <c r="D481" s="160" t="s">
        <v>21</v>
      </c>
      <c r="E481" s="160" t="s">
        <v>3311</v>
      </c>
      <c r="F481" s="159">
        <v>2020.0</v>
      </c>
      <c r="G481" s="164" t="s">
        <v>1144</v>
      </c>
      <c r="H481" s="165" t="s">
        <v>950</v>
      </c>
      <c r="I481" s="159">
        <v>295.0</v>
      </c>
      <c r="J481" s="161"/>
      <c r="K481" s="164" t="s">
        <v>25</v>
      </c>
      <c r="L481" s="161"/>
      <c r="M481" s="159">
        <v>15.0</v>
      </c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</row>
    <row r="482">
      <c r="A482" s="158">
        <v>10234.0</v>
      </c>
      <c r="B482" s="159"/>
      <c r="C482" s="159"/>
      <c r="D482" s="160" t="s">
        <v>21</v>
      </c>
      <c r="E482" s="160" t="s">
        <v>3312</v>
      </c>
      <c r="F482" s="159">
        <v>2020.0</v>
      </c>
      <c r="G482" s="164" t="s">
        <v>1362</v>
      </c>
      <c r="H482" s="165" t="s">
        <v>1053</v>
      </c>
      <c r="I482" s="159">
        <v>101.0</v>
      </c>
      <c r="J482" s="171" t="s">
        <v>898</v>
      </c>
      <c r="K482" s="164" t="s">
        <v>25</v>
      </c>
      <c r="L482" s="161"/>
      <c r="M482" s="159">
        <v>15.0</v>
      </c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</row>
    <row r="483">
      <c r="A483" s="158">
        <f t="shared" ref="A483:A502" si="30">A482+1</f>
        <v>10235</v>
      </c>
      <c r="B483" s="159"/>
      <c r="C483" s="159"/>
      <c r="D483" s="160" t="s">
        <v>21</v>
      </c>
      <c r="E483" s="160" t="s">
        <v>3313</v>
      </c>
      <c r="F483" s="159">
        <v>2020.0</v>
      </c>
      <c r="G483" s="164" t="s">
        <v>853</v>
      </c>
      <c r="H483" s="165" t="s">
        <v>847</v>
      </c>
      <c r="I483" s="159">
        <v>1.0</v>
      </c>
      <c r="J483" s="161"/>
      <c r="K483" s="164" t="s">
        <v>25</v>
      </c>
      <c r="L483" s="161"/>
      <c r="M483" s="159">
        <v>15.0</v>
      </c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</row>
    <row r="484">
      <c r="A484" s="158">
        <f t="shared" si="30"/>
        <v>10236</v>
      </c>
      <c r="B484" s="159"/>
      <c r="C484" s="159"/>
      <c r="D484" s="160" t="s">
        <v>21</v>
      </c>
      <c r="E484" s="160" t="s">
        <v>3314</v>
      </c>
      <c r="F484" s="159">
        <v>2020.0</v>
      </c>
      <c r="G484" s="164" t="s">
        <v>853</v>
      </c>
      <c r="H484" s="165" t="s">
        <v>854</v>
      </c>
      <c r="I484" s="159">
        <v>265.0</v>
      </c>
      <c r="J484" s="161"/>
      <c r="K484" s="164" t="s">
        <v>25</v>
      </c>
      <c r="L484" s="161"/>
      <c r="M484" s="159">
        <v>15.0</v>
      </c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</row>
    <row r="485">
      <c r="A485" s="158">
        <f t="shared" si="30"/>
        <v>10237</v>
      </c>
      <c r="B485" s="159"/>
      <c r="C485" s="159"/>
      <c r="D485" s="160" t="s">
        <v>21</v>
      </c>
      <c r="E485" s="160" t="s">
        <v>3315</v>
      </c>
      <c r="F485" s="159">
        <v>2020.0</v>
      </c>
      <c r="G485" s="159" t="s">
        <v>853</v>
      </c>
      <c r="H485" s="159" t="s">
        <v>1385</v>
      </c>
      <c r="I485" s="159">
        <v>265.0</v>
      </c>
      <c r="J485" s="161"/>
      <c r="K485" s="159" t="s">
        <v>25</v>
      </c>
      <c r="L485" s="161"/>
      <c r="M485" s="159">
        <v>15.0</v>
      </c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</row>
    <row r="486">
      <c r="A486" s="158">
        <f t="shared" si="30"/>
        <v>10238</v>
      </c>
      <c r="B486" s="159"/>
      <c r="C486" s="159"/>
      <c r="D486" s="160" t="s">
        <v>21</v>
      </c>
      <c r="E486" s="160" t="s">
        <v>3316</v>
      </c>
      <c r="F486" s="159">
        <v>2020.0</v>
      </c>
      <c r="G486" s="164" t="s">
        <v>853</v>
      </c>
      <c r="H486" s="165" t="s">
        <v>3317</v>
      </c>
      <c r="I486" s="159">
        <v>220.0</v>
      </c>
      <c r="J486" s="171" t="s">
        <v>920</v>
      </c>
      <c r="K486" s="164" t="s">
        <v>25</v>
      </c>
      <c r="L486" s="161"/>
      <c r="M486" s="159">
        <v>15.0</v>
      </c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</row>
    <row r="487">
      <c r="A487" s="158">
        <f t="shared" si="30"/>
        <v>10239</v>
      </c>
      <c r="B487" s="159"/>
      <c r="C487" s="159"/>
      <c r="D487" s="160" t="s">
        <v>21</v>
      </c>
      <c r="E487" s="160" t="s">
        <v>3318</v>
      </c>
      <c r="F487" s="159">
        <v>2020.0</v>
      </c>
      <c r="G487" s="164" t="s">
        <v>865</v>
      </c>
      <c r="H487" s="165" t="s">
        <v>950</v>
      </c>
      <c r="I487" s="159">
        <v>6.0</v>
      </c>
      <c r="J487" s="159" t="s">
        <v>869</v>
      </c>
      <c r="K487" s="164" t="s">
        <v>25</v>
      </c>
      <c r="L487" s="161"/>
      <c r="M487" s="159">
        <v>15.0</v>
      </c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</row>
    <row r="488">
      <c r="A488" s="158">
        <f t="shared" si="30"/>
        <v>10240</v>
      </c>
      <c r="B488" s="159"/>
      <c r="C488" s="159"/>
      <c r="D488" s="160" t="s">
        <v>21</v>
      </c>
      <c r="E488" s="160" t="s">
        <v>3319</v>
      </c>
      <c r="F488" s="159">
        <v>2020.0</v>
      </c>
      <c r="G488" s="164" t="s">
        <v>1373</v>
      </c>
      <c r="H488" s="165" t="s">
        <v>950</v>
      </c>
      <c r="I488" s="159">
        <v>6.0</v>
      </c>
      <c r="J488" s="167" t="s">
        <v>869</v>
      </c>
      <c r="K488" s="164" t="s">
        <v>25</v>
      </c>
      <c r="L488" s="161"/>
      <c r="M488" s="159">
        <v>15.0</v>
      </c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</row>
    <row r="489">
      <c r="A489" s="158">
        <f t="shared" si="30"/>
        <v>10241</v>
      </c>
      <c r="B489" s="159"/>
      <c r="C489" s="159"/>
      <c r="D489" s="160" t="s">
        <v>21</v>
      </c>
      <c r="E489" s="160" t="s">
        <v>3320</v>
      </c>
      <c r="F489" s="159">
        <v>2020.0</v>
      </c>
      <c r="G489" s="164" t="s">
        <v>865</v>
      </c>
      <c r="H489" s="165" t="s">
        <v>1053</v>
      </c>
      <c r="I489" s="159">
        <v>6.0</v>
      </c>
      <c r="J489" s="170" t="s">
        <v>3321</v>
      </c>
      <c r="K489" s="164" t="s">
        <v>25</v>
      </c>
      <c r="L489" s="161"/>
      <c r="M489" s="159">
        <v>15.0</v>
      </c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</row>
    <row r="490">
      <c r="A490" s="158">
        <f t="shared" si="30"/>
        <v>10242</v>
      </c>
      <c r="B490" s="159"/>
      <c r="C490" s="159"/>
      <c r="D490" s="160" t="s">
        <v>21</v>
      </c>
      <c r="E490" s="160" t="s">
        <v>3322</v>
      </c>
      <c r="F490" s="159">
        <v>2020.0</v>
      </c>
      <c r="G490" s="164" t="s">
        <v>1373</v>
      </c>
      <c r="H490" s="165" t="s">
        <v>1053</v>
      </c>
      <c r="I490" s="159">
        <v>6.0</v>
      </c>
      <c r="J490" s="170" t="s">
        <v>3321</v>
      </c>
      <c r="K490" s="164" t="s">
        <v>25</v>
      </c>
      <c r="L490" s="161"/>
      <c r="M490" s="159">
        <v>15.0</v>
      </c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</row>
    <row r="491">
      <c r="A491" s="158">
        <f t="shared" si="30"/>
        <v>10243</v>
      </c>
      <c r="B491" s="159"/>
      <c r="C491" s="159"/>
      <c r="D491" s="160" t="s">
        <v>21</v>
      </c>
      <c r="E491" s="160" t="s">
        <v>3323</v>
      </c>
      <c r="F491" s="159">
        <v>2020.0</v>
      </c>
      <c r="G491" s="164" t="s">
        <v>853</v>
      </c>
      <c r="H491" s="165" t="s">
        <v>880</v>
      </c>
      <c r="I491" s="159">
        <v>263.0</v>
      </c>
      <c r="J491" s="161"/>
      <c r="K491" s="164" t="s">
        <v>72</v>
      </c>
      <c r="L491" s="161"/>
      <c r="M491" s="159">
        <v>15.0</v>
      </c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</row>
    <row r="492">
      <c r="A492" s="158">
        <f t="shared" si="30"/>
        <v>10244</v>
      </c>
      <c r="B492" s="159"/>
      <c r="C492" s="159"/>
      <c r="D492" s="160" t="s">
        <v>21</v>
      </c>
      <c r="E492" s="160" t="s">
        <v>3324</v>
      </c>
      <c r="F492" s="159">
        <v>2020.0</v>
      </c>
      <c r="G492" s="164" t="s">
        <v>865</v>
      </c>
      <c r="H492" s="165" t="s">
        <v>835</v>
      </c>
      <c r="I492" s="159">
        <v>8.0</v>
      </c>
      <c r="J492" s="170" t="s">
        <v>867</v>
      </c>
      <c r="K492" s="164" t="s">
        <v>25</v>
      </c>
      <c r="L492" s="161"/>
      <c r="M492" s="159">
        <v>15.0</v>
      </c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</row>
    <row r="493">
      <c r="A493" s="158">
        <f t="shared" si="30"/>
        <v>10245</v>
      </c>
      <c r="B493" s="159"/>
      <c r="C493" s="159"/>
      <c r="D493" s="160" t="s">
        <v>21</v>
      </c>
      <c r="E493" s="160" t="s">
        <v>3325</v>
      </c>
      <c r="F493" s="159">
        <v>2020.0</v>
      </c>
      <c r="G493" s="164" t="s">
        <v>865</v>
      </c>
      <c r="H493" s="165" t="s">
        <v>3326</v>
      </c>
      <c r="I493" s="159">
        <v>6.0</v>
      </c>
      <c r="J493" s="170" t="s">
        <v>3327</v>
      </c>
      <c r="K493" s="164" t="s">
        <v>25</v>
      </c>
      <c r="L493" s="161"/>
      <c r="M493" s="159">
        <v>15.0</v>
      </c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</row>
    <row r="494">
      <c r="A494" s="158">
        <f t="shared" si="30"/>
        <v>10246</v>
      </c>
      <c r="B494" s="159"/>
      <c r="C494" s="159"/>
      <c r="D494" s="160" t="s">
        <v>21</v>
      </c>
      <c r="E494" s="160" t="s">
        <v>3328</v>
      </c>
      <c r="F494" s="159">
        <v>2020.0</v>
      </c>
      <c r="G494" s="164" t="s">
        <v>871</v>
      </c>
      <c r="H494" s="165" t="s">
        <v>950</v>
      </c>
      <c r="I494" s="159">
        <v>369.0</v>
      </c>
      <c r="J494" s="161"/>
      <c r="K494" s="164" t="s">
        <v>25</v>
      </c>
      <c r="L494" s="161"/>
      <c r="M494" s="159">
        <v>15.0</v>
      </c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</row>
    <row r="495">
      <c r="A495" s="158">
        <f t="shared" si="30"/>
        <v>10247</v>
      </c>
      <c r="B495" s="159"/>
      <c r="C495" s="159"/>
      <c r="D495" s="160" t="s">
        <v>21</v>
      </c>
      <c r="E495" s="160" t="s">
        <v>3329</v>
      </c>
      <c r="F495" s="159">
        <v>2020.0</v>
      </c>
      <c r="G495" s="164" t="s">
        <v>876</v>
      </c>
      <c r="H495" s="165" t="s">
        <v>835</v>
      </c>
      <c r="I495" s="159">
        <v>363.0</v>
      </c>
      <c r="J495" s="161"/>
      <c r="K495" s="164" t="s">
        <v>25</v>
      </c>
      <c r="L495" s="161"/>
      <c r="M495" s="159">
        <v>15.0</v>
      </c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</row>
    <row r="496">
      <c r="A496" s="158">
        <f t="shared" si="30"/>
        <v>10248</v>
      </c>
      <c r="B496" s="159"/>
      <c r="C496" s="159"/>
      <c r="D496" s="160" t="s">
        <v>21</v>
      </c>
      <c r="E496" s="160" t="s">
        <v>3330</v>
      </c>
      <c r="F496" s="159">
        <v>2020.0</v>
      </c>
      <c r="G496" s="164" t="s">
        <v>876</v>
      </c>
      <c r="H496" s="165" t="s">
        <v>3331</v>
      </c>
      <c r="I496" s="159">
        <v>91.0</v>
      </c>
      <c r="J496" s="171" t="s">
        <v>898</v>
      </c>
      <c r="K496" s="164" t="s">
        <v>25</v>
      </c>
      <c r="L496" s="161"/>
      <c r="M496" s="159">
        <v>15.0</v>
      </c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</row>
    <row r="497">
      <c r="A497" s="158">
        <f t="shared" si="30"/>
        <v>10249</v>
      </c>
      <c r="B497" s="159"/>
      <c r="C497" s="159"/>
      <c r="D497" s="160" t="s">
        <v>16</v>
      </c>
      <c r="E497" s="160" t="s">
        <v>3332</v>
      </c>
      <c r="F497" s="159">
        <v>2020.0</v>
      </c>
      <c r="G497" s="159" t="s">
        <v>3188</v>
      </c>
      <c r="H497" s="159" t="s">
        <v>885</v>
      </c>
      <c r="I497" s="159" t="s">
        <v>3333</v>
      </c>
      <c r="J497" s="159" t="s">
        <v>3334</v>
      </c>
      <c r="K497" s="159" t="s">
        <v>3335</v>
      </c>
      <c r="L497" s="161"/>
      <c r="M497" s="159">
        <v>15.0</v>
      </c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</row>
    <row r="498">
      <c r="A498" s="158">
        <f t="shared" si="30"/>
        <v>10250</v>
      </c>
      <c r="B498" s="159"/>
      <c r="C498" s="159"/>
      <c r="D498" s="160" t="s">
        <v>16</v>
      </c>
      <c r="E498" s="160" t="s">
        <v>3336</v>
      </c>
      <c r="F498" s="159">
        <v>2020.0</v>
      </c>
      <c r="G498" s="159" t="s">
        <v>884</v>
      </c>
      <c r="H498" s="159" t="s">
        <v>885</v>
      </c>
      <c r="I498" s="159" t="s">
        <v>1771</v>
      </c>
      <c r="J498" s="159" t="s">
        <v>3337</v>
      </c>
      <c r="K498" s="159" t="s">
        <v>20</v>
      </c>
      <c r="L498" s="161"/>
      <c r="M498" s="159">
        <v>15.0</v>
      </c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</row>
    <row r="499">
      <c r="A499" s="158">
        <f t="shared" si="30"/>
        <v>10251</v>
      </c>
      <c r="B499" s="159"/>
      <c r="C499" s="159"/>
      <c r="D499" s="160" t="s">
        <v>16</v>
      </c>
      <c r="E499" s="160" t="s">
        <v>3338</v>
      </c>
      <c r="F499" s="159">
        <v>2020.0</v>
      </c>
      <c r="G499" s="159" t="s">
        <v>884</v>
      </c>
      <c r="H499" s="159" t="s">
        <v>885</v>
      </c>
      <c r="I499" s="159" t="s">
        <v>1771</v>
      </c>
      <c r="J499" s="159" t="s">
        <v>1166</v>
      </c>
      <c r="K499" s="159" t="s">
        <v>20</v>
      </c>
      <c r="L499" s="161"/>
      <c r="M499" s="159">
        <v>15.0</v>
      </c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</row>
    <row r="500">
      <c r="A500" s="158">
        <f t="shared" si="30"/>
        <v>10252</v>
      </c>
      <c r="B500" s="159"/>
      <c r="C500" s="159"/>
      <c r="D500" s="160" t="s">
        <v>21</v>
      </c>
      <c r="E500" s="160" t="s">
        <v>3339</v>
      </c>
      <c r="F500" s="159">
        <v>2020.0</v>
      </c>
      <c r="G500" s="159" t="s">
        <v>786</v>
      </c>
      <c r="H500" s="159" t="s">
        <v>1067</v>
      </c>
      <c r="I500" s="159">
        <v>312.0</v>
      </c>
      <c r="J500" s="161"/>
      <c r="K500" s="159" t="s">
        <v>25</v>
      </c>
      <c r="L500" s="161"/>
      <c r="M500" s="159">
        <v>15.0</v>
      </c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</row>
    <row r="501">
      <c r="A501" s="158">
        <f t="shared" si="30"/>
        <v>10253</v>
      </c>
      <c r="B501" s="159"/>
      <c r="C501" s="159"/>
      <c r="D501" s="160" t="s">
        <v>21</v>
      </c>
      <c r="E501" s="160" t="s">
        <v>3340</v>
      </c>
      <c r="F501" s="159">
        <v>2020.0</v>
      </c>
      <c r="G501" s="159" t="s">
        <v>884</v>
      </c>
      <c r="H501" s="159" t="s">
        <v>1067</v>
      </c>
      <c r="I501" s="159">
        <v>239.0</v>
      </c>
      <c r="J501" s="161"/>
      <c r="K501" s="159" t="s">
        <v>25</v>
      </c>
      <c r="L501" s="161"/>
      <c r="M501" s="159">
        <v>15.0</v>
      </c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</row>
    <row r="502">
      <c r="A502" s="158">
        <f t="shared" si="30"/>
        <v>10254</v>
      </c>
      <c r="B502" s="159"/>
      <c r="C502" s="159"/>
      <c r="D502" s="160" t="s">
        <v>21</v>
      </c>
      <c r="E502" s="160" t="s">
        <v>3341</v>
      </c>
      <c r="F502" s="159">
        <v>2020.0</v>
      </c>
      <c r="G502" s="159" t="s">
        <v>786</v>
      </c>
      <c r="H502" s="159" t="s">
        <v>903</v>
      </c>
      <c r="I502" s="159">
        <v>328.0</v>
      </c>
      <c r="J502" s="159" t="s">
        <v>889</v>
      </c>
      <c r="K502" s="159" t="s">
        <v>862</v>
      </c>
      <c r="L502" s="161"/>
      <c r="M502" s="159">
        <v>15.0</v>
      </c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</row>
    <row r="503">
      <c r="A503" s="158">
        <f>'Drop 1 Baseball'!A340+1</f>
        <v>11876</v>
      </c>
      <c r="B503" s="159"/>
      <c r="C503" s="159"/>
      <c r="D503" s="160" t="s">
        <v>21</v>
      </c>
      <c r="E503" s="160" t="s">
        <v>3342</v>
      </c>
      <c r="F503" s="159">
        <v>2020.0</v>
      </c>
      <c r="G503" s="159" t="s">
        <v>1069</v>
      </c>
      <c r="H503" s="168" t="s">
        <v>835</v>
      </c>
      <c r="I503" s="159">
        <v>261.0</v>
      </c>
      <c r="J503" s="161"/>
      <c r="K503" s="159" t="s">
        <v>30</v>
      </c>
      <c r="L503" s="161"/>
      <c r="M503" s="159">
        <v>15.0</v>
      </c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</row>
    <row r="504">
      <c r="A504" s="158">
        <f>'Drop 1 Baseball'!A343+1</f>
        <v>11958</v>
      </c>
      <c r="B504" s="159"/>
      <c r="C504" s="159"/>
      <c r="D504" s="160" t="s">
        <v>21</v>
      </c>
      <c r="E504" s="160" t="s">
        <v>3343</v>
      </c>
      <c r="F504" s="159">
        <v>2020.0</v>
      </c>
      <c r="G504" s="159" t="s">
        <v>1069</v>
      </c>
      <c r="H504" s="159" t="s">
        <v>835</v>
      </c>
      <c r="I504" s="159">
        <v>261.0</v>
      </c>
      <c r="J504" s="161"/>
      <c r="K504" s="159" t="s">
        <v>30</v>
      </c>
      <c r="L504" s="161"/>
      <c r="M504" s="159">
        <v>15.0</v>
      </c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</row>
    <row r="505">
      <c r="A505" s="158">
        <f t="shared" ref="A505:A510" si="31">A504+1</f>
        <v>11959</v>
      </c>
      <c r="B505" s="159"/>
      <c r="C505" s="159"/>
      <c r="D505" s="160" t="s">
        <v>21</v>
      </c>
      <c r="E505" s="160" t="s">
        <v>3344</v>
      </c>
      <c r="F505" s="159">
        <v>2020.0</v>
      </c>
      <c r="G505" s="159" t="s">
        <v>786</v>
      </c>
      <c r="H505" s="159" t="s">
        <v>3345</v>
      </c>
      <c r="I505" s="159">
        <v>305.0</v>
      </c>
      <c r="J505" s="159" t="s">
        <v>2639</v>
      </c>
      <c r="K505" s="159" t="s">
        <v>25</v>
      </c>
      <c r="L505" s="161"/>
      <c r="M505" s="159">
        <v>15.0</v>
      </c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</row>
    <row r="506">
      <c r="A506" s="158">
        <f t="shared" si="31"/>
        <v>11960</v>
      </c>
      <c r="B506" s="159"/>
      <c r="C506" s="159"/>
      <c r="D506" s="160" t="s">
        <v>21</v>
      </c>
      <c r="E506" s="160" t="s">
        <v>3346</v>
      </c>
      <c r="F506" s="159">
        <v>2020.0</v>
      </c>
      <c r="G506" s="159" t="s">
        <v>786</v>
      </c>
      <c r="H506" s="159" t="s">
        <v>3345</v>
      </c>
      <c r="I506" s="159">
        <v>305.0</v>
      </c>
      <c r="J506" s="159" t="s">
        <v>2639</v>
      </c>
      <c r="K506" s="159" t="s">
        <v>25</v>
      </c>
      <c r="L506" s="161"/>
      <c r="M506" s="159">
        <v>15.0</v>
      </c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</row>
    <row r="507">
      <c r="A507" s="158">
        <f t="shared" si="31"/>
        <v>11961</v>
      </c>
      <c r="B507" s="159"/>
      <c r="C507" s="159"/>
      <c r="D507" s="160" t="s">
        <v>66</v>
      </c>
      <c r="E507" s="160" t="s">
        <v>3347</v>
      </c>
      <c r="F507" s="159">
        <v>2020.0</v>
      </c>
      <c r="G507" s="159" t="s">
        <v>786</v>
      </c>
      <c r="H507" s="159" t="s">
        <v>950</v>
      </c>
      <c r="I507" s="159">
        <v>339.0</v>
      </c>
      <c r="J507" s="161"/>
      <c r="K507" s="159" t="s">
        <v>467</v>
      </c>
      <c r="L507" s="161"/>
      <c r="M507" s="159">
        <v>15.0</v>
      </c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</row>
    <row r="508">
      <c r="A508" s="158">
        <f t="shared" si="31"/>
        <v>11962</v>
      </c>
      <c r="B508" s="159"/>
      <c r="C508" s="159"/>
      <c r="D508" s="160" t="s">
        <v>21</v>
      </c>
      <c r="E508" s="160" t="s">
        <v>3348</v>
      </c>
      <c r="F508" s="159">
        <v>2020.0</v>
      </c>
      <c r="G508" s="159" t="s">
        <v>786</v>
      </c>
      <c r="H508" s="159" t="s">
        <v>922</v>
      </c>
      <c r="I508" s="159">
        <v>1.0</v>
      </c>
      <c r="J508" s="159" t="s">
        <v>3349</v>
      </c>
      <c r="K508" s="159" t="s">
        <v>25</v>
      </c>
      <c r="L508" s="161"/>
      <c r="M508" s="159">
        <v>15.0</v>
      </c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</row>
    <row r="509">
      <c r="A509" s="158">
        <f t="shared" si="31"/>
        <v>11963</v>
      </c>
      <c r="B509" s="159"/>
      <c r="C509" s="159"/>
      <c r="D509" s="160" t="s">
        <v>21</v>
      </c>
      <c r="E509" s="160" t="s">
        <v>3350</v>
      </c>
      <c r="F509" s="159">
        <v>2020.0</v>
      </c>
      <c r="G509" s="159" t="s">
        <v>853</v>
      </c>
      <c r="H509" s="159" t="s">
        <v>3351</v>
      </c>
      <c r="I509" s="159">
        <v>132.0</v>
      </c>
      <c r="J509" s="159" t="s">
        <v>857</v>
      </c>
      <c r="K509" s="159" t="s">
        <v>30</v>
      </c>
      <c r="L509" s="161"/>
      <c r="M509" s="159">
        <v>15.0</v>
      </c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</row>
    <row r="510">
      <c r="A510" s="158">
        <f t="shared" si="31"/>
        <v>11964</v>
      </c>
      <c r="B510" s="159"/>
      <c r="C510" s="159"/>
      <c r="D510" s="160" t="s">
        <v>21</v>
      </c>
      <c r="E510" s="160" t="s">
        <v>3352</v>
      </c>
      <c r="F510" s="159">
        <v>2020.0</v>
      </c>
      <c r="G510" s="159" t="s">
        <v>853</v>
      </c>
      <c r="H510" s="159" t="s">
        <v>997</v>
      </c>
      <c r="I510" s="159">
        <v>18.0</v>
      </c>
      <c r="J510" s="161"/>
      <c r="K510" s="159" t="s">
        <v>30</v>
      </c>
      <c r="L510" s="161"/>
      <c r="M510" s="159">
        <v>15.0</v>
      </c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</row>
    <row r="511">
      <c r="A511" s="89" t="str">
        <f>'Drop 1 Baseball'!A373+1</f>
        <v>#VALUE!</v>
      </c>
      <c r="B511" s="5"/>
      <c r="C511" s="5"/>
      <c r="D511" s="90" t="s">
        <v>16</v>
      </c>
      <c r="E511" s="90" t="s">
        <v>3353</v>
      </c>
      <c r="F511" s="5">
        <v>2021.0</v>
      </c>
      <c r="G511" s="5" t="s">
        <v>90</v>
      </c>
      <c r="H511" s="5" t="s">
        <v>1403</v>
      </c>
      <c r="I511" s="5" t="s">
        <v>3354</v>
      </c>
      <c r="J511" s="172" t="s">
        <v>3355</v>
      </c>
      <c r="K511" s="5" t="s">
        <v>60</v>
      </c>
      <c r="M511" s="5">
        <v>15.0</v>
      </c>
    </row>
    <row r="512">
      <c r="A512" s="89" t="str">
        <f t="shared" ref="A512:A524" si="32">A511+1</f>
        <v>#VALUE!</v>
      </c>
      <c r="B512" s="5"/>
      <c r="C512" s="5"/>
      <c r="D512" s="90" t="s">
        <v>21</v>
      </c>
      <c r="E512" s="90" t="s">
        <v>3356</v>
      </c>
      <c r="F512" s="5">
        <v>2011.0</v>
      </c>
      <c r="G512" s="5" t="s">
        <v>62</v>
      </c>
      <c r="H512" s="5" t="s">
        <v>3357</v>
      </c>
      <c r="I512" s="5">
        <v>200.0</v>
      </c>
      <c r="K512" s="5" t="s">
        <v>25</v>
      </c>
      <c r="M512" s="5">
        <v>15.0</v>
      </c>
    </row>
    <row r="513">
      <c r="A513" s="89" t="str">
        <f t="shared" si="32"/>
        <v>#VALUE!</v>
      </c>
      <c r="B513" s="5"/>
      <c r="C513" s="5"/>
      <c r="D513" s="90" t="s">
        <v>21</v>
      </c>
      <c r="E513" s="90" t="s">
        <v>3358</v>
      </c>
      <c r="F513" s="5">
        <v>2011.0</v>
      </c>
      <c r="G513" s="5" t="s">
        <v>62</v>
      </c>
      <c r="H513" s="5" t="s">
        <v>3357</v>
      </c>
      <c r="I513" s="5">
        <v>200.0</v>
      </c>
      <c r="K513" s="5" t="s">
        <v>25</v>
      </c>
      <c r="M513" s="5">
        <v>15.0</v>
      </c>
    </row>
    <row r="514">
      <c r="A514" s="89" t="str">
        <f t="shared" si="32"/>
        <v>#VALUE!</v>
      </c>
      <c r="B514" s="5"/>
      <c r="C514" s="5"/>
      <c r="D514" s="90" t="s">
        <v>21</v>
      </c>
      <c r="E514" s="90" t="s">
        <v>3359</v>
      </c>
      <c r="F514" s="5">
        <v>2011.0</v>
      </c>
      <c r="G514" s="5" t="s">
        <v>62</v>
      </c>
      <c r="H514" s="5" t="s">
        <v>3357</v>
      </c>
      <c r="I514" s="5">
        <v>200.0</v>
      </c>
      <c r="K514" s="5" t="s">
        <v>25</v>
      </c>
      <c r="M514" s="5">
        <v>15.0</v>
      </c>
    </row>
    <row r="515">
      <c r="A515" s="89" t="str">
        <f t="shared" si="32"/>
        <v>#VALUE!</v>
      </c>
      <c r="B515" s="5"/>
      <c r="C515" s="5"/>
      <c r="D515" s="90" t="s">
        <v>21</v>
      </c>
      <c r="E515" s="90" t="s">
        <v>3360</v>
      </c>
      <c r="F515" s="5">
        <v>2011.0</v>
      </c>
      <c r="G515" s="5" t="s">
        <v>62</v>
      </c>
      <c r="H515" s="5" t="s">
        <v>3357</v>
      </c>
      <c r="I515" s="5">
        <v>200.0</v>
      </c>
      <c r="K515" s="5" t="s">
        <v>25</v>
      </c>
      <c r="M515" s="5">
        <v>15.0</v>
      </c>
    </row>
    <row r="516">
      <c r="A516" s="89" t="str">
        <f t="shared" si="32"/>
        <v>#VALUE!</v>
      </c>
      <c r="B516" s="5"/>
      <c r="C516" s="5"/>
      <c r="D516" s="90" t="s">
        <v>21</v>
      </c>
      <c r="E516" s="90" t="s">
        <v>3361</v>
      </c>
      <c r="F516" s="5">
        <v>2011.0</v>
      </c>
      <c r="G516" s="5" t="s">
        <v>62</v>
      </c>
      <c r="H516" s="5" t="s">
        <v>3357</v>
      </c>
      <c r="I516" s="5">
        <v>200.0</v>
      </c>
      <c r="K516" s="5" t="s">
        <v>25</v>
      </c>
      <c r="M516" s="5">
        <v>15.0</v>
      </c>
    </row>
    <row r="517">
      <c r="A517" s="89" t="str">
        <f t="shared" si="32"/>
        <v>#VALUE!</v>
      </c>
      <c r="B517" s="5"/>
      <c r="C517" s="5"/>
      <c r="D517" s="90" t="s">
        <v>21</v>
      </c>
      <c r="E517" s="90" t="s">
        <v>3362</v>
      </c>
      <c r="F517" s="5">
        <v>2011.0</v>
      </c>
      <c r="G517" s="5" t="s">
        <v>62</v>
      </c>
      <c r="H517" s="5" t="s">
        <v>3357</v>
      </c>
      <c r="I517" s="5">
        <v>200.0</v>
      </c>
      <c r="K517" s="5" t="s">
        <v>25</v>
      </c>
      <c r="M517" s="5">
        <v>15.0</v>
      </c>
    </row>
    <row r="518">
      <c r="A518" s="89" t="str">
        <f t="shared" si="32"/>
        <v>#VALUE!</v>
      </c>
      <c r="B518" s="5"/>
      <c r="C518" s="5"/>
      <c r="D518" s="90" t="s">
        <v>21</v>
      </c>
      <c r="E518" s="90" t="s">
        <v>3363</v>
      </c>
      <c r="F518" s="5">
        <v>2013.0</v>
      </c>
      <c r="G518" s="5" t="s">
        <v>237</v>
      </c>
      <c r="H518" s="5" t="s">
        <v>1081</v>
      </c>
      <c r="I518" s="5">
        <v>19.0</v>
      </c>
      <c r="J518" s="5" t="s">
        <v>3364</v>
      </c>
      <c r="K518" s="5" t="s">
        <v>25</v>
      </c>
      <c r="M518" s="5">
        <v>15.0</v>
      </c>
    </row>
    <row r="519">
      <c r="A519" s="89" t="str">
        <f t="shared" si="32"/>
        <v>#VALUE!</v>
      </c>
      <c r="B519" s="5"/>
      <c r="C519" s="5"/>
      <c r="D519" s="90" t="s">
        <v>21</v>
      </c>
      <c r="E519" s="90" t="s">
        <v>3365</v>
      </c>
      <c r="F519" s="5">
        <v>2013.0</v>
      </c>
      <c r="G519" s="5" t="s">
        <v>237</v>
      </c>
      <c r="H519" s="5" t="s">
        <v>1081</v>
      </c>
      <c r="I519" s="5">
        <v>19.0</v>
      </c>
      <c r="J519" s="5" t="s">
        <v>3364</v>
      </c>
      <c r="K519" s="5" t="s">
        <v>25</v>
      </c>
      <c r="M519" s="5">
        <v>15.0</v>
      </c>
    </row>
    <row r="520">
      <c r="A520" s="89" t="str">
        <f t="shared" si="32"/>
        <v>#VALUE!</v>
      </c>
      <c r="B520" s="5"/>
      <c r="C520" s="5"/>
      <c r="D520" s="90" t="s">
        <v>21</v>
      </c>
      <c r="E520" s="90" t="s">
        <v>3366</v>
      </c>
      <c r="F520" s="5">
        <v>2013.0</v>
      </c>
      <c r="G520" s="5" t="s">
        <v>237</v>
      </c>
      <c r="H520" s="5" t="s">
        <v>1081</v>
      </c>
      <c r="I520" s="5">
        <v>19.0</v>
      </c>
      <c r="K520" s="5" t="s">
        <v>25</v>
      </c>
      <c r="M520" s="5">
        <v>15.0</v>
      </c>
    </row>
    <row r="521">
      <c r="A521" s="89" t="str">
        <f t="shared" si="32"/>
        <v>#VALUE!</v>
      </c>
      <c r="B521" s="5"/>
      <c r="C521" s="5"/>
      <c r="D521" s="90" t="s">
        <v>21</v>
      </c>
      <c r="E521" s="90" t="s">
        <v>3367</v>
      </c>
      <c r="F521" s="5">
        <v>2013.0</v>
      </c>
      <c r="G521" s="5" t="s">
        <v>237</v>
      </c>
      <c r="H521" s="5" t="s">
        <v>1081</v>
      </c>
      <c r="I521" s="5">
        <v>19.0</v>
      </c>
      <c r="K521" s="5" t="s">
        <v>25</v>
      </c>
      <c r="M521" s="5">
        <v>15.0</v>
      </c>
    </row>
    <row r="522">
      <c r="A522" s="89" t="str">
        <f t="shared" si="32"/>
        <v>#VALUE!</v>
      </c>
      <c r="B522" s="5"/>
      <c r="C522" s="5"/>
      <c r="D522" s="90" t="s">
        <v>21</v>
      </c>
      <c r="E522" s="90" t="s">
        <v>3368</v>
      </c>
      <c r="F522" s="5">
        <v>2013.0</v>
      </c>
      <c r="G522" s="5" t="s">
        <v>237</v>
      </c>
      <c r="H522" s="5" t="s">
        <v>1081</v>
      </c>
      <c r="I522" s="5">
        <v>19.0</v>
      </c>
      <c r="K522" s="5" t="s">
        <v>25</v>
      </c>
      <c r="M522" s="5">
        <v>15.0</v>
      </c>
    </row>
    <row r="523">
      <c r="A523" s="158" t="str">
        <f t="shared" si="32"/>
        <v>#VALUE!</v>
      </c>
      <c r="B523" s="159"/>
      <c r="C523" s="159"/>
      <c r="D523" s="160" t="s">
        <v>21</v>
      </c>
      <c r="E523" s="160" t="s">
        <v>3369</v>
      </c>
      <c r="F523" s="159">
        <v>2013.0</v>
      </c>
      <c r="G523" s="159" t="s">
        <v>237</v>
      </c>
      <c r="H523" s="159" t="s">
        <v>1081</v>
      </c>
      <c r="I523" s="159">
        <v>19.0</v>
      </c>
      <c r="J523" s="161"/>
      <c r="K523" s="159" t="s">
        <v>25</v>
      </c>
      <c r="L523" s="161"/>
      <c r="M523" s="159">
        <v>15.0</v>
      </c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</row>
    <row r="524">
      <c r="A524" s="158" t="str">
        <f t="shared" si="32"/>
        <v>#VALUE!</v>
      </c>
      <c r="B524" s="159"/>
      <c r="C524" s="159"/>
      <c r="D524" s="160" t="s">
        <v>21</v>
      </c>
      <c r="E524" s="160" t="s">
        <v>3370</v>
      </c>
      <c r="F524" s="159">
        <v>2013.0</v>
      </c>
      <c r="G524" s="159" t="s">
        <v>237</v>
      </c>
      <c r="H524" s="159" t="s">
        <v>1081</v>
      </c>
      <c r="I524" s="159">
        <v>19.0</v>
      </c>
      <c r="J524" s="161"/>
      <c r="K524" s="159" t="s">
        <v>25</v>
      </c>
      <c r="L524" s="161"/>
      <c r="M524" s="159">
        <v>15.0</v>
      </c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</row>
    <row r="525">
      <c r="A525" s="89">
        <f>'Drop 1 Baseball'!A439+1</f>
        <v>12296</v>
      </c>
      <c r="B525" s="5"/>
      <c r="C525" s="5"/>
      <c r="D525" s="90" t="s">
        <v>21</v>
      </c>
      <c r="E525" s="90" t="s">
        <v>3371</v>
      </c>
      <c r="F525" s="5">
        <v>2017.0</v>
      </c>
      <c r="G525" s="5" t="s">
        <v>905</v>
      </c>
      <c r="H525" s="5" t="s">
        <v>935</v>
      </c>
      <c r="I525" s="5">
        <v>212.0</v>
      </c>
      <c r="J525" s="5" t="s">
        <v>786</v>
      </c>
      <c r="K525" s="5" t="s">
        <v>25</v>
      </c>
      <c r="M525" s="5">
        <v>15.0</v>
      </c>
    </row>
    <row r="526">
      <c r="A526" s="89">
        <v>10640.0</v>
      </c>
      <c r="B526" s="5"/>
      <c r="C526" s="5"/>
      <c r="D526" s="90" t="s">
        <v>21</v>
      </c>
      <c r="E526" s="90" t="s">
        <v>3372</v>
      </c>
      <c r="F526" s="5">
        <v>2017.0</v>
      </c>
      <c r="G526" s="5" t="s">
        <v>905</v>
      </c>
      <c r="H526" s="5" t="s">
        <v>935</v>
      </c>
      <c r="I526" s="5">
        <v>212.0</v>
      </c>
      <c r="J526" s="5" t="s">
        <v>786</v>
      </c>
      <c r="K526" s="5" t="s">
        <v>25</v>
      </c>
      <c r="M526" s="5">
        <v>15.0</v>
      </c>
    </row>
    <row r="527">
      <c r="A527" s="89">
        <f t="shared" ref="A527:A533" si="33">A526+1</f>
        <v>10641</v>
      </c>
      <c r="B527" s="5"/>
      <c r="C527" s="5"/>
      <c r="D527" s="90" t="s">
        <v>21</v>
      </c>
      <c r="E527" s="90" t="s">
        <v>3373</v>
      </c>
      <c r="F527" s="5">
        <v>2017.0</v>
      </c>
      <c r="G527" s="5" t="s">
        <v>905</v>
      </c>
      <c r="H527" s="5" t="s">
        <v>935</v>
      </c>
      <c r="I527" s="5">
        <v>212.0</v>
      </c>
      <c r="J527" s="5" t="s">
        <v>786</v>
      </c>
      <c r="K527" s="5" t="s">
        <v>25</v>
      </c>
      <c r="M527" s="5">
        <v>15.0</v>
      </c>
    </row>
    <row r="528">
      <c r="A528" s="89">
        <f t="shared" si="33"/>
        <v>10642</v>
      </c>
      <c r="B528" s="5"/>
      <c r="C528" s="5"/>
      <c r="D528" s="90" t="s">
        <v>21</v>
      </c>
      <c r="E528" s="90" t="s">
        <v>3374</v>
      </c>
      <c r="F528" s="5">
        <v>2017.0</v>
      </c>
      <c r="G528" s="5" t="s">
        <v>905</v>
      </c>
      <c r="H528" s="5" t="s">
        <v>935</v>
      </c>
      <c r="I528" s="5">
        <v>212.0</v>
      </c>
      <c r="J528" s="5" t="s">
        <v>786</v>
      </c>
      <c r="K528" s="5" t="s">
        <v>25</v>
      </c>
      <c r="M528" s="5">
        <v>15.0</v>
      </c>
    </row>
    <row r="529">
      <c r="A529" s="89">
        <f t="shared" si="33"/>
        <v>10643</v>
      </c>
      <c r="B529" s="5"/>
      <c r="C529" s="5"/>
      <c r="D529" s="90" t="s">
        <v>21</v>
      </c>
      <c r="E529" s="90" t="s">
        <v>3375</v>
      </c>
      <c r="F529" s="5">
        <v>2017.0</v>
      </c>
      <c r="G529" s="5" t="s">
        <v>905</v>
      </c>
      <c r="H529" s="5" t="s">
        <v>935</v>
      </c>
      <c r="I529" s="5">
        <v>212.0</v>
      </c>
      <c r="J529" s="5" t="s">
        <v>786</v>
      </c>
      <c r="K529" s="5" t="s">
        <v>25</v>
      </c>
      <c r="M529" s="5">
        <v>15.0</v>
      </c>
    </row>
    <row r="530">
      <c r="A530" s="89">
        <f t="shared" si="33"/>
        <v>10644</v>
      </c>
      <c r="B530" s="5"/>
      <c r="C530" s="5"/>
      <c r="D530" s="90" t="s">
        <v>21</v>
      </c>
      <c r="E530" s="90" t="s">
        <v>3376</v>
      </c>
      <c r="F530" s="5">
        <v>2017.0</v>
      </c>
      <c r="G530" s="5" t="s">
        <v>905</v>
      </c>
      <c r="H530" s="5" t="s">
        <v>935</v>
      </c>
      <c r="I530" s="5">
        <v>212.0</v>
      </c>
      <c r="J530" s="5" t="s">
        <v>786</v>
      </c>
      <c r="K530" s="5" t="s">
        <v>25</v>
      </c>
      <c r="M530" s="5">
        <v>15.0</v>
      </c>
    </row>
    <row r="531">
      <c r="A531" s="89">
        <f t="shared" si="33"/>
        <v>10645</v>
      </c>
      <c r="B531" s="5"/>
      <c r="C531" s="5"/>
      <c r="D531" s="90" t="s">
        <v>21</v>
      </c>
      <c r="E531" s="173" t="s">
        <v>3377</v>
      </c>
      <c r="F531" s="174">
        <v>2017.0</v>
      </c>
      <c r="G531" s="174" t="s">
        <v>905</v>
      </c>
      <c r="H531" s="174" t="s">
        <v>935</v>
      </c>
      <c r="I531" s="174">
        <v>212.0</v>
      </c>
      <c r="J531" s="174" t="s">
        <v>786</v>
      </c>
      <c r="K531" s="174" t="s">
        <v>25</v>
      </c>
      <c r="M531" s="5">
        <v>15.0</v>
      </c>
    </row>
    <row r="532">
      <c r="A532" s="89">
        <f t="shared" si="33"/>
        <v>10646</v>
      </c>
      <c r="B532" s="5"/>
      <c r="C532" s="5"/>
      <c r="D532" s="90" t="s">
        <v>21</v>
      </c>
      <c r="E532" s="90" t="s">
        <v>3378</v>
      </c>
      <c r="F532" s="5">
        <v>2017.0</v>
      </c>
      <c r="G532" s="5" t="s">
        <v>65</v>
      </c>
      <c r="H532" s="110" t="s">
        <v>1340</v>
      </c>
      <c r="I532" s="5">
        <v>318.0</v>
      </c>
      <c r="K532" s="5" t="s">
        <v>72</v>
      </c>
      <c r="M532" s="5">
        <v>15.0</v>
      </c>
    </row>
    <row r="533">
      <c r="A533" s="89">
        <f t="shared" si="33"/>
        <v>10647</v>
      </c>
      <c r="B533" s="5"/>
      <c r="C533" s="5"/>
      <c r="D533" s="90" t="s">
        <v>21</v>
      </c>
      <c r="E533" s="90" t="s">
        <v>3379</v>
      </c>
      <c r="F533" s="5">
        <v>2017.0</v>
      </c>
      <c r="G533" s="5" t="s">
        <v>65</v>
      </c>
      <c r="H533" s="110" t="s">
        <v>1340</v>
      </c>
      <c r="I533" s="5">
        <v>318.0</v>
      </c>
      <c r="K533" s="5" t="s">
        <v>72</v>
      </c>
      <c r="M533" s="5">
        <v>15.0</v>
      </c>
    </row>
    <row r="534">
      <c r="A534" s="89">
        <v>10667.0</v>
      </c>
      <c r="B534" s="5"/>
      <c r="C534" s="5"/>
      <c r="D534" s="90" t="s">
        <v>21</v>
      </c>
      <c r="E534" s="90" t="s">
        <v>3380</v>
      </c>
      <c r="F534" s="5">
        <v>2017.0</v>
      </c>
      <c r="G534" s="5" t="s">
        <v>65</v>
      </c>
      <c r="H534" s="110" t="s">
        <v>1340</v>
      </c>
      <c r="I534" s="5">
        <v>318.0</v>
      </c>
      <c r="K534" s="5" t="s">
        <v>72</v>
      </c>
      <c r="M534" s="5">
        <v>15.0</v>
      </c>
    </row>
    <row r="535">
      <c r="A535" s="89">
        <f t="shared" ref="A535:A542" si="34">A534+1</f>
        <v>10668</v>
      </c>
      <c r="B535" s="5"/>
      <c r="C535" s="5"/>
      <c r="D535" s="125" t="s">
        <v>66</v>
      </c>
      <c r="E535" s="125" t="s">
        <v>3381</v>
      </c>
      <c r="F535" s="91">
        <v>2018.0</v>
      </c>
      <c r="G535" s="91" t="s">
        <v>119</v>
      </c>
      <c r="H535" s="91" t="s">
        <v>3382</v>
      </c>
      <c r="I535" s="91">
        <v>308.0</v>
      </c>
      <c r="J535" s="92"/>
      <c r="K535" s="91" t="s">
        <v>244</v>
      </c>
      <c r="M535" s="5">
        <v>15.0</v>
      </c>
    </row>
    <row r="536">
      <c r="A536" s="89">
        <f t="shared" si="34"/>
        <v>10669</v>
      </c>
      <c r="B536" s="5"/>
      <c r="C536" s="5"/>
      <c r="D536" s="125" t="s">
        <v>21</v>
      </c>
      <c r="E536" s="125" t="s">
        <v>3383</v>
      </c>
      <c r="F536" s="91">
        <v>2018.0</v>
      </c>
      <c r="G536" s="91" t="s">
        <v>1347</v>
      </c>
      <c r="H536" s="91" t="s">
        <v>847</v>
      </c>
      <c r="I536" s="91">
        <v>49.0</v>
      </c>
      <c r="J536" s="92"/>
      <c r="K536" s="91" t="s">
        <v>25</v>
      </c>
      <c r="M536" s="5">
        <v>15.0</v>
      </c>
    </row>
    <row r="537">
      <c r="A537" s="89">
        <f t="shared" si="34"/>
        <v>10670</v>
      </c>
      <c r="B537" s="5"/>
      <c r="C537" s="5"/>
      <c r="D537" s="125" t="s">
        <v>21</v>
      </c>
      <c r="E537" s="125" t="s">
        <v>3384</v>
      </c>
      <c r="F537" s="91">
        <v>2019.0</v>
      </c>
      <c r="G537" s="91" t="s">
        <v>3149</v>
      </c>
      <c r="H537" s="91" t="s">
        <v>847</v>
      </c>
      <c r="I537" s="91">
        <v>1.0</v>
      </c>
      <c r="J537" s="91" t="s">
        <v>3385</v>
      </c>
      <c r="K537" s="91" t="s">
        <v>25</v>
      </c>
      <c r="M537" s="5">
        <v>15.0</v>
      </c>
    </row>
    <row r="538">
      <c r="A538" s="89">
        <f t="shared" si="34"/>
        <v>10671</v>
      </c>
      <c r="B538" s="5"/>
      <c r="C538" s="5"/>
      <c r="D538" s="125" t="s">
        <v>21</v>
      </c>
      <c r="E538" s="125" t="s">
        <v>3386</v>
      </c>
      <c r="F538" s="91">
        <v>2019.0</v>
      </c>
      <c r="G538" s="91" t="s">
        <v>3387</v>
      </c>
      <c r="H538" s="136" t="s">
        <v>1089</v>
      </c>
      <c r="I538" s="91">
        <v>329.0</v>
      </c>
      <c r="J538" s="92"/>
      <c r="K538" s="91" t="s">
        <v>25</v>
      </c>
      <c r="M538" s="5">
        <v>15.0</v>
      </c>
    </row>
    <row r="539">
      <c r="A539" s="89">
        <f t="shared" si="34"/>
        <v>10672</v>
      </c>
      <c r="B539" s="5"/>
      <c r="C539" s="5"/>
      <c r="D539" s="125" t="s">
        <v>21</v>
      </c>
      <c r="E539" s="125" t="s">
        <v>3388</v>
      </c>
      <c r="F539" s="91">
        <v>2019.0</v>
      </c>
      <c r="G539" s="91" t="s">
        <v>905</v>
      </c>
      <c r="H539" s="91" t="s">
        <v>1092</v>
      </c>
      <c r="I539" s="91">
        <v>343.0</v>
      </c>
      <c r="J539" s="92"/>
      <c r="K539" s="91" t="s">
        <v>25</v>
      </c>
      <c r="M539" s="5">
        <v>15.0</v>
      </c>
    </row>
    <row r="540">
      <c r="A540" s="89">
        <f t="shared" si="34"/>
        <v>10673</v>
      </c>
      <c r="B540" s="5"/>
      <c r="C540" s="5"/>
      <c r="D540" s="125" t="s">
        <v>161</v>
      </c>
      <c r="E540" s="173" t="s">
        <v>3389</v>
      </c>
      <c r="F540" s="174">
        <v>2019.0</v>
      </c>
      <c r="G540" s="174" t="s">
        <v>2012</v>
      </c>
      <c r="H540" s="174" t="s">
        <v>1092</v>
      </c>
      <c r="I540" s="174">
        <v>163.0</v>
      </c>
      <c r="J540" s="175"/>
      <c r="K540" s="174" t="s">
        <v>25</v>
      </c>
      <c r="M540" s="5">
        <v>15.0</v>
      </c>
    </row>
    <row r="541">
      <c r="A541" s="89">
        <f t="shared" si="34"/>
        <v>10674</v>
      </c>
      <c r="B541" s="5"/>
      <c r="C541" s="5"/>
      <c r="D541" s="125" t="s">
        <v>21</v>
      </c>
      <c r="E541" s="173" t="s">
        <v>3390</v>
      </c>
      <c r="F541" s="174">
        <v>2020.0</v>
      </c>
      <c r="G541" s="174" t="s">
        <v>1161</v>
      </c>
      <c r="H541" s="174" t="s">
        <v>1201</v>
      </c>
      <c r="I541" s="174" t="s">
        <v>3391</v>
      </c>
      <c r="J541" s="174" t="s">
        <v>3392</v>
      </c>
      <c r="K541" s="174" t="s">
        <v>25</v>
      </c>
      <c r="M541" s="5">
        <v>15.0</v>
      </c>
    </row>
    <row r="542">
      <c r="A542" s="89">
        <f t="shared" si="34"/>
        <v>10675</v>
      </c>
      <c r="B542" s="5"/>
      <c r="C542" s="5"/>
      <c r="D542" s="125" t="s">
        <v>16</v>
      </c>
      <c r="E542" s="125" t="s">
        <v>3393</v>
      </c>
      <c r="F542" s="91">
        <v>2020.0</v>
      </c>
      <c r="G542" s="91" t="s">
        <v>956</v>
      </c>
      <c r="H542" s="91" t="s">
        <v>895</v>
      </c>
      <c r="I542" s="91" t="s">
        <v>3394</v>
      </c>
      <c r="J542" s="92"/>
      <c r="K542" s="91" t="s">
        <v>20</v>
      </c>
      <c r="M542" s="5">
        <v>15.0</v>
      </c>
    </row>
    <row r="543">
      <c r="A543" s="89">
        <f>'Drop 1 Baseball'!A441+1</f>
        <v>12300</v>
      </c>
      <c r="B543" s="5"/>
      <c r="C543" s="5"/>
      <c r="D543" s="125" t="s">
        <v>21</v>
      </c>
      <c r="E543" s="125" t="s">
        <v>3395</v>
      </c>
      <c r="F543" s="91">
        <v>2011.0</v>
      </c>
      <c r="G543" s="91" t="s">
        <v>62</v>
      </c>
      <c r="H543" s="91" t="s">
        <v>3357</v>
      </c>
      <c r="I543" s="91">
        <v>200.0</v>
      </c>
      <c r="J543" s="91" t="s">
        <v>3396</v>
      </c>
      <c r="K543" s="91" t="s">
        <v>25</v>
      </c>
      <c r="M543" s="5">
        <v>15.0</v>
      </c>
    </row>
    <row r="544">
      <c r="A544" s="89">
        <f t="shared" ref="A544:A568" si="35">A543+1</f>
        <v>12301</v>
      </c>
      <c r="B544" s="5"/>
      <c r="C544" s="5"/>
      <c r="D544" s="125" t="s">
        <v>16</v>
      </c>
      <c r="E544" s="125" t="s">
        <v>3397</v>
      </c>
      <c r="F544" s="91">
        <v>2020.0</v>
      </c>
      <c r="G544" s="91" t="s">
        <v>1077</v>
      </c>
      <c r="H544" s="91" t="s">
        <v>854</v>
      </c>
      <c r="I544" s="91" t="s">
        <v>3398</v>
      </c>
      <c r="J544" s="91" t="s">
        <v>1731</v>
      </c>
      <c r="K544" s="91" t="s">
        <v>20</v>
      </c>
      <c r="M544" s="5">
        <v>15.0</v>
      </c>
    </row>
    <row r="545">
      <c r="A545" s="89">
        <f t="shared" si="35"/>
        <v>12302</v>
      </c>
      <c r="B545" s="5"/>
      <c r="C545" s="5"/>
      <c r="D545" s="125" t="s">
        <v>16</v>
      </c>
      <c r="E545" s="173" t="s">
        <v>3399</v>
      </c>
      <c r="F545" s="174">
        <v>2020.0</v>
      </c>
      <c r="G545" s="174" t="s">
        <v>3149</v>
      </c>
      <c r="H545" s="174" t="s">
        <v>880</v>
      </c>
      <c r="I545" s="174" t="s">
        <v>3400</v>
      </c>
      <c r="J545" s="174" t="s">
        <v>1155</v>
      </c>
      <c r="K545" s="174" t="s">
        <v>60</v>
      </c>
      <c r="M545" s="5">
        <v>15.0</v>
      </c>
    </row>
    <row r="546">
      <c r="A546" s="89">
        <f t="shared" si="35"/>
        <v>12303</v>
      </c>
      <c r="B546" s="111"/>
      <c r="C546" s="111"/>
      <c r="D546" s="125" t="s">
        <v>21</v>
      </c>
      <c r="E546" s="125" t="s">
        <v>3401</v>
      </c>
      <c r="F546" s="91">
        <v>2020.0</v>
      </c>
      <c r="G546" s="91" t="s">
        <v>65</v>
      </c>
      <c r="H546" s="91" t="s">
        <v>950</v>
      </c>
      <c r="I546" s="91">
        <v>302.0</v>
      </c>
      <c r="J546" s="92"/>
      <c r="K546" s="91" t="s">
        <v>25</v>
      </c>
      <c r="M546" s="5">
        <v>15.0</v>
      </c>
    </row>
    <row r="547">
      <c r="A547" s="89">
        <f t="shared" si="35"/>
        <v>12304</v>
      </c>
      <c r="B547" s="111"/>
      <c r="C547" s="111"/>
      <c r="D547" s="125" t="s">
        <v>21</v>
      </c>
      <c r="E547" s="125" t="s">
        <v>3402</v>
      </c>
      <c r="F547" s="91">
        <v>2020.0</v>
      </c>
      <c r="G547" s="91" t="s">
        <v>65</v>
      </c>
      <c r="H547" s="91" t="s">
        <v>950</v>
      </c>
      <c r="I547" s="91">
        <v>302.0</v>
      </c>
      <c r="J547" s="92"/>
      <c r="K547" s="91" t="s">
        <v>25</v>
      </c>
      <c r="M547" s="5">
        <v>15.0</v>
      </c>
    </row>
    <row r="548">
      <c r="A548" s="158">
        <f t="shared" si="35"/>
        <v>12305</v>
      </c>
      <c r="B548" s="159"/>
      <c r="C548" s="159"/>
      <c r="D548" s="160" t="s">
        <v>21</v>
      </c>
      <c r="E548" s="160" t="s">
        <v>3403</v>
      </c>
      <c r="F548" s="159">
        <v>2020.0</v>
      </c>
      <c r="G548" s="159" t="s">
        <v>65</v>
      </c>
      <c r="H548" s="159" t="s">
        <v>950</v>
      </c>
      <c r="I548" s="159">
        <v>302.0</v>
      </c>
      <c r="J548" s="161"/>
      <c r="K548" s="159" t="s">
        <v>25</v>
      </c>
      <c r="L548" s="161"/>
      <c r="M548" s="159">
        <v>15.0</v>
      </c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</row>
    <row r="549">
      <c r="A549" s="89">
        <f t="shared" si="35"/>
        <v>12306</v>
      </c>
      <c r="B549" s="111"/>
      <c r="C549" s="111"/>
      <c r="D549" s="125" t="s">
        <v>21</v>
      </c>
      <c r="E549" s="125" t="s">
        <v>3404</v>
      </c>
      <c r="F549" s="91">
        <v>2020.0</v>
      </c>
      <c r="G549" s="91" t="s">
        <v>65</v>
      </c>
      <c r="H549" s="91" t="s">
        <v>950</v>
      </c>
      <c r="I549" s="91">
        <v>302.0</v>
      </c>
      <c r="J549" s="92"/>
      <c r="K549" s="91" t="s">
        <v>25</v>
      </c>
      <c r="M549" s="5">
        <v>15.0</v>
      </c>
    </row>
    <row r="550">
      <c r="A550" s="89">
        <f t="shared" si="35"/>
        <v>12307</v>
      </c>
      <c r="B550" s="111"/>
      <c r="C550" s="111"/>
      <c r="D550" s="125" t="s">
        <v>21</v>
      </c>
      <c r="E550" s="125" t="s">
        <v>3405</v>
      </c>
      <c r="F550" s="91">
        <v>2020.0</v>
      </c>
      <c r="G550" s="91" t="s">
        <v>65</v>
      </c>
      <c r="H550" s="91" t="s">
        <v>950</v>
      </c>
      <c r="I550" s="91">
        <v>302.0</v>
      </c>
      <c r="J550" s="92"/>
      <c r="K550" s="91" t="s">
        <v>25</v>
      </c>
      <c r="M550" s="5">
        <v>15.0</v>
      </c>
    </row>
    <row r="551">
      <c r="A551" s="158">
        <f t="shared" si="35"/>
        <v>12308</v>
      </c>
      <c r="B551" s="159"/>
      <c r="C551" s="159"/>
      <c r="D551" s="160" t="s">
        <v>21</v>
      </c>
      <c r="E551" s="160" t="s">
        <v>3406</v>
      </c>
      <c r="F551" s="159">
        <v>2020.0</v>
      </c>
      <c r="G551" s="159" t="s">
        <v>65</v>
      </c>
      <c r="H551" s="159" t="s">
        <v>950</v>
      </c>
      <c r="I551" s="159">
        <v>302.0</v>
      </c>
      <c r="J551" s="161"/>
      <c r="K551" s="159" t="s">
        <v>25</v>
      </c>
      <c r="L551" s="161"/>
      <c r="M551" s="159">
        <v>15.0</v>
      </c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</row>
    <row r="552">
      <c r="A552" s="89">
        <f t="shared" si="35"/>
        <v>12309</v>
      </c>
      <c r="B552" s="111"/>
      <c r="C552" s="111"/>
      <c r="D552" s="125" t="s">
        <v>21</v>
      </c>
      <c r="E552" s="125" t="s">
        <v>3407</v>
      </c>
      <c r="F552" s="91">
        <v>2020.0</v>
      </c>
      <c r="G552" s="91" t="s">
        <v>65</v>
      </c>
      <c r="H552" s="91" t="s">
        <v>950</v>
      </c>
      <c r="I552" s="91">
        <v>302.0</v>
      </c>
      <c r="J552" s="92"/>
      <c r="K552" s="91" t="s">
        <v>25</v>
      </c>
      <c r="M552" s="5">
        <v>15.0</v>
      </c>
    </row>
    <row r="553">
      <c r="A553" s="89">
        <f t="shared" si="35"/>
        <v>12310</v>
      </c>
      <c r="B553" s="111"/>
      <c r="C553" s="111"/>
      <c r="D553" s="125" t="s">
        <v>21</v>
      </c>
      <c r="E553" s="125" t="s">
        <v>3408</v>
      </c>
      <c r="F553" s="91">
        <v>2020.0</v>
      </c>
      <c r="G553" s="91" t="s">
        <v>65</v>
      </c>
      <c r="H553" s="91" t="s">
        <v>950</v>
      </c>
      <c r="I553" s="91">
        <v>302.0</v>
      </c>
      <c r="J553" s="92"/>
      <c r="K553" s="91" t="s">
        <v>25</v>
      </c>
      <c r="M553" s="5">
        <v>15.0</v>
      </c>
    </row>
    <row r="554">
      <c r="A554" s="89">
        <f t="shared" si="35"/>
        <v>12311</v>
      </c>
      <c r="B554" s="111"/>
      <c r="C554" s="111"/>
      <c r="D554" s="125" t="s">
        <v>21</v>
      </c>
      <c r="E554" s="125" t="s">
        <v>3409</v>
      </c>
      <c r="F554" s="91">
        <v>2020.0</v>
      </c>
      <c r="G554" s="91" t="s">
        <v>65</v>
      </c>
      <c r="H554" s="91" t="s">
        <v>950</v>
      </c>
      <c r="I554" s="91">
        <v>302.0</v>
      </c>
      <c r="J554" s="92"/>
      <c r="K554" s="91" t="s">
        <v>25</v>
      </c>
      <c r="M554" s="5">
        <v>15.0</v>
      </c>
    </row>
    <row r="555">
      <c r="A555" s="89">
        <f t="shared" si="35"/>
        <v>12312</v>
      </c>
      <c r="B555" s="111"/>
      <c r="C555" s="111"/>
      <c r="D555" s="125" t="s">
        <v>21</v>
      </c>
      <c r="E555" s="125" t="s">
        <v>3410</v>
      </c>
      <c r="F555" s="91">
        <v>2020.0</v>
      </c>
      <c r="G555" s="91" t="s">
        <v>65</v>
      </c>
      <c r="H555" s="91" t="s">
        <v>950</v>
      </c>
      <c r="I555" s="91">
        <v>302.0</v>
      </c>
      <c r="J555" s="92"/>
      <c r="K555" s="91" t="s">
        <v>72</v>
      </c>
      <c r="M555" s="5">
        <v>15.0</v>
      </c>
    </row>
    <row r="556">
      <c r="A556" s="89">
        <f t="shared" si="35"/>
        <v>12313</v>
      </c>
      <c r="B556" s="111"/>
      <c r="C556" s="111"/>
      <c r="D556" s="176" t="s">
        <v>21</v>
      </c>
      <c r="E556" s="177" t="s">
        <v>3411</v>
      </c>
      <c r="F556" s="178">
        <v>2020.0</v>
      </c>
      <c r="G556" s="179" t="s">
        <v>65</v>
      </c>
      <c r="H556" s="179" t="s">
        <v>950</v>
      </c>
      <c r="I556" s="180">
        <v>302.0</v>
      </c>
      <c r="J556" s="179"/>
      <c r="K556" s="179" t="s">
        <v>25</v>
      </c>
      <c r="M556" s="5">
        <v>15.0</v>
      </c>
    </row>
    <row r="557">
      <c r="A557" s="89">
        <f t="shared" si="35"/>
        <v>12314</v>
      </c>
      <c r="B557" s="5"/>
      <c r="C557" s="5"/>
      <c r="D557" s="125" t="s">
        <v>66</v>
      </c>
      <c r="E557" s="91">
        <v>8581208.0</v>
      </c>
      <c r="F557" s="91">
        <v>2020.0</v>
      </c>
      <c r="G557" s="91" t="s">
        <v>956</v>
      </c>
      <c r="H557" s="91" t="s">
        <v>880</v>
      </c>
      <c r="I557" s="92"/>
      <c r="J557" s="91" t="s">
        <v>1365</v>
      </c>
      <c r="K557" s="91" t="s">
        <v>961</v>
      </c>
      <c r="M557" s="5">
        <v>15.0</v>
      </c>
    </row>
    <row r="558">
      <c r="A558" s="89">
        <f t="shared" si="35"/>
        <v>12315</v>
      </c>
      <c r="D558" s="125" t="s">
        <v>66</v>
      </c>
      <c r="E558" s="174">
        <v>3488376.0</v>
      </c>
      <c r="F558" s="174">
        <v>2020.0</v>
      </c>
      <c r="G558" s="174" t="s">
        <v>954</v>
      </c>
      <c r="H558" s="174" t="s">
        <v>854</v>
      </c>
      <c r="I558" s="175"/>
      <c r="J558" s="174" t="s">
        <v>1435</v>
      </c>
      <c r="K558" s="174" t="s">
        <v>467</v>
      </c>
      <c r="M558" s="5">
        <v>15.0</v>
      </c>
    </row>
    <row r="559">
      <c r="A559" s="89">
        <f t="shared" si="35"/>
        <v>12316</v>
      </c>
      <c r="D559" s="125" t="s">
        <v>66</v>
      </c>
      <c r="E559" s="91">
        <v>4132124.0</v>
      </c>
      <c r="F559" s="91">
        <v>2020.0</v>
      </c>
      <c r="G559" s="91" t="s">
        <v>119</v>
      </c>
      <c r="H559" s="91" t="s">
        <v>927</v>
      </c>
      <c r="I559" s="91">
        <v>317.0</v>
      </c>
      <c r="J559" s="92"/>
      <c r="K559" s="91" t="s">
        <v>462</v>
      </c>
      <c r="M559" s="5">
        <v>15.0</v>
      </c>
    </row>
    <row r="560">
      <c r="A560" s="89">
        <f t="shared" si="35"/>
        <v>12317</v>
      </c>
      <c r="D560" s="125" t="s">
        <v>66</v>
      </c>
      <c r="E560" s="174">
        <v>3422447.0</v>
      </c>
      <c r="F560" s="174">
        <v>2020.0</v>
      </c>
      <c r="G560" s="174" t="s">
        <v>119</v>
      </c>
      <c r="H560" s="174" t="s">
        <v>927</v>
      </c>
      <c r="I560" s="174">
        <v>317.0</v>
      </c>
      <c r="J560" s="175"/>
      <c r="K560" s="174" t="s">
        <v>462</v>
      </c>
      <c r="M560" s="5">
        <v>15.0</v>
      </c>
    </row>
    <row r="561">
      <c r="A561" s="89">
        <f t="shared" si="35"/>
        <v>12318</v>
      </c>
      <c r="D561" s="90" t="s">
        <v>21</v>
      </c>
      <c r="E561" s="90" t="s">
        <v>3412</v>
      </c>
      <c r="F561" s="5">
        <v>2020.0</v>
      </c>
      <c r="G561" s="5" t="s">
        <v>884</v>
      </c>
      <c r="H561" s="5" t="s">
        <v>1109</v>
      </c>
      <c r="I561" s="5">
        <v>220.0</v>
      </c>
      <c r="J561" s="5" t="s">
        <v>3413</v>
      </c>
      <c r="K561" s="5" t="s">
        <v>25</v>
      </c>
      <c r="M561" s="5">
        <v>15.0</v>
      </c>
    </row>
    <row r="562">
      <c r="A562" s="89">
        <f t="shared" si="35"/>
        <v>12319</v>
      </c>
      <c r="D562" s="90" t="s">
        <v>21</v>
      </c>
      <c r="E562" s="90" t="s">
        <v>3414</v>
      </c>
      <c r="F562" s="5">
        <v>2020.0</v>
      </c>
      <c r="G562" s="5" t="s">
        <v>884</v>
      </c>
      <c r="H562" s="5" t="s">
        <v>1046</v>
      </c>
      <c r="I562" s="5">
        <v>268.0</v>
      </c>
      <c r="J562" s="5" t="s">
        <v>3415</v>
      </c>
      <c r="K562" s="5" t="s">
        <v>25</v>
      </c>
      <c r="M562" s="5">
        <v>15.0</v>
      </c>
    </row>
    <row r="563">
      <c r="A563" s="89">
        <f t="shared" si="35"/>
        <v>12320</v>
      </c>
      <c r="D563" s="90" t="s">
        <v>21</v>
      </c>
      <c r="E563" s="90" t="s">
        <v>3416</v>
      </c>
      <c r="F563" s="5">
        <v>2020.0</v>
      </c>
      <c r="G563" s="5" t="s">
        <v>884</v>
      </c>
      <c r="H563" s="5" t="s">
        <v>1046</v>
      </c>
      <c r="I563" s="5">
        <v>207.0</v>
      </c>
      <c r="J563" s="5" t="s">
        <v>3417</v>
      </c>
      <c r="K563" s="5" t="s">
        <v>25</v>
      </c>
      <c r="M563" s="5">
        <v>15.0</v>
      </c>
    </row>
    <row r="564">
      <c r="A564" s="89">
        <f t="shared" si="35"/>
        <v>12321</v>
      </c>
      <c r="D564" s="90" t="s">
        <v>21</v>
      </c>
      <c r="E564" s="173" t="s">
        <v>3418</v>
      </c>
      <c r="F564" s="174">
        <v>2020.0</v>
      </c>
      <c r="G564" s="174" t="s">
        <v>884</v>
      </c>
      <c r="H564" s="174" t="s">
        <v>1046</v>
      </c>
      <c r="I564" s="174">
        <v>268.0</v>
      </c>
      <c r="J564" s="174" t="s">
        <v>3413</v>
      </c>
      <c r="K564" s="174" t="s">
        <v>25</v>
      </c>
      <c r="M564" s="5">
        <v>15.0</v>
      </c>
    </row>
    <row r="565">
      <c r="A565" s="89">
        <f t="shared" si="35"/>
        <v>12322</v>
      </c>
      <c r="D565" s="90" t="s">
        <v>21</v>
      </c>
      <c r="E565" s="90" t="s">
        <v>3419</v>
      </c>
      <c r="F565" s="5">
        <v>2020.0</v>
      </c>
      <c r="G565" s="5" t="s">
        <v>884</v>
      </c>
      <c r="H565" s="5" t="s">
        <v>1046</v>
      </c>
      <c r="I565" s="5">
        <v>268.0</v>
      </c>
      <c r="J565" s="5" t="s">
        <v>3420</v>
      </c>
      <c r="K565" s="5" t="s">
        <v>25</v>
      </c>
      <c r="M565" s="5">
        <v>15.0</v>
      </c>
    </row>
    <row r="566">
      <c r="A566" s="89">
        <f t="shared" si="35"/>
        <v>12323</v>
      </c>
      <c r="D566" s="90" t="s">
        <v>21</v>
      </c>
      <c r="E566" s="90" t="s">
        <v>3421</v>
      </c>
      <c r="F566" s="5">
        <v>2020.0</v>
      </c>
      <c r="G566" s="5" t="s">
        <v>884</v>
      </c>
      <c r="H566" s="5" t="s">
        <v>964</v>
      </c>
      <c r="I566" s="5">
        <v>202.0</v>
      </c>
      <c r="J566" s="5" t="s">
        <v>3417</v>
      </c>
      <c r="K566" s="5" t="s">
        <v>25</v>
      </c>
      <c r="M566" s="5">
        <v>15.0</v>
      </c>
    </row>
    <row r="567">
      <c r="A567" s="89">
        <f t="shared" si="35"/>
        <v>12324</v>
      </c>
      <c r="D567" s="90" t="s">
        <v>21</v>
      </c>
      <c r="E567" s="90" t="s">
        <v>3422</v>
      </c>
      <c r="F567" s="5">
        <v>2020.0</v>
      </c>
      <c r="G567" s="5" t="s">
        <v>884</v>
      </c>
      <c r="H567" s="5" t="s">
        <v>964</v>
      </c>
      <c r="I567" s="5">
        <v>202.0</v>
      </c>
      <c r="J567" s="5" t="s">
        <v>886</v>
      </c>
      <c r="K567" s="5" t="s">
        <v>25</v>
      </c>
      <c r="M567" s="5">
        <v>15.0</v>
      </c>
    </row>
    <row r="568">
      <c r="A568" s="89">
        <f t="shared" si="35"/>
        <v>12325</v>
      </c>
      <c r="D568" s="90" t="s">
        <v>21</v>
      </c>
      <c r="E568" s="173" t="s">
        <v>3423</v>
      </c>
      <c r="F568" s="174">
        <v>2020.0</v>
      </c>
      <c r="G568" s="174" t="s">
        <v>884</v>
      </c>
      <c r="H568" s="174" t="s">
        <v>964</v>
      </c>
      <c r="I568" s="174">
        <v>272.0</v>
      </c>
      <c r="J568" s="174" t="s">
        <v>3420</v>
      </c>
      <c r="K568" s="174" t="s">
        <v>25</v>
      </c>
      <c r="M568" s="5">
        <v>15.0</v>
      </c>
    </row>
    <row r="569">
      <c r="A569" s="89">
        <f>'Drop 1 BBALL'!A706+1</f>
        <v>11798</v>
      </c>
      <c r="D569" s="115" t="s">
        <v>21</v>
      </c>
      <c r="E569" s="90" t="s">
        <v>3424</v>
      </c>
      <c r="F569" s="116">
        <v>2019.0</v>
      </c>
      <c r="G569" s="117" t="s">
        <v>786</v>
      </c>
      <c r="H569" s="181" t="s">
        <v>1409</v>
      </c>
      <c r="I569" s="118">
        <v>210.0</v>
      </c>
      <c r="J569" s="116"/>
      <c r="K569" s="124" t="s">
        <v>25</v>
      </c>
      <c r="M569" s="5">
        <v>15.0</v>
      </c>
    </row>
    <row r="570">
      <c r="A570" s="89">
        <f t="shared" ref="A570:A571" si="36">A569+1</f>
        <v>11799</v>
      </c>
      <c r="D570" s="90" t="s">
        <v>21</v>
      </c>
      <c r="E570" s="90" t="s">
        <v>3425</v>
      </c>
      <c r="F570" s="5">
        <v>2011.0</v>
      </c>
      <c r="G570" s="5" t="s">
        <v>62</v>
      </c>
      <c r="H570" s="5" t="s">
        <v>3357</v>
      </c>
      <c r="I570" s="5">
        <v>200.0</v>
      </c>
      <c r="J570" s="5" t="s">
        <v>3426</v>
      </c>
      <c r="K570" s="5" t="s">
        <v>25</v>
      </c>
      <c r="M570" s="5">
        <v>15.0</v>
      </c>
    </row>
    <row r="571">
      <c r="A571" s="89">
        <f t="shared" si="36"/>
        <v>11800</v>
      </c>
      <c r="D571" s="90" t="s">
        <v>21</v>
      </c>
      <c r="E571" s="115" t="s">
        <v>3427</v>
      </c>
      <c r="F571" s="111">
        <v>2011.0</v>
      </c>
      <c r="G571" s="111" t="s">
        <v>62</v>
      </c>
      <c r="H571" s="111" t="s">
        <v>3357</v>
      </c>
      <c r="I571" s="111">
        <v>200.0</v>
      </c>
      <c r="J571" s="111" t="s">
        <v>3426</v>
      </c>
      <c r="K571" s="111" t="s">
        <v>25</v>
      </c>
      <c r="M571" s="5">
        <v>15.0</v>
      </c>
    </row>
    <row r="572">
      <c r="A572" s="5">
        <v>11917.0</v>
      </c>
      <c r="D572" s="90" t="s">
        <v>21</v>
      </c>
      <c r="E572" s="5">
        <v>5.3961411E7</v>
      </c>
      <c r="F572" s="5">
        <v>1982.0</v>
      </c>
      <c r="G572" s="5" t="s">
        <v>62</v>
      </c>
      <c r="H572" s="5" t="s">
        <v>3428</v>
      </c>
      <c r="J572" s="5">
        <v>269.0</v>
      </c>
      <c r="K572" s="5" t="s">
        <v>72</v>
      </c>
      <c r="M572" s="5">
        <v>15.0</v>
      </c>
    </row>
    <row r="573">
      <c r="A573" s="159">
        <f>A572+1</f>
        <v>11918</v>
      </c>
      <c r="B573" s="161"/>
      <c r="C573" s="161"/>
      <c r="D573" s="160" t="s">
        <v>21</v>
      </c>
      <c r="E573" s="160" t="s">
        <v>3429</v>
      </c>
      <c r="F573" s="159">
        <v>1987.0</v>
      </c>
      <c r="G573" s="159" t="s">
        <v>62</v>
      </c>
      <c r="H573" s="159" t="s">
        <v>986</v>
      </c>
      <c r="I573" s="159">
        <v>31.0</v>
      </c>
      <c r="J573" s="159" t="s">
        <v>105</v>
      </c>
      <c r="K573" s="159" t="s">
        <v>72</v>
      </c>
      <c r="L573" s="161"/>
      <c r="M573" s="159">
        <v>15.0</v>
      </c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  <c r="Y573" s="161"/>
      <c r="Z573" s="161"/>
    </row>
    <row r="574">
      <c r="A574" s="5" t="s">
        <v>2854</v>
      </c>
      <c r="D574" s="112"/>
      <c r="E574" s="90" t="s">
        <v>3430</v>
      </c>
      <c r="F574" s="5">
        <v>1989.0</v>
      </c>
      <c r="G574" s="5" t="s">
        <v>330</v>
      </c>
      <c r="H574" s="5" t="s">
        <v>997</v>
      </c>
      <c r="I574" s="5" t="s">
        <v>1213</v>
      </c>
      <c r="J574" s="5" t="s">
        <v>243</v>
      </c>
      <c r="K574" s="5" t="s">
        <v>72</v>
      </c>
      <c r="M574" s="5">
        <v>15.0</v>
      </c>
    </row>
    <row r="575">
      <c r="A575" s="5" t="s">
        <v>2854</v>
      </c>
      <c r="D575" s="112"/>
      <c r="E575" s="90" t="s">
        <v>3431</v>
      </c>
      <c r="F575" s="5">
        <v>1989.0</v>
      </c>
      <c r="G575" s="5" t="s">
        <v>330</v>
      </c>
      <c r="H575" s="5" t="s">
        <v>997</v>
      </c>
      <c r="I575" s="5" t="s">
        <v>1213</v>
      </c>
      <c r="J575" s="5" t="s">
        <v>243</v>
      </c>
      <c r="K575" s="5" t="s">
        <v>72</v>
      </c>
      <c r="M575" s="5">
        <v>15.0</v>
      </c>
    </row>
    <row r="576">
      <c r="A576" s="5" t="s">
        <v>2854</v>
      </c>
      <c r="D576" s="112"/>
      <c r="E576" s="90" t="s">
        <v>3432</v>
      </c>
      <c r="F576" s="5">
        <v>1989.0</v>
      </c>
      <c r="G576" s="5" t="s">
        <v>330</v>
      </c>
      <c r="H576" s="5" t="s">
        <v>997</v>
      </c>
      <c r="I576" s="5" t="s">
        <v>1213</v>
      </c>
      <c r="J576" s="5" t="s">
        <v>243</v>
      </c>
      <c r="K576" s="5" t="s">
        <v>72</v>
      </c>
      <c r="M576" s="5">
        <v>15.0</v>
      </c>
    </row>
    <row r="577">
      <c r="A577" s="5" t="s">
        <v>2854</v>
      </c>
      <c r="D577" s="112"/>
      <c r="E577" s="90" t="s">
        <v>3433</v>
      </c>
      <c r="F577" s="5">
        <v>1989.0</v>
      </c>
      <c r="G577" s="5" t="s">
        <v>330</v>
      </c>
      <c r="H577" s="5" t="s">
        <v>997</v>
      </c>
      <c r="I577" s="5" t="s">
        <v>1213</v>
      </c>
      <c r="J577" s="5" t="s">
        <v>243</v>
      </c>
      <c r="K577" s="5" t="s">
        <v>72</v>
      </c>
      <c r="M577" s="5">
        <v>15.0</v>
      </c>
    </row>
    <row r="578">
      <c r="A578" s="5" t="s">
        <v>2854</v>
      </c>
      <c r="D578" s="112"/>
      <c r="E578" s="90" t="s">
        <v>3434</v>
      </c>
      <c r="F578" s="5">
        <v>1989.0</v>
      </c>
      <c r="G578" s="5" t="s">
        <v>330</v>
      </c>
      <c r="H578" s="5" t="s">
        <v>997</v>
      </c>
      <c r="I578" s="5" t="s">
        <v>1213</v>
      </c>
      <c r="J578" s="5" t="s">
        <v>243</v>
      </c>
      <c r="K578" s="5" t="s">
        <v>72</v>
      </c>
      <c r="M578" s="5">
        <v>15.0</v>
      </c>
    </row>
    <row r="579">
      <c r="A579" s="5" t="s">
        <v>2854</v>
      </c>
      <c r="D579" s="112"/>
      <c r="E579" s="90" t="s">
        <v>3435</v>
      </c>
      <c r="F579" s="5">
        <v>1989.0</v>
      </c>
      <c r="G579" s="5" t="s">
        <v>330</v>
      </c>
      <c r="H579" s="5" t="s">
        <v>997</v>
      </c>
      <c r="I579" s="5" t="s">
        <v>1213</v>
      </c>
      <c r="J579" s="5" t="s">
        <v>243</v>
      </c>
      <c r="K579" s="5" t="s">
        <v>72</v>
      </c>
      <c r="M579" s="5">
        <v>15.0</v>
      </c>
    </row>
    <row r="580">
      <c r="A580" s="159" t="s">
        <v>2854</v>
      </c>
      <c r="B580" s="161"/>
      <c r="C580" s="161"/>
      <c r="D580" s="163"/>
      <c r="E580" s="160" t="s">
        <v>3436</v>
      </c>
      <c r="F580" s="159">
        <v>1989.0</v>
      </c>
      <c r="G580" s="159" t="s">
        <v>330</v>
      </c>
      <c r="H580" s="159" t="s">
        <v>997</v>
      </c>
      <c r="I580" s="159" t="s">
        <v>1213</v>
      </c>
      <c r="J580" s="159" t="s">
        <v>243</v>
      </c>
      <c r="K580" s="159" t="s">
        <v>72</v>
      </c>
      <c r="L580" s="161"/>
      <c r="M580" s="159">
        <v>15.0</v>
      </c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</row>
    <row r="581">
      <c r="A581" s="159" t="s">
        <v>2854</v>
      </c>
      <c r="B581" s="161"/>
      <c r="C581" s="161"/>
      <c r="D581" s="163"/>
      <c r="E581" s="160" t="s">
        <v>3437</v>
      </c>
      <c r="F581" s="159">
        <v>1989.0</v>
      </c>
      <c r="G581" s="159" t="s">
        <v>330</v>
      </c>
      <c r="H581" s="159" t="s">
        <v>997</v>
      </c>
      <c r="I581" s="159" t="s">
        <v>1213</v>
      </c>
      <c r="J581" s="159" t="s">
        <v>243</v>
      </c>
      <c r="K581" s="159" t="s">
        <v>72</v>
      </c>
      <c r="L581" s="161"/>
      <c r="M581" s="159">
        <v>15.0</v>
      </c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</row>
    <row r="582">
      <c r="A582" s="5" t="s">
        <v>2854</v>
      </c>
      <c r="D582" s="112"/>
      <c r="E582" s="90" t="s">
        <v>3438</v>
      </c>
      <c r="F582" s="5">
        <v>1988.0</v>
      </c>
      <c r="G582" s="5" t="s">
        <v>62</v>
      </c>
      <c r="H582" s="5" t="s">
        <v>989</v>
      </c>
      <c r="I582" s="5">
        <v>190.0</v>
      </c>
      <c r="J582" s="5" t="s">
        <v>105</v>
      </c>
      <c r="K582" s="5" t="s">
        <v>72</v>
      </c>
      <c r="M582" s="5">
        <v>15.0</v>
      </c>
    </row>
    <row r="583">
      <c r="A583" s="5" t="s">
        <v>2854</v>
      </c>
      <c r="D583" s="112"/>
      <c r="E583" s="90" t="s">
        <v>3439</v>
      </c>
      <c r="F583" s="5">
        <v>1988.0</v>
      </c>
      <c r="G583" s="5" t="s">
        <v>62</v>
      </c>
      <c r="H583" s="5" t="s">
        <v>989</v>
      </c>
      <c r="I583" s="5">
        <v>190.0</v>
      </c>
      <c r="J583" s="5" t="s">
        <v>105</v>
      </c>
      <c r="K583" s="5" t="s">
        <v>72</v>
      </c>
      <c r="M583" s="5">
        <v>15.0</v>
      </c>
    </row>
    <row r="584">
      <c r="A584" s="5" t="s">
        <v>2854</v>
      </c>
      <c r="D584" s="112"/>
      <c r="E584" s="90" t="s">
        <v>3440</v>
      </c>
      <c r="F584" s="5">
        <v>1988.0</v>
      </c>
      <c r="G584" s="5" t="s">
        <v>62</v>
      </c>
      <c r="H584" s="5" t="s">
        <v>989</v>
      </c>
      <c r="I584" s="5">
        <v>190.0</v>
      </c>
      <c r="J584" s="5" t="s">
        <v>105</v>
      </c>
      <c r="K584" s="5" t="s">
        <v>72</v>
      </c>
      <c r="M584" s="5">
        <v>15.0</v>
      </c>
    </row>
    <row r="585">
      <c r="A585" s="5" t="s">
        <v>2854</v>
      </c>
      <c r="D585" s="112"/>
      <c r="E585" s="90" t="s">
        <v>3441</v>
      </c>
      <c r="F585" s="5">
        <v>1988.0</v>
      </c>
      <c r="G585" s="5" t="s">
        <v>62</v>
      </c>
      <c r="H585" s="5" t="s">
        <v>989</v>
      </c>
      <c r="I585" s="5">
        <v>190.0</v>
      </c>
      <c r="J585" s="5" t="s">
        <v>105</v>
      </c>
      <c r="K585" s="5" t="s">
        <v>72</v>
      </c>
      <c r="M585" s="5">
        <v>15.0</v>
      </c>
    </row>
    <row r="586">
      <c r="A586" s="5" t="s">
        <v>2854</v>
      </c>
      <c r="D586" s="112"/>
      <c r="E586" s="90" t="s">
        <v>3442</v>
      </c>
      <c r="F586" s="5">
        <v>1988.0</v>
      </c>
      <c r="G586" s="5" t="s">
        <v>62</v>
      </c>
      <c r="H586" s="5" t="s">
        <v>989</v>
      </c>
      <c r="I586" s="5">
        <v>190.0</v>
      </c>
      <c r="J586" s="5" t="s">
        <v>105</v>
      </c>
      <c r="K586" s="5" t="s">
        <v>72</v>
      </c>
      <c r="M586" s="5">
        <v>15.0</v>
      </c>
    </row>
    <row r="587">
      <c r="A587" s="159" t="s">
        <v>2854</v>
      </c>
      <c r="B587" s="161"/>
      <c r="C587" s="161"/>
      <c r="D587" s="163"/>
      <c r="E587" s="160" t="s">
        <v>3443</v>
      </c>
      <c r="F587" s="159">
        <v>1988.0</v>
      </c>
      <c r="G587" s="159" t="s">
        <v>62</v>
      </c>
      <c r="H587" s="159" t="s">
        <v>989</v>
      </c>
      <c r="I587" s="159">
        <v>190.0</v>
      </c>
      <c r="J587" s="159" t="s">
        <v>105</v>
      </c>
      <c r="K587" s="159" t="s">
        <v>72</v>
      </c>
      <c r="L587" s="161"/>
      <c r="M587" s="159">
        <v>15.0</v>
      </c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  <c r="Y587" s="161"/>
      <c r="Z587" s="161"/>
    </row>
    <row r="588">
      <c r="A588" s="5" t="s">
        <v>2854</v>
      </c>
      <c r="D588" s="112"/>
      <c r="E588" s="90" t="s">
        <v>3444</v>
      </c>
      <c r="F588" s="5">
        <v>1999.0</v>
      </c>
      <c r="G588" s="5" t="s">
        <v>1038</v>
      </c>
      <c r="H588" s="5" t="s">
        <v>1039</v>
      </c>
      <c r="I588" s="5">
        <v>343.0</v>
      </c>
      <c r="J588" s="5" t="s">
        <v>105</v>
      </c>
      <c r="K588" s="5" t="s">
        <v>666</v>
      </c>
      <c r="M588" s="5">
        <v>15.0</v>
      </c>
    </row>
    <row r="589">
      <c r="A589" s="5" t="s">
        <v>2854</v>
      </c>
      <c r="D589" s="112"/>
      <c r="E589" s="90" t="s">
        <v>3445</v>
      </c>
      <c r="F589" s="5">
        <v>1999.0</v>
      </c>
      <c r="G589" s="5" t="s">
        <v>1038</v>
      </c>
      <c r="H589" s="5" t="s">
        <v>1039</v>
      </c>
      <c r="I589" s="5">
        <v>343.0</v>
      </c>
      <c r="J589" s="5" t="s">
        <v>105</v>
      </c>
      <c r="K589" s="5" t="s">
        <v>666</v>
      </c>
      <c r="M589" s="5">
        <v>15.0</v>
      </c>
    </row>
    <row r="590">
      <c r="A590" s="5" t="s">
        <v>2854</v>
      </c>
      <c r="D590" s="112"/>
      <c r="E590" s="173" t="s">
        <v>3446</v>
      </c>
      <c r="F590" s="174">
        <v>1999.0</v>
      </c>
      <c r="G590" s="174" t="s">
        <v>1038</v>
      </c>
      <c r="H590" s="174" t="s">
        <v>1039</v>
      </c>
      <c r="I590" s="174">
        <v>343.0</v>
      </c>
      <c r="J590" s="174" t="s">
        <v>105</v>
      </c>
      <c r="K590" s="174" t="s">
        <v>666</v>
      </c>
      <c r="M590" s="5">
        <v>15.0</v>
      </c>
    </row>
    <row r="591">
      <c r="A591" s="5" t="s">
        <v>2854</v>
      </c>
      <c r="D591" s="112"/>
      <c r="E591" s="90" t="s">
        <v>3447</v>
      </c>
      <c r="F591" s="5">
        <v>1999.0</v>
      </c>
      <c r="G591" s="5" t="s">
        <v>1038</v>
      </c>
      <c r="H591" s="5" t="s">
        <v>1039</v>
      </c>
      <c r="I591" s="5">
        <v>343.0</v>
      </c>
      <c r="J591" s="5" t="s">
        <v>105</v>
      </c>
      <c r="K591" s="5" t="s">
        <v>666</v>
      </c>
      <c r="M591" s="5">
        <v>15.0</v>
      </c>
    </row>
    <row r="592">
      <c r="A592" s="5" t="s">
        <v>2854</v>
      </c>
      <c r="D592" s="112"/>
      <c r="E592" s="90" t="s">
        <v>3448</v>
      </c>
      <c r="F592" s="5">
        <v>1999.0</v>
      </c>
      <c r="G592" s="5" t="s">
        <v>1038</v>
      </c>
      <c r="H592" s="5" t="s">
        <v>1039</v>
      </c>
      <c r="I592" s="5">
        <v>343.0</v>
      </c>
      <c r="J592" s="5" t="s">
        <v>105</v>
      </c>
      <c r="K592" s="5" t="s">
        <v>666</v>
      </c>
      <c r="M592" s="5">
        <v>15.0</v>
      </c>
    </row>
    <row r="593">
      <c r="A593" s="159" t="s">
        <v>2854</v>
      </c>
      <c r="B593" s="161"/>
      <c r="C593" s="161"/>
      <c r="D593" s="163"/>
      <c r="E593" s="160" t="s">
        <v>3449</v>
      </c>
      <c r="F593" s="159">
        <v>1992.0</v>
      </c>
      <c r="G593" s="159" t="s">
        <v>62</v>
      </c>
      <c r="H593" s="159" t="s">
        <v>1736</v>
      </c>
      <c r="I593" s="159">
        <v>696.0</v>
      </c>
      <c r="J593" s="159" t="s">
        <v>105</v>
      </c>
      <c r="K593" s="159" t="s">
        <v>666</v>
      </c>
      <c r="L593" s="161"/>
      <c r="M593" s="159">
        <v>15.0</v>
      </c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  <c r="Y593" s="161"/>
      <c r="Z593" s="161"/>
    </row>
    <row r="594">
      <c r="A594" s="5" t="s">
        <v>2854</v>
      </c>
      <c r="D594" s="112"/>
      <c r="E594" s="90" t="s">
        <v>3450</v>
      </c>
      <c r="F594" s="5">
        <v>1990.0</v>
      </c>
      <c r="G594" s="5" t="s">
        <v>3281</v>
      </c>
      <c r="H594" s="5" t="s">
        <v>3451</v>
      </c>
      <c r="I594" s="5">
        <v>39.0</v>
      </c>
      <c r="J594" s="5" t="s">
        <v>3283</v>
      </c>
      <c r="K594" s="5" t="s">
        <v>72</v>
      </c>
      <c r="M594" s="5">
        <v>15.0</v>
      </c>
    </row>
    <row r="595">
      <c r="A595" s="5" t="s">
        <v>2854</v>
      </c>
      <c r="D595" s="112"/>
      <c r="E595" s="90" t="s">
        <v>3452</v>
      </c>
      <c r="F595" s="5">
        <v>1990.0</v>
      </c>
      <c r="G595" s="5" t="s">
        <v>3281</v>
      </c>
      <c r="H595" s="5" t="s">
        <v>3451</v>
      </c>
      <c r="I595" s="5">
        <v>39.0</v>
      </c>
      <c r="J595" s="5" t="s">
        <v>3283</v>
      </c>
      <c r="K595" s="5" t="s">
        <v>72</v>
      </c>
      <c r="M595" s="5">
        <v>15.0</v>
      </c>
    </row>
    <row r="596">
      <c r="A596" s="5" t="s">
        <v>2854</v>
      </c>
      <c r="D596" s="112"/>
      <c r="E596" s="90" t="s">
        <v>3453</v>
      </c>
      <c r="F596" s="5">
        <v>1990.0</v>
      </c>
      <c r="G596" s="5" t="s">
        <v>3281</v>
      </c>
      <c r="H596" s="5" t="s">
        <v>3451</v>
      </c>
      <c r="I596" s="5">
        <v>39.0</v>
      </c>
      <c r="J596" s="5" t="s">
        <v>3283</v>
      </c>
      <c r="K596" s="5" t="s">
        <v>72</v>
      </c>
      <c r="M596" s="5">
        <v>15.0</v>
      </c>
    </row>
    <row r="597">
      <c r="A597" s="5" t="s">
        <v>2854</v>
      </c>
      <c r="D597" s="112"/>
      <c r="E597" s="90" t="s">
        <v>3454</v>
      </c>
      <c r="F597" s="5">
        <v>1990.0</v>
      </c>
      <c r="G597" s="5" t="s">
        <v>3281</v>
      </c>
      <c r="H597" s="5" t="s">
        <v>3451</v>
      </c>
      <c r="I597" s="5">
        <v>39.0</v>
      </c>
      <c r="J597" s="5" t="s">
        <v>3283</v>
      </c>
      <c r="K597" s="5" t="s">
        <v>72</v>
      </c>
      <c r="M597" s="5">
        <v>15.0</v>
      </c>
    </row>
    <row r="598">
      <c r="A598" s="5" t="s">
        <v>2854</v>
      </c>
      <c r="D598" s="112"/>
      <c r="E598" s="90" t="s">
        <v>3455</v>
      </c>
      <c r="F598" s="5">
        <v>1989.0</v>
      </c>
      <c r="G598" s="5" t="s">
        <v>330</v>
      </c>
      <c r="H598" s="5" t="s">
        <v>997</v>
      </c>
      <c r="I598" s="5" t="s">
        <v>1213</v>
      </c>
      <c r="J598" s="5" t="s">
        <v>105</v>
      </c>
      <c r="K598" s="5" t="s">
        <v>72</v>
      </c>
      <c r="M598" s="5">
        <v>15.0</v>
      </c>
    </row>
    <row r="599">
      <c r="A599" s="5" t="s">
        <v>2854</v>
      </c>
      <c r="D599" s="112"/>
      <c r="E599" s="90" t="s">
        <v>3456</v>
      </c>
      <c r="F599" s="5">
        <v>1989.0</v>
      </c>
      <c r="G599" s="5" t="s">
        <v>330</v>
      </c>
      <c r="H599" s="5" t="s">
        <v>997</v>
      </c>
      <c r="I599" s="5" t="s">
        <v>1213</v>
      </c>
      <c r="J599" s="5" t="s">
        <v>105</v>
      </c>
      <c r="K599" s="5" t="s">
        <v>72</v>
      </c>
      <c r="M599" s="5">
        <v>15.0</v>
      </c>
    </row>
    <row r="600">
      <c r="A600" s="89" t="str">
        <f>A599+1</f>
        <v>#VALUE!</v>
      </c>
      <c r="B600" s="5"/>
      <c r="C600" s="5"/>
      <c r="D600" s="90" t="s">
        <v>21</v>
      </c>
      <c r="E600" s="90" t="s">
        <v>3457</v>
      </c>
      <c r="F600" s="106">
        <v>2020.0</v>
      </c>
      <c r="G600" s="182" t="s">
        <v>3288</v>
      </c>
      <c r="H600" s="183" t="s">
        <v>3458</v>
      </c>
      <c r="I600" s="106" t="s">
        <v>3459</v>
      </c>
      <c r="J600" s="106" t="s">
        <v>3291</v>
      </c>
      <c r="K600" s="182" t="s">
        <v>72</v>
      </c>
      <c r="M600" s="5">
        <v>16.0</v>
      </c>
    </row>
    <row r="601">
      <c r="A601" s="89" t="str">
        <f>'Drop 1 Football'!A635+1</f>
        <v>#VALUE!</v>
      </c>
      <c r="B601" s="5"/>
      <c r="C601" s="5"/>
      <c r="D601" s="90" t="s">
        <v>16</v>
      </c>
      <c r="E601" s="90" t="s">
        <v>3460</v>
      </c>
      <c r="F601" s="91">
        <v>2020.0</v>
      </c>
      <c r="G601" s="91" t="s">
        <v>544</v>
      </c>
      <c r="H601" s="91" t="s">
        <v>24</v>
      </c>
      <c r="I601" s="91">
        <v>512.0</v>
      </c>
      <c r="J601" s="91" t="s">
        <v>3461</v>
      </c>
      <c r="K601" s="91" t="s">
        <v>2705</v>
      </c>
      <c r="M601" s="5">
        <v>5.0</v>
      </c>
    </row>
    <row r="602">
      <c r="A602" s="89" t="str">
        <f t="shared" ref="A602:A605" si="37">A601+1</f>
        <v>#VALUE!</v>
      </c>
      <c r="B602" s="5"/>
      <c r="C602" s="5"/>
      <c r="D602" s="90" t="s">
        <v>21</v>
      </c>
      <c r="E602" s="90" t="s">
        <v>3462</v>
      </c>
      <c r="F602" s="106">
        <v>1995.0</v>
      </c>
      <c r="G602" s="106" t="s">
        <v>3463</v>
      </c>
      <c r="H602" s="107" t="s">
        <v>3464</v>
      </c>
      <c r="I602" s="106">
        <v>6.0</v>
      </c>
      <c r="J602" s="108"/>
      <c r="K602" s="106" t="s">
        <v>763</v>
      </c>
      <c r="M602" s="5">
        <v>5.0</v>
      </c>
    </row>
    <row r="603">
      <c r="A603" s="89" t="str">
        <f t="shared" si="37"/>
        <v>#VALUE!</v>
      </c>
      <c r="B603" s="5"/>
      <c r="C603" s="5"/>
      <c r="D603" s="90" t="s">
        <v>16</v>
      </c>
      <c r="E603" s="90" t="s">
        <v>3465</v>
      </c>
      <c r="F603" s="99">
        <v>2020.0</v>
      </c>
      <c r="G603" s="99" t="s">
        <v>23</v>
      </c>
      <c r="H603" s="99" t="s">
        <v>3466</v>
      </c>
      <c r="I603" s="99">
        <v>186.0</v>
      </c>
      <c r="J603" s="100"/>
      <c r="K603" s="99" t="s">
        <v>60</v>
      </c>
      <c r="M603" s="5">
        <v>5.0</v>
      </c>
    </row>
    <row r="604">
      <c r="A604" s="89" t="str">
        <f t="shared" si="37"/>
        <v>#VALUE!</v>
      </c>
      <c r="B604" s="5"/>
      <c r="C604" s="5"/>
      <c r="D604" s="90" t="s">
        <v>16</v>
      </c>
      <c r="E604" s="90" t="s">
        <v>3467</v>
      </c>
      <c r="F604" s="106">
        <v>2020.0</v>
      </c>
      <c r="G604" s="106" t="s">
        <v>23</v>
      </c>
      <c r="H604" s="106" t="s">
        <v>24</v>
      </c>
      <c r="I604" s="106" t="s">
        <v>3468</v>
      </c>
      <c r="J604" s="106" t="s">
        <v>200</v>
      </c>
      <c r="K604" s="106" t="s">
        <v>60</v>
      </c>
      <c r="M604" s="5">
        <v>5.0</v>
      </c>
    </row>
    <row r="605">
      <c r="A605" s="89" t="str">
        <f t="shared" si="37"/>
        <v>#VALUE!</v>
      </c>
      <c r="B605" s="5"/>
      <c r="C605" s="5"/>
      <c r="D605" s="90" t="s">
        <v>21</v>
      </c>
      <c r="E605" s="90" t="s">
        <v>3469</v>
      </c>
      <c r="F605" s="5">
        <v>2020.0</v>
      </c>
      <c r="G605" s="5" t="s">
        <v>39</v>
      </c>
      <c r="H605" s="5" t="s">
        <v>46</v>
      </c>
      <c r="I605" s="5">
        <v>24.0</v>
      </c>
      <c r="K605" s="5" t="s">
        <v>1138</v>
      </c>
      <c r="M605" s="5">
        <v>5.0</v>
      </c>
    </row>
    <row r="606">
      <c r="A606" s="89">
        <f>'Drop 1 BBALL'!A872+1</f>
        <v>11782</v>
      </c>
      <c r="B606" s="5"/>
      <c r="C606" s="5"/>
      <c r="D606" s="90" t="s">
        <v>21</v>
      </c>
      <c r="E606" s="90" t="s">
        <v>3470</v>
      </c>
      <c r="F606" s="5">
        <v>2015.0</v>
      </c>
      <c r="G606" s="5" t="s">
        <v>83</v>
      </c>
      <c r="H606" s="5" t="s">
        <v>3471</v>
      </c>
      <c r="I606" s="5">
        <v>181.0</v>
      </c>
      <c r="K606" s="5" t="s">
        <v>25</v>
      </c>
      <c r="M606" s="5">
        <v>5.0</v>
      </c>
    </row>
    <row r="607">
      <c r="A607" s="89">
        <f t="shared" ref="A607:A608" si="38">A606+1</f>
        <v>11783</v>
      </c>
      <c r="B607" s="91"/>
      <c r="C607" s="91"/>
      <c r="D607" s="125" t="s">
        <v>21</v>
      </c>
      <c r="E607" s="125" t="s">
        <v>3472</v>
      </c>
      <c r="F607" s="91">
        <v>2020.0</v>
      </c>
      <c r="G607" s="91" t="s">
        <v>39</v>
      </c>
      <c r="H607" s="91" t="s">
        <v>24</v>
      </c>
      <c r="I607" s="91">
        <v>18.0</v>
      </c>
      <c r="J607" s="92"/>
      <c r="K607" s="91" t="s">
        <v>666</v>
      </c>
      <c r="M607" s="5">
        <v>5.0</v>
      </c>
    </row>
    <row r="608">
      <c r="A608" s="89">
        <f t="shared" si="38"/>
        <v>11784</v>
      </c>
      <c r="B608" s="91"/>
      <c r="C608" s="91"/>
      <c r="D608" s="125" t="s">
        <v>21</v>
      </c>
      <c r="E608" s="125" t="s">
        <v>3473</v>
      </c>
      <c r="F608" s="91">
        <v>2020.0</v>
      </c>
      <c r="G608" s="91" t="s">
        <v>39</v>
      </c>
      <c r="H608" s="91" t="s">
        <v>24</v>
      </c>
      <c r="I608" s="91">
        <v>18.0</v>
      </c>
      <c r="J608" s="92"/>
      <c r="K608" s="91" t="s">
        <v>1138</v>
      </c>
      <c r="M608" s="5">
        <v>5.0</v>
      </c>
    </row>
    <row r="609">
      <c r="A609" s="159">
        <v>11890.0</v>
      </c>
      <c r="B609" s="161"/>
      <c r="C609" s="161"/>
      <c r="D609" s="160" t="s">
        <v>21</v>
      </c>
      <c r="E609" s="160" t="s">
        <v>3474</v>
      </c>
      <c r="F609" s="159">
        <v>1990.0</v>
      </c>
      <c r="G609" s="159" t="s">
        <v>90</v>
      </c>
      <c r="H609" s="159" t="s">
        <v>91</v>
      </c>
      <c r="I609" s="159"/>
      <c r="J609" s="159">
        <v>663.0</v>
      </c>
      <c r="K609" s="159" t="s">
        <v>666</v>
      </c>
      <c r="L609" s="161"/>
      <c r="M609" s="159">
        <v>5.0</v>
      </c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</row>
    <row r="610">
      <c r="A610" s="5">
        <v>12412.0</v>
      </c>
      <c r="D610" s="90" t="s">
        <v>21</v>
      </c>
      <c r="E610" s="90" t="s">
        <v>3475</v>
      </c>
      <c r="F610" s="5">
        <v>1991.0</v>
      </c>
      <c r="G610" s="5" t="s">
        <v>3476</v>
      </c>
      <c r="H610" s="5" t="s">
        <v>3477</v>
      </c>
      <c r="I610" s="5" t="s">
        <v>3478</v>
      </c>
      <c r="J610" s="5"/>
      <c r="K610" s="5" t="s">
        <v>3479</v>
      </c>
      <c r="M610" s="5">
        <v>5.0</v>
      </c>
    </row>
    <row r="611">
      <c r="A611" s="158" t="str">
        <f>'Drop 1 Football'!A784+1</f>
        <v>#VALUE!</v>
      </c>
      <c r="B611" s="159"/>
      <c r="C611" s="159"/>
      <c r="D611" s="160" t="s">
        <v>21</v>
      </c>
      <c r="E611" s="160" t="s">
        <v>3480</v>
      </c>
      <c r="F611" s="159">
        <v>2020.0</v>
      </c>
      <c r="G611" s="159" t="s">
        <v>23</v>
      </c>
      <c r="H611" s="159" t="s">
        <v>206</v>
      </c>
      <c r="I611" s="159">
        <v>200.0</v>
      </c>
      <c r="J611" s="159" t="s">
        <v>506</v>
      </c>
      <c r="K611" s="159" t="s">
        <v>72</v>
      </c>
      <c r="L611" s="161"/>
      <c r="M611" s="159">
        <v>10.0</v>
      </c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</row>
    <row r="612">
      <c r="A612" s="89" t="str">
        <f>A611+1</f>
        <v>#VALUE!</v>
      </c>
      <c r="B612" s="5"/>
      <c r="C612" s="5"/>
      <c r="D612" s="90" t="s">
        <v>21</v>
      </c>
      <c r="E612" s="90" t="s">
        <v>3481</v>
      </c>
      <c r="F612" s="106">
        <v>1997.0</v>
      </c>
      <c r="G612" s="106" t="s">
        <v>322</v>
      </c>
      <c r="H612" s="107" t="s">
        <v>3482</v>
      </c>
      <c r="I612" s="106">
        <v>139.0</v>
      </c>
      <c r="J612" s="108"/>
      <c r="K612" s="106" t="s">
        <v>763</v>
      </c>
      <c r="M612" s="5">
        <v>10.0</v>
      </c>
    </row>
    <row r="613">
      <c r="A613" s="89">
        <f>'Drop 1 Football'!A798+1</f>
        <v>12133</v>
      </c>
      <c r="B613" s="5"/>
      <c r="C613" s="5"/>
      <c r="D613" s="90" t="s">
        <v>21</v>
      </c>
      <c r="E613" s="90" t="s">
        <v>3483</v>
      </c>
      <c r="F613" s="106">
        <v>2018.0</v>
      </c>
      <c r="G613" s="106" t="s">
        <v>3484</v>
      </c>
      <c r="H613" s="107" t="s">
        <v>689</v>
      </c>
      <c r="I613" s="106" t="s">
        <v>3485</v>
      </c>
      <c r="J613" s="108"/>
      <c r="K613" s="106" t="s">
        <v>25</v>
      </c>
      <c r="M613" s="5">
        <v>10.0</v>
      </c>
    </row>
    <row r="614">
      <c r="A614" s="89">
        <f t="shared" ref="A614:A630" si="39">A613+1</f>
        <v>12134</v>
      </c>
      <c r="B614" s="5"/>
      <c r="C614" s="5"/>
      <c r="D614" s="90" t="s">
        <v>21</v>
      </c>
      <c r="E614" s="90" t="s">
        <v>3486</v>
      </c>
      <c r="F614" s="184">
        <v>2020.0</v>
      </c>
      <c r="G614" s="184" t="s">
        <v>23</v>
      </c>
      <c r="H614" s="184" t="s">
        <v>3487</v>
      </c>
      <c r="I614" s="184">
        <v>186.0</v>
      </c>
      <c r="J614" s="185"/>
      <c r="K614" s="185" t="s">
        <v>25</v>
      </c>
      <c r="M614" s="5">
        <v>10.0</v>
      </c>
    </row>
    <row r="615">
      <c r="A615" s="89">
        <f t="shared" si="39"/>
        <v>12135</v>
      </c>
      <c r="B615" s="5"/>
      <c r="C615" s="5"/>
      <c r="D615" s="90" t="s">
        <v>16</v>
      </c>
      <c r="E615" s="90" t="s">
        <v>3488</v>
      </c>
      <c r="F615" s="106">
        <v>2020.0</v>
      </c>
      <c r="G615" s="106" t="s">
        <v>18</v>
      </c>
      <c r="H615" s="106" t="s">
        <v>19</v>
      </c>
      <c r="I615" s="106">
        <v>145.0</v>
      </c>
      <c r="J615" s="106" t="s">
        <v>3489</v>
      </c>
      <c r="K615" s="106" t="s">
        <v>63</v>
      </c>
      <c r="M615" s="5">
        <v>10.0</v>
      </c>
    </row>
    <row r="616">
      <c r="A616" s="89">
        <f t="shared" si="39"/>
        <v>12136</v>
      </c>
      <c r="B616" s="5"/>
      <c r="C616" s="5"/>
      <c r="D616" s="90" t="s">
        <v>16</v>
      </c>
      <c r="E616" s="90" t="s">
        <v>3490</v>
      </c>
      <c r="F616" s="106">
        <v>2020.0</v>
      </c>
      <c r="G616" s="106" t="s">
        <v>18</v>
      </c>
      <c r="H616" s="106" t="s">
        <v>19</v>
      </c>
      <c r="I616" s="106">
        <v>145.0</v>
      </c>
      <c r="J616" s="106" t="s">
        <v>3489</v>
      </c>
      <c r="K616" s="106" t="s">
        <v>2967</v>
      </c>
      <c r="M616" s="5">
        <v>10.0</v>
      </c>
    </row>
    <row r="617">
      <c r="A617" s="89">
        <f t="shared" si="39"/>
        <v>12137</v>
      </c>
      <c r="B617" s="5"/>
      <c r="C617" s="5"/>
      <c r="D617" s="90" t="s">
        <v>21</v>
      </c>
      <c r="E617" s="90" t="s">
        <v>3469</v>
      </c>
      <c r="F617" s="5">
        <v>2020.0</v>
      </c>
      <c r="G617" s="5" t="s">
        <v>39</v>
      </c>
      <c r="H617" s="5" t="s">
        <v>46</v>
      </c>
      <c r="I617" s="5">
        <v>24.0</v>
      </c>
      <c r="K617" s="5" t="s">
        <v>30</v>
      </c>
      <c r="M617" s="5">
        <v>10.0</v>
      </c>
    </row>
    <row r="618">
      <c r="A618" s="89">
        <f t="shared" si="39"/>
        <v>12138</v>
      </c>
      <c r="B618" s="5"/>
      <c r="C618" s="5"/>
      <c r="D618" s="90" t="s">
        <v>21</v>
      </c>
      <c r="E618" s="90" t="s">
        <v>3491</v>
      </c>
      <c r="F618" s="5">
        <v>2020.0</v>
      </c>
      <c r="G618" s="5" t="s">
        <v>39</v>
      </c>
      <c r="H618" s="5" t="s">
        <v>46</v>
      </c>
      <c r="I618" s="5">
        <v>24.0</v>
      </c>
      <c r="K618" s="5" t="s">
        <v>30</v>
      </c>
      <c r="M618" s="5">
        <v>10.0</v>
      </c>
    </row>
    <row r="619">
      <c r="A619" s="158">
        <f t="shared" si="39"/>
        <v>12139</v>
      </c>
      <c r="B619" s="159"/>
      <c r="C619" s="159"/>
      <c r="D619" s="160" t="s">
        <v>21</v>
      </c>
      <c r="E619" s="160" t="s">
        <v>3492</v>
      </c>
      <c r="F619" s="159">
        <v>2020.0</v>
      </c>
      <c r="G619" s="159" t="s">
        <v>39</v>
      </c>
      <c r="H619" s="159" t="s">
        <v>46</v>
      </c>
      <c r="I619" s="159">
        <v>24.0</v>
      </c>
      <c r="J619" s="161"/>
      <c r="K619" s="159" t="s">
        <v>30</v>
      </c>
      <c r="L619" s="161"/>
      <c r="M619" s="159">
        <v>10.0</v>
      </c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  <c r="Y619" s="161"/>
      <c r="Z619" s="161"/>
    </row>
    <row r="620">
      <c r="A620" s="89">
        <f t="shared" si="39"/>
        <v>12140</v>
      </c>
      <c r="B620" s="5"/>
      <c r="C620" s="5"/>
      <c r="D620" s="90" t="s">
        <v>21</v>
      </c>
      <c r="E620" s="90" t="s">
        <v>3493</v>
      </c>
      <c r="F620" s="5">
        <v>2020.0</v>
      </c>
      <c r="G620" s="5" t="s">
        <v>39</v>
      </c>
      <c r="H620" s="5" t="s">
        <v>49</v>
      </c>
      <c r="I620" s="5">
        <v>52.0</v>
      </c>
      <c r="K620" s="5" t="s">
        <v>25</v>
      </c>
      <c r="M620" s="5">
        <v>10.0</v>
      </c>
    </row>
    <row r="621">
      <c r="A621" s="89">
        <f t="shared" si="39"/>
        <v>12141</v>
      </c>
      <c r="B621" s="5"/>
      <c r="C621" s="5"/>
      <c r="D621" s="90" t="s">
        <v>21</v>
      </c>
      <c r="E621" s="90" t="s">
        <v>3494</v>
      </c>
      <c r="F621" s="5">
        <v>2020.0</v>
      </c>
      <c r="G621" s="5" t="s">
        <v>39</v>
      </c>
      <c r="H621" s="5" t="s">
        <v>49</v>
      </c>
      <c r="I621" s="5">
        <v>52.0</v>
      </c>
      <c r="K621" s="5" t="s">
        <v>25</v>
      </c>
      <c r="M621" s="5">
        <v>10.0</v>
      </c>
    </row>
    <row r="622">
      <c r="A622" s="158">
        <f t="shared" si="39"/>
        <v>12142</v>
      </c>
      <c r="B622" s="159"/>
      <c r="C622" s="159"/>
      <c r="D622" s="160" t="s">
        <v>21</v>
      </c>
      <c r="E622" s="160" t="s">
        <v>3495</v>
      </c>
      <c r="F622" s="159">
        <v>2020.0</v>
      </c>
      <c r="G622" s="159" t="s">
        <v>39</v>
      </c>
      <c r="H622" s="159" t="s">
        <v>49</v>
      </c>
      <c r="I622" s="159">
        <v>52.0</v>
      </c>
      <c r="J622" s="161"/>
      <c r="K622" s="159" t="s">
        <v>25</v>
      </c>
      <c r="L622" s="161"/>
      <c r="M622" s="159">
        <v>10.0</v>
      </c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</row>
    <row r="623">
      <c r="A623" s="89">
        <f t="shared" si="39"/>
        <v>12143</v>
      </c>
      <c r="B623" s="5"/>
      <c r="C623" s="5"/>
      <c r="D623" s="90" t="s">
        <v>16</v>
      </c>
      <c r="E623" s="115" t="s">
        <v>3496</v>
      </c>
      <c r="F623" s="111">
        <v>2020.0</v>
      </c>
      <c r="G623" s="111" t="s">
        <v>75</v>
      </c>
      <c r="H623" s="111" t="s">
        <v>3497</v>
      </c>
      <c r="I623" s="111" t="s">
        <v>3498</v>
      </c>
      <c r="J623" s="111" t="s">
        <v>3499</v>
      </c>
      <c r="K623" s="111" t="s">
        <v>60</v>
      </c>
      <c r="M623" s="5">
        <v>10.0</v>
      </c>
    </row>
    <row r="624">
      <c r="A624" s="89">
        <f t="shared" si="39"/>
        <v>12144</v>
      </c>
      <c r="B624" s="5"/>
      <c r="C624" s="5"/>
      <c r="D624" s="186" t="s">
        <v>16</v>
      </c>
      <c r="E624" s="90" t="s">
        <v>3500</v>
      </c>
      <c r="F624" s="5">
        <v>2020.0</v>
      </c>
      <c r="G624" s="5" t="s">
        <v>23</v>
      </c>
      <c r="H624" s="5" t="s">
        <v>46</v>
      </c>
      <c r="I624" s="5">
        <v>49.0</v>
      </c>
      <c r="K624" s="5" t="s">
        <v>63</v>
      </c>
      <c r="M624" s="5">
        <v>10.0</v>
      </c>
    </row>
    <row r="625">
      <c r="A625" s="89">
        <f t="shared" si="39"/>
        <v>12145</v>
      </c>
      <c r="B625" s="5"/>
      <c r="C625" s="5"/>
      <c r="D625" s="186" t="s">
        <v>16</v>
      </c>
      <c r="E625" s="90" t="s">
        <v>3501</v>
      </c>
      <c r="F625" s="5">
        <v>2019.0</v>
      </c>
      <c r="G625" s="5" t="s">
        <v>505</v>
      </c>
      <c r="H625" s="5" t="s">
        <v>297</v>
      </c>
      <c r="I625" s="5">
        <v>58.0</v>
      </c>
      <c r="K625" s="5" t="s">
        <v>63</v>
      </c>
      <c r="M625" s="5">
        <v>10.0</v>
      </c>
    </row>
    <row r="626">
      <c r="A626" s="89">
        <f t="shared" si="39"/>
        <v>12146</v>
      </c>
      <c r="B626" s="5"/>
      <c r="C626" s="5"/>
      <c r="D626" s="186" t="s">
        <v>16</v>
      </c>
      <c r="E626" s="90" t="s">
        <v>3502</v>
      </c>
      <c r="F626" s="5">
        <v>2019.0</v>
      </c>
      <c r="G626" s="5" t="s">
        <v>39</v>
      </c>
      <c r="H626" s="5" t="s">
        <v>297</v>
      </c>
      <c r="I626" s="5" t="s">
        <v>3503</v>
      </c>
      <c r="J626" s="5" t="s">
        <v>3504</v>
      </c>
      <c r="K626" s="5" t="s">
        <v>20</v>
      </c>
      <c r="M626" s="5">
        <v>10.0</v>
      </c>
    </row>
    <row r="627">
      <c r="A627" s="89">
        <f t="shared" si="39"/>
        <v>12147</v>
      </c>
      <c r="B627" s="5"/>
      <c r="C627" s="5"/>
      <c r="D627" s="186" t="s">
        <v>16</v>
      </c>
      <c r="E627" s="90" t="s">
        <v>3505</v>
      </c>
      <c r="F627" s="5">
        <v>2019.0</v>
      </c>
      <c r="G627" s="5" t="s">
        <v>505</v>
      </c>
      <c r="H627" s="110" t="s">
        <v>297</v>
      </c>
      <c r="I627" s="5" t="s">
        <v>3506</v>
      </c>
      <c r="J627" s="5" t="s">
        <v>3507</v>
      </c>
      <c r="K627" s="5" t="s">
        <v>60</v>
      </c>
      <c r="M627" s="5">
        <v>10.0</v>
      </c>
    </row>
    <row r="628">
      <c r="A628" s="89">
        <f t="shared" si="39"/>
        <v>12148</v>
      </c>
      <c r="B628" s="5"/>
      <c r="C628" s="5"/>
      <c r="D628" s="90" t="s">
        <v>16</v>
      </c>
      <c r="E628" s="90" t="s">
        <v>3508</v>
      </c>
      <c r="F628" s="5">
        <v>2018.0</v>
      </c>
      <c r="G628" s="5" t="s">
        <v>39</v>
      </c>
      <c r="H628" s="5" t="s">
        <v>297</v>
      </c>
      <c r="I628" s="5" t="s">
        <v>3509</v>
      </c>
      <c r="J628" s="5" t="s">
        <v>661</v>
      </c>
      <c r="K628" s="5" t="s">
        <v>60</v>
      </c>
      <c r="M628" s="5">
        <v>10.0</v>
      </c>
    </row>
    <row r="629">
      <c r="A629" s="89">
        <f t="shared" si="39"/>
        <v>12149</v>
      </c>
      <c r="B629" s="5"/>
      <c r="C629" s="5"/>
      <c r="D629" s="90" t="s">
        <v>16</v>
      </c>
      <c r="E629" s="90" t="s">
        <v>3510</v>
      </c>
      <c r="F629" s="5">
        <v>2019.0</v>
      </c>
      <c r="G629" s="5" t="s">
        <v>789</v>
      </c>
      <c r="H629" s="5" t="s">
        <v>206</v>
      </c>
      <c r="I629" s="5" t="s">
        <v>3511</v>
      </c>
      <c r="K629" s="5" t="s">
        <v>60</v>
      </c>
      <c r="M629" s="5">
        <v>10.0</v>
      </c>
    </row>
    <row r="630">
      <c r="A630" s="89">
        <f t="shared" si="39"/>
        <v>12150</v>
      </c>
      <c r="B630" s="5"/>
      <c r="C630" s="5"/>
      <c r="D630" s="90" t="s">
        <v>16</v>
      </c>
      <c r="E630" s="90" t="s">
        <v>3512</v>
      </c>
      <c r="F630" s="5">
        <v>2011.0</v>
      </c>
      <c r="G630" s="5" t="s">
        <v>62</v>
      </c>
      <c r="H630" s="5" t="s">
        <v>33</v>
      </c>
      <c r="I630" s="5">
        <v>100.0</v>
      </c>
      <c r="J630" s="5" t="s">
        <v>3513</v>
      </c>
      <c r="K630" s="5" t="s">
        <v>60</v>
      </c>
      <c r="M630" s="5">
        <v>10.0</v>
      </c>
    </row>
    <row r="631">
      <c r="A631" s="89">
        <f>'Drop 1 Football'!A1011+1</f>
        <v>1</v>
      </c>
      <c r="B631" s="5"/>
      <c r="C631" s="5"/>
      <c r="D631" s="90" t="s">
        <v>21</v>
      </c>
      <c r="E631" s="90" t="s">
        <v>3514</v>
      </c>
      <c r="F631" s="5">
        <v>2020.0</v>
      </c>
      <c r="G631" s="5" t="s">
        <v>39</v>
      </c>
      <c r="H631" s="5" t="s">
        <v>24</v>
      </c>
      <c r="I631" s="5">
        <v>18.0</v>
      </c>
      <c r="K631" s="5" t="s">
        <v>25</v>
      </c>
      <c r="M631" s="5">
        <v>10.0</v>
      </c>
    </row>
    <row r="632">
      <c r="A632" s="89" t="str">
        <f>'Drop 1 BBALL'!A887+1</f>
        <v>#VALUE!</v>
      </c>
      <c r="B632" s="5"/>
      <c r="C632" s="5"/>
      <c r="D632" s="90" t="s">
        <v>21</v>
      </c>
      <c r="E632" s="90" t="s">
        <v>3515</v>
      </c>
      <c r="F632" s="5">
        <v>2020.0</v>
      </c>
      <c r="G632" s="5" t="s">
        <v>3516</v>
      </c>
      <c r="H632" s="5" t="s">
        <v>49</v>
      </c>
      <c r="I632" s="5">
        <v>173.0</v>
      </c>
      <c r="K632" s="5" t="s">
        <v>25</v>
      </c>
      <c r="M632" s="5">
        <v>10.0</v>
      </c>
    </row>
    <row r="633">
      <c r="A633" s="89">
        <f>'Drop 1 Football'!A1053+1</f>
        <v>1</v>
      </c>
      <c r="B633" s="139"/>
      <c r="C633" s="139"/>
      <c r="D633" s="187" t="s">
        <v>21</v>
      </c>
      <c r="E633" s="187" t="s">
        <v>3517</v>
      </c>
      <c r="F633" s="139">
        <v>2020.0</v>
      </c>
      <c r="G633" s="139" t="s">
        <v>23</v>
      </c>
      <c r="H633" s="139" t="s">
        <v>3518</v>
      </c>
      <c r="I633" s="139">
        <v>148.0</v>
      </c>
      <c r="J633" s="139" t="s">
        <v>506</v>
      </c>
      <c r="K633" s="139" t="s">
        <v>25</v>
      </c>
      <c r="M633" s="5">
        <v>10.0</v>
      </c>
    </row>
    <row r="634">
      <c r="A634" s="89">
        <f t="shared" ref="A634:A645" si="40">A633+1</f>
        <v>2</v>
      </c>
      <c r="B634" s="139"/>
      <c r="C634" s="139"/>
      <c r="D634" s="187" t="s">
        <v>21</v>
      </c>
      <c r="E634" s="187" t="s">
        <v>3519</v>
      </c>
      <c r="F634" s="139">
        <v>2020.0</v>
      </c>
      <c r="G634" s="139" t="s">
        <v>39</v>
      </c>
      <c r="H634" s="139" t="s">
        <v>24</v>
      </c>
      <c r="I634" s="139">
        <v>18.0</v>
      </c>
      <c r="J634" s="188"/>
      <c r="K634" s="139" t="s">
        <v>25</v>
      </c>
      <c r="M634" s="5">
        <v>10.0</v>
      </c>
    </row>
    <row r="635">
      <c r="A635" s="89">
        <f t="shared" si="40"/>
        <v>3</v>
      </c>
      <c r="B635" s="139"/>
      <c r="C635" s="139"/>
      <c r="D635" s="187" t="s">
        <v>21</v>
      </c>
      <c r="E635" s="187" t="s">
        <v>3520</v>
      </c>
      <c r="F635" s="139">
        <v>2020.0</v>
      </c>
      <c r="G635" s="139" t="s">
        <v>39</v>
      </c>
      <c r="H635" s="139" t="s">
        <v>24</v>
      </c>
      <c r="I635" s="139">
        <v>18.0</v>
      </c>
      <c r="J635" s="188"/>
      <c r="K635" s="139" t="s">
        <v>25</v>
      </c>
      <c r="M635" s="5">
        <v>10.0</v>
      </c>
    </row>
    <row r="636">
      <c r="A636" s="89">
        <f t="shared" si="40"/>
        <v>4</v>
      </c>
      <c r="B636" s="139"/>
      <c r="C636" s="139"/>
      <c r="D636" s="187" t="s">
        <v>21</v>
      </c>
      <c r="E636" s="187" t="s">
        <v>3521</v>
      </c>
      <c r="F636" s="139">
        <v>2020.0</v>
      </c>
      <c r="G636" s="139" t="s">
        <v>39</v>
      </c>
      <c r="H636" s="139" t="s">
        <v>24</v>
      </c>
      <c r="I636" s="139">
        <v>18.0</v>
      </c>
      <c r="J636" s="188"/>
      <c r="K636" s="139" t="s">
        <v>25</v>
      </c>
      <c r="M636" s="5">
        <v>10.0</v>
      </c>
    </row>
    <row r="637">
      <c r="A637" s="89">
        <f t="shared" si="40"/>
        <v>5</v>
      </c>
      <c r="B637" s="139"/>
      <c r="C637" s="139"/>
      <c r="D637" s="187" t="s">
        <v>21</v>
      </c>
      <c r="E637" s="187" t="s">
        <v>3522</v>
      </c>
      <c r="F637" s="139">
        <v>2020.0</v>
      </c>
      <c r="G637" s="139" t="s">
        <v>39</v>
      </c>
      <c r="H637" s="139" t="s">
        <v>24</v>
      </c>
      <c r="I637" s="139">
        <v>18.0</v>
      </c>
      <c r="J637" s="188"/>
      <c r="K637" s="139" t="s">
        <v>25</v>
      </c>
      <c r="M637" s="5">
        <v>10.0</v>
      </c>
    </row>
    <row r="638">
      <c r="A638" s="89">
        <f t="shared" si="40"/>
        <v>6</v>
      </c>
      <c r="B638" s="139"/>
      <c r="C638" s="139"/>
      <c r="D638" s="187" t="s">
        <v>21</v>
      </c>
      <c r="E638" s="187" t="s">
        <v>3523</v>
      </c>
      <c r="F638" s="139">
        <v>2020.0</v>
      </c>
      <c r="G638" s="139" t="s">
        <v>39</v>
      </c>
      <c r="H638" s="139" t="s">
        <v>24</v>
      </c>
      <c r="I638" s="139">
        <v>18.0</v>
      </c>
      <c r="J638" s="188"/>
      <c r="K638" s="139" t="s">
        <v>25</v>
      </c>
      <c r="M638" s="5">
        <v>10.0</v>
      </c>
    </row>
    <row r="639">
      <c r="A639" s="89">
        <f t="shared" si="40"/>
        <v>7</v>
      </c>
      <c r="B639" s="139"/>
      <c r="C639" s="139"/>
      <c r="D639" s="187" t="s">
        <v>21</v>
      </c>
      <c r="E639" s="187" t="s">
        <v>3524</v>
      </c>
      <c r="F639" s="139">
        <v>2020.0</v>
      </c>
      <c r="G639" s="139" t="s">
        <v>39</v>
      </c>
      <c r="H639" s="139" t="s">
        <v>24</v>
      </c>
      <c r="I639" s="139">
        <v>18.0</v>
      </c>
      <c r="J639" s="188"/>
      <c r="K639" s="139" t="s">
        <v>25</v>
      </c>
      <c r="M639" s="5">
        <v>10.0</v>
      </c>
    </row>
    <row r="640">
      <c r="A640" s="89">
        <f t="shared" si="40"/>
        <v>8</v>
      </c>
      <c r="B640" s="139"/>
      <c r="C640" s="139"/>
      <c r="D640" s="187" t="s">
        <v>21</v>
      </c>
      <c r="E640" s="187" t="s">
        <v>3525</v>
      </c>
      <c r="F640" s="139">
        <v>2020.0</v>
      </c>
      <c r="G640" s="139" t="s">
        <v>39</v>
      </c>
      <c r="H640" s="139" t="s">
        <v>24</v>
      </c>
      <c r="I640" s="139">
        <v>18.0</v>
      </c>
      <c r="J640" s="188"/>
      <c r="K640" s="139" t="s">
        <v>25</v>
      </c>
      <c r="M640" s="5">
        <v>10.0</v>
      </c>
    </row>
    <row r="641">
      <c r="A641" s="89">
        <f t="shared" si="40"/>
        <v>9</v>
      </c>
      <c r="B641" s="139"/>
      <c r="C641" s="139"/>
      <c r="D641" s="187" t="s">
        <v>21</v>
      </c>
      <c r="E641" s="187" t="s">
        <v>3526</v>
      </c>
      <c r="F641" s="139">
        <v>2020.0</v>
      </c>
      <c r="G641" s="139" t="s">
        <v>39</v>
      </c>
      <c r="H641" s="139" t="s">
        <v>24</v>
      </c>
      <c r="I641" s="139">
        <v>18.0</v>
      </c>
      <c r="J641" s="188"/>
      <c r="K641" s="139" t="s">
        <v>25</v>
      </c>
      <c r="M641" s="5">
        <v>10.0</v>
      </c>
    </row>
    <row r="642">
      <c r="A642" s="89">
        <f t="shared" si="40"/>
        <v>10</v>
      </c>
      <c r="B642" s="139"/>
      <c r="C642" s="139"/>
      <c r="D642" s="187" t="s">
        <v>21</v>
      </c>
      <c r="E642" s="187" t="s">
        <v>3527</v>
      </c>
      <c r="F642" s="139">
        <v>2020.0</v>
      </c>
      <c r="G642" s="139" t="s">
        <v>39</v>
      </c>
      <c r="H642" s="139" t="s">
        <v>24</v>
      </c>
      <c r="I642" s="139">
        <v>18.0</v>
      </c>
      <c r="J642" s="188"/>
      <c r="K642" s="139" t="s">
        <v>25</v>
      </c>
      <c r="M642" s="5">
        <v>10.0</v>
      </c>
    </row>
    <row r="643">
      <c r="A643" s="89">
        <f t="shared" si="40"/>
        <v>11</v>
      </c>
      <c r="B643" s="139"/>
      <c r="C643" s="139"/>
      <c r="D643" s="187" t="s">
        <v>21</v>
      </c>
      <c r="E643" s="187" t="s">
        <v>3528</v>
      </c>
      <c r="F643" s="139">
        <v>2020.0</v>
      </c>
      <c r="G643" s="139" t="s">
        <v>39</v>
      </c>
      <c r="H643" s="139" t="s">
        <v>24</v>
      </c>
      <c r="I643" s="139">
        <v>18.0</v>
      </c>
      <c r="J643" s="188"/>
      <c r="K643" s="139" t="s">
        <v>25</v>
      </c>
      <c r="M643" s="5">
        <v>10.0</v>
      </c>
    </row>
    <row r="644">
      <c r="A644" s="89">
        <f t="shared" si="40"/>
        <v>12</v>
      </c>
      <c r="B644" s="139"/>
      <c r="C644" s="139"/>
      <c r="D644" s="187" t="s">
        <v>21</v>
      </c>
      <c r="E644" s="187" t="s">
        <v>3529</v>
      </c>
      <c r="F644" s="139">
        <v>2020.0</v>
      </c>
      <c r="G644" s="139" t="s">
        <v>39</v>
      </c>
      <c r="H644" s="139" t="s">
        <v>24</v>
      </c>
      <c r="I644" s="139">
        <v>18.0</v>
      </c>
      <c r="J644" s="188"/>
      <c r="K644" s="139" t="s">
        <v>25</v>
      </c>
      <c r="M644" s="5">
        <v>10.0</v>
      </c>
    </row>
    <row r="645">
      <c r="A645" s="89">
        <f t="shared" si="40"/>
        <v>13</v>
      </c>
      <c r="B645" s="139"/>
      <c r="C645" s="139"/>
      <c r="D645" s="187" t="s">
        <v>21</v>
      </c>
      <c r="E645" s="187" t="s">
        <v>3530</v>
      </c>
      <c r="F645" s="139">
        <v>2020.0</v>
      </c>
      <c r="G645" s="139" t="s">
        <v>39</v>
      </c>
      <c r="H645" s="139" t="s">
        <v>24</v>
      </c>
      <c r="I645" s="139">
        <v>18.0</v>
      </c>
      <c r="J645" s="188"/>
      <c r="K645" s="139" t="s">
        <v>25</v>
      </c>
      <c r="M645" s="5">
        <v>10.0</v>
      </c>
    </row>
    <row r="646">
      <c r="A646" s="89">
        <f>'Drop 1 Football'!A1092+1</f>
        <v>1</v>
      </c>
      <c r="B646" s="5"/>
      <c r="C646" s="5"/>
      <c r="D646" s="90" t="s">
        <v>66</v>
      </c>
      <c r="E646" s="5">
        <v>2862361.0</v>
      </c>
      <c r="F646" s="5">
        <v>2020.0</v>
      </c>
      <c r="G646" s="5" t="s">
        <v>23</v>
      </c>
      <c r="H646" s="5" t="s">
        <v>67</v>
      </c>
      <c r="K646" s="5" t="s">
        <v>467</v>
      </c>
      <c r="M646" s="5">
        <v>10.0</v>
      </c>
    </row>
    <row r="647">
      <c r="A647" s="89">
        <f>'Drop 1 TCG'!A681+1</f>
        <v>1</v>
      </c>
      <c r="D647" s="90" t="s">
        <v>161</v>
      </c>
      <c r="E647" s="90" t="s">
        <v>3531</v>
      </c>
      <c r="F647" s="5">
        <v>94.0</v>
      </c>
      <c r="G647" s="5" t="s">
        <v>905</v>
      </c>
      <c r="H647" s="5" t="s">
        <v>3487</v>
      </c>
      <c r="I647" s="5">
        <v>94.0</v>
      </c>
      <c r="J647" s="5" t="s">
        <v>3532</v>
      </c>
      <c r="K647" s="5" t="s">
        <v>25</v>
      </c>
      <c r="M647" s="5">
        <v>10.0</v>
      </c>
    </row>
    <row r="648">
      <c r="A648" s="89">
        <f t="shared" ref="A648:A649" si="41">A647+1</f>
        <v>2</v>
      </c>
      <c r="D648" s="90" t="s">
        <v>21</v>
      </c>
      <c r="E648" s="90" t="s">
        <v>3533</v>
      </c>
      <c r="F648" s="5">
        <v>2019.0</v>
      </c>
      <c r="G648" s="5" t="s">
        <v>212</v>
      </c>
      <c r="H648" s="5" t="s">
        <v>67</v>
      </c>
      <c r="I648" s="5">
        <v>18.0</v>
      </c>
      <c r="J648" s="5" t="s">
        <v>214</v>
      </c>
      <c r="K648" s="5" t="s">
        <v>25</v>
      </c>
      <c r="M648" s="5">
        <v>10.0</v>
      </c>
    </row>
    <row r="649">
      <c r="A649" s="89">
        <f t="shared" si="41"/>
        <v>3</v>
      </c>
      <c r="D649" s="90" t="s">
        <v>21</v>
      </c>
      <c r="E649" s="90" t="s">
        <v>3534</v>
      </c>
      <c r="F649" s="5">
        <v>2019.0</v>
      </c>
      <c r="G649" s="5" t="s">
        <v>212</v>
      </c>
      <c r="H649" s="5" t="s">
        <v>67</v>
      </c>
      <c r="I649" s="5">
        <v>18.0</v>
      </c>
      <c r="J649" s="5" t="s">
        <v>214</v>
      </c>
      <c r="K649" s="5" t="s">
        <v>25</v>
      </c>
      <c r="M649" s="5">
        <v>10.0</v>
      </c>
    </row>
    <row r="650">
      <c r="A650" s="5">
        <v>11731.0</v>
      </c>
      <c r="D650" s="90" t="s">
        <v>21</v>
      </c>
      <c r="E650" s="90" t="s">
        <v>3535</v>
      </c>
      <c r="F650" s="5">
        <v>2019.0</v>
      </c>
      <c r="G650" s="5" t="s">
        <v>195</v>
      </c>
      <c r="H650" s="5" t="s">
        <v>3536</v>
      </c>
      <c r="I650" s="5" t="s">
        <v>3537</v>
      </c>
      <c r="J650" s="5">
        <v>53.0</v>
      </c>
      <c r="K650" s="5" t="s">
        <v>30</v>
      </c>
      <c r="M650" s="5">
        <v>10.0</v>
      </c>
    </row>
    <row r="651">
      <c r="A651" s="5">
        <v>11868.0</v>
      </c>
      <c r="D651" s="90" t="s">
        <v>21</v>
      </c>
      <c r="E651" s="90" t="s">
        <v>3538</v>
      </c>
      <c r="F651" s="5">
        <v>1987.0</v>
      </c>
      <c r="G651" s="5" t="s">
        <v>2103</v>
      </c>
      <c r="H651" s="5" t="s">
        <v>3539</v>
      </c>
      <c r="I651" s="5"/>
      <c r="J651" s="5" t="s">
        <v>3540</v>
      </c>
      <c r="K651" s="5" t="s">
        <v>72</v>
      </c>
      <c r="M651" s="5">
        <v>10.0</v>
      </c>
    </row>
    <row r="652">
      <c r="A652" s="5">
        <v>11888.0</v>
      </c>
      <c r="D652" s="90" t="s">
        <v>21</v>
      </c>
      <c r="E652" s="90" t="s">
        <v>3541</v>
      </c>
      <c r="F652" s="5">
        <v>1990.0</v>
      </c>
      <c r="G652" s="5" t="s">
        <v>90</v>
      </c>
      <c r="H652" s="5" t="s">
        <v>91</v>
      </c>
      <c r="I652" s="5"/>
      <c r="J652" s="5">
        <v>663.0</v>
      </c>
      <c r="K652" s="5" t="s">
        <v>72</v>
      </c>
      <c r="M652" s="5">
        <v>10.0</v>
      </c>
    </row>
    <row r="653">
      <c r="A653" s="5">
        <v>11889.0</v>
      </c>
      <c r="D653" s="90" t="s">
        <v>21</v>
      </c>
      <c r="E653" s="90" t="s">
        <v>3542</v>
      </c>
      <c r="F653" s="5">
        <v>1990.0</v>
      </c>
      <c r="G653" s="5" t="s">
        <v>90</v>
      </c>
      <c r="H653" s="5" t="s">
        <v>91</v>
      </c>
      <c r="I653" s="5"/>
      <c r="J653" s="5">
        <v>663.0</v>
      </c>
      <c r="K653" s="5" t="s">
        <v>72</v>
      </c>
      <c r="M653" s="5">
        <v>10.0</v>
      </c>
    </row>
    <row r="654">
      <c r="A654" s="5">
        <v>12020.0</v>
      </c>
      <c r="D654" s="90" t="s">
        <v>21</v>
      </c>
      <c r="E654" s="90" t="s">
        <v>3543</v>
      </c>
      <c r="F654" s="5">
        <v>1992.0</v>
      </c>
      <c r="G654" s="5" t="s">
        <v>134</v>
      </c>
      <c r="H654" s="5" t="s">
        <v>107</v>
      </c>
      <c r="I654" s="5" t="s">
        <v>3544</v>
      </c>
      <c r="J654" s="5">
        <v>2.0</v>
      </c>
      <c r="K654" s="5" t="s">
        <v>72</v>
      </c>
      <c r="M654" s="5">
        <v>10.0</v>
      </c>
    </row>
    <row r="655">
      <c r="A655" s="5">
        <v>12021.0</v>
      </c>
      <c r="D655" s="90" t="s">
        <v>21</v>
      </c>
      <c r="E655" s="90" t="s">
        <v>3545</v>
      </c>
      <c r="F655" s="5">
        <v>1992.0</v>
      </c>
      <c r="G655" s="5" t="s">
        <v>134</v>
      </c>
      <c r="H655" s="5" t="s">
        <v>107</v>
      </c>
      <c r="I655" s="5" t="s">
        <v>3544</v>
      </c>
      <c r="J655" s="5">
        <v>2.0</v>
      </c>
      <c r="K655" s="5" t="s">
        <v>72</v>
      </c>
      <c r="M655" s="5">
        <v>10.0</v>
      </c>
    </row>
    <row r="656">
      <c r="A656" s="5">
        <v>12022.0</v>
      </c>
      <c r="D656" s="90" t="s">
        <v>21</v>
      </c>
      <c r="E656" s="90" t="s">
        <v>3546</v>
      </c>
      <c r="F656" s="5">
        <v>1992.0</v>
      </c>
      <c r="G656" s="5" t="s">
        <v>134</v>
      </c>
      <c r="H656" s="5" t="s">
        <v>107</v>
      </c>
      <c r="I656" s="5" t="s">
        <v>3544</v>
      </c>
      <c r="J656" s="5">
        <v>2.0</v>
      </c>
      <c r="K656" s="5" t="s">
        <v>72</v>
      </c>
      <c r="M656" s="5">
        <v>10.0</v>
      </c>
    </row>
    <row r="657">
      <c r="A657" s="5">
        <v>12023.0</v>
      </c>
      <c r="D657" s="90" t="s">
        <v>21</v>
      </c>
      <c r="E657" s="90" t="s">
        <v>3547</v>
      </c>
      <c r="F657" s="5">
        <v>1991.0</v>
      </c>
      <c r="G657" s="5" t="s">
        <v>1802</v>
      </c>
      <c r="H657" s="5" t="s">
        <v>107</v>
      </c>
      <c r="I657" s="5"/>
      <c r="J657" s="5">
        <v>55.0</v>
      </c>
      <c r="K657" s="5" t="s">
        <v>666</v>
      </c>
      <c r="M657" s="5">
        <v>10.0</v>
      </c>
    </row>
    <row r="658">
      <c r="A658" s="5">
        <v>12025.0</v>
      </c>
      <c r="D658" s="90" t="s">
        <v>21</v>
      </c>
      <c r="E658" s="90" t="s">
        <v>3548</v>
      </c>
      <c r="F658" s="5">
        <v>1991.0</v>
      </c>
      <c r="G658" s="5" t="s">
        <v>1802</v>
      </c>
      <c r="H658" s="5" t="s">
        <v>107</v>
      </c>
      <c r="I658" s="5"/>
      <c r="J658" s="5">
        <v>55.0</v>
      </c>
      <c r="K658" s="5" t="s">
        <v>666</v>
      </c>
      <c r="M658" s="5">
        <v>10.0</v>
      </c>
    </row>
    <row r="659">
      <c r="A659" s="5">
        <v>12033.0</v>
      </c>
      <c r="D659" s="90" t="s">
        <v>21</v>
      </c>
      <c r="E659" s="90" t="s">
        <v>3549</v>
      </c>
      <c r="F659" s="5">
        <v>2020.0</v>
      </c>
      <c r="G659" s="5" t="s">
        <v>151</v>
      </c>
      <c r="H659" s="5" t="s">
        <v>46</v>
      </c>
      <c r="I659" s="5"/>
      <c r="J659" s="5">
        <v>11.0</v>
      </c>
      <c r="K659" s="5" t="s">
        <v>25</v>
      </c>
      <c r="M659" s="5">
        <v>10.0</v>
      </c>
    </row>
    <row r="660">
      <c r="A660" s="5" t="s">
        <v>2854</v>
      </c>
      <c r="D660" s="90" t="s">
        <v>21</v>
      </c>
      <c r="E660" s="90" t="s">
        <v>3550</v>
      </c>
      <c r="F660" s="5">
        <v>1991.0</v>
      </c>
      <c r="G660" s="5" t="s">
        <v>1802</v>
      </c>
      <c r="H660" s="5" t="s">
        <v>107</v>
      </c>
      <c r="I660" s="5">
        <v>55.0</v>
      </c>
      <c r="J660" s="5" t="s">
        <v>105</v>
      </c>
      <c r="K660" s="5" t="s">
        <v>72</v>
      </c>
      <c r="M660" s="5">
        <v>10.0</v>
      </c>
    </row>
    <row r="661">
      <c r="A661" s="5" t="s">
        <v>2854</v>
      </c>
      <c r="D661" s="90" t="s">
        <v>21</v>
      </c>
      <c r="E661" s="90" t="s">
        <v>3551</v>
      </c>
      <c r="F661" s="5">
        <v>1991.0</v>
      </c>
      <c r="G661" s="5" t="s">
        <v>1802</v>
      </c>
      <c r="H661" s="5" t="s">
        <v>107</v>
      </c>
      <c r="I661" s="5">
        <v>55.0</v>
      </c>
      <c r="J661" s="5" t="s">
        <v>105</v>
      </c>
      <c r="K661" s="5" t="s">
        <v>72</v>
      </c>
      <c r="M661" s="5">
        <v>10.0</v>
      </c>
    </row>
    <row r="662">
      <c r="A662" s="5" t="s">
        <v>2854</v>
      </c>
      <c r="D662" s="112"/>
      <c r="E662" s="90" t="s">
        <v>3552</v>
      </c>
      <c r="F662" s="5">
        <v>1990.0</v>
      </c>
      <c r="G662" s="5" t="s">
        <v>62</v>
      </c>
      <c r="H662" s="5" t="s">
        <v>91</v>
      </c>
      <c r="I662" s="5">
        <v>414.0</v>
      </c>
      <c r="J662" s="5" t="s">
        <v>246</v>
      </c>
      <c r="K662" s="5" t="s">
        <v>666</v>
      </c>
      <c r="M662" s="5">
        <v>10.0</v>
      </c>
    </row>
    <row r="663">
      <c r="A663" s="5" t="s">
        <v>2854</v>
      </c>
      <c r="D663" s="112"/>
      <c r="E663" s="90" t="s">
        <v>3553</v>
      </c>
      <c r="F663" s="5">
        <v>1987.0</v>
      </c>
      <c r="G663" s="5" t="s">
        <v>102</v>
      </c>
      <c r="H663" s="5" t="s">
        <v>120</v>
      </c>
      <c r="I663" s="5">
        <v>604.0</v>
      </c>
      <c r="J663" s="5" t="s">
        <v>105</v>
      </c>
      <c r="K663" s="5" t="s">
        <v>666</v>
      </c>
      <c r="M663" s="5">
        <v>10.0</v>
      </c>
    </row>
    <row r="664">
      <c r="A664" s="5" t="s">
        <v>2854</v>
      </c>
      <c r="D664" s="112"/>
      <c r="E664" s="90" t="s">
        <v>3554</v>
      </c>
      <c r="F664" s="5">
        <v>1993.0</v>
      </c>
      <c r="G664" s="5" t="s">
        <v>131</v>
      </c>
      <c r="H664" s="5" t="s">
        <v>193</v>
      </c>
      <c r="I664" s="5">
        <v>707.0</v>
      </c>
      <c r="J664" s="5" t="s">
        <v>105</v>
      </c>
      <c r="K664" s="5" t="s">
        <v>72</v>
      </c>
      <c r="M664" s="5">
        <v>10.0</v>
      </c>
    </row>
    <row r="665">
      <c r="A665" s="5" t="s">
        <v>2854</v>
      </c>
      <c r="D665" s="112"/>
      <c r="E665" s="90" t="s">
        <v>3555</v>
      </c>
      <c r="F665" s="5">
        <v>2001.0</v>
      </c>
      <c r="G665" s="5" t="s">
        <v>62</v>
      </c>
      <c r="H665" s="5" t="s">
        <v>3556</v>
      </c>
      <c r="I665" s="5">
        <v>146.0</v>
      </c>
      <c r="J665" s="5" t="s">
        <v>3557</v>
      </c>
      <c r="K665" s="5" t="s">
        <v>72</v>
      </c>
      <c r="M665" s="5">
        <v>10.0</v>
      </c>
    </row>
    <row r="666">
      <c r="A666" s="5" t="s">
        <v>2854</v>
      </c>
      <c r="B666" s="5" t="s">
        <v>3558</v>
      </c>
      <c r="D666" s="112"/>
      <c r="E666" s="90" t="s">
        <v>3559</v>
      </c>
      <c r="F666" s="5">
        <v>2012.0</v>
      </c>
      <c r="G666" s="5" t="s">
        <v>62</v>
      </c>
      <c r="H666" s="5" t="s">
        <v>157</v>
      </c>
      <c r="I666" s="5">
        <v>129.0</v>
      </c>
      <c r="J666" s="5" t="s">
        <v>3560</v>
      </c>
      <c r="K666" s="5" t="s">
        <v>30</v>
      </c>
      <c r="M666" s="5">
        <v>10.0</v>
      </c>
    </row>
    <row r="667">
      <c r="A667" s="5" t="s">
        <v>2854</v>
      </c>
      <c r="D667" s="112"/>
      <c r="E667" s="90" t="s">
        <v>3561</v>
      </c>
      <c r="F667" s="5">
        <v>2012.0</v>
      </c>
      <c r="G667" s="5" t="s">
        <v>62</v>
      </c>
      <c r="H667" s="5" t="s">
        <v>3562</v>
      </c>
      <c r="I667" s="5">
        <v>396.0</v>
      </c>
      <c r="J667" s="5" t="s">
        <v>3563</v>
      </c>
      <c r="K667" s="5" t="s">
        <v>30</v>
      </c>
      <c r="M667" s="5">
        <v>10.0</v>
      </c>
    </row>
    <row r="668">
      <c r="A668" s="5" t="s">
        <v>2854</v>
      </c>
      <c r="D668" s="112"/>
      <c r="E668" s="90" t="s">
        <v>3564</v>
      </c>
      <c r="F668" s="5">
        <v>2012.0</v>
      </c>
      <c r="G668" s="5" t="s">
        <v>62</v>
      </c>
      <c r="H668" s="5" t="s">
        <v>3565</v>
      </c>
      <c r="I668" s="5">
        <v>462.0</v>
      </c>
      <c r="J668" s="5" t="s">
        <v>3566</v>
      </c>
      <c r="K668" s="5" t="s">
        <v>30</v>
      </c>
      <c r="M668" s="5">
        <v>10.0</v>
      </c>
    </row>
    <row r="669">
      <c r="A669" s="159" t="s">
        <v>2854</v>
      </c>
      <c r="B669" s="161"/>
      <c r="C669" s="161"/>
      <c r="D669" s="163"/>
      <c r="E669" s="160" t="s">
        <v>3567</v>
      </c>
      <c r="F669" s="159">
        <v>2012.0</v>
      </c>
      <c r="G669" s="159" t="s">
        <v>62</v>
      </c>
      <c r="H669" s="159" t="s">
        <v>3568</v>
      </c>
      <c r="I669" s="159">
        <v>660.0</v>
      </c>
      <c r="J669" s="159" t="s">
        <v>3569</v>
      </c>
      <c r="K669" s="159" t="s">
        <v>30</v>
      </c>
      <c r="L669" s="161"/>
      <c r="M669" s="159">
        <v>10.0</v>
      </c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</row>
    <row r="670">
      <c r="A670" s="5" t="s">
        <v>2854</v>
      </c>
      <c r="D670" s="90" t="s">
        <v>21</v>
      </c>
      <c r="E670" s="90" t="s">
        <v>3570</v>
      </c>
      <c r="F670" s="5">
        <v>2019.0</v>
      </c>
      <c r="G670" s="5" t="s">
        <v>240</v>
      </c>
      <c r="H670" s="5" t="s">
        <v>81</v>
      </c>
      <c r="I670" s="5">
        <v>71.0</v>
      </c>
      <c r="J670" s="5" t="s">
        <v>105</v>
      </c>
      <c r="K670" s="5" t="s">
        <v>72</v>
      </c>
      <c r="M670" s="5">
        <v>10.0</v>
      </c>
    </row>
    <row r="671">
      <c r="A671" s="5" t="s">
        <v>2854</v>
      </c>
      <c r="D671" s="90" t="s">
        <v>21</v>
      </c>
      <c r="E671" s="90" t="s">
        <v>3571</v>
      </c>
      <c r="F671" s="5">
        <v>2019.0</v>
      </c>
      <c r="G671" s="5" t="s">
        <v>240</v>
      </c>
      <c r="H671" s="5" t="s">
        <v>81</v>
      </c>
      <c r="I671" s="5">
        <v>71.0</v>
      </c>
      <c r="J671" s="5" t="s">
        <v>105</v>
      </c>
      <c r="K671" s="5" t="s">
        <v>72</v>
      </c>
      <c r="M671" s="5">
        <v>10.0</v>
      </c>
    </row>
    <row r="672">
      <c r="A672" s="5" t="s">
        <v>2854</v>
      </c>
      <c r="D672" s="90" t="s">
        <v>21</v>
      </c>
      <c r="E672" s="90" t="s">
        <v>3572</v>
      </c>
      <c r="F672" s="5">
        <v>2019.0</v>
      </c>
      <c r="G672" s="5" t="s">
        <v>240</v>
      </c>
      <c r="H672" s="5" t="s">
        <v>81</v>
      </c>
      <c r="I672" s="5">
        <v>71.0</v>
      </c>
      <c r="J672" s="5" t="s">
        <v>243</v>
      </c>
      <c r="K672" s="5" t="s">
        <v>72</v>
      </c>
      <c r="M672" s="5">
        <v>10.0</v>
      </c>
    </row>
    <row r="673">
      <c r="A673" s="5" t="s">
        <v>2854</v>
      </c>
      <c r="D673" s="90" t="s">
        <v>21</v>
      </c>
      <c r="E673" s="115" t="s">
        <v>3573</v>
      </c>
      <c r="F673" s="111">
        <v>2019.0</v>
      </c>
      <c r="G673" s="111" t="s">
        <v>240</v>
      </c>
      <c r="H673" s="111" t="s">
        <v>81</v>
      </c>
      <c r="I673" s="111">
        <v>71.0</v>
      </c>
      <c r="J673" s="111" t="s">
        <v>243</v>
      </c>
      <c r="K673" s="111" t="s">
        <v>72</v>
      </c>
      <c r="M673" s="5">
        <v>10.0</v>
      </c>
    </row>
    <row r="674">
      <c r="A674" s="5" t="s">
        <v>2854</v>
      </c>
      <c r="D674" s="90" t="s">
        <v>21</v>
      </c>
      <c r="E674" s="90" t="s">
        <v>3574</v>
      </c>
      <c r="F674" s="5">
        <v>2019.0</v>
      </c>
      <c r="G674" s="5" t="s">
        <v>240</v>
      </c>
      <c r="H674" s="5" t="s">
        <v>81</v>
      </c>
      <c r="I674" s="5">
        <v>71.0</v>
      </c>
      <c r="J674" s="5" t="s">
        <v>243</v>
      </c>
      <c r="K674" s="5" t="s">
        <v>72</v>
      </c>
      <c r="M674" s="5">
        <v>10.0</v>
      </c>
    </row>
    <row r="675">
      <c r="A675" s="5" t="s">
        <v>2854</v>
      </c>
      <c r="D675" s="90" t="s">
        <v>21</v>
      </c>
      <c r="E675" s="90" t="s">
        <v>3575</v>
      </c>
      <c r="F675" s="5">
        <v>2019.0</v>
      </c>
      <c r="G675" s="5" t="s">
        <v>240</v>
      </c>
      <c r="H675" s="5" t="s">
        <v>81</v>
      </c>
      <c r="I675" s="5">
        <v>71.0</v>
      </c>
      <c r="J675" s="5" t="s">
        <v>243</v>
      </c>
      <c r="K675" s="5" t="s">
        <v>72</v>
      </c>
      <c r="M675" s="5">
        <v>10.0</v>
      </c>
    </row>
    <row r="676">
      <c r="A676" s="5" t="s">
        <v>2854</v>
      </c>
      <c r="D676" s="90" t="s">
        <v>21</v>
      </c>
      <c r="E676" s="90" t="s">
        <v>3576</v>
      </c>
      <c r="F676" s="5">
        <v>2019.0</v>
      </c>
      <c r="G676" s="5" t="s">
        <v>240</v>
      </c>
      <c r="H676" s="5" t="s">
        <v>81</v>
      </c>
      <c r="I676" s="5">
        <v>71.0</v>
      </c>
      <c r="J676" s="5" t="s">
        <v>243</v>
      </c>
      <c r="K676" s="5" t="s">
        <v>72</v>
      </c>
      <c r="M676" s="5">
        <v>10.0</v>
      </c>
    </row>
    <row r="677">
      <c r="A677" s="5" t="s">
        <v>2854</v>
      </c>
      <c r="D677" s="90" t="s">
        <v>21</v>
      </c>
      <c r="E677" s="90" t="s">
        <v>3577</v>
      </c>
      <c r="F677" s="5">
        <v>1978.0</v>
      </c>
      <c r="G677" s="5" t="s">
        <v>62</v>
      </c>
      <c r="H677" s="5" t="s">
        <v>3578</v>
      </c>
      <c r="I677" s="5">
        <v>540.0</v>
      </c>
      <c r="J677" s="5" t="s">
        <v>105</v>
      </c>
      <c r="K677" s="5" t="s">
        <v>666</v>
      </c>
      <c r="M677" s="5">
        <v>10.0</v>
      </c>
    </row>
    <row r="678">
      <c r="A678" s="5" t="s">
        <v>2854</v>
      </c>
      <c r="D678" s="90" t="s">
        <v>21</v>
      </c>
      <c r="E678" s="90" t="s">
        <v>3579</v>
      </c>
      <c r="F678" s="5">
        <v>1978.0</v>
      </c>
      <c r="G678" s="5" t="s">
        <v>62</v>
      </c>
      <c r="H678" s="5" t="s">
        <v>3580</v>
      </c>
      <c r="I678" s="5">
        <v>135.0</v>
      </c>
      <c r="J678" s="5" t="s">
        <v>105</v>
      </c>
      <c r="K678" s="5" t="s">
        <v>72</v>
      </c>
      <c r="M678" s="5">
        <v>10.0</v>
      </c>
    </row>
    <row r="679">
      <c r="A679" s="5" t="s">
        <v>2854</v>
      </c>
      <c r="D679" s="90" t="s">
        <v>21</v>
      </c>
      <c r="E679" s="90" t="s">
        <v>3581</v>
      </c>
      <c r="F679" s="5">
        <v>2019.0</v>
      </c>
      <c r="G679" s="5" t="s">
        <v>240</v>
      </c>
      <c r="H679" s="5" t="s">
        <v>81</v>
      </c>
      <c r="I679" s="5">
        <v>71.0</v>
      </c>
      <c r="J679" s="5" t="s">
        <v>105</v>
      </c>
      <c r="K679" s="5" t="s">
        <v>72</v>
      </c>
      <c r="M679" s="5">
        <v>10.0</v>
      </c>
    </row>
    <row r="680">
      <c r="A680" s="5" t="s">
        <v>2854</v>
      </c>
      <c r="D680" s="90" t="s">
        <v>21</v>
      </c>
      <c r="E680" s="90" t="s">
        <v>3582</v>
      </c>
      <c r="F680" s="5">
        <v>2019.0</v>
      </c>
      <c r="G680" s="5" t="s">
        <v>240</v>
      </c>
      <c r="H680" s="5" t="s">
        <v>81</v>
      </c>
      <c r="I680" s="5">
        <v>71.0</v>
      </c>
      <c r="J680" s="5" t="s">
        <v>105</v>
      </c>
      <c r="K680" s="5" t="s">
        <v>72</v>
      </c>
      <c r="M680" s="5">
        <v>10.0</v>
      </c>
    </row>
    <row r="681">
      <c r="A681" s="5" t="s">
        <v>2854</v>
      </c>
      <c r="D681" s="90" t="s">
        <v>21</v>
      </c>
      <c r="E681" s="90" t="s">
        <v>3583</v>
      </c>
      <c r="F681" s="5">
        <v>2009.0</v>
      </c>
      <c r="G681" s="5" t="s">
        <v>3584</v>
      </c>
      <c r="H681" s="5" t="s">
        <v>275</v>
      </c>
      <c r="I681" s="5"/>
      <c r="J681" s="5" t="s">
        <v>3585</v>
      </c>
      <c r="K681" s="5" t="s">
        <v>3586</v>
      </c>
      <c r="M681" s="5">
        <v>10.0</v>
      </c>
    </row>
    <row r="682">
      <c r="A682" s="5" t="s">
        <v>2854</v>
      </c>
      <c r="D682" s="90" t="s">
        <v>21</v>
      </c>
      <c r="E682" s="90" t="s">
        <v>3587</v>
      </c>
      <c r="F682" s="5">
        <v>1978.0</v>
      </c>
      <c r="G682" s="5" t="s">
        <v>62</v>
      </c>
      <c r="H682" s="5" t="s">
        <v>519</v>
      </c>
      <c r="I682" s="5">
        <v>530.0</v>
      </c>
      <c r="J682" s="5" t="s">
        <v>105</v>
      </c>
      <c r="K682" s="5" t="s">
        <v>666</v>
      </c>
      <c r="M682" s="5">
        <v>10.0</v>
      </c>
    </row>
    <row r="683">
      <c r="A683" s="5" t="s">
        <v>2854</v>
      </c>
      <c r="D683" s="90" t="s">
        <v>21</v>
      </c>
      <c r="E683" s="90" t="s">
        <v>3588</v>
      </c>
      <c r="F683" s="5">
        <v>2015.0</v>
      </c>
      <c r="G683" s="5" t="s">
        <v>151</v>
      </c>
      <c r="H683" s="5" t="s">
        <v>3589</v>
      </c>
      <c r="I683" s="5" t="s">
        <v>3590</v>
      </c>
      <c r="J683" s="5" t="s">
        <v>169</v>
      </c>
      <c r="K683" s="5" t="s">
        <v>25</v>
      </c>
      <c r="M683" s="5">
        <v>10.0</v>
      </c>
    </row>
    <row r="684">
      <c r="A684" s="5" t="s">
        <v>2854</v>
      </c>
      <c r="D684" s="90" t="s">
        <v>21</v>
      </c>
      <c r="E684" s="90" t="s">
        <v>3591</v>
      </c>
      <c r="F684" s="5">
        <v>1990.0</v>
      </c>
      <c r="G684" s="5" t="s">
        <v>62</v>
      </c>
      <c r="H684" s="5" t="s">
        <v>91</v>
      </c>
      <c r="I684" s="5">
        <v>414.0</v>
      </c>
      <c r="J684" s="5" t="s">
        <v>246</v>
      </c>
      <c r="K684" s="5" t="s">
        <v>1797</v>
      </c>
      <c r="M684" s="5">
        <v>10.0</v>
      </c>
    </row>
    <row r="685">
      <c r="A685" s="5" t="s">
        <v>2854</v>
      </c>
      <c r="D685" s="90" t="s">
        <v>66</v>
      </c>
      <c r="E685" s="90" t="s">
        <v>3592</v>
      </c>
      <c r="F685" s="5">
        <v>1991.0</v>
      </c>
      <c r="G685" s="5" t="s">
        <v>3593</v>
      </c>
      <c r="H685" s="5" t="s">
        <v>3594</v>
      </c>
      <c r="I685" s="5" t="s">
        <v>3595</v>
      </c>
      <c r="J685" s="5" t="s">
        <v>3596</v>
      </c>
      <c r="K685" s="5" t="s">
        <v>467</v>
      </c>
      <c r="M685" s="5">
        <v>10.0</v>
      </c>
    </row>
    <row r="686">
      <c r="A686" s="5" t="s">
        <v>2854</v>
      </c>
      <c r="D686" s="90" t="s">
        <v>66</v>
      </c>
      <c r="E686" s="90" t="s">
        <v>3597</v>
      </c>
      <c r="F686" s="5">
        <v>1991.0</v>
      </c>
      <c r="G686" s="5" t="s">
        <v>3593</v>
      </c>
      <c r="H686" s="5" t="s">
        <v>3594</v>
      </c>
      <c r="I686" s="5" t="s">
        <v>3595</v>
      </c>
      <c r="J686" s="5" t="s">
        <v>3596</v>
      </c>
      <c r="K686" s="5" t="s">
        <v>467</v>
      </c>
      <c r="M686" s="5">
        <v>10.0</v>
      </c>
    </row>
    <row r="687">
      <c r="A687" s="5" t="s">
        <v>2854</v>
      </c>
      <c r="D687" s="90" t="s">
        <v>66</v>
      </c>
      <c r="E687" s="90" t="s">
        <v>3598</v>
      </c>
      <c r="F687" s="5">
        <v>1991.0</v>
      </c>
      <c r="G687" s="5" t="s">
        <v>3593</v>
      </c>
      <c r="H687" s="5" t="s">
        <v>3594</v>
      </c>
      <c r="I687" s="5" t="s">
        <v>3595</v>
      </c>
      <c r="J687" s="5" t="s">
        <v>3596</v>
      </c>
      <c r="K687" s="5" t="s">
        <v>467</v>
      </c>
      <c r="M687" s="5">
        <v>10.0</v>
      </c>
    </row>
    <row r="688">
      <c r="A688" s="5" t="s">
        <v>2854</v>
      </c>
      <c r="D688" s="121" t="s">
        <v>66</v>
      </c>
      <c r="E688" s="122" t="s">
        <v>3599</v>
      </c>
      <c r="F688" s="116">
        <v>1991.0</v>
      </c>
      <c r="G688" s="117" t="s">
        <v>3593</v>
      </c>
      <c r="H688" s="117" t="s">
        <v>3594</v>
      </c>
      <c r="I688" s="117" t="s">
        <v>3595</v>
      </c>
      <c r="J688" s="117" t="s">
        <v>3596</v>
      </c>
      <c r="K688" s="117" t="s">
        <v>467</v>
      </c>
      <c r="M688" s="5">
        <v>10.0</v>
      </c>
    </row>
    <row r="689">
      <c r="A689" s="5" t="s">
        <v>2854</v>
      </c>
      <c r="D689" s="121" t="s">
        <v>66</v>
      </c>
      <c r="E689" s="122" t="s">
        <v>3600</v>
      </c>
      <c r="F689" s="116">
        <v>1991.0</v>
      </c>
      <c r="G689" s="117" t="s">
        <v>3593</v>
      </c>
      <c r="H689" s="117" t="s">
        <v>3594</v>
      </c>
      <c r="I689" s="117" t="s">
        <v>3595</v>
      </c>
      <c r="J689" s="117" t="s">
        <v>3596</v>
      </c>
      <c r="K689" s="117" t="s">
        <v>467</v>
      </c>
      <c r="M689" s="5">
        <v>10.0</v>
      </c>
    </row>
    <row r="690">
      <c r="A690" s="5" t="s">
        <v>2854</v>
      </c>
      <c r="D690" s="121" t="s">
        <v>66</v>
      </c>
      <c r="E690" s="122" t="s">
        <v>3601</v>
      </c>
      <c r="F690" s="116">
        <v>1991.0</v>
      </c>
      <c r="G690" s="117" t="s">
        <v>3593</v>
      </c>
      <c r="H690" s="117" t="s">
        <v>3594</v>
      </c>
      <c r="I690" s="117" t="s">
        <v>3595</v>
      </c>
      <c r="J690" s="117" t="s">
        <v>3596</v>
      </c>
      <c r="K690" s="117" t="s">
        <v>467</v>
      </c>
      <c r="M690" s="5">
        <v>10.0</v>
      </c>
    </row>
    <row r="691">
      <c r="A691" s="5" t="s">
        <v>2854</v>
      </c>
      <c r="D691" s="121" t="s">
        <v>66</v>
      </c>
      <c r="E691" s="122" t="s">
        <v>3602</v>
      </c>
      <c r="F691" s="116">
        <v>1991.0</v>
      </c>
      <c r="G691" s="117" t="s">
        <v>3593</v>
      </c>
      <c r="H691" s="117" t="s">
        <v>3594</v>
      </c>
      <c r="I691" s="117" t="s">
        <v>3595</v>
      </c>
      <c r="J691" s="117" t="s">
        <v>3596</v>
      </c>
      <c r="K691" s="117" t="s">
        <v>467</v>
      </c>
      <c r="M691" s="5">
        <v>10.0</v>
      </c>
    </row>
    <row r="692">
      <c r="A692" s="5" t="s">
        <v>2854</v>
      </c>
      <c r="D692" s="121" t="s">
        <v>66</v>
      </c>
      <c r="E692" s="122" t="s">
        <v>3603</v>
      </c>
      <c r="F692" s="116">
        <v>1991.0</v>
      </c>
      <c r="G692" s="117" t="s">
        <v>3593</v>
      </c>
      <c r="H692" s="117" t="s">
        <v>3594</v>
      </c>
      <c r="I692" s="117" t="s">
        <v>3595</v>
      </c>
      <c r="J692" s="117" t="s">
        <v>3596</v>
      </c>
      <c r="K692" s="117" t="s">
        <v>467</v>
      </c>
      <c r="M692" s="5">
        <v>10.0</v>
      </c>
    </row>
    <row r="693">
      <c r="A693" s="5" t="s">
        <v>2854</v>
      </c>
      <c r="D693" s="121" t="s">
        <v>66</v>
      </c>
      <c r="E693" s="122" t="s">
        <v>3604</v>
      </c>
      <c r="F693" s="116">
        <v>1991.0</v>
      </c>
      <c r="G693" s="117" t="s">
        <v>3593</v>
      </c>
      <c r="H693" s="117" t="s">
        <v>3594</v>
      </c>
      <c r="I693" s="117" t="s">
        <v>3595</v>
      </c>
      <c r="J693" s="117" t="s">
        <v>3596</v>
      </c>
      <c r="K693" s="117" t="s">
        <v>467</v>
      </c>
      <c r="M693" s="5">
        <v>10.0</v>
      </c>
    </row>
    <row r="694">
      <c r="A694" s="5" t="s">
        <v>2854</v>
      </c>
      <c r="D694" s="121" t="s">
        <v>66</v>
      </c>
      <c r="E694" s="122" t="s">
        <v>3605</v>
      </c>
      <c r="F694" s="116">
        <v>1991.0</v>
      </c>
      <c r="G694" s="117" t="s">
        <v>3593</v>
      </c>
      <c r="H694" s="117" t="s">
        <v>3594</v>
      </c>
      <c r="I694" s="117" t="s">
        <v>3595</v>
      </c>
      <c r="J694" s="117" t="s">
        <v>3596</v>
      </c>
      <c r="K694" s="117" t="s">
        <v>467</v>
      </c>
      <c r="M694" s="5">
        <v>10.0</v>
      </c>
    </row>
    <row r="695">
      <c r="A695" s="5" t="s">
        <v>2854</v>
      </c>
      <c r="D695" s="121" t="s">
        <v>66</v>
      </c>
      <c r="E695" s="122" t="s">
        <v>3606</v>
      </c>
      <c r="F695" s="116">
        <v>1991.0</v>
      </c>
      <c r="G695" s="117" t="s">
        <v>3593</v>
      </c>
      <c r="H695" s="117" t="s">
        <v>3594</v>
      </c>
      <c r="I695" s="117" t="s">
        <v>3595</v>
      </c>
      <c r="J695" s="117" t="s">
        <v>3596</v>
      </c>
      <c r="K695" s="117" t="s">
        <v>467</v>
      </c>
      <c r="M695" s="5">
        <v>10.0</v>
      </c>
    </row>
    <row r="696">
      <c r="A696" s="5" t="s">
        <v>2854</v>
      </c>
      <c r="D696" s="121" t="s">
        <v>66</v>
      </c>
      <c r="E696" s="122" t="s">
        <v>3607</v>
      </c>
      <c r="F696" s="116">
        <v>1991.0</v>
      </c>
      <c r="G696" s="117" t="s">
        <v>3593</v>
      </c>
      <c r="H696" s="117" t="s">
        <v>3594</v>
      </c>
      <c r="I696" s="117" t="s">
        <v>3595</v>
      </c>
      <c r="J696" s="117" t="s">
        <v>3596</v>
      </c>
      <c r="K696" s="117" t="s">
        <v>467</v>
      </c>
      <c r="M696" s="5">
        <v>10.0</v>
      </c>
    </row>
    <row r="697">
      <c r="A697" s="5" t="s">
        <v>2854</v>
      </c>
      <c r="D697" s="121" t="s">
        <v>66</v>
      </c>
      <c r="E697" s="122" t="s">
        <v>3608</v>
      </c>
      <c r="F697" s="116">
        <v>1991.0</v>
      </c>
      <c r="G697" s="117" t="s">
        <v>3593</v>
      </c>
      <c r="H697" s="117" t="s">
        <v>3594</v>
      </c>
      <c r="I697" s="117" t="s">
        <v>3595</v>
      </c>
      <c r="J697" s="117" t="s">
        <v>3596</v>
      </c>
      <c r="K697" s="117" t="s">
        <v>467</v>
      </c>
      <c r="M697" s="5">
        <v>10.0</v>
      </c>
    </row>
    <row r="698">
      <c r="A698" s="5" t="s">
        <v>2854</v>
      </c>
      <c r="D698" s="121" t="s">
        <v>66</v>
      </c>
      <c r="E698" s="122" t="s">
        <v>3609</v>
      </c>
      <c r="F698" s="116">
        <v>1991.0</v>
      </c>
      <c r="G698" s="117" t="s">
        <v>3593</v>
      </c>
      <c r="H698" s="117" t="s">
        <v>3594</v>
      </c>
      <c r="I698" s="117" t="s">
        <v>3595</v>
      </c>
      <c r="J698" s="117" t="s">
        <v>3596</v>
      </c>
      <c r="K698" s="117" t="s">
        <v>467</v>
      </c>
      <c r="M698" s="5">
        <v>10.0</v>
      </c>
    </row>
    <row r="699">
      <c r="A699" s="5" t="s">
        <v>2854</v>
      </c>
      <c r="D699" s="121" t="s">
        <v>66</v>
      </c>
      <c r="E699" s="122" t="s">
        <v>3610</v>
      </c>
      <c r="F699" s="116">
        <v>1991.0</v>
      </c>
      <c r="G699" s="117" t="s">
        <v>3593</v>
      </c>
      <c r="H699" s="117" t="s">
        <v>3594</v>
      </c>
      <c r="I699" s="117" t="s">
        <v>3595</v>
      </c>
      <c r="J699" s="117" t="s">
        <v>3596</v>
      </c>
      <c r="K699" s="117" t="s">
        <v>467</v>
      </c>
      <c r="M699" s="5">
        <v>10.0</v>
      </c>
    </row>
    <row r="700">
      <c r="A700" s="5" t="s">
        <v>2854</v>
      </c>
      <c r="D700" s="121" t="s">
        <v>66</v>
      </c>
      <c r="E700" s="122" t="s">
        <v>3611</v>
      </c>
      <c r="F700" s="116">
        <v>1991.0</v>
      </c>
      <c r="G700" s="117" t="s">
        <v>3593</v>
      </c>
      <c r="H700" s="117" t="s">
        <v>3594</v>
      </c>
      <c r="I700" s="117" t="s">
        <v>3595</v>
      </c>
      <c r="J700" s="117" t="s">
        <v>3596</v>
      </c>
      <c r="K700" s="117" t="s">
        <v>467</v>
      </c>
      <c r="M700" s="5">
        <v>10.0</v>
      </c>
    </row>
    <row r="701">
      <c r="A701" s="5" t="s">
        <v>2854</v>
      </c>
      <c r="D701" s="121" t="s">
        <v>66</v>
      </c>
      <c r="E701" s="122" t="s">
        <v>3612</v>
      </c>
      <c r="F701" s="116">
        <v>1991.0</v>
      </c>
      <c r="G701" s="117" t="s">
        <v>3593</v>
      </c>
      <c r="H701" s="117" t="s">
        <v>3594</v>
      </c>
      <c r="I701" s="117" t="s">
        <v>3595</v>
      </c>
      <c r="J701" s="117" t="s">
        <v>3596</v>
      </c>
      <c r="K701" s="117" t="s">
        <v>467</v>
      </c>
      <c r="M701" s="5">
        <v>10.0</v>
      </c>
    </row>
    <row r="702">
      <c r="A702" s="5" t="s">
        <v>2854</v>
      </c>
      <c r="D702" s="121" t="s">
        <v>66</v>
      </c>
      <c r="E702" s="122" t="s">
        <v>3613</v>
      </c>
      <c r="F702" s="116">
        <v>1991.0</v>
      </c>
      <c r="G702" s="117" t="s">
        <v>3593</v>
      </c>
      <c r="H702" s="117" t="s">
        <v>3594</v>
      </c>
      <c r="I702" s="117" t="s">
        <v>3595</v>
      </c>
      <c r="J702" s="117" t="s">
        <v>3596</v>
      </c>
      <c r="K702" s="117" t="s">
        <v>467</v>
      </c>
      <c r="M702" s="5">
        <v>10.0</v>
      </c>
    </row>
    <row r="703">
      <c r="A703" s="5" t="s">
        <v>2854</v>
      </c>
      <c r="D703" s="121" t="s">
        <v>66</v>
      </c>
      <c r="E703" s="122" t="s">
        <v>3614</v>
      </c>
      <c r="F703" s="116">
        <v>1991.0</v>
      </c>
      <c r="G703" s="117" t="s">
        <v>3593</v>
      </c>
      <c r="H703" s="117" t="s">
        <v>3594</v>
      </c>
      <c r="I703" s="117" t="s">
        <v>3595</v>
      </c>
      <c r="J703" s="117" t="s">
        <v>3596</v>
      </c>
      <c r="K703" s="117" t="s">
        <v>467</v>
      </c>
      <c r="M703" s="5">
        <v>10.0</v>
      </c>
    </row>
    <row r="704">
      <c r="A704" s="5" t="s">
        <v>2854</v>
      </c>
      <c r="D704" s="121" t="s">
        <v>66</v>
      </c>
      <c r="E704" s="122" t="s">
        <v>3615</v>
      </c>
      <c r="F704" s="116">
        <v>1991.0</v>
      </c>
      <c r="G704" s="117" t="s">
        <v>3593</v>
      </c>
      <c r="H704" s="117" t="s">
        <v>3594</v>
      </c>
      <c r="I704" s="117" t="s">
        <v>3595</v>
      </c>
      <c r="J704" s="117" t="s">
        <v>3596</v>
      </c>
      <c r="K704" s="117" t="s">
        <v>467</v>
      </c>
      <c r="M704" s="5">
        <v>10.0</v>
      </c>
    </row>
    <row r="705">
      <c r="A705" s="5" t="s">
        <v>2854</v>
      </c>
      <c r="D705" s="90" t="s">
        <v>66</v>
      </c>
      <c r="E705" s="90" t="s">
        <v>3616</v>
      </c>
      <c r="F705" s="116">
        <v>1991.0</v>
      </c>
      <c r="G705" s="117" t="s">
        <v>3593</v>
      </c>
      <c r="H705" s="117" t="s">
        <v>3594</v>
      </c>
      <c r="I705" s="117" t="s">
        <v>3595</v>
      </c>
      <c r="J705" s="117" t="s">
        <v>3596</v>
      </c>
      <c r="K705" s="117" t="s">
        <v>467</v>
      </c>
      <c r="M705" s="5">
        <v>10.0</v>
      </c>
    </row>
    <row r="706">
      <c r="A706" s="5" t="s">
        <v>2854</v>
      </c>
      <c r="D706" s="90" t="s">
        <v>66</v>
      </c>
      <c r="E706" s="115" t="s">
        <v>3617</v>
      </c>
      <c r="F706" s="131">
        <v>1991.0</v>
      </c>
      <c r="G706" s="132" t="s">
        <v>3593</v>
      </c>
      <c r="H706" s="132" t="s">
        <v>3594</v>
      </c>
      <c r="I706" s="132" t="s">
        <v>3595</v>
      </c>
      <c r="J706" s="132" t="s">
        <v>3596</v>
      </c>
      <c r="K706" s="132" t="s">
        <v>467</v>
      </c>
      <c r="M706" s="5">
        <v>10.0</v>
      </c>
    </row>
    <row r="707">
      <c r="A707" s="5" t="s">
        <v>2854</v>
      </c>
      <c r="D707" s="90" t="s">
        <v>66</v>
      </c>
      <c r="E707" s="90" t="s">
        <v>3618</v>
      </c>
      <c r="F707" s="116">
        <v>1991.0</v>
      </c>
      <c r="G707" s="117" t="s">
        <v>3593</v>
      </c>
      <c r="H707" s="117" t="s">
        <v>3594</v>
      </c>
      <c r="I707" s="117" t="s">
        <v>3595</v>
      </c>
      <c r="J707" s="117" t="s">
        <v>3596</v>
      </c>
      <c r="K707" s="117" t="s">
        <v>467</v>
      </c>
      <c r="M707" s="5">
        <v>10.0</v>
      </c>
    </row>
    <row r="708">
      <c r="A708" s="5" t="s">
        <v>2854</v>
      </c>
      <c r="D708" s="90" t="s">
        <v>66</v>
      </c>
      <c r="E708" s="90" t="s">
        <v>3619</v>
      </c>
      <c r="F708" s="116">
        <v>1991.0</v>
      </c>
      <c r="G708" s="117" t="s">
        <v>3593</v>
      </c>
      <c r="H708" s="117" t="s">
        <v>3594</v>
      </c>
      <c r="I708" s="117" t="s">
        <v>3595</v>
      </c>
      <c r="J708" s="117" t="s">
        <v>3596</v>
      </c>
      <c r="K708" s="117" t="s">
        <v>467</v>
      </c>
      <c r="M708" s="5">
        <v>10.0</v>
      </c>
    </row>
    <row r="709">
      <c r="A709" s="5" t="s">
        <v>2854</v>
      </c>
      <c r="D709" s="90" t="s">
        <v>66</v>
      </c>
      <c r="E709" s="90" t="s">
        <v>3620</v>
      </c>
      <c r="F709" s="116">
        <v>1991.0</v>
      </c>
      <c r="G709" s="117" t="s">
        <v>3593</v>
      </c>
      <c r="H709" s="117" t="s">
        <v>3594</v>
      </c>
      <c r="I709" s="117" t="s">
        <v>3595</v>
      </c>
      <c r="J709" s="117" t="s">
        <v>3596</v>
      </c>
      <c r="K709" s="117" t="s">
        <v>467</v>
      </c>
      <c r="M709" s="5">
        <v>10.0</v>
      </c>
    </row>
    <row r="710">
      <c r="A710" s="5" t="s">
        <v>2854</v>
      </c>
      <c r="D710" s="112"/>
      <c r="E710" s="90" t="s">
        <v>3621</v>
      </c>
      <c r="F710" s="5">
        <v>1988.0</v>
      </c>
      <c r="G710" s="5" t="s">
        <v>102</v>
      </c>
      <c r="H710" s="5" t="s">
        <v>3556</v>
      </c>
      <c r="I710" s="5">
        <v>539.0</v>
      </c>
      <c r="J710" s="5" t="s">
        <v>105</v>
      </c>
      <c r="K710" s="5" t="s">
        <v>25</v>
      </c>
      <c r="M710" s="5">
        <v>10.0</v>
      </c>
    </row>
    <row r="711">
      <c r="A711" s="5" t="s">
        <v>2854</v>
      </c>
      <c r="D711" s="90" t="s">
        <v>21</v>
      </c>
      <c r="E711" s="90" t="s">
        <v>3622</v>
      </c>
      <c r="F711" s="5">
        <v>1994.0</v>
      </c>
      <c r="G711" s="5" t="s">
        <v>144</v>
      </c>
      <c r="H711" s="5" t="s">
        <v>145</v>
      </c>
      <c r="I711" s="5">
        <v>124.0</v>
      </c>
      <c r="J711" s="5" t="s">
        <v>105</v>
      </c>
      <c r="K711" s="5" t="s">
        <v>72</v>
      </c>
      <c r="M711" s="5">
        <v>10.0</v>
      </c>
    </row>
    <row r="712">
      <c r="A712" s="5">
        <v>11696.0</v>
      </c>
      <c r="D712" s="90" t="s">
        <v>21</v>
      </c>
      <c r="E712" s="90" t="s">
        <v>3623</v>
      </c>
      <c r="F712" s="5">
        <v>1991.0</v>
      </c>
      <c r="G712" s="5" t="s">
        <v>3624</v>
      </c>
      <c r="H712" s="5" t="s">
        <v>3477</v>
      </c>
      <c r="I712" s="5"/>
      <c r="J712" s="5" t="s">
        <v>3478</v>
      </c>
      <c r="K712" s="5" t="s">
        <v>72</v>
      </c>
      <c r="M712" s="5">
        <v>12.0</v>
      </c>
    </row>
    <row r="713">
      <c r="A713" s="5">
        <v>11697.0</v>
      </c>
      <c r="D713" s="90" t="s">
        <v>21</v>
      </c>
      <c r="E713" s="90" t="s">
        <v>3625</v>
      </c>
      <c r="F713" s="5">
        <v>1991.0</v>
      </c>
      <c r="G713" s="5" t="s">
        <v>3624</v>
      </c>
      <c r="H713" s="5" t="s">
        <v>3477</v>
      </c>
      <c r="I713" s="5"/>
      <c r="J713" s="5" t="s">
        <v>3478</v>
      </c>
      <c r="K713" s="5" t="s">
        <v>72</v>
      </c>
      <c r="M713" s="5">
        <v>12.0</v>
      </c>
    </row>
    <row r="714">
      <c r="A714" s="5">
        <v>11698.0</v>
      </c>
      <c r="D714" s="186" t="s">
        <v>21</v>
      </c>
      <c r="E714" s="90" t="s">
        <v>3626</v>
      </c>
      <c r="F714" s="5">
        <v>1991.0</v>
      </c>
      <c r="G714" s="5" t="s">
        <v>3624</v>
      </c>
      <c r="H714" s="5" t="s">
        <v>3477</v>
      </c>
      <c r="I714" s="5"/>
      <c r="J714" s="5" t="s">
        <v>3478</v>
      </c>
      <c r="K714" s="5" t="s">
        <v>72</v>
      </c>
      <c r="M714" s="5">
        <v>12.0</v>
      </c>
    </row>
    <row r="715">
      <c r="A715" s="5">
        <v>11699.0</v>
      </c>
      <c r="D715" s="186" t="s">
        <v>21</v>
      </c>
      <c r="E715" s="90" t="s">
        <v>3627</v>
      </c>
      <c r="F715" s="5">
        <v>1991.0</v>
      </c>
      <c r="G715" s="5" t="s">
        <v>3624</v>
      </c>
      <c r="H715" s="5" t="s">
        <v>3477</v>
      </c>
      <c r="I715" s="5"/>
      <c r="J715" s="5" t="s">
        <v>3478</v>
      </c>
      <c r="K715" s="5" t="s">
        <v>72</v>
      </c>
      <c r="M715" s="5">
        <v>12.0</v>
      </c>
    </row>
    <row r="716">
      <c r="A716" s="5">
        <v>11700.0</v>
      </c>
      <c r="D716" s="90" t="s">
        <v>21</v>
      </c>
      <c r="E716" s="90" t="s">
        <v>3628</v>
      </c>
      <c r="F716" s="5">
        <v>1991.0</v>
      </c>
      <c r="G716" s="5" t="s">
        <v>3624</v>
      </c>
      <c r="H716" s="5" t="s">
        <v>3477</v>
      </c>
      <c r="I716" s="5"/>
      <c r="J716" s="5" t="s">
        <v>3478</v>
      </c>
      <c r="K716" s="5" t="s">
        <v>72</v>
      </c>
      <c r="M716" s="5">
        <v>12.0</v>
      </c>
    </row>
    <row r="717">
      <c r="A717" s="5">
        <v>11701.0</v>
      </c>
      <c r="D717" s="90" t="s">
        <v>21</v>
      </c>
      <c r="E717" s="90" t="s">
        <v>3629</v>
      </c>
      <c r="F717" s="5">
        <v>1991.0</v>
      </c>
      <c r="G717" s="5" t="s">
        <v>3624</v>
      </c>
      <c r="H717" s="5" t="s">
        <v>3477</v>
      </c>
      <c r="I717" s="5"/>
      <c r="J717" s="5" t="s">
        <v>3478</v>
      </c>
      <c r="K717" s="5" t="s">
        <v>72</v>
      </c>
      <c r="M717" s="5">
        <v>12.0</v>
      </c>
    </row>
    <row r="718">
      <c r="A718" s="5">
        <v>11702.0</v>
      </c>
      <c r="D718" s="90" t="s">
        <v>21</v>
      </c>
      <c r="E718" s="90" t="s">
        <v>3630</v>
      </c>
      <c r="F718" s="5">
        <v>1991.0</v>
      </c>
      <c r="G718" s="5" t="s">
        <v>3624</v>
      </c>
      <c r="H718" s="5" t="s">
        <v>3477</v>
      </c>
      <c r="I718" s="5"/>
      <c r="J718" s="5" t="s">
        <v>3478</v>
      </c>
      <c r="K718" s="5" t="s">
        <v>72</v>
      </c>
      <c r="M718" s="5">
        <v>12.0</v>
      </c>
    </row>
    <row r="719">
      <c r="A719" s="5">
        <v>11703.0</v>
      </c>
      <c r="D719" s="90" t="s">
        <v>21</v>
      </c>
      <c r="E719" s="90" t="s">
        <v>3631</v>
      </c>
      <c r="F719" s="5">
        <v>1991.0</v>
      </c>
      <c r="G719" s="5" t="s">
        <v>3624</v>
      </c>
      <c r="H719" s="5" t="s">
        <v>3477</v>
      </c>
      <c r="I719" s="5"/>
      <c r="J719" s="5" t="s">
        <v>3478</v>
      </c>
      <c r="K719" s="5" t="s">
        <v>72</v>
      </c>
      <c r="M719" s="5">
        <v>12.0</v>
      </c>
    </row>
    <row r="720">
      <c r="A720" s="5">
        <v>11704.0</v>
      </c>
      <c r="D720" s="90" t="s">
        <v>21</v>
      </c>
      <c r="E720" s="90" t="s">
        <v>3632</v>
      </c>
      <c r="F720" s="5">
        <v>1991.0</v>
      </c>
      <c r="G720" s="5" t="s">
        <v>3624</v>
      </c>
      <c r="H720" s="5" t="s">
        <v>3477</v>
      </c>
      <c r="I720" s="5"/>
      <c r="J720" s="5" t="s">
        <v>3478</v>
      </c>
      <c r="K720" s="5" t="s">
        <v>72</v>
      </c>
      <c r="M720" s="5">
        <v>12.0</v>
      </c>
    </row>
    <row r="721">
      <c r="A721" s="5">
        <v>11705.0</v>
      </c>
      <c r="D721" s="90" t="s">
        <v>21</v>
      </c>
      <c r="E721" s="90" t="s">
        <v>3633</v>
      </c>
      <c r="F721" s="5">
        <v>1991.0</v>
      </c>
      <c r="G721" s="5" t="s">
        <v>3624</v>
      </c>
      <c r="H721" s="5" t="s">
        <v>3477</v>
      </c>
      <c r="I721" s="5"/>
      <c r="J721" s="5" t="s">
        <v>3478</v>
      </c>
      <c r="K721" s="5" t="s">
        <v>72</v>
      </c>
      <c r="M721" s="5">
        <v>12.0</v>
      </c>
    </row>
    <row r="722">
      <c r="A722" s="5">
        <v>11706.0</v>
      </c>
      <c r="D722" s="90" t="s">
        <v>21</v>
      </c>
      <c r="E722" s="90" t="s">
        <v>3634</v>
      </c>
      <c r="F722" s="5">
        <v>1991.0</v>
      </c>
      <c r="G722" s="5" t="s">
        <v>3624</v>
      </c>
      <c r="H722" s="5" t="s">
        <v>3477</v>
      </c>
      <c r="I722" s="5"/>
      <c r="J722" s="5" t="s">
        <v>3478</v>
      </c>
      <c r="K722" s="5" t="s">
        <v>72</v>
      </c>
      <c r="M722" s="5">
        <v>12.0</v>
      </c>
    </row>
    <row r="723">
      <c r="A723" s="5">
        <v>11707.0</v>
      </c>
      <c r="D723" s="90" t="s">
        <v>21</v>
      </c>
      <c r="E723" s="90" t="s">
        <v>3635</v>
      </c>
      <c r="F723" s="5">
        <v>1991.0</v>
      </c>
      <c r="G723" s="5" t="s">
        <v>3624</v>
      </c>
      <c r="H723" s="5" t="s">
        <v>3477</v>
      </c>
      <c r="I723" s="5"/>
      <c r="J723" s="5" t="s">
        <v>3478</v>
      </c>
      <c r="K723" s="5" t="s">
        <v>72</v>
      </c>
      <c r="M723" s="5">
        <v>12.0</v>
      </c>
    </row>
    <row r="724">
      <c r="A724" s="5">
        <v>11708.0</v>
      </c>
      <c r="D724" s="90" t="s">
        <v>21</v>
      </c>
      <c r="E724" s="90" t="s">
        <v>3636</v>
      </c>
      <c r="F724" s="5">
        <v>1991.0</v>
      </c>
      <c r="G724" s="5" t="s">
        <v>3624</v>
      </c>
      <c r="H724" s="5" t="s">
        <v>3477</v>
      </c>
      <c r="I724" s="5"/>
      <c r="J724" s="5" t="s">
        <v>3478</v>
      </c>
      <c r="K724" s="5" t="s">
        <v>72</v>
      </c>
      <c r="M724" s="5">
        <v>12.0</v>
      </c>
    </row>
    <row r="725">
      <c r="A725" s="5">
        <v>11709.0</v>
      </c>
      <c r="D725" s="90" t="s">
        <v>21</v>
      </c>
      <c r="E725" s="90" t="s">
        <v>3637</v>
      </c>
      <c r="F725" s="5">
        <v>1991.0</v>
      </c>
      <c r="G725" s="5" t="s">
        <v>3624</v>
      </c>
      <c r="H725" s="5" t="s">
        <v>3477</v>
      </c>
      <c r="I725" s="5"/>
      <c r="J725" s="5" t="s">
        <v>3478</v>
      </c>
      <c r="K725" s="5" t="s">
        <v>72</v>
      </c>
      <c r="M725" s="5">
        <v>12.0</v>
      </c>
    </row>
    <row r="726">
      <c r="A726" s="5">
        <v>11710.0</v>
      </c>
      <c r="D726" s="90" t="s">
        <v>21</v>
      </c>
      <c r="E726" s="90" t="s">
        <v>3638</v>
      </c>
      <c r="F726" s="5">
        <v>1991.0</v>
      </c>
      <c r="G726" s="5" t="s">
        <v>3624</v>
      </c>
      <c r="H726" s="5" t="s">
        <v>3477</v>
      </c>
      <c r="I726" s="5"/>
      <c r="J726" s="5" t="s">
        <v>3478</v>
      </c>
      <c r="K726" s="5" t="s">
        <v>72</v>
      </c>
      <c r="M726" s="5">
        <v>12.0</v>
      </c>
    </row>
    <row r="727">
      <c r="A727" s="5">
        <v>11711.0</v>
      </c>
      <c r="D727" s="90" t="s">
        <v>21</v>
      </c>
      <c r="E727" s="90" t="s">
        <v>3639</v>
      </c>
      <c r="F727" s="5">
        <v>1991.0</v>
      </c>
      <c r="G727" s="5" t="s">
        <v>3624</v>
      </c>
      <c r="H727" s="5" t="s">
        <v>3477</v>
      </c>
      <c r="I727" s="5"/>
      <c r="J727" s="5" t="s">
        <v>3478</v>
      </c>
      <c r="K727" s="5" t="s">
        <v>72</v>
      </c>
      <c r="M727" s="5">
        <v>12.0</v>
      </c>
    </row>
    <row r="728">
      <c r="A728" s="5">
        <v>11712.0</v>
      </c>
      <c r="D728" s="90" t="s">
        <v>21</v>
      </c>
      <c r="E728" s="90" t="s">
        <v>3640</v>
      </c>
      <c r="F728" s="5">
        <v>1991.0</v>
      </c>
      <c r="G728" s="5" t="s">
        <v>3624</v>
      </c>
      <c r="H728" s="5" t="s">
        <v>3477</v>
      </c>
      <c r="I728" s="5"/>
      <c r="J728" s="5" t="s">
        <v>3478</v>
      </c>
      <c r="K728" s="5" t="s">
        <v>72</v>
      </c>
      <c r="M728" s="5">
        <v>12.0</v>
      </c>
    </row>
    <row r="729">
      <c r="A729" s="5">
        <v>11713.0</v>
      </c>
      <c r="D729" s="90" t="s">
        <v>21</v>
      </c>
      <c r="E729" s="90" t="s">
        <v>3641</v>
      </c>
      <c r="F729" s="5">
        <v>1991.0</v>
      </c>
      <c r="G729" s="5" t="s">
        <v>3624</v>
      </c>
      <c r="H729" s="5" t="s">
        <v>3477</v>
      </c>
      <c r="I729" s="5"/>
      <c r="J729" s="5" t="s">
        <v>3478</v>
      </c>
      <c r="K729" s="5" t="s">
        <v>72</v>
      </c>
      <c r="M729" s="5">
        <v>12.0</v>
      </c>
    </row>
    <row r="730">
      <c r="A730" s="5">
        <v>11714.0</v>
      </c>
      <c r="D730" s="90" t="s">
        <v>21</v>
      </c>
      <c r="E730" s="115" t="s">
        <v>3642</v>
      </c>
      <c r="F730" s="111">
        <v>1991.0</v>
      </c>
      <c r="G730" s="111" t="s">
        <v>3624</v>
      </c>
      <c r="H730" s="111" t="s">
        <v>3477</v>
      </c>
      <c r="I730" s="111"/>
      <c r="J730" s="111" t="s">
        <v>3478</v>
      </c>
      <c r="K730" s="111" t="s">
        <v>72</v>
      </c>
      <c r="M730" s="5">
        <v>12.0</v>
      </c>
    </row>
    <row r="731">
      <c r="A731" s="5">
        <v>11715.0</v>
      </c>
      <c r="D731" s="90" t="s">
        <v>21</v>
      </c>
      <c r="E731" s="90" t="s">
        <v>3643</v>
      </c>
      <c r="F731" s="5">
        <v>1991.0</v>
      </c>
      <c r="G731" s="5" t="s">
        <v>3624</v>
      </c>
      <c r="H731" s="5" t="s">
        <v>3477</v>
      </c>
      <c r="I731" s="5"/>
      <c r="J731" s="5" t="s">
        <v>3478</v>
      </c>
      <c r="K731" s="5" t="s">
        <v>72</v>
      </c>
      <c r="M731" s="5">
        <v>12.0</v>
      </c>
    </row>
    <row r="732">
      <c r="A732" s="5">
        <v>11716.0</v>
      </c>
      <c r="D732" s="90" t="s">
        <v>21</v>
      </c>
      <c r="E732" s="90" t="s">
        <v>3644</v>
      </c>
      <c r="F732" s="5">
        <v>1991.0</v>
      </c>
      <c r="G732" s="5" t="s">
        <v>3624</v>
      </c>
      <c r="H732" s="5" t="s">
        <v>3477</v>
      </c>
      <c r="I732" s="5"/>
      <c r="J732" s="5" t="s">
        <v>3478</v>
      </c>
      <c r="K732" s="5" t="s">
        <v>72</v>
      </c>
      <c r="M732" s="5">
        <v>12.0</v>
      </c>
    </row>
    <row r="733">
      <c r="A733" s="5">
        <v>11717.0</v>
      </c>
      <c r="D733" s="90" t="s">
        <v>21</v>
      </c>
      <c r="E733" s="90" t="s">
        <v>3645</v>
      </c>
      <c r="F733" s="5">
        <v>1991.0</v>
      </c>
      <c r="G733" s="5" t="s">
        <v>3624</v>
      </c>
      <c r="H733" s="5" t="s">
        <v>3477</v>
      </c>
      <c r="I733" s="5"/>
      <c r="J733" s="5" t="s">
        <v>3478</v>
      </c>
      <c r="K733" s="5" t="s">
        <v>72</v>
      </c>
      <c r="M733" s="5">
        <v>12.0</v>
      </c>
    </row>
    <row r="734">
      <c r="A734" s="5">
        <v>11718.0</v>
      </c>
      <c r="D734" s="90" t="s">
        <v>21</v>
      </c>
      <c r="E734" s="90" t="s">
        <v>3646</v>
      </c>
      <c r="F734" s="5">
        <v>1991.0</v>
      </c>
      <c r="G734" s="5" t="s">
        <v>3624</v>
      </c>
      <c r="H734" s="5" t="s">
        <v>3477</v>
      </c>
      <c r="I734" s="5"/>
      <c r="J734" s="5" t="s">
        <v>3478</v>
      </c>
      <c r="K734" s="5" t="s">
        <v>72</v>
      </c>
      <c r="M734" s="5">
        <v>12.0</v>
      </c>
    </row>
    <row r="735">
      <c r="A735" s="5">
        <v>11719.0</v>
      </c>
      <c r="D735" s="90" t="s">
        <v>21</v>
      </c>
      <c r="E735" s="90" t="s">
        <v>3647</v>
      </c>
      <c r="F735" s="5">
        <v>1991.0</v>
      </c>
      <c r="G735" s="5" t="s">
        <v>3624</v>
      </c>
      <c r="H735" s="5" t="s">
        <v>3477</v>
      </c>
      <c r="I735" s="5"/>
      <c r="J735" s="5" t="s">
        <v>3478</v>
      </c>
      <c r="K735" s="5" t="s">
        <v>72</v>
      </c>
      <c r="M735" s="5">
        <v>12.0</v>
      </c>
    </row>
    <row r="736">
      <c r="A736" s="89" t="str">
        <f>'Drop 1 Football'!A670+1</f>
        <v>#VALUE!</v>
      </c>
      <c r="B736" s="5"/>
      <c r="C736" s="5"/>
      <c r="D736" s="90" t="s">
        <v>21</v>
      </c>
      <c r="E736" s="90" t="s">
        <v>3648</v>
      </c>
      <c r="F736" s="106">
        <v>2020.0</v>
      </c>
      <c r="G736" s="182" t="s">
        <v>3649</v>
      </c>
      <c r="H736" s="183" t="s">
        <v>3650</v>
      </c>
      <c r="I736" s="189" t="s">
        <v>3651</v>
      </c>
      <c r="J736" s="106" t="s">
        <v>675</v>
      </c>
      <c r="K736" s="182" t="s">
        <v>30</v>
      </c>
      <c r="M736" s="5">
        <v>15.0</v>
      </c>
    </row>
    <row r="737">
      <c r="A737" s="89" t="str">
        <f t="shared" ref="A737:A744" si="42">A736+1</f>
        <v>#VALUE!</v>
      </c>
      <c r="B737" s="5"/>
      <c r="C737" s="5"/>
      <c r="D737" s="90" t="s">
        <v>21</v>
      </c>
      <c r="E737" s="90" t="s">
        <v>3652</v>
      </c>
      <c r="F737" s="5">
        <v>2020.0</v>
      </c>
      <c r="G737" s="5" t="s">
        <v>172</v>
      </c>
      <c r="H737" s="5" t="s">
        <v>19</v>
      </c>
      <c r="I737" s="5" t="s">
        <v>3653</v>
      </c>
      <c r="J737" s="5" t="s">
        <v>3654</v>
      </c>
      <c r="K737" s="5" t="s">
        <v>25</v>
      </c>
      <c r="M737" s="5">
        <v>15.0</v>
      </c>
    </row>
    <row r="738">
      <c r="A738" s="89" t="str">
        <f t="shared" si="42"/>
        <v>#VALUE!</v>
      </c>
      <c r="B738" s="5"/>
      <c r="C738" s="5"/>
      <c r="D738" s="90" t="s">
        <v>16</v>
      </c>
      <c r="E738" s="90" t="s">
        <v>3655</v>
      </c>
      <c r="F738" s="106">
        <v>2020.0</v>
      </c>
      <c r="G738" s="106" t="s">
        <v>23</v>
      </c>
      <c r="H738" s="106" t="s">
        <v>3656</v>
      </c>
      <c r="I738" s="106" t="s">
        <v>3657</v>
      </c>
      <c r="J738" s="106" t="s">
        <v>398</v>
      </c>
      <c r="K738" s="106" t="s">
        <v>20</v>
      </c>
      <c r="M738" s="5">
        <v>15.0</v>
      </c>
    </row>
    <row r="739">
      <c r="A739" s="89" t="str">
        <f t="shared" si="42"/>
        <v>#VALUE!</v>
      </c>
      <c r="B739" s="5"/>
      <c r="C739" s="5"/>
      <c r="D739" s="90" t="s">
        <v>16</v>
      </c>
      <c r="E739" s="90" t="s">
        <v>3658</v>
      </c>
      <c r="F739" s="106">
        <v>2020.0</v>
      </c>
      <c r="G739" s="106" t="s">
        <v>18</v>
      </c>
      <c r="H739" s="106" t="s">
        <v>19</v>
      </c>
      <c r="I739" s="106">
        <v>95.0</v>
      </c>
      <c r="J739" s="108"/>
      <c r="K739" s="106" t="s">
        <v>3659</v>
      </c>
      <c r="M739" s="5">
        <v>15.0</v>
      </c>
    </row>
    <row r="740">
      <c r="A740" s="89" t="str">
        <f t="shared" si="42"/>
        <v>#VALUE!</v>
      </c>
      <c r="B740" s="5"/>
      <c r="C740" s="5"/>
      <c r="D740" s="90" t="s">
        <v>16</v>
      </c>
      <c r="E740" s="90" t="s">
        <v>3660</v>
      </c>
      <c r="F740" s="106">
        <v>2020.0</v>
      </c>
      <c r="G740" s="106" t="s">
        <v>18</v>
      </c>
      <c r="H740" s="106" t="s">
        <v>19</v>
      </c>
      <c r="I740" s="106">
        <v>45.0</v>
      </c>
      <c r="J740" s="108"/>
      <c r="K740" s="106" t="s">
        <v>20</v>
      </c>
      <c r="M740" s="5">
        <v>15.0</v>
      </c>
    </row>
    <row r="741">
      <c r="A741" s="89" t="str">
        <f t="shared" si="42"/>
        <v>#VALUE!</v>
      </c>
      <c r="B741" s="5"/>
      <c r="C741" s="5"/>
      <c r="D741" s="90" t="s">
        <v>21</v>
      </c>
      <c r="E741" s="90" t="s">
        <v>3661</v>
      </c>
      <c r="F741" s="5">
        <v>2020.0</v>
      </c>
      <c r="G741" s="5" t="s">
        <v>42</v>
      </c>
      <c r="H741" s="5" t="s">
        <v>3497</v>
      </c>
      <c r="I741" s="5">
        <v>80.0</v>
      </c>
      <c r="J741" s="5" t="s">
        <v>1746</v>
      </c>
      <c r="K741" s="5" t="s">
        <v>25</v>
      </c>
      <c r="M741" s="5">
        <v>15.0</v>
      </c>
    </row>
    <row r="742">
      <c r="A742" s="89" t="str">
        <f t="shared" si="42"/>
        <v>#VALUE!</v>
      </c>
      <c r="B742" s="5"/>
      <c r="C742" s="5"/>
      <c r="D742" s="90" t="s">
        <v>16</v>
      </c>
      <c r="E742" s="90" t="s">
        <v>3662</v>
      </c>
      <c r="F742" s="5">
        <v>2020.0</v>
      </c>
      <c r="G742" s="5" t="s">
        <v>75</v>
      </c>
      <c r="H742" s="5" t="s">
        <v>206</v>
      </c>
      <c r="I742" s="5" t="s">
        <v>3663</v>
      </c>
      <c r="K742" s="5" t="s">
        <v>20</v>
      </c>
      <c r="M742" s="5">
        <v>15.0</v>
      </c>
    </row>
    <row r="743">
      <c r="A743" s="89" t="str">
        <f t="shared" si="42"/>
        <v>#VALUE!</v>
      </c>
      <c r="B743" s="5"/>
      <c r="C743" s="5"/>
      <c r="D743" s="186" t="s">
        <v>16</v>
      </c>
      <c r="E743" s="90" t="s">
        <v>3664</v>
      </c>
      <c r="F743" s="5">
        <v>2020.0</v>
      </c>
      <c r="G743" s="5" t="s">
        <v>415</v>
      </c>
      <c r="H743" s="5" t="s">
        <v>46</v>
      </c>
      <c r="I743" s="5" t="s">
        <v>3665</v>
      </c>
      <c r="K743" s="5" t="s">
        <v>20</v>
      </c>
      <c r="M743" s="5">
        <v>15.0</v>
      </c>
    </row>
    <row r="744">
      <c r="A744" s="158" t="str">
        <f t="shared" si="42"/>
        <v>#VALUE!</v>
      </c>
      <c r="B744" s="159"/>
      <c r="C744" s="159"/>
      <c r="D744" s="160" t="s">
        <v>16</v>
      </c>
      <c r="E744" s="160" t="s">
        <v>3666</v>
      </c>
      <c r="F744" s="159">
        <v>2018.0</v>
      </c>
      <c r="G744" s="159" t="s">
        <v>57</v>
      </c>
      <c r="H744" s="162" t="s">
        <v>58</v>
      </c>
      <c r="I744" s="159">
        <v>700.0</v>
      </c>
      <c r="J744" s="161"/>
      <c r="K744" s="159" t="s">
        <v>60</v>
      </c>
      <c r="L744" s="161"/>
      <c r="M744" s="159">
        <v>15.0</v>
      </c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</row>
    <row r="745">
      <c r="A745" s="89">
        <v>10923.0</v>
      </c>
      <c r="B745" s="91"/>
      <c r="C745" s="91"/>
      <c r="D745" s="125" t="s">
        <v>21</v>
      </c>
      <c r="E745" s="125" t="s">
        <v>3667</v>
      </c>
      <c r="F745" s="91">
        <v>2020.0</v>
      </c>
      <c r="G745" s="91" t="s">
        <v>39</v>
      </c>
      <c r="H745" s="91" t="s">
        <v>24</v>
      </c>
      <c r="I745" s="91">
        <v>18.0</v>
      </c>
      <c r="J745" s="92"/>
      <c r="K745" s="91" t="s">
        <v>30</v>
      </c>
      <c r="M745" s="5">
        <v>15.0</v>
      </c>
    </row>
    <row r="746">
      <c r="A746" s="89">
        <f t="shared" ref="A746:A765" si="43">A745+1</f>
        <v>10924</v>
      </c>
      <c r="B746" s="91"/>
      <c r="C746" s="91"/>
      <c r="D746" s="125" t="s">
        <v>21</v>
      </c>
      <c r="E746" s="125" t="s">
        <v>3668</v>
      </c>
      <c r="F746" s="91">
        <v>2020.0</v>
      </c>
      <c r="G746" s="91" t="s">
        <v>39</v>
      </c>
      <c r="H746" s="91" t="s">
        <v>24</v>
      </c>
      <c r="I746" s="91">
        <v>18.0</v>
      </c>
      <c r="J746" s="92"/>
      <c r="K746" s="91" t="s">
        <v>30</v>
      </c>
      <c r="M746" s="5">
        <v>15.0</v>
      </c>
    </row>
    <row r="747">
      <c r="A747" s="158">
        <f t="shared" si="43"/>
        <v>10925</v>
      </c>
      <c r="B747" s="159"/>
      <c r="C747" s="159"/>
      <c r="D747" s="160" t="s">
        <v>21</v>
      </c>
      <c r="E747" s="160" t="s">
        <v>3669</v>
      </c>
      <c r="F747" s="159">
        <v>2020.0</v>
      </c>
      <c r="G747" s="159" t="s">
        <v>39</v>
      </c>
      <c r="H747" s="159" t="s">
        <v>24</v>
      </c>
      <c r="I747" s="159">
        <v>18.0</v>
      </c>
      <c r="J747" s="161"/>
      <c r="K747" s="159" t="s">
        <v>30</v>
      </c>
      <c r="L747" s="161"/>
      <c r="M747" s="159">
        <v>15.0</v>
      </c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</row>
    <row r="748">
      <c r="A748" s="89">
        <f t="shared" si="43"/>
        <v>10926</v>
      </c>
      <c r="B748" s="91"/>
      <c r="C748" s="91"/>
      <c r="D748" s="125" t="s">
        <v>21</v>
      </c>
      <c r="E748" s="125" t="s">
        <v>3670</v>
      </c>
      <c r="F748" s="91">
        <v>2020.0</v>
      </c>
      <c r="G748" s="91" t="s">
        <v>39</v>
      </c>
      <c r="H748" s="91" t="s">
        <v>24</v>
      </c>
      <c r="I748" s="91">
        <v>18.0</v>
      </c>
      <c r="J748" s="92"/>
      <c r="K748" s="91" t="s">
        <v>30</v>
      </c>
      <c r="M748" s="5">
        <v>15.0</v>
      </c>
    </row>
    <row r="749">
      <c r="A749" s="89">
        <f t="shared" si="43"/>
        <v>10927</v>
      </c>
      <c r="B749" s="91"/>
      <c r="C749" s="91"/>
      <c r="D749" s="125" t="s">
        <v>21</v>
      </c>
      <c r="E749" s="125" t="s">
        <v>3671</v>
      </c>
      <c r="F749" s="91">
        <v>2020.0</v>
      </c>
      <c r="G749" s="91" t="s">
        <v>39</v>
      </c>
      <c r="H749" s="91" t="s">
        <v>24</v>
      </c>
      <c r="I749" s="91">
        <v>18.0</v>
      </c>
      <c r="J749" s="92"/>
      <c r="K749" s="91" t="s">
        <v>30</v>
      </c>
      <c r="M749" s="5">
        <v>15.0</v>
      </c>
    </row>
    <row r="750">
      <c r="A750" s="89">
        <f t="shared" si="43"/>
        <v>10928</v>
      </c>
      <c r="B750" s="91"/>
      <c r="C750" s="91"/>
      <c r="D750" s="125" t="s">
        <v>21</v>
      </c>
      <c r="E750" s="125" t="s">
        <v>3672</v>
      </c>
      <c r="F750" s="91">
        <v>2020.0</v>
      </c>
      <c r="G750" s="91" t="s">
        <v>39</v>
      </c>
      <c r="H750" s="91" t="s">
        <v>24</v>
      </c>
      <c r="I750" s="91">
        <v>18.0</v>
      </c>
      <c r="J750" s="92"/>
      <c r="K750" s="91" t="s">
        <v>30</v>
      </c>
      <c r="M750" s="5">
        <v>15.0</v>
      </c>
    </row>
    <row r="751">
      <c r="A751" s="89">
        <f t="shared" si="43"/>
        <v>10929</v>
      </c>
      <c r="B751" s="91"/>
      <c r="C751" s="91"/>
      <c r="D751" s="125" t="s">
        <v>21</v>
      </c>
      <c r="E751" s="125" t="s">
        <v>3673</v>
      </c>
      <c r="F751" s="91">
        <v>2020.0</v>
      </c>
      <c r="G751" s="91" t="s">
        <v>39</v>
      </c>
      <c r="H751" s="91" t="s">
        <v>24</v>
      </c>
      <c r="I751" s="91">
        <v>18.0</v>
      </c>
      <c r="J751" s="92"/>
      <c r="K751" s="91" t="s">
        <v>30</v>
      </c>
      <c r="M751" s="5">
        <v>15.0</v>
      </c>
    </row>
    <row r="752">
      <c r="A752" s="89">
        <f t="shared" si="43"/>
        <v>10930</v>
      </c>
      <c r="B752" s="91"/>
      <c r="C752" s="91"/>
      <c r="D752" s="125" t="s">
        <v>21</v>
      </c>
      <c r="E752" s="125" t="s">
        <v>3674</v>
      </c>
      <c r="F752" s="91">
        <v>2020.0</v>
      </c>
      <c r="G752" s="91" t="s">
        <v>39</v>
      </c>
      <c r="H752" s="91" t="s">
        <v>24</v>
      </c>
      <c r="I752" s="91">
        <v>18.0</v>
      </c>
      <c r="J752" s="92"/>
      <c r="K752" s="91" t="s">
        <v>30</v>
      </c>
      <c r="M752" s="5">
        <v>15.0</v>
      </c>
    </row>
    <row r="753">
      <c r="A753" s="89">
        <f t="shared" si="43"/>
        <v>10931</v>
      </c>
      <c r="B753" s="91"/>
      <c r="C753" s="91"/>
      <c r="D753" s="125" t="s">
        <v>21</v>
      </c>
      <c r="E753" s="125" t="s">
        <v>3675</v>
      </c>
      <c r="F753" s="91">
        <v>2020.0</v>
      </c>
      <c r="G753" s="91" t="s">
        <v>39</v>
      </c>
      <c r="H753" s="91" t="s">
        <v>24</v>
      </c>
      <c r="I753" s="91">
        <v>18.0</v>
      </c>
      <c r="J753" s="92"/>
      <c r="K753" s="91" t="s">
        <v>30</v>
      </c>
      <c r="M753" s="5">
        <v>15.0</v>
      </c>
    </row>
    <row r="754">
      <c r="A754" s="89">
        <f t="shared" si="43"/>
        <v>10932</v>
      </c>
      <c r="B754" s="91"/>
      <c r="C754" s="91"/>
      <c r="D754" s="125" t="s">
        <v>21</v>
      </c>
      <c r="E754" s="125" t="s">
        <v>3676</v>
      </c>
      <c r="F754" s="91">
        <v>2020.0</v>
      </c>
      <c r="G754" s="91" t="s">
        <v>39</v>
      </c>
      <c r="H754" s="91" t="s">
        <v>24</v>
      </c>
      <c r="I754" s="91">
        <v>18.0</v>
      </c>
      <c r="J754" s="92"/>
      <c r="K754" s="91" t="s">
        <v>30</v>
      </c>
      <c r="M754" s="5">
        <v>15.0</v>
      </c>
    </row>
    <row r="755">
      <c r="A755" s="89">
        <f t="shared" si="43"/>
        <v>10933</v>
      </c>
      <c r="B755" s="91"/>
      <c r="C755" s="91"/>
      <c r="D755" s="125" t="s">
        <v>21</v>
      </c>
      <c r="E755" s="125" t="s">
        <v>3677</v>
      </c>
      <c r="F755" s="91">
        <v>2020.0</v>
      </c>
      <c r="G755" s="91" t="s">
        <v>39</v>
      </c>
      <c r="H755" s="91" t="s">
        <v>24</v>
      </c>
      <c r="I755" s="91">
        <v>18.0</v>
      </c>
      <c r="J755" s="92"/>
      <c r="K755" s="91" t="s">
        <v>30</v>
      </c>
      <c r="M755" s="5">
        <v>15.0</v>
      </c>
    </row>
    <row r="756">
      <c r="A756" s="89">
        <f t="shared" si="43"/>
        <v>10934</v>
      </c>
      <c r="B756" s="91"/>
      <c r="C756" s="91"/>
      <c r="D756" s="125" t="s">
        <v>21</v>
      </c>
      <c r="E756" s="91">
        <v>5.1717228E7</v>
      </c>
      <c r="F756" s="91">
        <v>2020.0</v>
      </c>
      <c r="G756" s="91" t="s">
        <v>39</v>
      </c>
      <c r="H756" s="91" t="s">
        <v>24</v>
      </c>
      <c r="I756" s="91">
        <v>18.0</v>
      </c>
      <c r="J756" s="92"/>
      <c r="K756" s="91" t="s">
        <v>30</v>
      </c>
      <c r="M756" s="5">
        <v>15.0</v>
      </c>
    </row>
    <row r="757">
      <c r="A757" s="89">
        <f t="shared" si="43"/>
        <v>10935</v>
      </c>
      <c r="B757" s="91"/>
      <c r="C757" s="91"/>
      <c r="D757" s="125" t="s">
        <v>21</v>
      </c>
      <c r="E757" s="125" t="s">
        <v>3678</v>
      </c>
      <c r="F757" s="91">
        <v>2020.0</v>
      </c>
      <c r="G757" s="91" t="s">
        <v>39</v>
      </c>
      <c r="H757" s="91" t="s">
        <v>24</v>
      </c>
      <c r="I757" s="91">
        <v>18.0</v>
      </c>
      <c r="J757" s="92"/>
      <c r="K757" s="91" t="s">
        <v>30</v>
      </c>
      <c r="M757" s="5">
        <v>15.0</v>
      </c>
    </row>
    <row r="758">
      <c r="A758" s="89">
        <f t="shared" si="43"/>
        <v>10936</v>
      </c>
      <c r="B758" s="91"/>
      <c r="C758" s="91"/>
      <c r="D758" s="125" t="s">
        <v>21</v>
      </c>
      <c r="E758" s="125" t="s">
        <v>3679</v>
      </c>
      <c r="F758" s="91">
        <v>2020.0</v>
      </c>
      <c r="G758" s="91" t="s">
        <v>39</v>
      </c>
      <c r="H758" s="91" t="s">
        <v>24</v>
      </c>
      <c r="I758" s="91">
        <v>18.0</v>
      </c>
      <c r="J758" s="92"/>
      <c r="K758" s="91" t="s">
        <v>30</v>
      </c>
      <c r="M758" s="5">
        <v>15.0</v>
      </c>
    </row>
    <row r="759">
      <c r="A759" s="89">
        <f t="shared" si="43"/>
        <v>10937</v>
      </c>
      <c r="D759" s="90" t="s">
        <v>21</v>
      </c>
      <c r="E759" s="90" t="s">
        <v>3680</v>
      </c>
      <c r="F759" s="5">
        <v>2019.0</v>
      </c>
      <c r="G759" s="5" t="s">
        <v>212</v>
      </c>
      <c r="H759" s="5" t="s">
        <v>67</v>
      </c>
      <c r="I759" s="5">
        <v>18.0</v>
      </c>
      <c r="J759" s="5" t="s">
        <v>214</v>
      </c>
      <c r="K759" s="5" t="s">
        <v>30</v>
      </c>
      <c r="M759" s="5">
        <v>15.0</v>
      </c>
    </row>
    <row r="760">
      <c r="A760" s="89">
        <f t="shared" si="43"/>
        <v>10938</v>
      </c>
      <c r="D760" s="90" t="s">
        <v>21</v>
      </c>
      <c r="E760" s="90" t="s">
        <v>3681</v>
      </c>
      <c r="F760" s="5">
        <v>2019.0</v>
      </c>
      <c r="G760" s="5" t="s">
        <v>212</v>
      </c>
      <c r="H760" s="5" t="s">
        <v>67</v>
      </c>
      <c r="I760" s="5">
        <v>18.0</v>
      </c>
      <c r="J760" s="5" t="s">
        <v>214</v>
      </c>
      <c r="K760" s="5" t="s">
        <v>30</v>
      </c>
      <c r="M760" s="5">
        <v>15.0</v>
      </c>
    </row>
    <row r="761">
      <c r="A761" s="89">
        <f t="shared" si="43"/>
        <v>10939</v>
      </c>
      <c r="D761" s="90" t="s">
        <v>21</v>
      </c>
      <c r="E761" s="90" t="s">
        <v>3682</v>
      </c>
      <c r="F761" s="5">
        <v>2019.0</v>
      </c>
      <c r="G761" s="5" t="s">
        <v>212</v>
      </c>
      <c r="H761" s="5" t="s">
        <v>67</v>
      </c>
      <c r="I761" s="5">
        <v>18.0</v>
      </c>
      <c r="J761" s="5" t="s">
        <v>214</v>
      </c>
      <c r="K761" s="5" t="s">
        <v>30</v>
      </c>
      <c r="M761" s="5">
        <v>15.0</v>
      </c>
    </row>
    <row r="762">
      <c r="A762" s="89">
        <f t="shared" si="43"/>
        <v>10940</v>
      </c>
      <c r="D762" s="90" t="s">
        <v>21</v>
      </c>
      <c r="E762" s="115" t="s">
        <v>3683</v>
      </c>
      <c r="F762" s="111">
        <v>2019.0</v>
      </c>
      <c r="G762" s="111" t="s">
        <v>212</v>
      </c>
      <c r="H762" s="111" t="s">
        <v>67</v>
      </c>
      <c r="I762" s="111">
        <v>18.0</v>
      </c>
      <c r="J762" s="111" t="s">
        <v>214</v>
      </c>
      <c r="K762" s="111" t="s">
        <v>30</v>
      </c>
      <c r="M762" s="5">
        <v>15.0</v>
      </c>
    </row>
    <row r="763">
      <c r="A763" s="89">
        <f t="shared" si="43"/>
        <v>10941</v>
      </c>
      <c r="D763" s="90" t="s">
        <v>21</v>
      </c>
      <c r="E763" s="90" t="s">
        <v>3684</v>
      </c>
      <c r="F763" s="5">
        <v>2019.0</v>
      </c>
      <c r="G763" s="5" t="s">
        <v>212</v>
      </c>
      <c r="H763" s="5" t="s">
        <v>81</v>
      </c>
      <c r="I763" s="5">
        <v>20.0</v>
      </c>
      <c r="J763" s="5" t="s">
        <v>214</v>
      </c>
      <c r="K763" s="5" t="s">
        <v>30</v>
      </c>
      <c r="M763" s="5">
        <v>15.0</v>
      </c>
    </row>
    <row r="764">
      <c r="A764" s="89">
        <f t="shared" si="43"/>
        <v>10942</v>
      </c>
      <c r="D764" s="90" t="s">
        <v>21</v>
      </c>
      <c r="E764" s="90" t="s">
        <v>3685</v>
      </c>
      <c r="F764" s="5">
        <v>2017.0</v>
      </c>
      <c r="G764" s="5" t="s">
        <v>75</v>
      </c>
      <c r="H764" s="5" t="s">
        <v>218</v>
      </c>
      <c r="I764" s="5" t="s">
        <v>3686</v>
      </c>
      <c r="J764" s="5" t="s">
        <v>220</v>
      </c>
      <c r="K764" s="5" t="s">
        <v>72</v>
      </c>
      <c r="M764" s="5">
        <v>15.0</v>
      </c>
    </row>
    <row r="765">
      <c r="A765" s="89">
        <f t="shared" si="43"/>
        <v>10943</v>
      </c>
      <c r="D765" s="90" t="s">
        <v>21</v>
      </c>
      <c r="E765" s="90" t="s">
        <v>3687</v>
      </c>
      <c r="F765" s="5">
        <v>2017.0</v>
      </c>
      <c r="G765" s="5" t="s">
        <v>75</v>
      </c>
      <c r="H765" s="5" t="s">
        <v>218</v>
      </c>
      <c r="I765" s="5" t="s">
        <v>3686</v>
      </c>
      <c r="J765" s="5" t="s">
        <v>220</v>
      </c>
      <c r="K765" s="5" t="s">
        <v>72</v>
      </c>
      <c r="M765" s="5">
        <v>15.0</v>
      </c>
    </row>
    <row r="766">
      <c r="A766" s="5">
        <v>11720.0</v>
      </c>
      <c r="D766" s="90" t="s">
        <v>21</v>
      </c>
      <c r="E766" s="115" t="s">
        <v>3688</v>
      </c>
      <c r="F766" s="111">
        <v>2018.0</v>
      </c>
      <c r="G766" s="111" t="s">
        <v>39</v>
      </c>
      <c r="H766" s="111" t="s">
        <v>24</v>
      </c>
      <c r="I766" s="111" t="s">
        <v>203</v>
      </c>
      <c r="J766" s="111" t="s">
        <v>3689</v>
      </c>
      <c r="K766" s="111" t="s">
        <v>25</v>
      </c>
      <c r="M766" s="5">
        <v>15.0</v>
      </c>
    </row>
    <row r="767">
      <c r="A767" s="5">
        <v>11721.0</v>
      </c>
      <c r="D767" s="90" t="s">
        <v>21</v>
      </c>
      <c r="E767" s="90" t="s">
        <v>3690</v>
      </c>
      <c r="F767" s="5">
        <v>2018.0</v>
      </c>
      <c r="G767" s="5" t="s">
        <v>39</v>
      </c>
      <c r="H767" s="5" t="s">
        <v>24</v>
      </c>
      <c r="I767" s="5" t="s">
        <v>203</v>
      </c>
      <c r="J767" s="5" t="s">
        <v>3689</v>
      </c>
      <c r="K767" s="5" t="s">
        <v>25</v>
      </c>
      <c r="M767" s="5">
        <v>15.0</v>
      </c>
    </row>
    <row r="768">
      <c r="A768" s="5">
        <v>11727.0</v>
      </c>
      <c r="D768" s="90" t="s">
        <v>21</v>
      </c>
      <c r="E768" s="90" t="s">
        <v>3691</v>
      </c>
      <c r="F768" s="5">
        <v>2020.0</v>
      </c>
      <c r="G768" s="5" t="s">
        <v>62</v>
      </c>
      <c r="H768" s="5" t="s">
        <v>206</v>
      </c>
      <c r="I768" s="5"/>
      <c r="J768" s="5">
        <v>63.0</v>
      </c>
      <c r="K768" s="5" t="s">
        <v>30</v>
      </c>
      <c r="M768" s="5">
        <v>15.0</v>
      </c>
    </row>
    <row r="769">
      <c r="A769" s="5">
        <v>11728.0</v>
      </c>
      <c r="D769" s="90" t="s">
        <v>21</v>
      </c>
      <c r="E769" s="90" t="s">
        <v>3692</v>
      </c>
      <c r="F769" s="5">
        <v>2020.0</v>
      </c>
      <c r="G769" s="5" t="s">
        <v>62</v>
      </c>
      <c r="H769" s="5" t="s">
        <v>206</v>
      </c>
      <c r="I769" s="5"/>
      <c r="J769" s="5">
        <v>63.0</v>
      </c>
      <c r="K769" s="5" t="s">
        <v>30</v>
      </c>
      <c r="M769" s="5">
        <v>15.0</v>
      </c>
    </row>
    <row r="770">
      <c r="A770" s="5">
        <v>11732.0</v>
      </c>
      <c r="D770" s="90" t="s">
        <v>21</v>
      </c>
      <c r="E770" s="90" t="s">
        <v>3693</v>
      </c>
      <c r="F770" s="5">
        <v>1989.0</v>
      </c>
      <c r="G770" s="5" t="s">
        <v>62</v>
      </c>
      <c r="H770" s="5" t="s">
        <v>124</v>
      </c>
      <c r="I770" s="5"/>
      <c r="J770" s="5">
        <v>647.0</v>
      </c>
      <c r="K770" s="5" t="s">
        <v>25</v>
      </c>
      <c r="M770" s="5">
        <v>15.0</v>
      </c>
    </row>
    <row r="771">
      <c r="A771" s="5">
        <v>11733.0</v>
      </c>
      <c r="D771" s="90" t="s">
        <v>21</v>
      </c>
      <c r="E771" s="90" t="s">
        <v>3694</v>
      </c>
      <c r="F771" s="5">
        <v>1989.0</v>
      </c>
      <c r="G771" s="5" t="s">
        <v>62</v>
      </c>
      <c r="H771" s="5" t="s">
        <v>124</v>
      </c>
      <c r="I771" s="5"/>
      <c r="J771" s="5">
        <v>647.0</v>
      </c>
      <c r="K771" s="5" t="s">
        <v>25</v>
      </c>
      <c r="M771" s="5">
        <v>15.0</v>
      </c>
    </row>
    <row r="772">
      <c r="A772" s="5">
        <v>11734.0</v>
      </c>
      <c r="D772" s="90" t="s">
        <v>21</v>
      </c>
      <c r="E772" s="90" t="s">
        <v>3695</v>
      </c>
      <c r="F772" s="5">
        <v>1989.0</v>
      </c>
      <c r="G772" s="5" t="s">
        <v>62</v>
      </c>
      <c r="H772" s="5" t="s">
        <v>124</v>
      </c>
      <c r="I772" s="5"/>
      <c r="J772" s="5">
        <v>647.0</v>
      </c>
      <c r="K772" s="5" t="s">
        <v>25</v>
      </c>
      <c r="M772" s="5">
        <v>15.0</v>
      </c>
    </row>
    <row r="773">
      <c r="A773" s="5">
        <v>11735.0</v>
      </c>
      <c r="D773" s="90" t="s">
        <v>21</v>
      </c>
      <c r="E773" s="90" t="s">
        <v>3696</v>
      </c>
      <c r="F773" s="5">
        <v>1989.0</v>
      </c>
      <c r="G773" s="5" t="s">
        <v>62</v>
      </c>
      <c r="H773" s="5" t="s">
        <v>124</v>
      </c>
      <c r="I773" s="5"/>
      <c r="J773" s="5">
        <v>647.0</v>
      </c>
      <c r="K773" s="5" t="s">
        <v>25</v>
      </c>
      <c r="M773" s="5">
        <v>15.0</v>
      </c>
    </row>
    <row r="774">
      <c r="A774" s="5">
        <v>11736.0</v>
      </c>
      <c r="D774" s="90" t="s">
        <v>21</v>
      </c>
      <c r="E774" s="90" t="s">
        <v>3697</v>
      </c>
      <c r="F774" s="5">
        <v>1989.0</v>
      </c>
      <c r="G774" s="5" t="s">
        <v>62</v>
      </c>
      <c r="H774" s="5" t="s">
        <v>124</v>
      </c>
      <c r="I774" s="5"/>
      <c r="J774" s="5">
        <v>647.0</v>
      </c>
      <c r="K774" s="5" t="s">
        <v>25</v>
      </c>
      <c r="M774" s="5">
        <v>15.0</v>
      </c>
    </row>
    <row r="775">
      <c r="A775" s="8">
        <f t="shared" ref="A775:A780" si="44">A774+1</f>
        <v>11737</v>
      </c>
      <c r="D775" s="90" t="s">
        <v>21</v>
      </c>
      <c r="E775" s="90" t="s">
        <v>3698</v>
      </c>
      <c r="F775" s="5">
        <v>2020.0</v>
      </c>
      <c r="G775" s="5" t="s">
        <v>62</v>
      </c>
      <c r="H775" s="5" t="s">
        <v>49</v>
      </c>
      <c r="I775" s="5"/>
      <c r="J775" s="5">
        <v>78.0</v>
      </c>
      <c r="K775" s="5" t="s">
        <v>25</v>
      </c>
      <c r="M775" s="5">
        <v>15.0</v>
      </c>
    </row>
    <row r="776">
      <c r="A776" s="8">
        <f t="shared" si="44"/>
        <v>11738</v>
      </c>
      <c r="D776" s="90" t="s">
        <v>21</v>
      </c>
      <c r="E776" s="90" t="s">
        <v>3699</v>
      </c>
      <c r="F776" s="5">
        <v>2020.0</v>
      </c>
      <c r="G776" s="5" t="s">
        <v>62</v>
      </c>
      <c r="H776" s="5" t="s">
        <v>49</v>
      </c>
      <c r="I776" s="5"/>
      <c r="J776" s="5">
        <v>78.0</v>
      </c>
      <c r="K776" s="5" t="s">
        <v>25</v>
      </c>
      <c r="M776" s="5">
        <v>15.0</v>
      </c>
    </row>
    <row r="777">
      <c r="A777" s="8">
        <f t="shared" si="44"/>
        <v>11739</v>
      </c>
      <c r="D777" s="90" t="s">
        <v>21</v>
      </c>
      <c r="E777" s="90" t="s">
        <v>3700</v>
      </c>
      <c r="F777" s="5">
        <v>2020.0</v>
      </c>
      <c r="G777" s="5" t="s">
        <v>62</v>
      </c>
      <c r="H777" s="5" t="s">
        <v>49</v>
      </c>
      <c r="I777" s="5"/>
      <c r="J777" s="5">
        <v>78.0</v>
      </c>
      <c r="K777" s="5" t="s">
        <v>25</v>
      </c>
      <c r="M777" s="5">
        <v>15.0</v>
      </c>
    </row>
    <row r="778">
      <c r="A778" s="161">
        <f t="shared" si="44"/>
        <v>11740</v>
      </c>
      <c r="B778" s="161"/>
      <c r="C778" s="161"/>
      <c r="D778" s="160" t="s">
        <v>21</v>
      </c>
      <c r="E778" s="160" t="s">
        <v>3701</v>
      </c>
      <c r="F778" s="159">
        <v>2020.0</v>
      </c>
      <c r="G778" s="159" t="s">
        <v>62</v>
      </c>
      <c r="H778" s="159" t="s">
        <v>49</v>
      </c>
      <c r="I778" s="159"/>
      <c r="J778" s="159">
        <v>78.0</v>
      </c>
      <c r="K778" s="159" t="s">
        <v>25</v>
      </c>
      <c r="L778" s="161"/>
      <c r="M778" s="159">
        <v>15.0</v>
      </c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  <c r="Y778" s="161"/>
      <c r="Z778" s="161"/>
    </row>
    <row r="779">
      <c r="A779" s="8">
        <f t="shared" si="44"/>
        <v>11741</v>
      </c>
      <c r="D779" s="90" t="s">
        <v>21</v>
      </c>
      <c r="E779" s="90" t="s">
        <v>3702</v>
      </c>
      <c r="F779" s="5">
        <v>2020.0</v>
      </c>
      <c r="G779" s="5" t="s">
        <v>62</v>
      </c>
      <c r="H779" s="5" t="s">
        <v>49</v>
      </c>
      <c r="I779" s="5"/>
      <c r="J779" s="5">
        <v>78.0</v>
      </c>
      <c r="K779" s="5" t="s">
        <v>25</v>
      </c>
      <c r="M779" s="5">
        <v>15.0</v>
      </c>
    </row>
    <row r="780">
      <c r="A780" s="8">
        <f t="shared" si="44"/>
        <v>11742</v>
      </c>
      <c r="D780" s="90" t="s">
        <v>21</v>
      </c>
      <c r="E780" s="90" t="s">
        <v>3703</v>
      </c>
      <c r="F780" s="5">
        <v>2020.0</v>
      </c>
      <c r="G780" s="5" t="s">
        <v>62</v>
      </c>
      <c r="H780" s="5" t="s">
        <v>49</v>
      </c>
      <c r="I780" s="5"/>
      <c r="J780" s="5">
        <v>78.0</v>
      </c>
      <c r="K780" s="5" t="s">
        <v>25</v>
      </c>
      <c r="M780" s="5">
        <v>15.0</v>
      </c>
    </row>
    <row r="781">
      <c r="A781" s="5">
        <v>11867.0</v>
      </c>
      <c r="D781" s="90" t="s">
        <v>21</v>
      </c>
      <c r="E781" s="90" t="s">
        <v>3704</v>
      </c>
      <c r="F781" s="5">
        <v>1987.0</v>
      </c>
      <c r="G781" s="5" t="s">
        <v>2103</v>
      </c>
      <c r="H781" s="5" t="s">
        <v>3539</v>
      </c>
      <c r="I781" s="5"/>
      <c r="J781" s="5" t="s">
        <v>3540</v>
      </c>
      <c r="K781" s="5" t="s">
        <v>25</v>
      </c>
      <c r="M781" s="5">
        <v>15.0</v>
      </c>
    </row>
    <row r="782">
      <c r="A782" s="5">
        <v>11869.0</v>
      </c>
      <c r="D782" s="90" t="s">
        <v>21</v>
      </c>
      <c r="E782" s="90" t="s">
        <v>3705</v>
      </c>
      <c r="F782" s="5">
        <v>1987.0</v>
      </c>
      <c r="G782" s="5" t="s">
        <v>102</v>
      </c>
      <c r="H782" s="5" t="s">
        <v>229</v>
      </c>
      <c r="I782" s="5"/>
      <c r="J782" s="5">
        <v>204.0</v>
      </c>
      <c r="K782" s="5" t="s">
        <v>72</v>
      </c>
      <c r="M782" s="5">
        <v>15.0</v>
      </c>
    </row>
    <row r="783">
      <c r="A783" s="5">
        <v>11870.0</v>
      </c>
      <c r="D783" s="90" t="s">
        <v>21</v>
      </c>
      <c r="E783" s="90" t="s">
        <v>3706</v>
      </c>
      <c r="F783" s="5">
        <v>1987.0</v>
      </c>
      <c r="G783" s="5" t="s">
        <v>102</v>
      </c>
      <c r="H783" s="5" t="s">
        <v>229</v>
      </c>
      <c r="I783" s="5"/>
      <c r="J783" s="5">
        <v>204.0</v>
      </c>
      <c r="K783" s="5" t="s">
        <v>72</v>
      </c>
      <c r="M783" s="5">
        <v>15.0</v>
      </c>
    </row>
    <row r="784">
      <c r="A784" s="5">
        <v>11871.0</v>
      </c>
      <c r="D784" s="90" t="s">
        <v>21</v>
      </c>
      <c r="E784" s="90" t="s">
        <v>3707</v>
      </c>
      <c r="F784" s="5">
        <v>1987.0</v>
      </c>
      <c r="G784" s="5" t="s">
        <v>102</v>
      </c>
      <c r="H784" s="5" t="s">
        <v>229</v>
      </c>
      <c r="I784" s="5"/>
      <c r="J784" s="5">
        <v>204.0</v>
      </c>
      <c r="K784" s="5" t="s">
        <v>72</v>
      </c>
      <c r="M784" s="5">
        <v>15.0</v>
      </c>
    </row>
    <row r="785">
      <c r="A785" s="5">
        <v>11872.0</v>
      </c>
      <c r="D785" s="90" t="s">
        <v>21</v>
      </c>
      <c r="E785" s="90" t="s">
        <v>3708</v>
      </c>
      <c r="F785" s="5">
        <v>1987.0</v>
      </c>
      <c r="G785" s="5" t="s">
        <v>102</v>
      </c>
      <c r="H785" s="5" t="s">
        <v>229</v>
      </c>
      <c r="I785" s="5"/>
      <c r="J785" s="5">
        <v>204.0</v>
      </c>
      <c r="K785" s="5" t="s">
        <v>72</v>
      </c>
      <c r="M785" s="5">
        <v>15.0</v>
      </c>
    </row>
    <row r="786">
      <c r="A786" s="5">
        <v>11873.0</v>
      </c>
      <c r="D786" s="90" t="s">
        <v>21</v>
      </c>
      <c r="E786" s="90" t="s">
        <v>3709</v>
      </c>
      <c r="F786" s="5">
        <v>1987.0</v>
      </c>
      <c r="G786" s="5" t="s">
        <v>102</v>
      </c>
      <c r="H786" s="5" t="s">
        <v>229</v>
      </c>
      <c r="I786" s="5"/>
      <c r="J786" s="5">
        <v>204.0</v>
      </c>
      <c r="K786" s="5" t="s">
        <v>72</v>
      </c>
      <c r="M786" s="5">
        <v>15.0</v>
      </c>
    </row>
    <row r="787">
      <c r="A787" s="5">
        <v>11874.0</v>
      </c>
      <c r="D787" s="90" t="s">
        <v>21</v>
      </c>
      <c r="E787" s="90" t="s">
        <v>3710</v>
      </c>
      <c r="F787" s="5">
        <v>1987.0</v>
      </c>
      <c r="G787" s="5" t="s">
        <v>102</v>
      </c>
      <c r="H787" s="5" t="s">
        <v>229</v>
      </c>
      <c r="I787" s="5"/>
      <c r="J787" s="5">
        <v>204.0</v>
      </c>
      <c r="K787" s="5" t="s">
        <v>72</v>
      </c>
      <c r="M787" s="5">
        <v>15.0</v>
      </c>
    </row>
    <row r="788">
      <c r="A788" s="5">
        <v>11896.0</v>
      </c>
      <c r="D788" s="90" t="s">
        <v>21</v>
      </c>
      <c r="E788" s="90" t="s">
        <v>3711</v>
      </c>
      <c r="F788" s="5">
        <v>1989.0</v>
      </c>
      <c r="G788" s="5" t="s">
        <v>62</v>
      </c>
      <c r="H788" s="5" t="s">
        <v>124</v>
      </c>
      <c r="I788" s="5"/>
      <c r="J788" s="5">
        <v>647.0</v>
      </c>
      <c r="K788" s="5" t="s">
        <v>25</v>
      </c>
      <c r="M788" s="5">
        <v>15.0</v>
      </c>
    </row>
    <row r="789">
      <c r="A789" s="5">
        <v>12024.0</v>
      </c>
      <c r="D789" s="90" t="s">
        <v>21</v>
      </c>
      <c r="E789" s="90" t="s">
        <v>3712</v>
      </c>
      <c r="F789" s="5">
        <v>1991.0</v>
      </c>
      <c r="G789" s="5" t="s">
        <v>1802</v>
      </c>
      <c r="H789" s="5" t="s">
        <v>107</v>
      </c>
      <c r="I789" s="5"/>
      <c r="J789" s="5">
        <v>55.0</v>
      </c>
      <c r="K789" s="5" t="s">
        <v>72</v>
      </c>
      <c r="M789" s="5">
        <v>15.0</v>
      </c>
    </row>
    <row r="790">
      <c r="A790" s="5">
        <v>12026.0</v>
      </c>
      <c r="D790" s="90" t="s">
        <v>21</v>
      </c>
      <c r="E790" s="90" t="s">
        <v>3713</v>
      </c>
      <c r="F790" s="5">
        <v>1991.0</v>
      </c>
      <c r="G790" s="5" t="s">
        <v>1802</v>
      </c>
      <c r="H790" s="5" t="s">
        <v>107</v>
      </c>
      <c r="I790" s="5"/>
      <c r="J790" s="5">
        <v>55.0</v>
      </c>
      <c r="K790" s="5" t="s">
        <v>72</v>
      </c>
      <c r="M790" s="5">
        <v>15.0</v>
      </c>
    </row>
    <row r="791">
      <c r="A791" s="5">
        <v>12027.0</v>
      </c>
      <c r="D791" s="90" t="s">
        <v>21</v>
      </c>
      <c r="E791" s="90" t="s">
        <v>3714</v>
      </c>
      <c r="F791" s="5">
        <v>1991.0</v>
      </c>
      <c r="G791" s="5" t="s">
        <v>1802</v>
      </c>
      <c r="H791" s="5" t="s">
        <v>107</v>
      </c>
      <c r="I791" s="5"/>
      <c r="J791" s="5">
        <v>55.0</v>
      </c>
      <c r="K791" s="5" t="s">
        <v>72</v>
      </c>
      <c r="M791" s="5">
        <v>15.0</v>
      </c>
    </row>
    <row r="792">
      <c r="A792" s="5">
        <v>12028.0</v>
      </c>
      <c r="D792" s="90" t="s">
        <v>21</v>
      </c>
      <c r="E792" s="90" t="s">
        <v>3715</v>
      </c>
      <c r="F792" s="5">
        <v>1991.0</v>
      </c>
      <c r="G792" s="5" t="s">
        <v>1802</v>
      </c>
      <c r="H792" s="5" t="s">
        <v>107</v>
      </c>
      <c r="I792" s="5"/>
      <c r="J792" s="5">
        <v>55.0</v>
      </c>
      <c r="K792" s="5" t="s">
        <v>72</v>
      </c>
      <c r="M792" s="5">
        <v>15.0</v>
      </c>
    </row>
    <row r="793">
      <c r="A793" s="5" t="s">
        <v>2854</v>
      </c>
      <c r="D793" s="90" t="s">
        <v>66</v>
      </c>
      <c r="E793" s="90" t="s">
        <v>3716</v>
      </c>
      <c r="F793" s="5">
        <v>2020.0</v>
      </c>
      <c r="G793" s="5" t="s">
        <v>62</v>
      </c>
      <c r="H793" s="5" t="s">
        <v>3518</v>
      </c>
      <c r="I793" s="5">
        <v>292.0</v>
      </c>
      <c r="J793" s="5" t="s">
        <v>105</v>
      </c>
      <c r="K793" s="5" t="s">
        <v>68</v>
      </c>
      <c r="M793" s="5">
        <v>15.0</v>
      </c>
    </row>
    <row r="794">
      <c r="A794" s="159" t="s">
        <v>2854</v>
      </c>
      <c r="B794" s="161"/>
      <c r="C794" s="161"/>
      <c r="D794" s="160" t="s">
        <v>66</v>
      </c>
      <c r="E794" s="160" t="s">
        <v>3717</v>
      </c>
      <c r="F794" s="159">
        <v>2020.0</v>
      </c>
      <c r="G794" s="159" t="s">
        <v>62</v>
      </c>
      <c r="H794" s="159" t="s">
        <v>3518</v>
      </c>
      <c r="I794" s="159">
        <v>292.0</v>
      </c>
      <c r="J794" s="159" t="s">
        <v>105</v>
      </c>
      <c r="K794" s="159" t="s">
        <v>68</v>
      </c>
      <c r="L794" s="161"/>
      <c r="M794" s="159">
        <v>15.0</v>
      </c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</row>
    <row r="795">
      <c r="A795" s="5" t="s">
        <v>2854</v>
      </c>
      <c r="D795" s="90" t="s">
        <v>21</v>
      </c>
      <c r="E795" s="90" t="s">
        <v>3718</v>
      </c>
      <c r="F795" s="5">
        <v>2020.0</v>
      </c>
      <c r="G795" s="5" t="s">
        <v>62</v>
      </c>
      <c r="H795" s="5" t="s">
        <v>3518</v>
      </c>
      <c r="I795" s="5">
        <v>292.0</v>
      </c>
      <c r="J795" s="5" t="s">
        <v>105</v>
      </c>
      <c r="M795" s="5">
        <v>15.0</v>
      </c>
    </row>
    <row r="796">
      <c r="A796" s="5" t="s">
        <v>2854</v>
      </c>
      <c r="D796" s="90" t="s">
        <v>21</v>
      </c>
      <c r="E796" s="90" t="s">
        <v>3719</v>
      </c>
      <c r="F796" s="5">
        <v>2020.0</v>
      </c>
      <c r="G796" s="5" t="s">
        <v>1974</v>
      </c>
      <c r="H796" s="5" t="s">
        <v>206</v>
      </c>
      <c r="I796" s="5">
        <v>276.0</v>
      </c>
      <c r="J796" s="5" t="s">
        <v>105</v>
      </c>
      <c r="K796" s="5" t="s">
        <v>30</v>
      </c>
      <c r="M796" s="5">
        <v>15.0</v>
      </c>
    </row>
    <row r="797">
      <c r="A797" s="159" t="s">
        <v>2854</v>
      </c>
      <c r="B797" s="161"/>
      <c r="C797" s="161"/>
      <c r="D797" s="160" t="s">
        <v>66</v>
      </c>
      <c r="E797" s="160" t="s">
        <v>3720</v>
      </c>
      <c r="F797" s="159">
        <v>2020.0</v>
      </c>
      <c r="G797" s="159" t="s">
        <v>1974</v>
      </c>
      <c r="H797" s="159" t="s">
        <v>206</v>
      </c>
      <c r="I797" s="159">
        <v>276.0</v>
      </c>
      <c r="J797" s="159" t="s">
        <v>105</v>
      </c>
      <c r="K797" s="159" t="s">
        <v>68</v>
      </c>
      <c r="L797" s="161"/>
      <c r="M797" s="159">
        <v>15.0</v>
      </c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  <c r="Y797" s="161"/>
      <c r="Z797" s="161"/>
    </row>
    <row r="798">
      <c r="A798" s="5" t="s">
        <v>2854</v>
      </c>
      <c r="D798" s="90" t="s">
        <v>66</v>
      </c>
      <c r="E798" s="90" t="s">
        <v>3721</v>
      </c>
      <c r="F798" s="5">
        <v>2020.0</v>
      </c>
      <c r="G798" s="5" t="s">
        <v>1974</v>
      </c>
      <c r="H798" s="5" t="s">
        <v>206</v>
      </c>
      <c r="I798" s="5">
        <v>276.0</v>
      </c>
      <c r="J798" s="5" t="s">
        <v>105</v>
      </c>
      <c r="K798" s="5" t="s">
        <v>68</v>
      </c>
      <c r="M798" s="5">
        <v>15.0</v>
      </c>
    </row>
    <row r="799">
      <c r="A799" s="5" t="s">
        <v>2854</v>
      </c>
      <c r="D799" s="90" t="s">
        <v>21</v>
      </c>
      <c r="E799" s="90" t="s">
        <v>3722</v>
      </c>
      <c r="F799" s="5">
        <v>1991.0</v>
      </c>
      <c r="G799" s="5" t="s">
        <v>90</v>
      </c>
      <c r="H799" s="5" t="s">
        <v>107</v>
      </c>
      <c r="I799" s="5">
        <v>671.0</v>
      </c>
      <c r="J799" s="5" t="s">
        <v>105</v>
      </c>
      <c r="K799" s="5" t="s">
        <v>72</v>
      </c>
      <c r="M799" s="5">
        <v>15.0</v>
      </c>
    </row>
    <row r="800">
      <c r="A800" s="5" t="s">
        <v>2854</v>
      </c>
      <c r="D800" s="90" t="s">
        <v>21</v>
      </c>
      <c r="E800" s="90" t="s">
        <v>3723</v>
      </c>
      <c r="F800" s="5">
        <v>1991.0</v>
      </c>
      <c r="G800" s="5" t="s">
        <v>1802</v>
      </c>
      <c r="H800" s="5" t="s">
        <v>107</v>
      </c>
      <c r="I800" s="5">
        <v>55.0</v>
      </c>
      <c r="J800" s="5" t="s">
        <v>105</v>
      </c>
      <c r="K800" s="5" t="s">
        <v>25</v>
      </c>
      <c r="M800" s="5">
        <v>15.0</v>
      </c>
    </row>
    <row r="801">
      <c r="A801" s="5" t="s">
        <v>2854</v>
      </c>
      <c r="D801" s="90" t="s">
        <v>21</v>
      </c>
      <c r="E801" s="90" t="s">
        <v>3724</v>
      </c>
      <c r="F801" s="5">
        <v>1991.0</v>
      </c>
      <c r="G801" s="5" t="s">
        <v>1802</v>
      </c>
      <c r="H801" s="5" t="s">
        <v>107</v>
      </c>
      <c r="I801" s="5">
        <v>55.0</v>
      </c>
      <c r="J801" s="5" t="s">
        <v>105</v>
      </c>
      <c r="K801" s="5" t="s">
        <v>25</v>
      </c>
      <c r="M801" s="5">
        <v>15.0</v>
      </c>
    </row>
    <row r="802">
      <c r="A802" s="5" t="s">
        <v>2854</v>
      </c>
      <c r="D802" s="90" t="s">
        <v>21</v>
      </c>
      <c r="E802" s="90" t="s">
        <v>3725</v>
      </c>
      <c r="F802" s="5">
        <v>1991.0</v>
      </c>
      <c r="G802" s="5" t="s">
        <v>1802</v>
      </c>
      <c r="H802" s="5" t="s">
        <v>107</v>
      </c>
      <c r="I802" s="5">
        <v>55.0</v>
      </c>
      <c r="J802" s="5" t="s">
        <v>105</v>
      </c>
      <c r="K802" s="5" t="s">
        <v>25</v>
      </c>
      <c r="M802" s="5">
        <v>15.0</v>
      </c>
    </row>
    <row r="803">
      <c r="A803" s="5" t="s">
        <v>2854</v>
      </c>
      <c r="D803" s="112"/>
      <c r="E803" s="90" t="s">
        <v>3726</v>
      </c>
      <c r="F803" s="5">
        <v>1990.0</v>
      </c>
      <c r="G803" s="5" t="s">
        <v>62</v>
      </c>
      <c r="H803" s="5" t="s">
        <v>91</v>
      </c>
      <c r="I803" s="5">
        <v>414.0</v>
      </c>
      <c r="J803" s="5" t="s">
        <v>246</v>
      </c>
      <c r="K803" s="5" t="s">
        <v>72</v>
      </c>
      <c r="M803" s="5">
        <v>15.0</v>
      </c>
    </row>
    <row r="804">
      <c r="A804" s="5" t="s">
        <v>2854</v>
      </c>
      <c r="D804" s="112"/>
      <c r="E804" s="90" t="s">
        <v>3727</v>
      </c>
      <c r="F804" s="5">
        <v>1990.0</v>
      </c>
      <c r="G804" s="5" t="s">
        <v>62</v>
      </c>
      <c r="H804" s="5" t="s">
        <v>91</v>
      </c>
      <c r="I804" s="5">
        <v>414.0</v>
      </c>
      <c r="J804" s="5" t="s">
        <v>246</v>
      </c>
      <c r="K804" s="5" t="s">
        <v>72</v>
      </c>
      <c r="M804" s="5">
        <v>15.0</v>
      </c>
    </row>
    <row r="805">
      <c r="A805" s="5" t="s">
        <v>2854</v>
      </c>
      <c r="D805" s="112"/>
      <c r="E805" s="90" t="s">
        <v>3728</v>
      </c>
      <c r="F805" s="5">
        <v>1990.0</v>
      </c>
      <c r="G805" s="5" t="s">
        <v>90</v>
      </c>
      <c r="H805" s="5" t="s">
        <v>91</v>
      </c>
      <c r="I805" s="5">
        <v>663.0</v>
      </c>
      <c r="J805" s="5" t="s">
        <v>105</v>
      </c>
      <c r="K805" s="5" t="s">
        <v>25</v>
      </c>
      <c r="M805" s="5">
        <v>15.0</v>
      </c>
    </row>
    <row r="806">
      <c r="A806" s="159" t="s">
        <v>2854</v>
      </c>
      <c r="B806" s="161"/>
      <c r="C806" s="161"/>
      <c r="D806" s="163"/>
      <c r="E806" s="160" t="s">
        <v>3729</v>
      </c>
      <c r="F806" s="159">
        <v>1990.0</v>
      </c>
      <c r="G806" s="159" t="s">
        <v>90</v>
      </c>
      <c r="H806" s="159" t="s">
        <v>91</v>
      </c>
      <c r="I806" s="159">
        <v>663.0</v>
      </c>
      <c r="J806" s="159" t="s">
        <v>105</v>
      </c>
      <c r="K806" s="159" t="s">
        <v>25</v>
      </c>
      <c r="L806" s="161"/>
      <c r="M806" s="159">
        <v>15.0</v>
      </c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  <c r="Y806" s="161"/>
      <c r="Z806" s="161"/>
    </row>
    <row r="807">
      <c r="A807" s="5" t="s">
        <v>2854</v>
      </c>
      <c r="D807" s="112"/>
      <c r="E807" s="90" t="s">
        <v>3730</v>
      </c>
      <c r="F807" s="5">
        <v>1990.0</v>
      </c>
      <c r="G807" s="5" t="s">
        <v>90</v>
      </c>
      <c r="H807" s="5" t="s">
        <v>91</v>
      </c>
      <c r="I807" s="5">
        <v>663.0</v>
      </c>
      <c r="J807" s="5" t="s">
        <v>105</v>
      </c>
      <c r="K807" s="5" t="s">
        <v>25</v>
      </c>
      <c r="M807" s="5">
        <v>15.0</v>
      </c>
    </row>
    <row r="808">
      <c r="A808" s="5" t="s">
        <v>2854</v>
      </c>
      <c r="D808" s="112"/>
      <c r="E808" s="90" t="s">
        <v>3731</v>
      </c>
      <c r="F808" s="5">
        <v>1993.0</v>
      </c>
      <c r="G808" s="5" t="s">
        <v>131</v>
      </c>
      <c r="H808" s="5" t="s">
        <v>193</v>
      </c>
      <c r="I808" s="5">
        <v>707.0</v>
      </c>
      <c r="J808" s="5" t="s">
        <v>105</v>
      </c>
      <c r="K808" s="5" t="s">
        <v>25</v>
      </c>
      <c r="M808" s="5">
        <v>15.0</v>
      </c>
    </row>
    <row r="809">
      <c r="A809" s="5" t="s">
        <v>2854</v>
      </c>
      <c r="D809" s="112"/>
      <c r="E809" s="90" t="s">
        <v>3732</v>
      </c>
      <c r="F809" s="5">
        <v>1989.0</v>
      </c>
      <c r="G809" s="5" t="s">
        <v>119</v>
      </c>
      <c r="H809" s="5" t="s">
        <v>193</v>
      </c>
      <c r="I809" s="5">
        <v>33.0</v>
      </c>
      <c r="J809" s="5" t="s">
        <v>105</v>
      </c>
      <c r="K809" s="5" t="s">
        <v>72</v>
      </c>
      <c r="M809" s="5">
        <v>15.0</v>
      </c>
    </row>
    <row r="810">
      <c r="A810" s="5" t="s">
        <v>2854</v>
      </c>
      <c r="D810" s="112"/>
      <c r="E810" s="90" t="s">
        <v>3733</v>
      </c>
      <c r="F810" s="5">
        <v>2020.0</v>
      </c>
      <c r="G810" s="5" t="s">
        <v>151</v>
      </c>
      <c r="H810" s="5" t="s">
        <v>46</v>
      </c>
      <c r="I810" s="5">
        <v>11.0</v>
      </c>
      <c r="J810" s="5" t="s">
        <v>105</v>
      </c>
      <c r="K810" s="5" t="s">
        <v>25</v>
      </c>
      <c r="M810" s="5">
        <v>15.0</v>
      </c>
    </row>
    <row r="811">
      <c r="A811" s="5" t="s">
        <v>2854</v>
      </c>
      <c r="D811" s="112"/>
      <c r="E811" s="90" t="s">
        <v>3734</v>
      </c>
      <c r="F811" s="5">
        <v>1986.0</v>
      </c>
      <c r="G811" s="5" t="s">
        <v>582</v>
      </c>
      <c r="H811" s="5" t="s">
        <v>190</v>
      </c>
      <c r="I811" s="5">
        <v>38.0</v>
      </c>
      <c r="J811" s="5" t="s">
        <v>105</v>
      </c>
      <c r="K811" s="5" t="s">
        <v>72</v>
      </c>
      <c r="M811" s="5">
        <v>15.0</v>
      </c>
    </row>
    <row r="812">
      <c r="A812" s="159" t="s">
        <v>2854</v>
      </c>
      <c r="B812" s="161"/>
      <c r="C812" s="161"/>
      <c r="D812" s="163"/>
      <c r="E812" s="160" t="s">
        <v>3735</v>
      </c>
      <c r="F812" s="159">
        <v>1986.0</v>
      </c>
      <c r="G812" s="159" t="s">
        <v>582</v>
      </c>
      <c r="H812" s="159" t="s">
        <v>190</v>
      </c>
      <c r="I812" s="159">
        <v>38.0</v>
      </c>
      <c r="J812" s="159" t="s">
        <v>105</v>
      </c>
      <c r="K812" s="159" t="s">
        <v>72</v>
      </c>
      <c r="L812" s="161"/>
      <c r="M812" s="159">
        <v>15.0</v>
      </c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  <c r="Y812" s="161"/>
      <c r="Z812" s="161"/>
    </row>
    <row r="813">
      <c r="A813" s="5" t="s">
        <v>2854</v>
      </c>
      <c r="D813" s="112"/>
      <c r="E813" s="90" t="s">
        <v>3736</v>
      </c>
      <c r="F813" s="5">
        <v>1986.0</v>
      </c>
      <c r="G813" s="5" t="s">
        <v>582</v>
      </c>
      <c r="H813" s="5" t="s">
        <v>190</v>
      </c>
      <c r="I813" s="5">
        <v>38.0</v>
      </c>
      <c r="J813" s="5" t="s">
        <v>105</v>
      </c>
      <c r="K813" s="5" t="s">
        <v>72</v>
      </c>
      <c r="M813" s="5">
        <v>15.0</v>
      </c>
    </row>
    <row r="814">
      <c r="A814" s="5" t="s">
        <v>2854</v>
      </c>
      <c r="D814" s="90" t="s">
        <v>21</v>
      </c>
      <c r="E814" s="90" t="s">
        <v>3737</v>
      </c>
      <c r="F814" s="5">
        <v>2020.0</v>
      </c>
      <c r="G814" s="5" t="s">
        <v>62</v>
      </c>
      <c r="H814" s="5" t="s">
        <v>49</v>
      </c>
      <c r="I814" s="5">
        <v>78.0</v>
      </c>
      <c r="J814" s="5" t="s">
        <v>105</v>
      </c>
      <c r="K814" s="5" t="s">
        <v>25</v>
      </c>
      <c r="M814" s="5">
        <v>15.0</v>
      </c>
    </row>
    <row r="815">
      <c r="A815" s="159" t="s">
        <v>2854</v>
      </c>
      <c r="B815" s="161"/>
      <c r="C815" s="161"/>
      <c r="D815" s="160" t="s">
        <v>21</v>
      </c>
      <c r="E815" s="160" t="s">
        <v>3738</v>
      </c>
      <c r="F815" s="159">
        <v>2020.0</v>
      </c>
      <c r="G815" s="159" t="s">
        <v>62</v>
      </c>
      <c r="H815" s="159" t="s">
        <v>49</v>
      </c>
      <c r="I815" s="159">
        <v>78.0</v>
      </c>
      <c r="J815" s="159" t="s">
        <v>105</v>
      </c>
      <c r="K815" s="159" t="s">
        <v>25</v>
      </c>
      <c r="L815" s="161"/>
      <c r="M815" s="159">
        <v>15.0</v>
      </c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  <c r="Y815" s="161"/>
      <c r="Z815" s="161"/>
    </row>
    <row r="816">
      <c r="A816" s="5" t="s">
        <v>2854</v>
      </c>
      <c r="D816" s="90" t="s">
        <v>21</v>
      </c>
      <c r="E816" s="90" t="s">
        <v>3739</v>
      </c>
      <c r="F816" s="5">
        <v>2020.0</v>
      </c>
      <c r="G816" s="5" t="s">
        <v>62</v>
      </c>
      <c r="H816" s="5" t="s">
        <v>49</v>
      </c>
      <c r="I816" s="5">
        <v>78.0</v>
      </c>
      <c r="J816" s="5" t="s">
        <v>105</v>
      </c>
      <c r="K816" s="5" t="s">
        <v>25</v>
      </c>
      <c r="M816" s="5">
        <v>15.0</v>
      </c>
    </row>
    <row r="817">
      <c r="A817" s="5" t="s">
        <v>2854</v>
      </c>
      <c r="D817" s="90" t="s">
        <v>21</v>
      </c>
      <c r="E817" s="90" t="s">
        <v>3740</v>
      </c>
      <c r="F817" s="5">
        <v>2020.0</v>
      </c>
      <c r="G817" s="5" t="s">
        <v>62</v>
      </c>
      <c r="H817" s="5" t="s">
        <v>49</v>
      </c>
      <c r="I817" s="5">
        <v>78.0</v>
      </c>
      <c r="J817" s="5" t="s">
        <v>105</v>
      </c>
      <c r="K817" s="5" t="s">
        <v>25</v>
      </c>
      <c r="M817" s="5">
        <v>15.0</v>
      </c>
    </row>
    <row r="818">
      <c r="A818" s="5" t="s">
        <v>2854</v>
      </c>
      <c r="D818" s="90" t="s">
        <v>21</v>
      </c>
      <c r="E818" s="90" t="s">
        <v>3741</v>
      </c>
      <c r="F818" s="5">
        <v>2019.0</v>
      </c>
      <c r="G818" s="5" t="s">
        <v>23</v>
      </c>
      <c r="H818" s="5" t="s">
        <v>81</v>
      </c>
      <c r="I818" s="5">
        <v>204.0</v>
      </c>
      <c r="J818" s="5" t="s">
        <v>105</v>
      </c>
      <c r="K818" s="5" t="s">
        <v>25</v>
      </c>
      <c r="M818" s="5">
        <v>15.0</v>
      </c>
    </row>
    <row r="819">
      <c r="A819" s="5" t="s">
        <v>2854</v>
      </c>
      <c r="D819" s="90" t="s">
        <v>21</v>
      </c>
      <c r="E819" s="90" t="s">
        <v>3742</v>
      </c>
      <c r="F819" s="5">
        <v>2020.0</v>
      </c>
      <c r="G819" s="5" t="s">
        <v>62</v>
      </c>
      <c r="H819" s="5" t="s">
        <v>49</v>
      </c>
      <c r="I819" s="5">
        <v>78.0</v>
      </c>
      <c r="J819" s="5" t="s">
        <v>105</v>
      </c>
      <c r="K819" s="5" t="s">
        <v>25</v>
      </c>
      <c r="M819" s="5">
        <v>15.0</v>
      </c>
    </row>
    <row r="820">
      <c r="A820" s="5" t="s">
        <v>2854</v>
      </c>
      <c r="D820" s="90" t="s">
        <v>21</v>
      </c>
      <c r="E820" s="90" t="s">
        <v>3743</v>
      </c>
      <c r="F820" s="5">
        <v>2020.0</v>
      </c>
      <c r="G820" s="5" t="s">
        <v>62</v>
      </c>
      <c r="H820" s="5" t="s">
        <v>49</v>
      </c>
      <c r="I820" s="5">
        <v>78.0</v>
      </c>
      <c r="J820" s="5" t="s">
        <v>105</v>
      </c>
      <c r="K820" s="5" t="s">
        <v>25</v>
      </c>
      <c r="M820" s="5">
        <v>15.0</v>
      </c>
    </row>
    <row r="821">
      <c r="A821" s="5" t="s">
        <v>2854</v>
      </c>
      <c r="D821" s="90" t="s">
        <v>21</v>
      </c>
      <c r="E821" s="90" t="s">
        <v>3744</v>
      </c>
      <c r="F821" s="5">
        <v>2020.0</v>
      </c>
      <c r="G821" s="5" t="s">
        <v>62</v>
      </c>
      <c r="H821" s="5" t="s">
        <v>49</v>
      </c>
      <c r="I821" s="5">
        <v>78.0</v>
      </c>
      <c r="J821" s="5" t="s">
        <v>105</v>
      </c>
      <c r="K821" s="5" t="s">
        <v>25</v>
      </c>
      <c r="M821" s="5">
        <v>15.0</v>
      </c>
    </row>
    <row r="822">
      <c r="A822" s="5" t="s">
        <v>2854</v>
      </c>
      <c r="D822" s="90" t="s">
        <v>21</v>
      </c>
      <c r="E822" s="90" t="s">
        <v>3745</v>
      </c>
      <c r="F822" s="5">
        <v>1978.0</v>
      </c>
      <c r="G822" s="5" t="s">
        <v>62</v>
      </c>
      <c r="H822" s="5" t="s">
        <v>3746</v>
      </c>
      <c r="I822" s="5">
        <v>460.0</v>
      </c>
      <c r="J822" s="5" t="s">
        <v>105</v>
      </c>
      <c r="K822" s="5" t="s">
        <v>72</v>
      </c>
      <c r="M822" s="5">
        <v>15.0</v>
      </c>
    </row>
    <row r="823">
      <c r="A823" s="5" t="s">
        <v>2854</v>
      </c>
      <c r="D823" s="90" t="s">
        <v>21</v>
      </c>
      <c r="E823" s="90" t="s">
        <v>3747</v>
      </c>
      <c r="F823" s="5">
        <v>2010.0</v>
      </c>
      <c r="G823" s="5" t="s">
        <v>83</v>
      </c>
      <c r="H823" s="5" t="s">
        <v>3748</v>
      </c>
      <c r="I823" s="5" t="s">
        <v>3749</v>
      </c>
      <c r="J823" s="5" t="s">
        <v>3750</v>
      </c>
      <c r="K823" s="5" t="s">
        <v>30</v>
      </c>
      <c r="M823" s="5">
        <v>15.0</v>
      </c>
    </row>
    <row r="824">
      <c r="A824" s="5" t="s">
        <v>2854</v>
      </c>
      <c r="D824" s="90" t="s">
        <v>21</v>
      </c>
      <c r="E824" s="90" t="s">
        <v>3751</v>
      </c>
      <c r="F824" s="5">
        <v>1990.0</v>
      </c>
      <c r="G824" s="5" t="s">
        <v>62</v>
      </c>
      <c r="H824" s="5" t="s">
        <v>91</v>
      </c>
      <c r="I824" s="5">
        <v>414.0</v>
      </c>
      <c r="J824" s="5" t="s">
        <v>246</v>
      </c>
      <c r="K824" s="5" t="s">
        <v>72</v>
      </c>
      <c r="M824" s="5">
        <v>15.0</v>
      </c>
    </row>
    <row r="825">
      <c r="A825" s="5" t="s">
        <v>2854</v>
      </c>
      <c r="D825" s="112"/>
      <c r="E825" s="90" t="s">
        <v>3752</v>
      </c>
      <c r="F825" s="5">
        <v>1991.0</v>
      </c>
      <c r="G825" s="5" t="s">
        <v>90</v>
      </c>
      <c r="H825" s="5" t="s">
        <v>107</v>
      </c>
      <c r="I825" s="5">
        <v>671.0</v>
      </c>
      <c r="J825" s="5" t="s">
        <v>105</v>
      </c>
      <c r="K825" s="5" t="s">
        <v>72</v>
      </c>
      <c r="M825" s="5">
        <v>15.0</v>
      </c>
    </row>
    <row r="826">
      <c r="A826" s="5" t="s">
        <v>2854</v>
      </c>
      <c r="D826" s="112"/>
      <c r="E826" s="90" t="s">
        <v>3753</v>
      </c>
      <c r="F826" s="5">
        <v>1991.0</v>
      </c>
      <c r="G826" s="5" t="s">
        <v>90</v>
      </c>
      <c r="H826" s="5" t="s">
        <v>107</v>
      </c>
      <c r="I826" s="5">
        <v>671.0</v>
      </c>
      <c r="J826" s="5" t="s">
        <v>105</v>
      </c>
      <c r="K826" s="5" t="s">
        <v>72</v>
      </c>
      <c r="M826" s="5">
        <v>15.0</v>
      </c>
    </row>
    <row r="827">
      <c r="A827" s="5" t="s">
        <v>2854</v>
      </c>
      <c r="D827" s="112"/>
      <c r="E827" s="90" t="s">
        <v>3754</v>
      </c>
      <c r="F827" s="5">
        <v>1991.0</v>
      </c>
      <c r="G827" s="5" t="s">
        <v>90</v>
      </c>
      <c r="H827" s="5" t="s">
        <v>107</v>
      </c>
      <c r="I827" s="5">
        <v>671.0</v>
      </c>
      <c r="J827" s="5" t="s">
        <v>105</v>
      </c>
      <c r="K827" s="5" t="s">
        <v>72</v>
      </c>
      <c r="M827" s="5">
        <v>15.0</v>
      </c>
    </row>
    <row r="828">
      <c r="A828" s="5" t="s">
        <v>2854</v>
      </c>
      <c r="D828" s="112"/>
      <c r="E828" s="90" t="s">
        <v>3755</v>
      </c>
      <c r="F828" s="5">
        <v>1991.0</v>
      </c>
      <c r="G828" s="5" t="s">
        <v>90</v>
      </c>
      <c r="H828" s="5" t="s">
        <v>107</v>
      </c>
      <c r="I828" s="5">
        <v>671.0</v>
      </c>
      <c r="J828" s="5" t="s">
        <v>105</v>
      </c>
      <c r="K828" s="5" t="s">
        <v>72</v>
      </c>
      <c r="M828" s="5">
        <v>15.0</v>
      </c>
    </row>
    <row r="829">
      <c r="A829" s="5" t="s">
        <v>2854</v>
      </c>
      <c r="D829" s="112"/>
      <c r="E829" s="90" t="s">
        <v>3756</v>
      </c>
      <c r="F829" s="5">
        <v>1991.0</v>
      </c>
      <c r="G829" s="5" t="s">
        <v>90</v>
      </c>
      <c r="H829" s="5" t="s">
        <v>107</v>
      </c>
      <c r="I829" s="5">
        <v>671.0</v>
      </c>
      <c r="J829" s="5" t="s">
        <v>105</v>
      </c>
      <c r="K829" s="5" t="s">
        <v>72</v>
      </c>
      <c r="M829" s="5">
        <v>15.0</v>
      </c>
    </row>
    <row r="830">
      <c r="A830" s="5" t="s">
        <v>2854</v>
      </c>
      <c r="D830" s="112"/>
      <c r="E830" s="90" t="s">
        <v>3757</v>
      </c>
      <c r="F830" s="5">
        <v>1991.0</v>
      </c>
      <c r="G830" s="5" t="s">
        <v>90</v>
      </c>
      <c r="H830" s="5" t="s">
        <v>107</v>
      </c>
      <c r="I830" s="5">
        <v>671.0</v>
      </c>
      <c r="J830" s="5" t="s">
        <v>105</v>
      </c>
      <c r="K830" s="5" t="s">
        <v>72</v>
      </c>
      <c r="M830" s="5">
        <v>15.0</v>
      </c>
    </row>
    <row r="831">
      <c r="A831" s="159" t="s">
        <v>2854</v>
      </c>
      <c r="B831" s="161"/>
      <c r="C831" s="161"/>
      <c r="D831" s="163"/>
      <c r="E831" s="160" t="s">
        <v>3758</v>
      </c>
      <c r="F831" s="159">
        <v>1991.0</v>
      </c>
      <c r="G831" s="159" t="s">
        <v>90</v>
      </c>
      <c r="H831" s="159" t="s">
        <v>107</v>
      </c>
      <c r="I831" s="159">
        <v>671.0</v>
      </c>
      <c r="J831" s="159" t="s">
        <v>105</v>
      </c>
      <c r="K831" s="159" t="s">
        <v>72</v>
      </c>
      <c r="L831" s="161"/>
      <c r="M831" s="159">
        <v>15.0</v>
      </c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  <c r="Y831" s="161"/>
      <c r="Z831" s="161"/>
    </row>
    <row r="832">
      <c r="A832" s="5" t="s">
        <v>2854</v>
      </c>
      <c r="D832" s="112"/>
      <c r="E832" s="90" t="s">
        <v>3759</v>
      </c>
      <c r="F832" s="5">
        <v>1991.0</v>
      </c>
      <c r="G832" s="5" t="s">
        <v>90</v>
      </c>
      <c r="H832" s="5" t="s">
        <v>107</v>
      </c>
      <c r="I832" s="5">
        <v>671.0</v>
      </c>
      <c r="J832" s="5" t="s">
        <v>105</v>
      </c>
      <c r="K832" s="5" t="s">
        <v>72</v>
      </c>
      <c r="M832" s="5">
        <v>15.0</v>
      </c>
    </row>
    <row r="833">
      <c r="A833" s="5" t="s">
        <v>2854</v>
      </c>
      <c r="D833" s="112"/>
      <c r="E833" s="90" t="s">
        <v>3760</v>
      </c>
      <c r="F833" s="5">
        <v>1991.0</v>
      </c>
      <c r="G833" s="5" t="s">
        <v>90</v>
      </c>
      <c r="H833" s="5" t="s">
        <v>107</v>
      </c>
      <c r="I833" s="5">
        <v>671.0</v>
      </c>
      <c r="J833" s="5" t="s">
        <v>105</v>
      </c>
      <c r="K833" s="5" t="s">
        <v>72</v>
      </c>
      <c r="M833" s="5">
        <v>15.0</v>
      </c>
    </row>
    <row r="834">
      <c r="A834" s="5" t="s">
        <v>2854</v>
      </c>
      <c r="D834" s="112"/>
      <c r="E834" s="90" t="s">
        <v>3761</v>
      </c>
      <c r="F834" s="5">
        <v>1987.0</v>
      </c>
      <c r="G834" s="5" t="s">
        <v>62</v>
      </c>
      <c r="H834" s="5" t="s">
        <v>3762</v>
      </c>
      <c r="I834" s="5">
        <v>757.0</v>
      </c>
      <c r="J834" s="5" t="s">
        <v>105</v>
      </c>
      <c r="K834" s="5" t="s">
        <v>72</v>
      </c>
      <c r="M834" s="5">
        <v>15.0</v>
      </c>
    </row>
    <row r="835">
      <c r="A835" s="5" t="s">
        <v>2854</v>
      </c>
      <c r="D835" s="112"/>
      <c r="E835" s="90" t="s">
        <v>3763</v>
      </c>
      <c r="F835" s="5">
        <v>1987.0</v>
      </c>
      <c r="G835" s="5" t="s">
        <v>62</v>
      </c>
      <c r="H835" s="5" t="s">
        <v>190</v>
      </c>
      <c r="I835" s="5">
        <v>170.0</v>
      </c>
      <c r="J835" s="5" t="s">
        <v>398</v>
      </c>
      <c r="K835" s="5" t="s">
        <v>72</v>
      </c>
      <c r="M835" s="5">
        <v>15.0</v>
      </c>
    </row>
    <row r="836">
      <c r="A836" s="89" t="str">
        <f>#REF!+1</f>
        <v>#REF!</v>
      </c>
      <c r="D836" s="90" t="s">
        <v>21</v>
      </c>
      <c r="E836" s="90" t="s">
        <v>3764</v>
      </c>
      <c r="F836" s="5">
        <v>1999.0</v>
      </c>
      <c r="G836" s="5" t="s">
        <v>3765</v>
      </c>
      <c r="H836" s="5" t="s">
        <v>3766</v>
      </c>
      <c r="I836" s="5"/>
      <c r="J836" s="5">
        <v>21.0</v>
      </c>
      <c r="K836" s="5" t="s">
        <v>2716</v>
      </c>
      <c r="M836" s="5">
        <v>0.0</v>
      </c>
    </row>
    <row r="837">
      <c r="A837" s="89" t="str">
        <f t="shared" ref="A837:A845" si="45">A836+1</f>
        <v>#REF!</v>
      </c>
      <c r="D837" s="90" t="s">
        <v>21</v>
      </c>
      <c r="E837" s="90" t="s">
        <v>3767</v>
      </c>
      <c r="F837" s="5">
        <v>2000.0</v>
      </c>
      <c r="G837" s="5" t="s">
        <v>3768</v>
      </c>
      <c r="H837" s="5" t="s">
        <v>3769</v>
      </c>
      <c r="I837" s="5"/>
      <c r="J837" s="5">
        <v>63.0</v>
      </c>
      <c r="K837" s="5" t="s">
        <v>1138</v>
      </c>
      <c r="M837" s="5">
        <v>5.0</v>
      </c>
    </row>
    <row r="838">
      <c r="A838" s="89" t="str">
        <f t="shared" si="45"/>
        <v>#REF!</v>
      </c>
      <c r="D838" s="90" t="s">
        <v>21</v>
      </c>
      <c r="E838" s="90" t="s">
        <v>3770</v>
      </c>
      <c r="F838" s="5">
        <v>2000.0</v>
      </c>
      <c r="G838" s="5" t="s">
        <v>3768</v>
      </c>
      <c r="H838" s="5" t="s">
        <v>3771</v>
      </c>
      <c r="I838" s="5"/>
      <c r="J838" s="5">
        <v>66.0</v>
      </c>
      <c r="K838" s="5" t="s">
        <v>72</v>
      </c>
      <c r="M838" s="5">
        <v>5.0</v>
      </c>
    </row>
    <row r="839">
      <c r="A839" s="89" t="str">
        <f t="shared" si="45"/>
        <v>#REF!</v>
      </c>
      <c r="D839" s="90" t="s">
        <v>21</v>
      </c>
      <c r="E839" s="90" t="s">
        <v>3772</v>
      </c>
      <c r="F839" s="5">
        <v>2000.0</v>
      </c>
      <c r="G839" s="5" t="s">
        <v>3768</v>
      </c>
      <c r="H839" s="5" t="s">
        <v>3769</v>
      </c>
      <c r="I839" s="5"/>
      <c r="J839" s="5">
        <v>63.0</v>
      </c>
      <c r="K839" s="5" t="s">
        <v>1138</v>
      </c>
      <c r="M839" s="5">
        <v>5.0</v>
      </c>
    </row>
    <row r="840">
      <c r="A840" s="89" t="str">
        <f t="shared" si="45"/>
        <v>#REF!</v>
      </c>
      <c r="D840" s="90" t="s">
        <v>21</v>
      </c>
      <c r="E840" s="90" t="s">
        <v>3773</v>
      </c>
      <c r="F840" s="5">
        <v>2000.0</v>
      </c>
      <c r="G840" s="5" t="s">
        <v>3768</v>
      </c>
      <c r="H840" s="5" t="s">
        <v>3769</v>
      </c>
      <c r="I840" s="5"/>
      <c r="J840" s="5">
        <v>63.0</v>
      </c>
      <c r="K840" s="5" t="s">
        <v>1138</v>
      </c>
      <c r="M840" s="5">
        <v>5.0</v>
      </c>
    </row>
    <row r="841">
      <c r="A841" s="89" t="str">
        <f t="shared" si="45"/>
        <v>#REF!</v>
      </c>
      <c r="D841" s="90" t="s">
        <v>21</v>
      </c>
      <c r="E841" s="90" t="s">
        <v>3774</v>
      </c>
      <c r="F841" s="5">
        <v>2000.0</v>
      </c>
      <c r="G841" s="5" t="s">
        <v>3768</v>
      </c>
      <c r="H841" s="5" t="s">
        <v>3775</v>
      </c>
      <c r="I841" s="5"/>
      <c r="J841" s="5">
        <v>79.0</v>
      </c>
      <c r="K841" s="5" t="s">
        <v>520</v>
      </c>
      <c r="M841" s="5">
        <v>5.0</v>
      </c>
    </row>
    <row r="842">
      <c r="A842" s="89" t="str">
        <f t="shared" si="45"/>
        <v>#REF!</v>
      </c>
      <c r="D842" s="90" t="s">
        <v>21</v>
      </c>
      <c r="E842" s="90" t="s">
        <v>3776</v>
      </c>
      <c r="F842" s="5">
        <v>1999.0</v>
      </c>
      <c r="G842" s="5" t="s">
        <v>3777</v>
      </c>
      <c r="H842" s="5" t="s">
        <v>3778</v>
      </c>
      <c r="I842" s="5"/>
      <c r="J842" s="5">
        <v>32.0</v>
      </c>
      <c r="K842" s="5" t="s">
        <v>72</v>
      </c>
      <c r="M842" s="5">
        <v>5.0</v>
      </c>
    </row>
    <row r="843">
      <c r="A843" s="89" t="str">
        <f t="shared" si="45"/>
        <v>#REF!</v>
      </c>
      <c r="D843" s="90" t="s">
        <v>21</v>
      </c>
      <c r="E843" s="90" t="s">
        <v>3779</v>
      </c>
      <c r="F843" s="5">
        <v>1999.0</v>
      </c>
      <c r="G843" s="5" t="s">
        <v>3777</v>
      </c>
      <c r="H843" s="5" t="s">
        <v>3778</v>
      </c>
      <c r="I843" s="5"/>
      <c r="J843" s="5">
        <v>32.0</v>
      </c>
      <c r="K843" s="5" t="s">
        <v>72</v>
      </c>
      <c r="M843" s="5">
        <v>5.0</v>
      </c>
    </row>
    <row r="844">
      <c r="A844" s="89" t="str">
        <f t="shared" si="45"/>
        <v>#REF!</v>
      </c>
      <c r="D844" s="90" t="s">
        <v>21</v>
      </c>
      <c r="E844" s="90" t="s">
        <v>3780</v>
      </c>
      <c r="F844" s="5">
        <v>2000.0</v>
      </c>
      <c r="G844" s="5" t="s">
        <v>3768</v>
      </c>
      <c r="H844" s="5" t="s">
        <v>3781</v>
      </c>
      <c r="I844" s="5"/>
      <c r="J844" s="5">
        <v>54.0</v>
      </c>
      <c r="K844" s="5" t="s">
        <v>520</v>
      </c>
      <c r="M844" s="5">
        <v>5.0</v>
      </c>
    </row>
    <row r="845">
      <c r="A845" s="89" t="str">
        <f t="shared" si="45"/>
        <v>#REF!</v>
      </c>
      <c r="D845" s="90" t="s">
        <v>21</v>
      </c>
      <c r="E845" s="90" t="s">
        <v>3782</v>
      </c>
      <c r="F845" s="5">
        <v>1999.0</v>
      </c>
      <c r="G845" s="5" t="s">
        <v>3783</v>
      </c>
      <c r="H845" s="5" t="s">
        <v>3784</v>
      </c>
      <c r="I845" s="5"/>
      <c r="J845" s="5">
        <v>60.0</v>
      </c>
      <c r="K845" s="5" t="s">
        <v>520</v>
      </c>
      <c r="M845" s="5">
        <v>5.0</v>
      </c>
    </row>
    <row r="846">
      <c r="A846" s="5">
        <v>11429.0</v>
      </c>
      <c r="D846" s="90" t="s">
        <v>21</v>
      </c>
      <c r="E846" s="90" t="s">
        <v>3785</v>
      </c>
      <c r="F846" s="5">
        <v>1999.0</v>
      </c>
      <c r="G846" s="5" t="s">
        <v>3786</v>
      </c>
      <c r="H846" s="5" t="s">
        <v>3787</v>
      </c>
      <c r="I846" s="5"/>
      <c r="J846" s="5">
        <v>4.0</v>
      </c>
      <c r="K846" s="5" t="s">
        <v>1138</v>
      </c>
      <c r="M846" s="5">
        <v>5.0</v>
      </c>
    </row>
    <row r="847">
      <c r="A847" s="5">
        <v>11468.0</v>
      </c>
      <c r="D847" s="90" t="s">
        <v>21</v>
      </c>
      <c r="E847" s="90" t="s">
        <v>3788</v>
      </c>
      <c r="F847" s="5">
        <v>1999.0</v>
      </c>
      <c r="G847" s="5" t="s">
        <v>3783</v>
      </c>
      <c r="H847" s="5" t="s">
        <v>3789</v>
      </c>
      <c r="I847" s="5"/>
      <c r="J847" s="5">
        <v>53.0</v>
      </c>
      <c r="K847" s="5" t="s">
        <v>666</v>
      </c>
      <c r="M847" s="5">
        <v>5.0</v>
      </c>
    </row>
    <row r="848">
      <c r="A848" s="5">
        <v>11469.0</v>
      </c>
      <c r="D848" s="90" t="s">
        <v>21</v>
      </c>
      <c r="E848" s="90" t="s">
        <v>3790</v>
      </c>
      <c r="F848" s="5">
        <v>1999.0</v>
      </c>
      <c r="G848" s="5" t="s">
        <v>3783</v>
      </c>
      <c r="H848" s="5" t="s">
        <v>3791</v>
      </c>
      <c r="I848" s="5" t="s">
        <v>88</v>
      </c>
      <c r="J848" s="5">
        <v>64.0</v>
      </c>
      <c r="K848" s="5" t="s">
        <v>520</v>
      </c>
      <c r="M848" s="5">
        <v>5.0</v>
      </c>
    </row>
    <row r="849">
      <c r="A849" s="5">
        <v>11476.0</v>
      </c>
      <c r="D849" s="90" t="s">
        <v>21</v>
      </c>
      <c r="E849" s="90" t="s">
        <v>3792</v>
      </c>
      <c r="F849" s="5">
        <v>2000.0</v>
      </c>
      <c r="G849" s="5" t="s">
        <v>3768</v>
      </c>
      <c r="H849" s="5" t="s">
        <v>3769</v>
      </c>
      <c r="I849" s="5"/>
      <c r="J849" s="5">
        <v>63.0</v>
      </c>
      <c r="K849" s="5" t="s">
        <v>520</v>
      </c>
      <c r="M849" s="5">
        <v>5.0</v>
      </c>
    </row>
    <row r="850">
      <c r="A850" s="5">
        <v>11477.0</v>
      </c>
      <c r="D850" s="90" t="s">
        <v>21</v>
      </c>
      <c r="E850" s="90" t="s">
        <v>3793</v>
      </c>
      <c r="F850" s="5">
        <v>2000.0</v>
      </c>
      <c r="G850" s="5" t="s">
        <v>3768</v>
      </c>
      <c r="H850" s="5" t="s">
        <v>3794</v>
      </c>
      <c r="I850" s="5"/>
      <c r="J850" s="5">
        <v>78.0</v>
      </c>
      <c r="K850" s="5" t="s">
        <v>666</v>
      </c>
      <c r="M850" s="5">
        <v>5.0</v>
      </c>
    </row>
    <row r="851">
      <c r="A851" s="5">
        <v>11498.0</v>
      </c>
      <c r="D851" s="90" t="s">
        <v>21</v>
      </c>
      <c r="E851" s="90" t="s">
        <v>3795</v>
      </c>
      <c r="F851" s="5">
        <v>2000.0</v>
      </c>
      <c r="G851" s="5" t="s">
        <v>3768</v>
      </c>
      <c r="H851" s="5" t="s">
        <v>3775</v>
      </c>
      <c r="I851" s="5"/>
      <c r="J851" s="5">
        <v>79.0</v>
      </c>
      <c r="K851" s="5" t="s">
        <v>1138</v>
      </c>
      <c r="M851" s="5">
        <v>5.0</v>
      </c>
    </row>
    <row r="852">
      <c r="A852" s="5">
        <v>11514.0</v>
      </c>
      <c r="D852" s="90" t="s">
        <v>21</v>
      </c>
      <c r="E852" s="90" t="s">
        <v>3796</v>
      </c>
      <c r="F852" s="5">
        <v>2000.0</v>
      </c>
      <c r="G852" s="5" t="s">
        <v>3797</v>
      </c>
      <c r="H852" s="5" t="s">
        <v>3798</v>
      </c>
      <c r="I852" s="5" t="s">
        <v>88</v>
      </c>
      <c r="J852" s="5">
        <v>34.0</v>
      </c>
      <c r="K852" s="5" t="s">
        <v>520</v>
      </c>
      <c r="M852" s="5">
        <v>5.0</v>
      </c>
    </row>
    <row r="853">
      <c r="A853" s="5">
        <v>11528.0</v>
      </c>
      <c r="D853" s="90" t="s">
        <v>21</v>
      </c>
      <c r="E853" s="90" t="s">
        <v>3799</v>
      </c>
      <c r="F853" s="5">
        <v>2000.0</v>
      </c>
      <c r="G853" s="5" t="s">
        <v>3768</v>
      </c>
      <c r="H853" s="5" t="s">
        <v>3769</v>
      </c>
      <c r="I853" s="5"/>
      <c r="J853" s="5">
        <v>63.0</v>
      </c>
      <c r="K853" s="5" t="s">
        <v>1138</v>
      </c>
      <c r="M853" s="5">
        <v>5.0</v>
      </c>
    </row>
    <row r="854">
      <c r="A854" s="5">
        <v>11529.0</v>
      </c>
      <c r="D854" s="90" t="s">
        <v>21</v>
      </c>
      <c r="E854" s="90" t="s">
        <v>3800</v>
      </c>
      <c r="F854" s="5">
        <v>2000.0</v>
      </c>
      <c r="G854" s="5" t="s">
        <v>3768</v>
      </c>
      <c r="H854" s="5" t="s">
        <v>3771</v>
      </c>
      <c r="I854" s="5"/>
      <c r="J854" s="5">
        <v>66.0</v>
      </c>
      <c r="K854" s="5" t="s">
        <v>666</v>
      </c>
      <c r="M854" s="5">
        <v>5.0</v>
      </c>
    </row>
    <row r="855">
      <c r="A855" s="5">
        <v>11532.0</v>
      </c>
      <c r="D855" s="90" t="s">
        <v>21</v>
      </c>
      <c r="E855" s="90" t="s">
        <v>3801</v>
      </c>
      <c r="F855" s="5">
        <v>2000.0</v>
      </c>
      <c r="G855" s="5" t="s">
        <v>3768</v>
      </c>
      <c r="H855" s="5" t="s">
        <v>3802</v>
      </c>
      <c r="I855" s="5"/>
      <c r="J855" s="5">
        <v>76.0</v>
      </c>
      <c r="K855" s="5" t="s">
        <v>520</v>
      </c>
      <c r="M855" s="5">
        <v>5.0</v>
      </c>
    </row>
    <row r="856">
      <c r="A856" s="5">
        <v>11537.0</v>
      </c>
      <c r="D856" s="90" t="s">
        <v>21</v>
      </c>
      <c r="E856" s="90" t="s">
        <v>3803</v>
      </c>
      <c r="F856" s="5">
        <v>2000.0</v>
      </c>
      <c r="G856" s="5" t="s">
        <v>3768</v>
      </c>
      <c r="H856" s="5" t="s">
        <v>3804</v>
      </c>
      <c r="I856" s="5"/>
      <c r="J856" s="5">
        <v>45.0</v>
      </c>
      <c r="K856" s="5" t="s">
        <v>1138</v>
      </c>
      <c r="M856" s="5">
        <v>5.0</v>
      </c>
    </row>
    <row r="857">
      <c r="A857" s="5">
        <v>11554.0</v>
      </c>
      <c r="D857" s="90" t="s">
        <v>21</v>
      </c>
      <c r="E857" s="90" t="s">
        <v>3805</v>
      </c>
      <c r="F857" s="5">
        <v>2000.0</v>
      </c>
      <c r="G857" s="5" t="s">
        <v>3768</v>
      </c>
      <c r="H857" s="5" t="s">
        <v>3806</v>
      </c>
      <c r="I857" s="5"/>
      <c r="J857" s="5">
        <v>76.0</v>
      </c>
      <c r="K857" s="5" t="s">
        <v>1138</v>
      </c>
      <c r="M857" s="5">
        <v>5.0</v>
      </c>
    </row>
    <row r="858">
      <c r="A858" s="5">
        <v>11566.0</v>
      </c>
      <c r="D858" s="90" t="s">
        <v>21</v>
      </c>
      <c r="E858" s="90" t="s">
        <v>3807</v>
      </c>
      <c r="F858" s="5">
        <v>1999.0</v>
      </c>
      <c r="G858" s="5" t="s">
        <v>3765</v>
      </c>
      <c r="H858" s="5" t="s">
        <v>3808</v>
      </c>
      <c r="I858" s="5"/>
      <c r="J858" s="5">
        <v>72.0</v>
      </c>
      <c r="K858" s="5" t="s">
        <v>1138</v>
      </c>
      <c r="M858" s="5">
        <v>5.0</v>
      </c>
    </row>
    <row r="859">
      <c r="A859" s="5">
        <v>11581.0</v>
      </c>
      <c r="D859" s="90" t="s">
        <v>21</v>
      </c>
      <c r="E859" s="90" t="s">
        <v>3809</v>
      </c>
      <c r="F859" s="5">
        <v>1999.0</v>
      </c>
      <c r="G859" s="5" t="s">
        <v>3765</v>
      </c>
      <c r="H859" s="5" t="s">
        <v>3810</v>
      </c>
      <c r="I859" s="5"/>
      <c r="J859" s="5">
        <v>74.0</v>
      </c>
      <c r="K859" s="5" t="s">
        <v>666</v>
      </c>
      <c r="M859" s="5">
        <v>5.0</v>
      </c>
    </row>
    <row r="860">
      <c r="A860" s="5">
        <v>11590.0</v>
      </c>
      <c r="D860" s="90" t="s">
        <v>21</v>
      </c>
      <c r="E860" s="90" t="s">
        <v>3811</v>
      </c>
      <c r="F860" s="5">
        <v>1999.0</v>
      </c>
      <c r="G860" s="5" t="s">
        <v>3765</v>
      </c>
      <c r="H860" s="5" t="s">
        <v>3808</v>
      </c>
      <c r="I860" s="5"/>
      <c r="J860" s="5">
        <v>72.0</v>
      </c>
      <c r="K860" s="5" t="s">
        <v>1138</v>
      </c>
      <c r="M860" s="5">
        <v>5.0</v>
      </c>
    </row>
    <row r="861">
      <c r="A861" s="5">
        <v>11591.0</v>
      </c>
      <c r="D861" s="90" t="s">
        <v>21</v>
      </c>
      <c r="E861" s="90" t="s">
        <v>3812</v>
      </c>
      <c r="F861" s="5">
        <v>1999.0</v>
      </c>
      <c r="G861" s="5" t="s">
        <v>3783</v>
      </c>
      <c r="H861" s="5" t="s">
        <v>3813</v>
      </c>
      <c r="I861" s="5"/>
      <c r="J861" s="5">
        <v>63.0</v>
      </c>
      <c r="K861" s="5" t="s">
        <v>666</v>
      </c>
      <c r="M861" s="5">
        <v>5.0</v>
      </c>
    </row>
    <row r="862">
      <c r="A862" s="5">
        <v>11594.0</v>
      </c>
      <c r="D862" s="90" t="s">
        <v>21</v>
      </c>
      <c r="E862" s="90" t="s">
        <v>3814</v>
      </c>
      <c r="F862" s="5">
        <v>1999.0</v>
      </c>
      <c r="G862" s="5" t="s">
        <v>3783</v>
      </c>
      <c r="H862" s="5" t="s">
        <v>3815</v>
      </c>
      <c r="I862" s="5"/>
      <c r="J862" s="5">
        <v>48.0</v>
      </c>
      <c r="K862" s="5" t="s">
        <v>1138</v>
      </c>
      <c r="M862" s="5">
        <v>5.0</v>
      </c>
    </row>
    <row r="863">
      <c r="A863" s="5">
        <v>11595.0</v>
      </c>
      <c r="D863" s="90" t="s">
        <v>21</v>
      </c>
      <c r="E863" s="90" t="s">
        <v>3816</v>
      </c>
      <c r="F863" s="5">
        <v>1999.0</v>
      </c>
      <c r="G863" s="5" t="s">
        <v>3783</v>
      </c>
      <c r="H863" s="5" t="s">
        <v>3815</v>
      </c>
      <c r="I863" s="5"/>
      <c r="J863" s="5">
        <v>48.0</v>
      </c>
      <c r="K863" s="5" t="s">
        <v>3817</v>
      </c>
      <c r="M863" s="5">
        <v>5.0</v>
      </c>
    </row>
    <row r="864">
      <c r="A864" s="5">
        <v>11598.0</v>
      </c>
      <c r="D864" s="90" t="s">
        <v>21</v>
      </c>
      <c r="E864" s="90" t="s">
        <v>3818</v>
      </c>
      <c r="F864" s="5">
        <v>1999.0</v>
      </c>
      <c r="G864" s="5" t="s">
        <v>3777</v>
      </c>
      <c r="H864" s="5" t="s">
        <v>3778</v>
      </c>
      <c r="I864" s="5"/>
      <c r="J864" s="5">
        <v>32.0</v>
      </c>
      <c r="K864" s="5" t="s">
        <v>72</v>
      </c>
      <c r="M864" s="5">
        <v>5.0</v>
      </c>
    </row>
    <row r="865">
      <c r="A865" s="5">
        <v>11629.0</v>
      </c>
      <c r="D865" s="90" t="s">
        <v>21</v>
      </c>
      <c r="E865" s="90" t="s">
        <v>3819</v>
      </c>
      <c r="F865" s="5">
        <v>1999.0</v>
      </c>
      <c r="G865" s="5" t="s">
        <v>3783</v>
      </c>
      <c r="H865" s="5" t="s">
        <v>3820</v>
      </c>
      <c r="I865" s="5"/>
      <c r="J865" s="5">
        <v>26.0</v>
      </c>
      <c r="K865" s="5" t="s">
        <v>1138</v>
      </c>
      <c r="M865" s="5">
        <v>5.0</v>
      </c>
    </row>
    <row r="866">
      <c r="A866" s="5">
        <v>11641.0</v>
      </c>
      <c r="D866" s="90" t="s">
        <v>21</v>
      </c>
      <c r="E866" s="90" t="s">
        <v>3821</v>
      </c>
      <c r="F866" s="5">
        <v>1999.0</v>
      </c>
      <c r="G866" s="5" t="s">
        <v>3783</v>
      </c>
      <c r="H866" s="5" t="s">
        <v>3813</v>
      </c>
      <c r="I866" s="5"/>
      <c r="J866" s="5">
        <v>63.0</v>
      </c>
      <c r="K866" s="5" t="s">
        <v>666</v>
      </c>
      <c r="M866" s="5">
        <v>5.0</v>
      </c>
    </row>
    <row r="867">
      <c r="A867" s="5">
        <v>11642.0</v>
      </c>
      <c r="D867" s="90" t="s">
        <v>21</v>
      </c>
      <c r="E867" s="90" t="s">
        <v>3822</v>
      </c>
      <c r="F867" s="5">
        <v>2000.0</v>
      </c>
      <c r="G867" s="5" t="s">
        <v>3768</v>
      </c>
      <c r="H867" s="5" t="s">
        <v>3804</v>
      </c>
      <c r="I867" s="5"/>
      <c r="J867" s="5">
        <v>45.0</v>
      </c>
      <c r="K867" s="5" t="s">
        <v>1138</v>
      </c>
      <c r="M867" s="5">
        <v>5.0</v>
      </c>
    </row>
    <row r="868">
      <c r="A868" s="5">
        <v>11646.0</v>
      </c>
      <c r="D868" s="90" t="s">
        <v>21</v>
      </c>
      <c r="E868" s="90" t="s">
        <v>3823</v>
      </c>
      <c r="F868" s="5">
        <v>1999.0</v>
      </c>
      <c r="G868" s="5" t="s">
        <v>3765</v>
      </c>
      <c r="H868" s="5" t="s">
        <v>3824</v>
      </c>
      <c r="I868" s="5" t="s">
        <v>3825</v>
      </c>
      <c r="J868" s="5">
        <v>40.0</v>
      </c>
      <c r="K868" s="5" t="s">
        <v>763</v>
      </c>
      <c r="M868" s="5">
        <v>5.0</v>
      </c>
    </row>
    <row r="869">
      <c r="A869" s="5">
        <v>11649.0</v>
      </c>
      <c r="D869" s="90" t="s">
        <v>21</v>
      </c>
      <c r="E869" s="90" t="s">
        <v>3826</v>
      </c>
      <c r="F869" s="5">
        <v>2000.0</v>
      </c>
      <c r="G869" s="5" t="s">
        <v>3768</v>
      </c>
      <c r="H869" s="5" t="s">
        <v>3827</v>
      </c>
      <c r="I869" s="5"/>
      <c r="J869" s="5">
        <v>76.0</v>
      </c>
      <c r="K869" s="5" t="s">
        <v>1138</v>
      </c>
      <c r="M869" s="5">
        <v>5.0</v>
      </c>
    </row>
    <row r="870">
      <c r="A870" s="5">
        <v>11661.0</v>
      </c>
      <c r="D870" s="90" t="s">
        <v>21</v>
      </c>
      <c r="E870" s="90" t="s">
        <v>3828</v>
      </c>
      <c r="F870" s="5">
        <v>2000.0</v>
      </c>
      <c r="G870" s="5" t="s">
        <v>3768</v>
      </c>
      <c r="H870" s="5" t="s">
        <v>3829</v>
      </c>
      <c r="I870" s="5"/>
      <c r="J870" s="5">
        <v>77.0</v>
      </c>
      <c r="K870" s="5" t="s">
        <v>763</v>
      </c>
      <c r="M870" s="5">
        <v>5.0</v>
      </c>
    </row>
    <row r="871">
      <c r="A871" s="5">
        <v>11671.0</v>
      </c>
      <c r="D871" s="90" t="s">
        <v>21</v>
      </c>
      <c r="E871" s="90" t="s">
        <v>3830</v>
      </c>
      <c r="F871" s="5">
        <v>2000.0</v>
      </c>
      <c r="G871" s="5" t="s">
        <v>3768</v>
      </c>
      <c r="H871" s="5" t="s">
        <v>3831</v>
      </c>
      <c r="I871" s="5" t="s">
        <v>88</v>
      </c>
      <c r="J871" s="5">
        <v>70.0</v>
      </c>
      <c r="K871" s="5" t="s">
        <v>1138</v>
      </c>
      <c r="M871" s="5">
        <v>5.0</v>
      </c>
    </row>
    <row r="872">
      <c r="A872" s="5">
        <v>11681.0</v>
      </c>
      <c r="D872" s="90" t="s">
        <v>21</v>
      </c>
      <c r="E872" s="90" t="s">
        <v>3832</v>
      </c>
      <c r="F872" s="5">
        <v>1999.0</v>
      </c>
      <c r="G872" s="5" t="s">
        <v>3765</v>
      </c>
      <c r="H872" s="5" t="s">
        <v>3833</v>
      </c>
      <c r="I872" s="5"/>
      <c r="J872" s="5">
        <v>71.0</v>
      </c>
      <c r="K872" s="5" t="s">
        <v>2716</v>
      </c>
      <c r="M872" s="5">
        <v>5.0</v>
      </c>
    </row>
    <row r="873">
      <c r="A873" s="89">
        <f t="shared" ref="A873:A896" si="46">A872+1</f>
        <v>11682</v>
      </c>
      <c r="D873" s="90" t="s">
        <v>21</v>
      </c>
      <c r="E873" s="90" t="s">
        <v>3834</v>
      </c>
      <c r="F873" s="5">
        <v>1999.0</v>
      </c>
      <c r="G873" s="5" t="s">
        <v>3765</v>
      </c>
      <c r="H873" s="5" t="s">
        <v>3835</v>
      </c>
      <c r="I873" s="5" t="s">
        <v>88</v>
      </c>
      <c r="J873" s="5">
        <v>33.0</v>
      </c>
      <c r="K873" s="5" t="s">
        <v>666</v>
      </c>
      <c r="M873" s="5">
        <v>10.0</v>
      </c>
    </row>
    <row r="874">
      <c r="A874" s="89">
        <f t="shared" si="46"/>
        <v>11683</v>
      </c>
      <c r="D874" s="90" t="s">
        <v>21</v>
      </c>
      <c r="E874" s="90" t="s">
        <v>3836</v>
      </c>
      <c r="F874" s="5">
        <v>1999.0</v>
      </c>
      <c r="G874" s="5" t="s">
        <v>3765</v>
      </c>
      <c r="H874" s="5" t="s">
        <v>3837</v>
      </c>
      <c r="I874" s="5" t="s">
        <v>3838</v>
      </c>
      <c r="J874" s="5">
        <v>6.0</v>
      </c>
      <c r="K874" s="5" t="s">
        <v>520</v>
      </c>
      <c r="M874" s="5">
        <v>10.0</v>
      </c>
    </row>
    <row r="875">
      <c r="A875" s="89">
        <f t="shared" si="46"/>
        <v>11684</v>
      </c>
      <c r="D875" s="90" t="s">
        <v>21</v>
      </c>
      <c r="E875" s="90" t="s">
        <v>3839</v>
      </c>
      <c r="F875" s="5">
        <v>2000.0</v>
      </c>
      <c r="G875" s="5" t="s">
        <v>3765</v>
      </c>
      <c r="H875" s="5" t="s">
        <v>3831</v>
      </c>
      <c r="I875" s="5"/>
      <c r="J875" s="5">
        <v>70.0</v>
      </c>
      <c r="K875" s="5" t="s">
        <v>72</v>
      </c>
      <c r="M875" s="5">
        <v>10.0</v>
      </c>
    </row>
    <row r="876">
      <c r="A876" s="89">
        <f t="shared" si="46"/>
        <v>11685</v>
      </c>
      <c r="D876" s="90" t="s">
        <v>21</v>
      </c>
      <c r="E876" s="90" t="s">
        <v>3840</v>
      </c>
      <c r="F876" s="5">
        <v>2000.0</v>
      </c>
      <c r="G876" s="5" t="s">
        <v>3765</v>
      </c>
      <c r="H876" s="5" t="s">
        <v>3841</v>
      </c>
      <c r="I876" s="5"/>
      <c r="J876" s="5">
        <v>58.0</v>
      </c>
      <c r="K876" s="5" t="s">
        <v>72</v>
      </c>
      <c r="M876" s="5">
        <v>10.0</v>
      </c>
    </row>
    <row r="877">
      <c r="A877" s="89">
        <f t="shared" si="46"/>
        <v>11686</v>
      </c>
      <c r="D877" s="90" t="s">
        <v>21</v>
      </c>
      <c r="E877" s="90" t="s">
        <v>3842</v>
      </c>
      <c r="F877" s="5">
        <v>1997.0</v>
      </c>
      <c r="G877" s="5" t="s">
        <v>3843</v>
      </c>
      <c r="H877" s="5" t="s">
        <v>3844</v>
      </c>
      <c r="I877" s="5"/>
      <c r="J877" s="5">
        <v>8.0</v>
      </c>
      <c r="K877" s="5" t="s">
        <v>72</v>
      </c>
      <c r="M877" s="5">
        <v>10.0</v>
      </c>
    </row>
    <row r="878">
      <c r="A878" s="89">
        <f t="shared" si="46"/>
        <v>11687</v>
      </c>
      <c r="D878" s="90" t="s">
        <v>21</v>
      </c>
      <c r="E878" s="90" t="s">
        <v>3845</v>
      </c>
      <c r="F878" s="5">
        <v>1999.0</v>
      </c>
      <c r="G878" s="5" t="s">
        <v>3765</v>
      </c>
      <c r="H878" s="5" t="s">
        <v>3835</v>
      </c>
      <c r="I878" s="5" t="s">
        <v>3846</v>
      </c>
      <c r="J878" s="5">
        <v>33.0</v>
      </c>
      <c r="K878" s="5" t="s">
        <v>666</v>
      </c>
      <c r="M878" s="5">
        <v>10.0</v>
      </c>
    </row>
    <row r="879">
      <c r="A879" s="89">
        <f t="shared" si="46"/>
        <v>11688</v>
      </c>
      <c r="D879" s="90" t="s">
        <v>21</v>
      </c>
      <c r="E879" s="90" t="s">
        <v>3847</v>
      </c>
      <c r="F879" s="5">
        <v>1999.0</v>
      </c>
      <c r="G879" s="5" t="s">
        <v>3765</v>
      </c>
      <c r="H879" s="5" t="s">
        <v>3848</v>
      </c>
      <c r="I879" s="5" t="s">
        <v>3849</v>
      </c>
      <c r="J879" s="5">
        <v>40.0</v>
      </c>
      <c r="K879" s="5" t="s">
        <v>72</v>
      </c>
      <c r="M879" s="5">
        <v>10.0</v>
      </c>
    </row>
    <row r="880">
      <c r="A880" s="89">
        <f t="shared" si="46"/>
        <v>11689</v>
      </c>
      <c r="D880" s="90" t="s">
        <v>21</v>
      </c>
      <c r="E880" s="90" t="s">
        <v>3850</v>
      </c>
      <c r="F880" s="5">
        <v>1999.0</v>
      </c>
      <c r="G880" s="5" t="s">
        <v>3765</v>
      </c>
      <c r="H880" s="5" t="s">
        <v>3851</v>
      </c>
      <c r="I880" s="5"/>
      <c r="J880" s="5">
        <v>32.0</v>
      </c>
      <c r="K880" s="5" t="s">
        <v>72</v>
      </c>
      <c r="M880" s="5">
        <v>10.0</v>
      </c>
    </row>
    <row r="881">
      <c r="A881" s="89">
        <f t="shared" si="46"/>
        <v>11690</v>
      </c>
      <c r="D881" s="90" t="s">
        <v>21</v>
      </c>
      <c r="E881" s="90" t="s">
        <v>3852</v>
      </c>
      <c r="F881" s="5">
        <v>1999.0</v>
      </c>
      <c r="G881" s="5" t="s">
        <v>3765</v>
      </c>
      <c r="H881" s="5" t="s">
        <v>3853</v>
      </c>
      <c r="I881" s="5" t="s">
        <v>3849</v>
      </c>
      <c r="J881" s="5">
        <v>43.0</v>
      </c>
      <c r="K881" s="5" t="s">
        <v>666</v>
      </c>
      <c r="M881" s="5">
        <v>10.0</v>
      </c>
    </row>
    <row r="882">
      <c r="A882" s="89">
        <f t="shared" si="46"/>
        <v>11691</v>
      </c>
      <c r="D882" s="90" t="s">
        <v>21</v>
      </c>
      <c r="E882" s="90" t="s">
        <v>3854</v>
      </c>
      <c r="F882" s="5">
        <v>1999.0</v>
      </c>
      <c r="G882" s="5" t="s">
        <v>3765</v>
      </c>
      <c r="H882" s="190" t="s">
        <v>3855</v>
      </c>
      <c r="I882" s="5" t="s">
        <v>3849</v>
      </c>
      <c r="J882" s="5">
        <v>49.0</v>
      </c>
      <c r="K882" s="5" t="s">
        <v>72</v>
      </c>
      <c r="M882" s="5">
        <v>10.0</v>
      </c>
    </row>
    <row r="883">
      <c r="A883" s="89">
        <f t="shared" si="46"/>
        <v>11692</v>
      </c>
      <c r="D883" s="90" t="s">
        <v>21</v>
      </c>
      <c r="E883" s="90" t="s">
        <v>3856</v>
      </c>
      <c r="F883" s="5">
        <v>1999.0</v>
      </c>
      <c r="G883" s="5" t="s">
        <v>3765</v>
      </c>
      <c r="H883" s="5" t="s">
        <v>3857</v>
      </c>
      <c r="I883" s="5"/>
      <c r="J883" s="5">
        <v>50.0</v>
      </c>
      <c r="K883" s="5" t="s">
        <v>72</v>
      </c>
      <c r="M883" s="5">
        <v>10.0</v>
      </c>
    </row>
    <row r="884">
      <c r="A884" s="89">
        <f t="shared" si="46"/>
        <v>11693</v>
      </c>
      <c r="D884" s="90" t="s">
        <v>21</v>
      </c>
      <c r="E884" s="90" t="s">
        <v>3858</v>
      </c>
      <c r="F884" s="5">
        <v>1999.0</v>
      </c>
      <c r="G884" s="5" t="s">
        <v>3783</v>
      </c>
      <c r="H884" s="5" t="s">
        <v>3859</v>
      </c>
      <c r="I884" s="5"/>
      <c r="J884" s="5">
        <v>64.0</v>
      </c>
      <c r="K884" s="5" t="s">
        <v>72</v>
      </c>
      <c r="M884" s="5">
        <v>10.0</v>
      </c>
    </row>
    <row r="885">
      <c r="A885" s="89">
        <f t="shared" si="46"/>
        <v>11694</v>
      </c>
      <c r="D885" s="90" t="s">
        <v>21</v>
      </c>
      <c r="E885" s="90" t="s">
        <v>3860</v>
      </c>
      <c r="F885" s="5">
        <v>2000.0</v>
      </c>
      <c r="G885" s="5" t="s">
        <v>3861</v>
      </c>
      <c r="H885" s="5" t="s">
        <v>3781</v>
      </c>
      <c r="I885" s="5" t="s">
        <v>3862</v>
      </c>
      <c r="J885" s="5">
        <v>54.0</v>
      </c>
      <c r="K885" s="5" t="s">
        <v>520</v>
      </c>
      <c r="M885" s="5">
        <v>10.0</v>
      </c>
    </row>
    <row r="886">
      <c r="A886" s="89">
        <f t="shared" si="46"/>
        <v>11695</v>
      </c>
      <c r="D886" s="90" t="s">
        <v>21</v>
      </c>
      <c r="E886" s="90" t="s">
        <v>3863</v>
      </c>
      <c r="F886" s="5">
        <v>2000.0</v>
      </c>
      <c r="G886" s="5" t="s">
        <v>3768</v>
      </c>
      <c r="H886" s="190" t="s">
        <v>3864</v>
      </c>
      <c r="I886" s="5"/>
      <c r="J886" s="5">
        <v>59.0</v>
      </c>
      <c r="K886" s="5" t="s">
        <v>72</v>
      </c>
      <c r="M886" s="5">
        <v>10.0</v>
      </c>
    </row>
    <row r="887">
      <c r="A887" s="89">
        <f t="shared" si="46"/>
        <v>11696</v>
      </c>
      <c r="D887" s="90" t="s">
        <v>21</v>
      </c>
      <c r="E887" s="90" t="s">
        <v>3865</v>
      </c>
      <c r="F887" s="5">
        <v>2000.0</v>
      </c>
      <c r="G887" s="5" t="s">
        <v>3768</v>
      </c>
      <c r="H887" s="5" t="s">
        <v>3866</v>
      </c>
      <c r="I887" s="5"/>
      <c r="J887" s="5">
        <v>59.0</v>
      </c>
      <c r="K887" s="5" t="s">
        <v>72</v>
      </c>
      <c r="M887" s="5">
        <v>10.0</v>
      </c>
    </row>
    <row r="888">
      <c r="A888" s="89">
        <f t="shared" si="46"/>
        <v>11697</v>
      </c>
      <c r="D888" s="90" t="s">
        <v>21</v>
      </c>
      <c r="E888" s="90" t="s">
        <v>3867</v>
      </c>
      <c r="F888" s="5">
        <v>1999.0</v>
      </c>
      <c r="G888" s="5" t="s">
        <v>3783</v>
      </c>
      <c r="H888" s="5" t="s">
        <v>3857</v>
      </c>
      <c r="I888" s="5"/>
      <c r="J888" s="5">
        <v>50.0</v>
      </c>
      <c r="K888" s="5" t="s">
        <v>666</v>
      </c>
      <c r="M888" s="5">
        <v>10.0</v>
      </c>
    </row>
    <row r="889">
      <c r="A889" s="89">
        <f t="shared" si="46"/>
        <v>11698</v>
      </c>
      <c r="D889" s="90" t="s">
        <v>21</v>
      </c>
      <c r="E889" s="90" t="s">
        <v>3868</v>
      </c>
      <c r="F889" s="5">
        <v>1999.0</v>
      </c>
      <c r="G889" s="5" t="s">
        <v>3783</v>
      </c>
      <c r="H889" s="5" t="s">
        <v>3855</v>
      </c>
      <c r="I889" s="5"/>
      <c r="J889" s="5">
        <v>49.0</v>
      </c>
      <c r="K889" s="5" t="s">
        <v>72</v>
      </c>
      <c r="M889" s="5">
        <v>10.0</v>
      </c>
    </row>
    <row r="890">
      <c r="A890" s="89">
        <f t="shared" si="46"/>
        <v>11699</v>
      </c>
      <c r="D890" s="90" t="s">
        <v>21</v>
      </c>
      <c r="E890" s="90" t="s">
        <v>3869</v>
      </c>
      <c r="F890" s="5">
        <v>1999.0</v>
      </c>
      <c r="G890" s="5" t="s">
        <v>3777</v>
      </c>
      <c r="H890" s="5" t="s">
        <v>3870</v>
      </c>
      <c r="I890" s="5" t="s">
        <v>88</v>
      </c>
      <c r="J890" s="5">
        <v>18.0</v>
      </c>
      <c r="K890" s="5" t="s">
        <v>763</v>
      </c>
      <c r="M890" s="5">
        <v>10.0</v>
      </c>
    </row>
    <row r="891">
      <c r="A891" s="89">
        <f t="shared" si="46"/>
        <v>11700</v>
      </c>
      <c r="D891" s="90" t="s">
        <v>21</v>
      </c>
      <c r="E891" s="90" t="s">
        <v>3871</v>
      </c>
      <c r="F891" s="5">
        <v>1999.0</v>
      </c>
      <c r="G891" s="5" t="s">
        <v>3783</v>
      </c>
      <c r="H891" s="5" t="s">
        <v>3855</v>
      </c>
      <c r="I891" s="5"/>
      <c r="J891" s="5">
        <v>49.0</v>
      </c>
      <c r="K891" s="5" t="s">
        <v>72</v>
      </c>
      <c r="M891" s="5">
        <v>10.0</v>
      </c>
    </row>
    <row r="892">
      <c r="A892" s="89">
        <f t="shared" si="46"/>
        <v>11701</v>
      </c>
      <c r="D892" s="90" t="s">
        <v>21</v>
      </c>
      <c r="E892" s="90" t="s">
        <v>3872</v>
      </c>
      <c r="F892" s="5">
        <v>2000.0</v>
      </c>
      <c r="G892" s="5" t="s">
        <v>3768</v>
      </c>
      <c r="H892" s="5" t="s">
        <v>3873</v>
      </c>
      <c r="I892" s="5"/>
      <c r="J892" s="5">
        <v>47.0</v>
      </c>
      <c r="K892" s="5" t="s">
        <v>25</v>
      </c>
      <c r="M892" s="5">
        <v>10.0</v>
      </c>
    </row>
    <row r="893">
      <c r="A893" s="89">
        <f t="shared" si="46"/>
        <v>11702</v>
      </c>
      <c r="D893" s="90" t="s">
        <v>21</v>
      </c>
      <c r="E893" s="90" t="s">
        <v>3874</v>
      </c>
      <c r="F893" s="5">
        <v>2000.0</v>
      </c>
      <c r="G893" s="5" t="s">
        <v>3768</v>
      </c>
      <c r="H893" s="5" t="s">
        <v>3875</v>
      </c>
      <c r="I893" s="5"/>
      <c r="J893" s="5">
        <v>37.0</v>
      </c>
      <c r="K893" s="5" t="s">
        <v>25</v>
      </c>
      <c r="M893" s="5">
        <v>10.0</v>
      </c>
    </row>
    <row r="894">
      <c r="A894" s="89">
        <f t="shared" si="46"/>
        <v>11703</v>
      </c>
      <c r="D894" s="90" t="s">
        <v>21</v>
      </c>
      <c r="E894" s="90" t="s">
        <v>3876</v>
      </c>
      <c r="F894" s="5">
        <v>1999.0</v>
      </c>
      <c r="G894" s="5" t="s">
        <v>3765</v>
      </c>
      <c r="H894" s="5" t="s">
        <v>3877</v>
      </c>
      <c r="I894" s="5"/>
      <c r="J894" s="5">
        <v>78.0</v>
      </c>
      <c r="K894" s="5" t="s">
        <v>1138</v>
      </c>
      <c r="M894" s="5">
        <v>10.0</v>
      </c>
    </row>
    <row r="895">
      <c r="A895" s="89">
        <f t="shared" si="46"/>
        <v>11704</v>
      </c>
      <c r="D895" s="90" t="s">
        <v>21</v>
      </c>
      <c r="E895" s="90" t="s">
        <v>3878</v>
      </c>
      <c r="F895" s="5">
        <v>1999.0</v>
      </c>
      <c r="G895" s="5" t="s">
        <v>3765</v>
      </c>
      <c r="H895" s="5" t="s">
        <v>3879</v>
      </c>
      <c r="I895" s="5"/>
      <c r="J895" s="5">
        <v>73.0</v>
      </c>
      <c r="K895" s="5" t="s">
        <v>1138</v>
      </c>
      <c r="M895" s="5">
        <v>10.0</v>
      </c>
    </row>
    <row r="896">
      <c r="A896" s="89">
        <f t="shared" si="46"/>
        <v>11705</v>
      </c>
      <c r="D896" s="90" t="s">
        <v>21</v>
      </c>
      <c r="E896" s="90" t="s">
        <v>3880</v>
      </c>
      <c r="F896" s="5">
        <v>1999.0</v>
      </c>
      <c r="G896" s="5" t="s">
        <v>3765</v>
      </c>
      <c r="H896" s="5" t="s">
        <v>3881</v>
      </c>
      <c r="I896" s="5"/>
      <c r="J896" s="5">
        <v>76.0</v>
      </c>
      <c r="K896" s="5" t="s">
        <v>1138</v>
      </c>
      <c r="M896" s="5">
        <v>10.0</v>
      </c>
    </row>
    <row r="897">
      <c r="A897" s="5">
        <v>11387.0</v>
      </c>
      <c r="D897" s="90" t="s">
        <v>21</v>
      </c>
      <c r="E897" s="90" t="s">
        <v>3882</v>
      </c>
      <c r="F897" s="5">
        <v>1996.0</v>
      </c>
      <c r="G897" s="5" t="s">
        <v>3883</v>
      </c>
      <c r="H897" s="190" t="s">
        <v>3884</v>
      </c>
      <c r="I897" s="5"/>
      <c r="J897" s="5">
        <v>1.0</v>
      </c>
      <c r="K897" s="5" t="s">
        <v>1138</v>
      </c>
      <c r="M897" s="5">
        <v>10.0</v>
      </c>
    </row>
    <row r="898">
      <c r="A898" s="5">
        <v>11390.0</v>
      </c>
      <c r="D898" s="90" t="s">
        <v>21</v>
      </c>
      <c r="E898" s="90" t="s">
        <v>3885</v>
      </c>
      <c r="F898" s="5">
        <v>1999.0</v>
      </c>
      <c r="G898" s="110" t="s">
        <v>3783</v>
      </c>
      <c r="H898" s="5" t="s">
        <v>3866</v>
      </c>
      <c r="I898" s="5"/>
      <c r="J898" s="5">
        <v>59.0</v>
      </c>
      <c r="K898" s="5" t="s">
        <v>25</v>
      </c>
      <c r="M898" s="5">
        <v>10.0</v>
      </c>
    </row>
    <row r="899">
      <c r="A899" s="5">
        <v>11395.0</v>
      </c>
      <c r="D899" s="90" t="s">
        <v>21</v>
      </c>
      <c r="E899" s="90" t="s">
        <v>3886</v>
      </c>
      <c r="F899" s="5">
        <v>1999.0</v>
      </c>
      <c r="G899" s="5" t="s">
        <v>3783</v>
      </c>
      <c r="H899" s="5" t="s">
        <v>3855</v>
      </c>
      <c r="I899" s="5"/>
      <c r="J899" s="5">
        <v>49.0</v>
      </c>
      <c r="K899" s="5" t="s">
        <v>25</v>
      </c>
      <c r="M899" s="5">
        <v>10.0</v>
      </c>
    </row>
    <row r="900">
      <c r="A900" s="5">
        <v>11405.0</v>
      </c>
      <c r="D900" s="90" t="s">
        <v>21</v>
      </c>
      <c r="E900" s="90" t="s">
        <v>3887</v>
      </c>
      <c r="F900" s="5">
        <v>2000.0</v>
      </c>
      <c r="G900" s="5" t="s">
        <v>3768</v>
      </c>
      <c r="H900" s="5" t="s">
        <v>3888</v>
      </c>
      <c r="I900" s="5"/>
      <c r="J900" s="5">
        <v>65.0</v>
      </c>
      <c r="K900" s="5" t="s">
        <v>25</v>
      </c>
      <c r="M900" s="5">
        <v>10.0</v>
      </c>
    </row>
    <row r="901">
      <c r="A901" s="5">
        <v>11406.0</v>
      </c>
      <c r="D901" s="90" t="s">
        <v>21</v>
      </c>
      <c r="E901" s="90" t="s">
        <v>3889</v>
      </c>
      <c r="F901" s="5">
        <v>1999.0</v>
      </c>
      <c r="G901" s="5" t="s">
        <v>3783</v>
      </c>
      <c r="H901" s="5" t="s">
        <v>3890</v>
      </c>
      <c r="I901" s="5"/>
      <c r="J901" s="5">
        <v>38.0</v>
      </c>
      <c r="K901" s="5" t="s">
        <v>666</v>
      </c>
      <c r="M901" s="5">
        <v>10.0</v>
      </c>
    </row>
    <row r="902">
      <c r="A902" s="5">
        <v>11418.0</v>
      </c>
      <c r="D902" s="90" t="s">
        <v>21</v>
      </c>
      <c r="E902" s="90" t="s">
        <v>3891</v>
      </c>
      <c r="F902" s="5">
        <v>1999.0</v>
      </c>
      <c r="G902" s="5" t="s">
        <v>3765</v>
      </c>
      <c r="H902" s="5" t="s">
        <v>3892</v>
      </c>
      <c r="I902" s="5" t="s">
        <v>3825</v>
      </c>
      <c r="J902" s="5">
        <v>47.0</v>
      </c>
      <c r="K902" s="5" t="s">
        <v>666</v>
      </c>
      <c r="M902" s="5">
        <v>10.0</v>
      </c>
    </row>
    <row r="903">
      <c r="A903" s="5">
        <v>11422.0</v>
      </c>
      <c r="D903" s="90" t="s">
        <v>21</v>
      </c>
      <c r="E903" s="90" t="s">
        <v>3893</v>
      </c>
      <c r="F903" s="5">
        <v>2000.0</v>
      </c>
      <c r="G903" s="5" t="s">
        <v>3768</v>
      </c>
      <c r="H903" s="5" t="s">
        <v>3875</v>
      </c>
      <c r="I903" s="5"/>
      <c r="J903" s="5">
        <v>37.0</v>
      </c>
      <c r="K903" s="5" t="s">
        <v>25</v>
      </c>
      <c r="M903" s="5">
        <v>10.0</v>
      </c>
    </row>
    <row r="904">
      <c r="A904" s="5">
        <v>11424.0</v>
      </c>
      <c r="D904" s="90" t="s">
        <v>21</v>
      </c>
      <c r="E904" s="90" t="s">
        <v>3894</v>
      </c>
      <c r="F904" s="5">
        <v>1999.0</v>
      </c>
      <c r="G904" s="5" t="s">
        <v>3783</v>
      </c>
      <c r="H904" s="5" t="s">
        <v>3895</v>
      </c>
      <c r="I904" s="5"/>
      <c r="J904" s="5">
        <v>41.0</v>
      </c>
      <c r="K904" s="5" t="s">
        <v>72</v>
      </c>
      <c r="M904" s="5">
        <v>10.0</v>
      </c>
    </row>
    <row r="905">
      <c r="A905" s="5">
        <v>11426.0</v>
      </c>
      <c r="D905" s="90" t="s">
        <v>21</v>
      </c>
      <c r="E905" s="90" t="s">
        <v>3896</v>
      </c>
      <c r="F905" s="5">
        <v>1999.0</v>
      </c>
      <c r="G905" s="5" t="s">
        <v>3783</v>
      </c>
      <c r="H905" s="5" t="s">
        <v>3895</v>
      </c>
      <c r="I905" s="5"/>
      <c r="J905" s="5">
        <v>41.0</v>
      </c>
      <c r="K905" s="5" t="s">
        <v>666</v>
      </c>
      <c r="M905" s="5">
        <v>10.0</v>
      </c>
    </row>
    <row r="906">
      <c r="A906" s="5">
        <v>11428.0</v>
      </c>
      <c r="D906" s="90" t="s">
        <v>21</v>
      </c>
      <c r="E906" s="90" t="s">
        <v>3897</v>
      </c>
      <c r="F906" s="5">
        <v>1999.0</v>
      </c>
      <c r="G906" s="5" t="s">
        <v>3765</v>
      </c>
      <c r="H906" s="5" t="s">
        <v>3841</v>
      </c>
      <c r="I906" s="5" t="s">
        <v>3825</v>
      </c>
      <c r="J906" s="5">
        <v>51.0</v>
      </c>
      <c r="K906" s="5" t="s">
        <v>666</v>
      </c>
      <c r="M906" s="5">
        <v>10.0</v>
      </c>
    </row>
    <row r="907">
      <c r="A907" s="5">
        <v>11436.0</v>
      </c>
      <c r="D907" s="90" t="s">
        <v>21</v>
      </c>
      <c r="E907" s="90" t="s">
        <v>3898</v>
      </c>
      <c r="F907" s="5">
        <v>1999.0</v>
      </c>
      <c r="G907" s="5" t="s">
        <v>3786</v>
      </c>
      <c r="H907" s="5" t="s">
        <v>3899</v>
      </c>
      <c r="I907" s="5" t="s">
        <v>3900</v>
      </c>
      <c r="J907" s="5"/>
      <c r="K907" s="5" t="s">
        <v>1138</v>
      </c>
      <c r="M907" s="5">
        <v>10.0</v>
      </c>
    </row>
    <row r="908">
      <c r="A908" s="5">
        <v>11440.0</v>
      </c>
      <c r="D908" s="90" t="s">
        <v>21</v>
      </c>
      <c r="E908" s="90" t="s">
        <v>3901</v>
      </c>
      <c r="F908" s="5">
        <v>2000.0</v>
      </c>
      <c r="G908" s="5" t="s">
        <v>3768</v>
      </c>
      <c r="H908" s="5" t="s">
        <v>3902</v>
      </c>
      <c r="I908" s="5"/>
      <c r="J908" s="5">
        <v>67.0</v>
      </c>
      <c r="K908" s="5" t="s">
        <v>25</v>
      </c>
      <c r="M908" s="5">
        <v>10.0</v>
      </c>
    </row>
    <row r="909">
      <c r="A909" s="5">
        <v>11444.0</v>
      </c>
      <c r="D909" s="90" t="s">
        <v>21</v>
      </c>
      <c r="E909" s="90" t="s">
        <v>3903</v>
      </c>
      <c r="F909" s="5">
        <v>2000.0</v>
      </c>
      <c r="G909" s="5" t="s">
        <v>3768</v>
      </c>
      <c r="H909" s="5" t="s">
        <v>3904</v>
      </c>
      <c r="I909" s="5"/>
      <c r="J909" s="5">
        <v>57.0</v>
      </c>
      <c r="K909" s="5" t="s">
        <v>72</v>
      </c>
      <c r="M909" s="5">
        <v>10.0</v>
      </c>
    </row>
    <row r="910">
      <c r="A910" s="5">
        <v>11446.0</v>
      </c>
      <c r="D910" s="90" t="s">
        <v>21</v>
      </c>
      <c r="E910" s="90" t="s">
        <v>3905</v>
      </c>
      <c r="F910" s="5">
        <v>1999.0</v>
      </c>
      <c r="G910" s="5" t="s">
        <v>3783</v>
      </c>
      <c r="H910" s="5" t="s">
        <v>3853</v>
      </c>
      <c r="I910" s="5"/>
      <c r="J910" s="5">
        <v>43.0</v>
      </c>
      <c r="K910" s="5" t="s">
        <v>72</v>
      </c>
      <c r="M910" s="5">
        <v>10.0</v>
      </c>
    </row>
    <row r="911">
      <c r="A911" s="5">
        <v>11447.0</v>
      </c>
      <c r="D911" s="90" t="s">
        <v>21</v>
      </c>
      <c r="E911" s="90" t="s">
        <v>3906</v>
      </c>
      <c r="F911" s="5">
        <v>1999.0</v>
      </c>
      <c r="G911" s="5" t="s">
        <v>3783</v>
      </c>
      <c r="H911" s="5" t="s">
        <v>3907</v>
      </c>
      <c r="I911" s="5"/>
      <c r="J911" s="5">
        <v>42.0</v>
      </c>
      <c r="K911" s="5" t="s">
        <v>72</v>
      </c>
      <c r="M911" s="5">
        <v>10.0</v>
      </c>
    </row>
    <row r="912">
      <c r="A912" s="5">
        <v>11449.0</v>
      </c>
      <c r="D912" s="90" t="s">
        <v>161</v>
      </c>
      <c r="E912" s="90" t="s">
        <v>3908</v>
      </c>
      <c r="F912" s="5">
        <v>1999.0</v>
      </c>
      <c r="G912" s="5" t="s">
        <v>3765</v>
      </c>
      <c r="H912" s="5" t="s">
        <v>3909</v>
      </c>
      <c r="I912" s="5" t="s">
        <v>3825</v>
      </c>
      <c r="J912" s="5">
        <v>37.0</v>
      </c>
      <c r="K912" s="5" t="s">
        <v>763</v>
      </c>
      <c r="M912" s="5">
        <v>10.0</v>
      </c>
    </row>
    <row r="913">
      <c r="A913" s="5">
        <v>11452.0</v>
      </c>
      <c r="D913" s="90" t="s">
        <v>21</v>
      </c>
      <c r="E913" s="90" t="s">
        <v>3910</v>
      </c>
      <c r="F913" s="5">
        <v>1999.0</v>
      </c>
      <c r="G913" s="5" t="s">
        <v>3783</v>
      </c>
      <c r="H913" s="5" t="s">
        <v>3911</v>
      </c>
      <c r="I913" s="5"/>
      <c r="J913" s="5">
        <v>61.0</v>
      </c>
      <c r="K913" s="5" t="s">
        <v>25</v>
      </c>
      <c r="M913" s="5">
        <v>10.0</v>
      </c>
    </row>
    <row r="914">
      <c r="A914" s="5">
        <v>11456.0</v>
      </c>
      <c r="D914" s="90" t="s">
        <v>21</v>
      </c>
      <c r="E914" s="90" t="s">
        <v>3912</v>
      </c>
      <c r="F914" s="5">
        <v>1999.0</v>
      </c>
      <c r="G914" s="5" t="s">
        <v>3765</v>
      </c>
      <c r="H914" s="5" t="s">
        <v>3913</v>
      </c>
      <c r="I914" s="5"/>
      <c r="J914" s="5">
        <v>18.0</v>
      </c>
      <c r="K914" s="5" t="s">
        <v>1138</v>
      </c>
      <c r="M914" s="5">
        <v>10.0</v>
      </c>
    </row>
    <row r="915">
      <c r="A915" s="5">
        <v>11464.0</v>
      </c>
      <c r="D915" s="90" t="s">
        <v>21</v>
      </c>
      <c r="E915" s="90" t="s">
        <v>3914</v>
      </c>
      <c r="F915" s="5">
        <v>2000.0</v>
      </c>
      <c r="G915" s="5" t="s">
        <v>3915</v>
      </c>
      <c r="H915" s="5" t="s">
        <v>3916</v>
      </c>
      <c r="I915" s="5"/>
      <c r="J915" s="5">
        <v>82.0</v>
      </c>
      <c r="K915" s="5" t="s">
        <v>520</v>
      </c>
      <c r="M915" s="5">
        <v>10.0</v>
      </c>
    </row>
    <row r="916">
      <c r="A916" s="5">
        <v>11465.0</v>
      </c>
      <c r="D916" s="90" t="s">
        <v>21</v>
      </c>
      <c r="E916" s="90" t="s">
        <v>3917</v>
      </c>
      <c r="F916" s="5">
        <v>1999.0</v>
      </c>
      <c r="G916" s="5" t="s">
        <v>3783</v>
      </c>
      <c r="H916" s="5" t="s">
        <v>3918</v>
      </c>
      <c r="I916" s="5"/>
      <c r="J916" s="5">
        <v>62.0</v>
      </c>
      <c r="K916" s="5" t="s">
        <v>72</v>
      </c>
      <c r="M916" s="5">
        <v>10.0</v>
      </c>
    </row>
    <row r="917">
      <c r="A917" s="5">
        <v>11467.0</v>
      </c>
      <c r="D917" s="90" t="s">
        <v>21</v>
      </c>
      <c r="E917" s="90" t="s">
        <v>3919</v>
      </c>
      <c r="F917" s="5">
        <v>1999.0</v>
      </c>
      <c r="G917" s="5" t="s">
        <v>3783</v>
      </c>
      <c r="H917" s="5" t="s">
        <v>3789</v>
      </c>
      <c r="I917" s="5"/>
      <c r="J917" s="5">
        <v>53.0</v>
      </c>
      <c r="K917" s="5" t="s">
        <v>72</v>
      </c>
      <c r="M917" s="5">
        <v>10.0</v>
      </c>
    </row>
    <row r="918">
      <c r="A918" s="5">
        <v>11471.0</v>
      </c>
      <c r="D918" s="90" t="s">
        <v>21</v>
      </c>
      <c r="E918" s="90" t="s">
        <v>3920</v>
      </c>
      <c r="F918" s="5">
        <v>1999.0</v>
      </c>
      <c r="G918" s="5" t="s">
        <v>3783</v>
      </c>
      <c r="H918" s="5" t="s">
        <v>3911</v>
      </c>
      <c r="I918" s="5"/>
      <c r="J918" s="5">
        <v>61.0</v>
      </c>
      <c r="K918" s="5" t="s">
        <v>25</v>
      </c>
      <c r="M918" s="5">
        <v>10.0</v>
      </c>
    </row>
    <row r="919">
      <c r="A919" s="5">
        <v>11474.0</v>
      </c>
      <c r="D919" s="90" t="s">
        <v>21</v>
      </c>
      <c r="E919" s="90" t="s">
        <v>3921</v>
      </c>
      <c r="F919" s="5">
        <v>2000.0</v>
      </c>
      <c r="G919" s="5" t="s">
        <v>3768</v>
      </c>
      <c r="H919" s="5" t="s">
        <v>3922</v>
      </c>
      <c r="I919" s="5"/>
      <c r="J919" s="5">
        <v>69.0</v>
      </c>
      <c r="K919" s="5" t="s">
        <v>666</v>
      </c>
      <c r="M919" s="5">
        <v>10.0</v>
      </c>
    </row>
    <row r="920">
      <c r="A920" s="5">
        <v>11482.0</v>
      </c>
      <c r="D920" s="90" t="s">
        <v>21</v>
      </c>
      <c r="E920" s="90" t="s">
        <v>3923</v>
      </c>
      <c r="F920" s="5">
        <v>1999.0</v>
      </c>
      <c r="G920" s="5" t="s">
        <v>3777</v>
      </c>
      <c r="H920" s="5" t="s">
        <v>3924</v>
      </c>
      <c r="I920" s="5" t="s">
        <v>88</v>
      </c>
      <c r="J920" s="5">
        <v>35.0</v>
      </c>
      <c r="K920" s="5" t="s">
        <v>1138</v>
      </c>
      <c r="M920" s="5">
        <v>10.0</v>
      </c>
    </row>
    <row r="921">
      <c r="A921" s="5">
        <v>11483.0</v>
      </c>
      <c r="D921" s="90" t="s">
        <v>21</v>
      </c>
      <c r="E921" s="90" t="s">
        <v>3925</v>
      </c>
      <c r="F921" s="5">
        <v>1999.0</v>
      </c>
      <c r="G921" s="5" t="s">
        <v>3765</v>
      </c>
      <c r="H921" s="5" t="s">
        <v>3926</v>
      </c>
      <c r="I921" s="5" t="s">
        <v>88</v>
      </c>
      <c r="J921" s="5">
        <v>84.0</v>
      </c>
      <c r="K921" s="5" t="s">
        <v>763</v>
      </c>
      <c r="M921" s="5">
        <v>10.0</v>
      </c>
    </row>
    <row r="922">
      <c r="A922" s="5">
        <v>11487.0</v>
      </c>
      <c r="D922" s="90" t="s">
        <v>21</v>
      </c>
      <c r="E922" s="90" t="s">
        <v>3927</v>
      </c>
      <c r="F922" s="5">
        <v>2000.0</v>
      </c>
      <c r="G922" s="5" t="s">
        <v>3768</v>
      </c>
      <c r="H922" s="5" t="s">
        <v>3928</v>
      </c>
      <c r="I922" s="5"/>
      <c r="J922" s="5">
        <v>61.0</v>
      </c>
      <c r="K922" s="5" t="s">
        <v>72</v>
      </c>
      <c r="M922" s="5">
        <v>10.0</v>
      </c>
    </row>
    <row r="923">
      <c r="A923" s="5">
        <v>11491.0</v>
      </c>
      <c r="D923" s="90" t="s">
        <v>21</v>
      </c>
      <c r="E923" s="90" t="s">
        <v>3929</v>
      </c>
      <c r="F923" s="5">
        <v>1999.0</v>
      </c>
      <c r="G923" s="5" t="s">
        <v>3777</v>
      </c>
      <c r="H923" s="5" t="s">
        <v>3902</v>
      </c>
      <c r="I923" s="5" t="s">
        <v>88</v>
      </c>
      <c r="J923" s="5">
        <v>55.0</v>
      </c>
      <c r="K923" s="5" t="s">
        <v>520</v>
      </c>
      <c r="M923" s="5">
        <v>10.0</v>
      </c>
    </row>
    <row r="924">
      <c r="A924" s="5">
        <v>11492.0</v>
      </c>
      <c r="D924" s="90" t="s">
        <v>21</v>
      </c>
      <c r="E924" s="90" t="s">
        <v>3930</v>
      </c>
      <c r="F924" s="5">
        <v>1999.0</v>
      </c>
      <c r="G924" s="5" t="s">
        <v>3777</v>
      </c>
      <c r="H924" s="5" t="s">
        <v>3931</v>
      </c>
      <c r="I924" s="5" t="s">
        <v>88</v>
      </c>
      <c r="J924" s="5">
        <v>61.0</v>
      </c>
      <c r="K924" s="5" t="s">
        <v>763</v>
      </c>
      <c r="M924" s="5">
        <v>10.0</v>
      </c>
    </row>
    <row r="925">
      <c r="A925" s="5">
        <v>11495.0</v>
      </c>
      <c r="D925" s="90" t="s">
        <v>21</v>
      </c>
      <c r="E925" s="90" t="s">
        <v>3932</v>
      </c>
      <c r="F925" s="5">
        <v>1999.0</v>
      </c>
      <c r="G925" s="5" t="s">
        <v>3783</v>
      </c>
      <c r="H925" s="5" t="s">
        <v>3933</v>
      </c>
      <c r="I925" s="5"/>
      <c r="J925" s="5">
        <v>44.0</v>
      </c>
      <c r="K925" s="5" t="s">
        <v>72</v>
      </c>
      <c r="M925" s="5">
        <v>10.0</v>
      </c>
    </row>
    <row r="926">
      <c r="A926" s="5">
        <v>11497.0</v>
      </c>
      <c r="D926" s="90" t="s">
        <v>21</v>
      </c>
      <c r="E926" s="90" t="s">
        <v>3934</v>
      </c>
      <c r="F926" s="5">
        <v>1999.0</v>
      </c>
      <c r="G926" s="5" t="s">
        <v>3783</v>
      </c>
      <c r="H926" s="5" t="s">
        <v>3853</v>
      </c>
      <c r="I926" s="5"/>
      <c r="J926" s="5">
        <v>43.0</v>
      </c>
      <c r="K926" s="5" t="s">
        <v>72</v>
      </c>
      <c r="M926" s="5">
        <v>10.0</v>
      </c>
    </row>
    <row r="927">
      <c r="A927" s="5">
        <v>11499.0</v>
      </c>
      <c r="D927" s="90" t="s">
        <v>21</v>
      </c>
      <c r="E927" s="90" t="s">
        <v>3935</v>
      </c>
      <c r="F927" s="5">
        <v>1997.0</v>
      </c>
      <c r="G927" s="110" t="s">
        <v>3936</v>
      </c>
      <c r="H927" s="5" t="s">
        <v>3937</v>
      </c>
      <c r="I927" s="5"/>
      <c r="J927" s="5">
        <v>133.0</v>
      </c>
      <c r="K927" s="5" t="s">
        <v>666</v>
      </c>
      <c r="M927" s="5">
        <v>10.0</v>
      </c>
    </row>
    <row r="928">
      <c r="A928" s="5">
        <v>11505.0</v>
      </c>
      <c r="D928" s="90" t="s">
        <v>21</v>
      </c>
      <c r="E928" s="90" t="s">
        <v>3938</v>
      </c>
      <c r="F928" s="5">
        <v>2000.0</v>
      </c>
      <c r="G928" s="5" t="s">
        <v>3768</v>
      </c>
      <c r="H928" s="5" t="s">
        <v>3939</v>
      </c>
      <c r="I928" s="5"/>
      <c r="J928" s="5">
        <v>23.0</v>
      </c>
      <c r="K928" s="5" t="s">
        <v>25</v>
      </c>
      <c r="M928" s="5">
        <v>10.0</v>
      </c>
    </row>
    <row r="929">
      <c r="A929" s="5">
        <v>11506.0</v>
      </c>
      <c r="D929" s="90" t="s">
        <v>21</v>
      </c>
      <c r="E929" s="90" t="s">
        <v>3940</v>
      </c>
      <c r="F929" s="5">
        <v>2000.0</v>
      </c>
      <c r="G929" s="5" t="s">
        <v>3768</v>
      </c>
      <c r="H929" s="5" t="s">
        <v>3941</v>
      </c>
      <c r="I929" s="5"/>
      <c r="J929" s="5">
        <v>44.0</v>
      </c>
      <c r="K929" s="5" t="s">
        <v>25</v>
      </c>
      <c r="M929" s="5">
        <v>10.0</v>
      </c>
    </row>
    <row r="930">
      <c r="A930" s="5">
        <v>11513.0</v>
      </c>
      <c r="D930" s="90" t="s">
        <v>21</v>
      </c>
      <c r="E930" s="90" t="s">
        <v>3942</v>
      </c>
      <c r="F930" s="5">
        <v>2000.0</v>
      </c>
      <c r="G930" s="5" t="s">
        <v>3768</v>
      </c>
      <c r="H930" s="5" t="s">
        <v>3888</v>
      </c>
      <c r="I930" s="5"/>
      <c r="J930" s="5">
        <v>65.0</v>
      </c>
      <c r="K930" s="5" t="s">
        <v>25</v>
      </c>
      <c r="M930" s="5">
        <v>10.0</v>
      </c>
    </row>
    <row r="931">
      <c r="A931" s="5">
        <v>11523.0</v>
      </c>
      <c r="D931" s="90" t="s">
        <v>21</v>
      </c>
      <c r="E931" s="90" t="s">
        <v>3943</v>
      </c>
      <c r="F931" s="5">
        <v>1999.0</v>
      </c>
      <c r="G931" s="5" t="s">
        <v>3783</v>
      </c>
      <c r="H931" s="5" t="s">
        <v>3855</v>
      </c>
      <c r="I931" s="5"/>
      <c r="J931" s="5">
        <v>49.0</v>
      </c>
      <c r="K931" s="5" t="s">
        <v>25</v>
      </c>
      <c r="M931" s="5">
        <v>10.0</v>
      </c>
    </row>
    <row r="932">
      <c r="A932" s="5">
        <v>11525.0</v>
      </c>
      <c r="D932" s="90" t="s">
        <v>21</v>
      </c>
      <c r="E932" s="90" t="s">
        <v>3944</v>
      </c>
      <c r="F932" s="5">
        <v>1999.0</v>
      </c>
      <c r="G932" s="5" t="s">
        <v>3783</v>
      </c>
      <c r="H932" s="5" t="s">
        <v>3918</v>
      </c>
      <c r="I932" s="5"/>
      <c r="J932" s="5">
        <v>62.0</v>
      </c>
      <c r="K932" s="5" t="s">
        <v>72</v>
      </c>
      <c r="M932" s="5">
        <v>10.0</v>
      </c>
    </row>
    <row r="933">
      <c r="A933" s="5">
        <v>11527.0</v>
      </c>
      <c r="D933" s="90" t="s">
        <v>21</v>
      </c>
      <c r="E933" s="90" t="s">
        <v>3945</v>
      </c>
      <c r="F933" s="5">
        <v>2000.0</v>
      </c>
      <c r="G933" s="5" t="s">
        <v>3768</v>
      </c>
      <c r="H933" s="5" t="s">
        <v>3946</v>
      </c>
      <c r="I933" s="5"/>
      <c r="J933" s="5">
        <v>49.0</v>
      </c>
      <c r="K933" s="5" t="s">
        <v>72</v>
      </c>
      <c r="M933" s="5">
        <v>10.0</v>
      </c>
    </row>
    <row r="934">
      <c r="A934" s="5">
        <v>11530.0</v>
      </c>
      <c r="D934" s="90" t="s">
        <v>21</v>
      </c>
      <c r="E934" s="90" t="s">
        <v>3947</v>
      </c>
      <c r="F934" s="5">
        <v>2000.0</v>
      </c>
      <c r="G934" s="5" t="s">
        <v>3768</v>
      </c>
      <c r="H934" s="5" t="s">
        <v>3948</v>
      </c>
      <c r="I934" s="5"/>
      <c r="J934" s="5">
        <v>51.0</v>
      </c>
      <c r="K934" s="5" t="s">
        <v>72</v>
      </c>
      <c r="M934" s="5">
        <v>10.0</v>
      </c>
    </row>
    <row r="935">
      <c r="A935" s="5">
        <v>11533.0</v>
      </c>
      <c r="D935" s="90" t="s">
        <v>21</v>
      </c>
      <c r="E935" s="90" t="s">
        <v>3949</v>
      </c>
      <c r="F935" s="5">
        <v>2000.0</v>
      </c>
      <c r="G935" s="5" t="s">
        <v>3768</v>
      </c>
      <c r="H935" s="5" t="s">
        <v>3950</v>
      </c>
      <c r="I935" s="5"/>
      <c r="J935" s="5">
        <v>62.0</v>
      </c>
      <c r="K935" s="5" t="s">
        <v>72</v>
      </c>
      <c r="M935" s="5">
        <v>10.0</v>
      </c>
    </row>
    <row r="936">
      <c r="A936" s="5">
        <v>11539.0</v>
      </c>
      <c r="D936" s="90" t="s">
        <v>21</v>
      </c>
      <c r="E936" s="90" t="s">
        <v>3951</v>
      </c>
      <c r="F936" s="5">
        <v>1999.0</v>
      </c>
      <c r="G936" s="5" t="s">
        <v>3783</v>
      </c>
      <c r="H936" s="5" t="s">
        <v>3950</v>
      </c>
      <c r="I936" s="5"/>
      <c r="J936" s="5">
        <v>56.0</v>
      </c>
      <c r="K936" s="5" t="s">
        <v>72</v>
      </c>
      <c r="M936" s="5">
        <v>10.0</v>
      </c>
    </row>
    <row r="937">
      <c r="A937" s="5">
        <v>11543.0</v>
      </c>
      <c r="D937" s="90" t="s">
        <v>21</v>
      </c>
      <c r="E937" s="90" t="s">
        <v>3952</v>
      </c>
      <c r="F937" s="5">
        <v>1999.0</v>
      </c>
      <c r="G937" s="5" t="s">
        <v>3783</v>
      </c>
      <c r="H937" s="5" t="s">
        <v>3911</v>
      </c>
      <c r="I937" s="5"/>
      <c r="J937" s="5">
        <v>61.0</v>
      </c>
      <c r="K937" s="110" t="s">
        <v>72</v>
      </c>
      <c r="M937" s="5">
        <v>10.0</v>
      </c>
    </row>
    <row r="938">
      <c r="A938" s="5">
        <v>11546.0</v>
      </c>
      <c r="D938" s="90" t="s">
        <v>21</v>
      </c>
      <c r="E938" s="90" t="s">
        <v>3953</v>
      </c>
      <c r="F938" s="5">
        <v>1999.0</v>
      </c>
      <c r="G938" s="5" t="s">
        <v>3783</v>
      </c>
      <c r="H938" s="5" t="s">
        <v>3928</v>
      </c>
      <c r="I938" s="5"/>
      <c r="J938" s="5">
        <v>55.0</v>
      </c>
      <c r="K938" s="5" t="s">
        <v>72</v>
      </c>
      <c r="M938" s="5">
        <v>10.0</v>
      </c>
    </row>
    <row r="939">
      <c r="A939" s="5">
        <v>11549.0</v>
      </c>
      <c r="D939" s="90" t="s">
        <v>21</v>
      </c>
      <c r="E939" s="90" t="s">
        <v>3954</v>
      </c>
      <c r="F939" s="5">
        <v>1999.0</v>
      </c>
      <c r="G939" s="5" t="s">
        <v>3783</v>
      </c>
      <c r="H939" s="5" t="s">
        <v>3769</v>
      </c>
      <c r="I939" s="5"/>
      <c r="J939" s="5">
        <v>58.0</v>
      </c>
      <c r="K939" s="5" t="s">
        <v>72</v>
      </c>
      <c r="M939" s="5">
        <v>10.0</v>
      </c>
    </row>
    <row r="940">
      <c r="A940" s="5">
        <v>11550.0</v>
      </c>
      <c r="D940" s="90" t="s">
        <v>21</v>
      </c>
      <c r="E940" s="90" t="s">
        <v>3955</v>
      </c>
      <c r="F940" s="5">
        <v>1999.0</v>
      </c>
      <c r="G940" s="5" t="s">
        <v>3783</v>
      </c>
      <c r="H940" s="5" t="s">
        <v>3769</v>
      </c>
      <c r="I940" s="5"/>
      <c r="J940" s="5">
        <v>58.0</v>
      </c>
      <c r="K940" s="5" t="s">
        <v>72</v>
      </c>
      <c r="M940" s="5">
        <v>10.0</v>
      </c>
    </row>
    <row r="941">
      <c r="A941" s="5">
        <v>11565.0</v>
      </c>
      <c r="D941" s="90" t="s">
        <v>21</v>
      </c>
      <c r="E941" s="90" t="s">
        <v>3956</v>
      </c>
      <c r="F941" s="5">
        <v>1999.0</v>
      </c>
      <c r="G941" s="5" t="s">
        <v>3765</v>
      </c>
      <c r="H941" s="5" t="s">
        <v>3835</v>
      </c>
      <c r="I941" s="5"/>
      <c r="J941" s="5">
        <v>50.0</v>
      </c>
      <c r="K941" s="5" t="s">
        <v>666</v>
      </c>
      <c r="M941" s="5">
        <v>10.0</v>
      </c>
    </row>
    <row r="942">
      <c r="A942" s="5">
        <v>11567.0</v>
      </c>
      <c r="D942" s="90" t="s">
        <v>21</v>
      </c>
      <c r="E942" s="90" t="s">
        <v>3957</v>
      </c>
      <c r="F942" s="5">
        <v>1999.0</v>
      </c>
      <c r="G942" s="5" t="s">
        <v>3765</v>
      </c>
      <c r="H942" s="5" t="s">
        <v>3958</v>
      </c>
      <c r="I942" s="5"/>
      <c r="J942" s="5">
        <v>36.0</v>
      </c>
      <c r="K942" s="5" t="s">
        <v>72</v>
      </c>
      <c r="M942" s="5">
        <v>10.0</v>
      </c>
    </row>
    <row r="943">
      <c r="A943" s="5">
        <v>11568.0</v>
      </c>
      <c r="D943" s="90" t="s">
        <v>21</v>
      </c>
      <c r="E943" s="90" t="s">
        <v>3959</v>
      </c>
      <c r="F943" s="5">
        <v>1999.0</v>
      </c>
      <c r="G943" s="5" t="s">
        <v>3765</v>
      </c>
      <c r="H943" s="5" t="s">
        <v>3958</v>
      </c>
      <c r="I943" s="5"/>
      <c r="J943" s="5">
        <v>36.0</v>
      </c>
      <c r="K943" s="5" t="s">
        <v>72</v>
      </c>
      <c r="M943" s="5">
        <v>10.0</v>
      </c>
    </row>
    <row r="944">
      <c r="A944" s="5">
        <v>11584.0</v>
      </c>
      <c r="D944" s="90" t="s">
        <v>21</v>
      </c>
      <c r="E944" s="90" t="s">
        <v>3960</v>
      </c>
      <c r="F944" s="5">
        <v>1999.0</v>
      </c>
      <c r="G944" s="5" t="s">
        <v>3783</v>
      </c>
      <c r="H944" s="5" t="s">
        <v>3961</v>
      </c>
      <c r="I944" s="5"/>
      <c r="J944" s="5">
        <v>45.0</v>
      </c>
      <c r="K944" s="5" t="s">
        <v>763</v>
      </c>
      <c r="M944" s="5">
        <v>10.0</v>
      </c>
    </row>
    <row r="945">
      <c r="A945" s="5">
        <v>11585.0</v>
      </c>
      <c r="D945" s="90" t="s">
        <v>21</v>
      </c>
      <c r="E945" s="90" t="s">
        <v>3962</v>
      </c>
      <c r="F945" s="5">
        <v>1999.0</v>
      </c>
      <c r="G945" s="5" t="s">
        <v>3783</v>
      </c>
      <c r="H945" s="5" t="s">
        <v>3907</v>
      </c>
      <c r="I945" s="5"/>
      <c r="J945" s="5">
        <v>42.0</v>
      </c>
      <c r="K945" s="5" t="s">
        <v>72</v>
      </c>
      <c r="M945" s="5">
        <v>10.0</v>
      </c>
    </row>
    <row r="946">
      <c r="A946" s="5">
        <v>11593.0</v>
      </c>
      <c r="D946" s="90" t="s">
        <v>21</v>
      </c>
      <c r="E946" s="90" t="s">
        <v>3963</v>
      </c>
      <c r="F946" s="5">
        <v>1999.0</v>
      </c>
      <c r="G946" s="5" t="s">
        <v>3783</v>
      </c>
      <c r="H946" s="5" t="s">
        <v>3769</v>
      </c>
      <c r="I946" s="5"/>
      <c r="J946" s="5">
        <v>58.0</v>
      </c>
      <c r="K946" s="5" t="s">
        <v>72</v>
      </c>
      <c r="M946" s="5">
        <v>10.0</v>
      </c>
    </row>
    <row r="947">
      <c r="A947" s="5">
        <v>11596.0</v>
      </c>
      <c r="D947" s="90" t="s">
        <v>21</v>
      </c>
      <c r="E947" s="90" t="s">
        <v>3964</v>
      </c>
      <c r="F947" s="5">
        <v>1999.0</v>
      </c>
      <c r="G947" s="5" t="s">
        <v>3765</v>
      </c>
      <c r="H947" s="5" t="s">
        <v>3965</v>
      </c>
      <c r="I947" s="5"/>
      <c r="J947" s="5">
        <v>70.0</v>
      </c>
      <c r="K947" s="5" t="s">
        <v>666</v>
      </c>
      <c r="M947" s="5">
        <v>10.0</v>
      </c>
    </row>
    <row r="948">
      <c r="A948" s="5">
        <v>11601.0</v>
      </c>
      <c r="D948" s="90" t="s">
        <v>21</v>
      </c>
      <c r="E948" s="90" t="s">
        <v>3966</v>
      </c>
      <c r="F948" s="5">
        <v>1999.0</v>
      </c>
      <c r="G948" s="5" t="s">
        <v>3783</v>
      </c>
      <c r="H948" s="5" t="s">
        <v>3911</v>
      </c>
      <c r="I948" s="5"/>
      <c r="J948" s="5">
        <v>61.0</v>
      </c>
      <c r="K948" s="5" t="s">
        <v>72</v>
      </c>
      <c r="M948" s="5">
        <v>10.0</v>
      </c>
    </row>
    <row r="949">
      <c r="A949" s="5">
        <v>11602.0</v>
      </c>
      <c r="D949" s="90" t="s">
        <v>21</v>
      </c>
      <c r="E949" s="90" t="s">
        <v>3967</v>
      </c>
      <c r="F949" s="5">
        <v>1999.0</v>
      </c>
      <c r="G949" s="5" t="s">
        <v>3783</v>
      </c>
      <c r="H949" s="5" t="s">
        <v>3968</v>
      </c>
      <c r="I949" s="5"/>
      <c r="J949" s="5">
        <v>34.0</v>
      </c>
      <c r="K949" s="5" t="s">
        <v>72</v>
      </c>
      <c r="M949" s="5">
        <v>10.0</v>
      </c>
    </row>
    <row r="950">
      <c r="A950" s="5">
        <v>11604.0</v>
      </c>
      <c r="D950" s="90" t="s">
        <v>21</v>
      </c>
      <c r="E950" s="90" t="s">
        <v>3969</v>
      </c>
      <c r="F950" s="5">
        <v>1999.0</v>
      </c>
      <c r="G950" s="5" t="s">
        <v>3783</v>
      </c>
      <c r="H950" s="5" t="s">
        <v>3970</v>
      </c>
      <c r="I950" s="5"/>
      <c r="J950" s="5">
        <v>35.0</v>
      </c>
      <c r="K950" s="5" t="s">
        <v>72</v>
      </c>
      <c r="M950" s="5">
        <v>10.0</v>
      </c>
    </row>
    <row r="951">
      <c r="A951" s="5">
        <v>11609.0</v>
      </c>
      <c r="D951" s="90" t="s">
        <v>21</v>
      </c>
      <c r="E951" s="90" t="s">
        <v>3971</v>
      </c>
      <c r="F951" s="5">
        <v>1999.0</v>
      </c>
      <c r="G951" s="5" t="s">
        <v>3783</v>
      </c>
      <c r="H951" s="5" t="s">
        <v>3972</v>
      </c>
      <c r="I951" s="5"/>
      <c r="J951" s="5">
        <v>30.0</v>
      </c>
      <c r="K951" s="5" t="s">
        <v>72</v>
      </c>
      <c r="M951" s="5">
        <v>10.0</v>
      </c>
    </row>
    <row r="952">
      <c r="A952" s="5">
        <v>11616.0</v>
      </c>
      <c r="D952" s="90" t="s">
        <v>21</v>
      </c>
      <c r="E952" s="90" t="s">
        <v>3973</v>
      </c>
      <c r="F952" s="5">
        <v>1999.0</v>
      </c>
      <c r="G952" s="5" t="s">
        <v>3783</v>
      </c>
      <c r="H952" s="5" t="s">
        <v>3950</v>
      </c>
      <c r="I952" s="5"/>
      <c r="J952" s="5">
        <v>56.0</v>
      </c>
      <c r="K952" s="5" t="s">
        <v>1138</v>
      </c>
      <c r="M952" s="5">
        <v>10.0</v>
      </c>
    </row>
    <row r="953">
      <c r="A953" s="5">
        <v>11626.0</v>
      </c>
      <c r="D953" s="90" t="s">
        <v>21</v>
      </c>
      <c r="E953" s="90" t="s">
        <v>3974</v>
      </c>
      <c r="F953" s="5">
        <v>1999.0</v>
      </c>
      <c r="G953" s="5" t="s">
        <v>3783</v>
      </c>
      <c r="H953" s="5" t="s">
        <v>3961</v>
      </c>
      <c r="I953" s="5"/>
      <c r="J953" s="5">
        <v>45.0</v>
      </c>
      <c r="K953" s="5" t="s">
        <v>763</v>
      </c>
      <c r="M953" s="5">
        <v>10.0</v>
      </c>
    </row>
    <row r="954">
      <c r="A954" s="5">
        <v>11633.0</v>
      </c>
      <c r="D954" s="90" t="s">
        <v>21</v>
      </c>
      <c r="E954" s="90" t="s">
        <v>3975</v>
      </c>
      <c r="F954" s="5">
        <v>1999.0</v>
      </c>
      <c r="G954" s="5" t="s">
        <v>3765</v>
      </c>
      <c r="H954" s="5" t="s">
        <v>3976</v>
      </c>
      <c r="I954" s="5"/>
      <c r="J954" s="5">
        <v>20.0</v>
      </c>
      <c r="K954" s="5" t="s">
        <v>666</v>
      </c>
      <c r="M954" s="5">
        <v>10.0</v>
      </c>
    </row>
    <row r="955">
      <c r="A955" s="5">
        <v>11635.0</v>
      </c>
      <c r="D955" s="90" t="s">
        <v>21</v>
      </c>
      <c r="E955" s="90" t="s">
        <v>3977</v>
      </c>
      <c r="F955" s="5">
        <v>1999.0</v>
      </c>
      <c r="G955" s="5" t="s">
        <v>3783</v>
      </c>
      <c r="H955" s="5" t="s">
        <v>3978</v>
      </c>
      <c r="I955" s="5"/>
      <c r="J955" s="5">
        <v>29.0</v>
      </c>
      <c r="K955" s="110" t="s">
        <v>72</v>
      </c>
      <c r="M955" s="5">
        <v>10.0</v>
      </c>
    </row>
    <row r="956">
      <c r="A956" s="5">
        <v>11638.0</v>
      </c>
      <c r="D956" s="90" t="s">
        <v>21</v>
      </c>
      <c r="E956" s="90" t="s">
        <v>3979</v>
      </c>
      <c r="F956" s="5">
        <v>1999.0</v>
      </c>
      <c r="G956" s="5" t="s">
        <v>3777</v>
      </c>
      <c r="H956" s="5" t="s">
        <v>3980</v>
      </c>
      <c r="I956" s="5" t="s">
        <v>88</v>
      </c>
      <c r="J956" s="5">
        <v>56.0</v>
      </c>
      <c r="K956" s="5" t="s">
        <v>763</v>
      </c>
      <c r="M956" s="5">
        <v>10.0</v>
      </c>
    </row>
    <row r="957">
      <c r="A957" s="5">
        <v>11643.0</v>
      </c>
      <c r="D957" s="90" t="s">
        <v>21</v>
      </c>
      <c r="E957" s="90" t="s">
        <v>3981</v>
      </c>
      <c r="F957" s="5">
        <v>1999.0</v>
      </c>
      <c r="G957" s="5" t="s">
        <v>3765</v>
      </c>
      <c r="H957" s="5" t="s">
        <v>3892</v>
      </c>
      <c r="I957" s="5" t="s">
        <v>3825</v>
      </c>
      <c r="J957" s="5">
        <v>47.0</v>
      </c>
      <c r="K957" s="5" t="s">
        <v>72</v>
      </c>
      <c r="M957" s="5">
        <v>10.0</v>
      </c>
    </row>
    <row r="958">
      <c r="A958" s="5">
        <v>11660.0</v>
      </c>
      <c r="D958" s="90" t="s">
        <v>21</v>
      </c>
      <c r="E958" s="90" t="s">
        <v>3982</v>
      </c>
      <c r="F958" s="5">
        <v>2000.0</v>
      </c>
      <c r="G958" s="5" t="s">
        <v>3983</v>
      </c>
      <c r="H958" s="5" t="s">
        <v>3984</v>
      </c>
      <c r="I958" s="5" t="s">
        <v>88</v>
      </c>
      <c r="J958" s="5">
        <v>25.0</v>
      </c>
      <c r="K958" s="5" t="s">
        <v>763</v>
      </c>
      <c r="M958" s="5">
        <v>10.0</v>
      </c>
    </row>
    <row r="959">
      <c r="A959" s="5">
        <v>11662.0</v>
      </c>
      <c r="D959" s="90" t="s">
        <v>21</v>
      </c>
      <c r="E959" s="90" t="s">
        <v>3985</v>
      </c>
      <c r="F959" s="5">
        <v>2000.0</v>
      </c>
      <c r="G959" s="5" t="s">
        <v>3983</v>
      </c>
      <c r="H959" s="5" t="s">
        <v>3986</v>
      </c>
      <c r="I959" s="5" t="s">
        <v>88</v>
      </c>
      <c r="J959" s="5">
        <v>40.0</v>
      </c>
      <c r="K959" s="5" t="s">
        <v>72</v>
      </c>
      <c r="M959" s="5">
        <v>10.0</v>
      </c>
    </row>
    <row r="960">
      <c r="A960" s="5">
        <v>11670.0</v>
      </c>
      <c r="D960" s="90" t="s">
        <v>21</v>
      </c>
      <c r="E960" s="90" t="s">
        <v>3987</v>
      </c>
      <c r="F960" s="5">
        <v>1999.0</v>
      </c>
      <c r="G960" s="5" t="s">
        <v>3783</v>
      </c>
      <c r="H960" s="5" t="s">
        <v>3950</v>
      </c>
      <c r="I960" s="5"/>
      <c r="J960" s="5">
        <v>56.0</v>
      </c>
      <c r="K960" s="5" t="s">
        <v>72</v>
      </c>
      <c r="M960" s="5">
        <v>10.0</v>
      </c>
    </row>
    <row r="961">
      <c r="A961" s="5">
        <v>11680.0</v>
      </c>
      <c r="D961" s="90" t="s">
        <v>21</v>
      </c>
      <c r="E961" s="90" t="s">
        <v>3988</v>
      </c>
      <c r="F961" s="5">
        <v>1999.0</v>
      </c>
      <c r="G961" s="5" t="s">
        <v>3777</v>
      </c>
      <c r="H961" s="5" t="s">
        <v>3989</v>
      </c>
      <c r="I961" s="5" t="s">
        <v>88</v>
      </c>
      <c r="J961" s="5">
        <v>28.0</v>
      </c>
      <c r="K961" s="5" t="s">
        <v>1138</v>
      </c>
      <c r="M961" s="5">
        <v>10.0</v>
      </c>
    </row>
    <row r="962">
      <c r="A962" s="5">
        <v>11683.0</v>
      </c>
      <c r="D962" s="90" t="s">
        <v>21</v>
      </c>
      <c r="E962" s="90" t="s">
        <v>3990</v>
      </c>
      <c r="F962" s="5">
        <v>1999.0</v>
      </c>
      <c r="G962" s="5" t="s">
        <v>3783</v>
      </c>
      <c r="H962" s="5" t="s">
        <v>3911</v>
      </c>
      <c r="I962" s="5"/>
      <c r="J962" s="5">
        <v>61.0</v>
      </c>
      <c r="K962" s="5" t="s">
        <v>25</v>
      </c>
      <c r="M962" s="5">
        <v>10.0</v>
      </c>
    </row>
    <row r="963">
      <c r="A963" s="89">
        <f t="shared" ref="A963:A981" si="47">A962+1</f>
        <v>11684</v>
      </c>
      <c r="B963" s="114"/>
      <c r="C963" s="114"/>
      <c r="D963" s="115" t="s">
        <v>3991</v>
      </c>
      <c r="E963" s="115" t="s">
        <v>3992</v>
      </c>
      <c r="F963" s="111">
        <v>2016.0</v>
      </c>
      <c r="G963" s="111" t="s">
        <v>3993</v>
      </c>
      <c r="H963" s="111" t="s">
        <v>3994</v>
      </c>
      <c r="I963" s="111" t="s">
        <v>3995</v>
      </c>
      <c r="J963" s="111"/>
      <c r="K963" s="111" t="s">
        <v>3996</v>
      </c>
      <c r="M963" s="5">
        <v>15.0</v>
      </c>
    </row>
    <row r="964">
      <c r="A964" s="89">
        <f t="shared" si="47"/>
        <v>11685</v>
      </c>
      <c r="D964" s="115" t="s">
        <v>21</v>
      </c>
      <c r="E964" s="90" t="s">
        <v>3997</v>
      </c>
      <c r="F964" s="116">
        <v>2016.0</v>
      </c>
      <c r="G964" s="117" t="s">
        <v>3998</v>
      </c>
      <c r="H964" s="117" t="s">
        <v>3999</v>
      </c>
      <c r="I964" s="5">
        <v>42.0</v>
      </c>
      <c r="J964" s="117" t="s">
        <v>4000</v>
      </c>
      <c r="K964" s="124" t="s">
        <v>25</v>
      </c>
      <c r="M964" s="5">
        <v>15.0</v>
      </c>
    </row>
    <row r="965">
      <c r="A965" s="89">
        <f t="shared" si="47"/>
        <v>11686</v>
      </c>
      <c r="D965" s="115" t="s">
        <v>21</v>
      </c>
      <c r="E965" s="90" t="s">
        <v>4001</v>
      </c>
      <c r="F965" s="191">
        <v>1999.0</v>
      </c>
      <c r="G965" s="191" t="s">
        <v>3777</v>
      </c>
      <c r="H965" s="191" t="s">
        <v>4002</v>
      </c>
      <c r="I965" s="191">
        <v>1.0</v>
      </c>
      <c r="J965" s="191" t="s">
        <v>1770</v>
      </c>
      <c r="K965" s="191" t="s">
        <v>72</v>
      </c>
      <c r="M965" s="5">
        <v>15.0</v>
      </c>
    </row>
    <row r="966">
      <c r="A966" s="89">
        <f t="shared" si="47"/>
        <v>11687</v>
      </c>
      <c r="D966" s="90" t="s">
        <v>21</v>
      </c>
      <c r="E966" s="90" t="s">
        <v>4003</v>
      </c>
      <c r="F966" s="5">
        <v>1999.0</v>
      </c>
      <c r="G966" s="5" t="s">
        <v>3765</v>
      </c>
      <c r="H966" s="5" t="s">
        <v>3937</v>
      </c>
      <c r="I966" s="5"/>
      <c r="J966" s="5">
        <v>51.0</v>
      </c>
      <c r="K966" s="5" t="s">
        <v>666</v>
      </c>
      <c r="M966" s="5">
        <v>15.0</v>
      </c>
    </row>
    <row r="967">
      <c r="A967" s="89">
        <f t="shared" si="47"/>
        <v>11688</v>
      </c>
      <c r="D967" s="90" t="s">
        <v>21</v>
      </c>
      <c r="E967" s="90" t="s">
        <v>4004</v>
      </c>
      <c r="F967" s="5">
        <v>1999.0</v>
      </c>
      <c r="G967" s="5" t="s">
        <v>3765</v>
      </c>
      <c r="H967" s="5" t="s">
        <v>4005</v>
      </c>
      <c r="I967" s="5" t="s">
        <v>88</v>
      </c>
      <c r="J967" s="5">
        <v>50.0</v>
      </c>
      <c r="K967" s="5" t="s">
        <v>763</v>
      </c>
      <c r="M967" s="5">
        <v>15.0</v>
      </c>
    </row>
    <row r="968">
      <c r="A968" s="89">
        <f t="shared" si="47"/>
        <v>11689</v>
      </c>
      <c r="D968" s="90" t="s">
        <v>21</v>
      </c>
      <c r="E968" s="90" t="s">
        <v>4006</v>
      </c>
      <c r="F968" s="5">
        <v>1999.0</v>
      </c>
      <c r="G968" s="5" t="s">
        <v>3765</v>
      </c>
      <c r="H968" s="5" t="s">
        <v>4007</v>
      </c>
      <c r="I968" s="5" t="s">
        <v>88</v>
      </c>
      <c r="J968" s="5">
        <v>41.0</v>
      </c>
      <c r="K968" s="5" t="s">
        <v>72</v>
      </c>
      <c r="M968" s="5">
        <v>15.0</v>
      </c>
    </row>
    <row r="969">
      <c r="A969" s="89">
        <f t="shared" si="47"/>
        <v>11690</v>
      </c>
      <c r="D969" s="90" t="s">
        <v>21</v>
      </c>
      <c r="E969" s="90" t="s">
        <v>4008</v>
      </c>
      <c r="F969" s="5">
        <v>1999.0</v>
      </c>
      <c r="G969" s="5" t="s">
        <v>3765</v>
      </c>
      <c r="H969" s="5" t="s">
        <v>3848</v>
      </c>
      <c r="I969" s="5"/>
      <c r="J969" s="5">
        <v>40.0</v>
      </c>
      <c r="K969" s="5" t="s">
        <v>25</v>
      </c>
      <c r="M969" s="5">
        <v>15.0</v>
      </c>
    </row>
    <row r="970">
      <c r="A970" s="89">
        <f t="shared" si="47"/>
        <v>11691</v>
      </c>
      <c r="D970" s="90" t="s">
        <v>21</v>
      </c>
      <c r="E970" s="90" t="s">
        <v>4009</v>
      </c>
      <c r="F970" s="5">
        <v>1999.0</v>
      </c>
      <c r="G970" s="5" t="s">
        <v>3765</v>
      </c>
      <c r="H970" s="5" t="s">
        <v>3791</v>
      </c>
      <c r="I970" s="5" t="s">
        <v>3849</v>
      </c>
      <c r="J970" s="5">
        <v>64.0</v>
      </c>
      <c r="K970" s="5" t="s">
        <v>25</v>
      </c>
      <c r="M970" s="5">
        <v>15.0</v>
      </c>
    </row>
    <row r="971">
      <c r="A971" s="89">
        <f t="shared" si="47"/>
        <v>11692</v>
      </c>
      <c r="D971" s="90" t="s">
        <v>21</v>
      </c>
      <c r="E971" s="90" t="s">
        <v>4010</v>
      </c>
      <c r="F971" s="5">
        <v>1999.0</v>
      </c>
      <c r="G971" s="5" t="s">
        <v>3765</v>
      </c>
      <c r="H971" s="5" t="s">
        <v>4011</v>
      </c>
      <c r="I971" s="5"/>
      <c r="J971" s="5">
        <v>38.0</v>
      </c>
      <c r="K971" s="5" t="s">
        <v>72</v>
      </c>
      <c r="M971" s="5">
        <v>15.0</v>
      </c>
    </row>
    <row r="972">
      <c r="A972" s="89">
        <f t="shared" si="47"/>
        <v>11693</v>
      </c>
      <c r="D972" s="90" t="s">
        <v>21</v>
      </c>
      <c r="E972" s="90" t="s">
        <v>4012</v>
      </c>
      <c r="F972" s="5">
        <v>1999.0</v>
      </c>
      <c r="G972" s="5" t="s">
        <v>3765</v>
      </c>
      <c r="H972" s="5" t="s">
        <v>3766</v>
      </c>
      <c r="I972" s="5"/>
      <c r="J972" s="5">
        <v>21.0</v>
      </c>
      <c r="K972" s="5" t="s">
        <v>72</v>
      </c>
      <c r="M972" s="5">
        <v>15.0</v>
      </c>
    </row>
    <row r="973">
      <c r="A973" s="89">
        <f t="shared" si="47"/>
        <v>11694</v>
      </c>
      <c r="D973" s="90" t="s">
        <v>21</v>
      </c>
      <c r="E973" s="90" t="s">
        <v>4013</v>
      </c>
      <c r="F973" s="5">
        <v>2000.0</v>
      </c>
      <c r="G973" s="5" t="s">
        <v>3765</v>
      </c>
      <c r="H973" s="5" t="s">
        <v>3841</v>
      </c>
      <c r="I973" s="5"/>
      <c r="J973" s="5">
        <v>58.0</v>
      </c>
      <c r="K973" s="5" t="s">
        <v>25</v>
      </c>
      <c r="M973" s="5">
        <v>15.0</v>
      </c>
    </row>
    <row r="974">
      <c r="A974" s="89">
        <f t="shared" si="47"/>
        <v>11695</v>
      </c>
      <c r="D974" s="90" t="s">
        <v>21</v>
      </c>
      <c r="E974" s="90" t="s">
        <v>4014</v>
      </c>
      <c r="F974" s="5">
        <v>2000.0</v>
      </c>
      <c r="G974" s="5" t="s">
        <v>3765</v>
      </c>
      <c r="H974" s="5" t="s">
        <v>4015</v>
      </c>
      <c r="I974" s="5"/>
      <c r="J974" s="5">
        <v>43.0</v>
      </c>
      <c r="K974" s="5" t="s">
        <v>25</v>
      </c>
      <c r="M974" s="5">
        <v>15.0</v>
      </c>
    </row>
    <row r="975">
      <c r="A975" s="89">
        <f t="shared" si="47"/>
        <v>11696</v>
      </c>
      <c r="D975" s="90" t="s">
        <v>21</v>
      </c>
      <c r="E975" s="90" t="s">
        <v>4016</v>
      </c>
      <c r="F975" s="5">
        <v>1999.0</v>
      </c>
      <c r="G975" s="5" t="s">
        <v>3765</v>
      </c>
      <c r="H975" s="5" t="s">
        <v>4017</v>
      </c>
      <c r="I975" s="5" t="s">
        <v>88</v>
      </c>
      <c r="J975" s="5">
        <v>62.0</v>
      </c>
      <c r="K975" s="5" t="s">
        <v>72</v>
      </c>
      <c r="M975" s="5">
        <v>15.0</v>
      </c>
    </row>
    <row r="976">
      <c r="A976" s="89">
        <f t="shared" si="47"/>
        <v>11697</v>
      </c>
      <c r="D976" s="90" t="s">
        <v>21</v>
      </c>
      <c r="E976" s="90" t="s">
        <v>4018</v>
      </c>
      <c r="F976" s="5">
        <v>1999.0</v>
      </c>
      <c r="G976" s="5" t="s">
        <v>3765</v>
      </c>
      <c r="H976" s="5" t="s">
        <v>4019</v>
      </c>
      <c r="I976" s="5" t="s">
        <v>3846</v>
      </c>
      <c r="J976" s="5">
        <v>45.0</v>
      </c>
      <c r="K976" s="5" t="s">
        <v>666</v>
      </c>
      <c r="M976" s="5">
        <v>15.0</v>
      </c>
    </row>
    <row r="977">
      <c r="A977" s="89">
        <f t="shared" si="47"/>
        <v>11698</v>
      </c>
      <c r="D977" s="90" t="s">
        <v>21</v>
      </c>
      <c r="E977" s="90" t="s">
        <v>4020</v>
      </c>
      <c r="F977" s="5">
        <v>1999.0</v>
      </c>
      <c r="G977" s="5" t="s">
        <v>3765</v>
      </c>
      <c r="H977" s="5" t="s">
        <v>3791</v>
      </c>
      <c r="I977" s="5" t="s">
        <v>3849</v>
      </c>
      <c r="J977" s="5">
        <v>64.0</v>
      </c>
      <c r="K977" s="5" t="s">
        <v>25</v>
      </c>
      <c r="M977" s="5">
        <v>15.0</v>
      </c>
    </row>
    <row r="978">
      <c r="A978" s="89">
        <f t="shared" si="47"/>
        <v>11699</v>
      </c>
      <c r="D978" s="90" t="s">
        <v>21</v>
      </c>
      <c r="E978" s="90" t="s">
        <v>4021</v>
      </c>
      <c r="F978" s="5">
        <v>2000.0</v>
      </c>
      <c r="G978" s="5" t="s">
        <v>3765</v>
      </c>
      <c r="H978" s="5" t="s">
        <v>3928</v>
      </c>
      <c r="I978" s="5" t="s">
        <v>4022</v>
      </c>
      <c r="J978" s="5">
        <v>61.0</v>
      </c>
      <c r="K978" s="5" t="s">
        <v>25</v>
      </c>
      <c r="M978" s="5">
        <v>15.0</v>
      </c>
    </row>
    <row r="979">
      <c r="A979" s="89">
        <f t="shared" si="47"/>
        <v>11700</v>
      </c>
      <c r="D979" s="90" t="s">
        <v>21</v>
      </c>
      <c r="E979" s="90" t="s">
        <v>4023</v>
      </c>
      <c r="F979" s="5">
        <v>1999.0</v>
      </c>
      <c r="G979" s="5" t="s">
        <v>3765</v>
      </c>
      <c r="H979" s="5" t="s">
        <v>3928</v>
      </c>
      <c r="I979" s="5"/>
      <c r="J979" s="5">
        <v>55.0</v>
      </c>
      <c r="K979" s="5" t="s">
        <v>25</v>
      </c>
      <c r="M979" s="5">
        <v>15.0</v>
      </c>
    </row>
    <row r="980">
      <c r="A980" s="89">
        <f t="shared" si="47"/>
        <v>11701</v>
      </c>
      <c r="D980" s="90" t="s">
        <v>21</v>
      </c>
      <c r="E980" s="90" t="s">
        <v>4024</v>
      </c>
      <c r="F980" s="5">
        <v>1999.0</v>
      </c>
      <c r="G980" s="5" t="s">
        <v>3777</v>
      </c>
      <c r="H980" s="5" t="s">
        <v>4025</v>
      </c>
      <c r="I980" s="5" t="s">
        <v>3862</v>
      </c>
      <c r="J980" s="5">
        <v>49.0</v>
      </c>
      <c r="K980" s="5" t="s">
        <v>666</v>
      </c>
      <c r="M980" s="5">
        <v>15.0</v>
      </c>
    </row>
    <row r="981">
      <c r="A981" s="89">
        <f t="shared" si="47"/>
        <v>11702</v>
      </c>
      <c r="D981" s="90" t="s">
        <v>21</v>
      </c>
      <c r="E981" s="90" t="s">
        <v>4026</v>
      </c>
      <c r="F981" s="5">
        <v>2000.0</v>
      </c>
      <c r="G981" s="5" t="s">
        <v>3768</v>
      </c>
      <c r="H981" s="5" t="s">
        <v>3950</v>
      </c>
      <c r="I981" s="5" t="s">
        <v>3862</v>
      </c>
      <c r="J981" s="5">
        <v>62.0</v>
      </c>
      <c r="K981" s="5" t="s">
        <v>72</v>
      </c>
      <c r="M981" s="5">
        <v>15.0</v>
      </c>
    </row>
    <row r="982">
      <c r="A982" s="89">
        <v>11349.0</v>
      </c>
      <c r="D982" s="90" t="s">
        <v>21</v>
      </c>
      <c r="E982" s="90" t="s">
        <v>4027</v>
      </c>
      <c r="F982" s="5">
        <v>1999.0</v>
      </c>
      <c r="G982" s="5" t="s">
        <v>3777</v>
      </c>
      <c r="H982" s="5" t="s">
        <v>4028</v>
      </c>
      <c r="I982" s="5"/>
      <c r="J982" s="5">
        <v>31.0</v>
      </c>
      <c r="K982" s="5" t="s">
        <v>72</v>
      </c>
      <c r="M982" s="5">
        <v>15.0</v>
      </c>
    </row>
    <row r="983">
      <c r="A983" s="89">
        <f t="shared" ref="A983:A987" si="48">A982+1</f>
        <v>11350</v>
      </c>
      <c r="D983" s="90" t="s">
        <v>21</v>
      </c>
      <c r="E983" s="90" t="s">
        <v>4029</v>
      </c>
      <c r="F983" s="5">
        <v>1999.0</v>
      </c>
      <c r="G983" s="5" t="s">
        <v>3777</v>
      </c>
      <c r="H983" s="5" t="s">
        <v>4019</v>
      </c>
      <c r="I983" s="5" t="s">
        <v>3862</v>
      </c>
      <c r="J983" s="5">
        <v>45.0</v>
      </c>
      <c r="K983" s="5" t="s">
        <v>72</v>
      </c>
      <c r="M983" s="5">
        <v>15.0</v>
      </c>
    </row>
    <row r="984">
      <c r="A984" s="89">
        <f t="shared" si="48"/>
        <v>11351</v>
      </c>
      <c r="D984" s="90" t="s">
        <v>21</v>
      </c>
      <c r="E984" s="90" t="s">
        <v>4030</v>
      </c>
      <c r="F984" s="5">
        <v>2000.0</v>
      </c>
      <c r="G984" s="5" t="s">
        <v>3768</v>
      </c>
      <c r="H984" s="5" t="s">
        <v>4031</v>
      </c>
      <c r="I984" s="5"/>
      <c r="J984" s="5">
        <v>64.0</v>
      </c>
      <c r="K984" s="5" t="s">
        <v>72</v>
      </c>
      <c r="M984" s="5">
        <v>15.0</v>
      </c>
    </row>
    <row r="985">
      <c r="A985" s="89">
        <f t="shared" si="48"/>
        <v>11352</v>
      </c>
      <c r="D985" s="90" t="s">
        <v>21</v>
      </c>
      <c r="E985" s="90" t="s">
        <v>4032</v>
      </c>
      <c r="F985" s="5">
        <v>2000.0</v>
      </c>
      <c r="G985" s="5" t="s">
        <v>3768</v>
      </c>
      <c r="H985" s="5" t="s">
        <v>4033</v>
      </c>
      <c r="I985" s="5"/>
      <c r="J985" s="5">
        <v>18.0</v>
      </c>
      <c r="K985" s="5" t="s">
        <v>1138</v>
      </c>
      <c r="M985" s="5">
        <v>15.0</v>
      </c>
    </row>
    <row r="986">
      <c r="A986" s="89">
        <f t="shared" si="48"/>
        <v>11353</v>
      </c>
      <c r="D986" s="90" t="s">
        <v>21</v>
      </c>
      <c r="E986" s="90" t="s">
        <v>4034</v>
      </c>
      <c r="F986" s="5">
        <v>1999.0</v>
      </c>
      <c r="G986" s="5" t="s">
        <v>3783</v>
      </c>
      <c r="H986" s="5" t="s">
        <v>3857</v>
      </c>
      <c r="I986" s="5"/>
      <c r="J986" s="5">
        <v>50.0</v>
      </c>
      <c r="K986" s="5" t="s">
        <v>72</v>
      </c>
      <c r="M986" s="5">
        <v>15.0</v>
      </c>
    </row>
    <row r="987">
      <c r="A987" s="89">
        <f t="shared" si="48"/>
        <v>11354</v>
      </c>
      <c r="D987" s="90" t="s">
        <v>21</v>
      </c>
      <c r="E987" s="90" t="s">
        <v>4035</v>
      </c>
      <c r="F987" s="5">
        <v>1999.0</v>
      </c>
      <c r="G987" s="5" t="s">
        <v>3783</v>
      </c>
      <c r="H987" s="5" t="s">
        <v>3857</v>
      </c>
      <c r="I987" s="5"/>
      <c r="J987" s="5">
        <v>50.0</v>
      </c>
      <c r="K987" s="5" t="s">
        <v>72</v>
      </c>
      <c r="M987" s="5">
        <v>15.0</v>
      </c>
    </row>
    <row r="988">
      <c r="A988" s="5">
        <v>11386.0</v>
      </c>
      <c r="D988" s="90" t="s">
        <v>21</v>
      </c>
      <c r="E988" s="90" t="s">
        <v>4036</v>
      </c>
      <c r="F988" s="5">
        <v>1996.0</v>
      </c>
      <c r="G988" s="5" t="s">
        <v>3883</v>
      </c>
      <c r="H988" s="5" t="s">
        <v>4037</v>
      </c>
      <c r="I988" s="5"/>
      <c r="J988" s="5"/>
      <c r="K988" s="5" t="s">
        <v>666</v>
      </c>
      <c r="M988" s="5">
        <v>15.0</v>
      </c>
    </row>
    <row r="989">
      <c r="A989" s="5">
        <v>11403.0</v>
      </c>
      <c r="D989" s="90" t="s">
        <v>21</v>
      </c>
      <c r="E989" s="90" t="s">
        <v>4038</v>
      </c>
      <c r="F989" s="5">
        <v>1999.0</v>
      </c>
      <c r="G989" s="5" t="s">
        <v>3765</v>
      </c>
      <c r="H989" s="5" t="s">
        <v>3965</v>
      </c>
      <c r="I989" s="5"/>
      <c r="J989" s="5">
        <v>70.0</v>
      </c>
      <c r="K989" s="5" t="s">
        <v>72</v>
      </c>
      <c r="M989" s="5">
        <v>15.0</v>
      </c>
    </row>
    <row r="990">
      <c r="A990" s="5">
        <v>11410.0</v>
      </c>
      <c r="D990" s="90" t="s">
        <v>21</v>
      </c>
      <c r="E990" s="90" t="s">
        <v>4039</v>
      </c>
      <c r="F990" s="5">
        <v>1999.0</v>
      </c>
      <c r="G990" s="5" t="s">
        <v>3783</v>
      </c>
      <c r="H990" s="5" t="s">
        <v>3918</v>
      </c>
      <c r="I990" s="5"/>
      <c r="J990" s="5">
        <v>62.0</v>
      </c>
      <c r="K990" s="5" t="s">
        <v>25</v>
      </c>
      <c r="M990" s="5">
        <v>15.0</v>
      </c>
    </row>
    <row r="991">
      <c r="A991" s="5">
        <v>11411.0</v>
      </c>
      <c r="D991" s="90" t="s">
        <v>21</v>
      </c>
      <c r="E991" s="90" t="s">
        <v>4040</v>
      </c>
      <c r="F991" s="5">
        <v>1999.0</v>
      </c>
      <c r="G991" s="5" t="s">
        <v>3765</v>
      </c>
      <c r="H991" s="5" t="s">
        <v>4041</v>
      </c>
      <c r="I991" s="5" t="s">
        <v>3825</v>
      </c>
      <c r="J991" s="5">
        <v>34.0</v>
      </c>
      <c r="K991" s="5" t="s">
        <v>763</v>
      </c>
      <c r="M991" s="5">
        <v>15.0</v>
      </c>
    </row>
    <row r="992">
      <c r="A992" s="5">
        <v>11416.0</v>
      </c>
      <c r="D992" s="90" t="s">
        <v>21</v>
      </c>
      <c r="E992" s="90" t="s">
        <v>4042</v>
      </c>
      <c r="F992" s="5">
        <v>1999.0</v>
      </c>
      <c r="G992" s="5" t="s">
        <v>3783</v>
      </c>
      <c r="H992" s="5" t="s">
        <v>3928</v>
      </c>
      <c r="I992" s="5"/>
      <c r="J992" s="5">
        <v>55.0</v>
      </c>
      <c r="K992" s="5" t="s">
        <v>25</v>
      </c>
      <c r="M992" s="5">
        <v>15.0</v>
      </c>
    </row>
    <row r="993">
      <c r="A993" s="5">
        <v>11417.0</v>
      </c>
      <c r="D993" s="90" t="s">
        <v>21</v>
      </c>
      <c r="E993" s="90" t="s">
        <v>4043</v>
      </c>
      <c r="F993" s="5">
        <v>1999.0</v>
      </c>
      <c r="G993" s="5" t="s">
        <v>3783</v>
      </c>
      <c r="H993" s="5" t="s">
        <v>3928</v>
      </c>
      <c r="I993" s="5"/>
      <c r="J993" s="5">
        <v>55.0</v>
      </c>
      <c r="K993" s="5" t="s">
        <v>25</v>
      </c>
      <c r="M993" s="5">
        <v>15.0</v>
      </c>
    </row>
    <row r="994">
      <c r="A994" s="5">
        <v>11430.0</v>
      </c>
      <c r="D994" s="90" t="s">
        <v>21</v>
      </c>
      <c r="E994" s="90" t="s">
        <v>4044</v>
      </c>
      <c r="F994" s="5">
        <v>2000.0</v>
      </c>
      <c r="G994" s="5" t="s">
        <v>3983</v>
      </c>
      <c r="H994" s="5" t="s">
        <v>4045</v>
      </c>
      <c r="I994" s="5" t="s">
        <v>88</v>
      </c>
      <c r="J994" s="5">
        <v>64.0</v>
      </c>
      <c r="K994" s="5" t="s">
        <v>72</v>
      </c>
      <c r="M994" s="5">
        <v>15.0</v>
      </c>
    </row>
    <row r="995">
      <c r="A995" s="5">
        <v>11431.0</v>
      </c>
      <c r="D995" s="90" t="s">
        <v>21</v>
      </c>
      <c r="E995" s="90" t="s">
        <v>4046</v>
      </c>
      <c r="F995" s="5">
        <v>2000.0</v>
      </c>
      <c r="G995" s="5" t="s">
        <v>3765</v>
      </c>
      <c r="H995" s="5" t="s">
        <v>3904</v>
      </c>
      <c r="I995" s="5"/>
      <c r="J995" s="5">
        <v>57.0</v>
      </c>
      <c r="K995" s="5" t="s">
        <v>25</v>
      </c>
      <c r="M995" s="5">
        <v>15.0</v>
      </c>
    </row>
    <row r="996">
      <c r="A996" s="5">
        <v>11435.0</v>
      </c>
      <c r="D996" s="90" t="s">
        <v>21</v>
      </c>
      <c r="E996" s="90" t="s">
        <v>4047</v>
      </c>
      <c r="F996" s="5">
        <v>1999.0</v>
      </c>
      <c r="G996" s="5" t="s">
        <v>3765</v>
      </c>
      <c r="H996" s="5" t="s">
        <v>4048</v>
      </c>
      <c r="I996" s="5" t="s">
        <v>3825</v>
      </c>
      <c r="J996" s="5">
        <v>64.0</v>
      </c>
      <c r="K996" s="5" t="s">
        <v>763</v>
      </c>
      <c r="M996" s="5">
        <v>15.0</v>
      </c>
    </row>
    <row r="997">
      <c r="A997" s="5">
        <v>11448.0</v>
      </c>
      <c r="D997" s="90" t="s">
        <v>21</v>
      </c>
      <c r="E997" s="90" t="s">
        <v>4049</v>
      </c>
      <c r="F997" s="5">
        <v>1999.0</v>
      </c>
      <c r="G997" s="5" t="s">
        <v>3783</v>
      </c>
      <c r="H997" s="5" t="s">
        <v>3918</v>
      </c>
      <c r="I997" s="5"/>
      <c r="J997" s="5">
        <v>62.0</v>
      </c>
      <c r="K997" s="5" t="s">
        <v>25</v>
      </c>
      <c r="M997" s="5">
        <v>15.0</v>
      </c>
    </row>
    <row r="998">
      <c r="A998" s="5">
        <v>11451.0</v>
      </c>
      <c r="D998" s="90" t="s">
        <v>21</v>
      </c>
      <c r="E998" s="90" t="s">
        <v>4050</v>
      </c>
      <c r="F998" s="5">
        <v>1999.0</v>
      </c>
      <c r="G998" s="5" t="s">
        <v>3783</v>
      </c>
      <c r="H998" s="5" t="s">
        <v>3769</v>
      </c>
      <c r="I998" s="5"/>
      <c r="J998" s="5">
        <v>58.0</v>
      </c>
      <c r="K998" s="5" t="s">
        <v>25</v>
      </c>
      <c r="M998" s="5">
        <v>15.0</v>
      </c>
    </row>
    <row r="999">
      <c r="A999" s="5">
        <v>11454.0</v>
      </c>
      <c r="D999" s="90" t="s">
        <v>21</v>
      </c>
      <c r="E999" s="90" t="s">
        <v>4051</v>
      </c>
      <c r="F999" s="5">
        <v>2000.0</v>
      </c>
      <c r="G999" s="5" t="s">
        <v>3768</v>
      </c>
      <c r="H999" s="5" t="s">
        <v>4052</v>
      </c>
      <c r="I999" s="5"/>
      <c r="J999" s="5">
        <v>42.0</v>
      </c>
      <c r="K999" s="5" t="s">
        <v>72</v>
      </c>
      <c r="M999" s="5">
        <v>15.0</v>
      </c>
    </row>
    <row r="1000">
      <c r="A1000" s="5">
        <v>11472.0</v>
      </c>
      <c r="D1000" s="90" t="s">
        <v>21</v>
      </c>
      <c r="E1000" s="90" t="s">
        <v>4053</v>
      </c>
      <c r="F1000" s="5">
        <v>1999.0</v>
      </c>
      <c r="G1000" s="5" t="s">
        <v>3783</v>
      </c>
      <c r="H1000" s="5" t="s">
        <v>3769</v>
      </c>
      <c r="I1000" s="5"/>
      <c r="J1000" s="5">
        <v>58.0</v>
      </c>
      <c r="K1000" s="5" t="s">
        <v>25</v>
      </c>
      <c r="M1000" s="5">
        <v>15.0</v>
      </c>
    </row>
    <row r="1001">
      <c r="A1001" s="5">
        <v>11473.0</v>
      </c>
      <c r="D1001" s="90" t="s">
        <v>21</v>
      </c>
      <c r="E1001" s="90" t="s">
        <v>4054</v>
      </c>
      <c r="F1001" s="5">
        <v>1999.0</v>
      </c>
      <c r="G1001" s="5" t="s">
        <v>3783</v>
      </c>
      <c r="H1001" s="5" t="s">
        <v>3769</v>
      </c>
      <c r="I1001" s="5"/>
      <c r="J1001" s="5">
        <v>58.0</v>
      </c>
      <c r="K1001" s="5" t="s">
        <v>25</v>
      </c>
      <c r="M1001" s="5">
        <v>15.0</v>
      </c>
    </row>
    <row r="1002">
      <c r="A1002" s="5">
        <v>11475.0</v>
      </c>
      <c r="D1002" s="90" t="s">
        <v>21</v>
      </c>
      <c r="E1002" s="90" t="s">
        <v>4055</v>
      </c>
      <c r="F1002" s="5">
        <v>2000.0</v>
      </c>
      <c r="G1002" s="5" t="s">
        <v>3768</v>
      </c>
      <c r="H1002" s="5" t="s">
        <v>3937</v>
      </c>
      <c r="I1002" s="5"/>
      <c r="J1002" s="5">
        <v>55.0</v>
      </c>
      <c r="K1002" s="5" t="s">
        <v>72</v>
      </c>
      <c r="M1002" s="5">
        <v>15.0</v>
      </c>
    </row>
    <row r="1003">
      <c r="A1003" s="5">
        <v>11478.0</v>
      </c>
      <c r="D1003" s="90" t="s">
        <v>21</v>
      </c>
      <c r="E1003" s="90" t="s">
        <v>4056</v>
      </c>
      <c r="F1003" s="5">
        <v>1999.0</v>
      </c>
      <c r="G1003" s="5" t="s">
        <v>3777</v>
      </c>
      <c r="H1003" s="5" t="s">
        <v>3831</v>
      </c>
      <c r="I1003" s="5" t="s">
        <v>88</v>
      </c>
      <c r="J1003" s="5">
        <v>57.0</v>
      </c>
      <c r="K1003" s="5" t="s">
        <v>666</v>
      </c>
      <c r="M1003" s="5">
        <v>15.0</v>
      </c>
    </row>
    <row r="1004">
      <c r="A1004" s="5">
        <v>11479.0</v>
      </c>
      <c r="D1004" s="90" t="s">
        <v>21</v>
      </c>
      <c r="E1004" s="90" t="s">
        <v>4057</v>
      </c>
      <c r="F1004" s="5">
        <v>1999.0</v>
      </c>
      <c r="G1004" s="5" t="s">
        <v>3777</v>
      </c>
      <c r="H1004" s="5" t="s">
        <v>4058</v>
      </c>
      <c r="I1004" s="5" t="s">
        <v>88</v>
      </c>
      <c r="J1004" s="5">
        <v>46.0</v>
      </c>
      <c r="K1004" s="5" t="s">
        <v>666</v>
      </c>
      <c r="M1004" s="5">
        <v>15.0</v>
      </c>
    </row>
    <row r="1005">
      <c r="A1005" s="5">
        <v>11480.0</v>
      </c>
      <c r="D1005" s="90" t="s">
        <v>21</v>
      </c>
      <c r="E1005" s="90" t="s">
        <v>4059</v>
      </c>
      <c r="F1005" s="5">
        <v>1999.0</v>
      </c>
      <c r="G1005" s="5" t="s">
        <v>3765</v>
      </c>
      <c r="H1005" s="5" t="s">
        <v>4060</v>
      </c>
      <c r="I1005" s="5" t="s">
        <v>3825</v>
      </c>
      <c r="J1005" s="5">
        <v>69.0</v>
      </c>
      <c r="K1005" s="5" t="s">
        <v>666</v>
      </c>
      <c r="M1005" s="5">
        <v>15.0</v>
      </c>
    </row>
    <row r="1006">
      <c r="A1006" s="5">
        <v>11484.0</v>
      </c>
      <c r="D1006" s="90" t="s">
        <v>21</v>
      </c>
      <c r="E1006" s="90" t="s">
        <v>4061</v>
      </c>
      <c r="F1006" s="5">
        <v>2000.0</v>
      </c>
      <c r="G1006" s="5" t="s">
        <v>3768</v>
      </c>
      <c r="H1006" s="5" t="s">
        <v>3829</v>
      </c>
      <c r="I1006" s="5"/>
      <c r="J1006" s="5">
        <v>77.0</v>
      </c>
      <c r="K1006" s="5" t="s">
        <v>25</v>
      </c>
      <c r="M1006" s="5">
        <v>15.0</v>
      </c>
    </row>
    <row r="1007">
      <c r="A1007" s="5">
        <v>11490.0</v>
      </c>
      <c r="D1007" s="90" t="s">
        <v>21</v>
      </c>
      <c r="E1007" s="90" t="s">
        <v>4062</v>
      </c>
      <c r="F1007" s="5">
        <v>1999.0</v>
      </c>
      <c r="G1007" s="5" t="s">
        <v>3777</v>
      </c>
      <c r="H1007" s="5" t="s">
        <v>4063</v>
      </c>
      <c r="I1007" s="5" t="s">
        <v>88</v>
      </c>
      <c r="J1007" s="5">
        <v>54.0</v>
      </c>
      <c r="K1007" s="5" t="s">
        <v>72</v>
      </c>
      <c r="M1007" s="5">
        <v>15.0</v>
      </c>
    </row>
    <row r="1008">
      <c r="A1008" s="5">
        <v>11496.0</v>
      </c>
      <c r="D1008" s="90" t="s">
        <v>21</v>
      </c>
      <c r="E1008" s="90" t="s">
        <v>4064</v>
      </c>
      <c r="F1008" s="5">
        <v>1999.0</v>
      </c>
      <c r="G1008" s="5" t="s">
        <v>3765</v>
      </c>
      <c r="H1008" s="5" t="s">
        <v>3946</v>
      </c>
      <c r="I1008" s="5" t="s">
        <v>3825</v>
      </c>
      <c r="J1008" s="5">
        <v>43.0</v>
      </c>
      <c r="K1008" s="5" t="s">
        <v>666</v>
      </c>
      <c r="M1008" s="5">
        <v>15.0</v>
      </c>
    </row>
    <row r="1009">
      <c r="A1009" s="5">
        <v>11504.0</v>
      </c>
      <c r="D1009" s="90" t="s">
        <v>21</v>
      </c>
      <c r="E1009" s="90" t="s">
        <v>4065</v>
      </c>
      <c r="F1009" s="5">
        <v>1999.0</v>
      </c>
      <c r="G1009" s="5" t="s">
        <v>3783</v>
      </c>
      <c r="H1009" s="5" t="s">
        <v>3791</v>
      </c>
      <c r="I1009" s="5"/>
      <c r="J1009" s="5">
        <v>64.0</v>
      </c>
      <c r="K1009" s="5" t="s">
        <v>25</v>
      </c>
      <c r="M1009" s="5">
        <v>15.0</v>
      </c>
    </row>
    <row r="1010">
      <c r="A1010" s="5">
        <v>11507.0</v>
      </c>
      <c r="D1010" s="90" t="s">
        <v>21</v>
      </c>
      <c r="E1010" s="90" t="s">
        <v>4066</v>
      </c>
      <c r="F1010" s="5">
        <v>1999.0</v>
      </c>
      <c r="G1010" s="5" t="s">
        <v>3783</v>
      </c>
      <c r="H1010" s="5" t="s">
        <v>3769</v>
      </c>
      <c r="I1010" s="5"/>
      <c r="J1010" s="5">
        <v>58.0</v>
      </c>
      <c r="K1010" s="5" t="s">
        <v>25</v>
      </c>
      <c r="M1010" s="5">
        <v>15.0</v>
      </c>
    </row>
    <row r="1011">
      <c r="A1011" s="5">
        <v>11515.0</v>
      </c>
      <c r="D1011" s="90" t="s">
        <v>21</v>
      </c>
      <c r="E1011" s="90" t="s">
        <v>4067</v>
      </c>
      <c r="F1011" s="5">
        <v>2000.0</v>
      </c>
      <c r="G1011" s="5" t="s">
        <v>3983</v>
      </c>
      <c r="H1011" s="5" t="s">
        <v>4068</v>
      </c>
      <c r="I1011" s="5" t="s">
        <v>88</v>
      </c>
      <c r="J1011" s="5">
        <v>58.0</v>
      </c>
      <c r="K1011" s="5" t="s">
        <v>72</v>
      </c>
      <c r="M1011" s="5">
        <v>15.0</v>
      </c>
    </row>
    <row r="1012">
      <c r="A1012" s="5">
        <v>11517.0</v>
      </c>
      <c r="D1012" s="90" t="s">
        <v>21</v>
      </c>
      <c r="E1012" s="90" t="s">
        <v>4069</v>
      </c>
      <c r="F1012" s="5">
        <v>2000.0</v>
      </c>
      <c r="G1012" s="5" t="s">
        <v>3983</v>
      </c>
      <c r="H1012" s="5" t="s">
        <v>4070</v>
      </c>
      <c r="I1012" s="5" t="s">
        <v>88</v>
      </c>
      <c r="J1012" s="5">
        <v>44.0</v>
      </c>
      <c r="K1012" s="5" t="s">
        <v>72</v>
      </c>
      <c r="M1012" s="5">
        <v>15.0</v>
      </c>
    </row>
    <row r="1013">
      <c r="A1013" s="5">
        <v>11520.0</v>
      </c>
      <c r="D1013" s="90" t="s">
        <v>21</v>
      </c>
      <c r="E1013" s="90" t="s">
        <v>4071</v>
      </c>
      <c r="F1013" s="5">
        <v>2000.0</v>
      </c>
      <c r="G1013" s="5" t="s">
        <v>3768</v>
      </c>
      <c r="H1013" s="5" t="s">
        <v>3864</v>
      </c>
      <c r="I1013" s="5"/>
      <c r="J1013" s="5">
        <v>59.0</v>
      </c>
      <c r="K1013" s="5" t="s">
        <v>25</v>
      </c>
      <c r="M1013" s="5">
        <v>15.0</v>
      </c>
    </row>
    <row r="1014">
      <c r="A1014" s="5">
        <v>11521.0</v>
      </c>
      <c r="D1014" s="90" t="s">
        <v>21</v>
      </c>
      <c r="E1014" s="90" t="s">
        <v>4072</v>
      </c>
      <c r="F1014" s="5">
        <v>1999.0</v>
      </c>
      <c r="G1014" s="5" t="s">
        <v>3765</v>
      </c>
      <c r="H1014" s="5" t="s">
        <v>4073</v>
      </c>
      <c r="I1014" s="5"/>
      <c r="J1014" s="5">
        <v>79.0</v>
      </c>
      <c r="K1014" s="5" t="s">
        <v>1138</v>
      </c>
      <c r="M1014" s="5">
        <v>15.0</v>
      </c>
    </row>
    <row r="1015">
      <c r="A1015" s="5">
        <v>11526.0</v>
      </c>
      <c r="D1015" s="90" t="s">
        <v>21</v>
      </c>
      <c r="E1015" s="90" t="s">
        <v>4074</v>
      </c>
      <c r="F1015" s="5">
        <v>1999.0</v>
      </c>
      <c r="G1015" s="5" t="s">
        <v>3783</v>
      </c>
      <c r="H1015" s="5" t="s">
        <v>3853</v>
      </c>
      <c r="I1015" s="5"/>
      <c r="J1015" s="5">
        <v>43.0</v>
      </c>
      <c r="K1015" s="5" t="s">
        <v>25</v>
      </c>
      <c r="M1015" s="5">
        <v>15.0</v>
      </c>
    </row>
    <row r="1016">
      <c r="A1016" s="5">
        <v>11538.0</v>
      </c>
      <c r="D1016" s="90" t="s">
        <v>21</v>
      </c>
      <c r="E1016" s="90" t="s">
        <v>4075</v>
      </c>
      <c r="F1016" s="5">
        <v>1999.0</v>
      </c>
      <c r="G1016" s="5" t="s">
        <v>3783</v>
      </c>
      <c r="H1016" s="5" t="s">
        <v>3972</v>
      </c>
      <c r="I1016" s="5"/>
      <c r="J1016" s="5">
        <v>30.0</v>
      </c>
      <c r="K1016" s="5" t="s">
        <v>666</v>
      </c>
      <c r="M1016" s="5">
        <v>15.0</v>
      </c>
    </row>
    <row r="1017">
      <c r="A1017" s="5">
        <v>11552.0</v>
      </c>
      <c r="D1017" s="90" t="s">
        <v>21</v>
      </c>
      <c r="E1017" s="90" t="s">
        <v>4076</v>
      </c>
      <c r="F1017" s="5">
        <v>1999.0</v>
      </c>
      <c r="G1017" s="5" t="s">
        <v>3783</v>
      </c>
      <c r="H1017" s="5" t="s">
        <v>4077</v>
      </c>
      <c r="I1017" s="5"/>
      <c r="J1017" s="5">
        <v>35.0</v>
      </c>
      <c r="K1017" s="5" t="s">
        <v>25</v>
      </c>
      <c r="M1017" s="5">
        <v>15.0</v>
      </c>
    </row>
    <row r="1018">
      <c r="A1018" s="5">
        <v>11553.0</v>
      </c>
      <c r="D1018" s="90" t="s">
        <v>21</v>
      </c>
      <c r="E1018" s="90" t="s">
        <v>4078</v>
      </c>
      <c r="F1018" s="5">
        <v>1999.0</v>
      </c>
      <c r="G1018" s="5" t="s">
        <v>3783</v>
      </c>
      <c r="H1018" s="5" t="s">
        <v>3789</v>
      </c>
      <c r="I1018" s="5"/>
      <c r="J1018" s="5">
        <v>53.0</v>
      </c>
      <c r="K1018" s="5" t="s">
        <v>25</v>
      </c>
      <c r="M1018" s="5">
        <v>15.0</v>
      </c>
    </row>
    <row r="1019">
      <c r="A1019" s="5">
        <v>11555.0</v>
      </c>
      <c r="D1019" s="90" t="s">
        <v>21</v>
      </c>
      <c r="E1019" s="90" t="s">
        <v>4079</v>
      </c>
      <c r="F1019" s="5">
        <v>1999.0</v>
      </c>
      <c r="G1019" s="5" t="s">
        <v>3783</v>
      </c>
      <c r="H1019" s="5" t="s">
        <v>3789</v>
      </c>
      <c r="I1019" s="5"/>
      <c r="J1019" s="5">
        <v>53.0</v>
      </c>
      <c r="K1019" s="5" t="s">
        <v>25</v>
      </c>
      <c r="M1019" s="5">
        <v>15.0</v>
      </c>
    </row>
    <row r="1020">
      <c r="A1020" s="5">
        <v>11556.0</v>
      </c>
      <c r="D1020" s="90" t="s">
        <v>21</v>
      </c>
      <c r="E1020" s="90" t="s">
        <v>4080</v>
      </c>
      <c r="F1020" s="5">
        <v>1999.0</v>
      </c>
      <c r="G1020" s="5" t="s">
        <v>3783</v>
      </c>
      <c r="H1020" s="5" t="s">
        <v>3789</v>
      </c>
      <c r="I1020" s="5"/>
      <c r="J1020" s="5">
        <v>53.0</v>
      </c>
      <c r="K1020" s="5" t="s">
        <v>25</v>
      </c>
      <c r="M1020" s="5">
        <v>15.0</v>
      </c>
    </row>
    <row r="1021">
      <c r="A1021" s="5">
        <v>11559.0</v>
      </c>
      <c r="D1021" s="90" t="s">
        <v>21</v>
      </c>
      <c r="E1021" s="90" t="s">
        <v>4081</v>
      </c>
      <c r="F1021" s="5">
        <v>1999.0</v>
      </c>
      <c r="G1021" s="5" t="s">
        <v>3765</v>
      </c>
      <c r="H1021" s="5" t="s">
        <v>4082</v>
      </c>
      <c r="I1021" s="5"/>
      <c r="J1021" s="5">
        <v>19.0</v>
      </c>
      <c r="K1021" s="5" t="s">
        <v>763</v>
      </c>
      <c r="M1021" s="5">
        <v>15.0</v>
      </c>
    </row>
    <row r="1022">
      <c r="A1022" s="5">
        <v>11560.0</v>
      </c>
      <c r="D1022" s="90" t="s">
        <v>21</v>
      </c>
      <c r="E1022" s="90" t="s">
        <v>4083</v>
      </c>
      <c r="F1022" s="5">
        <v>1999.0</v>
      </c>
      <c r="G1022" s="5" t="s">
        <v>3783</v>
      </c>
      <c r="H1022" s="5" t="s">
        <v>3937</v>
      </c>
      <c r="I1022" s="5"/>
      <c r="J1022" s="5">
        <v>51.0</v>
      </c>
      <c r="K1022" s="5" t="s">
        <v>666</v>
      </c>
      <c r="M1022" s="5">
        <v>15.0</v>
      </c>
    </row>
    <row r="1023">
      <c r="A1023" s="5">
        <v>11563.0</v>
      </c>
      <c r="D1023" s="90" t="s">
        <v>21</v>
      </c>
      <c r="E1023" s="90" t="s">
        <v>4084</v>
      </c>
      <c r="F1023" s="5">
        <v>1999.0</v>
      </c>
      <c r="G1023" s="5" t="s">
        <v>3765</v>
      </c>
      <c r="H1023" s="5" t="s">
        <v>4085</v>
      </c>
      <c r="I1023" s="5"/>
      <c r="J1023" s="5">
        <v>17.0</v>
      </c>
      <c r="K1023" s="5" t="s">
        <v>666</v>
      </c>
      <c r="M1023" s="5">
        <v>15.0</v>
      </c>
    </row>
    <row r="1024">
      <c r="A1024" s="5">
        <v>11570.0</v>
      </c>
      <c r="D1024" s="90" t="s">
        <v>21</v>
      </c>
      <c r="E1024" s="90" t="s">
        <v>4086</v>
      </c>
      <c r="F1024" s="5">
        <v>1999.0</v>
      </c>
      <c r="G1024" s="5" t="s">
        <v>3783</v>
      </c>
      <c r="H1024" s="5" t="s">
        <v>3857</v>
      </c>
      <c r="I1024" s="5"/>
      <c r="J1024" s="5">
        <v>50.0</v>
      </c>
      <c r="K1024" s="5" t="s">
        <v>72</v>
      </c>
      <c r="M1024" s="5">
        <v>15.0</v>
      </c>
    </row>
    <row r="1025">
      <c r="A1025" s="5">
        <v>11571.0</v>
      </c>
      <c r="D1025" s="90" t="s">
        <v>21</v>
      </c>
      <c r="E1025" s="90" t="s">
        <v>4087</v>
      </c>
      <c r="F1025" s="5">
        <v>2000.0</v>
      </c>
      <c r="G1025" s="5" t="s">
        <v>3768</v>
      </c>
      <c r="H1025" s="5" t="s">
        <v>3875</v>
      </c>
      <c r="I1025" s="5" t="s">
        <v>88</v>
      </c>
      <c r="J1025" s="5">
        <v>37.0</v>
      </c>
      <c r="K1025" s="5" t="s">
        <v>1138</v>
      </c>
      <c r="M1025" s="5">
        <v>15.0</v>
      </c>
    </row>
    <row r="1026">
      <c r="A1026" s="5">
        <v>11574.0</v>
      </c>
      <c r="D1026" s="90" t="s">
        <v>21</v>
      </c>
      <c r="E1026" s="90" t="s">
        <v>4088</v>
      </c>
      <c r="F1026" s="5">
        <v>1999.0</v>
      </c>
      <c r="G1026" s="5" t="s">
        <v>3783</v>
      </c>
      <c r="H1026" s="5" t="s">
        <v>4089</v>
      </c>
      <c r="I1026" s="5"/>
      <c r="J1026" s="5">
        <v>46.0</v>
      </c>
      <c r="K1026" s="5" t="s">
        <v>25</v>
      </c>
      <c r="M1026" s="5">
        <v>15.0</v>
      </c>
    </row>
    <row r="1027">
      <c r="A1027" s="5">
        <v>11575.0</v>
      </c>
      <c r="D1027" s="90" t="s">
        <v>21</v>
      </c>
      <c r="E1027" s="90" t="s">
        <v>4090</v>
      </c>
      <c r="F1027" s="5">
        <v>1999.0</v>
      </c>
      <c r="G1027" s="5" t="s">
        <v>3783</v>
      </c>
      <c r="H1027" s="5" t="s">
        <v>4089</v>
      </c>
      <c r="I1027" s="5"/>
      <c r="J1027" s="5">
        <v>46.0</v>
      </c>
      <c r="K1027" s="5" t="s">
        <v>25</v>
      </c>
      <c r="M1027" s="5">
        <v>15.0</v>
      </c>
    </row>
    <row r="1028">
      <c r="A1028" s="5">
        <v>11580.0</v>
      </c>
      <c r="D1028" s="90" t="s">
        <v>21</v>
      </c>
      <c r="E1028" s="90" t="s">
        <v>4091</v>
      </c>
      <c r="F1028" s="5">
        <v>2000.0</v>
      </c>
      <c r="G1028" s="5" t="s">
        <v>3768</v>
      </c>
      <c r="H1028" s="5" t="s">
        <v>3841</v>
      </c>
      <c r="I1028" s="5"/>
      <c r="J1028" s="5">
        <v>58.0</v>
      </c>
      <c r="K1028" s="5" t="s">
        <v>25</v>
      </c>
      <c r="M1028" s="5">
        <v>15.0</v>
      </c>
    </row>
    <row r="1029">
      <c r="A1029" s="5">
        <v>11582.0</v>
      </c>
      <c r="D1029" s="90" t="s">
        <v>21</v>
      </c>
      <c r="E1029" s="90" t="s">
        <v>4092</v>
      </c>
      <c r="F1029" s="5">
        <v>2000.0</v>
      </c>
      <c r="G1029" s="5" t="s">
        <v>3768</v>
      </c>
      <c r="H1029" s="5" t="s">
        <v>3841</v>
      </c>
      <c r="I1029" s="5"/>
      <c r="J1029" s="5">
        <v>58.0</v>
      </c>
      <c r="K1029" s="5" t="s">
        <v>25</v>
      </c>
      <c r="M1029" s="5">
        <v>15.0</v>
      </c>
    </row>
    <row r="1030">
      <c r="A1030" s="5">
        <v>11586.0</v>
      </c>
      <c r="D1030" s="90" t="s">
        <v>21</v>
      </c>
      <c r="E1030" s="90" t="s">
        <v>4093</v>
      </c>
      <c r="F1030" s="5">
        <v>1999.0</v>
      </c>
      <c r="G1030" s="5" t="s">
        <v>3783</v>
      </c>
      <c r="H1030" s="5" t="s">
        <v>3970</v>
      </c>
      <c r="I1030" s="5"/>
      <c r="J1030" s="5">
        <v>52.0</v>
      </c>
      <c r="K1030" s="5" t="s">
        <v>666</v>
      </c>
      <c r="M1030" s="5">
        <v>15.0</v>
      </c>
    </row>
    <row r="1031">
      <c r="A1031" s="5">
        <v>11599.0</v>
      </c>
      <c r="D1031" s="90" t="s">
        <v>21</v>
      </c>
      <c r="E1031" s="90" t="s">
        <v>4094</v>
      </c>
      <c r="F1031" s="5">
        <v>1999.0</v>
      </c>
      <c r="G1031" s="5" t="s">
        <v>3777</v>
      </c>
      <c r="H1031" s="5" t="s">
        <v>4095</v>
      </c>
      <c r="I1031" s="5" t="s">
        <v>88</v>
      </c>
      <c r="J1031" s="5">
        <v>51.0</v>
      </c>
      <c r="K1031" s="5" t="s">
        <v>666</v>
      </c>
      <c r="M1031" s="5">
        <v>15.0</v>
      </c>
    </row>
    <row r="1032">
      <c r="A1032" s="5">
        <v>11603.0</v>
      </c>
      <c r="D1032" s="90" t="s">
        <v>21</v>
      </c>
      <c r="E1032" s="90" t="s">
        <v>4096</v>
      </c>
      <c r="F1032" s="5">
        <v>1999.0</v>
      </c>
      <c r="G1032" s="5" t="s">
        <v>3783</v>
      </c>
      <c r="H1032" s="5" t="s">
        <v>4097</v>
      </c>
      <c r="I1032" s="5"/>
      <c r="J1032" s="5">
        <v>47.0</v>
      </c>
      <c r="K1032" s="5" t="s">
        <v>25</v>
      </c>
      <c r="M1032" s="5">
        <v>15.0</v>
      </c>
    </row>
    <row r="1033">
      <c r="A1033" s="5">
        <v>11605.0</v>
      </c>
      <c r="D1033" s="90" t="s">
        <v>21</v>
      </c>
      <c r="E1033" s="90" t="s">
        <v>4098</v>
      </c>
      <c r="F1033" s="5">
        <v>2000.0</v>
      </c>
      <c r="G1033" s="5" t="s">
        <v>3768</v>
      </c>
      <c r="H1033" s="5" t="s">
        <v>4099</v>
      </c>
      <c r="I1033" s="5"/>
      <c r="J1033" s="5">
        <v>60.0</v>
      </c>
      <c r="K1033" s="5" t="s">
        <v>25</v>
      </c>
      <c r="M1033" s="5">
        <v>15.0</v>
      </c>
    </row>
    <row r="1034">
      <c r="A1034" s="5">
        <v>11610.0</v>
      </c>
      <c r="D1034" s="90" t="s">
        <v>21</v>
      </c>
      <c r="E1034" s="90" t="s">
        <v>4100</v>
      </c>
      <c r="F1034" s="5">
        <v>1999.0</v>
      </c>
      <c r="G1034" s="5" t="s">
        <v>3765</v>
      </c>
      <c r="H1034" s="5" t="s">
        <v>4101</v>
      </c>
      <c r="I1034" s="5"/>
      <c r="J1034" s="5">
        <v>63.0</v>
      </c>
      <c r="K1034" s="5" t="s">
        <v>1138</v>
      </c>
      <c r="M1034" s="5">
        <v>15.0</v>
      </c>
    </row>
    <row r="1035">
      <c r="A1035" s="5">
        <v>11613.0</v>
      </c>
      <c r="D1035" s="90" t="s">
        <v>21</v>
      </c>
      <c r="E1035" s="90" t="s">
        <v>4102</v>
      </c>
      <c r="F1035" s="5">
        <v>1999.0</v>
      </c>
      <c r="G1035" s="5" t="s">
        <v>3765</v>
      </c>
      <c r="H1035" s="5" t="s">
        <v>3833</v>
      </c>
      <c r="I1035" s="5"/>
      <c r="J1035" s="5">
        <v>71.0</v>
      </c>
      <c r="K1035" s="5" t="s">
        <v>72</v>
      </c>
      <c r="M1035" s="5">
        <v>15.0</v>
      </c>
    </row>
    <row r="1036">
      <c r="A1036" s="5">
        <v>11628.0</v>
      </c>
      <c r="D1036" s="90" t="s">
        <v>21</v>
      </c>
      <c r="E1036" s="90" t="s">
        <v>4103</v>
      </c>
      <c r="F1036" s="5">
        <v>1999.0</v>
      </c>
      <c r="G1036" s="5" t="s">
        <v>3783</v>
      </c>
      <c r="H1036" s="5" t="s">
        <v>3970</v>
      </c>
      <c r="I1036" s="5"/>
      <c r="J1036" s="5">
        <v>35.0</v>
      </c>
      <c r="K1036" s="5" t="s">
        <v>25</v>
      </c>
      <c r="M1036" s="5">
        <v>15.0</v>
      </c>
    </row>
    <row r="1037">
      <c r="A1037" s="5">
        <v>11631.0</v>
      </c>
      <c r="D1037" s="90" t="s">
        <v>21</v>
      </c>
      <c r="E1037" s="90" t="s">
        <v>4104</v>
      </c>
      <c r="F1037" s="5">
        <v>2000.0</v>
      </c>
      <c r="G1037" s="5" t="s">
        <v>3768</v>
      </c>
      <c r="H1037" s="5" t="s">
        <v>4105</v>
      </c>
      <c r="I1037" s="5"/>
      <c r="J1037" s="5">
        <v>78.0</v>
      </c>
      <c r="K1037" s="5" t="s">
        <v>25</v>
      </c>
      <c r="M1037" s="5">
        <v>15.0</v>
      </c>
    </row>
    <row r="1038">
      <c r="A1038" s="5">
        <v>11632.0</v>
      </c>
      <c r="D1038" s="90" t="s">
        <v>21</v>
      </c>
      <c r="E1038" s="90" t="s">
        <v>4106</v>
      </c>
      <c r="F1038" s="5">
        <v>1999.0</v>
      </c>
      <c r="G1038" s="5" t="s">
        <v>3783</v>
      </c>
      <c r="H1038" s="5" t="s">
        <v>3928</v>
      </c>
      <c r="I1038" s="5"/>
      <c r="J1038" s="5">
        <v>55.0</v>
      </c>
      <c r="K1038" s="5" t="s">
        <v>25</v>
      </c>
      <c r="M1038" s="5">
        <v>15.0</v>
      </c>
    </row>
    <row r="1039">
      <c r="A1039" s="5">
        <v>11636.0</v>
      </c>
      <c r="D1039" s="90" t="s">
        <v>21</v>
      </c>
      <c r="E1039" s="90" t="s">
        <v>4107</v>
      </c>
      <c r="F1039" s="5">
        <v>1998.0</v>
      </c>
      <c r="G1039" s="5" t="s">
        <v>3786</v>
      </c>
      <c r="H1039" s="5" t="s">
        <v>4108</v>
      </c>
      <c r="I1039" s="5"/>
      <c r="J1039" s="5">
        <v>25.0</v>
      </c>
      <c r="K1039" s="5" t="s">
        <v>1138</v>
      </c>
      <c r="M1039" s="5">
        <v>15.0</v>
      </c>
    </row>
    <row r="1040">
      <c r="A1040" s="5">
        <v>11637.0</v>
      </c>
      <c r="D1040" s="90" t="s">
        <v>21</v>
      </c>
      <c r="E1040" s="90" t="s">
        <v>4109</v>
      </c>
      <c r="F1040" s="5">
        <v>1999.0</v>
      </c>
      <c r="G1040" s="5" t="s">
        <v>3783</v>
      </c>
      <c r="H1040" s="5" t="s">
        <v>3791</v>
      </c>
      <c r="I1040" s="5"/>
      <c r="J1040" s="5">
        <v>64.0</v>
      </c>
      <c r="K1040" s="5" t="s">
        <v>25</v>
      </c>
      <c r="M1040" s="5">
        <v>15.0</v>
      </c>
    </row>
    <row r="1041">
      <c r="A1041" s="5">
        <v>11648.0</v>
      </c>
      <c r="D1041" s="90" t="s">
        <v>21</v>
      </c>
      <c r="E1041" s="90" t="s">
        <v>4110</v>
      </c>
      <c r="F1041" s="5">
        <v>1999.0</v>
      </c>
      <c r="G1041" s="5" t="s">
        <v>3783</v>
      </c>
      <c r="H1041" s="5" t="s">
        <v>4111</v>
      </c>
      <c r="I1041" s="5"/>
      <c r="J1041" s="5">
        <v>25.0</v>
      </c>
      <c r="K1041" s="5" t="s">
        <v>72</v>
      </c>
      <c r="M1041" s="5">
        <v>15.0</v>
      </c>
    </row>
    <row r="1042">
      <c r="A1042" s="5">
        <v>11656.0</v>
      </c>
      <c r="D1042" s="90" t="s">
        <v>21</v>
      </c>
      <c r="E1042" s="90" t="s">
        <v>4112</v>
      </c>
      <c r="F1042" s="5">
        <v>1999.0</v>
      </c>
      <c r="G1042" s="5" t="s">
        <v>3765</v>
      </c>
      <c r="H1042" s="5" t="s">
        <v>4113</v>
      </c>
      <c r="I1042" s="5" t="s">
        <v>3825</v>
      </c>
      <c r="J1042" s="5">
        <v>65.0</v>
      </c>
      <c r="K1042" s="5" t="s">
        <v>666</v>
      </c>
      <c r="M1042" s="5">
        <v>15.0</v>
      </c>
    </row>
    <row r="1043">
      <c r="A1043" s="5">
        <v>11665.0</v>
      </c>
      <c r="D1043" s="90" t="s">
        <v>21</v>
      </c>
      <c r="E1043" s="90" t="s">
        <v>4114</v>
      </c>
      <c r="F1043" s="5">
        <v>1999.0</v>
      </c>
      <c r="G1043" s="5" t="s">
        <v>3765</v>
      </c>
      <c r="H1043" s="5" t="s">
        <v>4085</v>
      </c>
      <c r="I1043" s="110" t="s">
        <v>3825</v>
      </c>
      <c r="J1043" s="5">
        <v>17.0</v>
      </c>
      <c r="K1043" s="5" t="s">
        <v>666</v>
      </c>
      <c r="M1043" s="5">
        <v>15.0</v>
      </c>
    </row>
    <row r="1044">
      <c r="A1044" s="5">
        <v>11672.0</v>
      </c>
      <c r="D1044" s="90" t="s">
        <v>21</v>
      </c>
      <c r="E1044" s="90" t="s">
        <v>4115</v>
      </c>
      <c r="F1044" s="5">
        <v>2000.0</v>
      </c>
      <c r="G1044" s="5" t="s">
        <v>3768</v>
      </c>
      <c r="H1044" s="5" t="s">
        <v>3864</v>
      </c>
      <c r="I1044" s="5" t="s">
        <v>88</v>
      </c>
      <c r="J1044" s="5">
        <v>59.0</v>
      </c>
      <c r="K1044" s="5" t="s">
        <v>763</v>
      </c>
      <c r="M1044" s="5">
        <v>15.0</v>
      </c>
    </row>
    <row r="1045">
      <c r="A1045" s="5">
        <v>11675.0</v>
      </c>
      <c r="D1045" s="90" t="s">
        <v>21</v>
      </c>
      <c r="E1045" s="90" t="s">
        <v>4116</v>
      </c>
      <c r="F1045" s="5">
        <v>1999.0</v>
      </c>
      <c r="G1045" s="5" t="s">
        <v>3783</v>
      </c>
      <c r="H1045" s="5" t="s">
        <v>3815</v>
      </c>
      <c r="I1045" s="5"/>
      <c r="J1045" s="5">
        <v>48.0</v>
      </c>
      <c r="K1045" s="5" t="s">
        <v>72</v>
      </c>
      <c r="M1045" s="5">
        <v>15.0</v>
      </c>
    </row>
    <row r="1046">
      <c r="A1046" s="5">
        <v>11676.0</v>
      </c>
      <c r="D1046" s="90" t="s">
        <v>21</v>
      </c>
      <c r="E1046" s="90" t="s">
        <v>4117</v>
      </c>
      <c r="F1046" s="5">
        <v>1999.0</v>
      </c>
      <c r="G1046" s="5" t="s">
        <v>3783</v>
      </c>
      <c r="H1046" s="5" t="s">
        <v>3815</v>
      </c>
      <c r="I1046" s="5"/>
      <c r="J1046" s="5">
        <v>48.0</v>
      </c>
      <c r="K1046" s="5" t="s">
        <v>72</v>
      </c>
      <c r="M1046" s="5">
        <v>15.0</v>
      </c>
    </row>
    <row r="1047">
      <c r="A1047" s="5">
        <v>11682.0</v>
      </c>
      <c r="D1047" s="90" t="s">
        <v>21</v>
      </c>
      <c r="E1047" s="90" t="s">
        <v>4118</v>
      </c>
      <c r="F1047" s="5">
        <v>1999.0</v>
      </c>
      <c r="G1047" s="5" t="s">
        <v>3783</v>
      </c>
      <c r="H1047" s="5" t="s">
        <v>3918</v>
      </c>
      <c r="I1047" s="5"/>
      <c r="J1047" s="5">
        <v>62.0</v>
      </c>
      <c r="K1047" s="5" t="s">
        <v>25</v>
      </c>
      <c r="M1047" s="5">
        <v>15.0</v>
      </c>
    </row>
    <row r="1048">
      <c r="A1048" s="5">
        <v>11686.0</v>
      </c>
      <c r="D1048" s="90" t="s">
        <v>21</v>
      </c>
      <c r="E1048" s="90" t="s">
        <v>4119</v>
      </c>
      <c r="F1048" s="5">
        <v>2000.0</v>
      </c>
      <c r="G1048" s="5" t="s">
        <v>3768</v>
      </c>
      <c r="H1048" s="5" t="s">
        <v>3937</v>
      </c>
      <c r="I1048" s="5"/>
      <c r="J1048" s="5">
        <v>55.0</v>
      </c>
      <c r="K1048" s="5" t="s">
        <v>72</v>
      </c>
      <c r="M1048" s="5">
        <v>15.0</v>
      </c>
    </row>
    <row r="1049">
      <c r="A1049" s="5" t="s">
        <v>2854</v>
      </c>
      <c r="D1049" s="90" t="s">
        <v>21</v>
      </c>
      <c r="E1049" s="90" t="s">
        <v>4120</v>
      </c>
      <c r="F1049" s="5">
        <v>1990.0</v>
      </c>
      <c r="G1049" s="5" t="s">
        <v>1802</v>
      </c>
      <c r="H1049" s="5" t="s">
        <v>4121</v>
      </c>
      <c r="I1049" s="5">
        <v>526.0</v>
      </c>
      <c r="J1049" s="5" t="s">
        <v>105</v>
      </c>
      <c r="K1049" s="5" t="s">
        <v>666</v>
      </c>
      <c r="M1049" s="5">
        <v>5.0</v>
      </c>
    </row>
    <row r="1050">
      <c r="A1050" s="5" t="str">
        <f t="shared" ref="A1050:A1051" si="49">A1049+1</f>
        <v>#VALUE!</v>
      </c>
      <c r="D1050" s="90" t="s">
        <v>21</v>
      </c>
      <c r="E1050" s="90" t="s">
        <v>4122</v>
      </c>
      <c r="F1050" s="5">
        <v>1990.0</v>
      </c>
      <c r="G1050" s="5" t="s">
        <v>90</v>
      </c>
      <c r="H1050" s="5" t="s">
        <v>4123</v>
      </c>
      <c r="I1050" s="5">
        <v>428.0</v>
      </c>
      <c r="J1050" s="5" t="s">
        <v>105</v>
      </c>
      <c r="K1050" s="5" t="s">
        <v>72</v>
      </c>
      <c r="M1050" s="5">
        <v>10.0</v>
      </c>
    </row>
    <row r="1051">
      <c r="A1051" s="5" t="str">
        <f t="shared" si="49"/>
        <v>#VALUE!</v>
      </c>
      <c r="D1051" s="90" t="s">
        <v>21</v>
      </c>
      <c r="E1051" s="90" t="s">
        <v>4124</v>
      </c>
      <c r="F1051" s="5">
        <v>1990.0</v>
      </c>
      <c r="G1051" s="5" t="s">
        <v>90</v>
      </c>
      <c r="H1051" s="5" t="s">
        <v>4123</v>
      </c>
      <c r="I1051" s="5">
        <v>428.0</v>
      </c>
      <c r="J1051" s="5" t="s">
        <v>105</v>
      </c>
      <c r="K1051" s="5" t="s">
        <v>72</v>
      </c>
      <c r="M1051" s="5">
        <v>10.0</v>
      </c>
    </row>
    <row r="1052">
      <c r="A1052" s="5" t="s">
        <v>2854</v>
      </c>
      <c r="D1052" s="112"/>
      <c r="E1052" s="90" t="s">
        <v>4125</v>
      </c>
      <c r="F1052" s="5">
        <v>1990.0</v>
      </c>
      <c r="G1052" s="5" t="s">
        <v>4126</v>
      </c>
      <c r="H1052" s="5" t="s">
        <v>4127</v>
      </c>
      <c r="I1052" s="5">
        <v>25.0</v>
      </c>
      <c r="J1052" s="5" t="s">
        <v>105</v>
      </c>
      <c r="K1052" s="5" t="s">
        <v>25</v>
      </c>
      <c r="M1052" s="5">
        <v>10.0</v>
      </c>
    </row>
    <row r="1053">
      <c r="A1053" s="5" t="s">
        <v>2854</v>
      </c>
      <c r="D1053" s="90" t="s">
        <v>149</v>
      </c>
      <c r="E1053" s="90" t="s">
        <v>4128</v>
      </c>
      <c r="F1053" s="5">
        <v>1990.0</v>
      </c>
      <c r="G1053" s="5" t="s">
        <v>1802</v>
      </c>
      <c r="H1053" s="5" t="s">
        <v>4121</v>
      </c>
      <c r="I1053" s="5">
        <v>526.0</v>
      </c>
      <c r="J1053" s="5" t="s">
        <v>105</v>
      </c>
      <c r="K1053" s="5" t="s">
        <v>4129</v>
      </c>
      <c r="M1053" s="5">
        <v>10.0</v>
      </c>
    </row>
    <row r="1054">
      <c r="A1054" s="5" t="s">
        <v>2854</v>
      </c>
      <c r="D1054" s="90" t="s">
        <v>149</v>
      </c>
      <c r="E1054" s="90" t="s">
        <v>4130</v>
      </c>
      <c r="F1054" s="5">
        <v>1989.0</v>
      </c>
      <c r="G1054" s="5" t="s">
        <v>4131</v>
      </c>
      <c r="H1054" s="5" t="s">
        <v>4132</v>
      </c>
      <c r="I1054" s="5">
        <v>113.0</v>
      </c>
      <c r="J1054" s="5" t="s">
        <v>105</v>
      </c>
      <c r="K1054" s="5" t="s">
        <v>4129</v>
      </c>
      <c r="M1054" s="5">
        <v>10.0</v>
      </c>
    </row>
    <row r="1055">
      <c r="A1055" s="5" t="s">
        <v>2854</v>
      </c>
      <c r="D1055" s="90" t="s">
        <v>21</v>
      </c>
      <c r="E1055" s="90" t="s">
        <v>4133</v>
      </c>
      <c r="F1055" s="5">
        <v>1990.0</v>
      </c>
      <c r="G1055" s="5" t="s">
        <v>4126</v>
      </c>
      <c r="H1055" s="5" t="s">
        <v>4134</v>
      </c>
      <c r="I1055" s="5">
        <v>74.0</v>
      </c>
      <c r="J1055" s="5" t="s">
        <v>105</v>
      </c>
      <c r="K1055" s="5" t="s">
        <v>72</v>
      </c>
      <c r="M1055" s="5">
        <v>10.0</v>
      </c>
    </row>
    <row r="1056">
      <c r="A1056" s="5">
        <v>12345.0</v>
      </c>
      <c r="D1056" s="90" t="s">
        <v>21</v>
      </c>
      <c r="E1056" s="90" t="s">
        <v>4135</v>
      </c>
      <c r="F1056" s="5">
        <v>1990.0</v>
      </c>
      <c r="G1056" s="5" t="s">
        <v>1802</v>
      </c>
      <c r="H1056" s="5" t="s">
        <v>4123</v>
      </c>
      <c r="I1056" s="5">
        <v>356.0</v>
      </c>
      <c r="J1056" s="5" t="s">
        <v>105</v>
      </c>
      <c r="K1056" s="5" t="s">
        <v>72</v>
      </c>
      <c r="M1056" s="5">
        <v>15.0</v>
      </c>
    </row>
    <row r="1057">
      <c r="A1057" s="5">
        <f t="shared" ref="A1057:A1064" si="50">A1056+1</f>
        <v>12346</v>
      </c>
      <c r="D1057" s="90" t="s">
        <v>21</v>
      </c>
      <c r="E1057" s="90" t="s">
        <v>4136</v>
      </c>
      <c r="F1057" s="5">
        <v>1990.0</v>
      </c>
      <c r="G1057" s="5" t="s">
        <v>1802</v>
      </c>
      <c r="H1057" s="5" t="s">
        <v>4123</v>
      </c>
      <c r="I1057" s="5">
        <v>356.0</v>
      </c>
      <c r="J1057" s="5" t="s">
        <v>105</v>
      </c>
      <c r="K1057" s="5" t="s">
        <v>72</v>
      </c>
      <c r="M1057" s="5">
        <v>15.0</v>
      </c>
    </row>
    <row r="1058">
      <c r="A1058" s="5">
        <f t="shared" si="50"/>
        <v>12347</v>
      </c>
      <c r="D1058" s="90" t="s">
        <v>21</v>
      </c>
      <c r="E1058" s="90" t="s">
        <v>4137</v>
      </c>
      <c r="F1058" s="5">
        <v>1990.0</v>
      </c>
      <c r="G1058" s="5" t="s">
        <v>1802</v>
      </c>
      <c r="H1058" s="5" t="s">
        <v>4123</v>
      </c>
      <c r="I1058" s="5">
        <v>356.0</v>
      </c>
      <c r="J1058" s="5" t="s">
        <v>105</v>
      </c>
      <c r="K1058" s="5" t="s">
        <v>72</v>
      </c>
      <c r="M1058" s="5">
        <v>15.0</v>
      </c>
    </row>
    <row r="1059">
      <c r="A1059" s="5">
        <f t="shared" si="50"/>
        <v>12348</v>
      </c>
      <c r="D1059" s="90" t="s">
        <v>21</v>
      </c>
      <c r="E1059" s="90" t="s">
        <v>4138</v>
      </c>
      <c r="F1059" s="5">
        <v>1990.0</v>
      </c>
      <c r="G1059" s="5" t="s">
        <v>1802</v>
      </c>
      <c r="H1059" s="5" t="s">
        <v>4123</v>
      </c>
      <c r="I1059" s="5">
        <v>356.0</v>
      </c>
      <c r="J1059" s="5" t="s">
        <v>105</v>
      </c>
      <c r="K1059" s="5" t="s">
        <v>72</v>
      </c>
      <c r="M1059" s="5">
        <v>15.0</v>
      </c>
    </row>
    <row r="1060">
      <c r="A1060" s="5">
        <f t="shared" si="50"/>
        <v>12349</v>
      </c>
      <c r="D1060" s="90" t="s">
        <v>21</v>
      </c>
      <c r="E1060" s="90" t="s">
        <v>4139</v>
      </c>
      <c r="F1060" s="5">
        <v>1990.0</v>
      </c>
      <c r="G1060" s="5" t="s">
        <v>1802</v>
      </c>
      <c r="H1060" s="5" t="s">
        <v>4123</v>
      </c>
      <c r="I1060" s="5">
        <v>356.0</v>
      </c>
      <c r="J1060" s="5" t="s">
        <v>105</v>
      </c>
      <c r="K1060" s="5" t="s">
        <v>72</v>
      </c>
      <c r="M1060" s="5">
        <v>15.0</v>
      </c>
    </row>
    <row r="1061">
      <c r="A1061" s="5">
        <f t="shared" si="50"/>
        <v>12350</v>
      </c>
      <c r="D1061" s="90" t="s">
        <v>21</v>
      </c>
      <c r="E1061" s="90" t="s">
        <v>4140</v>
      </c>
      <c r="F1061" s="5">
        <v>1990.0</v>
      </c>
      <c r="G1061" s="5" t="s">
        <v>1802</v>
      </c>
      <c r="H1061" s="5" t="s">
        <v>4123</v>
      </c>
      <c r="I1061" s="5">
        <v>356.0</v>
      </c>
      <c r="J1061" s="5" t="s">
        <v>105</v>
      </c>
      <c r="K1061" s="5" t="s">
        <v>72</v>
      </c>
      <c r="M1061" s="5">
        <v>15.0</v>
      </c>
    </row>
    <row r="1062">
      <c r="A1062" s="5">
        <f t="shared" si="50"/>
        <v>12351</v>
      </c>
      <c r="D1062" s="90" t="s">
        <v>21</v>
      </c>
      <c r="E1062" s="90" t="s">
        <v>4141</v>
      </c>
      <c r="F1062" s="5">
        <v>1990.0</v>
      </c>
      <c r="G1062" s="5" t="s">
        <v>1802</v>
      </c>
      <c r="H1062" s="5" t="s">
        <v>4123</v>
      </c>
      <c r="I1062" s="5">
        <v>356.0</v>
      </c>
      <c r="J1062" s="5" t="s">
        <v>105</v>
      </c>
      <c r="K1062" s="5" t="s">
        <v>72</v>
      </c>
      <c r="M1062" s="5">
        <v>15.0</v>
      </c>
    </row>
    <row r="1063">
      <c r="A1063" s="5">
        <f t="shared" si="50"/>
        <v>12352</v>
      </c>
      <c r="D1063" s="90" t="s">
        <v>21</v>
      </c>
      <c r="E1063" s="90" t="s">
        <v>4142</v>
      </c>
      <c r="F1063" s="5">
        <v>1990.0</v>
      </c>
      <c r="G1063" s="5" t="s">
        <v>1802</v>
      </c>
      <c r="H1063" s="5" t="s">
        <v>4123</v>
      </c>
      <c r="I1063" s="5">
        <v>356.0</v>
      </c>
      <c r="J1063" s="5" t="s">
        <v>105</v>
      </c>
      <c r="K1063" s="5" t="s">
        <v>72</v>
      </c>
      <c r="M1063" s="5">
        <v>15.0</v>
      </c>
    </row>
    <row r="1064">
      <c r="A1064" s="5">
        <f t="shared" si="50"/>
        <v>12353</v>
      </c>
      <c r="D1064" s="90" t="s">
        <v>21</v>
      </c>
      <c r="E1064" s="90" t="s">
        <v>4143</v>
      </c>
      <c r="F1064" s="5">
        <v>1990.0</v>
      </c>
      <c r="G1064" s="5" t="s">
        <v>1802</v>
      </c>
      <c r="H1064" s="5" t="s">
        <v>4123</v>
      </c>
      <c r="I1064" s="5">
        <v>356.0</v>
      </c>
      <c r="J1064" s="5" t="s">
        <v>105</v>
      </c>
      <c r="K1064" s="5" t="s">
        <v>72</v>
      </c>
      <c r="M1064" s="5">
        <v>15.0</v>
      </c>
    </row>
    <row r="1065">
      <c r="A1065" s="5" t="s">
        <v>2854</v>
      </c>
      <c r="D1065" s="112"/>
      <c r="E1065" s="90" t="s">
        <v>4144</v>
      </c>
      <c r="F1065" s="5">
        <v>1984.0</v>
      </c>
      <c r="G1065" s="5" t="s">
        <v>62</v>
      </c>
      <c r="H1065" s="5" t="s">
        <v>4145</v>
      </c>
      <c r="I1065" s="5">
        <v>96.0</v>
      </c>
      <c r="J1065" s="5" t="s">
        <v>105</v>
      </c>
      <c r="K1065" s="5" t="s">
        <v>666</v>
      </c>
      <c r="M1065" s="5">
        <v>15.0</v>
      </c>
    </row>
    <row r="1066">
      <c r="A1066" s="5" t="s">
        <v>2854</v>
      </c>
      <c r="D1066" s="112"/>
      <c r="E1066" s="90" t="s">
        <v>4146</v>
      </c>
      <c r="F1066" s="5">
        <v>1984.0</v>
      </c>
      <c r="G1066" s="5" t="s">
        <v>62</v>
      </c>
      <c r="H1066" s="5" t="s">
        <v>4145</v>
      </c>
      <c r="I1066" s="5">
        <v>96.0</v>
      </c>
      <c r="J1066" s="5" t="s">
        <v>105</v>
      </c>
      <c r="K1066" s="5" t="s">
        <v>666</v>
      </c>
      <c r="M1066" s="5">
        <v>15.0</v>
      </c>
    </row>
    <row r="1067">
      <c r="A1067" s="5" t="s">
        <v>2854</v>
      </c>
      <c r="D1067" s="112"/>
      <c r="E1067" s="90" t="s">
        <v>4147</v>
      </c>
      <c r="F1067" s="5">
        <v>1984.0</v>
      </c>
      <c r="G1067" s="5" t="s">
        <v>62</v>
      </c>
      <c r="H1067" s="5" t="s">
        <v>4145</v>
      </c>
      <c r="I1067" s="5">
        <v>96.0</v>
      </c>
      <c r="J1067" s="5" t="s">
        <v>105</v>
      </c>
      <c r="K1067" s="5" t="s">
        <v>666</v>
      </c>
      <c r="M1067" s="5">
        <v>15.0</v>
      </c>
    </row>
    <row r="1068">
      <c r="A1068" s="5" t="s">
        <v>2854</v>
      </c>
      <c r="D1068" s="90" t="s">
        <v>21</v>
      </c>
      <c r="E1068" s="90" t="s">
        <v>4148</v>
      </c>
      <c r="F1068" s="5">
        <v>1990.0</v>
      </c>
      <c r="G1068" s="5" t="s">
        <v>1802</v>
      </c>
      <c r="H1068" s="5" t="s">
        <v>4121</v>
      </c>
      <c r="I1068" s="5">
        <v>526.0</v>
      </c>
      <c r="J1068" s="5" t="s">
        <v>105</v>
      </c>
      <c r="K1068" s="5" t="s">
        <v>72</v>
      </c>
      <c r="M1068" s="5">
        <v>15.0</v>
      </c>
    </row>
    <row r="1069">
      <c r="A1069" s="5" t="s">
        <v>2854</v>
      </c>
      <c r="D1069" s="90" t="s">
        <v>161</v>
      </c>
      <c r="E1069" s="90" t="s">
        <v>4149</v>
      </c>
      <c r="F1069" s="5">
        <v>1989.0</v>
      </c>
      <c r="G1069" s="5" t="s">
        <v>62</v>
      </c>
      <c r="H1069" s="5" t="s">
        <v>4150</v>
      </c>
      <c r="I1069" s="5">
        <v>136.0</v>
      </c>
      <c r="J1069" s="5" t="s">
        <v>105</v>
      </c>
      <c r="K1069" s="5" t="s">
        <v>72</v>
      </c>
      <c r="M1069" s="5">
        <v>15.0</v>
      </c>
    </row>
    <row r="1070">
      <c r="A1070" s="5"/>
      <c r="D1070" s="90"/>
      <c r="E1070" s="90"/>
      <c r="F1070" s="5"/>
      <c r="G1070" s="5"/>
      <c r="H1070" s="5"/>
      <c r="I1070" s="5"/>
      <c r="J1070" s="5"/>
      <c r="K1070" s="5"/>
      <c r="M1070" s="5"/>
    </row>
    <row r="1071">
      <c r="A1071" s="159"/>
      <c r="B1071" s="161"/>
      <c r="C1071" s="161"/>
      <c r="D1071" s="160"/>
      <c r="E1071" s="192" t="s">
        <v>3070</v>
      </c>
      <c r="F1071" s="193">
        <v>1988.0</v>
      </c>
      <c r="G1071" s="193" t="s">
        <v>102</v>
      </c>
      <c r="H1071" s="193" t="s">
        <v>288</v>
      </c>
      <c r="I1071" s="193">
        <v>17.0</v>
      </c>
      <c r="J1071" s="193" t="s">
        <v>243</v>
      </c>
      <c r="K1071" s="193" t="s">
        <v>763</v>
      </c>
      <c r="L1071" s="194"/>
      <c r="M1071" s="193">
        <v>90.0</v>
      </c>
      <c r="N1071" s="161"/>
      <c r="O1071" s="161"/>
      <c r="P1071" s="161"/>
      <c r="Q1071" s="161"/>
      <c r="R1071" s="161"/>
      <c r="S1071" s="161"/>
      <c r="T1071" s="161"/>
      <c r="U1071" s="161"/>
      <c r="V1071" s="161"/>
      <c r="W1071" s="161"/>
      <c r="X1071" s="161"/>
      <c r="Y1071" s="161"/>
      <c r="Z1071" s="161"/>
    </row>
    <row r="1072">
      <c r="A1072" s="159"/>
      <c r="B1072" s="161"/>
      <c r="C1072" s="161"/>
      <c r="D1072" s="160"/>
      <c r="E1072" s="192" t="s">
        <v>3069</v>
      </c>
      <c r="F1072" s="193">
        <v>2019.0</v>
      </c>
      <c r="G1072" s="193" t="s">
        <v>1099</v>
      </c>
      <c r="H1072" s="193" t="s">
        <v>1848</v>
      </c>
      <c r="I1072" s="193">
        <v>161.0</v>
      </c>
      <c r="J1072" s="193"/>
      <c r="K1072" s="193" t="s">
        <v>30</v>
      </c>
      <c r="L1072" s="161"/>
      <c r="M1072" s="159"/>
      <c r="N1072" s="161"/>
      <c r="O1072" s="161"/>
      <c r="P1072" s="161"/>
      <c r="Q1072" s="161"/>
      <c r="R1072" s="161"/>
      <c r="S1072" s="161"/>
      <c r="T1072" s="161"/>
      <c r="U1072" s="161"/>
      <c r="V1072" s="161"/>
      <c r="W1072" s="161"/>
      <c r="X1072" s="161"/>
      <c r="Y1072" s="161"/>
      <c r="Z1072" s="161"/>
    </row>
    <row r="1073">
      <c r="A1073" s="159"/>
      <c r="B1073" s="161"/>
      <c r="C1073" s="161"/>
      <c r="D1073" s="160"/>
      <c r="E1073" s="193">
        <v>6183512.0</v>
      </c>
      <c r="F1073" s="193">
        <v>2020.0</v>
      </c>
      <c r="G1073" s="193" t="s">
        <v>884</v>
      </c>
      <c r="H1073" s="193" t="s">
        <v>895</v>
      </c>
      <c r="I1073" s="193">
        <v>261.0</v>
      </c>
      <c r="J1073" s="193" t="s">
        <v>1226</v>
      </c>
      <c r="K1073" s="193" t="s">
        <v>68</v>
      </c>
      <c r="L1073" s="161"/>
      <c r="M1073" s="159"/>
      <c r="N1073" s="161"/>
      <c r="O1073" s="161"/>
      <c r="P1073" s="161"/>
      <c r="Q1073" s="161"/>
      <c r="R1073" s="161"/>
      <c r="S1073" s="161"/>
      <c r="T1073" s="161"/>
      <c r="U1073" s="161"/>
      <c r="V1073" s="161"/>
      <c r="W1073" s="161"/>
      <c r="X1073" s="161"/>
      <c r="Y1073" s="161"/>
      <c r="Z1073" s="161"/>
    </row>
    <row r="1074">
      <c r="A1074" s="5"/>
      <c r="D1074" s="90"/>
      <c r="E1074" s="90"/>
      <c r="F1074" s="5"/>
      <c r="G1074" s="5"/>
      <c r="H1074" s="5"/>
      <c r="I1074" s="5"/>
      <c r="J1074" s="5"/>
      <c r="K1074" s="5"/>
      <c r="M1074" s="5"/>
    </row>
    <row r="1075">
      <c r="A1075" s="5"/>
      <c r="D1075" s="90"/>
      <c r="E1075" s="90"/>
      <c r="F1075" s="5"/>
      <c r="G1075" s="5"/>
      <c r="H1075" s="5"/>
      <c r="I1075" s="5"/>
      <c r="J1075" s="5"/>
      <c r="K1075" s="5"/>
      <c r="M1075" s="5"/>
    </row>
    <row r="1076">
      <c r="A1076" s="5"/>
      <c r="D1076" s="90"/>
      <c r="E1076" s="90"/>
      <c r="F1076" s="5"/>
      <c r="G1076" s="5"/>
      <c r="H1076" s="5"/>
      <c r="I1076" s="5"/>
      <c r="J1076" s="5"/>
      <c r="K1076" s="5"/>
      <c r="M1076" s="5"/>
    </row>
    <row r="1077">
      <c r="A1077" s="5"/>
      <c r="D1077" s="90"/>
      <c r="E1077" s="90"/>
      <c r="F1077" s="5"/>
      <c r="G1077" s="5"/>
      <c r="H1077" s="5"/>
      <c r="I1077" s="5"/>
      <c r="J1077" s="5"/>
      <c r="K1077" s="5"/>
      <c r="M1077" s="5"/>
    </row>
    <row r="1078">
      <c r="A1078" s="5"/>
      <c r="D1078" s="90"/>
      <c r="E1078" s="90"/>
      <c r="F1078" s="5"/>
      <c r="G1078" s="5"/>
      <c r="H1078" s="5"/>
      <c r="I1078" s="5"/>
      <c r="J1078" s="5"/>
      <c r="K1078" s="5"/>
      <c r="M1078" s="5"/>
    </row>
    <row r="1079">
      <c r="A1079" s="5"/>
      <c r="D1079" s="90"/>
      <c r="E1079" s="90"/>
      <c r="F1079" s="5"/>
      <c r="G1079" s="5"/>
      <c r="H1079" s="5"/>
      <c r="I1079" s="5"/>
      <c r="J1079" s="5"/>
      <c r="K1079" s="5"/>
      <c r="M1079" s="5"/>
    </row>
    <row r="1080">
      <c r="A1080" s="5"/>
      <c r="D1080" s="90"/>
      <c r="E1080" s="90"/>
      <c r="F1080" s="5"/>
      <c r="G1080" s="5"/>
      <c r="H1080" s="5"/>
      <c r="I1080" s="5"/>
      <c r="J1080" s="5"/>
      <c r="K1080" s="5"/>
      <c r="M1080" s="5"/>
    </row>
    <row r="1081">
      <c r="A1081" s="5"/>
      <c r="D1081" s="90"/>
      <c r="E1081" s="90"/>
      <c r="F1081" s="5"/>
      <c r="G1081" s="5"/>
      <c r="H1081" s="5"/>
      <c r="I1081" s="5"/>
      <c r="J1081" s="5"/>
      <c r="K1081" s="5"/>
      <c r="M1081" s="5"/>
    </row>
    <row r="1082">
      <c r="A1082" s="5"/>
      <c r="D1082" s="90"/>
      <c r="E1082" s="90"/>
      <c r="F1082" s="5"/>
      <c r="G1082" s="5"/>
      <c r="H1082" s="5"/>
      <c r="I1082" s="5"/>
      <c r="J1082" s="5"/>
      <c r="K1082" s="5"/>
      <c r="M1082" s="5"/>
    </row>
    <row r="1083">
      <c r="A1083" s="5"/>
      <c r="D1083" s="90"/>
      <c r="E1083" s="90"/>
      <c r="F1083" s="5"/>
      <c r="G1083" s="5"/>
      <c r="H1083" s="5"/>
      <c r="I1083" s="5"/>
      <c r="J1083" s="5"/>
      <c r="K1083" s="5"/>
      <c r="M1083" s="5"/>
    </row>
    <row r="1084">
      <c r="A1084" s="5"/>
      <c r="D1084" s="90"/>
      <c r="E1084" s="90"/>
      <c r="F1084" s="5"/>
      <c r="G1084" s="5"/>
      <c r="H1084" s="5"/>
      <c r="I1084" s="5"/>
      <c r="J1084" s="5"/>
      <c r="K1084" s="5"/>
      <c r="M1084" s="5"/>
    </row>
    <row r="1085">
      <c r="A1085" s="5"/>
      <c r="D1085" s="90"/>
      <c r="E1085" s="90"/>
      <c r="F1085" s="5"/>
      <c r="G1085" s="5"/>
      <c r="H1085" s="5"/>
      <c r="I1085" s="5"/>
      <c r="J1085" s="5"/>
      <c r="K1085" s="5"/>
      <c r="M1085" s="5"/>
    </row>
    <row r="1086">
      <c r="A1086" s="5"/>
      <c r="D1086" s="90"/>
      <c r="E1086" s="90"/>
      <c r="F1086" s="5"/>
      <c r="G1086" s="5"/>
      <c r="H1086" s="5"/>
      <c r="I1086" s="5"/>
      <c r="J1086" s="5"/>
      <c r="K1086" s="5"/>
      <c r="M1086" s="5"/>
    </row>
    <row r="1087">
      <c r="A1087" s="5"/>
      <c r="D1087" s="90"/>
      <c r="E1087" s="90"/>
      <c r="F1087" s="5"/>
      <c r="G1087" s="5"/>
      <c r="H1087" s="5"/>
      <c r="I1087" s="5"/>
      <c r="J1087" s="5"/>
      <c r="K1087" s="5"/>
      <c r="M1087" s="5"/>
    </row>
    <row r="1088">
      <c r="A1088" s="5"/>
      <c r="D1088" s="90"/>
      <c r="E1088" s="90"/>
      <c r="F1088" s="5"/>
      <c r="G1088" s="5"/>
      <c r="H1088" s="5"/>
      <c r="I1088" s="5"/>
      <c r="J1088" s="5"/>
      <c r="K1088" s="5"/>
      <c r="M1088" s="5"/>
    </row>
    <row r="1089">
      <c r="A1089" s="5"/>
      <c r="D1089" s="90"/>
      <c r="E1089" s="90"/>
      <c r="F1089" s="5"/>
      <c r="G1089" s="5"/>
      <c r="H1089" s="5"/>
      <c r="I1089" s="5"/>
      <c r="J1089" s="5"/>
      <c r="K1089" s="5"/>
      <c r="M1089" s="5"/>
    </row>
    <row r="1090">
      <c r="A1090" s="5"/>
      <c r="D1090" s="90"/>
      <c r="E1090" s="90"/>
      <c r="F1090" s="5"/>
      <c r="G1090" s="5"/>
      <c r="H1090" s="5"/>
      <c r="I1090" s="5"/>
      <c r="J1090" s="5"/>
      <c r="K1090" s="5"/>
      <c r="M1090" s="5"/>
    </row>
    <row r="1091">
      <c r="A1091" s="5"/>
      <c r="D1091" s="90"/>
      <c r="E1091" s="90"/>
      <c r="F1091" s="5"/>
      <c r="G1091" s="5"/>
      <c r="H1091" s="5"/>
      <c r="I1091" s="5"/>
      <c r="J1091" s="5"/>
      <c r="K1091" s="5"/>
      <c r="M1091" s="5"/>
    </row>
    <row r="1092">
      <c r="A1092" s="5"/>
      <c r="D1092" s="90"/>
      <c r="E1092" s="90"/>
      <c r="F1092" s="5"/>
      <c r="G1092" s="5"/>
      <c r="H1092" s="5"/>
      <c r="I1092" s="5"/>
      <c r="J1092" s="5"/>
      <c r="K1092" s="5"/>
      <c r="M1092" s="5"/>
    </row>
    <row r="1093">
      <c r="A1093" s="5"/>
      <c r="D1093" s="90"/>
      <c r="E1093" s="90"/>
      <c r="F1093" s="5"/>
      <c r="G1093" s="5"/>
      <c r="H1093" s="5"/>
      <c r="I1093" s="5"/>
      <c r="J1093" s="5"/>
      <c r="K1093" s="5"/>
      <c r="M1093" s="5"/>
    </row>
    <row r="1094">
      <c r="A1094" s="5"/>
      <c r="D1094" s="90"/>
      <c r="E1094" s="90"/>
      <c r="F1094" s="5"/>
      <c r="G1094" s="5"/>
      <c r="H1094" s="5"/>
      <c r="I1094" s="5"/>
      <c r="J1094" s="5"/>
      <c r="K1094" s="5"/>
      <c r="M1094" s="5"/>
    </row>
    <row r="1095">
      <c r="A1095" s="5"/>
      <c r="D1095" s="90"/>
      <c r="E1095" s="90"/>
      <c r="F1095" s="5"/>
      <c r="G1095" s="5"/>
      <c r="H1095" s="5"/>
      <c r="I1095" s="5"/>
      <c r="J1095" s="5"/>
      <c r="K1095" s="5"/>
      <c r="M1095" s="5"/>
    </row>
    <row r="1096">
      <c r="A1096" s="5"/>
      <c r="D1096" s="90"/>
      <c r="E1096" s="90"/>
      <c r="F1096" s="5"/>
      <c r="G1096" s="5"/>
      <c r="H1096" s="5"/>
      <c r="I1096" s="5"/>
      <c r="J1096" s="5"/>
      <c r="K1096" s="5"/>
      <c r="M1096" s="5"/>
    </row>
    <row r="1097">
      <c r="A1097" s="5"/>
      <c r="D1097" s="90"/>
      <c r="E1097" s="90"/>
      <c r="F1097" s="5"/>
      <c r="G1097" s="5"/>
      <c r="H1097" s="5"/>
      <c r="I1097" s="5"/>
      <c r="J1097" s="5"/>
      <c r="K1097" s="5"/>
      <c r="M1097" s="5"/>
    </row>
    <row r="1098">
      <c r="A1098" s="5"/>
      <c r="D1098" s="90"/>
      <c r="E1098" s="90"/>
      <c r="F1098" s="5"/>
      <c r="G1098" s="5"/>
      <c r="H1098" s="5"/>
      <c r="I1098" s="5"/>
      <c r="J1098" s="5"/>
      <c r="K1098" s="5"/>
      <c r="M1098" s="5"/>
    </row>
    <row r="1099">
      <c r="A1099" s="5"/>
      <c r="D1099" s="90"/>
      <c r="E1099" s="90"/>
      <c r="F1099" s="5"/>
      <c r="G1099" s="5"/>
      <c r="H1099" s="5"/>
      <c r="I1099" s="5"/>
      <c r="J1099" s="5"/>
      <c r="K1099" s="5"/>
      <c r="M1099" s="5"/>
    </row>
    <row r="1100">
      <c r="A1100" s="5"/>
      <c r="D1100" s="90"/>
      <c r="E1100" s="90"/>
      <c r="F1100" s="5"/>
      <c r="G1100" s="5"/>
      <c r="H1100" s="5"/>
      <c r="I1100" s="5"/>
      <c r="J1100" s="5"/>
      <c r="K1100" s="5"/>
      <c r="M1100" s="5"/>
    </row>
    <row r="1101">
      <c r="A1101" s="5"/>
      <c r="D1101" s="90"/>
      <c r="E1101" s="90"/>
      <c r="F1101" s="5"/>
      <c r="G1101" s="5"/>
      <c r="H1101" s="5"/>
      <c r="I1101" s="5"/>
      <c r="J1101" s="5"/>
      <c r="K1101" s="5"/>
      <c r="M1101" s="5"/>
    </row>
    <row r="1102">
      <c r="A1102" s="5"/>
      <c r="D1102" s="90"/>
      <c r="E1102" s="90"/>
      <c r="F1102" s="5"/>
      <c r="G1102" s="5"/>
      <c r="H1102" s="5"/>
      <c r="I1102" s="5"/>
      <c r="J1102" s="5"/>
      <c r="K1102" s="5"/>
      <c r="M1102" s="5"/>
    </row>
    <row r="1103">
      <c r="A1103" s="5"/>
      <c r="D1103" s="90"/>
      <c r="E1103" s="90"/>
      <c r="F1103" s="5"/>
      <c r="G1103" s="5"/>
      <c r="H1103" s="5"/>
      <c r="I1103" s="5"/>
      <c r="J1103" s="5"/>
      <c r="K1103" s="5"/>
      <c r="M1103" s="5"/>
    </row>
    <row r="1104">
      <c r="A1104" s="5"/>
      <c r="D1104" s="90"/>
      <c r="E1104" s="90"/>
      <c r="F1104" s="5"/>
      <c r="G1104" s="5"/>
      <c r="H1104" s="5"/>
      <c r="I1104" s="5"/>
      <c r="J1104" s="5"/>
      <c r="K1104" s="5"/>
      <c r="M1104" s="5"/>
    </row>
    <row r="1105">
      <c r="A1105" s="5"/>
      <c r="D1105" s="90"/>
      <c r="E1105" s="90"/>
      <c r="F1105" s="5"/>
      <c r="G1105" s="5"/>
      <c r="H1105" s="5"/>
      <c r="I1105" s="5"/>
      <c r="J1105" s="5"/>
      <c r="K1105" s="5"/>
      <c r="M1105" s="5"/>
    </row>
    <row r="1106">
      <c r="A1106" s="5"/>
      <c r="D1106" s="90"/>
      <c r="E1106" s="90"/>
      <c r="F1106" s="5"/>
      <c r="G1106" s="5"/>
      <c r="H1106" s="5"/>
      <c r="I1106" s="5"/>
      <c r="J1106" s="5"/>
      <c r="K1106" s="5"/>
      <c r="M1106" s="5"/>
    </row>
    <row r="1107">
      <c r="A1107" s="5"/>
      <c r="D1107" s="90"/>
      <c r="E1107" s="90"/>
      <c r="F1107" s="5"/>
      <c r="G1107" s="5"/>
      <c r="H1107" s="5"/>
      <c r="I1107" s="5"/>
      <c r="J1107" s="5"/>
      <c r="K1107" s="5"/>
      <c r="M1107" s="5"/>
    </row>
    <row r="1108">
      <c r="A1108" s="5"/>
      <c r="D1108" s="90"/>
      <c r="E1108" s="90"/>
      <c r="F1108" s="5"/>
      <c r="G1108" s="5"/>
      <c r="H1108" s="5"/>
      <c r="I1108" s="5"/>
      <c r="J1108" s="5"/>
      <c r="K1108" s="5"/>
      <c r="M1108" s="5"/>
    </row>
    <row r="1109">
      <c r="A1109" s="5"/>
      <c r="D1109" s="90"/>
      <c r="E1109" s="90"/>
      <c r="F1109" s="5"/>
      <c r="G1109" s="5"/>
      <c r="H1109" s="5"/>
      <c r="I1109" s="5"/>
      <c r="J1109" s="5"/>
      <c r="K1109" s="5"/>
      <c r="M1109" s="5"/>
    </row>
    <row r="1110">
      <c r="A1110" s="5"/>
      <c r="D1110" s="90"/>
      <c r="E1110" s="90"/>
      <c r="F1110" s="5"/>
      <c r="G1110" s="5"/>
      <c r="H1110" s="5"/>
      <c r="I1110" s="5"/>
      <c r="J1110" s="5"/>
      <c r="K1110" s="5"/>
      <c r="M1110" s="5"/>
    </row>
    <row r="1111">
      <c r="A1111" s="5"/>
      <c r="D1111" s="90"/>
      <c r="E1111" s="90"/>
      <c r="F1111" s="5"/>
      <c r="G1111" s="5"/>
      <c r="H1111" s="5"/>
      <c r="I1111" s="5"/>
      <c r="J1111" s="5"/>
      <c r="K1111" s="5"/>
      <c r="M1111" s="5"/>
    </row>
    <row r="1112">
      <c r="A1112" s="5"/>
      <c r="D1112" s="90"/>
      <c r="E1112" s="90"/>
      <c r="F1112" s="5"/>
      <c r="G1112" s="5"/>
      <c r="H1112" s="5"/>
      <c r="I1112" s="5"/>
      <c r="J1112" s="5"/>
      <c r="K1112" s="5"/>
      <c r="M1112" s="5"/>
    </row>
    <row r="1113">
      <c r="A1113" s="5"/>
      <c r="D1113" s="90"/>
      <c r="E1113" s="90"/>
      <c r="F1113" s="5"/>
      <c r="G1113" s="5"/>
      <c r="H1113" s="5"/>
      <c r="I1113" s="5"/>
      <c r="J1113" s="5"/>
      <c r="K1113" s="5"/>
      <c r="M1113" s="5"/>
    </row>
    <row r="1114">
      <c r="A1114" s="5"/>
      <c r="D1114" s="90"/>
      <c r="E1114" s="90"/>
      <c r="F1114" s="5"/>
      <c r="G1114" s="5"/>
      <c r="H1114" s="5"/>
      <c r="I1114" s="5"/>
      <c r="J1114" s="5"/>
      <c r="K1114" s="5"/>
      <c r="M1114" s="5"/>
    </row>
    <row r="1115">
      <c r="A1115" s="5"/>
      <c r="D1115" s="90"/>
      <c r="E1115" s="90"/>
      <c r="F1115" s="5"/>
      <c r="G1115" s="5"/>
      <c r="H1115" s="5"/>
      <c r="I1115" s="5"/>
      <c r="J1115" s="5"/>
      <c r="K1115" s="5"/>
      <c r="M1115" s="5"/>
    </row>
    <row r="1116">
      <c r="A1116" s="5"/>
      <c r="D1116" s="90"/>
      <c r="E1116" s="90"/>
      <c r="F1116" s="5"/>
      <c r="G1116" s="5"/>
      <c r="H1116" s="5"/>
      <c r="I1116" s="5"/>
      <c r="J1116" s="5"/>
      <c r="K1116" s="5"/>
      <c r="M1116" s="5"/>
    </row>
    <row r="1117">
      <c r="A1117" s="5"/>
      <c r="D1117" s="90"/>
      <c r="E1117" s="90"/>
      <c r="F1117" s="5"/>
      <c r="G1117" s="5"/>
      <c r="H1117" s="5"/>
      <c r="I1117" s="5"/>
      <c r="J1117" s="5"/>
      <c r="K1117" s="5"/>
      <c r="M1117" s="5"/>
    </row>
    <row r="1118">
      <c r="A1118" s="5"/>
      <c r="D1118" s="90"/>
      <c r="E1118" s="90"/>
      <c r="F1118" s="5"/>
      <c r="G1118" s="5"/>
      <c r="H1118" s="5"/>
      <c r="I1118" s="5"/>
      <c r="J1118" s="5"/>
      <c r="K1118" s="5"/>
      <c r="M1118" s="5"/>
    </row>
    <row r="1119">
      <c r="A1119" s="5"/>
      <c r="D1119" s="90"/>
      <c r="E1119" s="90"/>
      <c r="F1119" s="5"/>
      <c r="G1119" s="5"/>
      <c r="H1119" s="5"/>
      <c r="I1119" s="5"/>
      <c r="J1119" s="5"/>
      <c r="K1119" s="5"/>
      <c r="M1119" s="5"/>
    </row>
    <row r="1120">
      <c r="A1120" s="5"/>
      <c r="D1120" s="90"/>
      <c r="E1120" s="90"/>
      <c r="F1120" s="5"/>
      <c r="G1120" s="5"/>
      <c r="H1120" s="5"/>
      <c r="I1120" s="5"/>
      <c r="J1120" s="5"/>
      <c r="K1120" s="5"/>
      <c r="M1120" s="5"/>
    </row>
    <row r="1121">
      <c r="A1121" s="5"/>
      <c r="D1121" s="90"/>
      <c r="E1121" s="90"/>
      <c r="F1121" s="5"/>
      <c r="G1121" s="5"/>
      <c r="H1121" s="5"/>
      <c r="I1121" s="5"/>
      <c r="J1121" s="5"/>
      <c r="K1121" s="5"/>
      <c r="M1121" s="5"/>
    </row>
    <row r="1122">
      <c r="A1122" s="5"/>
      <c r="D1122" s="90"/>
      <c r="E1122" s="90"/>
      <c r="F1122" s="5"/>
      <c r="G1122" s="5"/>
      <c r="H1122" s="5"/>
      <c r="I1122" s="5"/>
      <c r="J1122" s="5"/>
      <c r="K1122" s="5"/>
      <c r="M1122" s="5"/>
    </row>
    <row r="1123">
      <c r="A1123" s="5"/>
      <c r="D1123" s="90"/>
      <c r="E1123" s="90"/>
      <c r="F1123" s="5"/>
      <c r="G1123" s="5"/>
      <c r="H1123" s="5"/>
      <c r="I1123" s="5"/>
      <c r="J1123" s="5"/>
      <c r="K1123" s="5"/>
      <c r="M1123" s="5"/>
    </row>
    <row r="1124">
      <c r="A1124" s="5"/>
      <c r="D1124" s="90"/>
      <c r="E1124" s="90"/>
      <c r="F1124" s="5"/>
      <c r="G1124" s="5"/>
      <c r="H1124" s="5"/>
      <c r="I1124" s="5"/>
      <c r="J1124" s="5"/>
      <c r="K1124" s="5"/>
      <c r="M1124" s="5"/>
    </row>
    <row r="1125">
      <c r="A1125" s="5"/>
      <c r="D1125" s="90"/>
      <c r="E1125" s="90"/>
      <c r="F1125" s="5"/>
      <c r="G1125" s="5"/>
      <c r="H1125" s="5"/>
      <c r="I1125" s="5"/>
      <c r="J1125" s="5"/>
      <c r="K1125" s="5"/>
      <c r="M1125" s="5"/>
    </row>
    <row r="1126">
      <c r="A1126" s="5"/>
      <c r="D1126" s="90"/>
      <c r="E1126" s="90"/>
      <c r="F1126" s="5"/>
      <c r="G1126" s="5"/>
      <c r="H1126" s="5"/>
      <c r="I1126" s="5"/>
      <c r="J1126" s="5"/>
      <c r="K1126" s="5"/>
      <c r="M1126" s="5"/>
    </row>
    <row r="1127">
      <c r="A1127" s="5"/>
      <c r="D1127" s="90"/>
      <c r="E1127" s="90"/>
      <c r="F1127" s="5"/>
      <c r="G1127" s="5"/>
      <c r="H1127" s="5"/>
      <c r="I1127" s="5"/>
      <c r="J1127" s="5"/>
      <c r="K1127" s="5"/>
      <c r="M1127" s="5"/>
    </row>
    <row r="1128">
      <c r="A1128" s="5"/>
      <c r="D1128" s="90"/>
      <c r="E1128" s="90"/>
      <c r="F1128" s="5"/>
      <c r="G1128" s="5"/>
      <c r="H1128" s="5"/>
      <c r="I1128" s="5"/>
      <c r="J1128" s="5"/>
      <c r="K1128" s="5"/>
      <c r="M1128" s="5"/>
    </row>
    <row r="1129">
      <c r="A1129" s="5"/>
      <c r="D1129" s="90"/>
      <c r="E1129" s="90"/>
      <c r="F1129" s="5"/>
      <c r="G1129" s="5"/>
      <c r="H1129" s="5"/>
      <c r="I1129" s="5"/>
      <c r="J1129" s="5"/>
      <c r="K1129" s="5"/>
      <c r="M1129" s="5"/>
    </row>
    <row r="1130">
      <c r="A1130" s="5"/>
      <c r="D1130" s="90"/>
      <c r="E1130" s="90"/>
      <c r="F1130" s="5"/>
      <c r="G1130" s="5"/>
      <c r="H1130" s="5"/>
      <c r="I1130" s="5"/>
      <c r="J1130" s="5"/>
      <c r="K1130" s="5"/>
      <c r="M1130" s="5"/>
    </row>
    <row r="1131">
      <c r="A1131" s="5"/>
      <c r="D1131" s="90"/>
      <c r="E1131" s="90"/>
      <c r="F1131" s="5"/>
      <c r="G1131" s="5"/>
      <c r="H1131" s="5"/>
      <c r="I1131" s="5"/>
      <c r="J1131" s="5"/>
      <c r="K1131" s="5"/>
      <c r="M1131" s="5"/>
    </row>
    <row r="1132">
      <c r="A1132" s="5"/>
      <c r="D1132" s="90"/>
      <c r="E1132" s="90"/>
      <c r="F1132" s="5"/>
      <c r="G1132" s="5"/>
      <c r="H1132" s="5"/>
      <c r="I1132" s="5"/>
      <c r="J1132" s="5"/>
      <c r="K1132" s="5"/>
      <c r="M1132" s="5"/>
    </row>
    <row r="1133">
      <c r="A1133" s="5"/>
      <c r="D1133" s="90"/>
      <c r="E1133" s="90"/>
      <c r="F1133" s="5"/>
      <c r="G1133" s="5"/>
      <c r="H1133" s="5"/>
      <c r="I1133" s="5"/>
      <c r="J1133" s="5"/>
      <c r="K1133" s="5"/>
      <c r="M1133" s="5"/>
    </row>
    <row r="1134">
      <c r="A1134" s="5"/>
      <c r="D1134" s="90"/>
      <c r="E1134" s="90"/>
      <c r="F1134" s="5"/>
      <c r="G1134" s="5"/>
      <c r="H1134" s="5"/>
      <c r="I1134" s="5"/>
      <c r="J1134" s="5"/>
      <c r="K1134" s="5"/>
      <c r="M1134" s="5"/>
    </row>
    <row r="1135">
      <c r="A1135" s="5"/>
      <c r="D1135" s="90"/>
      <c r="E1135" s="90"/>
      <c r="F1135" s="5"/>
      <c r="G1135" s="5"/>
      <c r="H1135" s="5"/>
      <c r="I1135" s="5"/>
      <c r="J1135" s="5"/>
      <c r="K1135" s="5"/>
      <c r="M1135" s="5"/>
    </row>
    <row r="1136">
      <c r="A1136" s="5"/>
      <c r="D1136" s="90"/>
      <c r="E1136" s="90"/>
      <c r="F1136" s="5"/>
      <c r="G1136" s="5"/>
      <c r="H1136" s="5"/>
      <c r="I1136" s="5"/>
      <c r="J1136" s="5"/>
      <c r="K1136" s="5"/>
      <c r="M1136" s="5"/>
    </row>
    <row r="1137">
      <c r="A1137" s="5"/>
      <c r="D1137" s="90"/>
      <c r="E1137" s="90"/>
      <c r="F1137" s="5"/>
      <c r="G1137" s="5"/>
      <c r="H1137" s="5"/>
      <c r="I1137" s="5"/>
      <c r="J1137" s="5"/>
      <c r="K1137" s="5"/>
      <c r="M1137" s="5"/>
    </row>
    <row r="1138">
      <c r="A1138" s="5"/>
      <c r="D1138" s="90"/>
      <c r="E1138" s="90"/>
      <c r="F1138" s="5"/>
      <c r="G1138" s="5"/>
      <c r="H1138" s="5"/>
      <c r="I1138" s="5"/>
      <c r="J1138" s="5"/>
      <c r="K1138" s="5"/>
      <c r="M1138" s="5"/>
    </row>
    <row r="1139">
      <c r="A1139" s="5"/>
      <c r="D1139" s="90"/>
      <c r="E1139" s="90"/>
      <c r="F1139" s="5"/>
      <c r="G1139" s="5"/>
      <c r="H1139" s="5"/>
      <c r="I1139" s="5"/>
      <c r="J1139" s="5"/>
      <c r="K1139" s="5"/>
      <c r="M1139" s="5"/>
    </row>
    <row r="1140">
      <c r="A1140" s="5"/>
      <c r="D1140" s="90"/>
      <c r="E1140" s="90"/>
      <c r="F1140" s="5"/>
      <c r="G1140" s="5"/>
      <c r="H1140" s="5"/>
      <c r="I1140" s="5"/>
      <c r="J1140" s="5"/>
      <c r="K1140" s="5"/>
      <c r="M1140" s="5"/>
    </row>
    <row r="1141">
      <c r="A1141" s="5"/>
      <c r="D1141" s="90"/>
      <c r="E1141" s="90"/>
      <c r="F1141" s="5"/>
      <c r="G1141" s="5"/>
      <c r="H1141" s="5"/>
      <c r="I1141" s="5"/>
      <c r="J1141" s="5"/>
      <c r="K1141" s="5"/>
      <c r="M1141" s="5"/>
    </row>
    <row r="1142">
      <c r="A1142" s="5"/>
      <c r="D1142" s="90"/>
      <c r="E1142" s="90"/>
      <c r="F1142" s="5"/>
      <c r="G1142" s="5"/>
      <c r="H1142" s="5"/>
      <c r="I1142" s="5"/>
      <c r="J1142" s="5"/>
      <c r="K1142" s="5"/>
      <c r="M1142" s="5"/>
    </row>
    <row r="1143">
      <c r="A1143" s="5"/>
      <c r="D1143" s="90"/>
      <c r="E1143" s="90"/>
      <c r="F1143" s="5"/>
      <c r="G1143" s="5"/>
      <c r="H1143" s="5"/>
      <c r="I1143" s="5"/>
      <c r="J1143" s="5"/>
      <c r="K1143" s="5"/>
      <c r="M1143" s="5"/>
    </row>
    <row r="1144">
      <c r="A1144" s="5"/>
      <c r="D1144" s="90"/>
      <c r="E1144" s="90"/>
      <c r="F1144" s="5"/>
      <c r="G1144" s="5"/>
      <c r="H1144" s="5"/>
      <c r="I1144" s="5"/>
      <c r="J1144" s="5"/>
      <c r="K1144" s="5"/>
      <c r="M1144" s="5"/>
    </row>
    <row r="1145">
      <c r="A1145" s="5"/>
      <c r="D1145" s="90"/>
      <c r="E1145" s="90"/>
      <c r="F1145" s="5"/>
      <c r="G1145" s="5"/>
      <c r="H1145" s="5"/>
      <c r="I1145" s="5"/>
      <c r="J1145" s="5"/>
      <c r="K1145" s="5"/>
      <c r="M1145" s="5"/>
    </row>
    <row r="1146">
      <c r="A1146" s="5"/>
      <c r="D1146" s="90"/>
      <c r="E1146" s="90"/>
      <c r="F1146" s="5"/>
      <c r="G1146" s="5"/>
      <c r="H1146" s="5"/>
      <c r="I1146" s="5"/>
      <c r="J1146" s="5"/>
      <c r="K1146" s="5"/>
      <c r="M1146" s="5"/>
    </row>
    <row r="1147">
      <c r="A1147" s="5"/>
      <c r="D1147" s="90"/>
      <c r="E1147" s="90"/>
      <c r="F1147" s="5"/>
      <c r="G1147" s="5"/>
      <c r="H1147" s="5"/>
      <c r="I1147" s="5"/>
      <c r="J1147" s="5"/>
      <c r="K1147" s="5"/>
      <c r="M1147" s="5"/>
    </row>
    <row r="1148">
      <c r="A1148" s="5"/>
      <c r="D1148" s="90"/>
      <c r="E1148" s="90"/>
      <c r="F1148" s="5"/>
      <c r="G1148" s="5"/>
      <c r="H1148" s="5"/>
      <c r="I1148" s="5"/>
      <c r="J1148" s="5"/>
      <c r="K1148" s="5"/>
      <c r="M1148" s="5"/>
    </row>
    <row r="1149">
      <c r="A1149" s="5"/>
      <c r="D1149" s="90"/>
      <c r="E1149" s="90"/>
      <c r="F1149" s="5"/>
      <c r="G1149" s="5"/>
      <c r="H1149" s="5"/>
      <c r="I1149" s="5"/>
      <c r="J1149" s="5"/>
      <c r="K1149" s="5"/>
      <c r="M1149" s="5"/>
    </row>
    <row r="1150">
      <c r="A1150" s="5"/>
      <c r="D1150" s="90"/>
      <c r="E1150" s="90"/>
      <c r="F1150" s="5"/>
      <c r="G1150" s="5"/>
      <c r="H1150" s="5"/>
      <c r="I1150" s="5"/>
      <c r="J1150" s="5"/>
      <c r="K1150" s="5"/>
      <c r="M1150" s="5"/>
    </row>
    <row r="1151">
      <c r="A1151" s="5"/>
      <c r="D1151" s="90"/>
      <c r="E1151" s="90"/>
      <c r="F1151" s="5"/>
      <c r="G1151" s="5"/>
      <c r="H1151" s="5"/>
      <c r="I1151" s="5"/>
      <c r="J1151" s="5"/>
      <c r="K1151" s="5"/>
      <c r="M1151" s="5"/>
    </row>
    <row r="1152">
      <c r="A1152" s="5"/>
      <c r="D1152" s="90"/>
      <c r="E1152" s="90"/>
      <c r="F1152" s="5"/>
      <c r="G1152" s="5"/>
      <c r="H1152" s="5"/>
      <c r="I1152" s="5"/>
      <c r="J1152" s="5"/>
      <c r="K1152" s="5"/>
      <c r="M1152" s="5"/>
    </row>
    <row r="1153">
      <c r="A1153" s="5"/>
      <c r="D1153" s="90"/>
      <c r="E1153" s="90"/>
      <c r="F1153" s="5"/>
      <c r="G1153" s="5"/>
      <c r="H1153" s="5"/>
      <c r="I1153" s="5"/>
      <c r="J1153" s="5"/>
      <c r="K1153" s="5"/>
      <c r="M1153" s="5"/>
    </row>
    <row r="1154">
      <c r="A1154" s="5"/>
      <c r="D1154" s="90"/>
      <c r="E1154" s="90"/>
      <c r="F1154" s="5"/>
      <c r="G1154" s="5"/>
      <c r="H1154" s="5"/>
      <c r="I1154" s="5"/>
      <c r="J1154" s="5"/>
      <c r="K1154" s="5"/>
      <c r="M1154" s="5"/>
    </row>
    <row r="1155">
      <c r="A1155" s="5"/>
      <c r="D1155" s="90"/>
      <c r="E1155" s="90"/>
      <c r="F1155" s="5"/>
      <c r="G1155" s="5"/>
      <c r="H1155" s="5"/>
      <c r="I1155" s="5"/>
      <c r="J1155" s="5"/>
      <c r="K1155" s="5"/>
      <c r="M1155" s="5"/>
    </row>
    <row r="1156">
      <c r="A1156" s="5"/>
      <c r="D1156" s="90"/>
      <c r="E1156" s="90"/>
      <c r="F1156" s="5"/>
      <c r="G1156" s="5"/>
      <c r="H1156" s="5"/>
      <c r="I1156" s="5"/>
      <c r="J1156" s="5"/>
      <c r="K1156" s="5"/>
      <c r="M1156" s="5"/>
    </row>
    <row r="1157">
      <c r="A1157" s="5"/>
      <c r="D1157" s="90"/>
      <c r="E1157" s="90"/>
      <c r="F1157" s="5"/>
      <c r="G1157" s="5"/>
      <c r="H1157" s="5"/>
      <c r="I1157" s="5"/>
      <c r="J1157" s="5"/>
      <c r="K1157" s="5"/>
      <c r="M1157" s="5"/>
    </row>
    <row r="1158">
      <c r="A1158" s="5"/>
      <c r="D1158" s="90"/>
      <c r="E1158" s="90"/>
      <c r="F1158" s="5"/>
      <c r="G1158" s="5"/>
      <c r="H1158" s="5"/>
      <c r="I1158" s="5"/>
      <c r="J1158" s="5"/>
      <c r="K1158" s="5"/>
      <c r="M1158" s="5"/>
    </row>
    <row r="1159">
      <c r="A1159" s="5"/>
      <c r="D1159" s="90"/>
      <c r="E1159" s="90"/>
      <c r="F1159" s="5"/>
      <c r="G1159" s="5"/>
      <c r="H1159" s="5"/>
      <c r="I1159" s="5"/>
      <c r="J1159" s="5"/>
      <c r="K1159" s="5"/>
      <c r="M1159" s="5"/>
    </row>
    <row r="1160">
      <c r="A1160" s="5"/>
      <c r="D1160" s="90"/>
      <c r="E1160" s="90"/>
      <c r="F1160" s="5"/>
      <c r="G1160" s="5"/>
      <c r="H1160" s="5"/>
      <c r="I1160" s="5"/>
      <c r="J1160" s="5"/>
      <c r="K1160" s="5"/>
      <c r="M1160" s="5"/>
    </row>
    <row r="1161">
      <c r="A1161" s="5"/>
      <c r="D1161" s="90"/>
      <c r="E1161" s="90"/>
      <c r="F1161" s="5"/>
      <c r="G1161" s="5"/>
      <c r="H1161" s="5"/>
      <c r="I1161" s="5"/>
      <c r="J1161" s="5"/>
      <c r="K1161" s="5"/>
      <c r="M1161" s="5"/>
    </row>
    <row r="1162">
      <c r="A1162" s="5"/>
      <c r="D1162" s="90"/>
      <c r="E1162" s="90"/>
      <c r="F1162" s="5"/>
      <c r="G1162" s="5"/>
      <c r="H1162" s="5"/>
      <c r="I1162" s="5"/>
      <c r="J1162" s="5"/>
      <c r="K1162" s="5"/>
      <c r="M1162" s="5"/>
    </row>
    <row r="1163">
      <c r="A1163" s="5"/>
      <c r="D1163" s="90"/>
      <c r="E1163" s="90"/>
      <c r="F1163" s="5"/>
      <c r="G1163" s="5"/>
      <c r="H1163" s="5"/>
      <c r="I1163" s="5"/>
      <c r="J1163" s="5"/>
      <c r="K1163" s="5"/>
      <c r="M1163" s="5"/>
    </row>
    <row r="1164">
      <c r="A1164" s="5"/>
      <c r="D1164" s="90"/>
      <c r="E1164" s="90"/>
      <c r="F1164" s="5"/>
      <c r="G1164" s="5"/>
      <c r="H1164" s="5"/>
      <c r="I1164" s="5"/>
      <c r="J1164" s="5"/>
      <c r="K1164" s="5"/>
      <c r="M1164" s="5"/>
    </row>
    <row r="1165">
      <c r="A1165" s="5"/>
      <c r="D1165" s="90"/>
      <c r="E1165" s="90"/>
      <c r="F1165" s="5"/>
      <c r="G1165" s="5"/>
      <c r="H1165" s="5"/>
      <c r="I1165" s="5"/>
      <c r="J1165" s="5"/>
      <c r="K1165" s="5"/>
      <c r="M1165" s="5"/>
    </row>
    <row r="1166">
      <c r="A1166" s="5"/>
      <c r="D1166" s="90"/>
      <c r="E1166" s="90"/>
      <c r="F1166" s="5"/>
      <c r="G1166" s="5"/>
      <c r="H1166" s="5"/>
      <c r="I1166" s="5"/>
      <c r="J1166" s="5"/>
      <c r="K1166" s="5"/>
      <c r="M1166" s="5"/>
    </row>
    <row r="1167">
      <c r="A1167" s="5"/>
      <c r="D1167" s="90"/>
      <c r="E1167" s="90"/>
      <c r="F1167" s="5"/>
      <c r="G1167" s="5"/>
      <c r="H1167" s="5"/>
      <c r="I1167" s="5"/>
      <c r="J1167" s="5"/>
      <c r="K1167" s="5"/>
      <c r="M1167" s="5"/>
    </row>
    <row r="1168">
      <c r="A1168" s="5"/>
      <c r="D1168" s="90"/>
      <c r="E1168" s="90"/>
      <c r="F1168" s="5"/>
      <c r="G1168" s="5"/>
      <c r="H1168" s="5"/>
      <c r="I1168" s="5"/>
      <c r="J1168" s="5"/>
      <c r="K1168" s="5"/>
      <c r="M1168" s="5"/>
    </row>
    <row r="1169">
      <c r="A1169" s="5"/>
      <c r="D1169" s="90"/>
      <c r="E1169" s="90"/>
      <c r="F1169" s="5"/>
      <c r="G1169" s="5"/>
      <c r="H1169" s="5"/>
      <c r="I1169" s="5"/>
      <c r="J1169" s="5"/>
      <c r="K1169" s="5"/>
      <c r="M1169" s="5"/>
    </row>
    <row r="1170">
      <c r="A1170" s="5"/>
      <c r="D1170" s="90"/>
      <c r="E1170" s="90"/>
      <c r="F1170" s="5"/>
      <c r="G1170" s="5"/>
      <c r="H1170" s="5"/>
      <c r="I1170" s="5"/>
      <c r="J1170" s="5"/>
      <c r="K1170" s="5"/>
      <c r="M1170" s="5"/>
    </row>
    <row r="1171">
      <c r="A1171" s="5"/>
      <c r="D1171" s="90"/>
      <c r="E1171" s="90"/>
      <c r="F1171" s="5"/>
      <c r="G1171" s="5"/>
      <c r="H1171" s="5"/>
      <c r="I1171" s="5"/>
      <c r="J1171" s="5"/>
      <c r="K1171" s="5"/>
      <c r="M1171" s="5"/>
    </row>
    <row r="1172">
      <c r="A1172" s="5"/>
      <c r="D1172" s="90"/>
      <c r="E1172" s="90"/>
      <c r="F1172" s="5"/>
      <c r="G1172" s="5"/>
      <c r="H1172" s="5"/>
      <c r="I1172" s="5"/>
      <c r="J1172" s="5"/>
      <c r="K1172" s="5"/>
      <c r="M1172" s="5"/>
    </row>
    <row r="1173">
      <c r="A1173" s="5"/>
      <c r="D1173" s="90"/>
      <c r="E1173" s="90"/>
      <c r="F1173" s="5"/>
      <c r="G1173" s="5"/>
      <c r="H1173" s="5"/>
      <c r="I1173" s="5"/>
      <c r="J1173" s="5"/>
      <c r="K1173" s="5"/>
      <c r="M1173" s="5"/>
    </row>
    <row r="1174">
      <c r="A1174" s="5"/>
      <c r="D1174" s="90"/>
      <c r="E1174" s="90"/>
      <c r="F1174" s="5"/>
      <c r="G1174" s="5"/>
      <c r="H1174" s="5"/>
      <c r="I1174" s="5"/>
      <c r="J1174" s="5"/>
      <c r="K1174" s="5"/>
      <c r="M1174" s="5"/>
    </row>
    <row r="1175">
      <c r="A1175" s="5"/>
      <c r="D1175" s="90"/>
      <c r="E1175" s="90"/>
      <c r="F1175" s="5"/>
      <c r="G1175" s="5"/>
      <c r="H1175" s="5"/>
      <c r="I1175" s="5"/>
      <c r="J1175" s="5"/>
      <c r="K1175" s="5"/>
      <c r="M1175" s="5"/>
    </row>
    <row r="1176">
      <c r="A1176" s="5"/>
      <c r="D1176" s="90"/>
      <c r="E1176" s="90"/>
      <c r="F1176" s="5"/>
      <c r="G1176" s="5"/>
      <c r="H1176" s="5"/>
      <c r="I1176" s="5"/>
      <c r="J1176" s="5"/>
      <c r="K1176" s="5"/>
      <c r="M1176" s="5"/>
    </row>
    <row r="1177">
      <c r="A1177" s="5"/>
      <c r="D1177" s="90"/>
      <c r="E1177" s="90"/>
      <c r="F1177" s="5"/>
      <c r="G1177" s="5"/>
      <c r="H1177" s="5"/>
      <c r="I1177" s="5"/>
      <c r="J1177" s="5"/>
      <c r="K1177" s="5"/>
      <c r="M1177" s="5"/>
    </row>
    <row r="1178">
      <c r="A1178" s="5"/>
      <c r="D1178" s="90"/>
      <c r="E1178" s="90"/>
      <c r="F1178" s="5"/>
      <c r="G1178" s="5"/>
      <c r="H1178" s="5"/>
      <c r="I1178" s="5"/>
      <c r="J1178" s="5"/>
      <c r="K1178" s="5"/>
      <c r="M1178" s="5"/>
    </row>
    <row r="1179">
      <c r="A1179" s="5"/>
      <c r="D1179" s="90"/>
      <c r="E1179" s="90"/>
      <c r="F1179" s="5"/>
      <c r="G1179" s="5"/>
      <c r="H1179" s="5"/>
      <c r="I1179" s="5"/>
      <c r="J1179" s="5"/>
      <c r="K1179" s="5"/>
      <c r="M1179" s="5"/>
    </row>
    <row r="1180">
      <c r="A1180" s="5"/>
      <c r="D1180" s="90"/>
      <c r="E1180" s="90"/>
      <c r="F1180" s="5"/>
      <c r="G1180" s="5"/>
      <c r="H1180" s="5"/>
      <c r="I1180" s="5"/>
      <c r="J1180" s="5"/>
      <c r="K1180" s="5"/>
      <c r="M1180" s="5"/>
    </row>
    <row r="1181">
      <c r="A1181" s="5"/>
      <c r="D1181" s="90"/>
      <c r="E1181" s="90"/>
      <c r="F1181" s="5"/>
      <c r="G1181" s="5"/>
      <c r="H1181" s="5"/>
      <c r="I1181" s="5"/>
      <c r="J1181" s="5"/>
      <c r="K1181" s="5"/>
      <c r="M1181" s="5"/>
    </row>
    <row r="1182">
      <c r="A1182" s="5"/>
      <c r="D1182" s="90"/>
      <c r="E1182" s="90"/>
      <c r="F1182" s="5"/>
      <c r="G1182" s="5"/>
      <c r="H1182" s="5"/>
      <c r="I1182" s="5"/>
      <c r="J1182" s="5"/>
      <c r="K1182" s="5"/>
      <c r="M1182" s="5"/>
    </row>
    <row r="1183">
      <c r="A1183" s="5"/>
      <c r="D1183" s="90"/>
      <c r="E1183" s="90"/>
      <c r="F1183" s="5"/>
      <c r="G1183" s="5"/>
      <c r="H1183" s="5"/>
      <c r="I1183" s="5"/>
      <c r="J1183" s="5"/>
      <c r="K1183" s="5"/>
      <c r="M1183" s="5"/>
    </row>
    <row r="1184">
      <c r="A1184" s="5"/>
      <c r="D1184" s="90"/>
      <c r="E1184" s="90"/>
      <c r="F1184" s="5"/>
      <c r="G1184" s="5"/>
      <c r="H1184" s="5"/>
      <c r="I1184" s="5"/>
      <c r="J1184" s="5"/>
      <c r="K1184" s="5"/>
      <c r="M1184" s="5"/>
    </row>
    <row r="1185">
      <c r="A1185" s="5"/>
      <c r="D1185" s="90"/>
      <c r="E1185" s="90"/>
      <c r="F1185" s="5"/>
      <c r="G1185" s="5"/>
      <c r="H1185" s="5"/>
      <c r="I1185" s="5"/>
      <c r="J1185" s="5"/>
      <c r="K1185" s="5"/>
      <c r="M1185" s="5"/>
    </row>
    <row r="1186">
      <c r="A1186" s="5"/>
      <c r="D1186" s="90"/>
      <c r="E1186" s="90"/>
      <c r="F1186" s="5"/>
      <c r="G1186" s="5"/>
      <c r="H1186" s="5"/>
      <c r="I1186" s="5"/>
      <c r="J1186" s="5"/>
      <c r="K1186" s="5"/>
      <c r="M1186" s="5"/>
    </row>
    <row r="1187">
      <c r="A1187" s="5"/>
      <c r="D1187" s="90"/>
      <c r="E1187" s="90"/>
      <c r="F1187" s="5"/>
      <c r="G1187" s="5"/>
      <c r="H1187" s="5"/>
      <c r="I1187" s="5"/>
      <c r="J1187" s="5"/>
      <c r="K1187" s="5"/>
      <c r="M1187" s="5"/>
    </row>
    <row r="1188">
      <c r="A1188" s="5"/>
      <c r="D1188" s="90"/>
      <c r="E1188" s="90"/>
      <c r="F1188" s="5"/>
      <c r="G1188" s="5"/>
      <c r="H1188" s="5"/>
      <c r="I1188" s="5"/>
      <c r="J1188" s="5"/>
      <c r="K1188" s="5"/>
      <c r="M1188" s="5"/>
    </row>
    <row r="1189">
      <c r="A1189" s="5"/>
      <c r="D1189" s="90"/>
      <c r="E1189" s="90"/>
      <c r="F1189" s="5"/>
      <c r="G1189" s="5"/>
      <c r="H1189" s="5"/>
      <c r="I1189" s="5"/>
      <c r="J1189" s="5"/>
      <c r="K1189" s="5"/>
      <c r="M1189" s="5"/>
    </row>
    <row r="1190">
      <c r="A1190" s="5"/>
      <c r="D1190" s="90"/>
      <c r="E1190" s="90"/>
      <c r="F1190" s="5"/>
      <c r="G1190" s="5"/>
      <c r="H1190" s="5"/>
      <c r="I1190" s="5"/>
      <c r="J1190" s="5"/>
      <c r="K1190" s="5"/>
      <c r="M1190" s="5"/>
    </row>
    <row r="1191">
      <c r="A1191" s="5"/>
      <c r="D1191" s="90"/>
      <c r="E1191" s="90"/>
      <c r="F1191" s="5"/>
      <c r="G1191" s="5"/>
      <c r="H1191" s="5"/>
      <c r="I1191" s="5"/>
      <c r="J1191" s="5"/>
      <c r="K1191" s="5"/>
      <c r="M1191" s="5"/>
    </row>
    <row r="1192">
      <c r="A1192" s="5"/>
      <c r="D1192" s="90"/>
      <c r="E1192" s="90"/>
      <c r="F1192" s="5"/>
      <c r="G1192" s="5"/>
      <c r="H1192" s="5"/>
      <c r="I1192" s="5"/>
      <c r="J1192" s="5"/>
      <c r="K1192" s="5"/>
      <c r="M1192" s="5"/>
    </row>
    <row r="1193">
      <c r="A1193" s="5"/>
      <c r="D1193" s="90"/>
      <c r="E1193" s="90"/>
      <c r="F1193" s="5"/>
      <c r="G1193" s="5"/>
      <c r="H1193" s="5"/>
      <c r="I1193" s="5"/>
      <c r="J1193" s="5"/>
      <c r="K1193" s="5"/>
      <c r="M1193" s="5"/>
    </row>
    <row r="1194">
      <c r="A1194" s="5"/>
      <c r="D1194" s="90"/>
      <c r="E1194" s="90"/>
      <c r="F1194" s="5"/>
      <c r="G1194" s="5"/>
      <c r="H1194" s="5"/>
      <c r="I1194" s="5"/>
      <c r="J1194" s="5"/>
      <c r="K1194" s="5"/>
      <c r="M1194" s="5"/>
    </row>
    <row r="1195">
      <c r="A1195" s="5"/>
      <c r="D1195" s="90"/>
      <c r="E1195" s="90"/>
      <c r="F1195" s="5"/>
      <c r="G1195" s="5"/>
      <c r="H1195" s="5"/>
      <c r="I1195" s="5"/>
      <c r="J1195" s="5"/>
      <c r="K1195" s="5"/>
      <c r="M1195" s="5"/>
    </row>
    <row r="1196">
      <c r="A1196" s="5"/>
      <c r="D1196" s="90"/>
      <c r="E1196" s="90"/>
      <c r="F1196" s="5"/>
      <c r="G1196" s="5"/>
      <c r="H1196" s="5"/>
      <c r="I1196" s="5"/>
      <c r="J1196" s="5"/>
      <c r="K1196" s="5"/>
      <c r="M1196" s="5"/>
    </row>
    <row r="1197">
      <c r="A1197" s="5"/>
      <c r="D1197" s="90"/>
      <c r="E1197" s="90"/>
      <c r="F1197" s="5"/>
      <c r="G1197" s="5"/>
      <c r="H1197" s="5"/>
      <c r="I1197" s="5"/>
      <c r="J1197" s="5"/>
      <c r="K1197" s="5"/>
      <c r="M1197" s="5"/>
    </row>
    <row r="1198">
      <c r="A1198" s="5"/>
      <c r="D1198" s="90"/>
      <c r="E1198" s="90"/>
      <c r="F1198" s="5"/>
      <c r="G1198" s="5"/>
      <c r="H1198" s="5"/>
      <c r="I1198" s="5"/>
      <c r="J1198" s="5"/>
      <c r="K1198" s="5"/>
      <c r="M1198" s="5"/>
    </row>
    <row r="1199">
      <c r="A1199" s="5"/>
      <c r="D1199" s="90"/>
      <c r="E1199" s="90"/>
      <c r="F1199" s="5"/>
      <c r="G1199" s="5"/>
      <c r="H1199" s="5"/>
      <c r="I1199" s="5"/>
      <c r="J1199" s="5"/>
      <c r="K1199" s="5"/>
      <c r="M1199" s="5"/>
    </row>
    <row r="1200">
      <c r="A1200" s="5"/>
      <c r="D1200" s="90"/>
      <c r="E1200" s="90"/>
      <c r="F1200" s="5"/>
      <c r="G1200" s="5"/>
      <c r="H1200" s="5"/>
      <c r="I1200" s="5"/>
      <c r="J1200" s="5"/>
      <c r="K1200" s="5"/>
      <c r="M1200" s="5"/>
    </row>
    <row r="1201">
      <c r="A1201" s="5"/>
      <c r="D1201" s="90"/>
      <c r="E1201" s="90"/>
      <c r="F1201" s="5"/>
      <c r="G1201" s="5"/>
      <c r="H1201" s="5"/>
      <c r="I1201" s="5"/>
      <c r="J1201" s="5"/>
      <c r="K1201" s="5"/>
      <c r="M1201" s="5"/>
    </row>
    <row r="1202">
      <c r="A1202" s="5"/>
      <c r="D1202" s="90"/>
      <c r="E1202" s="90"/>
      <c r="F1202" s="5"/>
      <c r="G1202" s="5"/>
      <c r="H1202" s="5"/>
      <c r="I1202" s="5"/>
      <c r="J1202" s="5"/>
      <c r="K1202" s="5"/>
      <c r="M1202" s="5"/>
    </row>
    <row r="1203">
      <c r="A1203" s="5"/>
      <c r="D1203" s="90"/>
      <c r="E1203" s="90"/>
      <c r="F1203" s="5"/>
      <c r="G1203" s="5"/>
      <c r="H1203" s="5"/>
      <c r="I1203" s="5"/>
      <c r="J1203" s="5"/>
      <c r="K1203" s="5"/>
      <c r="M1203" s="5"/>
    </row>
    <row r="1204">
      <c r="A1204" s="5"/>
      <c r="D1204" s="90"/>
      <c r="E1204" s="90"/>
      <c r="F1204" s="5"/>
      <c r="G1204" s="5"/>
      <c r="H1204" s="5"/>
      <c r="I1204" s="5"/>
      <c r="J1204" s="5"/>
      <c r="K1204" s="5"/>
      <c r="M1204" s="5"/>
    </row>
    <row r="1205">
      <c r="A1205" s="5"/>
      <c r="D1205" s="90"/>
      <c r="E1205" s="90"/>
      <c r="F1205" s="5"/>
      <c r="G1205" s="5"/>
      <c r="H1205" s="5"/>
      <c r="I1205" s="5"/>
      <c r="J1205" s="5"/>
      <c r="K1205" s="5"/>
      <c r="M1205" s="5"/>
    </row>
    <row r="1206">
      <c r="A1206" s="5"/>
      <c r="D1206" s="90"/>
      <c r="E1206" s="90"/>
      <c r="F1206" s="5"/>
      <c r="G1206" s="5"/>
      <c r="H1206" s="5"/>
      <c r="I1206" s="5"/>
      <c r="J1206" s="5"/>
      <c r="K1206" s="5"/>
      <c r="M1206" s="5"/>
    </row>
    <row r="1207">
      <c r="A1207" s="5"/>
      <c r="D1207" s="90"/>
      <c r="E1207" s="90"/>
      <c r="F1207" s="5"/>
      <c r="G1207" s="5"/>
      <c r="H1207" s="5"/>
      <c r="I1207" s="5"/>
      <c r="J1207" s="5"/>
      <c r="K1207" s="5"/>
      <c r="M1207" s="5"/>
    </row>
    <row r="1208">
      <c r="A1208" s="5"/>
      <c r="D1208" s="90"/>
      <c r="E1208" s="90"/>
      <c r="F1208" s="5"/>
      <c r="G1208" s="5"/>
      <c r="H1208" s="5"/>
      <c r="I1208" s="5"/>
      <c r="J1208" s="5"/>
      <c r="K1208" s="5"/>
      <c r="M1208" s="5"/>
    </row>
    <row r="1209">
      <c r="A1209" s="5"/>
      <c r="D1209" s="90"/>
      <c r="E1209" s="90"/>
      <c r="F1209" s="5"/>
      <c r="G1209" s="5"/>
      <c r="H1209" s="5"/>
      <c r="I1209" s="5"/>
      <c r="J1209" s="5"/>
      <c r="K1209" s="5"/>
      <c r="M1209" s="5"/>
    </row>
    <row r="1210">
      <c r="A1210" s="5"/>
      <c r="D1210" s="90"/>
      <c r="E1210" s="90"/>
      <c r="F1210" s="5"/>
      <c r="G1210" s="5"/>
      <c r="H1210" s="5"/>
      <c r="I1210" s="5"/>
      <c r="J1210" s="5"/>
      <c r="K1210" s="5"/>
      <c r="M1210" s="5"/>
    </row>
    <row r="1211">
      <c r="A1211" s="5"/>
      <c r="D1211" s="90"/>
      <c r="E1211" s="90"/>
      <c r="F1211" s="5"/>
      <c r="G1211" s="5"/>
      <c r="H1211" s="5"/>
      <c r="I1211" s="5"/>
      <c r="J1211" s="5"/>
      <c r="K1211" s="5"/>
      <c r="M1211" s="5"/>
    </row>
    <row r="1212">
      <c r="A1212" s="5"/>
      <c r="D1212" s="90"/>
      <c r="E1212" s="90"/>
      <c r="F1212" s="5"/>
      <c r="G1212" s="5"/>
      <c r="H1212" s="5"/>
      <c r="I1212" s="5"/>
      <c r="J1212" s="5"/>
      <c r="K1212" s="5"/>
      <c r="M1212" s="5"/>
    </row>
    <row r="1213">
      <c r="A1213" s="5"/>
      <c r="D1213" s="90"/>
      <c r="E1213" s="90"/>
      <c r="F1213" s="5"/>
      <c r="G1213" s="5"/>
      <c r="H1213" s="5"/>
      <c r="I1213" s="5"/>
      <c r="J1213" s="5"/>
      <c r="K1213" s="5"/>
      <c r="M1213" s="5"/>
    </row>
    <row r="1214">
      <c r="A1214" s="5"/>
      <c r="D1214" s="90"/>
      <c r="E1214" s="90"/>
      <c r="F1214" s="5"/>
      <c r="G1214" s="5"/>
      <c r="H1214" s="5"/>
      <c r="I1214" s="5"/>
      <c r="J1214" s="5"/>
      <c r="K1214" s="5"/>
      <c r="M1214" s="5"/>
    </row>
    <row r="1215">
      <c r="A1215" s="5"/>
      <c r="D1215" s="90"/>
      <c r="E1215" s="90"/>
      <c r="F1215" s="5"/>
      <c r="G1215" s="5"/>
      <c r="H1215" s="5"/>
      <c r="I1215" s="5"/>
      <c r="J1215" s="5"/>
      <c r="K1215" s="5"/>
      <c r="M1215" s="5"/>
    </row>
    <row r="1216">
      <c r="A1216" s="5"/>
      <c r="D1216" s="90"/>
      <c r="E1216" s="90"/>
      <c r="F1216" s="5"/>
      <c r="G1216" s="5"/>
      <c r="H1216" s="5"/>
      <c r="I1216" s="5"/>
      <c r="J1216" s="5"/>
      <c r="K1216" s="5"/>
      <c r="M1216" s="5"/>
    </row>
    <row r="1217">
      <c r="A1217" s="5"/>
      <c r="D1217" s="90"/>
      <c r="E1217" s="90"/>
      <c r="F1217" s="5"/>
      <c r="G1217" s="5"/>
      <c r="H1217" s="5"/>
      <c r="I1217" s="5"/>
      <c r="J1217" s="5"/>
      <c r="K1217" s="5"/>
      <c r="M1217" s="5"/>
    </row>
    <row r="1218">
      <c r="A1218" s="5"/>
      <c r="D1218" s="90"/>
      <c r="E1218" s="90"/>
      <c r="F1218" s="5"/>
      <c r="G1218" s="5"/>
      <c r="H1218" s="5"/>
      <c r="I1218" s="5"/>
      <c r="J1218" s="5"/>
      <c r="K1218" s="5"/>
      <c r="M1218" s="5"/>
    </row>
    <row r="1219">
      <c r="A1219" s="5"/>
      <c r="D1219" s="90"/>
      <c r="E1219" s="90"/>
      <c r="F1219" s="5"/>
      <c r="G1219" s="5"/>
      <c r="H1219" s="5"/>
      <c r="I1219" s="5"/>
      <c r="J1219" s="5"/>
      <c r="K1219" s="5"/>
      <c r="M1219" s="5"/>
    </row>
    <row r="1220">
      <c r="A1220" s="5"/>
      <c r="D1220" s="90"/>
      <c r="E1220" s="90"/>
      <c r="F1220" s="5"/>
      <c r="G1220" s="5"/>
      <c r="H1220" s="5"/>
      <c r="I1220" s="5"/>
      <c r="J1220" s="5"/>
      <c r="K1220" s="5"/>
      <c r="M1220" s="5"/>
    </row>
    <row r="1221">
      <c r="A1221" s="5"/>
      <c r="D1221" s="90"/>
      <c r="E1221" s="90"/>
      <c r="F1221" s="5"/>
      <c r="G1221" s="5"/>
      <c r="H1221" s="5"/>
      <c r="I1221" s="5"/>
      <c r="J1221" s="5"/>
      <c r="K1221" s="5"/>
      <c r="M1221" s="5"/>
    </row>
    <row r="1222">
      <c r="A1222" s="5"/>
      <c r="D1222" s="90"/>
      <c r="E1222" s="90"/>
      <c r="F1222" s="5"/>
      <c r="G1222" s="5"/>
      <c r="H1222" s="5"/>
      <c r="I1222" s="5"/>
      <c r="J1222" s="5"/>
      <c r="K1222" s="5"/>
      <c r="M1222" s="5"/>
    </row>
    <row r="1223">
      <c r="A1223" s="5"/>
      <c r="D1223" s="90"/>
      <c r="E1223" s="90"/>
      <c r="F1223" s="5"/>
      <c r="G1223" s="5"/>
      <c r="H1223" s="5"/>
      <c r="I1223" s="5"/>
      <c r="J1223" s="5"/>
      <c r="K1223" s="5"/>
      <c r="M1223" s="5"/>
    </row>
    <row r="1224">
      <c r="A1224" s="5"/>
      <c r="D1224" s="90"/>
      <c r="E1224" s="90"/>
      <c r="F1224" s="5"/>
      <c r="G1224" s="5"/>
      <c r="H1224" s="5"/>
      <c r="I1224" s="5"/>
      <c r="J1224" s="5"/>
      <c r="K1224" s="5"/>
      <c r="M1224" s="5"/>
    </row>
    <row r="1225">
      <c r="A1225" s="5"/>
      <c r="D1225" s="90"/>
      <c r="E1225" s="90"/>
      <c r="F1225" s="5"/>
      <c r="G1225" s="5"/>
      <c r="H1225" s="5"/>
      <c r="I1225" s="5"/>
      <c r="J1225" s="5"/>
      <c r="K1225" s="5"/>
      <c r="M1225" s="5"/>
    </row>
    <row r="1226">
      <c r="A1226" s="5"/>
      <c r="D1226" s="90"/>
      <c r="E1226" s="90"/>
      <c r="F1226" s="5"/>
      <c r="G1226" s="5"/>
      <c r="H1226" s="5"/>
      <c r="I1226" s="5"/>
      <c r="J1226" s="5"/>
      <c r="K1226" s="5"/>
      <c r="M1226" s="5"/>
    </row>
    <row r="1227">
      <c r="A1227" s="5"/>
      <c r="D1227" s="90"/>
      <c r="E1227" s="90"/>
      <c r="F1227" s="5"/>
      <c r="G1227" s="5"/>
      <c r="H1227" s="5"/>
      <c r="I1227" s="5"/>
      <c r="J1227" s="5"/>
      <c r="K1227" s="5"/>
      <c r="M1227" s="5"/>
    </row>
    <row r="1228">
      <c r="A1228" s="5"/>
      <c r="D1228" s="90"/>
      <c r="E1228" s="90"/>
      <c r="F1228" s="5"/>
      <c r="G1228" s="5"/>
      <c r="H1228" s="5"/>
      <c r="I1228" s="5"/>
      <c r="J1228" s="5"/>
      <c r="K1228" s="5"/>
      <c r="M1228" s="5"/>
    </row>
    <row r="1229">
      <c r="A1229" s="5"/>
      <c r="D1229" s="90"/>
      <c r="E1229" s="90"/>
      <c r="F1229" s="5"/>
      <c r="G1229" s="5"/>
      <c r="H1229" s="5"/>
      <c r="I1229" s="5"/>
      <c r="J1229" s="5"/>
      <c r="K1229" s="5"/>
      <c r="M1229" s="5"/>
    </row>
    <row r="1230">
      <c r="A1230" s="5"/>
      <c r="D1230" s="90"/>
      <c r="E1230" s="90"/>
      <c r="F1230" s="5"/>
      <c r="G1230" s="5"/>
      <c r="H1230" s="5"/>
      <c r="I1230" s="5"/>
      <c r="J1230" s="5"/>
      <c r="K1230" s="5"/>
      <c r="M1230" s="5"/>
    </row>
    <row r="1231">
      <c r="A1231" s="5"/>
      <c r="D1231" s="90"/>
      <c r="E1231" s="90"/>
      <c r="F1231" s="5"/>
      <c r="G1231" s="5"/>
      <c r="H1231" s="5"/>
      <c r="I1231" s="5"/>
      <c r="J1231" s="5"/>
      <c r="K1231" s="5"/>
      <c r="M1231" s="5"/>
    </row>
    <row r="1232">
      <c r="A1232" s="5"/>
      <c r="D1232" s="90"/>
      <c r="E1232" s="90"/>
      <c r="F1232" s="5"/>
      <c r="G1232" s="5"/>
      <c r="H1232" s="5"/>
      <c r="I1232" s="5"/>
      <c r="J1232" s="5"/>
      <c r="K1232" s="5"/>
      <c r="M1232" s="5"/>
    </row>
    <row r="1233">
      <c r="A1233" s="5"/>
      <c r="D1233" s="90"/>
      <c r="E1233" s="90"/>
      <c r="F1233" s="5"/>
      <c r="G1233" s="5"/>
      <c r="H1233" s="5"/>
      <c r="I1233" s="5"/>
      <c r="J1233" s="5"/>
      <c r="K1233" s="5"/>
      <c r="M1233" s="5"/>
    </row>
    <row r="1234">
      <c r="A1234" s="5"/>
      <c r="D1234" s="90"/>
      <c r="E1234" s="90"/>
      <c r="F1234" s="5"/>
      <c r="G1234" s="5"/>
      <c r="H1234" s="5"/>
      <c r="I1234" s="5"/>
      <c r="J1234" s="5"/>
      <c r="K1234" s="5"/>
      <c r="M1234" s="5"/>
    </row>
    <row r="1235">
      <c r="A1235" s="5"/>
      <c r="D1235" s="90"/>
      <c r="E1235" s="90"/>
      <c r="F1235" s="5"/>
      <c r="G1235" s="5"/>
      <c r="H1235" s="5"/>
      <c r="I1235" s="5"/>
      <c r="J1235" s="5"/>
      <c r="K1235" s="5"/>
      <c r="M1235" s="5"/>
    </row>
    <row r="1236">
      <c r="A1236" s="5"/>
      <c r="D1236" s="90"/>
      <c r="E1236" s="90"/>
      <c r="F1236" s="5"/>
      <c r="G1236" s="5"/>
      <c r="H1236" s="5"/>
      <c r="I1236" s="5"/>
      <c r="J1236" s="5"/>
      <c r="K1236" s="5"/>
      <c r="M1236" s="5"/>
    </row>
    <row r="1237">
      <c r="A1237" s="5"/>
      <c r="D1237" s="90"/>
      <c r="E1237" s="90"/>
      <c r="F1237" s="5"/>
      <c r="G1237" s="5"/>
      <c r="H1237" s="5"/>
      <c r="I1237" s="5"/>
      <c r="J1237" s="5"/>
      <c r="K1237" s="5"/>
      <c r="M1237" s="5"/>
    </row>
    <row r="1238">
      <c r="A1238" s="5"/>
      <c r="D1238" s="90"/>
      <c r="E1238" s="90"/>
      <c r="F1238" s="5"/>
      <c r="G1238" s="5"/>
      <c r="H1238" s="5"/>
      <c r="I1238" s="5"/>
      <c r="J1238" s="5"/>
      <c r="K1238" s="5"/>
      <c r="M1238" s="5"/>
    </row>
    <row r="1239">
      <c r="A1239" s="5"/>
      <c r="D1239" s="90"/>
      <c r="E1239" s="90"/>
      <c r="F1239" s="5"/>
      <c r="G1239" s="5"/>
      <c r="H1239" s="5"/>
      <c r="I1239" s="5"/>
      <c r="J1239" s="5"/>
      <c r="K1239" s="5"/>
      <c r="M1239" s="5"/>
    </row>
    <row r="1240">
      <c r="A1240" s="5"/>
      <c r="D1240" s="90"/>
      <c r="E1240" s="90"/>
      <c r="F1240" s="5"/>
      <c r="G1240" s="5"/>
      <c r="H1240" s="5"/>
      <c r="I1240" s="5"/>
      <c r="J1240" s="5"/>
      <c r="K1240" s="5"/>
      <c r="M1240" s="5"/>
    </row>
    <row r="1241">
      <c r="A1241" s="5"/>
      <c r="D1241" s="90"/>
      <c r="E1241" s="90"/>
      <c r="F1241" s="5"/>
      <c r="G1241" s="5"/>
      <c r="H1241" s="5"/>
      <c r="I1241" s="5"/>
      <c r="J1241" s="5"/>
      <c r="K1241" s="5"/>
      <c r="M1241" s="5"/>
    </row>
    <row r="1242">
      <c r="A1242" s="5"/>
      <c r="D1242" s="90"/>
      <c r="E1242" s="90"/>
      <c r="F1242" s="5"/>
      <c r="G1242" s="5"/>
      <c r="H1242" s="5"/>
      <c r="I1242" s="5"/>
      <c r="J1242" s="5"/>
      <c r="K1242" s="5"/>
      <c r="M1242" s="5"/>
    </row>
    <row r="1243">
      <c r="A1243" s="5"/>
      <c r="D1243" s="90"/>
      <c r="E1243" s="90"/>
      <c r="F1243" s="5"/>
      <c r="G1243" s="5"/>
      <c r="H1243" s="5"/>
      <c r="I1243" s="5"/>
      <c r="J1243" s="5"/>
      <c r="K1243" s="5"/>
      <c r="M1243" s="5"/>
    </row>
    <row r="1244">
      <c r="A1244" s="5"/>
      <c r="D1244" s="90"/>
      <c r="E1244" s="90"/>
      <c r="F1244" s="5"/>
      <c r="G1244" s="5"/>
      <c r="H1244" s="5"/>
      <c r="I1244" s="5"/>
      <c r="J1244" s="5"/>
      <c r="K1244" s="5"/>
      <c r="M1244" s="5"/>
    </row>
    <row r="1245">
      <c r="A1245" s="5"/>
      <c r="D1245" s="90"/>
      <c r="E1245" s="90"/>
      <c r="F1245" s="5"/>
      <c r="G1245" s="5"/>
      <c r="H1245" s="5"/>
      <c r="I1245" s="5"/>
      <c r="J1245" s="5"/>
      <c r="K1245" s="5"/>
      <c r="M1245" s="5"/>
    </row>
    <row r="1246">
      <c r="A1246" s="5"/>
      <c r="D1246" s="90"/>
      <c r="E1246" s="90"/>
      <c r="F1246" s="5"/>
      <c r="G1246" s="5"/>
      <c r="H1246" s="5"/>
      <c r="I1246" s="5"/>
      <c r="J1246" s="5"/>
      <c r="K1246" s="5"/>
      <c r="M1246" s="5"/>
    </row>
    <row r="1247">
      <c r="A1247" s="5"/>
      <c r="D1247" s="90"/>
      <c r="E1247" s="90"/>
      <c r="F1247" s="5"/>
      <c r="G1247" s="5"/>
      <c r="H1247" s="5"/>
      <c r="I1247" s="5"/>
      <c r="J1247" s="5"/>
      <c r="K1247" s="5"/>
      <c r="M1247" s="5"/>
    </row>
    <row r="1248">
      <c r="A1248" s="5"/>
      <c r="D1248" s="90"/>
      <c r="E1248" s="90"/>
      <c r="F1248" s="5"/>
      <c r="G1248" s="5"/>
      <c r="H1248" s="5"/>
      <c r="I1248" s="5"/>
      <c r="J1248" s="5"/>
      <c r="K1248" s="5"/>
      <c r="M1248" s="5"/>
    </row>
    <row r="1249">
      <c r="A1249" s="5"/>
      <c r="D1249" s="90"/>
      <c r="E1249" s="90"/>
      <c r="F1249" s="5"/>
      <c r="G1249" s="5"/>
      <c r="H1249" s="5"/>
      <c r="I1249" s="5"/>
      <c r="J1249" s="5"/>
      <c r="K1249" s="5"/>
      <c r="M1249" s="5"/>
    </row>
    <row r="1250">
      <c r="A1250" s="5"/>
      <c r="D1250" s="90"/>
      <c r="E1250" s="90"/>
      <c r="F1250" s="5"/>
      <c r="G1250" s="5"/>
      <c r="H1250" s="5"/>
      <c r="I1250" s="5"/>
      <c r="J1250" s="5"/>
      <c r="K1250" s="5"/>
      <c r="M1250" s="5"/>
    </row>
    <row r="1251">
      <c r="A1251" s="5"/>
      <c r="D1251" s="90"/>
      <c r="E1251" s="90"/>
      <c r="F1251" s="5"/>
      <c r="G1251" s="5"/>
      <c r="H1251" s="5"/>
      <c r="I1251" s="5"/>
      <c r="J1251" s="5"/>
      <c r="K1251" s="5"/>
      <c r="M1251" s="5"/>
    </row>
    <row r="1252">
      <c r="A1252" s="5"/>
      <c r="D1252" s="90"/>
      <c r="E1252" s="90"/>
      <c r="F1252" s="5"/>
      <c r="G1252" s="5"/>
      <c r="H1252" s="5"/>
      <c r="I1252" s="5"/>
      <c r="J1252" s="5"/>
      <c r="K1252" s="5"/>
      <c r="M1252" s="5"/>
    </row>
    <row r="1253">
      <c r="A1253" s="5"/>
      <c r="D1253" s="90"/>
      <c r="E1253" s="90"/>
      <c r="F1253" s="5"/>
      <c r="G1253" s="5"/>
      <c r="H1253" s="5"/>
      <c r="I1253" s="5"/>
      <c r="J1253" s="5"/>
      <c r="K1253" s="5"/>
      <c r="M1253" s="5"/>
    </row>
    <row r="1254">
      <c r="A1254" s="5"/>
      <c r="D1254" s="90"/>
      <c r="E1254" s="90"/>
      <c r="F1254" s="5"/>
      <c r="G1254" s="5"/>
      <c r="H1254" s="5"/>
      <c r="I1254" s="5"/>
      <c r="J1254" s="5"/>
      <c r="K1254" s="5"/>
      <c r="M1254" s="5"/>
    </row>
    <row r="1255">
      <c r="A1255" s="5"/>
      <c r="D1255" s="90"/>
      <c r="E1255" s="90"/>
      <c r="F1255" s="5"/>
      <c r="G1255" s="5"/>
      <c r="H1255" s="5"/>
      <c r="I1255" s="5"/>
      <c r="J1255" s="5"/>
      <c r="K1255" s="5"/>
      <c r="M1255" s="5"/>
    </row>
    <row r="1256">
      <c r="A1256" s="5"/>
      <c r="D1256" s="90"/>
      <c r="E1256" s="90"/>
      <c r="F1256" s="5"/>
      <c r="G1256" s="5"/>
      <c r="H1256" s="5"/>
      <c r="I1256" s="5"/>
      <c r="J1256" s="5"/>
      <c r="K1256" s="5"/>
      <c r="M1256" s="5"/>
    </row>
    <row r="1257">
      <c r="A1257" s="5"/>
      <c r="D1257" s="90"/>
      <c r="E1257" s="90"/>
      <c r="F1257" s="5"/>
      <c r="G1257" s="5"/>
      <c r="H1257" s="5"/>
      <c r="I1257" s="5"/>
      <c r="J1257" s="5"/>
      <c r="K1257" s="5"/>
      <c r="M1257" s="5"/>
    </row>
    <row r="1258">
      <c r="A1258" s="5"/>
      <c r="D1258" s="90"/>
      <c r="E1258" s="90"/>
      <c r="F1258" s="5"/>
      <c r="G1258" s="5"/>
      <c r="H1258" s="5"/>
      <c r="I1258" s="5"/>
      <c r="J1258" s="5"/>
      <c r="K1258" s="5"/>
      <c r="M1258" s="5"/>
    </row>
    <row r="1259">
      <c r="A1259" s="5"/>
      <c r="D1259" s="90"/>
      <c r="E1259" s="90"/>
      <c r="F1259" s="5"/>
      <c r="G1259" s="5"/>
      <c r="H1259" s="5"/>
      <c r="I1259" s="5"/>
      <c r="J1259" s="5"/>
      <c r="K1259" s="5"/>
      <c r="M1259" s="5"/>
    </row>
    <row r="1260">
      <c r="A1260" s="5"/>
      <c r="D1260" s="90"/>
      <c r="E1260" s="90"/>
      <c r="F1260" s="5"/>
      <c r="G1260" s="5"/>
      <c r="H1260" s="5"/>
      <c r="I1260" s="5"/>
      <c r="J1260" s="5"/>
      <c r="K1260" s="5"/>
      <c r="M1260" s="5"/>
    </row>
    <row r="1261">
      <c r="A1261" s="5"/>
      <c r="D1261" s="90"/>
      <c r="E1261" s="90"/>
      <c r="F1261" s="5"/>
      <c r="G1261" s="5"/>
      <c r="H1261" s="5"/>
      <c r="I1261" s="5"/>
      <c r="J1261" s="5"/>
      <c r="K1261" s="5"/>
      <c r="M1261" s="5"/>
    </row>
    <row r="1262">
      <c r="A1262" s="5"/>
      <c r="D1262" s="90"/>
      <c r="E1262" s="90"/>
      <c r="F1262" s="5"/>
      <c r="G1262" s="5"/>
      <c r="H1262" s="5"/>
      <c r="I1262" s="5"/>
      <c r="J1262" s="5"/>
      <c r="K1262" s="5"/>
      <c r="M1262" s="5"/>
    </row>
    <row r="1263">
      <c r="A1263" s="5"/>
      <c r="D1263" s="90"/>
      <c r="E1263" s="90"/>
      <c r="F1263" s="5"/>
      <c r="G1263" s="5"/>
      <c r="H1263" s="5"/>
      <c r="I1263" s="5"/>
      <c r="J1263" s="5"/>
      <c r="K1263" s="5"/>
      <c r="M1263" s="5"/>
    </row>
    <row r="1264">
      <c r="A1264" s="5"/>
      <c r="D1264" s="90"/>
      <c r="E1264" s="90"/>
      <c r="F1264" s="5"/>
      <c r="G1264" s="5"/>
      <c r="H1264" s="5"/>
      <c r="I1264" s="5"/>
      <c r="J1264" s="5"/>
      <c r="K1264" s="5"/>
      <c r="M1264" s="5"/>
    </row>
    <row r="1265">
      <c r="A1265" s="5"/>
      <c r="D1265" s="90"/>
      <c r="E1265" s="90"/>
      <c r="F1265" s="5"/>
      <c r="G1265" s="5"/>
      <c r="H1265" s="5"/>
      <c r="I1265" s="5"/>
      <c r="J1265" s="5"/>
      <c r="K1265" s="5"/>
      <c r="M1265" s="5"/>
    </row>
    <row r="1266">
      <c r="A1266" s="5"/>
      <c r="D1266" s="90"/>
      <c r="E1266" s="90"/>
      <c r="F1266" s="5"/>
      <c r="G1266" s="5"/>
      <c r="H1266" s="5"/>
      <c r="I1266" s="5"/>
      <c r="J1266" s="5"/>
      <c r="K1266" s="5"/>
      <c r="M1266" s="5"/>
    </row>
    <row r="1267">
      <c r="A1267" s="5"/>
      <c r="D1267" s="90"/>
      <c r="E1267" s="90"/>
      <c r="F1267" s="5"/>
      <c r="G1267" s="5"/>
      <c r="H1267" s="5"/>
      <c r="I1267" s="5"/>
      <c r="J1267" s="5"/>
      <c r="K1267" s="5"/>
      <c r="M1267" s="5"/>
    </row>
    <row r="1268">
      <c r="A1268" s="5"/>
      <c r="D1268" s="90"/>
      <c r="E1268" s="90"/>
      <c r="F1268" s="5"/>
      <c r="G1268" s="5"/>
      <c r="H1268" s="5"/>
      <c r="I1268" s="5"/>
      <c r="J1268" s="5"/>
      <c r="K1268" s="5"/>
      <c r="M1268" s="5"/>
    </row>
    <row r="1269">
      <c r="A1269" s="5"/>
      <c r="D1269" s="90"/>
      <c r="E1269" s="90"/>
      <c r="F1269" s="5"/>
      <c r="G1269" s="5"/>
      <c r="H1269" s="5"/>
      <c r="I1269" s="5"/>
      <c r="J1269" s="5"/>
      <c r="K1269" s="5"/>
      <c r="M1269" s="5"/>
    </row>
    <row r="1270">
      <c r="A1270" s="5"/>
      <c r="D1270" s="90"/>
      <c r="E1270" s="90"/>
      <c r="F1270" s="5"/>
      <c r="G1270" s="5"/>
      <c r="H1270" s="5"/>
      <c r="I1270" s="5"/>
      <c r="J1270" s="5"/>
      <c r="K1270" s="5"/>
      <c r="M1270" s="5"/>
    </row>
    <row r="1271">
      <c r="A1271" s="5"/>
      <c r="D1271" s="90"/>
      <c r="E1271" s="90"/>
      <c r="F1271" s="5"/>
      <c r="G1271" s="5"/>
      <c r="H1271" s="5"/>
      <c r="I1271" s="5"/>
      <c r="J1271" s="5"/>
      <c r="K1271" s="5"/>
      <c r="M1271" s="5"/>
    </row>
    <row r="1272">
      <c r="A1272" s="5"/>
      <c r="D1272" s="90"/>
      <c r="E1272" s="90"/>
      <c r="F1272" s="5"/>
      <c r="G1272" s="5"/>
      <c r="H1272" s="5"/>
      <c r="I1272" s="5"/>
      <c r="J1272" s="5"/>
      <c r="K1272" s="5"/>
      <c r="M1272" s="5"/>
    </row>
    <row r="1273">
      <c r="A1273" s="5"/>
      <c r="D1273" s="90"/>
      <c r="E1273" s="90"/>
      <c r="F1273" s="5"/>
      <c r="G1273" s="5"/>
      <c r="H1273" s="5"/>
      <c r="I1273" s="5"/>
      <c r="J1273" s="5"/>
      <c r="K1273" s="5"/>
      <c r="M1273" s="5"/>
    </row>
    <row r="1274">
      <c r="A1274" s="5"/>
      <c r="D1274" s="90"/>
      <c r="E1274" s="90"/>
      <c r="F1274" s="5"/>
      <c r="G1274" s="5"/>
      <c r="H1274" s="5"/>
      <c r="I1274" s="5"/>
      <c r="J1274" s="5"/>
      <c r="K1274" s="5"/>
      <c r="M1274" s="5"/>
    </row>
    <row r="1275">
      <c r="A1275" s="5"/>
      <c r="D1275" s="90"/>
      <c r="E1275" s="90"/>
      <c r="F1275" s="5"/>
      <c r="G1275" s="5"/>
      <c r="H1275" s="5"/>
      <c r="I1275" s="5"/>
      <c r="J1275" s="5"/>
      <c r="K1275" s="5"/>
      <c r="M1275" s="5"/>
    </row>
    <row r="1276">
      <c r="A1276" s="5"/>
      <c r="D1276" s="90"/>
      <c r="E1276" s="90"/>
      <c r="F1276" s="5"/>
      <c r="G1276" s="5"/>
      <c r="H1276" s="5"/>
      <c r="I1276" s="5"/>
      <c r="J1276" s="5"/>
      <c r="K1276" s="5"/>
      <c r="M1276" s="5"/>
    </row>
    <row r="1277">
      <c r="A1277" s="5"/>
      <c r="D1277" s="90"/>
      <c r="E1277" s="90"/>
      <c r="F1277" s="5"/>
      <c r="G1277" s="5"/>
      <c r="H1277" s="5"/>
      <c r="I1277" s="5"/>
      <c r="J1277" s="5"/>
      <c r="K1277" s="5"/>
      <c r="M1277" s="5"/>
    </row>
    <row r="1278">
      <c r="A1278" s="5"/>
      <c r="D1278" s="90"/>
      <c r="E1278" s="90"/>
      <c r="F1278" s="5"/>
      <c r="G1278" s="5"/>
      <c r="H1278" s="5"/>
      <c r="I1278" s="5"/>
      <c r="J1278" s="5"/>
      <c r="K1278" s="5"/>
      <c r="M1278" s="5"/>
    </row>
    <row r="1279">
      <c r="A1279" s="5"/>
      <c r="D1279" s="90"/>
      <c r="E1279" s="90"/>
      <c r="F1279" s="5"/>
      <c r="G1279" s="5"/>
      <c r="H1279" s="5"/>
      <c r="I1279" s="5"/>
      <c r="J1279" s="5"/>
      <c r="K1279" s="5"/>
      <c r="M1279" s="5"/>
    </row>
    <row r="1280">
      <c r="A1280" s="5"/>
      <c r="D1280" s="90"/>
      <c r="E1280" s="90"/>
      <c r="F1280" s="5"/>
      <c r="G1280" s="5"/>
      <c r="H1280" s="5"/>
      <c r="I1280" s="5"/>
      <c r="J1280" s="5"/>
      <c r="K1280" s="5"/>
      <c r="M1280" s="5"/>
    </row>
    <row r="1281">
      <c r="A1281" s="5"/>
      <c r="D1281" s="90"/>
      <c r="E1281" s="90"/>
      <c r="F1281" s="5"/>
      <c r="G1281" s="5"/>
      <c r="H1281" s="5"/>
      <c r="I1281" s="5"/>
      <c r="J1281" s="5"/>
      <c r="K1281" s="5"/>
      <c r="M1281" s="5"/>
    </row>
    <row r="1282">
      <c r="A1282" s="5"/>
      <c r="D1282" s="90"/>
      <c r="E1282" s="90"/>
      <c r="F1282" s="5"/>
      <c r="G1282" s="5"/>
      <c r="H1282" s="5"/>
      <c r="I1282" s="5"/>
      <c r="J1282" s="5"/>
      <c r="K1282" s="5"/>
      <c r="M1282" s="5"/>
    </row>
    <row r="1283">
      <c r="A1283" s="5"/>
      <c r="D1283" s="90"/>
      <c r="E1283" s="90"/>
      <c r="F1283" s="5"/>
      <c r="G1283" s="5"/>
      <c r="H1283" s="5"/>
      <c r="I1283" s="5"/>
      <c r="J1283" s="5"/>
      <c r="K1283" s="5"/>
      <c r="M1283" s="5"/>
    </row>
    <row r="1284">
      <c r="A1284" s="5"/>
      <c r="D1284" s="90"/>
      <c r="E1284" s="90"/>
      <c r="F1284" s="5"/>
      <c r="G1284" s="5"/>
      <c r="H1284" s="5"/>
      <c r="I1284" s="5"/>
      <c r="J1284" s="5"/>
      <c r="K1284" s="5"/>
      <c r="M1284" s="5"/>
    </row>
    <row r="1285">
      <c r="A1285" s="5"/>
      <c r="D1285" s="90"/>
      <c r="E1285" s="90"/>
      <c r="F1285" s="5"/>
      <c r="G1285" s="5"/>
      <c r="H1285" s="5"/>
      <c r="I1285" s="5"/>
      <c r="J1285" s="5"/>
      <c r="K1285" s="5"/>
      <c r="M1285" s="5"/>
    </row>
    <row r="1286">
      <c r="A1286" s="5"/>
      <c r="D1286" s="90"/>
      <c r="E1286" s="90"/>
      <c r="F1286" s="5"/>
      <c r="G1286" s="5"/>
      <c r="H1286" s="5"/>
      <c r="I1286" s="5"/>
      <c r="J1286" s="5"/>
      <c r="K1286" s="5"/>
      <c r="M1286" s="5"/>
    </row>
    <row r="1287">
      <c r="A1287" s="5"/>
      <c r="D1287" s="90"/>
      <c r="E1287" s="90"/>
      <c r="F1287" s="5"/>
      <c r="G1287" s="5"/>
      <c r="H1287" s="5"/>
      <c r="I1287" s="5"/>
      <c r="J1287" s="5"/>
      <c r="K1287" s="5"/>
      <c r="M1287" s="5"/>
    </row>
    <row r="1288">
      <c r="A1288" s="5"/>
      <c r="D1288" s="90"/>
      <c r="E1288" s="90"/>
      <c r="F1288" s="5"/>
      <c r="G1288" s="5"/>
      <c r="H1288" s="5"/>
      <c r="I1288" s="5"/>
      <c r="J1288" s="5"/>
      <c r="K1288" s="5"/>
      <c r="M1288" s="5"/>
    </row>
    <row r="1289">
      <c r="A1289" s="5"/>
      <c r="D1289" s="90"/>
      <c r="E1289" s="90"/>
      <c r="F1289" s="5"/>
      <c r="G1289" s="5"/>
      <c r="H1289" s="5"/>
      <c r="I1289" s="5"/>
      <c r="J1289" s="5"/>
      <c r="K1289" s="5"/>
      <c r="M1289" s="5"/>
    </row>
    <row r="1290">
      <c r="A1290" s="5"/>
      <c r="D1290" s="90"/>
      <c r="E1290" s="90"/>
      <c r="F1290" s="5"/>
      <c r="G1290" s="5"/>
      <c r="H1290" s="5"/>
      <c r="I1290" s="5"/>
      <c r="J1290" s="5"/>
      <c r="K1290" s="5"/>
      <c r="M1290" s="5"/>
    </row>
    <row r="1291">
      <c r="A1291" s="5"/>
      <c r="D1291" s="90"/>
      <c r="E1291" s="90"/>
      <c r="F1291" s="5"/>
      <c r="G1291" s="5"/>
      <c r="H1291" s="5"/>
      <c r="I1291" s="5"/>
      <c r="J1291" s="5"/>
      <c r="K1291" s="5"/>
      <c r="M1291" s="5"/>
    </row>
    <row r="1292">
      <c r="A1292" s="5"/>
      <c r="D1292" s="90"/>
      <c r="E1292" s="90"/>
      <c r="F1292" s="5"/>
      <c r="G1292" s="5"/>
      <c r="H1292" s="5"/>
      <c r="I1292" s="5"/>
      <c r="J1292" s="5"/>
      <c r="K1292" s="5"/>
      <c r="M1292" s="5"/>
    </row>
    <row r="1293">
      <c r="A1293" s="5"/>
      <c r="D1293" s="90"/>
      <c r="E1293" s="90"/>
      <c r="F1293" s="5"/>
      <c r="G1293" s="5"/>
      <c r="H1293" s="5"/>
      <c r="I1293" s="5"/>
      <c r="J1293" s="5"/>
      <c r="K1293" s="5"/>
      <c r="M1293" s="5"/>
    </row>
    <row r="1294">
      <c r="A1294" s="5"/>
      <c r="D1294" s="90"/>
      <c r="E1294" s="90"/>
      <c r="F1294" s="5"/>
      <c r="G1294" s="5"/>
      <c r="H1294" s="5"/>
      <c r="I1294" s="5"/>
      <c r="J1294" s="5"/>
      <c r="K1294" s="5"/>
      <c r="M1294" s="5"/>
    </row>
    <row r="1295">
      <c r="A1295" s="5"/>
      <c r="D1295" s="90"/>
      <c r="E1295" s="90"/>
      <c r="F1295" s="5"/>
      <c r="G1295" s="5"/>
      <c r="H1295" s="5"/>
      <c r="I1295" s="5"/>
      <c r="J1295" s="5"/>
      <c r="K1295" s="5"/>
      <c r="M1295" s="5"/>
    </row>
    <row r="1296">
      <c r="A1296" s="5"/>
      <c r="D1296" s="90"/>
      <c r="E1296" s="90"/>
      <c r="F1296" s="5"/>
      <c r="G1296" s="5"/>
      <c r="H1296" s="5"/>
      <c r="I1296" s="5"/>
      <c r="J1296" s="5"/>
      <c r="K1296" s="5"/>
      <c r="M1296" s="5"/>
    </row>
    <row r="1297">
      <c r="A1297" s="5"/>
      <c r="D1297" s="90"/>
      <c r="E1297" s="90"/>
      <c r="F1297" s="5"/>
      <c r="G1297" s="5"/>
      <c r="H1297" s="5"/>
      <c r="I1297" s="5"/>
      <c r="J1297" s="5"/>
      <c r="K1297" s="5"/>
      <c r="M1297" s="5"/>
    </row>
    <row r="1298">
      <c r="A1298" s="5"/>
      <c r="D1298" s="90"/>
      <c r="E1298" s="90"/>
      <c r="F1298" s="5"/>
      <c r="G1298" s="5"/>
      <c r="H1298" s="5"/>
      <c r="I1298" s="5"/>
      <c r="J1298" s="5"/>
      <c r="K1298" s="5"/>
      <c r="M1298" s="5"/>
    </row>
    <row r="1299">
      <c r="A1299" s="5"/>
      <c r="D1299" s="90"/>
      <c r="E1299" s="90"/>
      <c r="F1299" s="5"/>
      <c r="G1299" s="5"/>
      <c r="H1299" s="5"/>
      <c r="I1299" s="5"/>
      <c r="J1299" s="5"/>
      <c r="K1299" s="5"/>
      <c r="M1299" s="5"/>
    </row>
    <row r="1300">
      <c r="A1300" s="5"/>
      <c r="D1300" s="90"/>
      <c r="E1300" s="90"/>
      <c r="F1300" s="5"/>
      <c r="G1300" s="5"/>
      <c r="H1300" s="5"/>
      <c r="I1300" s="5"/>
      <c r="J1300" s="5"/>
      <c r="K1300" s="5"/>
      <c r="M1300" s="5"/>
    </row>
    <row r="1301">
      <c r="A1301" s="5"/>
      <c r="D1301" s="90"/>
      <c r="E1301" s="90"/>
      <c r="F1301" s="5"/>
      <c r="G1301" s="5"/>
      <c r="H1301" s="5"/>
      <c r="I1301" s="5"/>
      <c r="J1301" s="5"/>
      <c r="K1301" s="5"/>
      <c r="M1301" s="5"/>
    </row>
    <row r="1302">
      <c r="A1302" s="5"/>
      <c r="D1302" s="90"/>
      <c r="E1302" s="90"/>
      <c r="F1302" s="5"/>
      <c r="G1302" s="5"/>
      <c r="H1302" s="5"/>
      <c r="I1302" s="5"/>
      <c r="J1302" s="5"/>
      <c r="K1302" s="5"/>
      <c r="M1302" s="5"/>
    </row>
    <row r="1303">
      <c r="A1303" s="5"/>
      <c r="D1303" s="90"/>
      <c r="E1303" s="90"/>
      <c r="F1303" s="5"/>
      <c r="G1303" s="5"/>
      <c r="H1303" s="5"/>
      <c r="I1303" s="5"/>
      <c r="J1303" s="5"/>
      <c r="K1303" s="5"/>
      <c r="M1303" s="5"/>
    </row>
    <row r="1304">
      <c r="A1304" s="5"/>
      <c r="D1304" s="90"/>
      <c r="E1304" s="90"/>
      <c r="F1304" s="5"/>
      <c r="G1304" s="5"/>
      <c r="H1304" s="5"/>
      <c r="I1304" s="5"/>
      <c r="J1304" s="5"/>
      <c r="K1304" s="5"/>
      <c r="M1304" s="5"/>
    </row>
    <row r="1305">
      <c r="A1305" s="5"/>
      <c r="D1305" s="90"/>
      <c r="E1305" s="90"/>
      <c r="F1305" s="5"/>
      <c r="G1305" s="5"/>
      <c r="H1305" s="5"/>
      <c r="I1305" s="5"/>
      <c r="J1305" s="5"/>
      <c r="K1305" s="5"/>
      <c r="M1305" s="5"/>
    </row>
    <row r="1306">
      <c r="A1306" s="5"/>
      <c r="D1306" s="90"/>
      <c r="E1306" s="90"/>
      <c r="F1306" s="5"/>
      <c r="G1306" s="5"/>
      <c r="H1306" s="5"/>
      <c r="I1306" s="5"/>
      <c r="J1306" s="5"/>
      <c r="K1306" s="5"/>
      <c r="M1306" s="5"/>
    </row>
    <row r="1307">
      <c r="A1307" s="5"/>
      <c r="D1307" s="90"/>
      <c r="E1307" s="90"/>
      <c r="F1307" s="5"/>
      <c r="G1307" s="5"/>
      <c r="H1307" s="5"/>
      <c r="I1307" s="5"/>
      <c r="J1307" s="5"/>
      <c r="K1307" s="5"/>
      <c r="M1307" s="5"/>
    </row>
    <row r="1308">
      <c r="A1308" s="5"/>
      <c r="D1308" s="90"/>
      <c r="E1308" s="90"/>
      <c r="F1308" s="5"/>
      <c r="G1308" s="5"/>
      <c r="H1308" s="5"/>
      <c r="I1308" s="5"/>
      <c r="J1308" s="5"/>
      <c r="K1308" s="5"/>
      <c r="M1308" s="5"/>
    </row>
    <row r="1309">
      <c r="A1309" s="5"/>
      <c r="D1309" s="90"/>
      <c r="E1309" s="90"/>
      <c r="F1309" s="5"/>
      <c r="G1309" s="5"/>
      <c r="H1309" s="5"/>
      <c r="I1309" s="5"/>
      <c r="J1309" s="5"/>
      <c r="K1309" s="5"/>
      <c r="M1309" s="5"/>
    </row>
    <row r="1310">
      <c r="A1310" s="5"/>
      <c r="D1310" s="90"/>
      <c r="E1310" s="90"/>
      <c r="F1310" s="5"/>
      <c r="G1310" s="5"/>
      <c r="H1310" s="5"/>
      <c r="I1310" s="5"/>
      <c r="J1310" s="5"/>
      <c r="K1310" s="5"/>
      <c r="M1310" s="5"/>
    </row>
    <row r="1311">
      <c r="A1311" s="5"/>
      <c r="D1311" s="90"/>
      <c r="E1311" s="90"/>
      <c r="F1311" s="5"/>
      <c r="G1311" s="5"/>
      <c r="H1311" s="5"/>
      <c r="I1311" s="5"/>
      <c r="J1311" s="5"/>
      <c r="K1311" s="5"/>
      <c r="M1311" s="5"/>
    </row>
    <row r="1312">
      <c r="A1312" s="5"/>
      <c r="D1312" s="90"/>
      <c r="E1312" s="90"/>
      <c r="F1312" s="5"/>
      <c r="G1312" s="5"/>
      <c r="H1312" s="5"/>
      <c r="I1312" s="5"/>
      <c r="J1312" s="5"/>
      <c r="K1312" s="5"/>
      <c r="M1312" s="5"/>
    </row>
    <row r="1313">
      <c r="A1313" s="5"/>
      <c r="D1313" s="90"/>
      <c r="E1313" s="90"/>
      <c r="F1313" s="5"/>
      <c r="G1313" s="5"/>
      <c r="H1313" s="5"/>
      <c r="I1313" s="5"/>
      <c r="J1313" s="5"/>
      <c r="K1313" s="5"/>
      <c r="M1313" s="5"/>
    </row>
    <row r="1314">
      <c r="A1314" s="5"/>
      <c r="D1314" s="90"/>
      <c r="E1314" s="90"/>
      <c r="F1314" s="5"/>
      <c r="G1314" s="5"/>
      <c r="H1314" s="5"/>
      <c r="I1314" s="5"/>
      <c r="J1314" s="5"/>
      <c r="K1314" s="5"/>
      <c r="M1314" s="5"/>
    </row>
    <row r="1315">
      <c r="A1315" s="5"/>
      <c r="D1315" s="90"/>
      <c r="E1315" s="90"/>
      <c r="F1315" s="5"/>
      <c r="G1315" s="5"/>
      <c r="H1315" s="5"/>
      <c r="I1315" s="5"/>
      <c r="J1315" s="5"/>
      <c r="K1315" s="5"/>
      <c r="M1315" s="5"/>
    </row>
    <row r="1316">
      <c r="A1316" s="5"/>
      <c r="D1316" s="90"/>
      <c r="E1316" s="90"/>
      <c r="F1316" s="5"/>
      <c r="G1316" s="5"/>
      <c r="H1316" s="5"/>
      <c r="I1316" s="5"/>
      <c r="J1316" s="5"/>
      <c r="K1316" s="5"/>
      <c r="M1316" s="5"/>
    </row>
    <row r="1317">
      <c r="A1317" s="5"/>
      <c r="D1317" s="90"/>
      <c r="E1317" s="90"/>
      <c r="F1317" s="5"/>
      <c r="G1317" s="5"/>
      <c r="H1317" s="5"/>
      <c r="I1317" s="5"/>
      <c r="J1317" s="5"/>
      <c r="K1317" s="5"/>
      <c r="M1317" s="5"/>
    </row>
    <row r="1318">
      <c r="A1318" s="5"/>
      <c r="D1318" s="90"/>
      <c r="E1318" s="90"/>
      <c r="F1318" s="5"/>
      <c r="G1318" s="5"/>
      <c r="H1318" s="5"/>
      <c r="I1318" s="5"/>
      <c r="J1318" s="5"/>
      <c r="K1318" s="5"/>
      <c r="M1318" s="5"/>
    </row>
    <row r="1319">
      <c r="A1319" s="5"/>
      <c r="D1319" s="90"/>
      <c r="E1319" s="90"/>
      <c r="F1319" s="5"/>
      <c r="G1319" s="5"/>
      <c r="H1319" s="5"/>
      <c r="I1319" s="5"/>
      <c r="J1319" s="5"/>
      <c r="K1319" s="5"/>
      <c r="M1319" s="5"/>
    </row>
    <row r="1320">
      <c r="A1320" s="5"/>
      <c r="D1320" s="90"/>
      <c r="E1320" s="90"/>
      <c r="F1320" s="5"/>
      <c r="G1320" s="5"/>
      <c r="H1320" s="5"/>
      <c r="I1320" s="5"/>
      <c r="J1320" s="5"/>
      <c r="K1320" s="5"/>
      <c r="M1320" s="5"/>
    </row>
    <row r="1321">
      <c r="A1321" s="5"/>
      <c r="D1321" s="90"/>
      <c r="E1321" s="90"/>
      <c r="F1321" s="5"/>
      <c r="G1321" s="5"/>
      <c r="H1321" s="5"/>
      <c r="I1321" s="5"/>
      <c r="J1321" s="5"/>
      <c r="K1321" s="5"/>
      <c r="M1321" s="5"/>
    </row>
    <row r="1322">
      <c r="A1322" s="5"/>
      <c r="D1322" s="90"/>
      <c r="E1322" s="90"/>
      <c r="F1322" s="5"/>
      <c r="G1322" s="5"/>
      <c r="H1322" s="5"/>
      <c r="I1322" s="5"/>
      <c r="J1322" s="5"/>
      <c r="K1322" s="5"/>
      <c r="M1322" s="5"/>
    </row>
    <row r="1323">
      <c r="A1323" s="5"/>
      <c r="D1323" s="90"/>
      <c r="E1323" s="90"/>
      <c r="F1323" s="5"/>
      <c r="G1323" s="5"/>
      <c r="H1323" s="5"/>
      <c r="I1323" s="5"/>
      <c r="J1323" s="5"/>
      <c r="K1323" s="5"/>
      <c r="M1323" s="5"/>
    </row>
    <row r="1324">
      <c r="A1324" s="5"/>
      <c r="D1324" s="90"/>
      <c r="E1324" s="90"/>
      <c r="F1324" s="5"/>
      <c r="G1324" s="5"/>
      <c r="H1324" s="5"/>
      <c r="I1324" s="5"/>
      <c r="J1324" s="5"/>
      <c r="K1324" s="5"/>
      <c r="M1324" s="5"/>
    </row>
    <row r="1325">
      <c r="A1325" s="5"/>
      <c r="D1325" s="90"/>
      <c r="E1325" s="90"/>
      <c r="F1325" s="5"/>
      <c r="G1325" s="5"/>
      <c r="H1325" s="5"/>
      <c r="I1325" s="5"/>
      <c r="J1325" s="5"/>
      <c r="K1325" s="5"/>
      <c r="M1325" s="5"/>
    </row>
    <row r="1326">
      <c r="A1326" s="5"/>
      <c r="D1326" s="90"/>
      <c r="E1326" s="90"/>
      <c r="F1326" s="5"/>
      <c r="G1326" s="5"/>
      <c r="H1326" s="5"/>
      <c r="I1326" s="5"/>
      <c r="J1326" s="5"/>
      <c r="K1326" s="5"/>
      <c r="M1326" s="5"/>
    </row>
    <row r="1327">
      <c r="A1327" s="5"/>
      <c r="D1327" s="90"/>
      <c r="E1327" s="90"/>
      <c r="F1327" s="5"/>
      <c r="G1327" s="5"/>
      <c r="H1327" s="5"/>
      <c r="I1327" s="5"/>
      <c r="J1327" s="5"/>
      <c r="K1327" s="5"/>
      <c r="M1327" s="5"/>
    </row>
    <row r="1328">
      <c r="A1328" s="5"/>
      <c r="D1328" s="90"/>
      <c r="E1328" s="90"/>
      <c r="F1328" s="5"/>
      <c r="G1328" s="5"/>
      <c r="H1328" s="5"/>
      <c r="I1328" s="5"/>
      <c r="J1328" s="5"/>
      <c r="K1328" s="5"/>
      <c r="M1328" s="5"/>
    </row>
    <row r="1329">
      <c r="A1329" s="5"/>
      <c r="D1329" s="90"/>
      <c r="E1329" s="90"/>
      <c r="F1329" s="5"/>
      <c r="G1329" s="5"/>
      <c r="H1329" s="5"/>
      <c r="I1329" s="5"/>
      <c r="J1329" s="5"/>
      <c r="K1329" s="5"/>
      <c r="M1329" s="5"/>
    </row>
    <row r="1330">
      <c r="A1330" s="5"/>
      <c r="D1330" s="90"/>
      <c r="E1330" s="90"/>
      <c r="F1330" s="5"/>
      <c r="G1330" s="5"/>
      <c r="H1330" s="5"/>
      <c r="I1330" s="5"/>
      <c r="J1330" s="5"/>
      <c r="K1330" s="5"/>
      <c r="M1330" s="5"/>
    </row>
    <row r="1331">
      <c r="A1331" s="5"/>
      <c r="D1331" s="90"/>
      <c r="E1331" s="90"/>
      <c r="F1331" s="5"/>
      <c r="G1331" s="5"/>
      <c r="H1331" s="5"/>
      <c r="I1331" s="5"/>
      <c r="J1331" s="5"/>
      <c r="K1331" s="5"/>
      <c r="M1331" s="5"/>
    </row>
    <row r="1332">
      <c r="A1332" s="5"/>
      <c r="D1332" s="90"/>
      <c r="E1332" s="90"/>
      <c r="F1332" s="5"/>
      <c r="G1332" s="5"/>
      <c r="H1332" s="5"/>
      <c r="I1332" s="5"/>
      <c r="J1332" s="5"/>
      <c r="K1332" s="5"/>
      <c r="M1332" s="5"/>
    </row>
    <row r="1333">
      <c r="A1333" s="5"/>
      <c r="D1333" s="90"/>
      <c r="E1333" s="90"/>
      <c r="F1333" s="5"/>
      <c r="G1333" s="5"/>
      <c r="H1333" s="5"/>
      <c r="I1333" s="5"/>
      <c r="J1333" s="5"/>
      <c r="K1333" s="5"/>
      <c r="M1333" s="5"/>
    </row>
    <row r="1334">
      <c r="A1334" s="5"/>
      <c r="D1334" s="90"/>
      <c r="E1334" s="90"/>
      <c r="F1334" s="5"/>
      <c r="G1334" s="5"/>
      <c r="H1334" s="5"/>
      <c r="I1334" s="5"/>
      <c r="J1334" s="5"/>
      <c r="K1334" s="5"/>
      <c r="M1334" s="5"/>
    </row>
    <row r="1335">
      <c r="A1335" s="5"/>
      <c r="D1335" s="90"/>
      <c r="E1335" s="90"/>
      <c r="F1335" s="5"/>
      <c r="G1335" s="5"/>
      <c r="H1335" s="5"/>
      <c r="I1335" s="5"/>
      <c r="J1335" s="5"/>
      <c r="K1335" s="5"/>
      <c r="M1335" s="5"/>
    </row>
    <row r="1336">
      <c r="A1336" s="5"/>
      <c r="D1336" s="90"/>
      <c r="E1336" s="90"/>
      <c r="F1336" s="5"/>
      <c r="G1336" s="5"/>
      <c r="H1336" s="5"/>
      <c r="I1336" s="5"/>
      <c r="J1336" s="5"/>
      <c r="K1336" s="5"/>
      <c r="M1336" s="5"/>
    </row>
    <row r="1337">
      <c r="A1337" s="5"/>
      <c r="D1337" s="90"/>
      <c r="E1337" s="90"/>
      <c r="F1337" s="5"/>
      <c r="G1337" s="5"/>
      <c r="H1337" s="5"/>
      <c r="I1337" s="5"/>
      <c r="J1337" s="5"/>
      <c r="K1337" s="5"/>
      <c r="M1337" s="5"/>
    </row>
    <row r="1338">
      <c r="A1338" s="5"/>
      <c r="D1338" s="90"/>
      <c r="E1338" s="90"/>
      <c r="F1338" s="5"/>
      <c r="G1338" s="5"/>
      <c r="H1338" s="5"/>
      <c r="I1338" s="5"/>
      <c r="J1338" s="5"/>
      <c r="K1338" s="5"/>
      <c r="M1338" s="5"/>
    </row>
    <row r="1339">
      <c r="A1339" s="5"/>
      <c r="D1339" s="90"/>
      <c r="E1339" s="90"/>
      <c r="F1339" s="5"/>
      <c r="G1339" s="5"/>
      <c r="H1339" s="5"/>
      <c r="I1339" s="5"/>
      <c r="J1339" s="5"/>
      <c r="K1339" s="5"/>
      <c r="M1339" s="5"/>
    </row>
    <row r="1340">
      <c r="A1340" s="5"/>
      <c r="D1340" s="90"/>
      <c r="E1340" s="90"/>
      <c r="F1340" s="5"/>
      <c r="G1340" s="5"/>
      <c r="H1340" s="5"/>
      <c r="I1340" s="5"/>
      <c r="J1340" s="5"/>
      <c r="K1340" s="5"/>
      <c r="M1340" s="5"/>
    </row>
    <row r="1341">
      <c r="A1341" s="5"/>
      <c r="D1341" s="90"/>
      <c r="E1341" s="90"/>
      <c r="F1341" s="5"/>
      <c r="G1341" s="5"/>
      <c r="H1341" s="5"/>
      <c r="I1341" s="5"/>
      <c r="J1341" s="5"/>
      <c r="K1341" s="5"/>
      <c r="M1341" s="5"/>
    </row>
    <row r="1342">
      <c r="A1342" s="5"/>
      <c r="D1342" s="90"/>
      <c r="E1342" s="90"/>
      <c r="F1342" s="5"/>
      <c r="G1342" s="5"/>
      <c r="H1342" s="5"/>
      <c r="I1342" s="5"/>
      <c r="J1342" s="5"/>
      <c r="K1342" s="5"/>
      <c r="M1342" s="5"/>
    </row>
    <row r="1343">
      <c r="A1343" s="5"/>
      <c r="D1343" s="90"/>
      <c r="E1343" s="90"/>
      <c r="F1343" s="5"/>
      <c r="G1343" s="5"/>
      <c r="H1343" s="5"/>
      <c r="I1343" s="5"/>
      <c r="J1343" s="5"/>
      <c r="K1343" s="5"/>
      <c r="M1343" s="5"/>
    </row>
    <row r="1344">
      <c r="A1344" s="5"/>
      <c r="D1344" s="90"/>
      <c r="E1344" s="90"/>
      <c r="F1344" s="5"/>
      <c r="G1344" s="5"/>
      <c r="H1344" s="5"/>
      <c r="I1344" s="5"/>
      <c r="J1344" s="5"/>
      <c r="K1344" s="5"/>
      <c r="M1344" s="5"/>
    </row>
    <row r="1345">
      <c r="A1345" s="5"/>
      <c r="D1345" s="90"/>
      <c r="E1345" s="90"/>
      <c r="F1345" s="5"/>
      <c r="G1345" s="5"/>
      <c r="H1345" s="5"/>
      <c r="I1345" s="5"/>
      <c r="J1345" s="5"/>
      <c r="K1345" s="5"/>
      <c r="M1345" s="5"/>
    </row>
    <row r="1346">
      <c r="A1346" s="5"/>
      <c r="D1346" s="90"/>
      <c r="E1346" s="90"/>
      <c r="F1346" s="5"/>
      <c r="G1346" s="5"/>
      <c r="H1346" s="5"/>
      <c r="I1346" s="5"/>
      <c r="J1346" s="5"/>
      <c r="K1346" s="5"/>
      <c r="M1346" s="5"/>
    </row>
    <row r="1347">
      <c r="A1347" s="5"/>
      <c r="D1347" s="90"/>
      <c r="E1347" s="90"/>
      <c r="F1347" s="5"/>
      <c r="G1347" s="5"/>
      <c r="H1347" s="5"/>
      <c r="I1347" s="5"/>
      <c r="J1347" s="5"/>
      <c r="K1347" s="5"/>
      <c r="M1347" s="5"/>
    </row>
    <row r="1348">
      <c r="A1348" s="5"/>
      <c r="D1348" s="90"/>
      <c r="E1348" s="90"/>
      <c r="F1348" s="5"/>
      <c r="G1348" s="5"/>
      <c r="H1348" s="5"/>
      <c r="I1348" s="5"/>
      <c r="J1348" s="5"/>
      <c r="K1348" s="5"/>
      <c r="M1348" s="5"/>
    </row>
    <row r="1349">
      <c r="A1349" s="5"/>
      <c r="D1349" s="90"/>
      <c r="E1349" s="90"/>
      <c r="F1349" s="5"/>
      <c r="G1349" s="5"/>
      <c r="H1349" s="5"/>
      <c r="I1349" s="5"/>
      <c r="J1349" s="5"/>
      <c r="K1349" s="5"/>
      <c r="M1349" s="5"/>
    </row>
    <row r="1350">
      <c r="A1350" s="5"/>
      <c r="D1350" s="90"/>
      <c r="E1350" s="90"/>
      <c r="F1350" s="5"/>
      <c r="G1350" s="5"/>
      <c r="H1350" s="5"/>
      <c r="I1350" s="5"/>
      <c r="J1350" s="5"/>
      <c r="K1350" s="5"/>
      <c r="M1350" s="5"/>
    </row>
    <row r="1351">
      <c r="A1351" s="5"/>
      <c r="D1351" s="90"/>
      <c r="E1351" s="90"/>
      <c r="F1351" s="5"/>
      <c r="G1351" s="5"/>
      <c r="H1351" s="5"/>
      <c r="I1351" s="5"/>
      <c r="J1351" s="5"/>
      <c r="K1351" s="5"/>
      <c r="M1351" s="5"/>
    </row>
    <row r="1352">
      <c r="A1352" s="5"/>
      <c r="D1352" s="90"/>
      <c r="E1352" s="90"/>
      <c r="F1352" s="5"/>
      <c r="G1352" s="5"/>
      <c r="H1352" s="5"/>
      <c r="I1352" s="5"/>
      <c r="J1352" s="5"/>
      <c r="K1352" s="5"/>
      <c r="M1352" s="5"/>
    </row>
    <row r="1353">
      <c r="A1353" s="5"/>
      <c r="D1353" s="90"/>
      <c r="E1353" s="90"/>
      <c r="F1353" s="5"/>
      <c r="G1353" s="5"/>
      <c r="H1353" s="5"/>
      <c r="I1353" s="5"/>
      <c r="J1353" s="5"/>
      <c r="K1353" s="5"/>
      <c r="M1353" s="5"/>
    </row>
    <row r="1354">
      <c r="A1354" s="5"/>
      <c r="D1354" s="90"/>
      <c r="E1354" s="90"/>
      <c r="F1354" s="5"/>
      <c r="G1354" s="5"/>
      <c r="H1354" s="5"/>
      <c r="I1354" s="5"/>
      <c r="J1354" s="5"/>
      <c r="K1354" s="5"/>
      <c r="M1354" s="5"/>
    </row>
    <row r="1355">
      <c r="A1355" s="5"/>
      <c r="D1355" s="90"/>
      <c r="E1355" s="90"/>
      <c r="F1355" s="5"/>
      <c r="G1355" s="5"/>
      <c r="H1355" s="5"/>
      <c r="I1355" s="5"/>
      <c r="J1355" s="5"/>
      <c r="K1355" s="5"/>
      <c r="M1355" s="5"/>
    </row>
    <row r="1356">
      <c r="A1356" s="5"/>
      <c r="D1356" s="90"/>
      <c r="E1356" s="90"/>
      <c r="F1356" s="5"/>
      <c r="G1356" s="5"/>
      <c r="H1356" s="5"/>
      <c r="I1356" s="5"/>
      <c r="J1356" s="5"/>
      <c r="K1356" s="5"/>
      <c r="M1356" s="5"/>
    </row>
    <row r="1357">
      <c r="A1357" s="5"/>
      <c r="D1357" s="90"/>
      <c r="E1357" s="90"/>
      <c r="F1357" s="5"/>
      <c r="G1357" s="5"/>
      <c r="H1357" s="5"/>
      <c r="I1357" s="5"/>
      <c r="J1357" s="5"/>
      <c r="K1357" s="5"/>
      <c r="M1357" s="5"/>
    </row>
    <row r="1358">
      <c r="A1358" s="5"/>
      <c r="D1358" s="90"/>
      <c r="E1358" s="90"/>
      <c r="F1358" s="5"/>
      <c r="G1358" s="5"/>
      <c r="H1358" s="5"/>
      <c r="I1358" s="5"/>
      <c r="J1358" s="5"/>
      <c r="K1358" s="5"/>
      <c r="M1358" s="5"/>
    </row>
    <row r="1359">
      <c r="A1359" s="5"/>
      <c r="D1359" s="90"/>
      <c r="E1359" s="90"/>
      <c r="F1359" s="5"/>
      <c r="G1359" s="5"/>
      <c r="H1359" s="5"/>
      <c r="I1359" s="5"/>
      <c r="J1359" s="5"/>
      <c r="K1359" s="5"/>
      <c r="M1359" s="5"/>
    </row>
    <row r="1360">
      <c r="A1360" s="5"/>
      <c r="D1360" s="90"/>
      <c r="E1360" s="90"/>
      <c r="F1360" s="5"/>
      <c r="G1360" s="5"/>
      <c r="H1360" s="5"/>
      <c r="I1360" s="5"/>
      <c r="J1360" s="5"/>
      <c r="K1360" s="5"/>
      <c r="M1360" s="5"/>
    </row>
    <row r="1361">
      <c r="A1361" s="5"/>
      <c r="D1361" s="90"/>
      <c r="E1361" s="90"/>
      <c r="F1361" s="5"/>
      <c r="G1361" s="5"/>
      <c r="H1361" s="5"/>
      <c r="I1361" s="5"/>
      <c r="J1361" s="5"/>
      <c r="K1361" s="5"/>
      <c r="M1361" s="5"/>
    </row>
    <row r="1362">
      <c r="A1362" s="5"/>
      <c r="D1362" s="90"/>
      <c r="E1362" s="90"/>
      <c r="F1362" s="5"/>
      <c r="G1362" s="5"/>
      <c r="H1362" s="5"/>
      <c r="I1362" s="5"/>
      <c r="J1362" s="5"/>
      <c r="K1362" s="5"/>
      <c r="M1362" s="5"/>
    </row>
    <row r="1363">
      <c r="A1363" s="5"/>
      <c r="D1363" s="90"/>
      <c r="E1363" s="90"/>
      <c r="F1363" s="5"/>
      <c r="G1363" s="5"/>
      <c r="H1363" s="5"/>
      <c r="I1363" s="5"/>
      <c r="J1363" s="5"/>
      <c r="K1363" s="5"/>
      <c r="M1363" s="5"/>
    </row>
    <row r="1364">
      <c r="A1364" s="5"/>
      <c r="D1364" s="90"/>
      <c r="E1364" s="90"/>
      <c r="F1364" s="5"/>
      <c r="G1364" s="5"/>
      <c r="H1364" s="5"/>
      <c r="I1364" s="5"/>
      <c r="J1364" s="5"/>
      <c r="K1364" s="5"/>
      <c r="M1364" s="5"/>
    </row>
    <row r="1365">
      <c r="A1365" s="5"/>
      <c r="D1365" s="90"/>
      <c r="E1365" s="90"/>
      <c r="F1365" s="5"/>
      <c r="G1365" s="5"/>
      <c r="H1365" s="5"/>
      <c r="I1365" s="5"/>
      <c r="J1365" s="5"/>
      <c r="K1365" s="5"/>
      <c r="M1365" s="5"/>
    </row>
    <row r="1366">
      <c r="A1366" s="5"/>
      <c r="D1366" s="90"/>
      <c r="E1366" s="90"/>
      <c r="F1366" s="5"/>
      <c r="G1366" s="5"/>
      <c r="H1366" s="5"/>
      <c r="I1366" s="5"/>
      <c r="J1366" s="5"/>
      <c r="K1366" s="5"/>
      <c r="M1366" s="5"/>
    </row>
    <row r="1367">
      <c r="A1367" s="5"/>
      <c r="D1367" s="90"/>
      <c r="E1367" s="90"/>
      <c r="F1367" s="5"/>
      <c r="G1367" s="5"/>
      <c r="H1367" s="5"/>
      <c r="I1367" s="5"/>
      <c r="J1367" s="5"/>
      <c r="K1367" s="5"/>
      <c r="M1367" s="5"/>
    </row>
    <row r="1368">
      <c r="A1368" s="5"/>
      <c r="D1368" s="90"/>
      <c r="E1368" s="90"/>
      <c r="F1368" s="5"/>
      <c r="G1368" s="5"/>
      <c r="H1368" s="5"/>
      <c r="I1368" s="5"/>
      <c r="J1368" s="5"/>
      <c r="K1368" s="5"/>
      <c r="M1368" s="5"/>
    </row>
    <row r="1369">
      <c r="A1369" s="5"/>
      <c r="D1369" s="90"/>
      <c r="E1369" s="90"/>
      <c r="F1369" s="5"/>
      <c r="G1369" s="5"/>
      <c r="H1369" s="5"/>
      <c r="I1369" s="5"/>
      <c r="J1369" s="5"/>
      <c r="K1369" s="5"/>
      <c r="M1369" s="5"/>
    </row>
    <row r="1370">
      <c r="A1370" s="5"/>
      <c r="D1370" s="90"/>
      <c r="E1370" s="90"/>
      <c r="F1370" s="5"/>
      <c r="G1370" s="5"/>
      <c r="H1370" s="5"/>
      <c r="I1370" s="5"/>
      <c r="J1370" s="5"/>
      <c r="K1370" s="5"/>
      <c r="M1370" s="5"/>
    </row>
    <row r="1371">
      <c r="A1371" s="5"/>
      <c r="D1371" s="90"/>
      <c r="E1371" s="90"/>
      <c r="F1371" s="5"/>
      <c r="G1371" s="5"/>
      <c r="H1371" s="5"/>
      <c r="I1371" s="5"/>
      <c r="J1371" s="5"/>
      <c r="K1371" s="5"/>
      <c r="M1371" s="5"/>
    </row>
    <row r="1372">
      <c r="A1372" s="5"/>
      <c r="D1372" s="90"/>
      <c r="E1372" s="90"/>
      <c r="F1372" s="5"/>
      <c r="G1372" s="5"/>
      <c r="H1372" s="5"/>
      <c r="I1372" s="5"/>
      <c r="J1372" s="5"/>
      <c r="K1372" s="5"/>
      <c r="M1372" s="5"/>
    </row>
    <row r="1373">
      <c r="A1373" s="5"/>
      <c r="D1373" s="90"/>
      <c r="E1373" s="90"/>
      <c r="F1373" s="5"/>
      <c r="G1373" s="5"/>
      <c r="H1373" s="5"/>
      <c r="I1373" s="5"/>
      <c r="J1373" s="5"/>
      <c r="K1373" s="5"/>
      <c r="M1373" s="5"/>
    </row>
    <row r="1374">
      <c r="A1374" s="5"/>
      <c r="D1374" s="90"/>
      <c r="E1374" s="90"/>
      <c r="F1374" s="5"/>
      <c r="G1374" s="5"/>
      <c r="H1374" s="5"/>
      <c r="I1374" s="5"/>
      <c r="J1374" s="5"/>
      <c r="K1374" s="5"/>
      <c r="M1374" s="5"/>
    </row>
    <row r="1375">
      <c r="A1375" s="5"/>
      <c r="D1375" s="90"/>
      <c r="E1375" s="90"/>
      <c r="F1375" s="5"/>
      <c r="G1375" s="5"/>
      <c r="H1375" s="5"/>
      <c r="I1375" s="5"/>
      <c r="J1375" s="5"/>
      <c r="K1375" s="5"/>
      <c r="M1375" s="5"/>
    </row>
    <row r="1376">
      <c r="A1376" s="5"/>
      <c r="D1376" s="90"/>
      <c r="E1376" s="90"/>
      <c r="F1376" s="5"/>
      <c r="G1376" s="5"/>
      <c r="H1376" s="5"/>
      <c r="I1376" s="5"/>
      <c r="J1376" s="5"/>
      <c r="K1376" s="5"/>
      <c r="M1376" s="5"/>
    </row>
    <row r="1377">
      <c r="A1377" s="5"/>
      <c r="D1377" s="90"/>
      <c r="E1377" s="90"/>
      <c r="F1377" s="5"/>
      <c r="G1377" s="5"/>
      <c r="H1377" s="5"/>
      <c r="I1377" s="5"/>
      <c r="J1377" s="5"/>
      <c r="K1377" s="5"/>
      <c r="M1377" s="5"/>
    </row>
    <row r="1378">
      <c r="A1378" s="5"/>
      <c r="D1378" s="90"/>
      <c r="E1378" s="90"/>
      <c r="F1378" s="5"/>
      <c r="G1378" s="5"/>
      <c r="H1378" s="5"/>
      <c r="I1378" s="5"/>
      <c r="J1378" s="5"/>
      <c r="K1378" s="5"/>
      <c r="M1378" s="5"/>
    </row>
    <row r="1379">
      <c r="A1379" s="5"/>
      <c r="D1379" s="90"/>
      <c r="E1379" s="90"/>
      <c r="F1379" s="5"/>
      <c r="G1379" s="5"/>
      <c r="H1379" s="5"/>
      <c r="I1379" s="5"/>
      <c r="J1379" s="5"/>
      <c r="K1379" s="5"/>
      <c r="M1379" s="5"/>
    </row>
    <row r="1380">
      <c r="A1380" s="5"/>
      <c r="D1380" s="90"/>
      <c r="E1380" s="90"/>
      <c r="F1380" s="5"/>
      <c r="G1380" s="5"/>
      <c r="H1380" s="5"/>
      <c r="I1380" s="5"/>
      <c r="J1380" s="5"/>
      <c r="K1380" s="5"/>
      <c r="M1380" s="5"/>
    </row>
    <row r="1381">
      <c r="A1381" s="5"/>
      <c r="D1381" s="90"/>
      <c r="E1381" s="90"/>
      <c r="F1381" s="5"/>
      <c r="G1381" s="5"/>
      <c r="H1381" s="5"/>
      <c r="I1381" s="5"/>
      <c r="J1381" s="5"/>
      <c r="K1381" s="5"/>
      <c r="M1381" s="5"/>
    </row>
    <row r="1382">
      <c r="A1382" s="5"/>
      <c r="D1382" s="90"/>
      <c r="E1382" s="90"/>
      <c r="F1382" s="5"/>
      <c r="G1382" s="5"/>
      <c r="H1382" s="5"/>
      <c r="I1382" s="5"/>
      <c r="J1382" s="5"/>
      <c r="K1382" s="5"/>
      <c r="M1382" s="5"/>
    </row>
    <row r="1383">
      <c r="A1383" s="5"/>
      <c r="D1383" s="90"/>
      <c r="E1383" s="90"/>
      <c r="F1383" s="5"/>
      <c r="G1383" s="5"/>
      <c r="H1383" s="5"/>
      <c r="I1383" s="5"/>
      <c r="J1383" s="5"/>
      <c r="K1383" s="5"/>
      <c r="M1383" s="5"/>
    </row>
    <row r="1384">
      <c r="A1384" s="5"/>
      <c r="D1384" s="90"/>
      <c r="E1384" s="90"/>
      <c r="F1384" s="5"/>
      <c r="G1384" s="5"/>
      <c r="H1384" s="5"/>
      <c r="I1384" s="5"/>
      <c r="J1384" s="5"/>
      <c r="K1384" s="5"/>
      <c r="M1384" s="5"/>
    </row>
    <row r="1385">
      <c r="A1385" s="5"/>
      <c r="D1385" s="90"/>
      <c r="E1385" s="90"/>
      <c r="F1385" s="5"/>
      <c r="G1385" s="5"/>
      <c r="H1385" s="5"/>
      <c r="I1385" s="5"/>
      <c r="J1385" s="5"/>
      <c r="K1385" s="5"/>
      <c r="M1385" s="5"/>
    </row>
    <row r="1386">
      <c r="A1386" s="5"/>
      <c r="D1386" s="90"/>
      <c r="E1386" s="90"/>
      <c r="F1386" s="5"/>
      <c r="G1386" s="5"/>
      <c r="H1386" s="5"/>
      <c r="I1386" s="5"/>
      <c r="J1386" s="5"/>
      <c r="K1386" s="5"/>
      <c r="M1386" s="5"/>
    </row>
    <row r="1387">
      <c r="A1387" s="5"/>
      <c r="D1387" s="90"/>
      <c r="E1387" s="90"/>
      <c r="F1387" s="5"/>
      <c r="G1387" s="5"/>
      <c r="H1387" s="5"/>
      <c r="I1387" s="5"/>
      <c r="J1387" s="5"/>
      <c r="K1387" s="5"/>
      <c r="M1387" s="5"/>
    </row>
    <row r="1388">
      <c r="A1388" s="5"/>
      <c r="D1388" s="90"/>
      <c r="E1388" s="90"/>
      <c r="F1388" s="5"/>
      <c r="G1388" s="5"/>
      <c r="H1388" s="5"/>
      <c r="I1388" s="5"/>
      <c r="J1388" s="5"/>
      <c r="K1388" s="5"/>
      <c r="M1388" s="5"/>
    </row>
    <row r="1389">
      <c r="A1389" s="5"/>
      <c r="D1389" s="90"/>
      <c r="E1389" s="90"/>
      <c r="F1389" s="5"/>
      <c r="G1389" s="5"/>
      <c r="H1389" s="5"/>
      <c r="I1389" s="5"/>
      <c r="J1389" s="5"/>
      <c r="K1389" s="5"/>
      <c r="M1389" s="5"/>
    </row>
    <row r="1390">
      <c r="A1390" s="5"/>
      <c r="D1390" s="90"/>
      <c r="E1390" s="90"/>
      <c r="F1390" s="5"/>
      <c r="G1390" s="5"/>
      <c r="H1390" s="5"/>
      <c r="I1390" s="5"/>
      <c r="J1390" s="5"/>
      <c r="K1390" s="5"/>
      <c r="M1390" s="5"/>
    </row>
    <row r="1391">
      <c r="A1391" s="5"/>
      <c r="D1391" s="90"/>
      <c r="E1391" s="90"/>
      <c r="F1391" s="5"/>
      <c r="G1391" s="5"/>
      <c r="H1391" s="5"/>
      <c r="I1391" s="5"/>
      <c r="J1391" s="5"/>
      <c r="K1391" s="5"/>
      <c r="M1391" s="5"/>
    </row>
    <row r="1392">
      <c r="A1392" s="5"/>
      <c r="D1392" s="90"/>
      <c r="E1392" s="90"/>
      <c r="F1392" s="5"/>
      <c r="G1392" s="5"/>
      <c r="H1392" s="5"/>
      <c r="I1392" s="5"/>
      <c r="J1392" s="5"/>
      <c r="K1392" s="5"/>
      <c r="M1392" s="5"/>
    </row>
    <row r="1393">
      <c r="A1393" s="5"/>
      <c r="D1393" s="90"/>
      <c r="E1393" s="90"/>
      <c r="F1393" s="5"/>
      <c r="G1393" s="5"/>
      <c r="H1393" s="5"/>
      <c r="I1393" s="5"/>
      <c r="J1393" s="5"/>
      <c r="K1393" s="5"/>
      <c r="M1393" s="5"/>
    </row>
    <row r="1394">
      <c r="A1394" s="5"/>
      <c r="D1394" s="90"/>
      <c r="E1394" s="90"/>
      <c r="F1394" s="5"/>
      <c r="G1394" s="5"/>
      <c r="H1394" s="5"/>
      <c r="I1394" s="5"/>
      <c r="J1394" s="5"/>
      <c r="K1394" s="5"/>
      <c r="M1394" s="5"/>
    </row>
    <row r="1395">
      <c r="A1395" s="5"/>
      <c r="D1395" s="90"/>
      <c r="E1395" s="90"/>
      <c r="F1395" s="5"/>
      <c r="G1395" s="5"/>
      <c r="H1395" s="5"/>
      <c r="I1395" s="5"/>
      <c r="J1395" s="5"/>
      <c r="K1395" s="5"/>
      <c r="M1395" s="5"/>
    </row>
    <row r="1396">
      <c r="A1396" s="5"/>
      <c r="D1396" s="90"/>
      <c r="E1396" s="90"/>
      <c r="F1396" s="5"/>
      <c r="G1396" s="5"/>
      <c r="H1396" s="5"/>
      <c r="I1396" s="5"/>
      <c r="J1396" s="5"/>
      <c r="K1396" s="5"/>
      <c r="M1396" s="5"/>
    </row>
    <row r="1397">
      <c r="A1397" s="5"/>
      <c r="D1397" s="90"/>
      <c r="E1397" s="90"/>
      <c r="F1397" s="5"/>
      <c r="G1397" s="5"/>
      <c r="H1397" s="5"/>
      <c r="I1397" s="5"/>
      <c r="J1397" s="5"/>
      <c r="K1397" s="5"/>
      <c r="M1397" s="5"/>
    </row>
    <row r="1398">
      <c r="A1398" s="5"/>
      <c r="D1398" s="90"/>
      <c r="E1398" s="90"/>
      <c r="F1398" s="5"/>
      <c r="G1398" s="5"/>
      <c r="H1398" s="5"/>
      <c r="I1398" s="5"/>
      <c r="J1398" s="5"/>
      <c r="K1398" s="5"/>
      <c r="M1398" s="5"/>
    </row>
    <row r="1399">
      <c r="A1399" s="5"/>
      <c r="D1399" s="90"/>
      <c r="E1399" s="90"/>
      <c r="F1399" s="5"/>
      <c r="G1399" s="5"/>
      <c r="H1399" s="5"/>
      <c r="I1399" s="5"/>
      <c r="J1399" s="5"/>
      <c r="K1399" s="5"/>
      <c r="M1399" s="5"/>
    </row>
    <row r="1400">
      <c r="A1400" s="5"/>
      <c r="D1400" s="90"/>
      <c r="E1400" s="90"/>
      <c r="F1400" s="5"/>
      <c r="G1400" s="5"/>
      <c r="H1400" s="5"/>
      <c r="I1400" s="5"/>
      <c r="J1400" s="5"/>
      <c r="K1400" s="5"/>
      <c r="M1400" s="5"/>
    </row>
    <row r="1401">
      <c r="A1401" s="5"/>
      <c r="D1401" s="90"/>
      <c r="E1401" s="90"/>
      <c r="F1401" s="5"/>
      <c r="G1401" s="5"/>
      <c r="H1401" s="5"/>
      <c r="I1401" s="5"/>
      <c r="J1401" s="5"/>
      <c r="K1401" s="5"/>
      <c r="M1401" s="5"/>
    </row>
    <row r="1402">
      <c r="A1402" s="5"/>
      <c r="D1402" s="90"/>
      <c r="E1402" s="90"/>
      <c r="F1402" s="5"/>
      <c r="G1402" s="5"/>
      <c r="H1402" s="5"/>
      <c r="I1402" s="5"/>
      <c r="J1402" s="5"/>
      <c r="K1402" s="5"/>
      <c r="M1402" s="5"/>
    </row>
    <row r="1403">
      <c r="A1403" s="5"/>
      <c r="D1403" s="90"/>
      <c r="E1403" s="90"/>
      <c r="F1403" s="5"/>
      <c r="G1403" s="5"/>
      <c r="H1403" s="5"/>
      <c r="I1403" s="5"/>
      <c r="J1403" s="5"/>
      <c r="K1403" s="5"/>
      <c r="M1403" s="5"/>
    </row>
    <row r="1404">
      <c r="A1404" s="5"/>
      <c r="D1404" s="90"/>
      <c r="E1404" s="90"/>
      <c r="F1404" s="5"/>
      <c r="G1404" s="5"/>
      <c r="H1404" s="5"/>
      <c r="I1404" s="5"/>
      <c r="J1404" s="5"/>
      <c r="K1404" s="5"/>
      <c r="M1404" s="5"/>
    </row>
    <row r="1405">
      <c r="A1405" s="5"/>
      <c r="D1405" s="90"/>
      <c r="E1405" s="90"/>
      <c r="F1405" s="5"/>
      <c r="G1405" s="5"/>
      <c r="H1405" s="5"/>
      <c r="I1405" s="5"/>
      <c r="J1405" s="5"/>
      <c r="K1405" s="5"/>
      <c r="M1405" s="5"/>
    </row>
    <row r="1406">
      <c r="A1406" s="5"/>
      <c r="D1406" s="90"/>
      <c r="E1406" s="90"/>
      <c r="F1406" s="5"/>
      <c r="G1406" s="5"/>
      <c r="H1406" s="5"/>
      <c r="I1406" s="5"/>
      <c r="J1406" s="5"/>
      <c r="K1406" s="5"/>
      <c r="M1406" s="5"/>
    </row>
    <row r="1407">
      <c r="A1407" s="5"/>
      <c r="D1407" s="90"/>
      <c r="E1407" s="90"/>
      <c r="F1407" s="5"/>
      <c r="G1407" s="5"/>
      <c r="H1407" s="5"/>
      <c r="I1407" s="5"/>
      <c r="J1407" s="5"/>
      <c r="K1407" s="5"/>
      <c r="M1407" s="5"/>
    </row>
    <row r="1408">
      <c r="A1408" s="5"/>
      <c r="D1408" s="90"/>
      <c r="E1408" s="90"/>
      <c r="F1408" s="5"/>
      <c r="G1408" s="5"/>
      <c r="H1408" s="5"/>
      <c r="I1408" s="5"/>
      <c r="J1408" s="5"/>
      <c r="K1408" s="5"/>
      <c r="M1408" s="5"/>
    </row>
    <row r="1409">
      <c r="A1409" s="5"/>
      <c r="D1409" s="90"/>
      <c r="E1409" s="90"/>
      <c r="F1409" s="5"/>
      <c r="G1409" s="5"/>
      <c r="H1409" s="5"/>
      <c r="I1409" s="5"/>
      <c r="J1409" s="5"/>
      <c r="K1409" s="5"/>
      <c r="M1409" s="5"/>
    </row>
    <row r="1410">
      <c r="A1410" s="5"/>
      <c r="D1410" s="90"/>
      <c r="E1410" s="90"/>
      <c r="F1410" s="5"/>
      <c r="G1410" s="5"/>
      <c r="H1410" s="5"/>
      <c r="I1410" s="5"/>
      <c r="J1410" s="5"/>
      <c r="K1410" s="5"/>
      <c r="M1410" s="5"/>
    </row>
    <row r="1411">
      <c r="A1411" s="5"/>
      <c r="D1411" s="90"/>
      <c r="E1411" s="90"/>
      <c r="F1411" s="5"/>
      <c r="G1411" s="5"/>
      <c r="H1411" s="5"/>
      <c r="I1411" s="5"/>
      <c r="J1411" s="5"/>
      <c r="K1411" s="5"/>
      <c r="M1411" s="5"/>
    </row>
    <row r="1412">
      <c r="A1412" s="5"/>
      <c r="D1412" s="90"/>
      <c r="E1412" s="90"/>
      <c r="F1412" s="5"/>
      <c r="G1412" s="5"/>
      <c r="H1412" s="5"/>
      <c r="I1412" s="5"/>
      <c r="J1412" s="5"/>
      <c r="K1412" s="5"/>
      <c r="M1412" s="5"/>
    </row>
    <row r="1413">
      <c r="A1413" s="5"/>
      <c r="D1413" s="90"/>
      <c r="E1413" s="90"/>
      <c r="F1413" s="5"/>
      <c r="G1413" s="5"/>
      <c r="H1413" s="5"/>
      <c r="I1413" s="5"/>
      <c r="J1413" s="5"/>
      <c r="K1413" s="5"/>
      <c r="M1413" s="5"/>
    </row>
    <row r="1414">
      <c r="A1414" s="5"/>
      <c r="D1414" s="90"/>
      <c r="E1414" s="90"/>
      <c r="F1414" s="5"/>
      <c r="G1414" s="5"/>
      <c r="H1414" s="5"/>
      <c r="I1414" s="5"/>
      <c r="J1414" s="5"/>
      <c r="K1414" s="5"/>
      <c r="M1414" s="5"/>
    </row>
    <row r="1415">
      <c r="A1415" s="5"/>
      <c r="D1415" s="90"/>
      <c r="E1415" s="90"/>
      <c r="F1415" s="5"/>
      <c r="G1415" s="5"/>
      <c r="H1415" s="5"/>
      <c r="I1415" s="5"/>
      <c r="J1415" s="5"/>
      <c r="K1415" s="5"/>
      <c r="M1415" s="5"/>
    </row>
    <row r="1416">
      <c r="A1416" s="5"/>
      <c r="D1416" s="90"/>
      <c r="E1416" s="90"/>
      <c r="F1416" s="5"/>
      <c r="G1416" s="5"/>
      <c r="H1416" s="5"/>
      <c r="I1416" s="5"/>
      <c r="J1416" s="5"/>
      <c r="K1416" s="5"/>
      <c r="M1416" s="5"/>
    </row>
    <row r="1417">
      <c r="A1417" s="5"/>
      <c r="D1417" s="90"/>
      <c r="E1417" s="90"/>
      <c r="F1417" s="5"/>
      <c r="G1417" s="5"/>
      <c r="H1417" s="5"/>
      <c r="I1417" s="5"/>
      <c r="J1417" s="5"/>
      <c r="K1417" s="5"/>
      <c r="M1417" s="5"/>
    </row>
    <row r="1418">
      <c r="A1418" s="5"/>
      <c r="D1418" s="90"/>
      <c r="E1418" s="90"/>
      <c r="F1418" s="5"/>
      <c r="G1418" s="5"/>
      <c r="H1418" s="5"/>
      <c r="I1418" s="5"/>
      <c r="J1418" s="5"/>
      <c r="K1418" s="5"/>
      <c r="M1418" s="5"/>
    </row>
    <row r="1419">
      <c r="A1419" s="5"/>
      <c r="D1419" s="90"/>
      <c r="E1419" s="90"/>
      <c r="F1419" s="5"/>
      <c r="G1419" s="5"/>
      <c r="H1419" s="5"/>
      <c r="I1419" s="5"/>
      <c r="J1419" s="5"/>
      <c r="K1419" s="5"/>
      <c r="M1419" s="5"/>
    </row>
    <row r="1420">
      <c r="A1420" s="5"/>
      <c r="D1420" s="90"/>
      <c r="E1420" s="90"/>
      <c r="F1420" s="5"/>
      <c r="G1420" s="5"/>
      <c r="H1420" s="5"/>
      <c r="I1420" s="5"/>
      <c r="J1420" s="5"/>
      <c r="K1420" s="5"/>
      <c r="M1420" s="5"/>
    </row>
    <row r="1421">
      <c r="A1421" s="5"/>
      <c r="D1421" s="90"/>
      <c r="E1421" s="90"/>
      <c r="F1421" s="5"/>
      <c r="G1421" s="5"/>
      <c r="H1421" s="5"/>
      <c r="I1421" s="5"/>
      <c r="J1421" s="5"/>
      <c r="K1421" s="5"/>
      <c r="M1421" s="5"/>
    </row>
    <row r="1422">
      <c r="A1422" s="5"/>
      <c r="D1422" s="90"/>
      <c r="E1422" s="90"/>
      <c r="F1422" s="5"/>
      <c r="G1422" s="5"/>
      <c r="H1422" s="5"/>
      <c r="I1422" s="5"/>
      <c r="J1422" s="5"/>
      <c r="K1422" s="5"/>
      <c r="M1422" s="5"/>
    </row>
    <row r="1423">
      <c r="A1423" s="5"/>
      <c r="D1423" s="90"/>
      <c r="E1423" s="90"/>
      <c r="F1423" s="5"/>
      <c r="G1423" s="5"/>
      <c r="H1423" s="5"/>
      <c r="I1423" s="5"/>
      <c r="J1423" s="5"/>
      <c r="K1423" s="5"/>
      <c r="M1423" s="5"/>
    </row>
    <row r="1424">
      <c r="A1424" s="5"/>
      <c r="D1424" s="90"/>
      <c r="E1424" s="90"/>
      <c r="F1424" s="5"/>
      <c r="G1424" s="5"/>
      <c r="H1424" s="5"/>
      <c r="I1424" s="5"/>
      <c r="J1424" s="5"/>
      <c r="K1424" s="5"/>
      <c r="M1424" s="5"/>
    </row>
    <row r="1425">
      <c r="A1425" s="5"/>
      <c r="D1425" s="90"/>
      <c r="E1425" s="90"/>
      <c r="F1425" s="5"/>
      <c r="G1425" s="5"/>
      <c r="H1425" s="5"/>
      <c r="I1425" s="5"/>
      <c r="J1425" s="5"/>
      <c r="K1425" s="5"/>
      <c r="M1425" s="5"/>
    </row>
    <row r="1426">
      <c r="A1426" s="5"/>
      <c r="D1426" s="90"/>
      <c r="E1426" s="90"/>
      <c r="F1426" s="5"/>
      <c r="G1426" s="5"/>
      <c r="H1426" s="5"/>
      <c r="I1426" s="5"/>
      <c r="J1426" s="5"/>
      <c r="K1426" s="5"/>
      <c r="M1426" s="5"/>
    </row>
    <row r="1427">
      <c r="A1427" s="5"/>
      <c r="D1427" s="90"/>
      <c r="E1427" s="90"/>
      <c r="F1427" s="5"/>
      <c r="G1427" s="5"/>
      <c r="H1427" s="5"/>
      <c r="I1427" s="5"/>
      <c r="J1427" s="5"/>
      <c r="K1427" s="5"/>
      <c r="M1427" s="5"/>
    </row>
    <row r="1428">
      <c r="A1428" s="5"/>
      <c r="D1428" s="90"/>
      <c r="E1428" s="90"/>
      <c r="F1428" s="5"/>
      <c r="G1428" s="5"/>
      <c r="H1428" s="5"/>
      <c r="I1428" s="5"/>
      <c r="J1428" s="5"/>
      <c r="K1428" s="5"/>
      <c r="M1428" s="5"/>
    </row>
    <row r="1429">
      <c r="A1429" s="5"/>
      <c r="D1429" s="90"/>
      <c r="E1429" s="90"/>
      <c r="F1429" s="5"/>
      <c r="G1429" s="5"/>
      <c r="H1429" s="5"/>
      <c r="I1429" s="5"/>
      <c r="J1429" s="5"/>
      <c r="K1429" s="5"/>
      <c r="M1429" s="5"/>
    </row>
    <row r="1430">
      <c r="A1430" s="5"/>
      <c r="D1430" s="90"/>
      <c r="E1430" s="90"/>
      <c r="F1430" s="5"/>
      <c r="G1430" s="5"/>
      <c r="H1430" s="5"/>
      <c r="I1430" s="5"/>
      <c r="J1430" s="5"/>
      <c r="K1430" s="5"/>
      <c r="M1430" s="5"/>
    </row>
    <row r="1431">
      <c r="A1431" s="5"/>
      <c r="D1431" s="90"/>
      <c r="E1431" s="90"/>
      <c r="F1431" s="5"/>
      <c r="G1431" s="5"/>
      <c r="H1431" s="5"/>
      <c r="I1431" s="5"/>
      <c r="J1431" s="5"/>
      <c r="K1431" s="5"/>
      <c r="M1431" s="5"/>
    </row>
    <row r="1432">
      <c r="A1432" s="5"/>
      <c r="D1432" s="90"/>
      <c r="E1432" s="90"/>
      <c r="F1432" s="5"/>
      <c r="G1432" s="5"/>
      <c r="H1432" s="5"/>
      <c r="I1432" s="5"/>
      <c r="J1432" s="5"/>
      <c r="K1432" s="5"/>
      <c r="M1432" s="5"/>
    </row>
    <row r="1433">
      <c r="A1433" s="5"/>
      <c r="D1433" s="90"/>
      <c r="E1433" s="90"/>
      <c r="F1433" s="5"/>
      <c r="G1433" s="5"/>
      <c r="H1433" s="5"/>
      <c r="I1433" s="5"/>
      <c r="J1433" s="5"/>
      <c r="K1433" s="5"/>
      <c r="M1433" s="5"/>
    </row>
    <row r="1434">
      <c r="A1434" s="5"/>
      <c r="D1434" s="90"/>
      <c r="E1434" s="90"/>
      <c r="F1434" s="5"/>
      <c r="G1434" s="5"/>
      <c r="H1434" s="5"/>
      <c r="I1434" s="5"/>
      <c r="J1434" s="5"/>
      <c r="K1434" s="5"/>
      <c r="M1434" s="5"/>
    </row>
    <row r="1435">
      <c r="A1435" s="5"/>
      <c r="D1435" s="90"/>
      <c r="E1435" s="90"/>
      <c r="F1435" s="5"/>
      <c r="G1435" s="5"/>
      <c r="H1435" s="5"/>
      <c r="I1435" s="5"/>
      <c r="J1435" s="5"/>
      <c r="K1435" s="5"/>
      <c r="M1435" s="5"/>
    </row>
    <row r="1436">
      <c r="A1436" s="5"/>
      <c r="D1436" s="90"/>
      <c r="E1436" s="90"/>
      <c r="F1436" s="5"/>
      <c r="G1436" s="5"/>
      <c r="H1436" s="5"/>
      <c r="I1436" s="5"/>
      <c r="J1436" s="5"/>
      <c r="K1436" s="5"/>
      <c r="M1436" s="5"/>
    </row>
    <row r="1437">
      <c r="A1437" s="5"/>
      <c r="D1437" s="90"/>
      <c r="E1437" s="90"/>
      <c r="F1437" s="5"/>
      <c r="G1437" s="5"/>
      <c r="H1437" s="5"/>
      <c r="I1437" s="5"/>
      <c r="J1437" s="5"/>
      <c r="K1437" s="5"/>
      <c r="M1437" s="5"/>
    </row>
    <row r="1438">
      <c r="A1438" s="5"/>
      <c r="D1438" s="90"/>
      <c r="E1438" s="90"/>
      <c r="F1438" s="5"/>
      <c r="G1438" s="5"/>
      <c r="H1438" s="5"/>
      <c r="I1438" s="5"/>
      <c r="J1438" s="5"/>
      <c r="K1438" s="5"/>
      <c r="M1438" s="5"/>
    </row>
    <row r="1439">
      <c r="A1439" s="5"/>
      <c r="D1439" s="90"/>
      <c r="E1439" s="90"/>
      <c r="F1439" s="5"/>
      <c r="G1439" s="5"/>
      <c r="H1439" s="5"/>
      <c r="I1439" s="5"/>
      <c r="J1439" s="5"/>
      <c r="K1439" s="5"/>
      <c r="M1439" s="5"/>
    </row>
    <row r="1440">
      <c r="A1440" s="5"/>
      <c r="D1440" s="90"/>
      <c r="E1440" s="90"/>
      <c r="F1440" s="5"/>
      <c r="G1440" s="5"/>
      <c r="H1440" s="5"/>
      <c r="I1440" s="5"/>
      <c r="J1440" s="5"/>
      <c r="K1440" s="5"/>
      <c r="M1440" s="5"/>
    </row>
    <row r="1441">
      <c r="A1441" s="5"/>
      <c r="D1441" s="90"/>
      <c r="E1441" s="90"/>
      <c r="F1441" s="5"/>
      <c r="G1441" s="5"/>
      <c r="H1441" s="5"/>
      <c r="I1441" s="5"/>
      <c r="J1441" s="5"/>
      <c r="K1441" s="5"/>
      <c r="M1441" s="5"/>
    </row>
    <row r="1442">
      <c r="A1442" s="5"/>
      <c r="D1442" s="90"/>
      <c r="E1442" s="90"/>
      <c r="F1442" s="5"/>
      <c r="G1442" s="5"/>
      <c r="H1442" s="5"/>
      <c r="I1442" s="5"/>
      <c r="J1442" s="5"/>
      <c r="K1442" s="5"/>
      <c r="M1442" s="5"/>
    </row>
    <row r="1443">
      <c r="A1443" s="5"/>
      <c r="D1443" s="90"/>
      <c r="E1443" s="90"/>
      <c r="F1443" s="5"/>
      <c r="G1443" s="5"/>
      <c r="H1443" s="5"/>
      <c r="I1443" s="5"/>
      <c r="J1443" s="5"/>
      <c r="K1443" s="5"/>
      <c r="M1443" s="5"/>
    </row>
    <row r="1444">
      <c r="A1444" s="5"/>
      <c r="D1444" s="90"/>
      <c r="E1444" s="90"/>
      <c r="F1444" s="5"/>
      <c r="G1444" s="5"/>
      <c r="H1444" s="5"/>
      <c r="I1444" s="5"/>
      <c r="J1444" s="5"/>
      <c r="K1444" s="5"/>
      <c r="M1444" s="5"/>
    </row>
    <row r="1445">
      <c r="A1445" s="5"/>
      <c r="D1445" s="90"/>
      <c r="E1445" s="90"/>
      <c r="F1445" s="5"/>
      <c r="G1445" s="5"/>
      <c r="H1445" s="5"/>
      <c r="I1445" s="5"/>
      <c r="J1445" s="5"/>
      <c r="K1445" s="5"/>
      <c r="M1445" s="5"/>
    </row>
    <row r="1446">
      <c r="A1446" s="5"/>
      <c r="D1446" s="90"/>
      <c r="E1446" s="90"/>
      <c r="F1446" s="5"/>
      <c r="G1446" s="5"/>
      <c r="H1446" s="5"/>
      <c r="I1446" s="5"/>
      <c r="J1446" s="5"/>
      <c r="K1446" s="5"/>
      <c r="M1446" s="5"/>
    </row>
    <row r="1447">
      <c r="A1447" s="5"/>
      <c r="D1447" s="90"/>
      <c r="E1447" s="90"/>
      <c r="F1447" s="5"/>
      <c r="G1447" s="5"/>
      <c r="H1447" s="5"/>
      <c r="I1447" s="5"/>
      <c r="J1447" s="5"/>
      <c r="K1447" s="5"/>
      <c r="M1447" s="5"/>
    </row>
    <row r="1448">
      <c r="A1448" s="5"/>
      <c r="D1448" s="90"/>
      <c r="E1448" s="90"/>
      <c r="F1448" s="5"/>
      <c r="G1448" s="5"/>
      <c r="H1448" s="5"/>
      <c r="I1448" s="5"/>
      <c r="J1448" s="5"/>
      <c r="K1448" s="5"/>
      <c r="M1448" s="5"/>
    </row>
    <row r="1449">
      <c r="A1449" s="5"/>
      <c r="D1449" s="90"/>
      <c r="E1449" s="90"/>
      <c r="F1449" s="5"/>
      <c r="G1449" s="5"/>
      <c r="H1449" s="5"/>
      <c r="I1449" s="5"/>
      <c r="J1449" s="5"/>
      <c r="K1449" s="5"/>
      <c r="M1449" s="5"/>
    </row>
    <row r="1450">
      <c r="A1450" s="5"/>
      <c r="D1450" s="90"/>
      <c r="E1450" s="90"/>
      <c r="F1450" s="5"/>
      <c r="G1450" s="5"/>
      <c r="H1450" s="5"/>
      <c r="I1450" s="5"/>
      <c r="J1450" s="5"/>
      <c r="K1450" s="5"/>
      <c r="M1450" s="5"/>
    </row>
    <row r="1451">
      <c r="A1451" s="5"/>
      <c r="D1451" s="90"/>
      <c r="E1451" s="90"/>
      <c r="F1451" s="5"/>
      <c r="G1451" s="5"/>
      <c r="H1451" s="5"/>
      <c r="I1451" s="5"/>
      <c r="J1451" s="5"/>
      <c r="K1451" s="5"/>
      <c r="M1451" s="5"/>
    </row>
    <row r="1452">
      <c r="A1452" s="5"/>
      <c r="D1452" s="90"/>
      <c r="E1452" s="90"/>
      <c r="F1452" s="5"/>
      <c r="G1452" s="5"/>
      <c r="H1452" s="5"/>
      <c r="I1452" s="5"/>
      <c r="J1452" s="5"/>
      <c r="K1452" s="5"/>
      <c r="M1452" s="5"/>
    </row>
    <row r="1453">
      <c r="A1453" s="5"/>
      <c r="D1453" s="90"/>
      <c r="E1453" s="90"/>
      <c r="F1453" s="5"/>
      <c r="G1453" s="5"/>
      <c r="H1453" s="5"/>
      <c r="I1453" s="5"/>
      <c r="J1453" s="5"/>
      <c r="K1453" s="5"/>
      <c r="M1453" s="5"/>
    </row>
    <row r="1454">
      <c r="A1454" s="5"/>
      <c r="D1454" s="90"/>
      <c r="E1454" s="90"/>
      <c r="F1454" s="5"/>
      <c r="G1454" s="5"/>
      <c r="H1454" s="5"/>
      <c r="I1454" s="5"/>
      <c r="J1454" s="5"/>
      <c r="K1454" s="5"/>
      <c r="M1454" s="5"/>
    </row>
    <row r="1455">
      <c r="A1455" s="5"/>
      <c r="D1455" s="90"/>
      <c r="E1455" s="90"/>
      <c r="F1455" s="5"/>
      <c r="G1455" s="5"/>
      <c r="H1455" s="5"/>
      <c r="I1455" s="5"/>
      <c r="J1455" s="5"/>
      <c r="K1455" s="5"/>
      <c r="M1455" s="5"/>
    </row>
    <row r="1456">
      <c r="A1456" s="5"/>
      <c r="D1456" s="90"/>
      <c r="E1456" s="90"/>
      <c r="F1456" s="5"/>
      <c r="G1456" s="5"/>
      <c r="H1456" s="5"/>
      <c r="I1456" s="5"/>
      <c r="J1456" s="5"/>
      <c r="K1456" s="5"/>
      <c r="M1456" s="5"/>
    </row>
    <row r="1457">
      <c r="A1457" s="5"/>
      <c r="D1457" s="90"/>
      <c r="E1457" s="90"/>
      <c r="F1457" s="5"/>
      <c r="G1457" s="5"/>
      <c r="H1457" s="5"/>
      <c r="I1457" s="5"/>
      <c r="J1457" s="5"/>
      <c r="K1457" s="5"/>
      <c r="M1457" s="5"/>
    </row>
    <row r="1458">
      <c r="A1458" s="5"/>
      <c r="D1458" s="90"/>
      <c r="E1458" s="90"/>
      <c r="F1458" s="5"/>
      <c r="G1458" s="5"/>
      <c r="H1458" s="5"/>
      <c r="I1458" s="5"/>
      <c r="J1458" s="5"/>
      <c r="K1458" s="5"/>
      <c r="M1458" s="5"/>
    </row>
    <row r="1459">
      <c r="A1459" s="5"/>
      <c r="D1459" s="90"/>
      <c r="E1459" s="90"/>
      <c r="F1459" s="5"/>
      <c r="G1459" s="5"/>
      <c r="H1459" s="5"/>
      <c r="I1459" s="5"/>
      <c r="J1459" s="5"/>
      <c r="K1459" s="5"/>
      <c r="M1459" s="5"/>
    </row>
    <row r="1460">
      <c r="A1460" s="5"/>
      <c r="D1460" s="90"/>
      <c r="E1460" s="90"/>
      <c r="F1460" s="5"/>
      <c r="G1460" s="5"/>
      <c r="H1460" s="5"/>
      <c r="I1460" s="5"/>
      <c r="J1460" s="5"/>
      <c r="K1460" s="5"/>
      <c r="M1460" s="5"/>
    </row>
    <row r="1461">
      <c r="A1461" s="5"/>
      <c r="D1461" s="90"/>
      <c r="E1461" s="90"/>
      <c r="F1461" s="5"/>
      <c r="G1461" s="5"/>
      <c r="H1461" s="5"/>
      <c r="I1461" s="5"/>
      <c r="J1461" s="5"/>
      <c r="K1461" s="5"/>
      <c r="M1461" s="5"/>
    </row>
    <row r="1462">
      <c r="A1462" s="5"/>
      <c r="D1462" s="90"/>
      <c r="E1462" s="90"/>
      <c r="F1462" s="5"/>
      <c r="G1462" s="5"/>
      <c r="H1462" s="5"/>
      <c r="I1462" s="5"/>
      <c r="J1462" s="5"/>
      <c r="K1462" s="5"/>
      <c r="M1462" s="5"/>
    </row>
    <row r="1463">
      <c r="A1463" s="5"/>
      <c r="D1463" s="90"/>
      <c r="E1463" s="90"/>
      <c r="F1463" s="5"/>
      <c r="G1463" s="5"/>
      <c r="H1463" s="5"/>
      <c r="I1463" s="5"/>
      <c r="J1463" s="5"/>
      <c r="K1463" s="5"/>
      <c r="M1463" s="5"/>
    </row>
    <row r="1464">
      <c r="A1464" s="5"/>
      <c r="D1464" s="90"/>
      <c r="E1464" s="90"/>
      <c r="F1464" s="5"/>
      <c r="G1464" s="5"/>
      <c r="H1464" s="5"/>
      <c r="I1464" s="5"/>
      <c r="J1464" s="5"/>
      <c r="K1464" s="5"/>
      <c r="M1464" s="5"/>
    </row>
    <row r="1465">
      <c r="A1465" s="5"/>
      <c r="D1465" s="90"/>
      <c r="E1465" s="90"/>
      <c r="F1465" s="5"/>
      <c r="G1465" s="5"/>
      <c r="H1465" s="5"/>
      <c r="I1465" s="5"/>
      <c r="J1465" s="5"/>
      <c r="K1465" s="5"/>
      <c r="M1465" s="5"/>
    </row>
    <row r="1466">
      <c r="A1466" s="5"/>
      <c r="D1466" s="90"/>
      <c r="E1466" s="90"/>
      <c r="F1466" s="5"/>
      <c r="G1466" s="5"/>
      <c r="H1466" s="5"/>
      <c r="I1466" s="5"/>
      <c r="J1466" s="5"/>
      <c r="K1466" s="5"/>
      <c r="M1466" s="5"/>
    </row>
    <row r="1467">
      <c r="A1467" s="5"/>
      <c r="D1467" s="90"/>
      <c r="E1467" s="90"/>
      <c r="F1467" s="5"/>
      <c r="G1467" s="5"/>
      <c r="H1467" s="5"/>
      <c r="I1467" s="5"/>
      <c r="J1467" s="5"/>
      <c r="K1467" s="5"/>
      <c r="M1467" s="5"/>
    </row>
    <row r="1468">
      <c r="A1468" s="5"/>
      <c r="D1468" s="90"/>
      <c r="E1468" s="90"/>
      <c r="F1468" s="5"/>
      <c r="G1468" s="5"/>
      <c r="H1468" s="5"/>
      <c r="I1468" s="5"/>
      <c r="J1468" s="5"/>
      <c r="K1468" s="5"/>
      <c r="M1468" s="5"/>
    </row>
    <row r="1469">
      <c r="A1469" s="5"/>
      <c r="D1469" s="90"/>
      <c r="E1469" s="90"/>
      <c r="F1469" s="5"/>
      <c r="G1469" s="5"/>
      <c r="H1469" s="5"/>
      <c r="I1469" s="5"/>
      <c r="J1469" s="5"/>
      <c r="K1469" s="5"/>
      <c r="M1469" s="5"/>
    </row>
    <row r="1470">
      <c r="A1470" s="5"/>
      <c r="D1470" s="90"/>
      <c r="E1470" s="90"/>
      <c r="F1470" s="5"/>
      <c r="G1470" s="5"/>
      <c r="H1470" s="5"/>
      <c r="I1470" s="5"/>
      <c r="J1470" s="5"/>
      <c r="K1470" s="5"/>
      <c r="M1470" s="5"/>
    </row>
    <row r="1471">
      <c r="A1471" s="5"/>
      <c r="D1471" s="90"/>
      <c r="E1471" s="90"/>
      <c r="F1471" s="5"/>
      <c r="G1471" s="5"/>
      <c r="H1471" s="5"/>
      <c r="I1471" s="5"/>
      <c r="J1471" s="5"/>
      <c r="K1471" s="5"/>
      <c r="M1471" s="5"/>
    </row>
    <row r="1472">
      <c r="A1472" s="5"/>
      <c r="D1472" s="90"/>
      <c r="E1472" s="90"/>
      <c r="F1472" s="5"/>
      <c r="G1472" s="5"/>
      <c r="H1472" s="5"/>
      <c r="I1472" s="5"/>
      <c r="J1472" s="5"/>
      <c r="K1472" s="5"/>
      <c r="M1472" s="5"/>
    </row>
    <row r="1473">
      <c r="A1473" s="5"/>
      <c r="D1473" s="90"/>
      <c r="E1473" s="90"/>
      <c r="F1473" s="5"/>
      <c r="G1473" s="5"/>
      <c r="H1473" s="5"/>
      <c r="I1473" s="5"/>
      <c r="J1473" s="5"/>
      <c r="K1473" s="5"/>
      <c r="M1473" s="5"/>
    </row>
    <row r="1474">
      <c r="A1474" s="5"/>
      <c r="D1474" s="90"/>
      <c r="E1474" s="90"/>
      <c r="F1474" s="5"/>
      <c r="G1474" s="5"/>
      <c r="H1474" s="5"/>
      <c r="I1474" s="5"/>
      <c r="J1474" s="5"/>
      <c r="K1474" s="5"/>
      <c r="M1474" s="5"/>
    </row>
    <row r="1475">
      <c r="A1475" s="5"/>
      <c r="D1475" s="90"/>
      <c r="E1475" s="90"/>
      <c r="F1475" s="5"/>
      <c r="G1475" s="5"/>
      <c r="H1475" s="5"/>
      <c r="I1475" s="5"/>
      <c r="J1475" s="5"/>
      <c r="K1475" s="5"/>
      <c r="M1475" s="5"/>
    </row>
    <row r="1476">
      <c r="A1476" s="5"/>
      <c r="D1476" s="90"/>
      <c r="E1476" s="90"/>
      <c r="F1476" s="5"/>
      <c r="G1476" s="5"/>
      <c r="H1476" s="5"/>
      <c r="I1476" s="5"/>
      <c r="J1476" s="5"/>
      <c r="K1476" s="5"/>
      <c r="M1476" s="5"/>
    </row>
    <row r="1477">
      <c r="A1477" s="5"/>
      <c r="D1477" s="90"/>
      <c r="E1477" s="90"/>
      <c r="F1477" s="5"/>
      <c r="G1477" s="5"/>
      <c r="H1477" s="5"/>
      <c r="I1477" s="5"/>
      <c r="J1477" s="5"/>
      <c r="K1477" s="5"/>
      <c r="M1477" s="5"/>
    </row>
    <row r="1478">
      <c r="A1478" s="5"/>
      <c r="D1478" s="90"/>
      <c r="E1478" s="90"/>
      <c r="F1478" s="5"/>
      <c r="G1478" s="5"/>
      <c r="H1478" s="5"/>
      <c r="I1478" s="5"/>
      <c r="J1478" s="5"/>
      <c r="K1478" s="5"/>
      <c r="M1478" s="5"/>
    </row>
    <row r="1479">
      <c r="A1479" s="5"/>
      <c r="D1479" s="90"/>
      <c r="E1479" s="90"/>
      <c r="F1479" s="5"/>
      <c r="G1479" s="5"/>
      <c r="H1479" s="5"/>
      <c r="I1479" s="5"/>
      <c r="J1479" s="5"/>
      <c r="K1479" s="5"/>
      <c r="M1479" s="5"/>
    </row>
    <row r="1480">
      <c r="A1480" s="5"/>
      <c r="D1480" s="90"/>
      <c r="E1480" s="90"/>
      <c r="F1480" s="5"/>
      <c r="G1480" s="5"/>
      <c r="H1480" s="5"/>
      <c r="I1480" s="5"/>
      <c r="J1480" s="5"/>
      <c r="K1480" s="5"/>
      <c r="M1480" s="5"/>
    </row>
    <row r="1481">
      <c r="A1481" s="5"/>
      <c r="D1481" s="90"/>
      <c r="E1481" s="90"/>
      <c r="F1481" s="5"/>
      <c r="G1481" s="5"/>
      <c r="H1481" s="5"/>
      <c r="I1481" s="5"/>
      <c r="J1481" s="5"/>
      <c r="K1481" s="5"/>
      <c r="M1481" s="5"/>
    </row>
    <row r="1482">
      <c r="A1482" s="5"/>
      <c r="D1482" s="90"/>
      <c r="E1482" s="90"/>
      <c r="F1482" s="5"/>
      <c r="G1482" s="5"/>
      <c r="H1482" s="5"/>
      <c r="I1482" s="5"/>
      <c r="J1482" s="5"/>
      <c r="K1482" s="5"/>
      <c r="M1482" s="5"/>
    </row>
    <row r="1483">
      <c r="A1483" s="5"/>
      <c r="D1483" s="90"/>
      <c r="E1483" s="90"/>
      <c r="F1483" s="5"/>
      <c r="G1483" s="5"/>
      <c r="H1483" s="5"/>
      <c r="I1483" s="5"/>
      <c r="J1483" s="5"/>
      <c r="K1483" s="5"/>
      <c r="M1483" s="5"/>
    </row>
    <row r="1484">
      <c r="A1484" s="5"/>
      <c r="D1484" s="90"/>
      <c r="E1484" s="90"/>
      <c r="F1484" s="5"/>
      <c r="G1484" s="5"/>
      <c r="H1484" s="5"/>
      <c r="I1484" s="5"/>
      <c r="J1484" s="5"/>
      <c r="K1484" s="5"/>
      <c r="M1484" s="5"/>
    </row>
    <row r="1485">
      <c r="A1485" s="5"/>
      <c r="D1485" s="90"/>
      <c r="E1485" s="90"/>
      <c r="F1485" s="5"/>
      <c r="G1485" s="5"/>
      <c r="H1485" s="5"/>
      <c r="I1485" s="5"/>
      <c r="J1485" s="5"/>
      <c r="K1485" s="5"/>
      <c r="M1485" s="5"/>
    </row>
    <row r="1486">
      <c r="A1486" s="5"/>
      <c r="D1486" s="90"/>
      <c r="E1486" s="90"/>
      <c r="F1486" s="5"/>
      <c r="G1486" s="5"/>
      <c r="H1486" s="5"/>
      <c r="I1486" s="5"/>
      <c r="J1486" s="5"/>
      <c r="K1486" s="5"/>
      <c r="M1486" s="5"/>
    </row>
    <row r="1487">
      <c r="A1487" s="5"/>
      <c r="D1487" s="90"/>
      <c r="E1487" s="90"/>
      <c r="F1487" s="5"/>
      <c r="G1487" s="5"/>
      <c r="H1487" s="5"/>
      <c r="I1487" s="5"/>
      <c r="J1487" s="5"/>
      <c r="K1487" s="5"/>
      <c r="M1487" s="5"/>
    </row>
    <row r="1488">
      <c r="A1488" s="5"/>
      <c r="D1488" s="90"/>
      <c r="E1488" s="90"/>
      <c r="F1488" s="5"/>
      <c r="G1488" s="5"/>
      <c r="H1488" s="5"/>
      <c r="I1488" s="5"/>
      <c r="J1488" s="5"/>
      <c r="K1488" s="5"/>
      <c r="M1488" s="5"/>
    </row>
    <row r="1489">
      <c r="A1489" s="5"/>
      <c r="D1489" s="90"/>
      <c r="E1489" s="90"/>
      <c r="F1489" s="5"/>
      <c r="G1489" s="5"/>
      <c r="H1489" s="5"/>
      <c r="I1489" s="5"/>
      <c r="J1489" s="5"/>
      <c r="K1489" s="5"/>
      <c r="M1489" s="5"/>
    </row>
    <row r="1490">
      <c r="A1490" s="5"/>
      <c r="D1490" s="90"/>
      <c r="E1490" s="90"/>
      <c r="F1490" s="5"/>
      <c r="G1490" s="5"/>
      <c r="H1490" s="5"/>
      <c r="I1490" s="5"/>
      <c r="J1490" s="5"/>
      <c r="K1490" s="5"/>
      <c r="M1490" s="5"/>
    </row>
    <row r="1491">
      <c r="A1491" s="5"/>
      <c r="D1491" s="90"/>
      <c r="E1491" s="90"/>
      <c r="F1491" s="5"/>
      <c r="G1491" s="5"/>
      <c r="H1491" s="5"/>
      <c r="I1491" s="5"/>
      <c r="J1491" s="5"/>
      <c r="K1491" s="5"/>
      <c r="M1491" s="5"/>
    </row>
    <row r="1492">
      <c r="A1492" s="5"/>
      <c r="D1492" s="90"/>
      <c r="E1492" s="90"/>
      <c r="F1492" s="5"/>
      <c r="G1492" s="5"/>
      <c r="H1492" s="5"/>
      <c r="I1492" s="5"/>
      <c r="J1492" s="5"/>
      <c r="K1492" s="5"/>
      <c r="M1492" s="5"/>
    </row>
    <row r="1493">
      <c r="A1493" s="5"/>
      <c r="D1493" s="90"/>
      <c r="E1493" s="90"/>
      <c r="F1493" s="5"/>
      <c r="G1493" s="5"/>
      <c r="H1493" s="5"/>
      <c r="I1493" s="5"/>
      <c r="J1493" s="5"/>
      <c r="K1493" s="5"/>
      <c r="M1493" s="5"/>
    </row>
    <row r="1494">
      <c r="A1494" s="5"/>
      <c r="D1494" s="90"/>
      <c r="E1494" s="90"/>
      <c r="F1494" s="5"/>
      <c r="G1494" s="5"/>
      <c r="H1494" s="5"/>
      <c r="I1494" s="5"/>
      <c r="J1494" s="5"/>
      <c r="K1494" s="5"/>
      <c r="M1494" s="5"/>
    </row>
    <row r="1495">
      <c r="A1495" s="5"/>
      <c r="D1495" s="90"/>
      <c r="E1495" s="90"/>
      <c r="F1495" s="5"/>
      <c r="G1495" s="5"/>
      <c r="H1495" s="5"/>
      <c r="I1495" s="5"/>
      <c r="J1495" s="5"/>
      <c r="K1495" s="5"/>
      <c r="M1495" s="5"/>
    </row>
    <row r="1496">
      <c r="A1496" s="5"/>
      <c r="D1496" s="90"/>
      <c r="E1496" s="90"/>
      <c r="F1496" s="5"/>
      <c r="G1496" s="5"/>
      <c r="H1496" s="5"/>
      <c r="I1496" s="5"/>
      <c r="J1496" s="5"/>
      <c r="K1496" s="5"/>
      <c r="M1496" s="5"/>
    </row>
    <row r="1497">
      <c r="A1497" s="5"/>
      <c r="D1497" s="90"/>
      <c r="E1497" s="90"/>
      <c r="F1497" s="5"/>
      <c r="G1497" s="5"/>
      <c r="H1497" s="5"/>
      <c r="I1497" s="5"/>
      <c r="J1497" s="5"/>
      <c r="K1497" s="5"/>
      <c r="M1497" s="5"/>
    </row>
    <row r="1498">
      <c r="A1498" s="5"/>
      <c r="D1498" s="90"/>
      <c r="E1498" s="90"/>
      <c r="F1498" s="5"/>
      <c r="G1498" s="5"/>
      <c r="H1498" s="5"/>
      <c r="I1498" s="5"/>
      <c r="J1498" s="5"/>
      <c r="K1498" s="5"/>
      <c r="M1498" s="5"/>
    </row>
    <row r="1499">
      <c r="A1499" s="5"/>
      <c r="D1499" s="90"/>
      <c r="E1499" s="90"/>
      <c r="F1499" s="5"/>
      <c r="G1499" s="5"/>
      <c r="H1499" s="5"/>
      <c r="I1499" s="5"/>
      <c r="J1499" s="5"/>
      <c r="K1499" s="5"/>
      <c r="M1499" s="5"/>
    </row>
    <row r="1500">
      <c r="A1500" s="5"/>
      <c r="D1500" s="90"/>
      <c r="E1500" s="90"/>
      <c r="F1500" s="5"/>
      <c r="G1500" s="5"/>
      <c r="H1500" s="5"/>
      <c r="I1500" s="5"/>
      <c r="J1500" s="5"/>
      <c r="K1500" s="5"/>
      <c r="M1500" s="5"/>
    </row>
    <row r="1501">
      <c r="A1501" s="5"/>
      <c r="D1501" s="90"/>
      <c r="E1501" s="90"/>
      <c r="F1501" s="5"/>
      <c r="G1501" s="5"/>
      <c r="H1501" s="5"/>
      <c r="I1501" s="5"/>
      <c r="J1501" s="5"/>
      <c r="K1501" s="5"/>
      <c r="M1501" s="5"/>
    </row>
    <row r="1502">
      <c r="A1502" s="5"/>
      <c r="D1502" s="90"/>
      <c r="E1502" s="90"/>
      <c r="F1502" s="5"/>
      <c r="G1502" s="5"/>
      <c r="H1502" s="5"/>
      <c r="I1502" s="5"/>
      <c r="J1502" s="5"/>
      <c r="K1502" s="5"/>
      <c r="M1502" s="5"/>
    </row>
    <row r="1503">
      <c r="A1503" s="5"/>
      <c r="D1503" s="90"/>
      <c r="E1503" s="90"/>
      <c r="F1503" s="5"/>
      <c r="G1503" s="5"/>
      <c r="H1503" s="5"/>
      <c r="I1503" s="5"/>
      <c r="J1503" s="5"/>
      <c r="K1503" s="5"/>
      <c r="M1503" s="5"/>
    </row>
    <row r="1504">
      <c r="A1504" s="5"/>
      <c r="D1504" s="90"/>
      <c r="E1504" s="90"/>
      <c r="F1504" s="5"/>
      <c r="G1504" s="5"/>
      <c r="H1504" s="5"/>
      <c r="I1504" s="5"/>
      <c r="J1504" s="5"/>
      <c r="K1504" s="5"/>
      <c r="M1504" s="5"/>
    </row>
    <row r="1505">
      <c r="A1505" s="5"/>
      <c r="D1505" s="90"/>
      <c r="E1505" s="90"/>
      <c r="F1505" s="5"/>
      <c r="G1505" s="5"/>
      <c r="H1505" s="5"/>
      <c r="I1505" s="5"/>
      <c r="J1505" s="5"/>
      <c r="K1505" s="5"/>
      <c r="M1505" s="5"/>
    </row>
    <row r="1506">
      <c r="A1506" s="5"/>
      <c r="D1506" s="90"/>
      <c r="E1506" s="90"/>
      <c r="F1506" s="5"/>
      <c r="G1506" s="5"/>
      <c r="H1506" s="5"/>
      <c r="I1506" s="5"/>
      <c r="J1506" s="5"/>
      <c r="K1506" s="5"/>
      <c r="M1506" s="5"/>
    </row>
    <row r="1507">
      <c r="A1507" s="5"/>
      <c r="D1507" s="90"/>
      <c r="E1507" s="90"/>
      <c r="F1507" s="5"/>
      <c r="G1507" s="5"/>
      <c r="H1507" s="5"/>
      <c r="I1507" s="5"/>
      <c r="J1507" s="5"/>
      <c r="K1507" s="5"/>
      <c r="M1507" s="5"/>
    </row>
    <row r="1508">
      <c r="A1508" s="5"/>
      <c r="D1508" s="90"/>
      <c r="E1508" s="90"/>
      <c r="F1508" s="5"/>
      <c r="G1508" s="5"/>
      <c r="H1508" s="5"/>
      <c r="I1508" s="5"/>
      <c r="J1508" s="5"/>
      <c r="K1508" s="5"/>
      <c r="M1508" s="5"/>
    </row>
    <row r="1509">
      <c r="A1509" s="5"/>
      <c r="D1509" s="90"/>
      <c r="E1509" s="90"/>
      <c r="F1509" s="5"/>
      <c r="G1509" s="5"/>
      <c r="H1509" s="5"/>
      <c r="I1509" s="5"/>
      <c r="J1509" s="5"/>
      <c r="K1509" s="5"/>
      <c r="M1509" s="5"/>
    </row>
    <row r="1510">
      <c r="A1510" s="5"/>
      <c r="D1510" s="90"/>
      <c r="E1510" s="90"/>
      <c r="F1510" s="5"/>
      <c r="G1510" s="5"/>
      <c r="H1510" s="5"/>
      <c r="I1510" s="5"/>
      <c r="J1510" s="5"/>
      <c r="K1510" s="5"/>
      <c r="M1510" s="5"/>
    </row>
    <row r="1511">
      <c r="A1511" s="5"/>
      <c r="D1511" s="90"/>
      <c r="E1511" s="90"/>
      <c r="F1511" s="5"/>
      <c r="G1511" s="5"/>
      <c r="H1511" s="5"/>
      <c r="I1511" s="5"/>
      <c r="J1511" s="5"/>
      <c r="K1511" s="5"/>
      <c r="M1511" s="5"/>
    </row>
    <row r="1512">
      <c r="A1512" s="5"/>
      <c r="D1512" s="90"/>
      <c r="E1512" s="90"/>
      <c r="F1512" s="5"/>
      <c r="G1512" s="5"/>
      <c r="H1512" s="5"/>
      <c r="I1512" s="5"/>
      <c r="J1512" s="5"/>
      <c r="K1512" s="5"/>
      <c r="M1512" s="5"/>
    </row>
    <row r="1513">
      <c r="A1513" s="5"/>
      <c r="D1513" s="90"/>
      <c r="E1513" s="90"/>
      <c r="F1513" s="5"/>
      <c r="G1513" s="5"/>
      <c r="H1513" s="5"/>
      <c r="I1513" s="5"/>
      <c r="J1513" s="5"/>
      <c r="K1513" s="5"/>
      <c r="M1513" s="5"/>
    </row>
    <row r="1514">
      <c r="A1514" s="5"/>
      <c r="D1514" s="90"/>
      <c r="E1514" s="90"/>
      <c r="F1514" s="5"/>
      <c r="G1514" s="5"/>
      <c r="H1514" s="5"/>
      <c r="I1514" s="5"/>
      <c r="J1514" s="5"/>
      <c r="K1514" s="5"/>
      <c r="M1514" s="5"/>
    </row>
    <row r="1515">
      <c r="A1515" s="5"/>
      <c r="D1515" s="90"/>
      <c r="E1515" s="90"/>
      <c r="F1515" s="5"/>
      <c r="G1515" s="5"/>
      <c r="H1515" s="5"/>
      <c r="I1515" s="5"/>
      <c r="J1515" s="5"/>
      <c r="K1515" s="5"/>
      <c r="M1515" s="5"/>
    </row>
    <row r="1516">
      <c r="A1516" s="5"/>
      <c r="D1516" s="90"/>
      <c r="E1516" s="90"/>
      <c r="F1516" s="5"/>
      <c r="G1516" s="5"/>
      <c r="H1516" s="5"/>
      <c r="I1516" s="5"/>
      <c r="J1516" s="5"/>
      <c r="K1516" s="5"/>
      <c r="M1516" s="5"/>
    </row>
    <row r="1517">
      <c r="A1517" s="5"/>
      <c r="D1517" s="90"/>
      <c r="E1517" s="90"/>
      <c r="F1517" s="5"/>
      <c r="G1517" s="5"/>
      <c r="H1517" s="5"/>
      <c r="I1517" s="5"/>
      <c r="J1517" s="5"/>
      <c r="K1517" s="5"/>
      <c r="M1517" s="5"/>
    </row>
    <row r="1518">
      <c r="A1518" s="5"/>
      <c r="D1518" s="90"/>
      <c r="E1518" s="90"/>
      <c r="F1518" s="5"/>
      <c r="G1518" s="5"/>
      <c r="H1518" s="5"/>
      <c r="I1518" s="5"/>
      <c r="J1518" s="5"/>
      <c r="K1518" s="5"/>
      <c r="M1518" s="5"/>
    </row>
    <row r="1519">
      <c r="A1519" s="5"/>
      <c r="D1519" s="90"/>
      <c r="E1519" s="90"/>
      <c r="F1519" s="5"/>
      <c r="G1519" s="5"/>
      <c r="H1519" s="5"/>
      <c r="I1519" s="5"/>
      <c r="J1519" s="5"/>
      <c r="K1519" s="5"/>
      <c r="M1519" s="5"/>
    </row>
    <row r="1520">
      <c r="A1520" s="5"/>
      <c r="D1520" s="90"/>
      <c r="E1520" s="90"/>
      <c r="F1520" s="5"/>
      <c r="G1520" s="5"/>
      <c r="H1520" s="5"/>
      <c r="I1520" s="5"/>
      <c r="J1520" s="5"/>
      <c r="K1520" s="5"/>
      <c r="M1520" s="5"/>
    </row>
    <row r="1521">
      <c r="A1521" s="5"/>
      <c r="D1521" s="90"/>
      <c r="E1521" s="90"/>
      <c r="F1521" s="5"/>
      <c r="G1521" s="5"/>
      <c r="H1521" s="5"/>
      <c r="I1521" s="5"/>
      <c r="J1521" s="5"/>
      <c r="K1521" s="5"/>
      <c r="M1521" s="5"/>
    </row>
    <row r="1522">
      <c r="A1522" s="5"/>
      <c r="D1522" s="90"/>
      <c r="E1522" s="90"/>
      <c r="F1522" s="5"/>
      <c r="G1522" s="5"/>
      <c r="H1522" s="5"/>
      <c r="I1522" s="5"/>
      <c r="J1522" s="5"/>
      <c r="K1522" s="5"/>
      <c r="M1522" s="5"/>
    </row>
    <row r="1523">
      <c r="A1523" s="5"/>
      <c r="D1523" s="90"/>
      <c r="E1523" s="90"/>
      <c r="F1523" s="5"/>
      <c r="G1523" s="5"/>
      <c r="H1523" s="5"/>
      <c r="I1523" s="5"/>
      <c r="J1523" s="5"/>
      <c r="K1523" s="5"/>
      <c r="M1523" s="5"/>
    </row>
    <row r="1524">
      <c r="A1524" s="5"/>
      <c r="D1524" s="90"/>
      <c r="E1524" s="90"/>
      <c r="F1524" s="5"/>
      <c r="G1524" s="5"/>
      <c r="H1524" s="5"/>
      <c r="I1524" s="5"/>
      <c r="J1524" s="5"/>
      <c r="K1524" s="5"/>
      <c r="M1524" s="5"/>
    </row>
    <row r="1525">
      <c r="A1525" s="5"/>
      <c r="D1525" s="90"/>
      <c r="E1525" s="90"/>
      <c r="F1525" s="5"/>
      <c r="G1525" s="5"/>
      <c r="H1525" s="5"/>
      <c r="I1525" s="5"/>
      <c r="J1525" s="5"/>
      <c r="K1525" s="5"/>
      <c r="M1525" s="5"/>
    </row>
    <row r="1526">
      <c r="A1526" s="5"/>
      <c r="D1526" s="90"/>
      <c r="E1526" s="90"/>
      <c r="F1526" s="5"/>
      <c r="G1526" s="5"/>
      <c r="H1526" s="5"/>
      <c r="I1526" s="5"/>
      <c r="J1526" s="5"/>
      <c r="K1526" s="5"/>
      <c r="M1526" s="5"/>
    </row>
    <row r="1527">
      <c r="A1527" s="5"/>
      <c r="D1527" s="90"/>
      <c r="E1527" s="90"/>
      <c r="F1527" s="5"/>
      <c r="G1527" s="5"/>
      <c r="H1527" s="5"/>
      <c r="I1527" s="5"/>
      <c r="J1527" s="5"/>
      <c r="K1527" s="5"/>
      <c r="M1527" s="5"/>
    </row>
    <row r="1528">
      <c r="A1528" s="5"/>
      <c r="D1528" s="90"/>
      <c r="E1528" s="90"/>
      <c r="F1528" s="5"/>
      <c r="G1528" s="5"/>
      <c r="H1528" s="5"/>
      <c r="I1528" s="5"/>
      <c r="J1528" s="5"/>
      <c r="K1528" s="5"/>
      <c r="M1528" s="5"/>
    </row>
    <row r="1529">
      <c r="A1529" s="5"/>
      <c r="D1529" s="90"/>
      <c r="E1529" s="90"/>
      <c r="F1529" s="5"/>
      <c r="G1529" s="5"/>
      <c r="H1529" s="5"/>
      <c r="I1529" s="5"/>
      <c r="J1529" s="5"/>
      <c r="K1529" s="5"/>
      <c r="M1529" s="5"/>
    </row>
    <row r="1530">
      <c r="A1530" s="5"/>
      <c r="D1530" s="90"/>
      <c r="E1530" s="90"/>
      <c r="F1530" s="5"/>
      <c r="G1530" s="5"/>
      <c r="H1530" s="5"/>
      <c r="I1530" s="5"/>
      <c r="J1530" s="5"/>
      <c r="K1530" s="5"/>
      <c r="M1530" s="5"/>
    </row>
    <row r="1531">
      <c r="A1531" s="5"/>
      <c r="D1531" s="90"/>
      <c r="E1531" s="90"/>
      <c r="F1531" s="5"/>
      <c r="G1531" s="5"/>
      <c r="H1531" s="5"/>
      <c r="I1531" s="5"/>
      <c r="J1531" s="5"/>
      <c r="K1531" s="5"/>
      <c r="M1531" s="5"/>
    </row>
    <row r="1532">
      <c r="A1532" s="5"/>
      <c r="D1532" s="90"/>
      <c r="E1532" s="90"/>
      <c r="F1532" s="5"/>
      <c r="G1532" s="5"/>
      <c r="H1532" s="5"/>
      <c r="I1532" s="5"/>
      <c r="J1532" s="5"/>
      <c r="K1532" s="5"/>
      <c r="M1532" s="5"/>
    </row>
    <row r="1533">
      <c r="A1533" s="5"/>
      <c r="D1533" s="90"/>
      <c r="E1533" s="90"/>
      <c r="F1533" s="5"/>
      <c r="G1533" s="5"/>
      <c r="H1533" s="5"/>
      <c r="I1533" s="5"/>
      <c r="J1533" s="5"/>
      <c r="K1533" s="5"/>
      <c r="M1533" s="5"/>
    </row>
    <row r="1534">
      <c r="A1534" s="5"/>
      <c r="D1534" s="90"/>
      <c r="E1534" s="90"/>
      <c r="F1534" s="5"/>
      <c r="G1534" s="5"/>
      <c r="H1534" s="5"/>
      <c r="I1534" s="5"/>
      <c r="J1534" s="5"/>
      <c r="K1534" s="5"/>
      <c r="M1534" s="5"/>
    </row>
    <row r="1535">
      <c r="A1535" s="5"/>
      <c r="D1535" s="90"/>
      <c r="E1535" s="90"/>
      <c r="F1535" s="5"/>
      <c r="G1535" s="5"/>
      <c r="H1535" s="5"/>
      <c r="I1535" s="5"/>
      <c r="J1535" s="5"/>
      <c r="K1535" s="5"/>
      <c r="M1535" s="5"/>
    </row>
    <row r="1536">
      <c r="A1536" s="5"/>
      <c r="D1536" s="90"/>
      <c r="E1536" s="90"/>
      <c r="F1536" s="5"/>
      <c r="G1536" s="5"/>
      <c r="H1536" s="5"/>
      <c r="I1536" s="5"/>
      <c r="J1536" s="5"/>
      <c r="K1536" s="5"/>
      <c r="M1536" s="5"/>
    </row>
    <row r="1537">
      <c r="A1537" s="5"/>
      <c r="D1537" s="90"/>
      <c r="E1537" s="90"/>
      <c r="F1537" s="5"/>
      <c r="G1537" s="5"/>
      <c r="H1537" s="5"/>
      <c r="I1537" s="5"/>
      <c r="J1537" s="5"/>
      <c r="K1537" s="5"/>
      <c r="M1537" s="5"/>
    </row>
    <row r="1538">
      <c r="A1538" s="5"/>
      <c r="D1538" s="90"/>
      <c r="E1538" s="90"/>
      <c r="F1538" s="5"/>
      <c r="G1538" s="5"/>
      <c r="H1538" s="5"/>
      <c r="I1538" s="5"/>
      <c r="J1538" s="5"/>
      <c r="K1538" s="5"/>
      <c r="M1538" s="5"/>
    </row>
    <row r="1539">
      <c r="A1539" s="5"/>
      <c r="D1539" s="90"/>
      <c r="E1539" s="90"/>
      <c r="F1539" s="5"/>
      <c r="G1539" s="5"/>
      <c r="H1539" s="5"/>
      <c r="I1539" s="5"/>
      <c r="J1539" s="5"/>
      <c r="K1539" s="5"/>
      <c r="M1539" s="5"/>
    </row>
    <row r="1540">
      <c r="A1540" s="5"/>
      <c r="D1540" s="90"/>
      <c r="E1540" s="90"/>
      <c r="F1540" s="5"/>
      <c r="G1540" s="5"/>
      <c r="H1540" s="5"/>
      <c r="I1540" s="5"/>
      <c r="J1540" s="5"/>
      <c r="K1540" s="5"/>
      <c r="M1540" s="5"/>
    </row>
    <row r="1541">
      <c r="A1541" s="5"/>
      <c r="D1541" s="90"/>
      <c r="E1541" s="90"/>
      <c r="F1541" s="5"/>
      <c r="G1541" s="5"/>
      <c r="H1541" s="5"/>
      <c r="I1541" s="5"/>
      <c r="J1541" s="5"/>
      <c r="K1541" s="5"/>
      <c r="M1541" s="5"/>
    </row>
    <row r="1542">
      <c r="A1542" s="5"/>
      <c r="D1542" s="90"/>
      <c r="E1542" s="90"/>
      <c r="F1542" s="5"/>
      <c r="G1542" s="5"/>
      <c r="H1542" s="5"/>
      <c r="I1542" s="5"/>
      <c r="J1542" s="5"/>
      <c r="K1542" s="5"/>
      <c r="M1542" s="5"/>
    </row>
    <row r="1543">
      <c r="A1543" s="5"/>
      <c r="D1543" s="90"/>
      <c r="E1543" s="90"/>
      <c r="F1543" s="5"/>
      <c r="G1543" s="5"/>
      <c r="H1543" s="5"/>
      <c r="I1543" s="5"/>
      <c r="J1543" s="5"/>
      <c r="K1543" s="5"/>
      <c r="M1543" s="5"/>
    </row>
    <row r="1544">
      <c r="A1544" s="5"/>
      <c r="D1544" s="90"/>
      <c r="E1544" s="90"/>
      <c r="F1544" s="5"/>
      <c r="G1544" s="5"/>
      <c r="H1544" s="5"/>
      <c r="I1544" s="5"/>
      <c r="J1544" s="5"/>
      <c r="K1544" s="5"/>
      <c r="M1544" s="5"/>
    </row>
    <row r="1545">
      <c r="A1545" s="5"/>
      <c r="D1545" s="90"/>
      <c r="E1545" s="90"/>
      <c r="F1545" s="5"/>
      <c r="G1545" s="5"/>
      <c r="H1545" s="5"/>
      <c r="I1545" s="5"/>
      <c r="J1545" s="5"/>
      <c r="K1545" s="5"/>
      <c r="M1545" s="5"/>
    </row>
    <row r="1546">
      <c r="A1546" s="5"/>
      <c r="D1546" s="90"/>
      <c r="E1546" s="90"/>
      <c r="F1546" s="5"/>
      <c r="G1546" s="5"/>
      <c r="H1546" s="5"/>
      <c r="I1546" s="5"/>
      <c r="J1546" s="5"/>
      <c r="K1546" s="5"/>
      <c r="M1546" s="5"/>
    </row>
    <row r="1547">
      <c r="A1547" s="5"/>
      <c r="D1547" s="90"/>
      <c r="E1547" s="90"/>
      <c r="F1547" s="5"/>
      <c r="G1547" s="5"/>
      <c r="H1547" s="5"/>
      <c r="I1547" s="5"/>
      <c r="J1547" s="5"/>
      <c r="K1547" s="5"/>
      <c r="M1547" s="5"/>
    </row>
    <row r="1548">
      <c r="A1548" s="5"/>
      <c r="D1548" s="90"/>
      <c r="E1548" s="90"/>
      <c r="F1548" s="5"/>
      <c r="G1548" s="5"/>
      <c r="H1548" s="5"/>
      <c r="I1548" s="5"/>
      <c r="J1548" s="5"/>
      <c r="K1548" s="5"/>
      <c r="M1548" s="5"/>
    </row>
    <row r="1549">
      <c r="A1549" s="5"/>
      <c r="D1549" s="90"/>
      <c r="E1549" s="90"/>
      <c r="F1549" s="5"/>
      <c r="G1549" s="5"/>
      <c r="H1549" s="5"/>
      <c r="I1549" s="5"/>
      <c r="J1549" s="5"/>
      <c r="K1549" s="5"/>
      <c r="M1549" s="5"/>
    </row>
    <row r="1550">
      <c r="A1550" s="5"/>
      <c r="D1550" s="90"/>
      <c r="E1550" s="90"/>
      <c r="F1550" s="5"/>
      <c r="G1550" s="5"/>
      <c r="H1550" s="5"/>
      <c r="I1550" s="5"/>
      <c r="J1550" s="5"/>
      <c r="K1550" s="5"/>
      <c r="M1550" s="5"/>
    </row>
    <row r="1551">
      <c r="A1551" s="5"/>
      <c r="D1551" s="90"/>
      <c r="E1551" s="90"/>
      <c r="F1551" s="5"/>
      <c r="G1551" s="5"/>
      <c r="H1551" s="5"/>
      <c r="I1551" s="5"/>
      <c r="J1551" s="5"/>
      <c r="K1551" s="5"/>
      <c r="M1551" s="5"/>
    </row>
    <row r="1552">
      <c r="A1552" s="5"/>
      <c r="D1552" s="90"/>
      <c r="E1552" s="90"/>
      <c r="F1552" s="5"/>
      <c r="G1552" s="5"/>
      <c r="H1552" s="5"/>
      <c r="I1552" s="5"/>
      <c r="J1552" s="5"/>
      <c r="K1552" s="5"/>
      <c r="M1552" s="5"/>
    </row>
    <row r="1553">
      <c r="A1553" s="5"/>
      <c r="D1553" s="90"/>
      <c r="E1553" s="90"/>
      <c r="F1553" s="5"/>
      <c r="G1553" s="5"/>
      <c r="H1553" s="5"/>
      <c r="I1553" s="5"/>
      <c r="J1553" s="5"/>
      <c r="K1553" s="5"/>
      <c r="M1553" s="5"/>
    </row>
    <row r="1554">
      <c r="A1554" s="5"/>
      <c r="D1554" s="90"/>
      <c r="E1554" s="90"/>
      <c r="F1554" s="5"/>
      <c r="G1554" s="5"/>
      <c r="H1554" s="5"/>
      <c r="I1554" s="5"/>
      <c r="J1554" s="5"/>
      <c r="K1554" s="5"/>
      <c r="M1554" s="5"/>
    </row>
    <row r="1555">
      <c r="A1555" s="5"/>
      <c r="D1555" s="90"/>
      <c r="E1555" s="90"/>
      <c r="F1555" s="5"/>
      <c r="G1555" s="5"/>
      <c r="H1555" s="5"/>
      <c r="I1555" s="5"/>
      <c r="J1555" s="5"/>
      <c r="K1555" s="5"/>
      <c r="M1555" s="5"/>
    </row>
    <row r="1556">
      <c r="A1556" s="5"/>
      <c r="D1556" s="90"/>
      <c r="E1556" s="90"/>
      <c r="F1556" s="5"/>
      <c r="G1556" s="5"/>
      <c r="H1556" s="5"/>
      <c r="I1556" s="5"/>
      <c r="J1556" s="5"/>
      <c r="K1556" s="5"/>
      <c r="M1556" s="5"/>
    </row>
    <row r="1557">
      <c r="A1557" s="5"/>
      <c r="D1557" s="90"/>
      <c r="E1557" s="90"/>
      <c r="F1557" s="5"/>
      <c r="G1557" s="5"/>
      <c r="H1557" s="5"/>
      <c r="I1557" s="5"/>
      <c r="J1557" s="5"/>
      <c r="K1557" s="5"/>
      <c r="M1557" s="5"/>
    </row>
    <row r="1558">
      <c r="A1558" s="5"/>
      <c r="D1558" s="90"/>
      <c r="E1558" s="90"/>
      <c r="F1558" s="5"/>
      <c r="G1558" s="5"/>
      <c r="H1558" s="5"/>
      <c r="I1558" s="5"/>
      <c r="J1558" s="5"/>
      <c r="K1558" s="5"/>
      <c r="M1558" s="5"/>
    </row>
    <row r="1559">
      <c r="A1559" s="5"/>
      <c r="D1559" s="90"/>
      <c r="E1559" s="90"/>
      <c r="F1559" s="5"/>
      <c r="G1559" s="5"/>
      <c r="H1559" s="5"/>
      <c r="I1559" s="5"/>
      <c r="J1559" s="5"/>
      <c r="K1559" s="5"/>
      <c r="M1559" s="5"/>
    </row>
    <row r="1560">
      <c r="A1560" s="5"/>
      <c r="D1560" s="90"/>
      <c r="E1560" s="90"/>
      <c r="F1560" s="5"/>
      <c r="G1560" s="5"/>
      <c r="H1560" s="5"/>
      <c r="I1560" s="5"/>
      <c r="J1560" s="5"/>
      <c r="K1560" s="5"/>
      <c r="M1560" s="5"/>
    </row>
    <row r="1561">
      <c r="A1561" s="5"/>
      <c r="D1561" s="90"/>
      <c r="E1561" s="90"/>
      <c r="F1561" s="5"/>
      <c r="G1561" s="5"/>
      <c r="H1561" s="5"/>
      <c r="I1561" s="5"/>
      <c r="J1561" s="5"/>
      <c r="K1561" s="5"/>
      <c r="M1561" s="5"/>
    </row>
    <row r="1562">
      <c r="A1562" s="5"/>
      <c r="D1562" s="90"/>
      <c r="E1562" s="90"/>
      <c r="F1562" s="5"/>
      <c r="G1562" s="5"/>
      <c r="H1562" s="5"/>
      <c r="I1562" s="5"/>
      <c r="J1562" s="5"/>
      <c r="K1562" s="5"/>
      <c r="M1562" s="5"/>
    </row>
    <row r="1563">
      <c r="A1563" s="5"/>
      <c r="D1563" s="90"/>
      <c r="E1563" s="90"/>
      <c r="F1563" s="5"/>
      <c r="G1563" s="5"/>
      <c r="H1563" s="5"/>
      <c r="I1563" s="5"/>
      <c r="J1563" s="5"/>
      <c r="K1563" s="5"/>
      <c r="M1563" s="5"/>
    </row>
    <row r="1564">
      <c r="A1564" s="5"/>
      <c r="D1564" s="90"/>
      <c r="E1564" s="90"/>
      <c r="F1564" s="5"/>
      <c r="G1564" s="5"/>
      <c r="H1564" s="5"/>
      <c r="I1564" s="5"/>
      <c r="J1564" s="5"/>
      <c r="K1564" s="5"/>
      <c r="M1564" s="5"/>
    </row>
    <row r="1565">
      <c r="A1565" s="5"/>
      <c r="D1565" s="90"/>
      <c r="E1565" s="90"/>
      <c r="F1565" s="5"/>
      <c r="G1565" s="5"/>
      <c r="H1565" s="5"/>
      <c r="I1565" s="5"/>
      <c r="J1565" s="5"/>
      <c r="K1565" s="5"/>
      <c r="M1565" s="5"/>
    </row>
    <row r="1566">
      <c r="A1566" s="5"/>
      <c r="D1566" s="90"/>
      <c r="E1566" s="90"/>
      <c r="F1566" s="5"/>
      <c r="G1566" s="5"/>
      <c r="H1566" s="5"/>
      <c r="I1566" s="5"/>
      <c r="J1566" s="5"/>
      <c r="K1566" s="5"/>
      <c r="M1566" s="5"/>
    </row>
    <row r="1567">
      <c r="A1567" s="5"/>
      <c r="D1567" s="90"/>
      <c r="E1567" s="90"/>
      <c r="F1567" s="5"/>
      <c r="G1567" s="5"/>
      <c r="H1567" s="5"/>
      <c r="I1567" s="5"/>
      <c r="J1567" s="5"/>
      <c r="K1567" s="5"/>
      <c r="M1567" s="5"/>
    </row>
    <row r="1568">
      <c r="A1568" s="5"/>
      <c r="D1568" s="90"/>
      <c r="E1568" s="90"/>
      <c r="F1568" s="5"/>
      <c r="G1568" s="5"/>
      <c r="H1568" s="5"/>
      <c r="I1568" s="5"/>
      <c r="J1568" s="5"/>
      <c r="K1568" s="5"/>
      <c r="M1568" s="5"/>
    </row>
    <row r="1569">
      <c r="A1569" s="5"/>
      <c r="D1569" s="90"/>
      <c r="E1569" s="90"/>
      <c r="F1569" s="5"/>
      <c r="G1569" s="5"/>
      <c r="H1569" s="5"/>
      <c r="I1569" s="5"/>
      <c r="J1569" s="5"/>
      <c r="K1569" s="5"/>
      <c r="M1569" s="5"/>
    </row>
    <row r="1570">
      <c r="A1570" s="5"/>
      <c r="D1570" s="90"/>
      <c r="E1570" s="90"/>
      <c r="F1570" s="5"/>
      <c r="G1570" s="5"/>
      <c r="H1570" s="5"/>
      <c r="I1570" s="5"/>
      <c r="J1570" s="5"/>
      <c r="K1570" s="5"/>
      <c r="M1570" s="5"/>
    </row>
    <row r="1571">
      <c r="A1571" s="5"/>
      <c r="D1571" s="90"/>
      <c r="E1571" s="90"/>
      <c r="F1571" s="5"/>
      <c r="G1571" s="5"/>
      <c r="H1571" s="5"/>
      <c r="I1571" s="5"/>
      <c r="J1571" s="5"/>
      <c r="K1571" s="5"/>
      <c r="M1571" s="5"/>
    </row>
    <row r="1572">
      <c r="A1572" s="5"/>
      <c r="D1572" s="90"/>
      <c r="E1572" s="90"/>
      <c r="F1572" s="5"/>
      <c r="G1572" s="5"/>
      <c r="H1572" s="5"/>
      <c r="I1572" s="5"/>
      <c r="J1572" s="5"/>
      <c r="K1572" s="5"/>
      <c r="M1572" s="5"/>
    </row>
    <row r="1573">
      <c r="A1573" s="5"/>
      <c r="D1573" s="90"/>
      <c r="E1573" s="90"/>
      <c r="F1573" s="5"/>
      <c r="G1573" s="5"/>
      <c r="H1573" s="5"/>
      <c r="I1573" s="5"/>
      <c r="J1573" s="5"/>
      <c r="K1573" s="5"/>
      <c r="M1573" s="5"/>
    </row>
    <row r="1574">
      <c r="A1574" s="5"/>
      <c r="D1574" s="90"/>
      <c r="E1574" s="90"/>
      <c r="F1574" s="5"/>
      <c r="G1574" s="5"/>
      <c r="H1574" s="5"/>
      <c r="I1574" s="5"/>
      <c r="J1574" s="5"/>
      <c r="K1574" s="5"/>
      <c r="M1574" s="5"/>
    </row>
    <row r="1575">
      <c r="A1575" s="5"/>
      <c r="D1575" s="90"/>
      <c r="E1575" s="90"/>
      <c r="F1575" s="5"/>
      <c r="G1575" s="5"/>
      <c r="H1575" s="5"/>
      <c r="I1575" s="5"/>
      <c r="J1575" s="5"/>
      <c r="K1575" s="5"/>
      <c r="M1575" s="5"/>
    </row>
    <row r="1576">
      <c r="A1576" s="5"/>
      <c r="D1576" s="90"/>
      <c r="E1576" s="90"/>
      <c r="F1576" s="5"/>
      <c r="G1576" s="5"/>
      <c r="H1576" s="5"/>
      <c r="I1576" s="5"/>
      <c r="J1576" s="5"/>
      <c r="K1576" s="5"/>
      <c r="M1576" s="5"/>
    </row>
    <row r="1577">
      <c r="A1577" s="5"/>
      <c r="D1577" s="90"/>
      <c r="E1577" s="90"/>
      <c r="F1577" s="5"/>
      <c r="G1577" s="5"/>
      <c r="H1577" s="5"/>
      <c r="I1577" s="5"/>
      <c r="J1577" s="5"/>
      <c r="K1577" s="5"/>
      <c r="M1577" s="5"/>
    </row>
    <row r="1578">
      <c r="A1578" s="5"/>
      <c r="D1578" s="90"/>
      <c r="E1578" s="90"/>
      <c r="F1578" s="5"/>
      <c r="G1578" s="5"/>
      <c r="H1578" s="5"/>
      <c r="I1578" s="5"/>
      <c r="J1578" s="5"/>
      <c r="K1578" s="5"/>
      <c r="M1578" s="5"/>
    </row>
    <row r="1579">
      <c r="A1579" s="5"/>
      <c r="D1579" s="90"/>
      <c r="E1579" s="90"/>
      <c r="F1579" s="5"/>
      <c r="G1579" s="5"/>
      <c r="H1579" s="5"/>
      <c r="I1579" s="5"/>
      <c r="J1579" s="5"/>
      <c r="K1579" s="5"/>
      <c r="M1579" s="5"/>
    </row>
    <row r="1580">
      <c r="A1580" s="5"/>
      <c r="D1580" s="90"/>
      <c r="E1580" s="90"/>
      <c r="F1580" s="5"/>
      <c r="G1580" s="5"/>
      <c r="H1580" s="5"/>
      <c r="I1580" s="5"/>
      <c r="J1580" s="5"/>
      <c r="K1580" s="5"/>
      <c r="M1580" s="5"/>
    </row>
    <row r="1581">
      <c r="A1581" s="5"/>
      <c r="D1581" s="90"/>
      <c r="E1581" s="90"/>
      <c r="F1581" s="5"/>
      <c r="G1581" s="5"/>
      <c r="H1581" s="5"/>
      <c r="I1581" s="5"/>
      <c r="J1581" s="5"/>
      <c r="K1581" s="5"/>
      <c r="M1581" s="5"/>
    </row>
    <row r="1582">
      <c r="A1582" s="5"/>
      <c r="D1582" s="90"/>
      <c r="E1582" s="90"/>
      <c r="F1582" s="5"/>
      <c r="G1582" s="5"/>
      <c r="H1582" s="5"/>
      <c r="I1582" s="5"/>
      <c r="J1582" s="5"/>
      <c r="K1582" s="5"/>
      <c r="M1582" s="5"/>
    </row>
    <row r="1583">
      <c r="A1583" s="5"/>
      <c r="D1583" s="90"/>
      <c r="E1583" s="90"/>
      <c r="F1583" s="5"/>
      <c r="G1583" s="5"/>
      <c r="H1583" s="5"/>
      <c r="I1583" s="5"/>
      <c r="J1583" s="5"/>
      <c r="K1583" s="5"/>
      <c r="M1583" s="5"/>
    </row>
    <row r="1584">
      <c r="A1584" s="5"/>
      <c r="D1584" s="90"/>
      <c r="E1584" s="90"/>
      <c r="F1584" s="5"/>
      <c r="G1584" s="5"/>
      <c r="H1584" s="5"/>
      <c r="I1584" s="5"/>
      <c r="J1584" s="5"/>
      <c r="K1584" s="5"/>
      <c r="M1584" s="5"/>
    </row>
    <row r="1585">
      <c r="A1585" s="5"/>
      <c r="D1585" s="90"/>
      <c r="E1585" s="90"/>
      <c r="F1585" s="5"/>
      <c r="G1585" s="5"/>
      <c r="H1585" s="5"/>
      <c r="I1585" s="5"/>
      <c r="J1585" s="5"/>
      <c r="K1585" s="5"/>
      <c r="M1585" s="5"/>
    </row>
    <row r="1586">
      <c r="A1586" s="5"/>
      <c r="D1586" s="90"/>
      <c r="E1586" s="90"/>
      <c r="F1586" s="5"/>
      <c r="G1586" s="5"/>
      <c r="H1586" s="5"/>
      <c r="I1586" s="5"/>
      <c r="J1586" s="5"/>
      <c r="K1586" s="5"/>
      <c r="M1586" s="5"/>
    </row>
    <row r="1587">
      <c r="A1587" s="5"/>
      <c r="D1587" s="90"/>
      <c r="E1587" s="90"/>
      <c r="F1587" s="5"/>
      <c r="G1587" s="5"/>
      <c r="H1587" s="5"/>
      <c r="I1587" s="5"/>
      <c r="J1587" s="5"/>
      <c r="K1587" s="5"/>
      <c r="M1587" s="5"/>
    </row>
    <row r="1588">
      <c r="A1588" s="5"/>
      <c r="D1588" s="90"/>
      <c r="E1588" s="90"/>
      <c r="F1588" s="5"/>
      <c r="G1588" s="5"/>
      <c r="H1588" s="5"/>
      <c r="I1588" s="5"/>
      <c r="J1588" s="5"/>
      <c r="K1588" s="5"/>
      <c r="M1588" s="5"/>
    </row>
    <row r="1589">
      <c r="A1589" s="5"/>
      <c r="D1589" s="90"/>
      <c r="E1589" s="90"/>
      <c r="F1589" s="5"/>
      <c r="G1589" s="5"/>
      <c r="H1589" s="5"/>
      <c r="I1589" s="5"/>
      <c r="J1589" s="5"/>
      <c r="K1589" s="5"/>
      <c r="M1589" s="5"/>
    </row>
    <row r="1590">
      <c r="A1590" s="5"/>
      <c r="D1590" s="90"/>
      <c r="E1590" s="90"/>
      <c r="F1590" s="5"/>
      <c r="G1590" s="5"/>
      <c r="H1590" s="5"/>
      <c r="I1590" s="5"/>
      <c r="J1590" s="5"/>
      <c r="K1590" s="5"/>
      <c r="M1590" s="5"/>
    </row>
    <row r="1591">
      <c r="A1591" s="5"/>
      <c r="D1591" s="90"/>
      <c r="E1591" s="90"/>
      <c r="F1591" s="5"/>
      <c r="G1591" s="5"/>
      <c r="H1591" s="5"/>
      <c r="I1591" s="5"/>
      <c r="J1591" s="5"/>
      <c r="K1591" s="5"/>
      <c r="M1591" s="5"/>
    </row>
    <row r="1592">
      <c r="A1592" s="5"/>
      <c r="D1592" s="90"/>
      <c r="E1592" s="90"/>
      <c r="F1592" s="5"/>
      <c r="G1592" s="5"/>
      <c r="H1592" s="5"/>
      <c r="I1592" s="5"/>
      <c r="J1592" s="5"/>
      <c r="K1592" s="5"/>
      <c r="M1592" s="5"/>
    </row>
    <row r="1593">
      <c r="A1593" s="5"/>
      <c r="D1593" s="90"/>
      <c r="E1593" s="90"/>
      <c r="F1593" s="5"/>
      <c r="G1593" s="5"/>
      <c r="H1593" s="5"/>
      <c r="I1593" s="5"/>
      <c r="J1593" s="5"/>
      <c r="K1593" s="5"/>
      <c r="M1593" s="5"/>
    </row>
    <row r="1594">
      <c r="A1594" s="5"/>
      <c r="D1594" s="90"/>
      <c r="E1594" s="90"/>
      <c r="F1594" s="5"/>
      <c r="G1594" s="5"/>
      <c r="H1594" s="5"/>
      <c r="I1594" s="5"/>
      <c r="J1594" s="5"/>
      <c r="K1594" s="5"/>
      <c r="M1594" s="5"/>
    </row>
    <row r="1595">
      <c r="A1595" s="5"/>
      <c r="D1595" s="90"/>
      <c r="E1595" s="90"/>
      <c r="F1595" s="5"/>
      <c r="G1595" s="5"/>
      <c r="H1595" s="5"/>
      <c r="I1595" s="5"/>
      <c r="J1595" s="5"/>
      <c r="K1595" s="5"/>
      <c r="M1595" s="5"/>
    </row>
    <row r="1596">
      <c r="A1596" s="5"/>
      <c r="D1596" s="90"/>
      <c r="E1596" s="90"/>
      <c r="F1596" s="5"/>
      <c r="G1596" s="5"/>
      <c r="H1596" s="5"/>
      <c r="I1596" s="5"/>
      <c r="J1596" s="5"/>
      <c r="K1596" s="5"/>
      <c r="M1596" s="5"/>
    </row>
    <row r="1597">
      <c r="A1597" s="5"/>
      <c r="D1597" s="90"/>
      <c r="E1597" s="90"/>
      <c r="F1597" s="5"/>
      <c r="G1597" s="5"/>
      <c r="H1597" s="5"/>
      <c r="I1597" s="5"/>
      <c r="J1597" s="5"/>
      <c r="K1597" s="5"/>
      <c r="M1597" s="5"/>
    </row>
    <row r="1598">
      <c r="A1598" s="5"/>
      <c r="D1598" s="90"/>
      <c r="E1598" s="90"/>
      <c r="F1598" s="5"/>
      <c r="G1598" s="5"/>
      <c r="H1598" s="5"/>
      <c r="I1598" s="5"/>
      <c r="J1598" s="5"/>
      <c r="K1598" s="5"/>
      <c r="M1598" s="5"/>
    </row>
    <row r="1599">
      <c r="A1599" s="5"/>
      <c r="D1599" s="90"/>
      <c r="E1599" s="90"/>
      <c r="F1599" s="5"/>
      <c r="G1599" s="5"/>
      <c r="H1599" s="5"/>
      <c r="I1599" s="5"/>
      <c r="J1599" s="5"/>
      <c r="K1599" s="5"/>
      <c r="M1599" s="5"/>
    </row>
    <row r="1600">
      <c r="A1600" s="5"/>
      <c r="D1600" s="90"/>
      <c r="E1600" s="90"/>
      <c r="F1600" s="5"/>
      <c r="G1600" s="5"/>
      <c r="H1600" s="5"/>
      <c r="I1600" s="5"/>
      <c r="J1600" s="5"/>
      <c r="K1600" s="5"/>
      <c r="M1600" s="5"/>
    </row>
    <row r="1601">
      <c r="A1601" s="5"/>
      <c r="D1601" s="90"/>
      <c r="E1601" s="90"/>
      <c r="F1601" s="5"/>
      <c r="G1601" s="5"/>
      <c r="H1601" s="5"/>
      <c r="I1601" s="5"/>
      <c r="J1601" s="5"/>
      <c r="K1601" s="5"/>
      <c r="M1601" s="5"/>
    </row>
    <row r="1602">
      <c r="A1602" s="5"/>
      <c r="D1602" s="90"/>
      <c r="E1602" s="90"/>
      <c r="F1602" s="5"/>
      <c r="G1602" s="5"/>
      <c r="H1602" s="5"/>
      <c r="I1602" s="5"/>
      <c r="J1602" s="5"/>
      <c r="K1602" s="5"/>
      <c r="M1602" s="5"/>
    </row>
    <row r="1603">
      <c r="A1603" s="5"/>
      <c r="D1603" s="90"/>
      <c r="E1603" s="90"/>
      <c r="F1603" s="5"/>
      <c r="G1603" s="5"/>
      <c r="H1603" s="5"/>
      <c r="I1603" s="5"/>
      <c r="J1603" s="5"/>
      <c r="K1603" s="5"/>
      <c r="M1603" s="5"/>
    </row>
    <row r="1604">
      <c r="A1604" s="5"/>
      <c r="D1604" s="90"/>
      <c r="E1604" s="90"/>
      <c r="F1604" s="5"/>
      <c r="G1604" s="5"/>
      <c r="H1604" s="5"/>
      <c r="I1604" s="5"/>
      <c r="J1604" s="5"/>
      <c r="K1604" s="5"/>
      <c r="M1604" s="5"/>
    </row>
    <row r="1605">
      <c r="A1605" s="5"/>
      <c r="D1605" s="90"/>
      <c r="E1605" s="90"/>
      <c r="F1605" s="5"/>
      <c r="G1605" s="5"/>
      <c r="H1605" s="5"/>
      <c r="I1605" s="5"/>
      <c r="J1605" s="5"/>
      <c r="K1605" s="5"/>
      <c r="M1605" s="5"/>
    </row>
    <row r="1606">
      <c r="A1606" s="5"/>
      <c r="D1606" s="90"/>
      <c r="E1606" s="90"/>
      <c r="F1606" s="5"/>
      <c r="G1606" s="5"/>
      <c r="H1606" s="5"/>
      <c r="I1606" s="5"/>
      <c r="J1606" s="5"/>
      <c r="K1606" s="5"/>
      <c r="M1606" s="5"/>
    </row>
    <row r="1607">
      <c r="A1607" s="5"/>
      <c r="D1607" s="90"/>
      <c r="E1607" s="90"/>
      <c r="F1607" s="5"/>
      <c r="G1607" s="5"/>
      <c r="H1607" s="5"/>
      <c r="I1607" s="5"/>
      <c r="J1607" s="5"/>
      <c r="K1607" s="5"/>
      <c r="M1607" s="5"/>
    </row>
    <row r="1608">
      <c r="A1608" s="5"/>
      <c r="D1608" s="90"/>
      <c r="E1608" s="90"/>
      <c r="F1608" s="5"/>
      <c r="G1608" s="5"/>
      <c r="H1608" s="5"/>
      <c r="I1608" s="5"/>
      <c r="J1608" s="5"/>
      <c r="K1608" s="5"/>
      <c r="M1608" s="5"/>
    </row>
    <row r="1609">
      <c r="A1609" s="5"/>
      <c r="D1609" s="90"/>
      <c r="E1609" s="90"/>
      <c r="F1609" s="5"/>
      <c r="G1609" s="5"/>
      <c r="H1609" s="5"/>
      <c r="I1609" s="5"/>
      <c r="J1609" s="5"/>
      <c r="K1609" s="5"/>
      <c r="M1609" s="5"/>
    </row>
    <row r="1610">
      <c r="A1610" s="5"/>
      <c r="D1610" s="90"/>
      <c r="E1610" s="90"/>
      <c r="F1610" s="5"/>
      <c r="G1610" s="5"/>
      <c r="H1610" s="5"/>
      <c r="I1610" s="5"/>
      <c r="J1610" s="5"/>
      <c r="K1610" s="5"/>
      <c r="M1610" s="5"/>
    </row>
    <row r="1611">
      <c r="A1611" s="5"/>
      <c r="D1611" s="90"/>
      <c r="E1611" s="90"/>
      <c r="F1611" s="5"/>
      <c r="G1611" s="5"/>
      <c r="H1611" s="5"/>
      <c r="I1611" s="5"/>
      <c r="J1611" s="5"/>
      <c r="K1611" s="5"/>
      <c r="M1611" s="5"/>
    </row>
    <row r="1612">
      <c r="A1612" s="5"/>
      <c r="D1612" s="90"/>
      <c r="E1612" s="90"/>
      <c r="F1612" s="5"/>
      <c r="G1612" s="5"/>
      <c r="H1612" s="5"/>
      <c r="I1612" s="5"/>
      <c r="J1612" s="5"/>
      <c r="K1612" s="5"/>
      <c r="M1612" s="5"/>
    </row>
    <row r="1613">
      <c r="A1613" s="5"/>
      <c r="D1613" s="90"/>
      <c r="E1613" s="90"/>
      <c r="F1613" s="5"/>
      <c r="G1613" s="5"/>
      <c r="H1613" s="5"/>
      <c r="I1613" s="5"/>
      <c r="J1613" s="5"/>
      <c r="K1613" s="5"/>
      <c r="M1613" s="5"/>
    </row>
    <row r="1614">
      <c r="A1614" s="5"/>
      <c r="D1614" s="90"/>
      <c r="E1614" s="90"/>
      <c r="F1614" s="5"/>
      <c r="G1614" s="5"/>
      <c r="H1614" s="5"/>
      <c r="I1614" s="5"/>
      <c r="J1614" s="5"/>
      <c r="K1614" s="5"/>
      <c r="M1614" s="5"/>
    </row>
    <row r="1615">
      <c r="A1615" s="5"/>
      <c r="D1615" s="90"/>
      <c r="E1615" s="90"/>
      <c r="F1615" s="5"/>
      <c r="G1615" s="5"/>
      <c r="H1615" s="5"/>
      <c r="I1615" s="5"/>
      <c r="J1615" s="5"/>
      <c r="K1615" s="5"/>
      <c r="M1615" s="5"/>
    </row>
    <row r="1616">
      <c r="A1616" s="5"/>
      <c r="D1616" s="90"/>
      <c r="E1616" s="90"/>
      <c r="F1616" s="5"/>
      <c r="G1616" s="5"/>
      <c r="H1616" s="5"/>
      <c r="I1616" s="5"/>
      <c r="J1616" s="5"/>
      <c r="K1616" s="5"/>
      <c r="M1616" s="5"/>
    </row>
    <row r="1617">
      <c r="A1617" s="5"/>
      <c r="D1617" s="90"/>
      <c r="E1617" s="90"/>
      <c r="F1617" s="5"/>
      <c r="G1617" s="5"/>
      <c r="H1617" s="5"/>
      <c r="I1617" s="5"/>
      <c r="J1617" s="5"/>
      <c r="K1617" s="5"/>
      <c r="M1617" s="5"/>
    </row>
    <row r="1618">
      <c r="A1618" s="5"/>
      <c r="D1618" s="90"/>
      <c r="E1618" s="90"/>
      <c r="F1618" s="5"/>
      <c r="G1618" s="5"/>
      <c r="H1618" s="5"/>
      <c r="I1618" s="5"/>
      <c r="J1618" s="5"/>
      <c r="K1618" s="5"/>
      <c r="M1618" s="5"/>
    </row>
    <row r="1619">
      <c r="A1619" s="5"/>
      <c r="D1619" s="90"/>
      <c r="E1619" s="90"/>
      <c r="F1619" s="5"/>
      <c r="G1619" s="5"/>
      <c r="H1619" s="5"/>
      <c r="I1619" s="5"/>
      <c r="J1619" s="5"/>
      <c r="K1619" s="5"/>
      <c r="M1619" s="5"/>
    </row>
    <row r="1620">
      <c r="A1620" s="5"/>
      <c r="D1620" s="90"/>
      <c r="E1620" s="90"/>
      <c r="F1620" s="5"/>
      <c r="G1620" s="5"/>
      <c r="H1620" s="5"/>
      <c r="I1620" s="5"/>
      <c r="J1620" s="5"/>
      <c r="K1620" s="5"/>
      <c r="M1620" s="5"/>
    </row>
    <row r="1621">
      <c r="A1621" s="5"/>
      <c r="D1621" s="90"/>
      <c r="E1621" s="90"/>
      <c r="F1621" s="5"/>
      <c r="G1621" s="5"/>
      <c r="H1621" s="5"/>
      <c r="I1621" s="5"/>
      <c r="J1621" s="5"/>
      <c r="K1621" s="5"/>
      <c r="M1621" s="5"/>
    </row>
    <row r="1622">
      <c r="A1622" s="5"/>
      <c r="D1622" s="90"/>
      <c r="E1622" s="90"/>
      <c r="F1622" s="5"/>
      <c r="G1622" s="5"/>
      <c r="H1622" s="5"/>
      <c r="I1622" s="5"/>
      <c r="J1622" s="5"/>
      <c r="K1622" s="5"/>
      <c r="M1622" s="5"/>
    </row>
    <row r="1623">
      <c r="A1623" s="5"/>
      <c r="D1623" s="90"/>
      <c r="E1623" s="90"/>
      <c r="F1623" s="5"/>
      <c r="G1623" s="5"/>
      <c r="H1623" s="5"/>
      <c r="I1623" s="5"/>
      <c r="J1623" s="5"/>
      <c r="K1623" s="5"/>
      <c r="M1623" s="5"/>
    </row>
    <row r="1624">
      <c r="A1624" s="5"/>
      <c r="D1624" s="90"/>
      <c r="E1624" s="90"/>
      <c r="F1624" s="5"/>
      <c r="G1624" s="5"/>
      <c r="H1624" s="5"/>
      <c r="I1624" s="5"/>
      <c r="J1624" s="5"/>
      <c r="K1624" s="5"/>
      <c r="M1624" s="5"/>
    </row>
    <row r="1625">
      <c r="A1625" s="5"/>
      <c r="D1625" s="90"/>
      <c r="E1625" s="90"/>
      <c r="F1625" s="5"/>
      <c r="G1625" s="5"/>
      <c r="H1625" s="5"/>
      <c r="I1625" s="5"/>
      <c r="J1625" s="5"/>
      <c r="K1625" s="5"/>
      <c r="M1625" s="5"/>
    </row>
    <row r="1626">
      <c r="A1626" s="5"/>
      <c r="D1626" s="90"/>
      <c r="E1626" s="90"/>
      <c r="F1626" s="5"/>
      <c r="G1626" s="5"/>
      <c r="H1626" s="5"/>
      <c r="I1626" s="5"/>
      <c r="J1626" s="5"/>
      <c r="K1626" s="5"/>
      <c r="M1626" s="5"/>
    </row>
    <row r="1627">
      <c r="A1627" s="5"/>
      <c r="D1627" s="90"/>
      <c r="E1627" s="90"/>
      <c r="F1627" s="5"/>
      <c r="G1627" s="5"/>
      <c r="H1627" s="5"/>
      <c r="I1627" s="5"/>
      <c r="J1627" s="5"/>
      <c r="K1627" s="5"/>
      <c r="M1627" s="5"/>
    </row>
    <row r="1628">
      <c r="A1628" s="5"/>
      <c r="D1628" s="90"/>
      <c r="E1628" s="90"/>
      <c r="F1628" s="5"/>
      <c r="G1628" s="5"/>
      <c r="H1628" s="5"/>
      <c r="I1628" s="5"/>
      <c r="J1628" s="5"/>
      <c r="K1628" s="5"/>
      <c r="M1628" s="5"/>
    </row>
    <row r="1629">
      <c r="A1629" s="5"/>
      <c r="D1629" s="90"/>
      <c r="E1629" s="90"/>
      <c r="F1629" s="5"/>
      <c r="G1629" s="5"/>
      <c r="H1629" s="5"/>
      <c r="I1629" s="5"/>
      <c r="J1629" s="5"/>
      <c r="K1629" s="5"/>
      <c r="M1629" s="5"/>
    </row>
    <row r="1630">
      <c r="A1630" s="5"/>
      <c r="D1630" s="90"/>
      <c r="E1630" s="90"/>
      <c r="F1630" s="5"/>
      <c r="G1630" s="5"/>
      <c r="H1630" s="5"/>
      <c r="I1630" s="5"/>
      <c r="J1630" s="5"/>
      <c r="K1630" s="5"/>
      <c r="M1630" s="5"/>
    </row>
    <row r="1631">
      <c r="A1631" s="5"/>
      <c r="D1631" s="90"/>
      <c r="E1631" s="90"/>
      <c r="F1631" s="5"/>
      <c r="G1631" s="5"/>
      <c r="H1631" s="5"/>
      <c r="I1631" s="5"/>
      <c r="J1631" s="5"/>
      <c r="K1631" s="5"/>
      <c r="M1631" s="5"/>
    </row>
    <row r="1632">
      <c r="A1632" s="5"/>
      <c r="D1632" s="90"/>
      <c r="E1632" s="90"/>
      <c r="F1632" s="5"/>
      <c r="G1632" s="5"/>
      <c r="H1632" s="5"/>
      <c r="I1632" s="5"/>
      <c r="J1632" s="5"/>
      <c r="K1632" s="5"/>
      <c r="M1632" s="5"/>
    </row>
    <row r="1633">
      <c r="A1633" s="5"/>
      <c r="D1633" s="90"/>
      <c r="E1633" s="90"/>
      <c r="F1633" s="5"/>
      <c r="G1633" s="5"/>
      <c r="H1633" s="5"/>
      <c r="I1633" s="5"/>
      <c r="J1633" s="5"/>
      <c r="K1633" s="5"/>
      <c r="M1633" s="5"/>
    </row>
    <row r="1634">
      <c r="A1634" s="5"/>
      <c r="D1634" s="90"/>
      <c r="E1634" s="90"/>
      <c r="F1634" s="5"/>
      <c r="G1634" s="5"/>
      <c r="H1634" s="5"/>
      <c r="I1634" s="5"/>
      <c r="J1634" s="5"/>
      <c r="K1634" s="5"/>
      <c r="M1634" s="5"/>
    </row>
    <row r="1635">
      <c r="A1635" s="5"/>
      <c r="D1635" s="90"/>
      <c r="E1635" s="90"/>
      <c r="F1635" s="5"/>
      <c r="G1635" s="5"/>
      <c r="H1635" s="5"/>
      <c r="I1635" s="5"/>
      <c r="J1635" s="5"/>
      <c r="K1635" s="5"/>
      <c r="M1635" s="5"/>
    </row>
    <row r="1636">
      <c r="A1636" s="5"/>
      <c r="D1636" s="90"/>
      <c r="E1636" s="90"/>
      <c r="F1636" s="5"/>
      <c r="G1636" s="5"/>
      <c r="H1636" s="5"/>
      <c r="I1636" s="5"/>
      <c r="J1636" s="5"/>
      <c r="K1636" s="5"/>
      <c r="M1636" s="5"/>
    </row>
    <row r="1637">
      <c r="A1637" s="5"/>
      <c r="D1637" s="90"/>
      <c r="E1637" s="90"/>
      <c r="F1637" s="5"/>
      <c r="G1637" s="5"/>
      <c r="H1637" s="5"/>
      <c r="I1637" s="5"/>
      <c r="J1637" s="5"/>
      <c r="K1637" s="5"/>
      <c r="M1637" s="5"/>
    </row>
    <row r="1638">
      <c r="A1638" s="5"/>
      <c r="D1638" s="90"/>
      <c r="E1638" s="90"/>
      <c r="F1638" s="5"/>
      <c r="G1638" s="5"/>
      <c r="H1638" s="5"/>
      <c r="I1638" s="5"/>
      <c r="J1638" s="5"/>
      <c r="K1638" s="5"/>
      <c r="M1638" s="5"/>
    </row>
    <row r="1639">
      <c r="A1639" s="5"/>
      <c r="D1639" s="90"/>
      <c r="E1639" s="90"/>
      <c r="F1639" s="5"/>
      <c r="G1639" s="5"/>
      <c r="H1639" s="5"/>
      <c r="I1639" s="5"/>
      <c r="J1639" s="5"/>
      <c r="K1639" s="5"/>
      <c r="M1639" s="5"/>
    </row>
    <row r="1640">
      <c r="A1640" s="5"/>
      <c r="D1640" s="90"/>
      <c r="E1640" s="90"/>
      <c r="F1640" s="5"/>
      <c r="G1640" s="5"/>
      <c r="H1640" s="5"/>
      <c r="I1640" s="5"/>
      <c r="J1640" s="5"/>
      <c r="K1640" s="5"/>
      <c r="M1640" s="5"/>
    </row>
    <row r="1641">
      <c r="A1641" s="5"/>
      <c r="D1641" s="90"/>
      <c r="E1641" s="90"/>
      <c r="F1641" s="5"/>
      <c r="G1641" s="5"/>
      <c r="H1641" s="5"/>
      <c r="I1641" s="5"/>
      <c r="J1641" s="5"/>
      <c r="K1641" s="5"/>
      <c r="M1641" s="5"/>
    </row>
    <row r="1642">
      <c r="A1642" s="5"/>
      <c r="D1642" s="90"/>
      <c r="E1642" s="90"/>
      <c r="F1642" s="5"/>
      <c r="G1642" s="5"/>
      <c r="H1642" s="5"/>
      <c r="I1642" s="5"/>
      <c r="J1642" s="5"/>
      <c r="K1642" s="5"/>
      <c r="M1642" s="5"/>
    </row>
    <row r="1643">
      <c r="A1643" s="5"/>
      <c r="D1643" s="90"/>
      <c r="E1643" s="90"/>
      <c r="F1643" s="5"/>
      <c r="G1643" s="5"/>
      <c r="H1643" s="5"/>
      <c r="I1643" s="5"/>
      <c r="J1643" s="5"/>
      <c r="K1643" s="5"/>
      <c r="M1643" s="5"/>
    </row>
    <row r="1644">
      <c r="A1644" s="5"/>
      <c r="D1644" s="90"/>
      <c r="E1644" s="90"/>
      <c r="F1644" s="5"/>
      <c r="G1644" s="5"/>
      <c r="H1644" s="5"/>
      <c r="I1644" s="5"/>
      <c r="J1644" s="5"/>
      <c r="K1644" s="5"/>
      <c r="M1644" s="5"/>
    </row>
    <row r="1645">
      <c r="A1645" s="5"/>
      <c r="D1645" s="90"/>
      <c r="E1645" s="90"/>
      <c r="F1645" s="5"/>
      <c r="G1645" s="5"/>
      <c r="H1645" s="5"/>
      <c r="I1645" s="5"/>
      <c r="J1645" s="5"/>
      <c r="K1645" s="5"/>
      <c r="M1645" s="5"/>
    </row>
    <row r="1646">
      <c r="A1646" s="5"/>
      <c r="D1646" s="90"/>
      <c r="E1646" s="90"/>
      <c r="F1646" s="5"/>
      <c r="G1646" s="5"/>
      <c r="H1646" s="5"/>
      <c r="I1646" s="5"/>
      <c r="J1646" s="5"/>
      <c r="K1646" s="5"/>
      <c r="M1646" s="5"/>
    </row>
    <row r="1647">
      <c r="A1647" s="5"/>
      <c r="D1647" s="90"/>
      <c r="E1647" s="90"/>
      <c r="F1647" s="5"/>
      <c r="G1647" s="5"/>
      <c r="H1647" s="5"/>
      <c r="I1647" s="5"/>
      <c r="J1647" s="5"/>
      <c r="K1647" s="5"/>
      <c r="M1647" s="5"/>
    </row>
    <row r="1648">
      <c r="A1648" s="5"/>
      <c r="D1648" s="90"/>
      <c r="E1648" s="90"/>
      <c r="F1648" s="5"/>
      <c r="G1648" s="5"/>
      <c r="H1648" s="5"/>
      <c r="I1648" s="5"/>
      <c r="J1648" s="5"/>
      <c r="K1648" s="5"/>
      <c r="M1648" s="5"/>
    </row>
    <row r="1649">
      <c r="A1649" s="5"/>
      <c r="D1649" s="90"/>
      <c r="E1649" s="90"/>
      <c r="F1649" s="5"/>
      <c r="G1649" s="5"/>
      <c r="H1649" s="5"/>
      <c r="I1649" s="5"/>
      <c r="J1649" s="5"/>
      <c r="K1649" s="5"/>
      <c r="M1649" s="5"/>
    </row>
    <row r="1650">
      <c r="A1650" s="5"/>
      <c r="D1650" s="90"/>
      <c r="E1650" s="90"/>
      <c r="F1650" s="5"/>
      <c r="G1650" s="5"/>
      <c r="H1650" s="5"/>
      <c r="I1650" s="5"/>
      <c r="J1650" s="5"/>
      <c r="K1650" s="5"/>
      <c r="M1650" s="5"/>
    </row>
    <row r="1651">
      <c r="A1651" s="5"/>
      <c r="D1651" s="90"/>
      <c r="E1651" s="90"/>
      <c r="F1651" s="5"/>
      <c r="G1651" s="5"/>
      <c r="H1651" s="5"/>
      <c r="I1651" s="5"/>
      <c r="J1651" s="5"/>
      <c r="K1651" s="5"/>
      <c r="M1651" s="5"/>
    </row>
    <row r="1652">
      <c r="A1652" s="5"/>
      <c r="D1652" s="90"/>
      <c r="E1652" s="90"/>
      <c r="F1652" s="5"/>
      <c r="G1652" s="5"/>
      <c r="H1652" s="5"/>
      <c r="I1652" s="5"/>
      <c r="J1652" s="5"/>
      <c r="K1652" s="5"/>
      <c r="M1652" s="5"/>
    </row>
    <row r="1653">
      <c r="A1653" s="5"/>
      <c r="D1653" s="90"/>
      <c r="E1653" s="90"/>
      <c r="F1653" s="5"/>
      <c r="G1653" s="5"/>
      <c r="H1653" s="5"/>
      <c r="I1653" s="5"/>
      <c r="J1653" s="5"/>
      <c r="K1653" s="5"/>
      <c r="M1653" s="5"/>
    </row>
    <row r="1654">
      <c r="A1654" s="5"/>
      <c r="D1654" s="90"/>
      <c r="E1654" s="90"/>
      <c r="F1654" s="5"/>
      <c r="G1654" s="5"/>
      <c r="H1654" s="5"/>
      <c r="I1654" s="5"/>
      <c r="J1654" s="5"/>
      <c r="K1654" s="5"/>
      <c r="M1654" s="5"/>
    </row>
    <row r="1655">
      <c r="A1655" s="5"/>
      <c r="D1655" s="90"/>
      <c r="E1655" s="90"/>
      <c r="F1655" s="5"/>
      <c r="G1655" s="5"/>
      <c r="H1655" s="5"/>
      <c r="I1655" s="5"/>
      <c r="J1655" s="5"/>
      <c r="K1655" s="5"/>
      <c r="M1655" s="5"/>
    </row>
    <row r="1656">
      <c r="A1656" s="5"/>
      <c r="D1656" s="90"/>
      <c r="E1656" s="90"/>
      <c r="F1656" s="5"/>
      <c r="G1656" s="5"/>
      <c r="H1656" s="5"/>
      <c r="I1656" s="5"/>
      <c r="J1656" s="5"/>
      <c r="K1656" s="5"/>
      <c r="M1656" s="5"/>
    </row>
    <row r="1657">
      <c r="A1657" s="5"/>
      <c r="D1657" s="90"/>
      <c r="E1657" s="90"/>
      <c r="F1657" s="5"/>
      <c r="G1657" s="5"/>
      <c r="H1657" s="5"/>
      <c r="I1657" s="5"/>
      <c r="J1657" s="5"/>
      <c r="K1657" s="5"/>
      <c r="M1657" s="5"/>
    </row>
    <row r="1658">
      <c r="A1658" s="5"/>
      <c r="D1658" s="90"/>
      <c r="E1658" s="90"/>
      <c r="F1658" s="5"/>
      <c r="G1658" s="5"/>
      <c r="H1658" s="5"/>
      <c r="I1658" s="5"/>
      <c r="J1658" s="5"/>
      <c r="K1658" s="5"/>
      <c r="M1658" s="5"/>
    </row>
    <row r="1659">
      <c r="A1659" s="5"/>
      <c r="D1659" s="90"/>
      <c r="E1659" s="90"/>
      <c r="F1659" s="5"/>
      <c r="G1659" s="5"/>
      <c r="H1659" s="5"/>
      <c r="I1659" s="5"/>
      <c r="J1659" s="5"/>
      <c r="K1659" s="5"/>
      <c r="M1659" s="5"/>
    </row>
    <row r="1660">
      <c r="A1660" s="5"/>
      <c r="D1660" s="90"/>
      <c r="E1660" s="90"/>
      <c r="F1660" s="5"/>
      <c r="G1660" s="5"/>
      <c r="H1660" s="5"/>
      <c r="I1660" s="5"/>
      <c r="J1660" s="5"/>
      <c r="K1660" s="5"/>
      <c r="M1660" s="5"/>
    </row>
    <row r="1661">
      <c r="A1661" s="5"/>
      <c r="D1661" s="90"/>
      <c r="E1661" s="90"/>
      <c r="F1661" s="5"/>
      <c r="G1661" s="5"/>
      <c r="H1661" s="5"/>
      <c r="I1661" s="5"/>
      <c r="J1661" s="5"/>
      <c r="K1661" s="5"/>
      <c r="M1661" s="5"/>
    </row>
    <row r="1662">
      <c r="A1662" s="5"/>
      <c r="D1662" s="90"/>
      <c r="E1662" s="90"/>
      <c r="F1662" s="5"/>
      <c r="G1662" s="5"/>
      <c r="H1662" s="5"/>
      <c r="I1662" s="5"/>
      <c r="J1662" s="5"/>
      <c r="K1662" s="5"/>
      <c r="M1662" s="5"/>
    </row>
    <row r="1663">
      <c r="A1663" s="5"/>
      <c r="D1663" s="90"/>
      <c r="E1663" s="90"/>
      <c r="F1663" s="5"/>
      <c r="G1663" s="5"/>
      <c r="H1663" s="5"/>
      <c r="I1663" s="5"/>
      <c r="J1663" s="5"/>
      <c r="K1663" s="5"/>
      <c r="M1663" s="5"/>
    </row>
    <row r="1664">
      <c r="A1664" s="5"/>
      <c r="D1664" s="90"/>
      <c r="E1664" s="90"/>
      <c r="F1664" s="5"/>
      <c r="G1664" s="5"/>
      <c r="H1664" s="5"/>
      <c r="I1664" s="5"/>
      <c r="J1664" s="5"/>
      <c r="K1664" s="5"/>
      <c r="M1664" s="5"/>
    </row>
    <row r="1665">
      <c r="A1665" s="5"/>
      <c r="D1665" s="90"/>
      <c r="E1665" s="90"/>
      <c r="F1665" s="5"/>
      <c r="G1665" s="5"/>
      <c r="H1665" s="5"/>
      <c r="I1665" s="5"/>
      <c r="J1665" s="5"/>
      <c r="K1665" s="5"/>
      <c r="M1665" s="5"/>
    </row>
    <row r="1666">
      <c r="A1666" s="5"/>
      <c r="D1666" s="90"/>
      <c r="E1666" s="90"/>
      <c r="F1666" s="5"/>
      <c r="G1666" s="5"/>
      <c r="H1666" s="5"/>
      <c r="I1666" s="5"/>
      <c r="J1666" s="5"/>
      <c r="K1666" s="5"/>
      <c r="M1666" s="5"/>
    </row>
    <row r="1667">
      <c r="A1667" s="5"/>
      <c r="D1667" s="90"/>
      <c r="E1667" s="90"/>
      <c r="F1667" s="5"/>
      <c r="G1667" s="5"/>
      <c r="H1667" s="5"/>
      <c r="I1667" s="5"/>
      <c r="J1667" s="5"/>
      <c r="K1667" s="5"/>
      <c r="M1667" s="5"/>
    </row>
    <row r="1668">
      <c r="A1668" s="5"/>
      <c r="D1668" s="90"/>
      <c r="E1668" s="90"/>
      <c r="F1668" s="5"/>
      <c r="G1668" s="5"/>
      <c r="H1668" s="5"/>
      <c r="I1668" s="5"/>
      <c r="J1668" s="5"/>
      <c r="K1668" s="5"/>
      <c r="M1668" s="5"/>
    </row>
    <row r="1669">
      <c r="A1669" s="5"/>
      <c r="D1669" s="90"/>
      <c r="E1669" s="90"/>
      <c r="F1669" s="5"/>
      <c r="G1669" s="5"/>
      <c r="H1669" s="5"/>
      <c r="I1669" s="5"/>
      <c r="J1669" s="5"/>
      <c r="K1669" s="5"/>
      <c r="M1669" s="5"/>
    </row>
    <row r="1670">
      <c r="A1670" s="5"/>
      <c r="D1670" s="90"/>
      <c r="E1670" s="90"/>
      <c r="F1670" s="5"/>
      <c r="G1670" s="5"/>
      <c r="H1670" s="5"/>
      <c r="I1670" s="5"/>
      <c r="J1670" s="5"/>
      <c r="K1670" s="5"/>
      <c r="M1670" s="5"/>
    </row>
    <row r="1671">
      <c r="A1671" s="5"/>
      <c r="D1671" s="90"/>
      <c r="E1671" s="90"/>
      <c r="F1671" s="5"/>
      <c r="G1671" s="5"/>
      <c r="H1671" s="5"/>
      <c r="I1671" s="5"/>
      <c r="J1671" s="5"/>
      <c r="K1671" s="5"/>
      <c r="M1671" s="5"/>
    </row>
    <row r="1672">
      <c r="A1672" s="5"/>
      <c r="D1672" s="90"/>
      <c r="E1672" s="90"/>
      <c r="F1672" s="5"/>
      <c r="G1672" s="5"/>
      <c r="H1672" s="5"/>
      <c r="I1672" s="5"/>
      <c r="J1672" s="5"/>
      <c r="K1672" s="5"/>
      <c r="M1672" s="5"/>
    </row>
    <row r="1673">
      <c r="A1673" s="5"/>
      <c r="D1673" s="90"/>
      <c r="E1673" s="90"/>
      <c r="F1673" s="5"/>
      <c r="G1673" s="5"/>
      <c r="H1673" s="5"/>
      <c r="I1673" s="5"/>
      <c r="J1673" s="5"/>
      <c r="K1673" s="5"/>
      <c r="M1673" s="5"/>
    </row>
    <row r="1674">
      <c r="A1674" s="5"/>
      <c r="D1674" s="90"/>
      <c r="E1674" s="90"/>
      <c r="F1674" s="5"/>
      <c r="G1674" s="5"/>
      <c r="H1674" s="5"/>
      <c r="I1674" s="5"/>
      <c r="J1674" s="5"/>
      <c r="K1674" s="5"/>
      <c r="M1674" s="5"/>
    </row>
    <row r="1675">
      <c r="A1675" s="5"/>
      <c r="D1675" s="90"/>
      <c r="E1675" s="90"/>
      <c r="F1675" s="5"/>
      <c r="G1675" s="5"/>
      <c r="H1675" s="5"/>
      <c r="I1675" s="5"/>
      <c r="J1675" s="5"/>
      <c r="K1675" s="5"/>
      <c r="M1675" s="5"/>
    </row>
    <row r="1676">
      <c r="A1676" s="5"/>
      <c r="D1676" s="90"/>
      <c r="E1676" s="90"/>
      <c r="F1676" s="5"/>
      <c r="G1676" s="5"/>
      <c r="H1676" s="5"/>
      <c r="I1676" s="5"/>
      <c r="J1676" s="5"/>
      <c r="K1676" s="5"/>
      <c r="M1676" s="5"/>
    </row>
    <row r="1677">
      <c r="A1677" s="5"/>
      <c r="D1677" s="90"/>
      <c r="E1677" s="90"/>
      <c r="F1677" s="5"/>
      <c r="G1677" s="5"/>
      <c r="H1677" s="5"/>
      <c r="I1677" s="5"/>
      <c r="J1677" s="5"/>
      <c r="K1677" s="5"/>
      <c r="M1677" s="5"/>
    </row>
    <row r="1678">
      <c r="A1678" s="5"/>
      <c r="D1678" s="90"/>
      <c r="E1678" s="90"/>
      <c r="F1678" s="5"/>
      <c r="G1678" s="5"/>
      <c r="H1678" s="5"/>
      <c r="I1678" s="5"/>
      <c r="J1678" s="5"/>
      <c r="K1678" s="5"/>
      <c r="M1678" s="5"/>
    </row>
    <row r="1679">
      <c r="A1679" s="5"/>
      <c r="D1679" s="90"/>
      <c r="E1679" s="90"/>
      <c r="F1679" s="5"/>
      <c r="G1679" s="5"/>
      <c r="H1679" s="5"/>
      <c r="I1679" s="5"/>
      <c r="J1679" s="5"/>
      <c r="K1679" s="5"/>
      <c r="M1679" s="5"/>
    </row>
    <row r="1680">
      <c r="A1680" s="5"/>
      <c r="D1680" s="90"/>
      <c r="E1680" s="90"/>
      <c r="F1680" s="5"/>
      <c r="G1680" s="5"/>
      <c r="H1680" s="5"/>
      <c r="I1680" s="5"/>
      <c r="J1680" s="5"/>
      <c r="K1680" s="5"/>
      <c r="M1680" s="5"/>
    </row>
    <row r="1681">
      <c r="A1681" s="5"/>
      <c r="D1681" s="90"/>
      <c r="E1681" s="90"/>
      <c r="F1681" s="5"/>
      <c r="G1681" s="5"/>
      <c r="H1681" s="5"/>
      <c r="I1681" s="5"/>
      <c r="J1681" s="5"/>
      <c r="K1681" s="5"/>
      <c r="M1681" s="5"/>
    </row>
    <row r="1682">
      <c r="A1682" s="5"/>
      <c r="D1682" s="90"/>
      <c r="E1682" s="90"/>
      <c r="F1682" s="5"/>
      <c r="G1682" s="5"/>
      <c r="H1682" s="5"/>
      <c r="I1682" s="5"/>
      <c r="J1682" s="5"/>
      <c r="K1682" s="5"/>
      <c r="M1682" s="5"/>
    </row>
    <row r="1683">
      <c r="A1683" s="5"/>
      <c r="D1683" s="90"/>
      <c r="E1683" s="90"/>
      <c r="F1683" s="5"/>
      <c r="G1683" s="5"/>
      <c r="H1683" s="5"/>
      <c r="I1683" s="5"/>
      <c r="J1683" s="5"/>
      <c r="K1683" s="5"/>
      <c r="M1683" s="5"/>
    </row>
    <row r="1684">
      <c r="A1684" s="5"/>
      <c r="D1684" s="90"/>
      <c r="E1684" s="90"/>
      <c r="F1684" s="5"/>
      <c r="G1684" s="5"/>
      <c r="H1684" s="5"/>
      <c r="I1684" s="5"/>
      <c r="J1684" s="5"/>
      <c r="K1684" s="5"/>
      <c r="M1684" s="5"/>
    </row>
    <row r="1685">
      <c r="A1685" s="5"/>
      <c r="D1685" s="90"/>
      <c r="E1685" s="90"/>
      <c r="F1685" s="5"/>
      <c r="G1685" s="5"/>
      <c r="H1685" s="5"/>
      <c r="I1685" s="5"/>
      <c r="J1685" s="5"/>
      <c r="K1685" s="5"/>
      <c r="M1685" s="5"/>
    </row>
    <row r="1686">
      <c r="A1686" s="5"/>
      <c r="D1686" s="90"/>
      <c r="E1686" s="90"/>
      <c r="F1686" s="5"/>
      <c r="G1686" s="5"/>
      <c r="H1686" s="5"/>
      <c r="I1686" s="5"/>
      <c r="J1686" s="5"/>
      <c r="K1686" s="5"/>
      <c r="M1686" s="5"/>
    </row>
    <row r="1687">
      <c r="A1687" s="5"/>
      <c r="D1687" s="90"/>
      <c r="E1687" s="90"/>
      <c r="F1687" s="5"/>
      <c r="G1687" s="5"/>
      <c r="H1687" s="5"/>
      <c r="I1687" s="5"/>
      <c r="J1687" s="5"/>
      <c r="K1687" s="5"/>
      <c r="M1687" s="5"/>
    </row>
    <row r="1688">
      <c r="A1688" s="5"/>
      <c r="D1688" s="90"/>
      <c r="E1688" s="90"/>
      <c r="F1688" s="5"/>
      <c r="G1688" s="5"/>
      <c r="H1688" s="5"/>
      <c r="I1688" s="5"/>
      <c r="J1688" s="5"/>
      <c r="K1688" s="5"/>
      <c r="M1688" s="5"/>
    </row>
    <row r="1689">
      <c r="A1689" s="5"/>
      <c r="D1689" s="90"/>
      <c r="E1689" s="90"/>
      <c r="F1689" s="5"/>
      <c r="G1689" s="5"/>
      <c r="H1689" s="5"/>
      <c r="I1689" s="5"/>
      <c r="J1689" s="5"/>
      <c r="K1689" s="5"/>
      <c r="M1689" s="5"/>
    </row>
    <row r="1690">
      <c r="A1690" s="5"/>
      <c r="D1690" s="90"/>
      <c r="E1690" s="90"/>
      <c r="F1690" s="5"/>
      <c r="G1690" s="5"/>
      <c r="H1690" s="5"/>
      <c r="I1690" s="5"/>
      <c r="J1690" s="5"/>
      <c r="K1690" s="5"/>
      <c r="M1690" s="5"/>
    </row>
    <row r="1691">
      <c r="A1691" s="5"/>
      <c r="D1691" s="90"/>
      <c r="E1691" s="90"/>
      <c r="F1691" s="5"/>
      <c r="G1691" s="5"/>
      <c r="H1691" s="5"/>
      <c r="I1691" s="5"/>
      <c r="J1691" s="5"/>
      <c r="K1691" s="5"/>
      <c r="M1691" s="5"/>
    </row>
    <row r="1692">
      <c r="A1692" s="5"/>
      <c r="D1692" s="90"/>
      <c r="E1692" s="90"/>
      <c r="F1692" s="5"/>
      <c r="G1692" s="5"/>
      <c r="H1692" s="5"/>
      <c r="I1692" s="5"/>
      <c r="J1692" s="5"/>
      <c r="K1692" s="5"/>
      <c r="M1692" s="5"/>
    </row>
    <row r="1693">
      <c r="A1693" s="5"/>
      <c r="D1693" s="90"/>
      <c r="E1693" s="90"/>
      <c r="F1693" s="5"/>
      <c r="G1693" s="5"/>
      <c r="H1693" s="5"/>
      <c r="I1693" s="5"/>
      <c r="J1693" s="5"/>
      <c r="K1693" s="5"/>
      <c r="M1693" s="5"/>
    </row>
    <row r="1694">
      <c r="A1694" s="5"/>
      <c r="D1694" s="90"/>
      <c r="E1694" s="90"/>
      <c r="F1694" s="5"/>
      <c r="G1694" s="5"/>
      <c r="H1694" s="5"/>
      <c r="I1694" s="5"/>
      <c r="J1694" s="5"/>
      <c r="K1694" s="5"/>
      <c r="M1694" s="5"/>
    </row>
    <row r="1695">
      <c r="A1695" s="5"/>
      <c r="D1695" s="90"/>
      <c r="E1695" s="90"/>
      <c r="F1695" s="5"/>
      <c r="G1695" s="5"/>
      <c r="H1695" s="5"/>
      <c r="I1695" s="5"/>
      <c r="J1695" s="5"/>
      <c r="K1695" s="5"/>
      <c r="M1695" s="5"/>
    </row>
    <row r="1696">
      <c r="A1696" s="5"/>
      <c r="D1696" s="90"/>
      <c r="E1696" s="90"/>
      <c r="F1696" s="5"/>
      <c r="G1696" s="5"/>
      <c r="H1696" s="5"/>
      <c r="I1696" s="5"/>
      <c r="J1696" s="5"/>
      <c r="K1696" s="5"/>
      <c r="M1696" s="5"/>
    </row>
    <row r="1697">
      <c r="A1697" s="5"/>
      <c r="D1697" s="90"/>
      <c r="E1697" s="90"/>
      <c r="F1697" s="5"/>
      <c r="G1697" s="5"/>
      <c r="H1697" s="5"/>
      <c r="I1697" s="5"/>
      <c r="J1697" s="5"/>
      <c r="K1697" s="5"/>
      <c r="M1697" s="5"/>
    </row>
    <row r="1698">
      <c r="A1698" s="5"/>
      <c r="D1698" s="90"/>
      <c r="E1698" s="90"/>
      <c r="F1698" s="5"/>
      <c r="G1698" s="5"/>
      <c r="H1698" s="5"/>
      <c r="I1698" s="5"/>
      <c r="J1698" s="5"/>
      <c r="K1698" s="5"/>
      <c r="M1698" s="5"/>
    </row>
    <row r="1699">
      <c r="A1699" s="5"/>
      <c r="D1699" s="90"/>
      <c r="E1699" s="90"/>
      <c r="F1699" s="5"/>
      <c r="G1699" s="5"/>
      <c r="H1699" s="5"/>
      <c r="I1699" s="5"/>
      <c r="J1699" s="5"/>
      <c r="K1699" s="5"/>
      <c r="M1699" s="5"/>
    </row>
    <row r="1700">
      <c r="A1700" s="5"/>
      <c r="D1700" s="90"/>
      <c r="E1700" s="90"/>
      <c r="F1700" s="5"/>
      <c r="G1700" s="5"/>
      <c r="H1700" s="5"/>
      <c r="I1700" s="5"/>
      <c r="J1700" s="5"/>
      <c r="K1700" s="5"/>
      <c r="M1700" s="5"/>
    </row>
    <row r="1701">
      <c r="A1701" s="5"/>
      <c r="D1701" s="90"/>
      <c r="E1701" s="90"/>
      <c r="F1701" s="5"/>
      <c r="G1701" s="5"/>
      <c r="H1701" s="5"/>
      <c r="I1701" s="5"/>
      <c r="J1701" s="5"/>
      <c r="K1701" s="5"/>
      <c r="M1701" s="5"/>
    </row>
    <row r="1702">
      <c r="A1702" s="5"/>
      <c r="D1702" s="90"/>
      <c r="E1702" s="90"/>
      <c r="F1702" s="5"/>
      <c r="G1702" s="5"/>
      <c r="H1702" s="5"/>
      <c r="I1702" s="5"/>
      <c r="J1702" s="5"/>
      <c r="K1702" s="5"/>
      <c r="M1702" s="5"/>
    </row>
    <row r="1703">
      <c r="A1703" s="5"/>
      <c r="D1703" s="90"/>
      <c r="E1703" s="90"/>
      <c r="F1703" s="5"/>
      <c r="G1703" s="5"/>
      <c r="H1703" s="5"/>
      <c r="I1703" s="5"/>
      <c r="J1703" s="5"/>
      <c r="K1703" s="5"/>
      <c r="M1703" s="5"/>
    </row>
    <row r="1704">
      <c r="A1704" s="5"/>
      <c r="D1704" s="90"/>
      <c r="E1704" s="90"/>
      <c r="F1704" s="5"/>
      <c r="G1704" s="5"/>
      <c r="H1704" s="5"/>
      <c r="I1704" s="5"/>
      <c r="J1704" s="5"/>
      <c r="K1704" s="5"/>
      <c r="M1704" s="5"/>
    </row>
    <row r="1705">
      <c r="A1705" s="5"/>
      <c r="D1705" s="90"/>
      <c r="E1705" s="90"/>
      <c r="F1705" s="5"/>
      <c r="G1705" s="5"/>
      <c r="H1705" s="5"/>
      <c r="I1705" s="5"/>
      <c r="J1705" s="5"/>
      <c r="K1705" s="5"/>
      <c r="M1705" s="5"/>
    </row>
    <row r="1706">
      <c r="A1706" s="5"/>
      <c r="D1706" s="90"/>
      <c r="E1706" s="90"/>
      <c r="F1706" s="5"/>
      <c r="G1706" s="5"/>
      <c r="H1706" s="5"/>
      <c r="I1706" s="5"/>
      <c r="J1706" s="5"/>
      <c r="K1706" s="5"/>
      <c r="M1706" s="5"/>
    </row>
    <row r="1707">
      <c r="A1707" s="5"/>
      <c r="D1707" s="90"/>
      <c r="E1707" s="90"/>
      <c r="F1707" s="5"/>
      <c r="G1707" s="5"/>
      <c r="H1707" s="5"/>
      <c r="I1707" s="5"/>
      <c r="J1707" s="5"/>
      <c r="K1707" s="5"/>
      <c r="M1707" s="5"/>
    </row>
    <row r="1708">
      <c r="A1708" s="5"/>
      <c r="D1708" s="90"/>
      <c r="E1708" s="90"/>
      <c r="F1708" s="5"/>
      <c r="G1708" s="5"/>
      <c r="H1708" s="5"/>
      <c r="I1708" s="5"/>
      <c r="J1708" s="5"/>
      <c r="K1708" s="5"/>
      <c r="M1708" s="5"/>
    </row>
    <row r="1709">
      <c r="A1709" s="5"/>
      <c r="D1709" s="90"/>
      <c r="E1709" s="90"/>
      <c r="F1709" s="5"/>
      <c r="G1709" s="5"/>
      <c r="H1709" s="5"/>
      <c r="I1709" s="5"/>
      <c r="J1709" s="5"/>
      <c r="K1709" s="5"/>
      <c r="M1709" s="5"/>
    </row>
    <row r="1710">
      <c r="A1710" s="5"/>
      <c r="D1710" s="90"/>
      <c r="E1710" s="90"/>
      <c r="F1710" s="5"/>
      <c r="G1710" s="5"/>
      <c r="H1710" s="5"/>
      <c r="I1710" s="5"/>
      <c r="J1710" s="5"/>
      <c r="K1710" s="5"/>
      <c r="M1710" s="5"/>
    </row>
    <row r="1711">
      <c r="A1711" s="5"/>
      <c r="D1711" s="90"/>
      <c r="E1711" s="90"/>
      <c r="F1711" s="5"/>
      <c r="G1711" s="5"/>
      <c r="H1711" s="5"/>
      <c r="I1711" s="5"/>
      <c r="J1711" s="5"/>
      <c r="K1711" s="5"/>
      <c r="M1711" s="5"/>
    </row>
    <row r="1712">
      <c r="A1712" s="5"/>
      <c r="D1712" s="90"/>
      <c r="E1712" s="90"/>
      <c r="F1712" s="5"/>
      <c r="G1712" s="5"/>
      <c r="H1712" s="5"/>
      <c r="I1712" s="5"/>
      <c r="J1712" s="5"/>
      <c r="K1712" s="5"/>
      <c r="M1712" s="5"/>
    </row>
    <row r="1713">
      <c r="A1713" s="5"/>
      <c r="D1713" s="90"/>
      <c r="E1713" s="90"/>
      <c r="F1713" s="5"/>
      <c r="G1713" s="5"/>
      <c r="H1713" s="5"/>
      <c r="I1713" s="5"/>
      <c r="J1713" s="5"/>
      <c r="K1713" s="5"/>
      <c r="M1713" s="5"/>
    </row>
    <row r="1714">
      <c r="A1714" s="5"/>
      <c r="D1714" s="90"/>
      <c r="E1714" s="90"/>
      <c r="F1714" s="5"/>
      <c r="G1714" s="5"/>
      <c r="H1714" s="5"/>
      <c r="I1714" s="5"/>
      <c r="J1714" s="5"/>
      <c r="K1714" s="5"/>
      <c r="M1714" s="5"/>
    </row>
    <row r="1715">
      <c r="A1715" s="5"/>
      <c r="D1715" s="90"/>
      <c r="E1715" s="90"/>
      <c r="F1715" s="5"/>
      <c r="G1715" s="5"/>
      <c r="H1715" s="5"/>
      <c r="I1715" s="5"/>
      <c r="J1715" s="5"/>
      <c r="K1715" s="5"/>
      <c r="M1715" s="5"/>
    </row>
    <row r="1716">
      <c r="A1716" s="5"/>
      <c r="D1716" s="90"/>
      <c r="E1716" s="90"/>
      <c r="F1716" s="5"/>
      <c r="G1716" s="5"/>
      <c r="H1716" s="5"/>
      <c r="I1716" s="5"/>
      <c r="J1716" s="5"/>
      <c r="K1716" s="5"/>
      <c r="M1716" s="5"/>
    </row>
    <row r="1717">
      <c r="A1717" s="5"/>
      <c r="D1717" s="90"/>
      <c r="E1717" s="90"/>
      <c r="F1717" s="5"/>
      <c r="G1717" s="5"/>
      <c r="H1717" s="5"/>
      <c r="I1717" s="5"/>
      <c r="J1717" s="5"/>
      <c r="K1717" s="5"/>
      <c r="M1717" s="5"/>
    </row>
    <row r="1718">
      <c r="A1718" s="5"/>
      <c r="D1718" s="90"/>
      <c r="E1718" s="90"/>
      <c r="F1718" s="5"/>
      <c r="G1718" s="5"/>
      <c r="H1718" s="5"/>
      <c r="I1718" s="5"/>
      <c r="J1718" s="5"/>
      <c r="K1718" s="5"/>
      <c r="M1718" s="5"/>
    </row>
    <row r="1719">
      <c r="A1719" s="5"/>
      <c r="D1719" s="90"/>
      <c r="E1719" s="90"/>
      <c r="F1719" s="5"/>
      <c r="G1719" s="5"/>
      <c r="H1719" s="5"/>
      <c r="I1719" s="5"/>
      <c r="J1719" s="5"/>
      <c r="K1719" s="5"/>
      <c r="M1719" s="5"/>
    </row>
    <row r="1720">
      <c r="A1720" s="5"/>
      <c r="D1720" s="90"/>
      <c r="E1720" s="90"/>
      <c r="F1720" s="5"/>
      <c r="G1720" s="5"/>
      <c r="H1720" s="5"/>
      <c r="I1720" s="5"/>
      <c r="J1720" s="5"/>
      <c r="K1720" s="5"/>
      <c r="M1720" s="5"/>
    </row>
    <row r="1721">
      <c r="A1721" s="5"/>
      <c r="D1721" s="90"/>
      <c r="E1721" s="90"/>
      <c r="F1721" s="5"/>
      <c r="G1721" s="5"/>
      <c r="H1721" s="5"/>
      <c r="I1721" s="5"/>
      <c r="J1721" s="5"/>
      <c r="K1721" s="5"/>
      <c r="M1721" s="5"/>
    </row>
    <row r="1722">
      <c r="A1722" s="5"/>
      <c r="D1722" s="90"/>
      <c r="E1722" s="90"/>
      <c r="F1722" s="5"/>
      <c r="G1722" s="5"/>
      <c r="H1722" s="5"/>
      <c r="I1722" s="5"/>
      <c r="J1722" s="5"/>
      <c r="K1722" s="5"/>
      <c r="M1722" s="5"/>
    </row>
    <row r="1723">
      <c r="A1723" s="5"/>
      <c r="D1723" s="90"/>
      <c r="E1723" s="90"/>
      <c r="F1723" s="5"/>
      <c r="G1723" s="5"/>
      <c r="H1723" s="5"/>
      <c r="I1723" s="5"/>
      <c r="J1723" s="5"/>
      <c r="K1723" s="5"/>
      <c r="M1723" s="5"/>
    </row>
    <row r="1724">
      <c r="A1724" s="5"/>
      <c r="D1724" s="90"/>
      <c r="E1724" s="90"/>
      <c r="F1724" s="5"/>
      <c r="G1724" s="5"/>
      <c r="H1724" s="5"/>
      <c r="I1724" s="5"/>
      <c r="J1724" s="5"/>
      <c r="K1724" s="5"/>
      <c r="M1724" s="5"/>
    </row>
    <row r="1725">
      <c r="A1725" s="5"/>
      <c r="D1725" s="90"/>
      <c r="E1725" s="90"/>
      <c r="F1725" s="5"/>
      <c r="G1725" s="5"/>
      <c r="H1725" s="5"/>
      <c r="I1725" s="5"/>
      <c r="J1725" s="5"/>
      <c r="K1725" s="5"/>
      <c r="M1725" s="5"/>
    </row>
    <row r="1726">
      <c r="A1726" s="5"/>
      <c r="D1726" s="90"/>
      <c r="E1726" s="90"/>
      <c r="F1726" s="5"/>
      <c r="G1726" s="5"/>
      <c r="H1726" s="5"/>
      <c r="I1726" s="5"/>
      <c r="J1726" s="5"/>
      <c r="K1726" s="5"/>
      <c r="M1726" s="5"/>
    </row>
    <row r="1727">
      <c r="A1727" s="5"/>
      <c r="D1727" s="90"/>
      <c r="E1727" s="90"/>
      <c r="F1727" s="5"/>
      <c r="G1727" s="5"/>
      <c r="H1727" s="5"/>
      <c r="I1727" s="5"/>
      <c r="J1727" s="5"/>
      <c r="K1727" s="5"/>
      <c r="M1727" s="5"/>
    </row>
    <row r="1728">
      <c r="A1728" s="5"/>
      <c r="D1728" s="90"/>
      <c r="E1728" s="90"/>
      <c r="F1728" s="5"/>
      <c r="G1728" s="5"/>
      <c r="H1728" s="5"/>
      <c r="I1728" s="5"/>
      <c r="J1728" s="5"/>
      <c r="K1728" s="5"/>
      <c r="M1728" s="5"/>
    </row>
    <row r="1729">
      <c r="A1729" s="5"/>
      <c r="D1729" s="90"/>
      <c r="E1729" s="90"/>
      <c r="F1729" s="5"/>
      <c r="G1729" s="5"/>
      <c r="H1729" s="5"/>
      <c r="I1729" s="5"/>
      <c r="J1729" s="5"/>
      <c r="K1729" s="5"/>
      <c r="M1729" s="5"/>
    </row>
    <row r="1730">
      <c r="A1730" s="5"/>
      <c r="D1730" s="90"/>
      <c r="E1730" s="90"/>
      <c r="F1730" s="5"/>
      <c r="G1730" s="5"/>
      <c r="H1730" s="5"/>
      <c r="I1730" s="5"/>
      <c r="J1730" s="5"/>
      <c r="K1730" s="5"/>
      <c r="M1730" s="5"/>
    </row>
    <row r="1731">
      <c r="A1731" s="5"/>
      <c r="D1731" s="90"/>
      <c r="E1731" s="90"/>
      <c r="F1731" s="5"/>
      <c r="G1731" s="5"/>
      <c r="H1731" s="5"/>
      <c r="I1731" s="5"/>
      <c r="J1731" s="5"/>
      <c r="K1731" s="5"/>
      <c r="M1731" s="5"/>
    </row>
    <row r="1732">
      <c r="A1732" s="5"/>
      <c r="D1732" s="90"/>
      <c r="E1732" s="90"/>
      <c r="F1732" s="5"/>
      <c r="G1732" s="5"/>
      <c r="H1732" s="5"/>
      <c r="I1732" s="5"/>
      <c r="J1732" s="5"/>
      <c r="K1732" s="5"/>
      <c r="M1732" s="5"/>
    </row>
    <row r="1733">
      <c r="A1733" s="5"/>
      <c r="D1733" s="90"/>
      <c r="E1733" s="90"/>
      <c r="F1733" s="5"/>
      <c r="G1733" s="5"/>
      <c r="H1733" s="5"/>
      <c r="I1733" s="5"/>
      <c r="J1733" s="5"/>
      <c r="K1733" s="5"/>
      <c r="M1733" s="5"/>
    </row>
    <row r="1734">
      <c r="A1734" s="5"/>
      <c r="D1734" s="90"/>
      <c r="E1734" s="90"/>
      <c r="F1734" s="5"/>
      <c r="G1734" s="5"/>
      <c r="H1734" s="5"/>
      <c r="I1734" s="5"/>
      <c r="J1734" s="5"/>
      <c r="K1734" s="5"/>
      <c r="M1734" s="5"/>
    </row>
    <row r="1735">
      <c r="A1735" s="5"/>
      <c r="D1735" s="90"/>
      <c r="E1735" s="90"/>
      <c r="F1735" s="5"/>
      <c r="G1735" s="5"/>
      <c r="H1735" s="5"/>
      <c r="I1735" s="5"/>
      <c r="J1735" s="5"/>
      <c r="K1735" s="5"/>
      <c r="M1735" s="5"/>
    </row>
    <row r="1736">
      <c r="A1736" s="5"/>
      <c r="D1736" s="90"/>
      <c r="E1736" s="90"/>
      <c r="F1736" s="5"/>
      <c r="G1736" s="5"/>
      <c r="H1736" s="5"/>
      <c r="I1736" s="5"/>
      <c r="J1736" s="5"/>
      <c r="K1736" s="5"/>
      <c r="M1736" s="5"/>
    </row>
    <row r="1737">
      <c r="A1737" s="5"/>
      <c r="D1737" s="90"/>
      <c r="E1737" s="90"/>
      <c r="F1737" s="5"/>
      <c r="G1737" s="5"/>
      <c r="H1737" s="5"/>
      <c r="I1737" s="5"/>
      <c r="J1737" s="5"/>
      <c r="K1737" s="5"/>
      <c r="M1737" s="5"/>
    </row>
    <row r="1738">
      <c r="A1738" s="5"/>
      <c r="D1738" s="90"/>
      <c r="E1738" s="90"/>
      <c r="F1738" s="5"/>
      <c r="G1738" s="5"/>
      <c r="H1738" s="5"/>
      <c r="I1738" s="5"/>
      <c r="J1738" s="5"/>
      <c r="K1738" s="5"/>
      <c r="M1738" s="5"/>
    </row>
    <row r="1739">
      <c r="A1739" s="5"/>
      <c r="D1739" s="90"/>
      <c r="E1739" s="90"/>
      <c r="F1739" s="5"/>
      <c r="G1739" s="5"/>
      <c r="H1739" s="5"/>
      <c r="I1739" s="5"/>
      <c r="J1739" s="5"/>
      <c r="K1739" s="5"/>
      <c r="M1739" s="5"/>
    </row>
    <row r="1740">
      <c r="A1740" s="5"/>
      <c r="D1740" s="90"/>
      <c r="E1740" s="90"/>
      <c r="F1740" s="5"/>
      <c r="G1740" s="5"/>
      <c r="H1740" s="5"/>
      <c r="I1740" s="5"/>
      <c r="J1740" s="5"/>
      <c r="K1740" s="5"/>
      <c r="M1740" s="5"/>
    </row>
    <row r="1741">
      <c r="A1741" s="5"/>
      <c r="D1741" s="90"/>
      <c r="E1741" s="90"/>
      <c r="F1741" s="5"/>
      <c r="G1741" s="5"/>
      <c r="H1741" s="5"/>
      <c r="I1741" s="5"/>
      <c r="J1741" s="5"/>
      <c r="K1741" s="5"/>
      <c r="M1741" s="5"/>
    </row>
    <row r="1742">
      <c r="A1742" s="5"/>
      <c r="D1742" s="90"/>
      <c r="E1742" s="90"/>
      <c r="F1742" s="5"/>
      <c r="G1742" s="5"/>
      <c r="H1742" s="5"/>
      <c r="I1742" s="5"/>
      <c r="J1742" s="5"/>
      <c r="K1742" s="5"/>
      <c r="M1742" s="5"/>
    </row>
    <row r="1743">
      <c r="A1743" s="5"/>
      <c r="D1743" s="90"/>
      <c r="E1743" s="90"/>
      <c r="F1743" s="5"/>
      <c r="G1743" s="5"/>
      <c r="H1743" s="5"/>
      <c r="I1743" s="5"/>
      <c r="J1743" s="5"/>
      <c r="K1743" s="5"/>
      <c r="M1743" s="5"/>
    </row>
    <row r="1744">
      <c r="A1744" s="5"/>
      <c r="D1744" s="90"/>
      <c r="E1744" s="90"/>
      <c r="F1744" s="5"/>
      <c r="G1744" s="5"/>
      <c r="H1744" s="5"/>
      <c r="I1744" s="5"/>
      <c r="J1744" s="5"/>
      <c r="K1744" s="5"/>
      <c r="M1744" s="5"/>
    </row>
    <row r="1745">
      <c r="A1745" s="5"/>
      <c r="D1745" s="90"/>
      <c r="E1745" s="90"/>
      <c r="F1745" s="5"/>
      <c r="G1745" s="5"/>
      <c r="H1745" s="5"/>
      <c r="I1745" s="5"/>
      <c r="J1745" s="5"/>
      <c r="K1745" s="5"/>
      <c r="M1745" s="5"/>
    </row>
    <row r="1746">
      <c r="A1746" s="5"/>
      <c r="D1746" s="90"/>
      <c r="E1746" s="90"/>
      <c r="F1746" s="5"/>
      <c r="G1746" s="5"/>
      <c r="H1746" s="5"/>
      <c r="I1746" s="5"/>
      <c r="J1746" s="5"/>
      <c r="K1746" s="5"/>
      <c r="M1746" s="5"/>
    </row>
    <row r="1747">
      <c r="A1747" s="5"/>
      <c r="D1747" s="90"/>
      <c r="E1747" s="90"/>
      <c r="F1747" s="5"/>
      <c r="G1747" s="5"/>
      <c r="H1747" s="5"/>
      <c r="I1747" s="5"/>
      <c r="J1747" s="5"/>
      <c r="K1747" s="5"/>
      <c r="M1747" s="5"/>
    </row>
    <row r="1748">
      <c r="A1748" s="5"/>
      <c r="D1748" s="90"/>
      <c r="E1748" s="90"/>
      <c r="F1748" s="5"/>
      <c r="G1748" s="5"/>
      <c r="H1748" s="5"/>
      <c r="I1748" s="5"/>
      <c r="J1748" s="5"/>
      <c r="K1748" s="5"/>
      <c r="M1748" s="5"/>
    </row>
    <row r="1749">
      <c r="A1749" s="5"/>
      <c r="D1749" s="90"/>
      <c r="E1749" s="90"/>
      <c r="F1749" s="5"/>
      <c r="G1749" s="5"/>
      <c r="H1749" s="5"/>
      <c r="I1749" s="5"/>
      <c r="J1749" s="5"/>
      <c r="K1749" s="5"/>
      <c r="M1749" s="5"/>
    </row>
    <row r="1750">
      <c r="A1750" s="5"/>
      <c r="D1750" s="90"/>
      <c r="E1750" s="90"/>
      <c r="F1750" s="5"/>
      <c r="G1750" s="5"/>
      <c r="H1750" s="5"/>
      <c r="I1750" s="5"/>
      <c r="J1750" s="5"/>
      <c r="K1750" s="5"/>
      <c r="M1750" s="5"/>
    </row>
    <row r="1751">
      <c r="A1751" s="5"/>
      <c r="D1751" s="90"/>
      <c r="E1751" s="90"/>
      <c r="F1751" s="5"/>
      <c r="G1751" s="5"/>
      <c r="H1751" s="5"/>
      <c r="I1751" s="5"/>
      <c r="J1751" s="5"/>
      <c r="K1751" s="5"/>
      <c r="M1751" s="5"/>
    </row>
    <row r="1752">
      <c r="A1752" s="5"/>
      <c r="D1752" s="90"/>
      <c r="E1752" s="90"/>
      <c r="F1752" s="5"/>
      <c r="G1752" s="5"/>
      <c r="H1752" s="5"/>
      <c r="I1752" s="5"/>
      <c r="J1752" s="5"/>
      <c r="K1752" s="5"/>
      <c r="M1752" s="5"/>
    </row>
    <row r="1753">
      <c r="A1753" s="5"/>
      <c r="D1753" s="90"/>
      <c r="E1753" s="90"/>
      <c r="F1753" s="5"/>
      <c r="G1753" s="5"/>
      <c r="H1753" s="5"/>
      <c r="I1753" s="5"/>
      <c r="J1753" s="5"/>
      <c r="K1753" s="5"/>
      <c r="M1753" s="5"/>
    </row>
    <row r="1754">
      <c r="A1754" s="5"/>
      <c r="D1754" s="90"/>
      <c r="E1754" s="90"/>
      <c r="F1754" s="5"/>
      <c r="G1754" s="5"/>
      <c r="H1754" s="5"/>
      <c r="I1754" s="5"/>
      <c r="J1754" s="5"/>
      <c r="K1754" s="5"/>
      <c r="M1754" s="5"/>
    </row>
    <row r="1755">
      <c r="A1755" s="5"/>
      <c r="D1755" s="90"/>
      <c r="E1755" s="90"/>
      <c r="F1755" s="5"/>
      <c r="G1755" s="5"/>
      <c r="H1755" s="5"/>
      <c r="I1755" s="5"/>
      <c r="J1755" s="5"/>
      <c r="K1755" s="5"/>
      <c r="M1755" s="5"/>
    </row>
    <row r="1756">
      <c r="A1756" s="5"/>
      <c r="D1756" s="90"/>
      <c r="E1756" s="90"/>
      <c r="F1756" s="5"/>
      <c r="G1756" s="5"/>
      <c r="H1756" s="5"/>
      <c r="I1756" s="5"/>
      <c r="J1756" s="5"/>
      <c r="K1756" s="5"/>
      <c r="M1756" s="5"/>
    </row>
    <row r="1757">
      <c r="A1757" s="5"/>
      <c r="D1757" s="90"/>
      <c r="E1757" s="90"/>
      <c r="F1757" s="5"/>
      <c r="G1757" s="5"/>
      <c r="H1757" s="5"/>
      <c r="I1757" s="5"/>
      <c r="J1757" s="5"/>
      <c r="K1757" s="5"/>
      <c r="M1757" s="5"/>
    </row>
    <row r="1758">
      <c r="A1758" s="5"/>
      <c r="D1758" s="90"/>
      <c r="E1758" s="90"/>
      <c r="F1758" s="5"/>
      <c r="G1758" s="5"/>
      <c r="H1758" s="5"/>
      <c r="I1758" s="5"/>
      <c r="J1758" s="5"/>
      <c r="K1758" s="5"/>
      <c r="M1758" s="5"/>
    </row>
    <row r="1759">
      <c r="A1759" s="5"/>
      <c r="D1759" s="90"/>
      <c r="E1759" s="90"/>
      <c r="F1759" s="5"/>
      <c r="G1759" s="5"/>
      <c r="H1759" s="5"/>
      <c r="I1759" s="5"/>
      <c r="J1759" s="5"/>
      <c r="K1759" s="5"/>
      <c r="M1759" s="5"/>
    </row>
    <row r="1760">
      <c r="A1760" s="5"/>
      <c r="D1760" s="90"/>
      <c r="E1760" s="90"/>
      <c r="F1760" s="5"/>
      <c r="G1760" s="5"/>
      <c r="H1760" s="5"/>
      <c r="I1760" s="5"/>
      <c r="J1760" s="5"/>
      <c r="K1760" s="5"/>
      <c r="M1760" s="5"/>
    </row>
    <row r="1761">
      <c r="A1761" s="5"/>
      <c r="D1761" s="90"/>
      <c r="E1761" s="90"/>
      <c r="F1761" s="5"/>
      <c r="G1761" s="5"/>
      <c r="H1761" s="5"/>
      <c r="I1761" s="5"/>
      <c r="J1761" s="5"/>
      <c r="K1761" s="5"/>
      <c r="M1761" s="5"/>
    </row>
    <row r="1762">
      <c r="A1762" s="5"/>
      <c r="D1762" s="90"/>
      <c r="E1762" s="90"/>
      <c r="F1762" s="5"/>
      <c r="G1762" s="5"/>
      <c r="H1762" s="5"/>
      <c r="I1762" s="5"/>
      <c r="J1762" s="5"/>
      <c r="K1762" s="5"/>
      <c r="M1762" s="5"/>
    </row>
    <row r="1763">
      <c r="A1763" s="5"/>
      <c r="D1763" s="90"/>
      <c r="E1763" s="90"/>
      <c r="F1763" s="5"/>
      <c r="G1763" s="5"/>
      <c r="H1763" s="5"/>
      <c r="I1763" s="5"/>
      <c r="J1763" s="5"/>
      <c r="K1763" s="5"/>
      <c r="M1763" s="5"/>
    </row>
    <row r="1764">
      <c r="A1764" s="5"/>
      <c r="D1764" s="90"/>
      <c r="E1764" s="90"/>
      <c r="F1764" s="5"/>
      <c r="G1764" s="5"/>
      <c r="H1764" s="5"/>
      <c r="I1764" s="5"/>
      <c r="J1764" s="5"/>
      <c r="K1764" s="5"/>
      <c r="M1764" s="5"/>
    </row>
    <row r="1765">
      <c r="A1765" s="5"/>
      <c r="D1765" s="90"/>
      <c r="E1765" s="90"/>
      <c r="F1765" s="5"/>
      <c r="G1765" s="5"/>
      <c r="H1765" s="5"/>
      <c r="I1765" s="5"/>
      <c r="J1765" s="5"/>
      <c r="K1765" s="5"/>
      <c r="M1765" s="5"/>
    </row>
    <row r="1766">
      <c r="A1766" s="5"/>
      <c r="D1766" s="90"/>
      <c r="E1766" s="90"/>
      <c r="F1766" s="5"/>
      <c r="G1766" s="5"/>
      <c r="H1766" s="5"/>
      <c r="I1766" s="5"/>
      <c r="J1766" s="5"/>
      <c r="K1766" s="5"/>
      <c r="M1766" s="5"/>
    </row>
    <row r="1767">
      <c r="A1767" s="5"/>
      <c r="D1767" s="90"/>
      <c r="E1767" s="90"/>
      <c r="F1767" s="5"/>
      <c r="G1767" s="5"/>
      <c r="H1767" s="5"/>
      <c r="I1767" s="5"/>
      <c r="J1767" s="5"/>
      <c r="K1767" s="5"/>
      <c r="M1767" s="5"/>
    </row>
    <row r="1768">
      <c r="A1768" s="5"/>
      <c r="D1768" s="90"/>
      <c r="E1768" s="90"/>
      <c r="F1768" s="5"/>
      <c r="G1768" s="5"/>
      <c r="H1768" s="5"/>
      <c r="I1768" s="5"/>
      <c r="J1768" s="5"/>
      <c r="K1768" s="5"/>
      <c r="M1768" s="5"/>
    </row>
    <row r="1769">
      <c r="A1769" s="5"/>
      <c r="D1769" s="90"/>
      <c r="E1769" s="90"/>
      <c r="F1769" s="5"/>
      <c r="G1769" s="5"/>
      <c r="H1769" s="5"/>
      <c r="I1769" s="5"/>
      <c r="J1769" s="5"/>
      <c r="K1769" s="5"/>
      <c r="M1769" s="5"/>
    </row>
    <row r="1770">
      <c r="A1770" s="5"/>
      <c r="D1770" s="90"/>
      <c r="E1770" s="90"/>
      <c r="F1770" s="5"/>
      <c r="G1770" s="5"/>
      <c r="H1770" s="5"/>
      <c r="I1770" s="5"/>
      <c r="J1770" s="5"/>
      <c r="K1770" s="5"/>
      <c r="M1770" s="5"/>
    </row>
    <row r="1771">
      <c r="A1771" s="5"/>
      <c r="D1771" s="90"/>
      <c r="E1771" s="90"/>
      <c r="F1771" s="5"/>
      <c r="G1771" s="5"/>
      <c r="H1771" s="5"/>
      <c r="I1771" s="5"/>
      <c r="J1771" s="5"/>
      <c r="K1771" s="5"/>
      <c r="M1771" s="5"/>
    </row>
    <row r="1772">
      <c r="A1772" s="5"/>
      <c r="D1772" s="90"/>
      <c r="E1772" s="90"/>
      <c r="F1772" s="5"/>
      <c r="G1772" s="5"/>
      <c r="H1772" s="5"/>
      <c r="I1772" s="5"/>
      <c r="J1772" s="5"/>
      <c r="K1772" s="5"/>
      <c r="M1772" s="5"/>
    </row>
    <row r="1773">
      <c r="A1773" s="5"/>
      <c r="D1773" s="90"/>
      <c r="E1773" s="90"/>
      <c r="F1773" s="5"/>
      <c r="G1773" s="5"/>
      <c r="H1773" s="5"/>
      <c r="I1773" s="5"/>
      <c r="J1773" s="5"/>
      <c r="K1773" s="5"/>
      <c r="M1773" s="5"/>
    </row>
    <row r="1774">
      <c r="A1774" s="5"/>
      <c r="D1774" s="90"/>
      <c r="E1774" s="90"/>
      <c r="F1774" s="5"/>
      <c r="G1774" s="5"/>
      <c r="H1774" s="5"/>
      <c r="I1774" s="5"/>
      <c r="J1774" s="5"/>
      <c r="K1774" s="5"/>
      <c r="M1774" s="5"/>
    </row>
    <row r="1775">
      <c r="A1775" s="5"/>
      <c r="D1775" s="90"/>
      <c r="E1775" s="90"/>
      <c r="F1775" s="5"/>
      <c r="G1775" s="5"/>
      <c r="H1775" s="5"/>
      <c r="I1775" s="5"/>
      <c r="J1775" s="5"/>
      <c r="K1775" s="5"/>
      <c r="M1775" s="5"/>
    </row>
    <row r="1776">
      <c r="A1776" s="5"/>
      <c r="D1776" s="90"/>
      <c r="E1776" s="90"/>
      <c r="F1776" s="5"/>
      <c r="G1776" s="5"/>
      <c r="H1776" s="5"/>
      <c r="I1776" s="5"/>
      <c r="J1776" s="5"/>
      <c r="K1776" s="5"/>
      <c r="M1776" s="5"/>
    </row>
    <row r="1777">
      <c r="A1777" s="5"/>
      <c r="D1777" s="90"/>
      <c r="E1777" s="90"/>
      <c r="F1777" s="5"/>
      <c r="G1777" s="5"/>
      <c r="H1777" s="5"/>
      <c r="I1777" s="5"/>
      <c r="J1777" s="5"/>
      <c r="K1777" s="5"/>
      <c r="M1777" s="5"/>
    </row>
    <row r="1778">
      <c r="A1778" s="5"/>
      <c r="D1778" s="90"/>
      <c r="E1778" s="90"/>
      <c r="F1778" s="5"/>
      <c r="G1778" s="5"/>
      <c r="H1778" s="5"/>
      <c r="I1778" s="5"/>
      <c r="J1778" s="5"/>
      <c r="K1778" s="5"/>
      <c r="M1778" s="5"/>
    </row>
    <row r="1779">
      <c r="A1779" s="5"/>
      <c r="D1779" s="90"/>
      <c r="E1779" s="90"/>
      <c r="F1779" s="5"/>
      <c r="G1779" s="5"/>
      <c r="H1779" s="5"/>
      <c r="I1779" s="5"/>
      <c r="J1779" s="5"/>
      <c r="K1779" s="5"/>
      <c r="M1779" s="5"/>
    </row>
    <row r="1780">
      <c r="A1780" s="5"/>
      <c r="D1780" s="90"/>
      <c r="E1780" s="90"/>
      <c r="F1780" s="5"/>
      <c r="G1780" s="5"/>
      <c r="H1780" s="5"/>
      <c r="I1780" s="5"/>
      <c r="J1780" s="5"/>
      <c r="K1780" s="5"/>
      <c r="M1780" s="5"/>
    </row>
    <row r="1781">
      <c r="A1781" s="5"/>
      <c r="D1781" s="90"/>
      <c r="E1781" s="90"/>
      <c r="F1781" s="5"/>
      <c r="G1781" s="5"/>
      <c r="H1781" s="5"/>
      <c r="I1781" s="5"/>
      <c r="J1781" s="5"/>
      <c r="K1781" s="5"/>
      <c r="M1781" s="5"/>
    </row>
    <row r="1782">
      <c r="A1782" s="5"/>
      <c r="D1782" s="90"/>
      <c r="E1782" s="90"/>
      <c r="F1782" s="5"/>
      <c r="G1782" s="5"/>
      <c r="H1782" s="5"/>
      <c r="I1782" s="5"/>
      <c r="J1782" s="5"/>
      <c r="K1782" s="5"/>
      <c r="M1782" s="5"/>
    </row>
    <row r="1783">
      <c r="A1783" s="5"/>
      <c r="D1783" s="90"/>
      <c r="E1783" s="90"/>
      <c r="F1783" s="5"/>
      <c r="G1783" s="5"/>
      <c r="H1783" s="5"/>
      <c r="I1783" s="5"/>
      <c r="J1783" s="5"/>
      <c r="K1783" s="5"/>
      <c r="M1783" s="5"/>
    </row>
    <row r="1784">
      <c r="A1784" s="5"/>
      <c r="D1784" s="90"/>
      <c r="E1784" s="90"/>
      <c r="F1784" s="5"/>
      <c r="G1784" s="5"/>
      <c r="H1784" s="5"/>
      <c r="I1784" s="5"/>
      <c r="J1784" s="5"/>
      <c r="K1784" s="5"/>
      <c r="M1784" s="5"/>
    </row>
    <row r="1785">
      <c r="A1785" s="5"/>
      <c r="D1785" s="90"/>
      <c r="E1785" s="90"/>
      <c r="F1785" s="5"/>
      <c r="G1785" s="5"/>
      <c r="H1785" s="5"/>
      <c r="I1785" s="5"/>
      <c r="J1785" s="5"/>
      <c r="K1785" s="5"/>
      <c r="M1785" s="5"/>
    </row>
    <row r="1786">
      <c r="A1786" s="5"/>
      <c r="D1786" s="90"/>
      <c r="E1786" s="90"/>
      <c r="F1786" s="5"/>
      <c r="G1786" s="5"/>
      <c r="H1786" s="5"/>
      <c r="I1786" s="5"/>
      <c r="J1786" s="5"/>
      <c r="K1786" s="5"/>
      <c r="M1786" s="5"/>
    </row>
    <row r="1787">
      <c r="A1787" s="5"/>
      <c r="D1787" s="90"/>
      <c r="E1787" s="90"/>
      <c r="F1787" s="5"/>
      <c r="G1787" s="5"/>
      <c r="H1787" s="5"/>
      <c r="I1787" s="5"/>
      <c r="J1787" s="5"/>
      <c r="K1787" s="5"/>
      <c r="M1787" s="5"/>
    </row>
    <row r="1788">
      <c r="A1788" s="5"/>
      <c r="D1788" s="90"/>
      <c r="E1788" s="90"/>
      <c r="F1788" s="5"/>
      <c r="G1788" s="5"/>
      <c r="H1788" s="5"/>
      <c r="I1788" s="5"/>
      <c r="J1788" s="5"/>
      <c r="K1788" s="5"/>
      <c r="M1788" s="5"/>
    </row>
    <row r="1789">
      <c r="A1789" s="5"/>
      <c r="D1789" s="90"/>
      <c r="E1789" s="90"/>
      <c r="F1789" s="5"/>
      <c r="G1789" s="5"/>
      <c r="H1789" s="5"/>
      <c r="I1789" s="5"/>
      <c r="J1789" s="5"/>
      <c r="K1789" s="5"/>
      <c r="M1789" s="5"/>
    </row>
    <row r="1790">
      <c r="A1790" s="5"/>
      <c r="D1790" s="90"/>
      <c r="E1790" s="90"/>
      <c r="F1790" s="5"/>
      <c r="G1790" s="5"/>
      <c r="H1790" s="5"/>
      <c r="I1790" s="5"/>
      <c r="J1790" s="5"/>
      <c r="K1790" s="5"/>
      <c r="M1790" s="5"/>
    </row>
    <row r="1791">
      <c r="A1791" s="5"/>
      <c r="D1791" s="90"/>
      <c r="E1791" s="90"/>
      <c r="F1791" s="5"/>
      <c r="G1791" s="5"/>
      <c r="H1791" s="5"/>
      <c r="I1791" s="5"/>
      <c r="J1791" s="5"/>
      <c r="K1791" s="5"/>
      <c r="M1791" s="5"/>
    </row>
    <row r="1792">
      <c r="A1792" s="5"/>
      <c r="D1792" s="90"/>
      <c r="E1792" s="90"/>
      <c r="F1792" s="5"/>
      <c r="G1792" s="5"/>
      <c r="H1792" s="5"/>
      <c r="I1792" s="5"/>
      <c r="J1792" s="5"/>
      <c r="K1792" s="5"/>
      <c r="M1792" s="5"/>
    </row>
    <row r="1793">
      <c r="A1793" s="5"/>
      <c r="D1793" s="90"/>
      <c r="E1793" s="90"/>
      <c r="F1793" s="5"/>
      <c r="G1793" s="5"/>
      <c r="H1793" s="5"/>
      <c r="I1793" s="5"/>
      <c r="J1793" s="5"/>
      <c r="K1793" s="5"/>
      <c r="M1793" s="5"/>
    </row>
    <row r="1794">
      <c r="A1794" s="5"/>
      <c r="D1794" s="90"/>
      <c r="E1794" s="90"/>
      <c r="F1794" s="5"/>
      <c r="G1794" s="5"/>
      <c r="H1794" s="5"/>
      <c r="I1794" s="5"/>
      <c r="J1794" s="5"/>
      <c r="K1794" s="5"/>
      <c r="M1794" s="5"/>
    </row>
    <row r="1795">
      <c r="A1795" s="5"/>
      <c r="D1795" s="90"/>
      <c r="E1795" s="90"/>
      <c r="F1795" s="5"/>
      <c r="G1795" s="5"/>
      <c r="H1795" s="5"/>
      <c r="I1795" s="5"/>
      <c r="J1795" s="5"/>
      <c r="K1795" s="5"/>
      <c r="M1795" s="5"/>
    </row>
    <row r="1796">
      <c r="A1796" s="5"/>
      <c r="D1796" s="90"/>
      <c r="E1796" s="90"/>
      <c r="F1796" s="5"/>
      <c r="G1796" s="5"/>
      <c r="H1796" s="5"/>
      <c r="I1796" s="5"/>
      <c r="J1796" s="5"/>
      <c r="K1796" s="5"/>
      <c r="M1796" s="5"/>
    </row>
    <row r="1797">
      <c r="A1797" s="5"/>
      <c r="D1797" s="90"/>
      <c r="E1797" s="90"/>
      <c r="F1797" s="5"/>
      <c r="G1797" s="5"/>
      <c r="H1797" s="5"/>
      <c r="I1797" s="5"/>
      <c r="J1797" s="5"/>
      <c r="K1797" s="5"/>
      <c r="M1797" s="5"/>
    </row>
    <row r="1798">
      <c r="A1798" s="5"/>
      <c r="D1798" s="90"/>
      <c r="E1798" s="90"/>
      <c r="F1798" s="5"/>
      <c r="G1798" s="5"/>
      <c r="H1798" s="5"/>
      <c r="I1798" s="5"/>
      <c r="J1798" s="5"/>
      <c r="K1798" s="5"/>
      <c r="M1798" s="5"/>
    </row>
    <row r="1799">
      <c r="A1799" s="5"/>
      <c r="D1799" s="90"/>
      <c r="E1799" s="90"/>
      <c r="F1799" s="5"/>
      <c r="G1799" s="5"/>
      <c r="H1799" s="5"/>
      <c r="I1799" s="5"/>
      <c r="J1799" s="5"/>
      <c r="K1799" s="5"/>
      <c r="M1799" s="5"/>
    </row>
    <row r="1800">
      <c r="A1800" s="5"/>
      <c r="D1800" s="90"/>
      <c r="E1800" s="90"/>
      <c r="F1800" s="5"/>
      <c r="G1800" s="5"/>
      <c r="H1800" s="5"/>
      <c r="I1800" s="5"/>
      <c r="J1800" s="5"/>
      <c r="K1800" s="5"/>
      <c r="M1800" s="5"/>
    </row>
    <row r="1801">
      <c r="A1801" s="5"/>
      <c r="D1801" s="90"/>
      <c r="E1801" s="90"/>
      <c r="F1801" s="5"/>
      <c r="G1801" s="5"/>
      <c r="H1801" s="5"/>
      <c r="I1801" s="5"/>
      <c r="J1801" s="5"/>
      <c r="K1801" s="5"/>
      <c r="M1801" s="5"/>
    </row>
    <row r="1802">
      <c r="A1802" s="5"/>
      <c r="D1802" s="90"/>
      <c r="E1802" s="90"/>
      <c r="F1802" s="5"/>
      <c r="G1802" s="5"/>
      <c r="H1802" s="5"/>
      <c r="I1802" s="5"/>
      <c r="J1802" s="5"/>
      <c r="K1802" s="5"/>
      <c r="M1802" s="5"/>
    </row>
    <row r="1803">
      <c r="A1803" s="5"/>
      <c r="D1803" s="90"/>
      <c r="E1803" s="90"/>
      <c r="F1803" s="5"/>
      <c r="G1803" s="5"/>
      <c r="H1803" s="5"/>
      <c r="I1803" s="5"/>
      <c r="J1803" s="5"/>
      <c r="K1803" s="5"/>
      <c r="M1803" s="5"/>
    </row>
    <row r="1804">
      <c r="A1804" s="5"/>
      <c r="D1804" s="90"/>
      <c r="E1804" s="90"/>
      <c r="F1804" s="5"/>
      <c r="G1804" s="5"/>
      <c r="H1804" s="5"/>
      <c r="I1804" s="5"/>
      <c r="J1804" s="5"/>
      <c r="K1804" s="5"/>
      <c r="M1804" s="5"/>
    </row>
    <row r="1805">
      <c r="A1805" s="5"/>
      <c r="D1805" s="90"/>
      <c r="E1805" s="90"/>
      <c r="F1805" s="5"/>
      <c r="G1805" s="5"/>
      <c r="H1805" s="5"/>
      <c r="I1805" s="5"/>
      <c r="J1805" s="5"/>
      <c r="K1805" s="5"/>
      <c r="M1805" s="5"/>
    </row>
    <row r="1806">
      <c r="A1806" s="5"/>
      <c r="D1806" s="90"/>
      <c r="E1806" s="90"/>
      <c r="F1806" s="5"/>
      <c r="G1806" s="5"/>
      <c r="H1806" s="5"/>
      <c r="I1806" s="5"/>
      <c r="J1806" s="5"/>
      <c r="K1806" s="5"/>
      <c r="M1806" s="5"/>
    </row>
    <row r="1807">
      <c r="A1807" s="5"/>
      <c r="D1807" s="90"/>
      <c r="E1807" s="90"/>
      <c r="F1807" s="5"/>
      <c r="G1807" s="5"/>
      <c r="H1807" s="5"/>
      <c r="I1807" s="5"/>
      <c r="J1807" s="5"/>
      <c r="K1807" s="5"/>
      <c r="M1807" s="5"/>
    </row>
    <row r="1808">
      <c r="A1808" s="5"/>
      <c r="D1808" s="90"/>
      <c r="E1808" s="90"/>
      <c r="F1808" s="5"/>
      <c r="G1808" s="5"/>
      <c r="H1808" s="5"/>
      <c r="I1808" s="5"/>
      <c r="J1808" s="5"/>
      <c r="K1808" s="5"/>
      <c r="M1808" s="5"/>
    </row>
    <row r="1809">
      <c r="A1809" s="5"/>
      <c r="D1809" s="90"/>
      <c r="E1809" s="90"/>
      <c r="F1809" s="5"/>
      <c r="G1809" s="5"/>
      <c r="H1809" s="5"/>
      <c r="I1809" s="5"/>
      <c r="J1809" s="5"/>
      <c r="K1809" s="5"/>
      <c r="M1809" s="5"/>
    </row>
    <row r="1810">
      <c r="A1810" s="5"/>
      <c r="D1810" s="90"/>
      <c r="E1810" s="90"/>
      <c r="F1810" s="5"/>
      <c r="G1810" s="5"/>
      <c r="H1810" s="5"/>
      <c r="I1810" s="5"/>
      <c r="J1810" s="5"/>
      <c r="K1810" s="5"/>
      <c r="M1810" s="5"/>
    </row>
    <row r="1811">
      <c r="A1811" s="5"/>
      <c r="D1811" s="90"/>
      <c r="E1811" s="90"/>
      <c r="F1811" s="5"/>
      <c r="G1811" s="5"/>
      <c r="H1811" s="5"/>
      <c r="I1811" s="5"/>
      <c r="J1811" s="5"/>
      <c r="K1811" s="5"/>
      <c r="M1811" s="5"/>
    </row>
    <row r="1812">
      <c r="A1812" s="5"/>
      <c r="D1812" s="90"/>
      <c r="E1812" s="90"/>
      <c r="F1812" s="5"/>
      <c r="G1812" s="5"/>
      <c r="H1812" s="5"/>
      <c r="I1812" s="5"/>
      <c r="J1812" s="5"/>
      <c r="K1812" s="5"/>
      <c r="M1812" s="5"/>
    </row>
    <row r="1813">
      <c r="A1813" s="5"/>
      <c r="D1813" s="90"/>
      <c r="E1813" s="90"/>
      <c r="F1813" s="5"/>
      <c r="G1813" s="5"/>
      <c r="H1813" s="5"/>
      <c r="I1813" s="5"/>
      <c r="J1813" s="5"/>
      <c r="K1813" s="5"/>
      <c r="M1813" s="5"/>
    </row>
    <row r="1814">
      <c r="A1814" s="5"/>
      <c r="D1814" s="90"/>
      <c r="E1814" s="90"/>
      <c r="F1814" s="5"/>
      <c r="G1814" s="5"/>
      <c r="H1814" s="5"/>
      <c r="I1814" s="5"/>
      <c r="J1814" s="5"/>
      <c r="K1814" s="5"/>
      <c r="M1814" s="5"/>
    </row>
    <row r="1815">
      <c r="A1815" s="5"/>
      <c r="D1815" s="90"/>
      <c r="E1815" s="90"/>
      <c r="F1815" s="5"/>
      <c r="G1815" s="5"/>
      <c r="H1815" s="5"/>
      <c r="I1815" s="5"/>
      <c r="J1815" s="5"/>
      <c r="K1815" s="5"/>
      <c r="M1815" s="5"/>
    </row>
    <row r="1816">
      <c r="A1816" s="5"/>
      <c r="D1816" s="90"/>
      <c r="E1816" s="90"/>
      <c r="F1816" s="5"/>
      <c r="G1816" s="5"/>
      <c r="H1816" s="5"/>
      <c r="I1816" s="5"/>
      <c r="J1816" s="5"/>
      <c r="K1816" s="5"/>
      <c r="M1816" s="5"/>
    </row>
    <row r="1817">
      <c r="A1817" s="5"/>
      <c r="D1817" s="90"/>
      <c r="E1817" s="90"/>
      <c r="F1817" s="5"/>
      <c r="G1817" s="5"/>
      <c r="H1817" s="5"/>
      <c r="I1817" s="5"/>
      <c r="J1817" s="5"/>
      <c r="K1817" s="5"/>
      <c r="M1817" s="5"/>
    </row>
    <row r="1818">
      <c r="A1818" s="5"/>
      <c r="D1818" s="90"/>
      <c r="E1818" s="90"/>
      <c r="F1818" s="5"/>
      <c r="G1818" s="5"/>
      <c r="H1818" s="5"/>
      <c r="I1818" s="5"/>
      <c r="J1818" s="5"/>
      <c r="K1818" s="5"/>
      <c r="M1818" s="5"/>
    </row>
    <row r="1819">
      <c r="A1819" s="5"/>
      <c r="D1819" s="90"/>
      <c r="E1819" s="90"/>
      <c r="F1819" s="5"/>
      <c r="G1819" s="5"/>
      <c r="H1819" s="5"/>
      <c r="I1819" s="5"/>
      <c r="J1819" s="5"/>
      <c r="K1819" s="5"/>
      <c r="M1819" s="5"/>
    </row>
    <row r="1820">
      <c r="A1820" s="5"/>
      <c r="D1820" s="90"/>
      <c r="E1820" s="90"/>
      <c r="F1820" s="5"/>
      <c r="G1820" s="5"/>
      <c r="H1820" s="5"/>
      <c r="I1820" s="5"/>
      <c r="J1820" s="5"/>
      <c r="K1820" s="5"/>
      <c r="M1820" s="5"/>
    </row>
    <row r="1821">
      <c r="A1821" s="5"/>
      <c r="D1821" s="90"/>
      <c r="E1821" s="90"/>
      <c r="F1821" s="5"/>
      <c r="G1821" s="5"/>
      <c r="H1821" s="5"/>
      <c r="I1821" s="5"/>
      <c r="J1821" s="5"/>
      <c r="K1821" s="5"/>
      <c r="M1821" s="5"/>
    </row>
    <row r="1822">
      <c r="A1822" s="5"/>
      <c r="D1822" s="90"/>
      <c r="E1822" s="90"/>
      <c r="F1822" s="5"/>
      <c r="G1822" s="5"/>
      <c r="H1822" s="5"/>
      <c r="I1822" s="5"/>
      <c r="J1822" s="5"/>
      <c r="K1822" s="5"/>
      <c r="M1822" s="5"/>
    </row>
    <row r="1823">
      <c r="A1823" s="5"/>
      <c r="D1823" s="90"/>
      <c r="E1823" s="90"/>
      <c r="F1823" s="5"/>
      <c r="G1823" s="5"/>
      <c r="H1823" s="5"/>
      <c r="I1823" s="5"/>
      <c r="J1823" s="5"/>
      <c r="K1823" s="5"/>
      <c r="M1823" s="5"/>
    </row>
    <row r="1824">
      <c r="A1824" s="5"/>
      <c r="D1824" s="90"/>
      <c r="E1824" s="90"/>
      <c r="F1824" s="5"/>
      <c r="G1824" s="5"/>
      <c r="H1824" s="5"/>
      <c r="I1824" s="5"/>
      <c r="J1824" s="5"/>
      <c r="K1824" s="5"/>
      <c r="M1824" s="5"/>
    </row>
    <row r="1825">
      <c r="A1825" s="5"/>
      <c r="D1825" s="90"/>
      <c r="E1825" s="90"/>
      <c r="F1825" s="5"/>
      <c r="G1825" s="5"/>
      <c r="H1825" s="5"/>
      <c r="I1825" s="5"/>
      <c r="J1825" s="5"/>
      <c r="K1825" s="5"/>
      <c r="M1825" s="5"/>
    </row>
    <row r="1826">
      <c r="A1826" s="5"/>
      <c r="D1826" s="90"/>
      <c r="E1826" s="90"/>
      <c r="F1826" s="5"/>
      <c r="G1826" s="5"/>
      <c r="H1826" s="5"/>
      <c r="I1826" s="5"/>
      <c r="J1826" s="5"/>
      <c r="K1826" s="5"/>
      <c r="M1826" s="5"/>
    </row>
    <row r="1827">
      <c r="A1827" s="5"/>
      <c r="D1827" s="90"/>
      <c r="E1827" s="90"/>
      <c r="F1827" s="5"/>
      <c r="G1827" s="5"/>
      <c r="H1827" s="5"/>
      <c r="I1827" s="5"/>
      <c r="J1827" s="5"/>
      <c r="K1827" s="5"/>
      <c r="M1827" s="5"/>
    </row>
    <row r="1828">
      <c r="A1828" s="5"/>
      <c r="D1828" s="90"/>
      <c r="E1828" s="90"/>
      <c r="F1828" s="5"/>
      <c r="G1828" s="5"/>
      <c r="H1828" s="5"/>
      <c r="I1828" s="5"/>
      <c r="J1828" s="5"/>
      <c r="K1828" s="5"/>
      <c r="M1828" s="5"/>
    </row>
    <row r="1829">
      <c r="A1829" s="5"/>
      <c r="D1829" s="90"/>
      <c r="E1829" s="90"/>
      <c r="F1829" s="5"/>
      <c r="G1829" s="5"/>
      <c r="H1829" s="5"/>
      <c r="I1829" s="5"/>
      <c r="J1829" s="5"/>
      <c r="K1829" s="5"/>
      <c r="M1829" s="5"/>
    </row>
    <row r="1830">
      <c r="A1830" s="5"/>
      <c r="D1830" s="90"/>
      <c r="E1830" s="90"/>
      <c r="F1830" s="5"/>
      <c r="G1830" s="5"/>
      <c r="H1830" s="5"/>
      <c r="I1830" s="5"/>
      <c r="J1830" s="5"/>
      <c r="K1830" s="5"/>
      <c r="M1830" s="5"/>
    </row>
    <row r="1831">
      <c r="A1831" s="5"/>
      <c r="D1831" s="90"/>
      <c r="E1831" s="90"/>
      <c r="F1831" s="5"/>
      <c r="G1831" s="5"/>
      <c r="H1831" s="5"/>
      <c r="I1831" s="5"/>
      <c r="J1831" s="5"/>
      <c r="K1831" s="5"/>
      <c r="M1831" s="5"/>
    </row>
    <row r="1832">
      <c r="A1832" s="5"/>
      <c r="D1832" s="90"/>
      <c r="E1832" s="90"/>
      <c r="F1832" s="5"/>
      <c r="G1832" s="5"/>
      <c r="H1832" s="5"/>
      <c r="I1832" s="5"/>
      <c r="J1832" s="5"/>
      <c r="K1832" s="5"/>
      <c r="M1832" s="5"/>
    </row>
    <row r="1833">
      <c r="A1833" s="5"/>
      <c r="D1833" s="90"/>
      <c r="E1833" s="90"/>
      <c r="F1833" s="5"/>
      <c r="G1833" s="5"/>
      <c r="H1833" s="5"/>
      <c r="I1833" s="5"/>
      <c r="J1833" s="5"/>
      <c r="K1833" s="5"/>
      <c r="M1833" s="5"/>
    </row>
    <row r="1834">
      <c r="A1834" s="5"/>
      <c r="D1834" s="90"/>
      <c r="E1834" s="90"/>
      <c r="F1834" s="5"/>
      <c r="G1834" s="5"/>
      <c r="H1834" s="5"/>
      <c r="I1834" s="5"/>
      <c r="J1834" s="5"/>
      <c r="K1834" s="5"/>
      <c r="M1834" s="5"/>
    </row>
    <row r="1835">
      <c r="A1835" s="5"/>
      <c r="D1835" s="90"/>
      <c r="E1835" s="90"/>
      <c r="F1835" s="5"/>
      <c r="G1835" s="5"/>
      <c r="H1835" s="5"/>
      <c r="I1835" s="5"/>
      <c r="J1835" s="5"/>
      <c r="K1835" s="5"/>
      <c r="M1835" s="5"/>
    </row>
    <row r="1836">
      <c r="A1836" s="5"/>
      <c r="D1836" s="90"/>
      <c r="E1836" s="90"/>
      <c r="F1836" s="5"/>
      <c r="G1836" s="5"/>
      <c r="H1836" s="5"/>
      <c r="I1836" s="5"/>
      <c r="J1836" s="5"/>
      <c r="K1836" s="5"/>
      <c r="M1836" s="5"/>
    </row>
    <row r="1837">
      <c r="A1837" s="5"/>
      <c r="D1837" s="90"/>
      <c r="E1837" s="90"/>
      <c r="F1837" s="5"/>
      <c r="G1837" s="5"/>
      <c r="H1837" s="5"/>
      <c r="I1837" s="5"/>
      <c r="J1837" s="5"/>
      <c r="K1837" s="5"/>
      <c r="M1837" s="5"/>
    </row>
    <row r="1838">
      <c r="A1838" s="5"/>
      <c r="D1838" s="90"/>
      <c r="E1838" s="90"/>
      <c r="F1838" s="5"/>
      <c r="G1838" s="5"/>
      <c r="H1838" s="5"/>
      <c r="I1838" s="5"/>
      <c r="J1838" s="5"/>
      <c r="K1838" s="5"/>
      <c r="M1838" s="5"/>
    </row>
    <row r="1839">
      <c r="A1839" s="5"/>
      <c r="D1839" s="90"/>
      <c r="E1839" s="90"/>
      <c r="F1839" s="5"/>
      <c r="G1839" s="5"/>
      <c r="H1839" s="5"/>
      <c r="I1839" s="5"/>
      <c r="J1839" s="5"/>
      <c r="K1839" s="5"/>
      <c r="M1839" s="5"/>
    </row>
    <row r="1840">
      <c r="A1840" s="5"/>
      <c r="D1840" s="90"/>
      <c r="E1840" s="90"/>
      <c r="F1840" s="5"/>
      <c r="G1840" s="5"/>
      <c r="H1840" s="5"/>
      <c r="I1840" s="5"/>
      <c r="J1840" s="5"/>
      <c r="K1840" s="5"/>
      <c r="M1840" s="5"/>
    </row>
    <row r="1841">
      <c r="A1841" s="5"/>
      <c r="D1841" s="90"/>
      <c r="E1841" s="90"/>
      <c r="F1841" s="5"/>
      <c r="G1841" s="5"/>
      <c r="H1841" s="5"/>
      <c r="I1841" s="5"/>
      <c r="J1841" s="5"/>
      <c r="K1841" s="5"/>
      <c r="M1841" s="5"/>
    </row>
    <row r="1842">
      <c r="A1842" s="5"/>
      <c r="D1842" s="90"/>
      <c r="E1842" s="90"/>
      <c r="F1842" s="5"/>
      <c r="G1842" s="5"/>
      <c r="H1842" s="5"/>
      <c r="I1842" s="5"/>
      <c r="J1842" s="5"/>
      <c r="K1842" s="5"/>
      <c r="M1842" s="5"/>
    </row>
    <row r="1843">
      <c r="A1843" s="5"/>
      <c r="D1843" s="90"/>
      <c r="E1843" s="90"/>
      <c r="F1843" s="5"/>
      <c r="G1843" s="5"/>
      <c r="H1843" s="5"/>
      <c r="I1843" s="5"/>
      <c r="J1843" s="5"/>
      <c r="K1843" s="5"/>
      <c r="M1843" s="5"/>
    </row>
    <row r="1844">
      <c r="A1844" s="5"/>
      <c r="D1844" s="90"/>
      <c r="E1844" s="90"/>
      <c r="F1844" s="5"/>
      <c r="G1844" s="5"/>
      <c r="H1844" s="5"/>
      <c r="I1844" s="5"/>
      <c r="J1844" s="5"/>
      <c r="K1844" s="5"/>
      <c r="M1844" s="5"/>
    </row>
    <row r="1845">
      <c r="A1845" s="5"/>
      <c r="D1845" s="90"/>
      <c r="E1845" s="90"/>
      <c r="F1845" s="5"/>
      <c r="G1845" s="5"/>
      <c r="H1845" s="5"/>
      <c r="I1845" s="5"/>
      <c r="J1845" s="5"/>
      <c r="K1845" s="5"/>
      <c r="M1845" s="5"/>
    </row>
    <row r="1846">
      <c r="A1846" s="5"/>
      <c r="D1846" s="90"/>
      <c r="E1846" s="90"/>
      <c r="F1846" s="5"/>
      <c r="G1846" s="5"/>
      <c r="H1846" s="5"/>
      <c r="I1846" s="5"/>
      <c r="J1846" s="5"/>
      <c r="K1846" s="5"/>
      <c r="M1846" s="5"/>
    </row>
    <row r="1847">
      <c r="A1847" s="5"/>
      <c r="D1847" s="90"/>
      <c r="E1847" s="90"/>
      <c r="F1847" s="5"/>
      <c r="G1847" s="5"/>
      <c r="H1847" s="5"/>
      <c r="I1847" s="5"/>
      <c r="J1847" s="5"/>
      <c r="K1847" s="5"/>
      <c r="M1847" s="5"/>
    </row>
    <row r="1848">
      <c r="A1848" s="5"/>
      <c r="D1848" s="90"/>
      <c r="E1848" s="90"/>
      <c r="F1848" s="5"/>
      <c r="G1848" s="5"/>
      <c r="H1848" s="5"/>
      <c r="I1848" s="5"/>
      <c r="J1848" s="5"/>
      <c r="K1848" s="5"/>
      <c r="M1848" s="5"/>
    </row>
    <row r="1849">
      <c r="A1849" s="5"/>
      <c r="D1849" s="90"/>
      <c r="E1849" s="90"/>
      <c r="F1849" s="5"/>
      <c r="G1849" s="5"/>
      <c r="H1849" s="5"/>
      <c r="I1849" s="5"/>
      <c r="J1849" s="5"/>
      <c r="K1849" s="5"/>
      <c r="M1849" s="5"/>
    </row>
    <row r="1850">
      <c r="A1850" s="5"/>
      <c r="D1850" s="90"/>
      <c r="E1850" s="90"/>
      <c r="F1850" s="5"/>
      <c r="G1850" s="5"/>
      <c r="H1850" s="5"/>
      <c r="I1850" s="5"/>
      <c r="J1850" s="5"/>
      <c r="K1850" s="5"/>
      <c r="M1850" s="5"/>
    </row>
    <row r="1851">
      <c r="A1851" s="5"/>
      <c r="D1851" s="90"/>
      <c r="E1851" s="90"/>
      <c r="F1851" s="5"/>
      <c r="G1851" s="5"/>
      <c r="H1851" s="5"/>
      <c r="I1851" s="5"/>
      <c r="J1851" s="5"/>
      <c r="K1851" s="5"/>
      <c r="M1851" s="5"/>
    </row>
    <row r="1852">
      <c r="A1852" s="5"/>
      <c r="D1852" s="90"/>
      <c r="E1852" s="90"/>
      <c r="F1852" s="5"/>
      <c r="G1852" s="5"/>
      <c r="H1852" s="5"/>
      <c r="I1852" s="5"/>
      <c r="J1852" s="5"/>
      <c r="K1852" s="5"/>
      <c r="M1852" s="5"/>
    </row>
    <row r="1853">
      <c r="A1853" s="5"/>
      <c r="D1853" s="90"/>
      <c r="E1853" s="90"/>
      <c r="F1853" s="5"/>
      <c r="G1853" s="5"/>
      <c r="H1853" s="5"/>
      <c r="I1853" s="5"/>
      <c r="J1853" s="5"/>
      <c r="K1853" s="5"/>
      <c r="M1853" s="5"/>
    </row>
    <row r="1854">
      <c r="A1854" s="5"/>
      <c r="D1854" s="90"/>
      <c r="E1854" s="90"/>
      <c r="F1854" s="5"/>
      <c r="G1854" s="5"/>
      <c r="H1854" s="5"/>
      <c r="I1854" s="5"/>
      <c r="J1854" s="5"/>
      <c r="K1854" s="5"/>
      <c r="M1854" s="5"/>
    </row>
    <row r="1855">
      <c r="A1855" s="5"/>
      <c r="D1855" s="90"/>
      <c r="E1855" s="90"/>
      <c r="F1855" s="5"/>
      <c r="G1855" s="5"/>
      <c r="H1855" s="5"/>
      <c r="I1855" s="5"/>
      <c r="J1855" s="5"/>
      <c r="K1855" s="5"/>
      <c r="M1855" s="5"/>
    </row>
    <row r="1856">
      <c r="A1856" s="5"/>
      <c r="D1856" s="90"/>
      <c r="E1856" s="90"/>
      <c r="F1856" s="5"/>
      <c r="G1856" s="5"/>
      <c r="H1856" s="5"/>
      <c r="I1856" s="5"/>
      <c r="J1856" s="5"/>
      <c r="K1856" s="5"/>
      <c r="M1856" s="5"/>
    </row>
    <row r="1857">
      <c r="A1857" s="5"/>
      <c r="D1857" s="90"/>
      <c r="E1857" s="90"/>
      <c r="F1857" s="5"/>
      <c r="G1857" s="5"/>
      <c r="H1857" s="5"/>
      <c r="I1857" s="5"/>
      <c r="J1857" s="5"/>
      <c r="K1857" s="5"/>
      <c r="M1857" s="5"/>
    </row>
    <row r="1858">
      <c r="A1858" s="5"/>
      <c r="D1858" s="90"/>
      <c r="E1858" s="90"/>
      <c r="F1858" s="5"/>
      <c r="G1858" s="5"/>
      <c r="H1858" s="5"/>
      <c r="I1858" s="5"/>
      <c r="J1858" s="5"/>
      <c r="K1858" s="5"/>
      <c r="M1858" s="5"/>
    </row>
    <row r="1859">
      <c r="A1859" s="5"/>
      <c r="D1859" s="90"/>
      <c r="E1859" s="90"/>
      <c r="F1859" s="5"/>
      <c r="G1859" s="5"/>
      <c r="H1859" s="5"/>
      <c r="I1859" s="5"/>
      <c r="J1859" s="5"/>
      <c r="K1859" s="5"/>
      <c r="M1859" s="5"/>
    </row>
    <row r="1860">
      <c r="A1860" s="5"/>
      <c r="D1860" s="90"/>
      <c r="E1860" s="90"/>
      <c r="F1860" s="5"/>
      <c r="G1860" s="5"/>
      <c r="H1860" s="5"/>
      <c r="I1860" s="5"/>
      <c r="J1860" s="5"/>
      <c r="K1860" s="5"/>
      <c r="M1860" s="5"/>
    </row>
    <row r="1861">
      <c r="A1861" s="5"/>
      <c r="D1861" s="90"/>
      <c r="E1861" s="90"/>
      <c r="F1861" s="5"/>
      <c r="G1861" s="5"/>
      <c r="H1861" s="5"/>
      <c r="I1861" s="5"/>
      <c r="J1861" s="5"/>
      <c r="K1861" s="5"/>
      <c r="M1861" s="5"/>
    </row>
    <row r="1862">
      <c r="A1862" s="5"/>
      <c r="D1862" s="90"/>
      <c r="E1862" s="90"/>
      <c r="F1862" s="5"/>
      <c r="G1862" s="5"/>
      <c r="H1862" s="5"/>
      <c r="I1862" s="5"/>
      <c r="J1862" s="5"/>
      <c r="K1862" s="5"/>
      <c r="M1862" s="5"/>
    </row>
    <row r="1863">
      <c r="A1863" s="5"/>
      <c r="D1863" s="90"/>
      <c r="E1863" s="90"/>
      <c r="F1863" s="5"/>
      <c r="G1863" s="5"/>
      <c r="H1863" s="5"/>
      <c r="I1863" s="5"/>
      <c r="J1863" s="5"/>
      <c r="K1863" s="5"/>
      <c r="M1863" s="5"/>
    </row>
    <row r="1864">
      <c r="A1864" s="5"/>
      <c r="D1864" s="90"/>
      <c r="E1864" s="90"/>
      <c r="F1864" s="5"/>
      <c r="G1864" s="5"/>
      <c r="H1864" s="5"/>
      <c r="I1864" s="5"/>
      <c r="J1864" s="5"/>
      <c r="K1864" s="5"/>
      <c r="M1864" s="5"/>
    </row>
    <row r="1865">
      <c r="A1865" s="5"/>
      <c r="D1865" s="90"/>
      <c r="E1865" s="90"/>
      <c r="F1865" s="5"/>
      <c r="G1865" s="5"/>
      <c r="H1865" s="5"/>
      <c r="I1865" s="5"/>
      <c r="J1865" s="5"/>
      <c r="K1865" s="5"/>
      <c r="M1865" s="5"/>
    </row>
    <row r="1866">
      <c r="A1866" s="5"/>
      <c r="D1866" s="90"/>
      <c r="E1866" s="90"/>
      <c r="F1866" s="5"/>
      <c r="G1866" s="5"/>
      <c r="H1866" s="5"/>
      <c r="I1866" s="5"/>
      <c r="J1866" s="5"/>
      <c r="K1866" s="5"/>
      <c r="M1866" s="5"/>
    </row>
    <row r="1867">
      <c r="A1867" s="5"/>
      <c r="D1867" s="90"/>
      <c r="E1867" s="90"/>
      <c r="F1867" s="5"/>
      <c r="G1867" s="5"/>
      <c r="H1867" s="5"/>
      <c r="I1867" s="5"/>
      <c r="J1867" s="5"/>
      <c r="K1867" s="5"/>
      <c r="M1867" s="5"/>
    </row>
    <row r="1868">
      <c r="A1868" s="5"/>
      <c r="D1868" s="90"/>
      <c r="E1868" s="90"/>
      <c r="F1868" s="5"/>
      <c r="G1868" s="5"/>
      <c r="H1868" s="5"/>
      <c r="I1868" s="5"/>
      <c r="J1868" s="5"/>
      <c r="K1868" s="5"/>
      <c r="M1868" s="5"/>
    </row>
    <row r="1869">
      <c r="A1869" s="5"/>
      <c r="D1869" s="90"/>
      <c r="E1869" s="90"/>
      <c r="F1869" s="5"/>
      <c r="G1869" s="5"/>
      <c r="H1869" s="5"/>
      <c r="I1869" s="5"/>
      <c r="J1869" s="5"/>
      <c r="K1869" s="5"/>
      <c r="M1869" s="5"/>
    </row>
    <row r="1870">
      <c r="A1870" s="5"/>
      <c r="D1870" s="90"/>
      <c r="E1870" s="90"/>
      <c r="F1870" s="5"/>
      <c r="G1870" s="5"/>
      <c r="H1870" s="5"/>
      <c r="I1870" s="5"/>
      <c r="J1870" s="5"/>
      <c r="K1870" s="5"/>
      <c r="M1870" s="5"/>
    </row>
    <row r="1871">
      <c r="A1871" s="5"/>
      <c r="D1871" s="90"/>
      <c r="E1871" s="90"/>
      <c r="F1871" s="5"/>
      <c r="G1871" s="5"/>
      <c r="H1871" s="5"/>
      <c r="I1871" s="5"/>
      <c r="J1871" s="5"/>
      <c r="K1871" s="5"/>
      <c r="M1871" s="5"/>
    </row>
    <row r="1872">
      <c r="A1872" s="5"/>
      <c r="D1872" s="90"/>
      <c r="E1872" s="90"/>
      <c r="F1872" s="5"/>
      <c r="G1872" s="5"/>
      <c r="H1872" s="5"/>
      <c r="I1872" s="5"/>
      <c r="J1872" s="5"/>
      <c r="K1872" s="5"/>
      <c r="M1872" s="5"/>
    </row>
    <row r="1873">
      <c r="A1873" s="5"/>
      <c r="D1873" s="90"/>
      <c r="E1873" s="90"/>
      <c r="F1873" s="5"/>
      <c r="G1873" s="5"/>
      <c r="H1873" s="5"/>
      <c r="I1873" s="5"/>
      <c r="J1873" s="5"/>
      <c r="K1873" s="5"/>
      <c r="M1873" s="5"/>
    </row>
    <row r="1874">
      <c r="A1874" s="5"/>
      <c r="D1874" s="90"/>
      <c r="E1874" s="90"/>
      <c r="F1874" s="5"/>
      <c r="G1874" s="5"/>
      <c r="H1874" s="5"/>
      <c r="I1874" s="5"/>
      <c r="J1874" s="5"/>
      <c r="K1874" s="5"/>
      <c r="M1874" s="5"/>
    </row>
    <row r="1875">
      <c r="A1875" s="5"/>
      <c r="D1875" s="90"/>
      <c r="E1875" s="90"/>
      <c r="F1875" s="5"/>
      <c r="G1875" s="5"/>
      <c r="H1875" s="5"/>
      <c r="I1875" s="5"/>
      <c r="J1875" s="5"/>
      <c r="K1875" s="5"/>
      <c r="M1875" s="5"/>
    </row>
    <row r="1876">
      <c r="A1876" s="5"/>
      <c r="D1876" s="90"/>
      <c r="E1876" s="90"/>
      <c r="F1876" s="5"/>
      <c r="G1876" s="5"/>
      <c r="H1876" s="5"/>
      <c r="I1876" s="5"/>
      <c r="J1876" s="5"/>
      <c r="K1876" s="5"/>
      <c r="M1876" s="5"/>
    </row>
    <row r="1877">
      <c r="A1877" s="5"/>
      <c r="D1877" s="90"/>
      <c r="E1877" s="90"/>
      <c r="F1877" s="5"/>
      <c r="G1877" s="5"/>
      <c r="H1877" s="5"/>
      <c r="I1877" s="5"/>
      <c r="J1877" s="5"/>
      <c r="K1877" s="5"/>
      <c r="M1877" s="5"/>
    </row>
    <row r="1878">
      <c r="A1878" s="5"/>
      <c r="D1878" s="90"/>
      <c r="E1878" s="90"/>
      <c r="F1878" s="5"/>
      <c r="G1878" s="5"/>
      <c r="H1878" s="5"/>
      <c r="I1878" s="5"/>
      <c r="J1878" s="5"/>
      <c r="K1878" s="5"/>
      <c r="M1878" s="5"/>
    </row>
    <row r="1879">
      <c r="A1879" s="5"/>
      <c r="D1879" s="90"/>
      <c r="E1879" s="90"/>
      <c r="F1879" s="5"/>
      <c r="G1879" s="5"/>
      <c r="H1879" s="5"/>
      <c r="I1879" s="5"/>
      <c r="J1879" s="5"/>
      <c r="K1879" s="5"/>
      <c r="M1879" s="5"/>
    </row>
    <row r="1880">
      <c r="A1880" s="5"/>
      <c r="D1880" s="90"/>
      <c r="E1880" s="90"/>
      <c r="F1880" s="5"/>
      <c r="G1880" s="5"/>
      <c r="H1880" s="5"/>
      <c r="I1880" s="5"/>
      <c r="J1880" s="5"/>
      <c r="K1880" s="5"/>
      <c r="M1880" s="5"/>
    </row>
    <row r="1881">
      <c r="A1881" s="5"/>
      <c r="D1881" s="90"/>
      <c r="E1881" s="90"/>
      <c r="F1881" s="5"/>
      <c r="G1881" s="5"/>
      <c r="H1881" s="5"/>
      <c r="I1881" s="5"/>
      <c r="J1881" s="5"/>
      <c r="K1881" s="5"/>
      <c r="M1881" s="5"/>
    </row>
    <row r="1882">
      <c r="A1882" s="5"/>
      <c r="D1882" s="90"/>
      <c r="E1882" s="90"/>
      <c r="F1882" s="5"/>
      <c r="G1882" s="5"/>
      <c r="H1882" s="5"/>
      <c r="I1882" s="5"/>
      <c r="J1882" s="5"/>
      <c r="K1882" s="5"/>
      <c r="M1882" s="5"/>
    </row>
    <row r="1883">
      <c r="A1883" s="5"/>
      <c r="D1883" s="90"/>
      <c r="E1883" s="90"/>
      <c r="F1883" s="5"/>
      <c r="G1883" s="5"/>
      <c r="H1883" s="5"/>
      <c r="I1883" s="5"/>
      <c r="J1883" s="5"/>
      <c r="K1883" s="5"/>
      <c r="M1883" s="5"/>
    </row>
    <row r="1884">
      <c r="A1884" s="5"/>
      <c r="D1884" s="90"/>
      <c r="E1884" s="90"/>
      <c r="F1884" s="5"/>
      <c r="G1884" s="5"/>
      <c r="H1884" s="5"/>
      <c r="I1884" s="5"/>
      <c r="J1884" s="5"/>
      <c r="K1884" s="5"/>
      <c r="M1884" s="5"/>
    </row>
    <row r="1885">
      <c r="A1885" s="5"/>
      <c r="D1885" s="90"/>
      <c r="E1885" s="90"/>
      <c r="F1885" s="5"/>
      <c r="G1885" s="5"/>
      <c r="H1885" s="5"/>
      <c r="I1885" s="5"/>
      <c r="J1885" s="5"/>
      <c r="K1885" s="5"/>
      <c r="M1885" s="5"/>
    </row>
    <row r="1886">
      <c r="A1886" s="5"/>
      <c r="D1886" s="90"/>
      <c r="E1886" s="90"/>
      <c r="F1886" s="5"/>
      <c r="G1886" s="5"/>
      <c r="H1886" s="5"/>
      <c r="I1886" s="5"/>
      <c r="J1886" s="5"/>
      <c r="K1886" s="5"/>
      <c r="M1886" s="5"/>
    </row>
    <row r="1887">
      <c r="A1887" s="5"/>
      <c r="D1887" s="90"/>
      <c r="E1887" s="90"/>
      <c r="F1887" s="5"/>
      <c r="G1887" s="5"/>
      <c r="H1887" s="5"/>
      <c r="I1887" s="5"/>
      <c r="J1887" s="5"/>
      <c r="K1887" s="5"/>
      <c r="M1887" s="5"/>
    </row>
    <row r="1888">
      <c r="A1888" s="5"/>
      <c r="D1888" s="90"/>
      <c r="E1888" s="90"/>
      <c r="F1888" s="5"/>
      <c r="G1888" s="5"/>
      <c r="H1888" s="5"/>
      <c r="I1888" s="5"/>
      <c r="J1888" s="5"/>
      <c r="K1888" s="5"/>
      <c r="M1888" s="5"/>
    </row>
    <row r="1889">
      <c r="A1889" s="5"/>
      <c r="D1889" s="90"/>
      <c r="E1889" s="90"/>
      <c r="F1889" s="5"/>
      <c r="G1889" s="5"/>
      <c r="H1889" s="5"/>
      <c r="I1889" s="5"/>
      <c r="J1889" s="5"/>
      <c r="K1889" s="5"/>
      <c r="M1889" s="5"/>
    </row>
    <row r="1890">
      <c r="A1890" s="5"/>
      <c r="D1890" s="90"/>
      <c r="E1890" s="90"/>
      <c r="F1890" s="5"/>
      <c r="G1890" s="5"/>
      <c r="H1890" s="5"/>
      <c r="I1890" s="5"/>
      <c r="J1890" s="5"/>
      <c r="K1890" s="5"/>
      <c r="M1890" s="5"/>
    </row>
    <row r="1891">
      <c r="A1891" s="5"/>
      <c r="D1891" s="90"/>
      <c r="E1891" s="90"/>
      <c r="F1891" s="5"/>
      <c r="G1891" s="5"/>
      <c r="H1891" s="5"/>
      <c r="I1891" s="5"/>
      <c r="J1891" s="5"/>
      <c r="K1891" s="5"/>
      <c r="M1891" s="5"/>
    </row>
    <row r="1892">
      <c r="A1892" s="5"/>
      <c r="D1892" s="90"/>
      <c r="E1892" s="90"/>
      <c r="F1892" s="5"/>
      <c r="G1892" s="5"/>
      <c r="H1892" s="5"/>
      <c r="I1892" s="5"/>
      <c r="J1892" s="5"/>
      <c r="K1892" s="5"/>
      <c r="M1892" s="5"/>
    </row>
    <row r="1893">
      <c r="A1893" s="5"/>
      <c r="D1893" s="90"/>
      <c r="E1893" s="90"/>
      <c r="F1893" s="5"/>
      <c r="G1893" s="5"/>
      <c r="H1893" s="5"/>
      <c r="I1893" s="5"/>
      <c r="J1893" s="5"/>
      <c r="K1893" s="5"/>
      <c r="M1893" s="5"/>
    </row>
    <row r="1894">
      <c r="A1894" s="5"/>
      <c r="D1894" s="90"/>
      <c r="E1894" s="90"/>
      <c r="F1894" s="5"/>
      <c r="G1894" s="5"/>
      <c r="H1894" s="5"/>
      <c r="I1894" s="5"/>
      <c r="J1894" s="5"/>
      <c r="K1894" s="5"/>
      <c r="M1894" s="5"/>
    </row>
    <row r="1895">
      <c r="A1895" s="5"/>
      <c r="D1895" s="90"/>
      <c r="E1895" s="90"/>
      <c r="F1895" s="5"/>
      <c r="G1895" s="5"/>
      <c r="H1895" s="5"/>
      <c r="I1895" s="5"/>
      <c r="J1895" s="5"/>
      <c r="K1895" s="5"/>
      <c r="M1895" s="5"/>
    </row>
    <row r="1896">
      <c r="A1896" s="5"/>
      <c r="D1896" s="90"/>
      <c r="E1896" s="90"/>
      <c r="F1896" s="5"/>
      <c r="G1896" s="5"/>
      <c r="H1896" s="5"/>
      <c r="I1896" s="5"/>
      <c r="J1896" s="5"/>
      <c r="K1896" s="5"/>
      <c r="M1896" s="5"/>
    </row>
    <row r="1897">
      <c r="A1897" s="5"/>
      <c r="D1897" s="90"/>
      <c r="E1897" s="90"/>
      <c r="F1897" s="5"/>
      <c r="G1897" s="5"/>
      <c r="H1897" s="5"/>
      <c r="I1897" s="5"/>
      <c r="J1897" s="5"/>
      <c r="K1897" s="5"/>
      <c r="M1897" s="5"/>
    </row>
    <row r="1898">
      <c r="A1898" s="5"/>
      <c r="D1898" s="90"/>
      <c r="E1898" s="90"/>
      <c r="F1898" s="5"/>
      <c r="G1898" s="5"/>
      <c r="H1898" s="5"/>
      <c r="I1898" s="5"/>
      <c r="J1898" s="5"/>
      <c r="K1898" s="5"/>
      <c r="M1898" s="5"/>
    </row>
    <row r="1899">
      <c r="A1899" s="5"/>
      <c r="D1899" s="90"/>
      <c r="E1899" s="90"/>
      <c r="F1899" s="5"/>
      <c r="G1899" s="5"/>
      <c r="H1899" s="5"/>
      <c r="I1899" s="5"/>
      <c r="J1899" s="5"/>
      <c r="K1899" s="5"/>
      <c r="M1899" s="5"/>
    </row>
    <row r="1900">
      <c r="A1900" s="5"/>
      <c r="D1900" s="90"/>
      <c r="E1900" s="90"/>
      <c r="F1900" s="5"/>
      <c r="G1900" s="5"/>
      <c r="H1900" s="5"/>
      <c r="I1900" s="5"/>
      <c r="J1900" s="5"/>
      <c r="K1900" s="5"/>
      <c r="M1900" s="5"/>
    </row>
    <row r="1901">
      <c r="A1901" s="5"/>
      <c r="D1901" s="90"/>
      <c r="E1901" s="90"/>
      <c r="F1901" s="5"/>
      <c r="G1901" s="5"/>
      <c r="H1901" s="5"/>
      <c r="I1901" s="5"/>
      <c r="J1901" s="5"/>
      <c r="K1901" s="5"/>
      <c r="M1901" s="5"/>
    </row>
    <row r="1902">
      <c r="A1902" s="5"/>
      <c r="D1902" s="90"/>
      <c r="E1902" s="90"/>
      <c r="F1902" s="5"/>
      <c r="G1902" s="5"/>
      <c r="H1902" s="5"/>
      <c r="I1902" s="5"/>
      <c r="J1902" s="5"/>
      <c r="K1902" s="5"/>
      <c r="M1902" s="5"/>
    </row>
    <row r="1903">
      <c r="A1903" s="5"/>
      <c r="D1903" s="90"/>
      <c r="E1903" s="90"/>
      <c r="F1903" s="5"/>
      <c r="G1903" s="5"/>
      <c r="H1903" s="5"/>
      <c r="I1903" s="5"/>
      <c r="J1903" s="5"/>
      <c r="K1903" s="5"/>
      <c r="M1903" s="5"/>
    </row>
    <row r="1904">
      <c r="A1904" s="5"/>
      <c r="D1904" s="90"/>
      <c r="E1904" s="90"/>
      <c r="F1904" s="5"/>
      <c r="G1904" s="5"/>
      <c r="H1904" s="5"/>
      <c r="I1904" s="5"/>
      <c r="J1904" s="5"/>
      <c r="K1904" s="5"/>
      <c r="M1904" s="5"/>
    </row>
    <row r="1905">
      <c r="A1905" s="5"/>
      <c r="D1905" s="90"/>
      <c r="E1905" s="90"/>
      <c r="F1905" s="5"/>
      <c r="G1905" s="5"/>
      <c r="H1905" s="5"/>
      <c r="I1905" s="5"/>
      <c r="J1905" s="5"/>
      <c r="K1905" s="5"/>
      <c r="M1905" s="5"/>
    </row>
    <row r="1906">
      <c r="A1906" s="5"/>
      <c r="D1906" s="90"/>
      <c r="E1906" s="90"/>
      <c r="F1906" s="5"/>
      <c r="G1906" s="5"/>
      <c r="H1906" s="5"/>
      <c r="I1906" s="5"/>
      <c r="J1906" s="5"/>
      <c r="K1906" s="5"/>
      <c r="M1906" s="5"/>
    </row>
    <row r="1907">
      <c r="A1907" s="5"/>
      <c r="D1907" s="90"/>
      <c r="E1907" s="90"/>
      <c r="F1907" s="5"/>
      <c r="G1907" s="5"/>
      <c r="H1907" s="5"/>
      <c r="I1907" s="5"/>
      <c r="J1907" s="5"/>
      <c r="K1907" s="5"/>
      <c r="M1907" s="5"/>
    </row>
    <row r="1908">
      <c r="A1908" s="5"/>
      <c r="D1908" s="90"/>
      <c r="E1908" s="90"/>
      <c r="F1908" s="5"/>
      <c r="G1908" s="5"/>
      <c r="H1908" s="5"/>
      <c r="I1908" s="5"/>
      <c r="J1908" s="5"/>
      <c r="K1908" s="5"/>
      <c r="M1908" s="5"/>
    </row>
    <row r="1909">
      <c r="A1909" s="5"/>
      <c r="D1909" s="90"/>
      <c r="E1909" s="90"/>
      <c r="F1909" s="5"/>
      <c r="G1909" s="5"/>
      <c r="H1909" s="5"/>
      <c r="I1909" s="5"/>
      <c r="J1909" s="5"/>
      <c r="K1909" s="5"/>
      <c r="M1909" s="5"/>
    </row>
    <row r="1910">
      <c r="A1910" s="5"/>
      <c r="D1910" s="90"/>
      <c r="E1910" s="90"/>
      <c r="F1910" s="5"/>
      <c r="G1910" s="5"/>
      <c r="H1910" s="5"/>
      <c r="I1910" s="5"/>
      <c r="J1910" s="5"/>
      <c r="K1910" s="5"/>
      <c r="M1910" s="5"/>
    </row>
    <row r="1911">
      <c r="A1911" s="5"/>
      <c r="D1911" s="90"/>
      <c r="E1911" s="90"/>
      <c r="F1911" s="5"/>
      <c r="G1911" s="5"/>
      <c r="H1911" s="5"/>
      <c r="I1911" s="5"/>
      <c r="J1911" s="5"/>
      <c r="K1911" s="5"/>
      <c r="M1911" s="5"/>
    </row>
    <row r="1912">
      <c r="A1912" s="5"/>
      <c r="D1912" s="90"/>
      <c r="E1912" s="90"/>
      <c r="F1912" s="5"/>
      <c r="G1912" s="5"/>
      <c r="H1912" s="5"/>
      <c r="I1912" s="5"/>
      <c r="J1912" s="5"/>
      <c r="K1912" s="5"/>
      <c r="M1912" s="5"/>
    </row>
    <row r="1913">
      <c r="A1913" s="5"/>
      <c r="D1913" s="90"/>
      <c r="E1913" s="90"/>
      <c r="F1913" s="5"/>
      <c r="G1913" s="5"/>
      <c r="H1913" s="5"/>
      <c r="I1913" s="5"/>
      <c r="J1913" s="5"/>
      <c r="K1913" s="5"/>
      <c r="M1913" s="5"/>
    </row>
    <row r="1914">
      <c r="A1914" s="5"/>
      <c r="D1914" s="90"/>
      <c r="E1914" s="90"/>
      <c r="F1914" s="5"/>
      <c r="G1914" s="5"/>
      <c r="H1914" s="5"/>
      <c r="I1914" s="5"/>
      <c r="J1914" s="5"/>
      <c r="K1914" s="5"/>
      <c r="M1914" s="5"/>
    </row>
    <row r="1915">
      <c r="A1915" s="5"/>
      <c r="D1915" s="90"/>
      <c r="E1915" s="90"/>
      <c r="F1915" s="5"/>
      <c r="G1915" s="5"/>
      <c r="H1915" s="5"/>
      <c r="I1915" s="5"/>
      <c r="J1915" s="5"/>
      <c r="K1915" s="5"/>
      <c r="M1915" s="5"/>
    </row>
    <row r="1916">
      <c r="A1916" s="5"/>
      <c r="D1916" s="90"/>
      <c r="E1916" s="90"/>
      <c r="F1916" s="5"/>
      <c r="G1916" s="5"/>
      <c r="H1916" s="5"/>
      <c r="I1916" s="5"/>
      <c r="J1916" s="5"/>
      <c r="K1916" s="5"/>
      <c r="M1916" s="5"/>
    </row>
    <row r="1917">
      <c r="A1917" s="5"/>
      <c r="D1917" s="90"/>
      <c r="E1917" s="90"/>
      <c r="F1917" s="5"/>
      <c r="G1917" s="5"/>
      <c r="H1917" s="5"/>
      <c r="I1917" s="5"/>
      <c r="J1917" s="5"/>
      <c r="K1917" s="5"/>
      <c r="M1917" s="5"/>
    </row>
    <row r="1918">
      <c r="A1918" s="5"/>
      <c r="D1918" s="90"/>
      <c r="E1918" s="90"/>
      <c r="F1918" s="5"/>
      <c r="G1918" s="5"/>
      <c r="H1918" s="5"/>
      <c r="I1918" s="5"/>
      <c r="J1918" s="5"/>
      <c r="K1918" s="5"/>
      <c r="M1918" s="5"/>
    </row>
    <row r="1919">
      <c r="A1919" s="5"/>
      <c r="D1919" s="90"/>
      <c r="E1919" s="90"/>
      <c r="F1919" s="5"/>
      <c r="G1919" s="5"/>
      <c r="H1919" s="5"/>
      <c r="I1919" s="5"/>
      <c r="J1919" s="5"/>
      <c r="K1919" s="5"/>
      <c r="M1919" s="5"/>
    </row>
    <row r="1920">
      <c r="A1920" s="5"/>
      <c r="D1920" s="90"/>
      <c r="E1920" s="90"/>
      <c r="F1920" s="5"/>
      <c r="G1920" s="5"/>
      <c r="H1920" s="5"/>
      <c r="I1920" s="5"/>
      <c r="J1920" s="5"/>
      <c r="K1920" s="5"/>
      <c r="M1920" s="5"/>
    </row>
    <row r="1921">
      <c r="A1921" s="5"/>
      <c r="D1921" s="90"/>
      <c r="E1921" s="90"/>
      <c r="F1921" s="5"/>
      <c r="G1921" s="5"/>
      <c r="H1921" s="5"/>
      <c r="I1921" s="5"/>
      <c r="J1921" s="5"/>
      <c r="K1921" s="5"/>
      <c r="M1921" s="5"/>
    </row>
    <row r="1922">
      <c r="A1922" s="5"/>
      <c r="D1922" s="90"/>
      <c r="E1922" s="90"/>
      <c r="F1922" s="5"/>
      <c r="G1922" s="5"/>
      <c r="H1922" s="5"/>
      <c r="I1922" s="5"/>
      <c r="J1922" s="5"/>
      <c r="K1922" s="5"/>
      <c r="M1922" s="5"/>
    </row>
    <row r="1923">
      <c r="A1923" s="5"/>
      <c r="D1923" s="90"/>
      <c r="E1923" s="90"/>
      <c r="F1923" s="5"/>
      <c r="G1923" s="5"/>
      <c r="H1923" s="5"/>
      <c r="I1923" s="5"/>
      <c r="J1923" s="5"/>
      <c r="K1923" s="5"/>
      <c r="M1923" s="5"/>
    </row>
    <row r="1924">
      <c r="A1924" s="5"/>
      <c r="D1924" s="90"/>
      <c r="E1924" s="90"/>
      <c r="F1924" s="5"/>
      <c r="G1924" s="5"/>
      <c r="H1924" s="5"/>
      <c r="I1924" s="5"/>
      <c r="J1924" s="5"/>
      <c r="K1924" s="5"/>
      <c r="M1924" s="5"/>
    </row>
    <row r="1925">
      <c r="A1925" s="5"/>
      <c r="D1925" s="90"/>
      <c r="E1925" s="90"/>
      <c r="F1925" s="5"/>
      <c r="G1925" s="5"/>
      <c r="H1925" s="5"/>
      <c r="I1925" s="5"/>
      <c r="J1925" s="5"/>
      <c r="K1925" s="5"/>
      <c r="M1925" s="5"/>
    </row>
    <row r="1926">
      <c r="A1926" s="5"/>
      <c r="D1926" s="90"/>
      <c r="E1926" s="90"/>
      <c r="F1926" s="5"/>
      <c r="G1926" s="5"/>
      <c r="H1926" s="5"/>
      <c r="I1926" s="5"/>
      <c r="J1926" s="5"/>
      <c r="K1926" s="5"/>
      <c r="M1926" s="5"/>
    </row>
    <row r="1927">
      <c r="A1927" s="5"/>
      <c r="D1927" s="90"/>
      <c r="E1927" s="90"/>
      <c r="F1927" s="5"/>
      <c r="G1927" s="5"/>
      <c r="H1927" s="5"/>
      <c r="I1927" s="5"/>
      <c r="J1927" s="5"/>
      <c r="K1927" s="5"/>
      <c r="M1927" s="5"/>
    </row>
    <row r="1928">
      <c r="A1928" s="5"/>
      <c r="D1928" s="90"/>
      <c r="E1928" s="90"/>
      <c r="F1928" s="5"/>
      <c r="G1928" s="5"/>
      <c r="H1928" s="5"/>
      <c r="I1928" s="5"/>
      <c r="J1928" s="5"/>
      <c r="K1928" s="5"/>
      <c r="M1928" s="5"/>
    </row>
    <row r="1929">
      <c r="A1929" s="5"/>
      <c r="D1929" s="90"/>
      <c r="E1929" s="90"/>
      <c r="F1929" s="5"/>
      <c r="G1929" s="5"/>
      <c r="H1929" s="5"/>
      <c r="I1929" s="5"/>
      <c r="J1929" s="5"/>
      <c r="K1929" s="5"/>
      <c r="M1929" s="5"/>
    </row>
    <row r="1930">
      <c r="A1930" s="5"/>
      <c r="D1930" s="90"/>
      <c r="E1930" s="90"/>
      <c r="F1930" s="5"/>
      <c r="G1930" s="5"/>
      <c r="H1930" s="5"/>
      <c r="I1930" s="5"/>
      <c r="J1930" s="5"/>
      <c r="K1930" s="5"/>
      <c r="M1930" s="5"/>
    </row>
    <row r="1931">
      <c r="A1931" s="5"/>
      <c r="D1931" s="90"/>
      <c r="E1931" s="90"/>
      <c r="F1931" s="5"/>
      <c r="G1931" s="5"/>
      <c r="H1931" s="5"/>
      <c r="I1931" s="5"/>
      <c r="J1931" s="5"/>
      <c r="K1931" s="5"/>
      <c r="M1931" s="5"/>
    </row>
    <row r="1932">
      <c r="A1932" s="5"/>
      <c r="D1932" s="90"/>
      <c r="E1932" s="90"/>
      <c r="F1932" s="5"/>
      <c r="G1932" s="5"/>
      <c r="H1932" s="5"/>
      <c r="I1932" s="5"/>
      <c r="J1932" s="5"/>
      <c r="K1932" s="5"/>
      <c r="M1932" s="5"/>
    </row>
    <row r="1933">
      <c r="A1933" s="5"/>
      <c r="D1933" s="90"/>
      <c r="E1933" s="90"/>
      <c r="F1933" s="5"/>
      <c r="G1933" s="5"/>
      <c r="H1933" s="5"/>
      <c r="I1933" s="5"/>
      <c r="J1933" s="5"/>
      <c r="K1933" s="5"/>
      <c r="M1933" s="5"/>
    </row>
    <row r="1934">
      <c r="A1934" s="5"/>
      <c r="D1934" s="90"/>
      <c r="E1934" s="90"/>
      <c r="F1934" s="5"/>
      <c r="G1934" s="5"/>
      <c r="H1934" s="5"/>
      <c r="I1934" s="5"/>
      <c r="J1934" s="5"/>
      <c r="K1934" s="5"/>
      <c r="M1934" s="5"/>
    </row>
    <row r="1935">
      <c r="A1935" s="5"/>
      <c r="D1935" s="90"/>
      <c r="E1935" s="90"/>
      <c r="F1935" s="5"/>
      <c r="G1935" s="5"/>
      <c r="H1935" s="5"/>
      <c r="I1935" s="5"/>
      <c r="J1935" s="5"/>
      <c r="K1935" s="5"/>
      <c r="M1935" s="5"/>
    </row>
    <row r="1936">
      <c r="A1936" s="5"/>
      <c r="D1936" s="90"/>
      <c r="E1936" s="90"/>
      <c r="F1936" s="5"/>
      <c r="G1936" s="5"/>
      <c r="H1936" s="5"/>
      <c r="I1936" s="5"/>
      <c r="J1936" s="5"/>
      <c r="K1936" s="5"/>
      <c r="M1936" s="5"/>
    </row>
    <row r="1937">
      <c r="A1937" s="5"/>
      <c r="D1937" s="90"/>
      <c r="E1937" s="90"/>
      <c r="F1937" s="5"/>
      <c r="G1937" s="5"/>
      <c r="H1937" s="5"/>
      <c r="I1937" s="5"/>
      <c r="J1937" s="5"/>
      <c r="K1937" s="5"/>
      <c r="M1937" s="5"/>
    </row>
    <row r="1938">
      <c r="A1938" s="5"/>
      <c r="D1938" s="90"/>
      <c r="E1938" s="90"/>
      <c r="F1938" s="5"/>
      <c r="G1938" s="5"/>
      <c r="H1938" s="5"/>
      <c r="I1938" s="5"/>
      <c r="J1938" s="5"/>
      <c r="K1938" s="5"/>
      <c r="M1938" s="5"/>
    </row>
    <row r="1939">
      <c r="A1939" s="5"/>
      <c r="D1939" s="90"/>
      <c r="E1939" s="90"/>
      <c r="F1939" s="5"/>
      <c r="G1939" s="5"/>
      <c r="H1939" s="5"/>
      <c r="I1939" s="5"/>
      <c r="J1939" s="5"/>
      <c r="K1939" s="5"/>
      <c r="M1939" s="5"/>
    </row>
    <row r="1940">
      <c r="A1940" s="5"/>
      <c r="D1940" s="90"/>
      <c r="E1940" s="90"/>
      <c r="F1940" s="5"/>
      <c r="G1940" s="5"/>
      <c r="H1940" s="5"/>
      <c r="I1940" s="5"/>
      <c r="J1940" s="5"/>
      <c r="K1940" s="5"/>
      <c r="M1940" s="5"/>
    </row>
    <row r="1941">
      <c r="A1941" s="5"/>
      <c r="D1941" s="90"/>
      <c r="E1941" s="90"/>
      <c r="F1941" s="5"/>
      <c r="G1941" s="5"/>
      <c r="H1941" s="5"/>
      <c r="I1941" s="5"/>
      <c r="J1941" s="5"/>
      <c r="K1941" s="5"/>
      <c r="M1941" s="5"/>
    </row>
    <row r="1942">
      <c r="A1942" s="5"/>
      <c r="D1942" s="90"/>
      <c r="E1942" s="90"/>
      <c r="F1942" s="5"/>
      <c r="G1942" s="5"/>
      <c r="H1942" s="5"/>
      <c r="I1942" s="5"/>
      <c r="J1942" s="5"/>
      <c r="K1942" s="5"/>
      <c r="M1942" s="5"/>
    </row>
    <row r="1943">
      <c r="A1943" s="5"/>
      <c r="D1943" s="90"/>
      <c r="E1943" s="90"/>
      <c r="F1943" s="5"/>
      <c r="G1943" s="5"/>
      <c r="H1943" s="5"/>
      <c r="I1943" s="5"/>
      <c r="J1943" s="5"/>
      <c r="K1943" s="5"/>
      <c r="M1943" s="5"/>
    </row>
    <row r="1944">
      <c r="A1944" s="5"/>
      <c r="D1944" s="90"/>
      <c r="E1944" s="90"/>
      <c r="F1944" s="5"/>
      <c r="G1944" s="5"/>
      <c r="H1944" s="5"/>
      <c r="I1944" s="5"/>
      <c r="J1944" s="5"/>
      <c r="K1944" s="5"/>
      <c r="M1944" s="5"/>
    </row>
    <row r="1945">
      <c r="A1945" s="5"/>
      <c r="D1945" s="90"/>
      <c r="E1945" s="90"/>
      <c r="F1945" s="5"/>
      <c r="G1945" s="5"/>
      <c r="H1945" s="5"/>
      <c r="I1945" s="5"/>
      <c r="J1945" s="5"/>
      <c r="K1945" s="5"/>
      <c r="M1945" s="5"/>
    </row>
    <row r="1946">
      <c r="A1946" s="5"/>
      <c r="D1946" s="90"/>
      <c r="E1946" s="90"/>
      <c r="F1946" s="5"/>
      <c r="G1946" s="5"/>
      <c r="H1946" s="5"/>
      <c r="I1946" s="5"/>
      <c r="J1946" s="5"/>
      <c r="K1946" s="5"/>
      <c r="M1946" s="5"/>
    </row>
    <row r="1947">
      <c r="A1947" s="5"/>
      <c r="D1947" s="90"/>
      <c r="E1947" s="90"/>
      <c r="F1947" s="5"/>
      <c r="G1947" s="5"/>
      <c r="H1947" s="5"/>
      <c r="I1947" s="5"/>
      <c r="J1947" s="5"/>
      <c r="K1947" s="5"/>
      <c r="M1947" s="5"/>
    </row>
    <row r="1948">
      <c r="A1948" s="5"/>
      <c r="D1948" s="90"/>
      <c r="E1948" s="90"/>
      <c r="F1948" s="5"/>
      <c r="G1948" s="5"/>
      <c r="H1948" s="5"/>
      <c r="I1948" s="5"/>
      <c r="J1948" s="5"/>
      <c r="K1948" s="5"/>
      <c r="M1948" s="5"/>
    </row>
    <row r="1949">
      <c r="A1949" s="5"/>
      <c r="D1949" s="90"/>
      <c r="E1949" s="90"/>
      <c r="F1949" s="5"/>
      <c r="G1949" s="5"/>
      <c r="H1949" s="5"/>
      <c r="I1949" s="5"/>
      <c r="J1949" s="5"/>
      <c r="K1949" s="5"/>
      <c r="M1949" s="5"/>
    </row>
    <row r="1950">
      <c r="A1950" s="5"/>
      <c r="D1950" s="90"/>
      <c r="E1950" s="90"/>
      <c r="F1950" s="5"/>
      <c r="G1950" s="5"/>
      <c r="H1950" s="5"/>
      <c r="I1950" s="5"/>
      <c r="J1950" s="5"/>
      <c r="K1950" s="5"/>
      <c r="M1950" s="5"/>
    </row>
    <row r="1951">
      <c r="A1951" s="5"/>
      <c r="D1951" s="90"/>
      <c r="E1951" s="90"/>
      <c r="F1951" s="5"/>
      <c r="G1951" s="5"/>
      <c r="H1951" s="5"/>
      <c r="I1951" s="5"/>
      <c r="J1951" s="5"/>
      <c r="K1951" s="5"/>
      <c r="M1951" s="5"/>
    </row>
    <row r="1952">
      <c r="A1952" s="5"/>
      <c r="D1952" s="90"/>
      <c r="E1952" s="90"/>
      <c r="F1952" s="5"/>
      <c r="G1952" s="5"/>
      <c r="H1952" s="5"/>
      <c r="I1952" s="5"/>
      <c r="J1952" s="5"/>
      <c r="K1952" s="5"/>
      <c r="M1952" s="5"/>
    </row>
    <row r="1953">
      <c r="A1953" s="5"/>
      <c r="D1953" s="90"/>
      <c r="E1953" s="90"/>
      <c r="F1953" s="5"/>
      <c r="G1953" s="5"/>
      <c r="H1953" s="5"/>
      <c r="I1953" s="5"/>
      <c r="J1953" s="5"/>
      <c r="K1953" s="5"/>
      <c r="M1953" s="5"/>
    </row>
    <row r="1954">
      <c r="A1954" s="5"/>
      <c r="D1954" s="90"/>
      <c r="E1954" s="90"/>
      <c r="F1954" s="5"/>
      <c r="G1954" s="5"/>
      <c r="H1954" s="5"/>
      <c r="I1954" s="5"/>
      <c r="J1954" s="5"/>
      <c r="K1954" s="5"/>
      <c r="M1954" s="5"/>
    </row>
    <row r="1955">
      <c r="A1955" s="5"/>
      <c r="D1955" s="90"/>
      <c r="E1955" s="90"/>
      <c r="F1955" s="5"/>
      <c r="G1955" s="5"/>
      <c r="H1955" s="5"/>
      <c r="I1955" s="5"/>
      <c r="J1955" s="5"/>
      <c r="K1955" s="5"/>
      <c r="M1955" s="5"/>
    </row>
    <row r="1956">
      <c r="A1956" s="5"/>
      <c r="D1956" s="90"/>
      <c r="E1956" s="90"/>
      <c r="F1956" s="5"/>
      <c r="G1956" s="5"/>
      <c r="H1956" s="5"/>
      <c r="I1956" s="5"/>
      <c r="J1956" s="5"/>
      <c r="K1956" s="5"/>
      <c r="M1956" s="5"/>
    </row>
    <row r="1957">
      <c r="A1957" s="5"/>
      <c r="D1957" s="90"/>
      <c r="E1957" s="90"/>
      <c r="F1957" s="5"/>
      <c r="G1957" s="5"/>
      <c r="H1957" s="5"/>
      <c r="I1957" s="5"/>
      <c r="J1957" s="5"/>
      <c r="K1957" s="5"/>
      <c r="M1957" s="5"/>
    </row>
    <row r="1958">
      <c r="A1958" s="5"/>
      <c r="D1958" s="90"/>
      <c r="E1958" s="90"/>
      <c r="F1958" s="5"/>
      <c r="G1958" s="5"/>
      <c r="H1958" s="5"/>
      <c r="I1958" s="5"/>
      <c r="J1958" s="5"/>
      <c r="K1958" s="5"/>
      <c r="M1958" s="5"/>
    </row>
    <row r="1959">
      <c r="A1959" s="5"/>
      <c r="D1959" s="90"/>
      <c r="E1959" s="90"/>
      <c r="F1959" s="5"/>
      <c r="G1959" s="5"/>
      <c r="H1959" s="5"/>
      <c r="I1959" s="5"/>
      <c r="J1959" s="5"/>
      <c r="K1959" s="5"/>
      <c r="M1959" s="5"/>
    </row>
    <row r="1960">
      <c r="A1960" s="5"/>
      <c r="D1960" s="90"/>
      <c r="E1960" s="90"/>
      <c r="F1960" s="5"/>
      <c r="G1960" s="5"/>
      <c r="H1960" s="5"/>
      <c r="I1960" s="5"/>
      <c r="J1960" s="5"/>
      <c r="K1960" s="5"/>
      <c r="M1960" s="5"/>
    </row>
    <row r="1961">
      <c r="A1961" s="5"/>
      <c r="D1961" s="90"/>
      <c r="E1961" s="90"/>
      <c r="F1961" s="5"/>
      <c r="G1961" s="5"/>
      <c r="H1961" s="5"/>
      <c r="I1961" s="5"/>
      <c r="J1961" s="5"/>
      <c r="K1961" s="5"/>
      <c r="M1961" s="5"/>
    </row>
    <row r="1962">
      <c r="A1962" s="5"/>
      <c r="D1962" s="90"/>
      <c r="E1962" s="90"/>
      <c r="F1962" s="5"/>
      <c r="G1962" s="5"/>
      <c r="H1962" s="5"/>
      <c r="I1962" s="5"/>
      <c r="J1962" s="5"/>
      <c r="K1962" s="5"/>
      <c r="M1962" s="5"/>
    </row>
    <row r="1963">
      <c r="A1963" s="5"/>
      <c r="D1963" s="90"/>
      <c r="E1963" s="90"/>
      <c r="F1963" s="5"/>
      <c r="G1963" s="5"/>
      <c r="H1963" s="5"/>
      <c r="I1963" s="5"/>
      <c r="J1963" s="5"/>
      <c r="K1963" s="5"/>
      <c r="M1963" s="5"/>
    </row>
    <row r="1964">
      <c r="A1964" s="5"/>
      <c r="D1964" s="90"/>
      <c r="E1964" s="90"/>
      <c r="F1964" s="5"/>
      <c r="G1964" s="5"/>
      <c r="H1964" s="5"/>
      <c r="I1964" s="5"/>
      <c r="J1964" s="5"/>
      <c r="K1964" s="5"/>
      <c r="M1964" s="5"/>
    </row>
    <row r="1965">
      <c r="A1965" s="5"/>
      <c r="D1965" s="90"/>
      <c r="E1965" s="90"/>
      <c r="F1965" s="5"/>
      <c r="G1965" s="5"/>
      <c r="H1965" s="5"/>
      <c r="I1965" s="5"/>
      <c r="J1965" s="5"/>
      <c r="K1965" s="5"/>
      <c r="M1965" s="5"/>
    </row>
    <row r="1966">
      <c r="A1966" s="5"/>
      <c r="D1966" s="90"/>
      <c r="E1966" s="90"/>
      <c r="F1966" s="5"/>
      <c r="G1966" s="5"/>
      <c r="H1966" s="5"/>
      <c r="I1966" s="5"/>
      <c r="J1966" s="5"/>
      <c r="K1966" s="5"/>
      <c r="M1966" s="5"/>
    </row>
    <row r="1967">
      <c r="A1967" s="5"/>
      <c r="D1967" s="90"/>
      <c r="E1967" s="90"/>
      <c r="F1967" s="5"/>
      <c r="G1967" s="5"/>
      <c r="H1967" s="5"/>
      <c r="I1967" s="5"/>
      <c r="J1967" s="5"/>
      <c r="K1967" s="5"/>
      <c r="M1967" s="5"/>
    </row>
    <row r="1968">
      <c r="A1968" s="5"/>
      <c r="D1968" s="90"/>
      <c r="E1968" s="90"/>
      <c r="F1968" s="5"/>
      <c r="G1968" s="5"/>
      <c r="H1968" s="5"/>
      <c r="I1968" s="5"/>
      <c r="J1968" s="5"/>
      <c r="K1968" s="5"/>
      <c r="M1968" s="5"/>
    </row>
    <row r="1969">
      <c r="A1969" s="5"/>
      <c r="D1969" s="90"/>
      <c r="E1969" s="90"/>
      <c r="F1969" s="5"/>
      <c r="G1969" s="5"/>
      <c r="H1969" s="5"/>
      <c r="I1969" s="5"/>
      <c r="J1969" s="5"/>
      <c r="K1969" s="5"/>
      <c r="M1969" s="5"/>
    </row>
    <row r="1970">
      <c r="A1970" s="5"/>
      <c r="D1970" s="90"/>
      <c r="E1970" s="90"/>
      <c r="F1970" s="5"/>
      <c r="G1970" s="5"/>
      <c r="H1970" s="5"/>
      <c r="I1970" s="5"/>
      <c r="J1970" s="5"/>
      <c r="K1970" s="5"/>
      <c r="M1970" s="5"/>
    </row>
    <row r="1971">
      <c r="A1971" s="5"/>
      <c r="D1971" s="90"/>
      <c r="E1971" s="90"/>
      <c r="F1971" s="5"/>
      <c r="G1971" s="5"/>
      <c r="H1971" s="5"/>
      <c r="I1971" s="5"/>
      <c r="J1971" s="5"/>
      <c r="K1971" s="5"/>
      <c r="M1971" s="5"/>
    </row>
    <row r="1972">
      <c r="A1972" s="5"/>
      <c r="D1972" s="90"/>
      <c r="E1972" s="90"/>
      <c r="F1972" s="5"/>
      <c r="G1972" s="5"/>
      <c r="H1972" s="5"/>
      <c r="I1972" s="5"/>
      <c r="J1972" s="5"/>
      <c r="K1972" s="5"/>
      <c r="M1972" s="5"/>
    </row>
    <row r="1973">
      <c r="A1973" s="5"/>
      <c r="D1973" s="90"/>
      <c r="E1973" s="90"/>
      <c r="F1973" s="5"/>
      <c r="G1973" s="5"/>
      <c r="H1973" s="5"/>
      <c r="I1973" s="5"/>
      <c r="J1973" s="5"/>
      <c r="K1973" s="5"/>
      <c r="M1973" s="5"/>
    </row>
    <row r="1974">
      <c r="A1974" s="5"/>
      <c r="D1974" s="90"/>
      <c r="E1974" s="90"/>
      <c r="F1974" s="5"/>
      <c r="G1974" s="5"/>
      <c r="H1974" s="5"/>
      <c r="I1974" s="5"/>
      <c r="J1974" s="5"/>
      <c r="K1974" s="5"/>
      <c r="M1974" s="5"/>
    </row>
    <row r="1975">
      <c r="A1975" s="5"/>
      <c r="D1975" s="90"/>
      <c r="E1975" s="90"/>
      <c r="F1975" s="5"/>
      <c r="G1975" s="5"/>
      <c r="H1975" s="5"/>
      <c r="I1975" s="5"/>
      <c r="J1975" s="5"/>
      <c r="K1975" s="5"/>
      <c r="M1975" s="5"/>
    </row>
    <row r="1976">
      <c r="A1976" s="5"/>
      <c r="D1976" s="90"/>
      <c r="E1976" s="90"/>
      <c r="F1976" s="5"/>
      <c r="G1976" s="5"/>
      <c r="H1976" s="5"/>
      <c r="I1976" s="5"/>
      <c r="J1976" s="5"/>
      <c r="K1976" s="5"/>
      <c r="M1976" s="5"/>
    </row>
    <row r="1977">
      <c r="A1977" s="5"/>
      <c r="D1977" s="90"/>
      <c r="E1977" s="90"/>
      <c r="F1977" s="5"/>
      <c r="G1977" s="5"/>
      <c r="H1977" s="5"/>
      <c r="I1977" s="5"/>
      <c r="J1977" s="5"/>
      <c r="K1977" s="5"/>
      <c r="M1977" s="5"/>
    </row>
    <row r="1978">
      <c r="A1978" s="5"/>
      <c r="D1978" s="90"/>
      <c r="E1978" s="90"/>
      <c r="F1978" s="5"/>
      <c r="G1978" s="5"/>
      <c r="H1978" s="5"/>
      <c r="I1978" s="5"/>
      <c r="J1978" s="5"/>
      <c r="K1978" s="5"/>
      <c r="M1978" s="5"/>
    </row>
    <row r="1979">
      <c r="A1979" s="5"/>
      <c r="D1979" s="90"/>
      <c r="E1979" s="90"/>
      <c r="F1979" s="5"/>
      <c r="G1979" s="5"/>
      <c r="H1979" s="5"/>
      <c r="I1979" s="5"/>
      <c r="J1979" s="5"/>
      <c r="K1979" s="5"/>
      <c r="M1979" s="5"/>
    </row>
    <row r="1980">
      <c r="A1980" s="5"/>
      <c r="D1980" s="90"/>
      <c r="E1980" s="90"/>
      <c r="F1980" s="5"/>
      <c r="G1980" s="5"/>
      <c r="H1980" s="5"/>
      <c r="I1980" s="5"/>
      <c r="J1980" s="5"/>
      <c r="K1980" s="5"/>
      <c r="M1980" s="5"/>
    </row>
    <row r="1981">
      <c r="A1981" s="5"/>
      <c r="D1981" s="90"/>
      <c r="E1981" s="90"/>
      <c r="F1981" s="5"/>
      <c r="G1981" s="5"/>
      <c r="H1981" s="5"/>
      <c r="I1981" s="5"/>
      <c r="J1981" s="5"/>
      <c r="K1981" s="5"/>
      <c r="M1981" s="5"/>
    </row>
    <row r="1982">
      <c r="A1982" s="5"/>
      <c r="D1982" s="90"/>
      <c r="E1982" s="90"/>
      <c r="F1982" s="5"/>
      <c r="G1982" s="5"/>
      <c r="H1982" s="5"/>
      <c r="I1982" s="5"/>
      <c r="J1982" s="5"/>
      <c r="K1982" s="5"/>
      <c r="M1982" s="5"/>
    </row>
    <row r="1983">
      <c r="A1983" s="5"/>
      <c r="D1983" s="90"/>
      <c r="E1983" s="90"/>
      <c r="F1983" s="5"/>
      <c r="G1983" s="5"/>
      <c r="H1983" s="5"/>
      <c r="I1983" s="5"/>
      <c r="J1983" s="5"/>
      <c r="K1983" s="5"/>
      <c r="M1983" s="5"/>
    </row>
    <row r="1984">
      <c r="A1984" s="5"/>
      <c r="D1984" s="90"/>
      <c r="E1984" s="90"/>
      <c r="F1984" s="5"/>
      <c r="G1984" s="5"/>
      <c r="H1984" s="5"/>
      <c r="I1984" s="5"/>
      <c r="J1984" s="5"/>
      <c r="K1984" s="5"/>
      <c r="M1984" s="5"/>
    </row>
    <row r="1985">
      <c r="A1985" s="5"/>
      <c r="D1985" s="90"/>
      <c r="E1985" s="90"/>
      <c r="F1985" s="5"/>
      <c r="G1985" s="5"/>
      <c r="H1985" s="5"/>
      <c r="I1985" s="5"/>
      <c r="J1985" s="5"/>
      <c r="K1985" s="5"/>
      <c r="M1985" s="5"/>
    </row>
    <row r="1986">
      <c r="A1986" s="5"/>
      <c r="D1986" s="90"/>
      <c r="E1986" s="90"/>
      <c r="F1986" s="5"/>
      <c r="G1986" s="5"/>
      <c r="H1986" s="5"/>
      <c r="I1986" s="5"/>
      <c r="J1986" s="5"/>
      <c r="K1986" s="5"/>
      <c r="M1986" s="5"/>
    </row>
    <row r="1987">
      <c r="A1987" s="5"/>
      <c r="D1987" s="90"/>
      <c r="E1987" s="90"/>
      <c r="F1987" s="5"/>
      <c r="G1987" s="5"/>
      <c r="H1987" s="5"/>
      <c r="I1987" s="5"/>
      <c r="J1987" s="5"/>
      <c r="K1987" s="5"/>
      <c r="M1987" s="5"/>
    </row>
    <row r="1988">
      <c r="A1988" s="5"/>
      <c r="D1988" s="90"/>
      <c r="E1988" s="90"/>
      <c r="F1988" s="5"/>
      <c r="G1988" s="5"/>
      <c r="H1988" s="5"/>
      <c r="I1988" s="5"/>
      <c r="J1988" s="5"/>
      <c r="K1988" s="5"/>
      <c r="M1988" s="5"/>
    </row>
    <row r="1989">
      <c r="A1989" s="5"/>
      <c r="D1989" s="90"/>
      <c r="E1989" s="90"/>
      <c r="F1989" s="5"/>
      <c r="G1989" s="5"/>
      <c r="H1989" s="5"/>
      <c r="I1989" s="5"/>
      <c r="J1989" s="5"/>
      <c r="K1989" s="5"/>
      <c r="M1989" s="5"/>
    </row>
    <row r="1990">
      <c r="A1990" s="5"/>
      <c r="D1990" s="90"/>
      <c r="E1990" s="90"/>
      <c r="F1990" s="5"/>
      <c r="G1990" s="5"/>
      <c r="H1990" s="5"/>
      <c r="I1990" s="5"/>
      <c r="J1990" s="5"/>
      <c r="K1990" s="5"/>
      <c r="M1990" s="5"/>
    </row>
    <row r="1991">
      <c r="A1991" s="5"/>
      <c r="D1991" s="90"/>
      <c r="E1991" s="90"/>
      <c r="F1991" s="5"/>
      <c r="G1991" s="5"/>
      <c r="H1991" s="5"/>
      <c r="I1991" s="5"/>
      <c r="J1991" s="5"/>
      <c r="K1991" s="5"/>
      <c r="M1991" s="5"/>
    </row>
    <row r="1992">
      <c r="A1992" s="5"/>
      <c r="D1992" s="90"/>
      <c r="E1992" s="90"/>
      <c r="F1992" s="5"/>
      <c r="G1992" s="5"/>
      <c r="H1992" s="5"/>
      <c r="I1992" s="5"/>
      <c r="J1992" s="5"/>
      <c r="K1992" s="5"/>
      <c r="M1992" s="5"/>
    </row>
    <row r="1993">
      <c r="A1993" s="5"/>
      <c r="D1993" s="90"/>
      <c r="E1993" s="90"/>
      <c r="F1993" s="5"/>
      <c r="G1993" s="5"/>
      <c r="H1993" s="5"/>
      <c r="I1993" s="5"/>
      <c r="J1993" s="5"/>
      <c r="K1993" s="5"/>
      <c r="M1993" s="5"/>
    </row>
    <row r="1994">
      <c r="A1994" s="5"/>
      <c r="D1994" s="90"/>
      <c r="E1994" s="90"/>
      <c r="F1994" s="5"/>
      <c r="G1994" s="5"/>
      <c r="H1994" s="5"/>
      <c r="I1994" s="5"/>
      <c r="J1994" s="5"/>
      <c r="K1994" s="5"/>
      <c r="M1994" s="5"/>
    </row>
    <row r="1995">
      <c r="A1995" s="5"/>
      <c r="D1995" s="90"/>
      <c r="E1995" s="90"/>
      <c r="F1995" s="5"/>
      <c r="G1995" s="5"/>
      <c r="H1995" s="5"/>
      <c r="I1995" s="5"/>
      <c r="J1995" s="5"/>
      <c r="K1995" s="5"/>
      <c r="M1995" s="5"/>
    </row>
    <row r="1996">
      <c r="A1996" s="5"/>
      <c r="D1996" s="90"/>
      <c r="E1996" s="90"/>
      <c r="F1996" s="5"/>
      <c r="G1996" s="5"/>
      <c r="H1996" s="5"/>
      <c r="I1996" s="5"/>
      <c r="J1996" s="5"/>
      <c r="K1996" s="5"/>
      <c r="M1996" s="5"/>
    </row>
    <row r="1997">
      <c r="A1997" s="5"/>
      <c r="D1997" s="90"/>
      <c r="E1997" s="90"/>
      <c r="F1997" s="5"/>
      <c r="G1997" s="5"/>
      <c r="H1997" s="5"/>
      <c r="I1997" s="5"/>
      <c r="J1997" s="5"/>
      <c r="K1997" s="5"/>
      <c r="M1997" s="5"/>
    </row>
    <row r="1998">
      <c r="A1998" s="5"/>
      <c r="D1998" s="90"/>
      <c r="E1998" s="90"/>
      <c r="F1998" s="5"/>
      <c r="G1998" s="5"/>
      <c r="H1998" s="5"/>
      <c r="I1998" s="5"/>
      <c r="J1998" s="5"/>
      <c r="K1998" s="5"/>
      <c r="M1998" s="5"/>
    </row>
    <row r="1999">
      <c r="A1999" s="5"/>
      <c r="D1999" s="90"/>
      <c r="E1999" s="90"/>
      <c r="F1999" s="5"/>
      <c r="G1999" s="5"/>
      <c r="H1999" s="5"/>
      <c r="I1999" s="5"/>
      <c r="J1999" s="5"/>
      <c r="K1999" s="5"/>
      <c r="M1999" s="5"/>
    </row>
    <row r="2000">
      <c r="A2000" s="5"/>
      <c r="D2000" s="90"/>
      <c r="E2000" s="90"/>
      <c r="F2000" s="5"/>
      <c r="G2000" s="5"/>
      <c r="H2000" s="5"/>
      <c r="I2000" s="5"/>
      <c r="J2000" s="5"/>
      <c r="K2000" s="5"/>
      <c r="M2000" s="5"/>
    </row>
    <row r="2001">
      <c r="A2001" s="5"/>
      <c r="D2001" s="90"/>
      <c r="E2001" s="90"/>
      <c r="F2001" s="5"/>
      <c r="G2001" s="5"/>
      <c r="H2001" s="5"/>
      <c r="I2001" s="5"/>
      <c r="J2001" s="5"/>
      <c r="K2001" s="5"/>
      <c r="M2001" s="5"/>
    </row>
    <row r="2002">
      <c r="A2002" s="5"/>
      <c r="D2002" s="90"/>
      <c r="E2002" s="90"/>
      <c r="F2002" s="5"/>
      <c r="G2002" s="5"/>
      <c r="H2002" s="5"/>
      <c r="I2002" s="5"/>
      <c r="J2002" s="5"/>
      <c r="K2002" s="5"/>
      <c r="M2002" s="5"/>
    </row>
    <row r="2003">
      <c r="A2003" s="5"/>
      <c r="D2003" s="90"/>
      <c r="E2003" s="90"/>
      <c r="F2003" s="5"/>
      <c r="G2003" s="5"/>
      <c r="H2003" s="5"/>
      <c r="I2003" s="5"/>
      <c r="J2003" s="5"/>
      <c r="K2003" s="5"/>
      <c r="M2003" s="5"/>
    </row>
    <row r="2004">
      <c r="A2004" s="5"/>
      <c r="D2004" s="90"/>
      <c r="E2004" s="90"/>
      <c r="F2004" s="5"/>
      <c r="G2004" s="5"/>
      <c r="H2004" s="5"/>
      <c r="I2004" s="5"/>
      <c r="J2004" s="5"/>
      <c r="K2004" s="5"/>
      <c r="M2004" s="5"/>
    </row>
    <row r="2005">
      <c r="A2005" s="5"/>
      <c r="D2005" s="90"/>
      <c r="E2005" s="90"/>
      <c r="F2005" s="5"/>
      <c r="G2005" s="5"/>
      <c r="H2005" s="5"/>
      <c r="I2005" s="5"/>
      <c r="J2005" s="5"/>
      <c r="K2005" s="5"/>
      <c r="M2005" s="5"/>
    </row>
    <row r="2006">
      <c r="A2006" s="5"/>
      <c r="D2006" s="90"/>
      <c r="E2006" s="90"/>
      <c r="F2006" s="5"/>
      <c r="G2006" s="5"/>
      <c r="H2006" s="5"/>
      <c r="I2006" s="5"/>
      <c r="J2006" s="5"/>
      <c r="K2006" s="5"/>
      <c r="M2006" s="5"/>
    </row>
    <row r="2007">
      <c r="A2007" s="5"/>
      <c r="D2007" s="90"/>
      <c r="E2007" s="90"/>
      <c r="F2007" s="5"/>
      <c r="G2007" s="5"/>
      <c r="H2007" s="5"/>
      <c r="I2007" s="5"/>
      <c r="J2007" s="5"/>
      <c r="K2007" s="5"/>
      <c r="M2007" s="5"/>
    </row>
    <row r="2008">
      <c r="A2008" s="5"/>
      <c r="D2008" s="90"/>
      <c r="E2008" s="90"/>
      <c r="F2008" s="5"/>
      <c r="G2008" s="5"/>
      <c r="H2008" s="5"/>
      <c r="I2008" s="5"/>
      <c r="J2008" s="5"/>
      <c r="K2008" s="5"/>
      <c r="M2008" s="5"/>
    </row>
    <row r="2009">
      <c r="A2009" s="5"/>
      <c r="D2009" s="90"/>
      <c r="E2009" s="90"/>
      <c r="F2009" s="5"/>
      <c r="G2009" s="5"/>
      <c r="H2009" s="5"/>
      <c r="I2009" s="5"/>
      <c r="J2009" s="5"/>
      <c r="K2009" s="5"/>
      <c r="M2009" s="5"/>
    </row>
    <row r="2010">
      <c r="A2010" s="5"/>
      <c r="D2010" s="90"/>
      <c r="E2010" s="90"/>
      <c r="F2010" s="5"/>
      <c r="G2010" s="5"/>
      <c r="H2010" s="5"/>
      <c r="I2010" s="5"/>
      <c r="J2010" s="5"/>
      <c r="K2010" s="5"/>
      <c r="M2010" s="5"/>
    </row>
    <row r="2011">
      <c r="A2011" s="5"/>
      <c r="D2011" s="90"/>
      <c r="E2011" s="90"/>
      <c r="F2011" s="5"/>
      <c r="G2011" s="5"/>
      <c r="H2011" s="5"/>
      <c r="I2011" s="5"/>
      <c r="J2011" s="5"/>
      <c r="K2011" s="5"/>
      <c r="M2011" s="5"/>
    </row>
    <row r="2012">
      <c r="A2012" s="5"/>
      <c r="D2012" s="90"/>
      <c r="E2012" s="90"/>
      <c r="F2012" s="5"/>
      <c r="G2012" s="5"/>
      <c r="H2012" s="5"/>
      <c r="I2012" s="5"/>
      <c r="J2012" s="5"/>
      <c r="K2012" s="5"/>
      <c r="M2012" s="5"/>
    </row>
    <row r="2013">
      <c r="A2013" s="5"/>
      <c r="D2013" s="90"/>
      <c r="E2013" s="90"/>
      <c r="F2013" s="5"/>
      <c r="G2013" s="5"/>
      <c r="H2013" s="5"/>
      <c r="I2013" s="5"/>
      <c r="J2013" s="5"/>
      <c r="K2013" s="5"/>
      <c r="M2013" s="5"/>
    </row>
    <row r="2014">
      <c r="A2014" s="5"/>
      <c r="D2014" s="90"/>
      <c r="E2014" s="90"/>
      <c r="F2014" s="5"/>
      <c r="G2014" s="5"/>
      <c r="H2014" s="5"/>
      <c r="I2014" s="5"/>
      <c r="J2014" s="5"/>
      <c r="K2014" s="5"/>
      <c r="M2014" s="5"/>
    </row>
    <row r="2015">
      <c r="A2015" s="5"/>
      <c r="D2015" s="90"/>
      <c r="E2015" s="90"/>
      <c r="F2015" s="5"/>
      <c r="G2015" s="5"/>
      <c r="H2015" s="5"/>
      <c r="I2015" s="5"/>
      <c r="J2015" s="5"/>
      <c r="K2015" s="5"/>
      <c r="M2015" s="5"/>
    </row>
    <row r="2016">
      <c r="A2016" s="5"/>
      <c r="D2016" s="90"/>
      <c r="E2016" s="90"/>
      <c r="F2016" s="5"/>
      <c r="G2016" s="5"/>
      <c r="H2016" s="5"/>
      <c r="I2016" s="5"/>
      <c r="J2016" s="5"/>
      <c r="K2016" s="5"/>
      <c r="M2016" s="5"/>
    </row>
    <row r="2017">
      <c r="A2017" s="5"/>
      <c r="D2017" s="90"/>
      <c r="E2017" s="90"/>
      <c r="F2017" s="5"/>
      <c r="G2017" s="5"/>
      <c r="H2017" s="5"/>
      <c r="I2017" s="5"/>
      <c r="J2017" s="5"/>
      <c r="K2017" s="5"/>
      <c r="M2017" s="5"/>
    </row>
    <row r="2018">
      <c r="A2018" s="5"/>
      <c r="D2018" s="90"/>
      <c r="E2018" s="90"/>
      <c r="F2018" s="5"/>
      <c r="G2018" s="5"/>
      <c r="H2018" s="5"/>
      <c r="I2018" s="5"/>
      <c r="J2018" s="5"/>
      <c r="K2018" s="5"/>
      <c r="M2018" s="5"/>
    </row>
    <row r="2019">
      <c r="A2019" s="5"/>
      <c r="D2019" s="90"/>
      <c r="E2019" s="90"/>
      <c r="F2019" s="5"/>
      <c r="G2019" s="5"/>
      <c r="H2019" s="5"/>
      <c r="I2019" s="5"/>
      <c r="J2019" s="5"/>
      <c r="K2019" s="5"/>
      <c r="M2019" s="5"/>
    </row>
    <row r="2020">
      <c r="A2020" s="5"/>
      <c r="D2020" s="90"/>
      <c r="E2020" s="90"/>
      <c r="F2020" s="5"/>
      <c r="G2020" s="5"/>
      <c r="H2020" s="5"/>
      <c r="I2020" s="5"/>
      <c r="J2020" s="5"/>
      <c r="K2020" s="5"/>
      <c r="M2020" s="5"/>
    </row>
    <row r="2021">
      <c r="A2021" s="5"/>
      <c r="D2021" s="90"/>
      <c r="E2021" s="90"/>
      <c r="F2021" s="5"/>
      <c r="G2021" s="5"/>
      <c r="H2021" s="5"/>
      <c r="I2021" s="5"/>
      <c r="J2021" s="5"/>
      <c r="K2021" s="5"/>
      <c r="M2021" s="5"/>
    </row>
    <row r="2022">
      <c r="A2022" s="5"/>
      <c r="D2022" s="90"/>
      <c r="E2022" s="90"/>
      <c r="F2022" s="5"/>
      <c r="G2022" s="5"/>
      <c r="H2022" s="5"/>
      <c r="I2022" s="5"/>
      <c r="J2022" s="5"/>
      <c r="K2022" s="5"/>
      <c r="M2022" s="5"/>
    </row>
    <row r="2023">
      <c r="A2023" s="5"/>
      <c r="D2023" s="90"/>
      <c r="E2023" s="90"/>
      <c r="F2023" s="5"/>
      <c r="G2023" s="5"/>
      <c r="H2023" s="5"/>
      <c r="I2023" s="5"/>
      <c r="J2023" s="5"/>
      <c r="K2023" s="5"/>
      <c r="M2023" s="5"/>
    </row>
    <row r="2024">
      <c r="A2024" s="5"/>
      <c r="D2024" s="90"/>
      <c r="E2024" s="90"/>
      <c r="F2024" s="5"/>
      <c r="G2024" s="5"/>
      <c r="H2024" s="5"/>
      <c r="I2024" s="5"/>
      <c r="J2024" s="5"/>
      <c r="K2024" s="5"/>
      <c r="M2024" s="5"/>
    </row>
    <row r="2025">
      <c r="A2025" s="5"/>
      <c r="D2025" s="90"/>
      <c r="E2025" s="90"/>
      <c r="F2025" s="5"/>
      <c r="G2025" s="5"/>
      <c r="H2025" s="5"/>
      <c r="I2025" s="5"/>
      <c r="J2025" s="5"/>
      <c r="K2025" s="5"/>
      <c r="M2025" s="5"/>
    </row>
    <row r="2026">
      <c r="A2026" s="5"/>
      <c r="D2026" s="90"/>
      <c r="E2026" s="90"/>
      <c r="F2026" s="5"/>
      <c r="G2026" s="5"/>
      <c r="H2026" s="5"/>
      <c r="I2026" s="5"/>
      <c r="J2026" s="5"/>
      <c r="K2026" s="5"/>
      <c r="M2026" s="5"/>
    </row>
    <row r="2027">
      <c r="A2027" s="5"/>
      <c r="D2027" s="90"/>
      <c r="E2027" s="90"/>
      <c r="F2027" s="5"/>
      <c r="G2027" s="5"/>
      <c r="H2027" s="5"/>
      <c r="I2027" s="5"/>
      <c r="J2027" s="5"/>
      <c r="K2027" s="5"/>
      <c r="M2027" s="5"/>
    </row>
    <row r="2028">
      <c r="A2028" s="5"/>
      <c r="D2028" s="90"/>
      <c r="E2028" s="90"/>
      <c r="F2028" s="5"/>
      <c r="G2028" s="5"/>
      <c r="H2028" s="5"/>
      <c r="I2028" s="5"/>
      <c r="J2028" s="5"/>
      <c r="K2028" s="5"/>
      <c r="M2028" s="5"/>
    </row>
    <row r="2029">
      <c r="A2029" s="5"/>
      <c r="D2029" s="90"/>
      <c r="E2029" s="90"/>
      <c r="F2029" s="5"/>
      <c r="G2029" s="5"/>
      <c r="H2029" s="5"/>
      <c r="I2029" s="5"/>
      <c r="J2029" s="5"/>
      <c r="K2029" s="5"/>
      <c r="M2029" s="5"/>
    </row>
    <row r="2030">
      <c r="A2030" s="5"/>
      <c r="D2030" s="90"/>
      <c r="E2030" s="90"/>
      <c r="F2030" s="5"/>
      <c r="G2030" s="5"/>
      <c r="H2030" s="5"/>
      <c r="I2030" s="5"/>
      <c r="J2030" s="5"/>
      <c r="K2030" s="5"/>
      <c r="M2030" s="5"/>
    </row>
    <row r="2031">
      <c r="A2031" s="5"/>
      <c r="D2031" s="90"/>
      <c r="E2031" s="90"/>
      <c r="F2031" s="5"/>
      <c r="G2031" s="5"/>
      <c r="H2031" s="5"/>
      <c r="I2031" s="5"/>
      <c r="J2031" s="5"/>
      <c r="K2031" s="5"/>
      <c r="M2031" s="5"/>
    </row>
    <row r="2032">
      <c r="A2032" s="5"/>
      <c r="D2032" s="90"/>
      <c r="E2032" s="90"/>
      <c r="F2032" s="5"/>
      <c r="G2032" s="5"/>
      <c r="H2032" s="5"/>
      <c r="I2032" s="5"/>
      <c r="J2032" s="5"/>
      <c r="K2032" s="5"/>
      <c r="M2032" s="5"/>
    </row>
    <row r="2033">
      <c r="A2033" s="5"/>
      <c r="D2033" s="90"/>
      <c r="E2033" s="90"/>
      <c r="F2033" s="5"/>
      <c r="G2033" s="5"/>
      <c r="H2033" s="5"/>
      <c r="I2033" s="5"/>
      <c r="J2033" s="5"/>
      <c r="K2033" s="5"/>
      <c r="M2033" s="5"/>
    </row>
    <row r="2034">
      <c r="A2034" s="5"/>
      <c r="D2034" s="90"/>
      <c r="E2034" s="90"/>
      <c r="F2034" s="5"/>
      <c r="G2034" s="5"/>
      <c r="H2034" s="5"/>
      <c r="I2034" s="5"/>
      <c r="J2034" s="5"/>
      <c r="K2034" s="5"/>
      <c r="M2034" s="5"/>
    </row>
    <row r="2035">
      <c r="A2035" s="5"/>
      <c r="D2035" s="90"/>
      <c r="E2035" s="90"/>
      <c r="F2035" s="5"/>
      <c r="G2035" s="5"/>
      <c r="H2035" s="5"/>
      <c r="I2035" s="5"/>
      <c r="J2035" s="5"/>
      <c r="K2035" s="5"/>
      <c r="M2035" s="5"/>
    </row>
    <row r="2036">
      <c r="A2036" s="5"/>
      <c r="D2036" s="90"/>
      <c r="E2036" s="90"/>
      <c r="F2036" s="5"/>
      <c r="G2036" s="5"/>
      <c r="H2036" s="5"/>
      <c r="I2036" s="5"/>
      <c r="J2036" s="5"/>
      <c r="K2036" s="5"/>
      <c r="M2036" s="5"/>
    </row>
    <row r="2037">
      <c r="A2037" s="5"/>
      <c r="D2037" s="90"/>
      <c r="E2037" s="90"/>
      <c r="F2037" s="5"/>
      <c r="G2037" s="5"/>
      <c r="H2037" s="5"/>
      <c r="I2037" s="5"/>
      <c r="J2037" s="5"/>
      <c r="K2037" s="5"/>
      <c r="M2037" s="5"/>
    </row>
    <row r="2038">
      <c r="A2038" s="5"/>
      <c r="D2038" s="90"/>
      <c r="E2038" s="90"/>
      <c r="F2038" s="5"/>
      <c r="G2038" s="5"/>
      <c r="H2038" s="5"/>
      <c r="I2038" s="5"/>
      <c r="J2038" s="5"/>
      <c r="K2038" s="5"/>
      <c r="M2038" s="5"/>
    </row>
    <row r="2039">
      <c r="A2039" s="5"/>
      <c r="D2039" s="90"/>
      <c r="E2039" s="90"/>
      <c r="F2039" s="5"/>
      <c r="G2039" s="5"/>
      <c r="H2039" s="5"/>
      <c r="I2039" s="5"/>
      <c r="J2039" s="5"/>
      <c r="K2039" s="5"/>
      <c r="M2039" s="5"/>
    </row>
    <row r="2040">
      <c r="A2040" s="5"/>
      <c r="D2040" s="90"/>
      <c r="E2040" s="90"/>
      <c r="F2040" s="5"/>
      <c r="G2040" s="5"/>
      <c r="H2040" s="5"/>
      <c r="I2040" s="5"/>
      <c r="J2040" s="5"/>
      <c r="K2040" s="5"/>
      <c r="M2040" s="5"/>
    </row>
    <row r="2041">
      <c r="A2041" s="5"/>
      <c r="D2041" s="90"/>
      <c r="E2041" s="90"/>
      <c r="F2041" s="5"/>
      <c r="G2041" s="5"/>
      <c r="H2041" s="5"/>
      <c r="I2041" s="5"/>
      <c r="J2041" s="5"/>
      <c r="K2041" s="5"/>
      <c r="M2041" s="5"/>
    </row>
    <row r="2042">
      <c r="A2042" s="5"/>
      <c r="D2042" s="90"/>
      <c r="E2042" s="90"/>
      <c r="F2042" s="5"/>
      <c r="G2042" s="5"/>
      <c r="H2042" s="5"/>
      <c r="I2042" s="5"/>
      <c r="J2042" s="5"/>
      <c r="K2042" s="5"/>
      <c r="M2042" s="5"/>
    </row>
    <row r="2043">
      <c r="A2043" s="5"/>
      <c r="D2043" s="90"/>
      <c r="E2043" s="90"/>
      <c r="F2043" s="5"/>
      <c r="G2043" s="5"/>
      <c r="H2043" s="5"/>
      <c r="I2043" s="5"/>
      <c r="J2043" s="5"/>
      <c r="K2043" s="5"/>
      <c r="M2043" s="5"/>
    </row>
    <row r="2044">
      <c r="A2044" s="5"/>
      <c r="D2044" s="90"/>
      <c r="E2044" s="90"/>
      <c r="F2044" s="5"/>
      <c r="G2044" s="5"/>
      <c r="H2044" s="5"/>
      <c r="I2044" s="5"/>
      <c r="J2044" s="5"/>
      <c r="K2044" s="5"/>
      <c r="M2044" s="5"/>
    </row>
    <row r="2045">
      <c r="A2045" s="5"/>
      <c r="D2045" s="90"/>
      <c r="E2045" s="90"/>
      <c r="F2045" s="5"/>
      <c r="G2045" s="5"/>
      <c r="H2045" s="5"/>
      <c r="I2045" s="5"/>
      <c r="J2045" s="5"/>
      <c r="K2045" s="5"/>
      <c r="M2045" s="5"/>
    </row>
    <row r="2046">
      <c r="A2046" s="5"/>
      <c r="D2046" s="90"/>
      <c r="E2046" s="90"/>
      <c r="F2046" s="5"/>
      <c r="G2046" s="5"/>
      <c r="H2046" s="5"/>
      <c r="I2046" s="5"/>
      <c r="J2046" s="5"/>
      <c r="K2046" s="5"/>
      <c r="M2046" s="5"/>
    </row>
    <row r="2047">
      <c r="A2047" s="5"/>
      <c r="D2047" s="90"/>
      <c r="E2047" s="90"/>
      <c r="F2047" s="5"/>
      <c r="G2047" s="5"/>
      <c r="H2047" s="5"/>
      <c r="I2047" s="5"/>
      <c r="J2047" s="5"/>
      <c r="K2047" s="5"/>
      <c r="M2047" s="5"/>
    </row>
    <row r="2048">
      <c r="A2048" s="5"/>
      <c r="D2048" s="90"/>
      <c r="E2048" s="90"/>
      <c r="F2048" s="5"/>
      <c r="G2048" s="5"/>
      <c r="H2048" s="5"/>
      <c r="I2048" s="5"/>
      <c r="J2048" s="5"/>
      <c r="K2048" s="5"/>
      <c r="M2048" s="5"/>
    </row>
  </sheetData>
  <conditionalFormatting sqref="M1071">
    <cfRule type="cellIs" dxfId="4" priority="1" operator="between">
      <formula>1</formula>
      <formula>19</formula>
    </cfRule>
  </conditionalFormatting>
  <conditionalFormatting sqref="M1071">
    <cfRule type="cellIs" dxfId="5" priority="2" operator="between">
      <formula>20</formula>
      <formula>50</formula>
    </cfRule>
  </conditionalFormatting>
  <conditionalFormatting sqref="M1071">
    <cfRule type="cellIs" dxfId="6" priority="3" operator="between">
      <formula>51</formula>
      <formula>120</formula>
    </cfRule>
  </conditionalFormatting>
  <conditionalFormatting sqref="M1071">
    <cfRule type="cellIs" dxfId="7" priority="4" operator="between">
      <formula>121</formula>
      <formula>249</formula>
    </cfRule>
  </conditionalFormatting>
  <conditionalFormatting sqref="M1071">
    <cfRule type="cellIs" dxfId="8" priority="5" operator="greaterThan">
      <formula>249</formula>
    </cfRule>
  </conditionalFormatting>
  <conditionalFormatting sqref="M3:M328">
    <cfRule type="cellIs" dxfId="4" priority="6" operator="between">
      <formula>1</formula>
      <formula>19</formula>
    </cfRule>
  </conditionalFormatting>
  <conditionalFormatting sqref="M3:M328">
    <cfRule type="cellIs" dxfId="5" priority="7" operator="between">
      <formula>20</formula>
      <formula>50</formula>
    </cfRule>
  </conditionalFormatting>
  <conditionalFormatting sqref="M3:M328">
    <cfRule type="cellIs" dxfId="6" priority="8" operator="between">
      <formula>51</formula>
      <formula>120</formula>
    </cfRule>
  </conditionalFormatting>
  <conditionalFormatting sqref="M3:M328">
    <cfRule type="cellIs" dxfId="7" priority="9" operator="between">
      <formula>121</formula>
      <formula>249</formula>
    </cfRule>
  </conditionalFormatting>
  <conditionalFormatting sqref="M3:M328">
    <cfRule type="cellIs" dxfId="8" priority="10" operator="greaterThan">
      <formula>249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38"/>
  </cols>
  <sheetData>
    <row r="1">
      <c r="A1" s="89" t="str">
        <f>#REF!+1</f>
        <v>#REF!</v>
      </c>
      <c r="B1" s="5"/>
      <c r="C1" s="5"/>
      <c r="D1" s="90" t="s">
        <v>21</v>
      </c>
      <c r="E1" s="90" t="s">
        <v>3087</v>
      </c>
      <c r="F1" s="106">
        <v>2020.0</v>
      </c>
      <c r="G1" s="182" t="s">
        <v>3088</v>
      </c>
      <c r="H1" s="183" t="s">
        <v>3089</v>
      </c>
      <c r="I1" s="106">
        <v>17.0</v>
      </c>
      <c r="J1" s="182" t="s">
        <v>839</v>
      </c>
      <c r="K1" s="106" t="s">
        <v>25</v>
      </c>
      <c r="M1" s="5">
        <v>5.0</v>
      </c>
      <c r="O1" s="93"/>
      <c r="P1" s="94"/>
      <c r="Q1" s="95"/>
    </row>
    <row r="2">
      <c r="A2" s="89" t="str">
        <f t="shared" ref="A2:A17" si="1">A1+1</f>
        <v>#REF!</v>
      </c>
      <c r="B2" s="5"/>
      <c r="C2" s="5"/>
      <c r="D2" s="90" t="s">
        <v>21</v>
      </c>
      <c r="E2" s="90" t="s">
        <v>3090</v>
      </c>
      <c r="F2" s="106">
        <v>2020.0</v>
      </c>
      <c r="G2" s="182" t="s">
        <v>1042</v>
      </c>
      <c r="H2" s="183" t="s">
        <v>3091</v>
      </c>
      <c r="I2" s="106">
        <v>145.0</v>
      </c>
      <c r="J2" s="108"/>
      <c r="K2" s="182" t="s">
        <v>763</v>
      </c>
      <c r="M2" s="5">
        <v>5.0</v>
      </c>
      <c r="O2" s="96"/>
      <c r="P2" s="97"/>
      <c r="Q2" s="98"/>
    </row>
    <row r="3">
      <c r="A3" s="89" t="str">
        <f t="shared" si="1"/>
        <v>#REF!</v>
      </c>
      <c r="B3" s="5"/>
      <c r="C3" s="5"/>
      <c r="D3" s="90" t="s">
        <v>161</v>
      </c>
      <c r="E3" s="90" t="s">
        <v>3092</v>
      </c>
      <c r="F3" s="106">
        <v>2020.0</v>
      </c>
      <c r="G3" s="182" t="s">
        <v>3093</v>
      </c>
      <c r="H3" s="183" t="s">
        <v>835</v>
      </c>
      <c r="I3" s="106">
        <v>304.0</v>
      </c>
      <c r="J3" s="108"/>
      <c r="K3" s="182" t="s">
        <v>763</v>
      </c>
      <c r="M3" s="5">
        <v>5.0</v>
      </c>
    </row>
    <row r="4">
      <c r="A4" s="89" t="str">
        <f t="shared" si="1"/>
        <v>#REF!</v>
      </c>
      <c r="B4" s="5"/>
      <c r="C4" s="5"/>
      <c r="D4" s="90" t="s">
        <v>21</v>
      </c>
      <c r="E4" s="90" t="s">
        <v>3094</v>
      </c>
      <c r="F4" s="106">
        <v>2020.0</v>
      </c>
      <c r="G4" s="182" t="s">
        <v>853</v>
      </c>
      <c r="H4" s="183" t="s">
        <v>3095</v>
      </c>
      <c r="I4" s="195">
        <v>269.0</v>
      </c>
      <c r="J4" s="196" t="s">
        <v>898</v>
      </c>
      <c r="K4" s="182" t="s">
        <v>25</v>
      </c>
      <c r="M4" s="5">
        <v>5.0</v>
      </c>
    </row>
    <row r="5">
      <c r="A5" s="89" t="str">
        <f t="shared" si="1"/>
        <v>#REF!</v>
      </c>
      <c r="B5" s="5"/>
      <c r="C5" s="5"/>
      <c r="D5" s="90" t="s">
        <v>21</v>
      </c>
      <c r="E5" s="90" t="s">
        <v>3096</v>
      </c>
      <c r="F5" s="139">
        <v>2020.0</v>
      </c>
      <c r="G5" s="197" t="s">
        <v>1152</v>
      </c>
      <c r="H5" s="198" t="s">
        <v>835</v>
      </c>
      <c r="I5" s="139">
        <v>211.0</v>
      </c>
      <c r="J5" s="188"/>
      <c r="K5" s="197" t="s">
        <v>666</v>
      </c>
      <c r="M5" s="5">
        <v>5.0</v>
      </c>
    </row>
    <row r="6">
      <c r="A6" s="89" t="str">
        <f t="shared" si="1"/>
        <v>#REF!</v>
      </c>
      <c r="B6" s="5"/>
      <c r="C6" s="5"/>
      <c r="D6" s="90" t="s">
        <v>21</v>
      </c>
      <c r="E6" s="90" t="s">
        <v>3097</v>
      </c>
      <c r="F6" s="99">
        <v>2020.0</v>
      </c>
      <c r="G6" s="99" t="s">
        <v>786</v>
      </c>
      <c r="H6" s="99" t="s">
        <v>1438</v>
      </c>
      <c r="I6" s="99">
        <v>326.0</v>
      </c>
      <c r="J6" s="100"/>
      <c r="K6" s="99" t="s">
        <v>25</v>
      </c>
      <c r="M6" s="5">
        <v>5.0</v>
      </c>
    </row>
    <row r="7">
      <c r="A7" s="89" t="str">
        <f t="shared" si="1"/>
        <v>#REF!</v>
      </c>
      <c r="B7" s="5"/>
      <c r="C7" s="5"/>
      <c r="D7" s="90" t="s">
        <v>21</v>
      </c>
      <c r="E7" s="90" t="s">
        <v>3098</v>
      </c>
      <c r="F7" s="191">
        <v>2020.0</v>
      </c>
      <c r="G7" s="191" t="s">
        <v>853</v>
      </c>
      <c r="H7" s="191" t="s">
        <v>3099</v>
      </c>
      <c r="I7" s="191">
        <v>113.0</v>
      </c>
      <c r="J7" s="191" t="s">
        <v>920</v>
      </c>
      <c r="K7" s="191" t="s">
        <v>72</v>
      </c>
      <c r="M7" s="5">
        <v>5.0</v>
      </c>
    </row>
    <row r="8">
      <c r="A8" s="89" t="str">
        <f t="shared" si="1"/>
        <v>#REF!</v>
      </c>
      <c r="B8" s="5"/>
      <c r="C8" s="5"/>
      <c r="D8" s="90" t="s">
        <v>16</v>
      </c>
      <c r="E8" s="90" t="s">
        <v>3100</v>
      </c>
      <c r="F8" s="106">
        <v>2020.0</v>
      </c>
      <c r="G8" s="106" t="s">
        <v>956</v>
      </c>
      <c r="H8" s="106" t="s">
        <v>835</v>
      </c>
      <c r="I8" s="106">
        <v>204.0</v>
      </c>
      <c r="J8" s="106" t="s">
        <v>3101</v>
      </c>
      <c r="K8" s="106" t="s">
        <v>63</v>
      </c>
      <c r="M8" s="5">
        <v>5.0</v>
      </c>
    </row>
    <row r="9">
      <c r="A9" s="89" t="str">
        <f t="shared" si="1"/>
        <v>#REF!</v>
      </c>
      <c r="B9" s="5"/>
      <c r="C9" s="5"/>
      <c r="D9" s="90" t="s">
        <v>16</v>
      </c>
      <c r="E9" s="90" t="s">
        <v>3102</v>
      </c>
      <c r="F9" s="106">
        <v>2020.0</v>
      </c>
      <c r="G9" s="106" t="s">
        <v>305</v>
      </c>
      <c r="H9" s="106" t="s">
        <v>3103</v>
      </c>
      <c r="I9" s="106">
        <v>168.0</v>
      </c>
      <c r="J9" s="106" t="s">
        <v>1770</v>
      </c>
      <c r="K9" s="106" t="s">
        <v>60</v>
      </c>
      <c r="M9" s="5">
        <v>5.0</v>
      </c>
    </row>
    <row r="10">
      <c r="A10" s="89" t="str">
        <f t="shared" si="1"/>
        <v>#REF!</v>
      </c>
      <c r="B10" s="5"/>
      <c r="C10" s="5"/>
      <c r="D10" s="90" t="s">
        <v>16</v>
      </c>
      <c r="E10" s="90" t="s">
        <v>3104</v>
      </c>
      <c r="F10" s="106">
        <v>2021.0</v>
      </c>
      <c r="G10" s="106" t="s">
        <v>3105</v>
      </c>
      <c r="H10" s="106" t="s">
        <v>3106</v>
      </c>
      <c r="I10" s="106">
        <v>268.0</v>
      </c>
      <c r="J10" s="108"/>
      <c r="K10" s="106" t="s">
        <v>60</v>
      </c>
      <c r="M10" s="5">
        <v>5.0</v>
      </c>
    </row>
    <row r="11">
      <c r="A11" s="89" t="str">
        <f t="shared" si="1"/>
        <v>#REF!</v>
      </c>
      <c r="B11" s="5"/>
      <c r="C11" s="5"/>
      <c r="D11" s="90" t="s">
        <v>21</v>
      </c>
      <c r="E11" s="90" t="s">
        <v>3107</v>
      </c>
      <c r="F11" s="5">
        <v>2013.0</v>
      </c>
      <c r="G11" s="5" t="s">
        <v>237</v>
      </c>
      <c r="H11" s="5" t="s">
        <v>1081</v>
      </c>
      <c r="I11" s="5">
        <v>19.0</v>
      </c>
      <c r="K11" s="5" t="s">
        <v>763</v>
      </c>
      <c r="M11" s="5">
        <v>5.0</v>
      </c>
    </row>
    <row r="12">
      <c r="A12" s="89" t="str">
        <f t="shared" si="1"/>
        <v>#REF!</v>
      </c>
      <c r="B12" s="5"/>
      <c r="C12" s="5"/>
      <c r="D12" s="90" t="s">
        <v>21</v>
      </c>
      <c r="E12" s="90" t="s">
        <v>3108</v>
      </c>
      <c r="F12" s="5">
        <v>2013.0</v>
      </c>
      <c r="G12" s="5" t="s">
        <v>237</v>
      </c>
      <c r="H12" s="5" t="s">
        <v>1081</v>
      </c>
      <c r="I12" s="5">
        <v>19.0</v>
      </c>
      <c r="K12" s="5" t="s">
        <v>666</v>
      </c>
      <c r="M12" s="5">
        <v>5.0</v>
      </c>
    </row>
    <row r="13">
      <c r="A13" s="89" t="str">
        <f t="shared" si="1"/>
        <v>#REF!</v>
      </c>
      <c r="B13" s="5"/>
      <c r="C13" s="5"/>
      <c r="D13" s="90" t="s">
        <v>21</v>
      </c>
      <c r="E13" s="90" t="s">
        <v>3109</v>
      </c>
      <c r="F13" s="5">
        <v>2013.0</v>
      </c>
      <c r="G13" s="5" t="s">
        <v>237</v>
      </c>
      <c r="H13" s="5" t="s">
        <v>1081</v>
      </c>
      <c r="I13" s="5">
        <v>19.0</v>
      </c>
      <c r="K13" s="5" t="s">
        <v>763</v>
      </c>
      <c r="M13" s="5">
        <v>5.0</v>
      </c>
    </row>
    <row r="14">
      <c r="A14" s="89" t="str">
        <f t="shared" si="1"/>
        <v>#REF!</v>
      </c>
      <c r="B14" s="5"/>
      <c r="C14" s="5"/>
      <c r="D14" s="90" t="s">
        <v>21</v>
      </c>
      <c r="E14" s="90" t="s">
        <v>3110</v>
      </c>
      <c r="F14" s="5">
        <v>2017.0</v>
      </c>
      <c r="G14" s="5" t="s">
        <v>905</v>
      </c>
      <c r="H14" s="5" t="s">
        <v>935</v>
      </c>
      <c r="I14" s="5">
        <v>212.0</v>
      </c>
      <c r="J14" s="5" t="s">
        <v>786</v>
      </c>
      <c r="K14" s="5" t="s">
        <v>666</v>
      </c>
      <c r="M14" s="5">
        <v>5.0</v>
      </c>
    </row>
    <row r="15">
      <c r="A15" s="89" t="str">
        <f t="shared" si="1"/>
        <v>#REF!</v>
      </c>
      <c r="B15" s="5"/>
      <c r="C15" s="5"/>
      <c r="D15" s="90" t="s">
        <v>21</v>
      </c>
      <c r="E15" s="90" t="s">
        <v>3111</v>
      </c>
      <c r="F15" s="5">
        <v>2017.0</v>
      </c>
      <c r="G15" s="5" t="s">
        <v>905</v>
      </c>
      <c r="H15" s="5" t="s">
        <v>935</v>
      </c>
      <c r="I15" s="5">
        <v>212.0</v>
      </c>
      <c r="J15" s="5" t="s">
        <v>786</v>
      </c>
      <c r="K15" s="5" t="s">
        <v>666</v>
      </c>
      <c r="M15" s="5">
        <v>5.0</v>
      </c>
    </row>
    <row r="16">
      <c r="A16" s="89" t="str">
        <f t="shared" si="1"/>
        <v>#REF!</v>
      </c>
      <c r="B16" s="5"/>
      <c r="C16" s="5"/>
      <c r="D16" s="90" t="s">
        <v>16</v>
      </c>
      <c r="E16" s="90" t="s">
        <v>3112</v>
      </c>
      <c r="F16" s="5">
        <v>2019.0</v>
      </c>
      <c r="G16" s="5" t="s">
        <v>3113</v>
      </c>
      <c r="H16" s="5" t="s">
        <v>3114</v>
      </c>
      <c r="I16" s="5" t="s">
        <v>3115</v>
      </c>
      <c r="J16" s="5" t="s">
        <v>3116</v>
      </c>
      <c r="K16" s="5" t="s">
        <v>63</v>
      </c>
      <c r="M16" s="5">
        <v>5.0</v>
      </c>
    </row>
    <row r="17">
      <c r="A17" s="89" t="str">
        <f t="shared" si="1"/>
        <v>#REF!</v>
      </c>
      <c r="B17" s="5"/>
      <c r="C17" s="5"/>
      <c r="D17" s="90" t="s">
        <v>16</v>
      </c>
      <c r="E17" s="90" t="s">
        <v>3117</v>
      </c>
      <c r="F17" s="5">
        <v>2019.0</v>
      </c>
      <c r="G17" s="5" t="s">
        <v>905</v>
      </c>
      <c r="H17" s="5" t="s">
        <v>3118</v>
      </c>
      <c r="I17" s="5">
        <v>302.0</v>
      </c>
      <c r="K17" s="5" t="s">
        <v>60</v>
      </c>
      <c r="M17" s="5">
        <v>5.0</v>
      </c>
    </row>
    <row r="18">
      <c r="A18" s="89">
        <f>'Drop 1 Baseball'!A112+1</f>
        <v>11697</v>
      </c>
      <c r="B18" s="5"/>
      <c r="C18" s="5"/>
      <c r="D18" s="90" t="s">
        <v>66</v>
      </c>
      <c r="E18" s="90" t="s">
        <v>3119</v>
      </c>
      <c r="F18" s="5">
        <v>2019.0</v>
      </c>
      <c r="G18" s="5" t="s">
        <v>956</v>
      </c>
      <c r="H18" s="5" t="s">
        <v>1972</v>
      </c>
      <c r="I18" s="5">
        <v>525.0</v>
      </c>
      <c r="K18" s="5" t="s">
        <v>467</v>
      </c>
      <c r="M18" s="5">
        <v>5.0</v>
      </c>
    </row>
    <row r="19">
      <c r="A19" s="89">
        <f t="shared" ref="A19:A23" si="2">A18+1</f>
        <v>11698</v>
      </c>
      <c r="B19" s="5"/>
      <c r="C19" s="5"/>
      <c r="D19" s="90" t="s">
        <v>21</v>
      </c>
      <c r="E19" s="90" t="s">
        <v>3120</v>
      </c>
      <c r="F19" s="106">
        <v>2020.0</v>
      </c>
      <c r="G19" s="182" t="s">
        <v>3121</v>
      </c>
      <c r="H19" s="183" t="s">
        <v>895</v>
      </c>
      <c r="I19" s="106">
        <v>1.0</v>
      </c>
      <c r="J19" s="106" t="s">
        <v>1142</v>
      </c>
      <c r="K19" s="182" t="s">
        <v>72</v>
      </c>
      <c r="M19" s="5">
        <v>10.0</v>
      </c>
    </row>
    <row r="20">
      <c r="A20" s="89">
        <f t="shared" si="2"/>
        <v>11699</v>
      </c>
      <c r="B20" s="5"/>
      <c r="C20" s="5"/>
      <c r="D20" s="90" t="s">
        <v>161</v>
      </c>
      <c r="E20" s="90" t="s">
        <v>3122</v>
      </c>
      <c r="F20" s="106">
        <v>2020.0</v>
      </c>
      <c r="G20" s="182" t="s">
        <v>837</v>
      </c>
      <c r="H20" s="183" t="s">
        <v>3123</v>
      </c>
      <c r="I20" s="106">
        <v>8.0</v>
      </c>
      <c r="J20" s="106" t="s">
        <v>839</v>
      </c>
      <c r="K20" s="182" t="s">
        <v>25</v>
      </c>
      <c r="M20" s="5">
        <v>10.0</v>
      </c>
    </row>
    <row r="21">
      <c r="A21" s="89">
        <f t="shared" si="2"/>
        <v>11700</v>
      </c>
      <c r="B21" s="5"/>
      <c r="C21" s="5"/>
      <c r="D21" s="90" t="s">
        <v>161</v>
      </c>
      <c r="E21" s="90" t="s">
        <v>3124</v>
      </c>
      <c r="F21" s="106">
        <v>2020.0</v>
      </c>
      <c r="G21" s="182" t="s">
        <v>837</v>
      </c>
      <c r="H21" s="106" t="s">
        <v>959</v>
      </c>
      <c r="I21" s="106">
        <v>5.0</v>
      </c>
      <c r="J21" s="106" t="s">
        <v>839</v>
      </c>
      <c r="K21" s="106" t="s">
        <v>666</v>
      </c>
      <c r="M21" s="5">
        <v>10.0</v>
      </c>
    </row>
    <row r="22">
      <c r="A22" s="89">
        <f t="shared" si="2"/>
        <v>11701</v>
      </c>
      <c r="B22" s="5"/>
      <c r="C22" s="5"/>
      <c r="D22" s="90" t="s">
        <v>21</v>
      </c>
      <c r="E22" s="90" t="s">
        <v>3125</v>
      </c>
      <c r="F22" s="106">
        <v>2020.0</v>
      </c>
      <c r="G22" s="182" t="s">
        <v>1144</v>
      </c>
      <c r="H22" s="183" t="s">
        <v>835</v>
      </c>
      <c r="I22" s="106">
        <v>261.0</v>
      </c>
      <c r="J22" s="108"/>
      <c r="K22" s="182" t="s">
        <v>25</v>
      </c>
      <c r="M22" s="5">
        <v>10.0</v>
      </c>
    </row>
    <row r="23">
      <c r="A23" s="89">
        <f t="shared" si="2"/>
        <v>11702</v>
      </c>
      <c r="B23" s="5"/>
      <c r="C23" s="5"/>
      <c r="D23" s="90" t="s">
        <v>21</v>
      </c>
      <c r="E23" s="90" t="s">
        <v>3126</v>
      </c>
      <c r="F23" s="106">
        <v>2020.0</v>
      </c>
      <c r="G23" s="182" t="s">
        <v>1144</v>
      </c>
      <c r="H23" s="183" t="s">
        <v>835</v>
      </c>
      <c r="I23" s="106">
        <v>261.0</v>
      </c>
      <c r="J23" s="108"/>
      <c r="K23" s="182" t="s">
        <v>25</v>
      </c>
      <c r="M23" s="5">
        <v>10.0</v>
      </c>
    </row>
    <row r="24">
      <c r="A24" s="89" t="str">
        <f>'Drop 1 BBALL'!A153+1</f>
        <v>#VALUE!</v>
      </c>
      <c r="B24" s="5"/>
      <c r="C24" s="5"/>
      <c r="D24" s="90" t="s">
        <v>161</v>
      </c>
      <c r="E24" s="90" t="s">
        <v>3127</v>
      </c>
      <c r="F24" s="106">
        <v>2019.0</v>
      </c>
      <c r="G24" s="182" t="s">
        <v>844</v>
      </c>
      <c r="H24" s="183" t="s">
        <v>847</v>
      </c>
      <c r="I24" s="106">
        <v>210.0</v>
      </c>
      <c r="J24" s="108"/>
      <c r="K24" s="182" t="s">
        <v>72</v>
      </c>
      <c r="M24" s="5">
        <v>10.0</v>
      </c>
    </row>
    <row r="25">
      <c r="A25" s="89" t="str">
        <f t="shared" ref="A25:A48" si="3">A24+1</f>
        <v>#VALUE!</v>
      </c>
      <c r="B25" s="5"/>
      <c r="C25" s="5"/>
      <c r="D25" s="90" t="s">
        <v>21</v>
      </c>
      <c r="E25" s="90" t="s">
        <v>3128</v>
      </c>
      <c r="F25" s="106">
        <v>2020.0</v>
      </c>
      <c r="G25" s="182" t="s">
        <v>853</v>
      </c>
      <c r="H25" s="183" t="s">
        <v>847</v>
      </c>
      <c r="I25" s="106">
        <v>1.0</v>
      </c>
      <c r="J25" s="108"/>
      <c r="K25" s="182" t="s">
        <v>72</v>
      </c>
      <c r="M25" s="5">
        <v>10.0</v>
      </c>
    </row>
    <row r="26">
      <c r="A26" s="89" t="str">
        <f t="shared" si="3"/>
        <v>#VALUE!</v>
      </c>
      <c r="B26" s="5"/>
      <c r="C26" s="5"/>
      <c r="D26" s="90" t="s">
        <v>21</v>
      </c>
      <c r="E26" s="90" t="s">
        <v>3129</v>
      </c>
      <c r="F26" s="106">
        <v>2020.0</v>
      </c>
      <c r="G26" s="182" t="s">
        <v>865</v>
      </c>
      <c r="H26" s="183" t="s">
        <v>3130</v>
      </c>
      <c r="I26" s="106">
        <v>15.0</v>
      </c>
      <c r="J26" s="196" t="s">
        <v>3131</v>
      </c>
      <c r="K26" s="182" t="s">
        <v>25</v>
      </c>
      <c r="M26" s="5">
        <v>10.0</v>
      </c>
    </row>
    <row r="27">
      <c r="A27" s="89" t="str">
        <f t="shared" si="3"/>
        <v>#VALUE!</v>
      </c>
      <c r="B27" s="5"/>
      <c r="C27" s="5"/>
      <c r="D27" s="90" t="s">
        <v>21</v>
      </c>
      <c r="E27" s="90" t="s">
        <v>3132</v>
      </c>
      <c r="F27" s="106">
        <v>2020.0</v>
      </c>
      <c r="G27" s="182" t="s">
        <v>865</v>
      </c>
      <c r="H27" s="183" t="s">
        <v>856</v>
      </c>
      <c r="I27" s="196">
        <v>93.0</v>
      </c>
      <c r="J27" s="189" t="s">
        <v>3133</v>
      </c>
      <c r="K27" s="182" t="s">
        <v>72</v>
      </c>
      <c r="M27" s="5">
        <v>10.0</v>
      </c>
    </row>
    <row r="28">
      <c r="A28" s="89" t="str">
        <f t="shared" si="3"/>
        <v>#VALUE!</v>
      </c>
      <c r="B28" s="5"/>
      <c r="C28" s="5"/>
      <c r="D28" s="90" t="s">
        <v>21</v>
      </c>
      <c r="E28" s="90" t="s">
        <v>3134</v>
      </c>
      <c r="F28" s="106">
        <v>2020.0</v>
      </c>
      <c r="G28" s="182" t="s">
        <v>871</v>
      </c>
      <c r="H28" s="183" t="s">
        <v>950</v>
      </c>
      <c r="I28" s="106">
        <v>369.0</v>
      </c>
      <c r="J28" s="108"/>
      <c r="K28" s="182" t="s">
        <v>72</v>
      </c>
      <c r="M28" s="5">
        <v>10.0</v>
      </c>
    </row>
    <row r="29">
      <c r="A29" s="89" t="str">
        <f t="shared" si="3"/>
        <v>#VALUE!</v>
      </c>
      <c r="B29" s="5"/>
      <c r="C29" s="5"/>
      <c r="D29" s="90" t="s">
        <v>21</v>
      </c>
      <c r="E29" s="90" t="s">
        <v>3135</v>
      </c>
      <c r="F29" s="106">
        <v>2020.0</v>
      </c>
      <c r="G29" s="182" t="s">
        <v>1373</v>
      </c>
      <c r="H29" s="183" t="s">
        <v>854</v>
      </c>
      <c r="I29" s="106">
        <v>11.0</v>
      </c>
      <c r="J29" s="189" t="s">
        <v>869</v>
      </c>
      <c r="K29" s="182" t="s">
        <v>72</v>
      </c>
      <c r="M29" s="5">
        <v>10.0</v>
      </c>
    </row>
    <row r="30">
      <c r="A30" s="89" t="str">
        <f t="shared" si="3"/>
        <v>#VALUE!</v>
      </c>
      <c r="B30" s="5"/>
      <c r="C30" s="5"/>
      <c r="D30" s="90" t="s">
        <v>21</v>
      </c>
      <c r="E30" s="90" t="s">
        <v>3136</v>
      </c>
      <c r="F30" s="139">
        <v>2020.0</v>
      </c>
      <c r="G30" s="197" t="s">
        <v>876</v>
      </c>
      <c r="H30" s="198" t="s">
        <v>964</v>
      </c>
      <c r="I30" s="139">
        <v>383.0</v>
      </c>
      <c r="J30" s="188"/>
      <c r="K30" s="197" t="s">
        <v>25</v>
      </c>
      <c r="M30" s="5">
        <v>10.0</v>
      </c>
    </row>
    <row r="31">
      <c r="A31" s="89" t="str">
        <f t="shared" si="3"/>
        <v>#VALUE!</v>
      </c>
      <c r="B31" s="5"/>
      <c r="C31" s="5"/>
      <c r="D31" s="90" t="s">
        <v>21</v>
      </c>
      <c r="E31" s="90" t="s">
        <v>3137</v>
      </c>
      <c r="F31" s="106">
        <v>2020.0</v>
      </c>
      <c r="G31" s="182" t="s">
        <v>876</v>
      </c>
      <c r="H31" s="183" t="s">
        <v>3138</v>
      </c>
      <c r="I31" s="5">
        <v>56.0</v>
      </c>
      <c r="J31" s="196" t="s">
        <v>898</v>
      </c>
      <c r="K31" s="182" t="s">
        <v>25</v>
      </c>
      <c r="M31" s="5">
        <v>10.0</v>
      </c>
    </row>
    <row r="32">
      <c r="A32" s="89" t="str">
        <f t="shared" si="3"/>
        <v>#VALUE!</v>
      </c>
      <c r="B32" s="5"/>
      <c r="C32" s="5"/>
      <c r="D32" s="90" t="s">
        <v>21</v>
      </c>
      <c r="E32" s="90" t="s">
        <v>3139</v>
      </c>
      <c r="F32" s="106">
        <v>2020.0</v>
      </c>
      <c r="G32" s="182" t="s">
        <v>876</v>
      </c>
      <c r="H32" s="183" t="s">
        <v>3140</v>
      </c>
      <c r="I32" s="5">
        <v>383.0</v>
      </c>
      <c r="J32" s="106" t="s">
        <v>234</v>
      </c>
      <c r="K32" s="182" t="s">
        <v>25</v>
      </c>
      <c r="M32" s="5">
        <v>10.0</v>
      </c>
    </row>
    <row r="33">
      <c r="A33" s="89" t="str">
        <f t="shared" si="3"/>
        <v>#VALUE!</v>
      </c>
      <c r="B33" s="5"/>
      <c r="C33" s="5"/>
      <c r="D33" s="90" t="s">
        <v>21</v>
      </c>
      <c r="E33" s="90" t="s">
        <v>3141</v>
      </c>
      <c r="F33" s="139">
        <v>2020.0</v>
      </c>
      <c r="G33" s="197" t="s">
        <v>905</v>
      </c>
      <c r="H33" s="198" t="s">
        <v>859</v>
      </c>
      <c r="I33" s="139">
        <v>398.0</v>
      </c>
      <c r="J33" s="188"/>
      <c r="K33" s="197" t="s">
        <v>72</v>
      </c>
      <c r="M33" s="5">
        <v>10.0</v>
      </c>
    </row>
    <row r="34">
      <c r="A34" s="89" t="str">
        <f t="shared" si="3"/>
        <v>#VALUE!</v>
      </c>
      <c r="B34" s="5"/>
      <c r="C34" s="5"/>
      <c r="D34" s="90" t="s">
        <v>21</v>
      </c>
      <c r="E34" s="90" t="s">
        <v>3142</v>
      </c>
      <c r="F34" s="106">
        <v>2020.0</v>
      </c>
      <c r="G34" s="182" t="s">
        <v>1152</v>
      </c>
      <c r="H34" s="183" t="s">
        <v>835</v>
      </c>
      <c r="I34" s="5">
        <v>264.0</v>
      </c>
      <c r="J34" s="108"/>
      <c r="K34" s="182" t="s">
        <v>25</v>
      </c>
      <c r="M34" s="5">
        <v>10.0</v>
      </c>
    </row>
    <row r="35">
      <c r="A35" s="89" t="str">
        <f t="shared" si="3"/>
        <v>#VALUE!</v>
      </c>
      <c r="B35" s="5"/>
      <c r="C35" s="5"/>
      <c r="D35" s="90" t="s">
        <v>21</v>
      </c>
      <c r="E35" s="90" t="s">
        <v>3143</v>
      </c>
      <c r="F35" s="106">
        <v>2020.0</v>
      </c>
      <c r="G35" s="182" t="s">
        <v>1161</v>
      </c>
      <c r="H35" s="183" t="s">
        <v>950</v>
      </c>
      <c r="I35" s="199" t="s">
        <v>3144</v>
      </c>
      <c r="J35" s="5" t="s">
        <v>3145</v>
      </c>
      <c r="K35" s="182" t="s">
        <v>25</v>
      </c>
      <c r="M35" s="5">
        <v>10.0</v>
      </c>
    </row>
    <row r="36">
      <c r="A36" s="89" t="str">
        <f t="shared" si="3"/>
        <v>#VALUE!</v>
      </c>
      <c r="B36" s="5"/>
      <c r="C36" s="5"/>
      <c r="D36" s="90" t="s">
        <v>21</v>
      </c>
      <c r="E36" s="90" t="s">
        <v>3146</v>
      </c>
      <c r="F36" s="106">
        <v>2020.0</v>
      </c>
      <c r="G36" s="182" t="s">
        <v>1535</v>
      </c>
      <c r="H36" s="183" t="s">
        <v>950</v>
      </c>
      <c r="I36" s="199" t="s">
        <v>3147</v>
      </c>
      <c r="J36" s="5" t="s">
        <v>1155</v>
      </c>
      <c r="K36" s="182" t="s">
        <v>25</v>
      </c>
      <c r="M36" s="5">
        <v>10.0</v>
      </c>
    </row>
    <row r="37">
      <c r="A37" s="89" t="str">
        <f t="shared" si="3"/>
        <v>#VALUE!</v>
      </c>
      <c r="B37" s="5"/>
      <c r="C37" s="5"/>
      <c r="D37" s="90" t="s">
        <v>21</v>
      </c>
      <c r="E37" s="90" t="s">
        <v>3148</v>
      </c>
      <c r="F37" s="106">
        <v>2020.0</v>
      </c>
      <c r="G37" s="182" t="s">
        <v>3149</v>
      </c>
      <c r="H37" s="183" t="s">
        <v>950</v>
      </c>
      <c r="I37" s="199" t="s">
        <v>3147</v>
      </c>
      <c r="J37" s="5" t="s">
        <v>1155</v>
      </c>
      <c r="K37" s="182" t="s">
        <v>25</v>
      </c>
      <c r="M37" s="5">
        <v>10.0</v>
      </c>
    </row>
    <row r="38">
      <c r="A38" s="89" t="str">
        <f t="shared" si="3"/>
        <v>#VALUE!</v>
      </c>
      <c r="B38" s="5"/>
      <c r="C38" s="5"/>
      <c r="D38" s="90" t="s">
        <v>16</v>
      </c>
      <c r="E38" s="90" t="s">
        <v>3150</v>
      </c>
      <c r="F38" s="106">
        <v>2020.0</v>
      </c>
      <c r="G38" s="106" t="s">
        <v>305</v>
      </c>
      <c r="H38" s="106" t="s">
        <v>1062</v>
      </c>
      <c r="I38" s="106">
        <v>175.0</v>
      </c>
      <c r="J38" s="106" t="s">
        <v>947</v>
      </c>
      <c r="K38" s="106" t="s">
        <v>20</v>
      </c>
      <c r="M38" s="5">
        <v>10.0</v>
      </c>
    </row>
    <row r="39">
      <c r="A39" s="89" t="str">
        <f t="shared" si="3"/>
        <v>#VALUE!</v>
      </c>
      <c r="B39" s="5"/>
      <c r="C39" s="5"/>
      <c r="D39" s="90" t="s">
        <v>16</v>
      </c>
      <c r="E39" s="90" t="s">
        <v>3151</v>
      </c>
      <c r="F39" s="106">
        <v>2020.0</v>
      </c>
      <c r="G39" s="106" t="s">
        <v>884</v>
      </c>
      <c r="H39" s="106" t="s">
        <v>885</v>
      </c>
      <c r="I39" s="106" t="s">
        <v>3152</v>
      </c>
      <c r="J39" s="106" t="s">
        <v>3153</v>
      </c>
      <c r="K39" s="106" t="s">
        <v>63</v>
      </c>
      <c r="M39" s="5">
        <v>10.0</v>
      </c>
    </row>
    <row r="40">
      <c r="A40" s="89" t="str">
        <f t="shared" si="3"/>
        <v>#VALUE!</v>
      </c>
      <c r="B40" s="5"/>
      <c r="C40" s="5"/>
      <c r="D40" s="90" t="s">
        <v>21</v>
      </c>
      <c r="E40" s="90" t="s">
        <v>3154</v>
      </c>
      <c r="F40" s="191">
        <v>2020.0</v>
      </c>
      <c r="G40" s="191" t="s">
        <v>853</v>
      </c>
      <c r="H40" s="191" t="s">
        <v>1229</v>
      </c>
      <c r="I40" s="191">
        <v>142.0</v>
      </c>
      <c r="J40" s="191" t="s">
        <v>898</v>
      </c>
      <c r="K40" s="191" t="s">
        <v>25</v>
      </c>
      <c r="M40" s="5">
        <v>10.0</v>
      </c>
    </row>
    <row r="41">
      <c r="A41" s="89" t="str">
        <f t="shared" si="3"/>
        <v>#VALUE!</v>
      </c>
      <c r="B41" s="5"/>
      <c r="C41" s="5"/>
      <c r="D41" s="90" t="s">
        <v>21</v>
      </c>
      <c r="E41" s="90" t="s">
        <v>3155</v>
      </c>
      <c r="F41" s="200">
        <v>2020.0</v>
      </c>
      <c r="G41" s="200" t="s">
        <v>853</v>
      </c>
      <c r="H41" s="200" t="s">
        <v>1065</v>
      </c>
      <c r="I41" s="200">
        <v>242.0</v>
      </c>
      <c r="J41" s="200" t="s">
        <v>3156</v>
      </c>
      <c r="K41" s="200" t="s">
        <v>25</v>
      </c>
      <c r="M41" s="5">
        <v>10.0</v>
      </c>
    </row>
    <row r="42">
      <c r="A42" s="89" t="str">
        <f t="shared" si="3"/>
        <v>#VALUE!</v>
      </c>
      <c r="B42" s="5"/>
      <c r="C42" s="5"/>
      <c r="D42" s="90" t="s">
        <v>21</v>
      </c>
      <c r="E42" s="90" t="s">
        <v>3157</v>
      </c>
      <c r="F42" s="99">
        <v>2020.0</v>
      </c>
      <c r="G42" s="99" t="s">
        <v>786</v>
      </c>
      <c r="H42" s="99" t="s">
        <v>1065</v>
      </c>
      <c r="I42" s="99">
        <v>310.0</v>
      </c>
      <c r="J42" s="100"/>
      <c r="K42" s="99" t="s">
        <v>25</v>
      </c>
      <c r="M42" s="5">
        <v>10.0</v>
      </c>
    </row>
    <row r="43">
      <c r="A43" s="89" t="str">
        <f t="shared" si="3"/>
        <v>#VALUE!</v>
      </c>
      <c r="B43" s="5"/>
      <c r="C43" s="5"/>
      <c r="D43" s="90" t="s">
        <v>21</v>
      </c>
      <c r="E43" s="90" t="s">
        <v>3158</v>
      </c>
      <c r="F43" s="106">
        <v>2020.0</v>
      </c>
      <c r="G43" s="106" t="s">
        <v>786</v>
      </c>
      <c r="H43" s="106" t="s">
        <v>1065</v>
      </c>
      <c r="I43" s="106">
        <v>310.0</v>
      </c>
      <c r="J43" s="106" t="s">
        <v>234</v>
      </c>
      <c r="K43" s="106" t="s">
        <v>25</v>
      </c>
      <c r="M43" s="5">
        <v>10.0</v>
      </c>
    </row>
    <row r="44">
      <c r="A44" s="89" t="str">
        <f t="shared" si="3"/>
        <v>#VALUE!</v>
      </c>
      <c r="B44" s="5"/>
      <c r="C44" s="5"/>
      <c r="D44" s="90" t="s">
        <v>21</v>
      </c>
      <c r="E44" s="90" t="s">
        <v>3159</v>
      </c>
      <c r="F44" s="99">
        <v>2020.0</v>
      </c>
      <c r="G44" s="99" t="s">
        <v>786</v>
      </c>
      <c r="H44" s="99" t="s">
        <v>1065</v>
      </c>
      <c r="I44" s="99">
        <v>310.0</v>
      </c>
      <c r="J44" s="100"/>
      <c r="K44" s="99" t="s">
        <v>25</v>
      </c>
      <c r="M44" s="5">
        <v>10.0</v>
      </c>
    </row>
    <row r="45">
      <c r="A45" s="89" t="str">
        <f t="shared" si="3"/>
        <v>#VALUE!</v>
      </c>
      <c r="B45" s="5"/>
      <c r="C45" s="5"/>
      <c r="D45" s="90" t="s">
        <v>16</v>
      </c>
      <c r="E45" s="90" t="s">
        <v>3160</v>
      </c>
      <c r="F45" s="106">
        <v>2020.0</v>
      </c>
      <c r="G45" s="106" t="s">
        <v>305</v>
      </c>
      <c r="H45" s="106" t="s">
        <v>1733</v>
      </c>
      <c r="I45" s="106">
        <v>174.0</v>
      </c>
      <c r="J45" s="106" t="s">
        <v>1770</v>
      </c>
      <c r="K45" s="106" t="s">
        <v>60</v>
      </c>
      <c r="M45" s="5">
        <v>10.0</v>
      </c>
    </row>
    <row r="46">
      <c r="A46" s="89" t="str">
        <f t="shared" si="3"/>
        <v>#VALUE!</v>
      </c>
      <c r="B46" s="5"/>
      <c r="C46" s="5"/>
      <c r="D46" s="90" t="s">
        <v>21</v>
      </c>
      <c r="E46" s="90" t="s">
        <v>3161</v>
      </c>
      <c r="F46" s="106">
        <v>2020.0</v>
      </c>
      <c r="G46" s="106" t="s">
        <v>786</v>
      </c>
      <c r="H46" s="106" t="s">
        <v>900</v>
      </c>
      <c r="I46" s="106">
        <v>331.0</v>
      </c>
      <c r="J46" s="106" t="s">
        <v>3162</v>
      </c>
      <c r="K46" s="106" t="s">
        <v>25</v>
      </c>
      <c r="M46" s="5">
        <v>10.0</v>
      </c>
    </row>
    <row r="47">
      <c r="A47" s="89" t="str">
        <f t="shared" si="3"/>
        <v>#VALUE!</v>
      </c>
      <c r="B47" s="5"/>
      <c r="C47" s="5"/>
      <c r="D47" s="90" t="s">
        <v>21</v>
      </c>
      <c r="E47" s="90" t="s">
        <v>3163</v>
      </c>
      <c r="F47" s="106">
        <v>2020.0</v>
      </c>
      <c r="G47" s="106" t="s">
        <v>909</v>
      </c>
      <c r="H47" s="107" t="s">
        <v>927</v>
      </c>
      <c r="I47" s="106">
        <v>14.0</v>
      </c>
      <c r="J47" s="106" t="s">
        <v>869</v>
      </c>
      <c r="K47" s="106" t="s">
        <v>25</v>
      </c>
      <c r="M47" s="5">
        <v>10.0</v>
      </c>
    </row>
    <row r="48">
      <c r="A48" s="89" t="str">
        <f t="shared" si="3"/>
        <v>#VALUE!</v>
      </c>
      <c r="B48" s="5"/>
      <c r="C48" s="5"/>
      <c r="D48" s="90" t="s">
        <v>21</v>
      </c>
      <c r="E48" s="90" t="s">
        <v>3164</v>
      </c>
      <c r="F48" s="91">
        <v>2020.0</v>
      </c>
      <c r="G48" s="91" t="s">
        <v>1161</v>
      </c>
      <c r="H48" s="123" t="s">
        <v>1109</v>
      </c>
      <c r="I48" s="91">
        <v>220.0</v>
      </c>
      <c r="J48" s="92"/>
      <c r="K48" s="91" t="s">
        <v>25</v>
      </c>
      <c r="M48" s="5">
        <v>10.0</v>
      </c>
    </row>
    <row r="49">
      <c r="A49" s="89" t="str">
        <f>'Drop 1 Baseball'!A11+1</f>
        <v>#VALUE!</v>
      </c>
      <c r="B49" s="5"/>
      <c r="C49" s="5"/>
      <c r="D49" s="90" t="s">
        <v>21</v>
      </c>
      <c r="E49" s="90" t="s">
        <v>3165</v>
      </c>
      <c r="F49" s="106">
        <v>2020.0</v>
      </c>
      <c r="G49" s="106" t="s">
        <v>909</v>
      </c>
      <c r="H49" s="107" t="s">
        <v>1330</v>
      </c>
      <c r="I49" s="195" t="s">
        <v>3166</v>
      </c>
      <c r="J49" s="106" t="s">
        <v>3167</v>
      </c>
      <c r="K49" s="106" t="s">
        <v>25</v>
      </c>
      <c r="M49" s="5">
        <v>10.0</v>
      </c>
    </row>
    <row r="50">
      <c r="A50" s="89" t="str">
        <f t="shared" ref="A50:A51" si="4">A49+1</f>
        <v>#VALUE!</v>
      </c>
      <c r="B50" s="5"/>
      <c r="C50" s="5"/>
      <c r="D50" s="90" t="s">
        <v>21</v>
      </c>
      <c r="E50" s="90" t="s">
        <v>3168</v>
      </c>
      <c r="F50" s="91">
        <v>2020.0</v>
      </c>
      <c r="G50" s="91" t="s">
        <v>905</v>
      </c>
      <c r="H50" s="123" t="s">
        <v>3130</v>
      </c>
      <c r="I50" s="91">
        <v>328.0</v>
      </c>
      <c r="J50" s="92"/>
      <c r="K50" s="91" t="s">
        <v>25</v>
      </c>
      <c r="M50" s="5">
        <v>10.0</v>
      </c>
    </row>
    <row r="51">
      <c r="A51" s="89" t="str">
        <f t="shared" si="4"/>
        <v>#VALUE!</v>
      </c>
      <c r="B51" s="5"/>
      <c r="C51" s="5"/>
      <c r="D51" s="90" t="s">
        <v>21</v>
      </c>
      <c r="E51" s="90" t="s">
        <v>3169</v>
      </c>
      <c r="F51" s="106">
        <v>2020.0</v>
      </c>
      <c r="G51" s="106" t="s">
        <v>905</v>
      </c>
      <c r="H51" s="107" t="s">
        <v>3170</v>
      </c>
      <c r="I51" s="106">
        <v>385.0</v>
      </c>
      <c r="J51" s="108"/>
      <c r="K51" s="106" t="s">
        <v>30</v>
      </c>
      <c r="M51" s="5">
        <v>10.0</v>
      </c>
    </row>
    <row r="52">
      <c r="A52" s="89" t="str">
        <f>'Drop 1 BBALL'!A174+1</f>
        <v>#VALUE!</v>
      </c>
      <c r="B52" s="5"/>
      <c r="C52" s="5"/>
      <c r="D52" s="90" t="s">
        <v>21</v>
      </c>
      <c r="E52" s="90" t="s">
        <v>3171</v>
      </c>
      <c r="F52" s="99">
        <v>2020.0</v>
      </c>
      <c r="G52" s="99" t="s">
        <v>786</v>
      </c>
      <c r="H52" s="99" t="s">
        <v>3172</v>
      </c>
      <c r="I52" s="99">
        <v>385.0</v>
      </c>
      <c r="J52" s="100"/>
      <c r="K52" s="99" t="s">
        <v>25</v>
      </c>
      <c r="M52" s="5">
        <v>10.0</v>
      </c>
    </row>
    <row r="53">
      <c r="A53" s="89" t="str">
        <f t="shared" ref="A53:A64" si="5">A52+1</f>
        <v>#VALUE!</v>
      </c>
      <c r="B53" s="5"/>
      <c r="C53" s="5"/>
      <c r="D53" s="90" t="s">
        <v>21</v>
      </c>
      <c r="E53" s="90" t="s">
        <v>3173</v>
      </c>
      <c r="F53" s="200">
        <v>2020.0</v>
      </c>
      <c r="G53" s="200" t="s">
        <v>853</v>
      </c>
      <c r="H53" s="200" t="s">
        <v>3174</v>
      </c>
      <c r="I53" s="200">
        <v>246.0</v>
      </c>
      <c r="J53" s="200" t="s">
        <v>898</v>
      </c>
      <c r="K53" s="200" t="s">
        <v>25</v>
      </c>
      <c r="M53" s="5">
        <v>10.0</v>
      </c>
    </row>
    <row r="54">
      <c r="A54" s="89" t="str">
        <f t="shared" si="5"/>
        <v>#VALUE!</v>
      </c>
      <c r="B54" s="5"/>
      <c r="C54" s="5"/>
      <c r="D54" s="90" t="s">
        <v>16</v>
      </c>
      <c r="E54" s="90" t="s">
        <v>3175</v>
      </c>
      <c r="F54" s="106">
        <v>2020.0</v>
      </c>
      <c r="G54" s="106" t="s">
        <v>90</v>
      </c>
      <c r="H54" s="106" t="s">
        <v>3176</v>
      </c>
      <c r="I54" s="106">
        <v>362.0</v>
      </c>
      <c r="J54" s="108"/>
      <c r="K54" s="106" t="s">
        <v>60</v>
      </c>
      <c r="M54" s="5">
        <v>10.0</v>
      </c>
    </row>
    <row r="55">
      <c r="A55" s="89" t="str">
        <f t="shared" si="5"/>
        <v>#VALUE!</v>
      </c>
      <c r="B55" s="5"/>
      <c r="C55" s="5"/>
      <c r="D55" s="90" t="s">
        <v>16</v>
      </c>
      <c r="E55" s="90" t="s">
        <v>3177</v>
      </c>
      <c r="F55" s="106">
        <v>2020.0</v>
      </c>
      <c r="G55" s="106" t="s">
        <v>956</v>
      </c>
      <c r="H55" s="106" t="s">
        <v>3178</v>
      </c>
      <c r="I55" s="106">
        <v>203.0</v>
      </c>
      <c r="J55" s="106" t="s">
        <v>3179</v>
      </c>
      <c r="K55" s="106" t="s">
        <v>60</v>
      </c>
      <c r="M55" s="5">
        <v>10.0</v>
      </c>
    </row>
    <row r="56">
      <c r="A56" s="89" t="str">
        <f t="shared" si="5"/>
        <v>#VALUE!</v>
      </c>
      <c r="B56" s="5"/>
      <c r="C56" s="5"/>
      <c r="D56" s="90" t="s">
        <v>16</v>
      </c>
      <c r="E56" s="90" t="s">
        <v>3180</v>
      </c>
      <c r="F56" s="106">
        <v>2020.0</v>
      </c>
      <c r="G56" s="106" t="s">
        <v>3181</v>
      </c>
      <c r="H56" s="106" t="s">
        <v>859</v>
      </c>
      <c r="I56" s="106" t="s">
        <v>3182</v>
      </c>
      <c r="J56" s="108"/>
      <c r="K56" s="106" t="s">
        <v>60</v>
      </c>
      <c r="M56" s="5">
        <v>10.0</v>
      </c>
    </row>
    <row r="57">
      <c r="A57" s="89" t="str">
        <f t="shared" si="5"/>
        <v>#VALUE!</v>
      </c>
      <c r="B57" s="5"/>
      <c r="C57" s="5"/>
      <c r="D57" s="90" t="s">
        <v>16</v>
      </c>
      <c r="E57" s="90" t="s">
        <v>3183</v>
      </c>
      <c r="F57" s="99">
        <v>2020.0</v>
      </c>
      <c r="G57" s="99" t="s">
        <v>119</v>
      </c>
      <c r="H57" s="99" t="s">
        <v>854</v>
      </c>
      <c r="I57" s="99" t="s">
        <v>3184</v>
      </c>
      <c r="J57" s="99" t="s">
        <v>3185</v>
      </c>
      <c r="K57" s="99" t="s">
        <v>63</v>
      </c>
      <c r="M57" s="5">
        <v>10.0</v>
      </c>
    </row>
    <row r="58">
      <c r="A58" s="89" t="str">
        <f t="shared" si="5"/>
        <v>#VALUE!</v>
      </c>
      <c r="B58" s="5"/>
      <c r="C58" s="5"/>
      <c r="D58" s="90" t="s">
        <v>16</v>
      </c>
      <c r="E58" s="90" t="s">
        <v>3186</v>
      </c>
      <c r="F58" s="106">
        <v>2020.0</v>
      </c>
      <c r="G58" s="106" t="s">
        <v>956</v>
      </c>
      <c r="H58" s="106" t="s">
        <v>854</v>
      </c>
      <c r="I58" s="106">
        <v>204.0</v>
      </c>
      <c r="J58" s="106" t="s">
        <v>842</v>
      </c>
      <c r="K58" s="106" t="s">
        <v>63</v>
      </c>
      <c r="M58" s="5">
        <v>10.0</v>
      </c>
    </row>
    <row r="59">
      <c r="A59" s="89" t="str">
        <f t="shared" si="5"/>
        <v>#VALUE!</v>
      </c>
      <c r="B59" s="5"/>
      <c r="C59" s="5"/>
      <c r="D59" s="90" t="s">
        <v>16</v>
      </c>
      <c r="E59" s="90" t="s">
        <v>3187</v>
      </c>
      <c r="F59" s="106">
        <v>2020.0</v>
      </c>
      <c r="G59" s="106" t="s">
        <v>3188</v>
      </c>
      <c r="H59" s="106" t="s">
        <v>854</v>
      </c>
      <c r="I59" s="106">
        <v>214.0</v>
      </c>
      <c r="J59" s="106" t="s">
        <v>1311</v>
      </c>
      <c r="K59" s="106" t="s">
        <v>20</v>
      </c>
      <c r="M59" s="5">
        <v>10.0</v>
      </c>
    </row>
    <row r="60">
      <c r="A60" s="89" t="str">
        <f t="shared" si="5"/>
        <v>#VALUE!</v>
      </c>
      <c r="B60" s="5"/>
      <c r="C60" s="5"/>
      <c r="D60" s="90" t="s">
        <v>21</v>
      </c>
      <c r="E60" s="90" t="s">
        <v>3189</v>
      </c>
      <c r="F60" s="200">
        <v>2020.0</v>
      </c>
      <c r="G60" s="200" t="s">
        <v>853</v>
      </c>
      <c r="H60" s="200" t="s">
        <v>1330</v>
      </c>
      <c r="I60" s="200">
        <v>206.0</v>
      </c>
      <c r="J60" s="200" t="s">
        <v>932</v>
      </c>
      <c r="K60" s="200" t="s">
        <v>72</v>
      </c>
      <c r="M60" s="5">
        <v>10.0</v>
      </c>
    </row>
    <row r="61">
      <c r="A61" s="89" t="str">
        <f t="shared" si="5"/>
        <v>#VALUE!</v>
      </c>
      <c r="B61" s="5"/>
      <c r="C61" s="5"/>
      <c r="D61" s="90" t="s">
        <v>21</v>
      </c>
      <c r="E61" s="90" t="s">
        <v>3190</v>
      </c>
      <c r="F61" s="99">
        <v>2020.0</v>
      </c>
      <c r="G61" s="99" t="s">
        <v>884</v>
      </c>
      <c r="H61" s="99" t="s">
        <v>1330</v>
      </c>
      <c r="I61" s="99">
        <v>206.0</v>
      </c>
      <c r="J61" s="100"/>
      <c r="K61" s="99" t="s">
        <v>25</v>
      </c>
      <c r="M61" s="5">
        <v>10.0</v>
      </c>
    </row>
    <row r="62">
      <c r="A62" s="89" t="str">
        <f t="shared" si="5"/>
        <v>#VALUE!</v>
      </c>
      <c r="B62" s="5"/>
      <c r="C62" s="5"/>
      <c r="D62" s="90" t="s">
        <v>21</v>
      </c>
      <c r="E62" s="90" t="s">
        <v>3191</v>
      </c>
      <c r="F62" s="99">
        <v>2020.0</v>
      </c>
      <c r="G62" s="99" t="s">
        <v>884</v>
      </c>
      <c r="H62" s="99" t="s">
        <v>1330</v>
      </c>
      <c r="I62" s="99">
        <v>206.0</v>
      </c>
      <c r="J62" s="100"/>
      <c r="K62" s="99" t="s">
        <v>25</v>
      </c>
      <c r="M62" s="5">
        <v>10.0</v>
      </c>
    </row>
    <row r="63">
      <c r="A63" s="89" t="str">
        <f t="shared" si="5"/>
        <v>#VALUE!</v>
      </c>
      <c r="B63" s="5"/>
      <c r="C63" s="5"/>
      <c r="D63" s="90" t="s">
        <v>21</v>
      </c>
      <c r="E63" s="90" t="s">
        <v>3192</v>
      </c>
      <c r="F63" s="191">
        <v>2020.0</v>
      </c>
      <c r="G63" s="191" t="s">
        <v>853</v>
      </c>
      <c r="H63" s="191" t="s">
        <v>3193</v>
      </c>
      <c r="I63" s="191">
        <v>144.0</v>
      </c>
      <c r="J63" s="191" t="s">
        <v>898</v>
      </c>
      <c r="K63" s="191" t="s">
        <v>25</v>
      </c>
      <c r="M63" s="5">
        <v>10.0</v>
      </c>
    </row>
    <row r="64">
      <c r="A64" s="89" t="str">
        <f t="shared" si="5"/>
        <v>#VALUE!</v>
      </c>
      <c r="B64" s="5"/>
      <c r="C64" s="5"/>
      <c r="D64" s="90" t="s">
        <v>21</v>
      </c>
      <c r="E64" s="90" t="s">
        <v>3194</v>
      </c>
      <c r="F64" s="106">
        <v>2020.0</v>
      </c>
      <c r="G64" s="106" t="s">
        <v>786</v>
      </c>
      <c r="H64" s="106" t="s">
        <v>1438</v>
      </c>
      <c r="I64" s="106">
        <v>326.0</v>
      </c>
      <c r="J64" s="106" t="s">
        <v>3162</v>
      </c>
      <c r="K64" s="106" t="s">
        <v>72</v>
      </c>
      <c r="M64" s="5">
        <v>10.0</v>
      </c>
    </row>
    <row r="65">
      <c r="A65" s="89" t="str">
        <f>'Drop 1 Baseball'!A44+1</f>
        <v>#VALUE!</v>
      </c>
      <c r="B65" s="5"/>
      <c r="C65" s="5"/>
      <c r="D65" s="90" t="s">
        <v>21</v>
      </c>
      <c r="E65" s="90" t="s">
        <v>3195</v>
      </c>
      <c r="F65" s="191">
        <v>2020.0</v>
      </c>
      <c r="G65" s="191" t="s">
        <v>853</v>
      </c>
      <c r="H65" s="191" t="s">
        <v>3099</v>
      </c>
      <c r="I65" s="191">
        <v>113.0</v>
      </c>
      <c r="J65" s="191" t="s">
        <v>920</v>
      </c>
      <c r="K65" s="191" t="s">
        <v>25</v>
      </c>
      <c r="M65" s="5">
        <v>10.0</v>
      </c>
    </row>
    <row r="66">
      <c r="A66" s="89" t="str">
        <f t="shared" ref="A66:A73" si="6">A65+1</f>
        <v>#VALUE!</v>
      </c>
      <c r="B66" s="5"/>
      <c r="C66" s="5"/>
      <c r="D66" s="90" t="s">
        <v>21</v>
      </c>
      <c r="E66" s="90" t="s">
        <v>3196</v>
      </c>
      <c r="F66" s="106">
        <v>2020.0</v>
      </c>
      <c r="G66" s="106" t="s">
        <v>786</v>
      </c>
      <c r="H66" s="106" t="s">
        <v>1412</v>
      </c>
      <c r="I66" s="106">
        <v>71.0</v>
      </c>
      <c r="J66" s="106" t="s">
        <v>3162</v>
      </c>
      <c r="K66" s="106" t="s">
        <v>72</v>
      </c>
      <c r="M66" s="5">
        <v>10.0</v>
      </c>
    </row>
    <row r="67">
      <c r="A67" s="89" t="str">
        <f t="shared" si="6"/>
        <v>#VALUE!</v>
      </c>
      <c r="B67" s="5"/>
      <c r="C67" s="5"/>
      <c r="D67" s="90" t="s">
        <v>21</v>
      </c>
      <c r="E67" s="90" t="s">
        <v>3197</v>
      </c>
      <c r="F67" s="191">
        <v>2020.0</v>
      </c>
      <c r="G67" s="191" t="s">
        <v>853</v>
      </c>
      <c r="H67" s="191" t="s">
        <v>3198</v>
      </c>
      <c r="I67" s="191">
        <v>160.0</v>
      </c>
      <c r="J67" s="191" t="s">
        <v>898</v>
      </c>
      <c r="K67" s="191" t="s">
        <v>25</v>
      </c>
      <c r="M67" s="5">
        <v>10.0</v>
      </c>
    </row>
    <row r="68">
      <c r="A68" s="89" t="str">
        <f t="shared" si="6"/>
        <v>#VALUE!</v>
      </c>
      <c r="B68" s="5"/>
      <c r="C68" s="5"/>
      <c r="D68" s="90" t="s">
        <v>21</v>
      </c>
      <c r="E68" s="90" t="s">
        <v>3199</v>
      </c>
      <c r="F68" s="191">
        <v>2020.0</v>
      </c>
      <c r="G68" s="191" t="s">
        <v>853</v>
      </c>
      <c r="H68" s="191" t="s">
        <v>3200</v>
      </c>
      <c r="I68" s="191">
        <v>62.0</v>
      </c>
      <c r="J68" s="191" t="s">
        <v>884</v>
      </c>
      <c r="K68" s="191" t="s">
        <v>72</v>
      </c>
      <c r="M68" s="5">
        <v>10.0</v>
      </c>
    </row>
    <row r="69">
      <c r="A69" s="89" t="str">
        <f t="shared" si="6"/>
        <v>#VALUE!</v>
      </c>
      <c r="B69" s="5"/>
      <c r="C69" s="5"/>
      <c r="D69" s="90" t="s">
        <v>21</v>
      </c>
      <c r="E69" s="90" t="s">
        <v>3201</v>
      </c>
      <c r="F69" s="99">
        <v>2020.0</v>
      </c>
      <c r="G69" s="99" t="s">
        <v>884</v>
      </c>
      <c r="H69" s="99" t="s">
        <v>835</v>
      </c>
      <c r="I69" s="99">
        <v>211.0</v>
      </c>
      <c r="J69" s="100"/>
      <c r="K69" s="99" t="s">
        <v>25</v>
      </c>
      <c r="M69" s="5">
        <v>10.0</v>
      </c>
    </row>
    <row r="70">
      <c r="A70" s="89" t="str">
        <f t="shared" si="6"/>
        <v>#VALUE!</v>
      </c>
      <c r="B70" s="5"/>
      <c r="C70" s="5"/>
      <c r="D70" s="90" t="s">
        <v>21</v>
      </c>
      <c r="E70" s="90" t="s">
        <v>3202</v>
      </c>
      <c r="F70" s="200">
        <v>2020.0</v>
      </c>
      <c r="G70" s="200" t="s">
        <v>853</v>
      </c>
      <c r="H70" s="200" t="s">
        <v>835</v>
      </c>
      <c r="I70" s="200">
        <v>211.0</v>
      </c>
      <c r="J70" s="201"/>
      <c r="K70" s="200" t="s">
        <v>25</v>
      </c>
      <c r="M70" s="5">
        <v>10.0</v>
      </c>
    </row>
    <row r="71">
      <c r="A71" s="89" t="str">
        <f t="shared" si="6"/>
        <v>#VALUE!</v>
      </c>
      <c r="B71" s="5"/>
      <c r="C71" s="5"/>
      <c r="D71" s="90" t="s">
        <v>21</v>
      </c>
      <c r="E71" s="90" t="s">
        <v>3203</v>
      </c>
      <c r="F71" s="191">
        <v>2020.0</v>
      </c>
      <c r="G71" s="191" t="s">
        <v>853</v>
      </c>
      <c r="H71" s="191" t="s">
        <v>3204</v>
      </c>
      <c r="I71" s="191">
        <v>105.0</v>
      </c>
      <c r="J71" s="191" t="s">
        <v>884</v>
      </c>
      <c r="K71" s="191" t="s">
        <v>30</v>
      </c>
      <c r="M71" s="5">
        <v>10.0</v>
      </c>
    </row>
    <row r="72">
      <c r="A72" s="89" t="str">
        <f t="shared" si="6"/>
        <v>#VALUE!</v>
      </c>
      <c r="B72" s="5"/>
      <c r="C72" s="5"/>
      <c r="D72" s="90" t="s">
        <v>21</v>
      </c>
      <c r="E72" s="90" t="s">
        <v>3205</v>
      </c>
      <c r="F72" s="106">
        <v>2020.0</v>
      </c>
      <c r="G72" s="106" t="s">
        <v>884</v>
      </c>
      <c r="H72" s="106" t="s">
        <v>922</v>
      </c>
      <c r="I72" s="106">
        <v>297.0</v>
      </c>
      <c r="J72" s="108"/>
      <c r="K72" s="106" t="s">
        <v>25</v>
      </c>
      <c r="M72" s="5">
        <v>10.0</v>
      </c>
    </row>
    <row r="73">
      <c r="A73" s="89" t="str">
        <f t="shared" si="6"/>
        <v>#VALUE!</v>
      </c>
      <c r="B73" s="5"/>
      <c r="C73" s="5"/>
      <c r="D73" s="90" t="s">
        <v>21</v>
      </c>
      <c r="E73" s="90" t="s">
        <v>3206</v>
      </c>
      <c r="F73" s="191">
        <v>2020.0</v>
      </c>
      <c r="G73" s="191" t="s">
        <v>853</v>
      </c>
      <c r="H73" s="191" t="s">
        <v>3207</v>
      </c>
      <c r="I73" s="191">
        <v>14.0</v>
      </c>
      <c r="J73" s="191" t="s">
        <v>884</v>
      </c>
      <c r="K73" s="191" t="s">
        <v>30</v>
      </c>
      <c r="M73" s="5">
        <v>10.0</v>
      </c>
    </row>
    <row r="74">
      <c r="A74" s="89">
        <f>'Drop 1 BBALL'!A197+1</f>
        <v>12023</v>
      </c>
      <c r="B74" s="5"/>
      <c r="C74" s="5"/>
      <c r="D74" s="90" t="s">
        <v>21</v>
      </c>
      <c r="E74" s="90" t="s">
        <v>3208</v>
      </c>
      <c r="F74" s="106">
        <v>2018.0</v>
      </c>
      <c r="G74" s="106" t="s">
        <v>3209</v>
      </c>
      <c r="H74" s="106" t="s">
        <v>3210</v>
      </c>
      <c r="I74" s="106">
        <v>101.0</v>
      </c>
      <c r="J74" s="106" t="s">
        <v>955</v>
      </c>
      <c r="K74" s="106" t="s">
        <v>25</v>
      </c>
      <c r="M74" s="5">
        <v>10.0</v>
      </c>
    </row>
    <row r="75">
      <c r="A75" s="89">
        <f t="shared" ref="A75:A76" si="7">A74+1</f>
        <v>12024</v>
      </c>
      <c r="B75" s="5"/>
      <c r="C75" s="5"/>
      <c r="D75" s="90" t="s">
        <v>16</v>
      </c>
      <c r="E75" s="90" t="s">
        <v>3211</v>
      </c>
      <c r="F75" s="106">
        <v>2021.0</v>
      </c>
      <c r="G75" s="106" t="s">
        <v>945</v>
      </c>
      <c r="H75" s="106" t="s">
        <v>1553</v>
      </c>
      <c r="I75" s="106">
        <v>234.0</v>
      </c>
      <c r="J75" s="106" t="s">
        <v>3212</v>
      </c>
      <c r="K75" s="106" t="s">
        <v>20</v>
      </c>
      <c r="M75" s="5">
        <v>10.0</v>
      </c>
    </row>
    <row r="76">
      <c r="A76" s="89">
        <f t="shared" si="7"/>
        <v>12025</v>
      </c>
      <c r="B76" s="5"/>
      <c r="C76" s="5"/>
      <c r="D76" s="90" t="s">
        <v>16</v>
      </c>
      <c r="E76" s="90" t="s">
        <v>3213</v>
      </c>
      <c r="F76" s="5">
        <v>2021.0</v>
      </c>
      <c r="G76" s="5" t="s">
        <v>945</v>
      </c>
      <c r="H76" s="5" t="s">
        <v>3214</v>
      </c>
      <c r="I76" s="5">
        <v>207.0</v>
      </c>
      <c r="J76" s="5" t="s">
        <v>319</v>
      </c>
      <c r="K76" s="5" t="s">
        <v>20</v>
      </c>
      <c r="M76" s="5">
        <v>10.0</v>
      </c>
    </row>
    <row r="77">
      <c r="A77" s="89" t="str">
        <f>'Drop 1 BBALL'!A202+1</f>
        <v>#VALUE!</v>
      </c>
      <c r="B77" s="5"/>
      <c r="C77" s="5"/>
      <c r="D77" s="90" t="s">
        <v>16</v>
      </c>
      <c r="E77" s="90" t="s">
        <v>3215</v>
      </c>
      <c r="F77" s="5">
        <v>2005.0</v>
      </c>
      <c r="G77" s="5" t="s">
        <v>505</v>
      </c>
      <c r="H77" s="5" t="s">
        <v>1757</v>
      </c>
      <c r="I77" s="5">
        <v>27.0</v>
      </c>
      <c r="J77" s="5" t="s">
        <v>3216</v>
      </c>
      <c r="K77" s="5" t="s">
        <v>63</v>
      </c>
      <c r="M77" s="5">
        <v>10.0</v>
      </c>
    </row>
    <row r="78">
      <c r="A78" s="89" t="str">
        <f t="shared" ref="A78:A95" si="8">A77+1</f>
        <v>#VALUE!</v>
      </c>
      <c r="B78" s="5"/>
      <c r="C78" s="5"/>
      <c r="D78" s="90" t="s">
        <v>21</v>
      </c>
      <c r="E78" s="90" t="s">
        <v>3217</v>
      </c>
      <c r="F78" s="5">
        <v>2013.0</v>
      </c>
      <c r="G78" s="5" t="s">
        <v>237</v>
      </c>
      <c r="H78" s="5" t="s">
        <v>1081</v>
      </c>
      <c r="I78" s="5">
        <v>19.0</v>
      </c>
      <c r="K78" s="5" t="s">
        <v>72</v>
      </c>
      <c r="M78" s="5">
        <v>10.0</v>
      </c>
    </row>
    <row r="79">
      <c r="A79" s="89" t="str">
        <f t="shared" si="8"/>
        <v>#VALUE!</v>
      </c>
      <c r="B79" s="5"/>
      <c r="C79" s="5"/>
      <c r="D79" s="90" t="s">
        <v>21</v>
      </c>
      <c r="E79" s="90" t="s">
        <v>3218</v>
      </c>
      <c r="F79" s="5">
        <v>2013.0</v>
      </c>
      <c r="G79" s="5" t="s">
        <v>237</v>
      </c>
      <c r="H79" s="5" t="s">
        <v>1081</v>
      </c>
      <c r="I79" s="5">
        <v>19.0</v>
      </c>
      <c r="K79" s="5" t="s">
        <v>72</v>
      </c>
      <c r="M79" s="5">
        <v>10.0</v>
      </c>
    </row>
    <row r="80">
      <c r="A80" s="89" t="str">
        <f t="shared" si="8"/>
        <v>#VALUE!</v>
      </c>
      <c r="B80" s="5"/>
      <c r="C80" s="5"/>
      <c r="D80" s="90" t="s">
        <v>21</v>
      </c>
      <c r="E80" s="90" t="s">
        <v>3219</v>
      </c>
      <c r="F80" s="5">
        <v>2013.0</v>
      </c>
      <c r="G80" s="5" t="s">
        <v>237</v>
      </c>
      <c r="H80" s="5" t="s">
        <v>1081</v>
      </c>
      <c r="I80" s="5">
        <v>19.0</v>
      </c>
      <c r="K80" s="5" t="s">
        <v>72</v>
      </c>
      <c r="M80" s="5">
        <v>10.0</v>
      </c>
    </row>
    <row r="81">
      <c r="A81" s="89" t="str">
        <f t="shared" si="8"/>
        <v>#VALUE!</v>
      </c>
      <c r="B81" s="5"/>
      <c r="C81" s="5"/>
      <c r="D81" s="90" t="s">
        <v>21</v>
      </c>
      <c r="E81" s="90" t="s">
        <v>3220</v>
      </c>
      <c r="F81" s="5">
        <v>2013.0</v>
      </c>
      <c r="G81" s="5" t="s">
        <v>237</v>
      </c>
      <c r="H81" s="5" t="s">
        <v>1081</v>
      </c>
      <c r="I81" s="5">
        <v>19.0</v>
      </c>
      <c r="K81" s="5" t="s">
        <v>72</v>
      </c>
      <c r="M81" s="5">
        <v>10.0</v>
      </c>
    </row>
    <row r="82">
      <c r="A82" s="89" t="str">
        <f t="shared" si="8"/>
        <v>#VALUE!</v>
      </c>
      <c r="B82" s="5"/>
      <c r="C82" s="5"/>
      <c r="D82" s="90" t="s">
        <v>21</v>
      </c>
      <c r="E82" s="90" t="s">
        <v>3221</v>
      </c>
      <c r="F82" s="5">
        <v>2013.0</v>
      </c>
      <c r="G82" s="5" t="s">
        <v>237</v>
      </c>
      <c r="H82" s="5" t="s">
        <v>1081</v>
      </c>
      <c r="I82" s="5">
        <v>19.0</v>
      </c>
      <c r="K82" s="5" t="s">
        <v>72</v>
      </c>
      <c r="M82" s="5">
        <v>10.0</v>
      </c>
    </row>
    <row r="83">
      <c r="A83" s="89" t="str">
        <f t="shared" si="8"/>
        <v>#VALUE!</v>
      </c>
      <c r="B83" s="5"/>
      <c r="C83" s="5"/>
      <c r="D83" s="90" t="s">
        <v>21</v>
      </c>
      <c r="E83" s="90" t="s">
        <v>3222</v>
      </c>
      <c r="F83" s="5">
        <v>2013.0</v>
      </c>
      <c r="G83" s="5" t="s">
        <v>237</v>
      </c>
      <c r="H83" s="5" t="s">
        <v>1081</v>
      </c>
      <c r="I83" s="5">
        <v>19.0</v>
      </c>
      <c r="K83" s="5" t="s">
        <v>72</v>
      </c>
      <c r="M83" s="5">
        <v>10.0</v>
      </c>
    </row>
    <row r="84">
      <c r="A84" s="89" t="str">
        <f t="shared" si="8"/>
        <v>#VALUE!</v>
      </c>
      <c r="B84" s="5"/>
      <c r="C84" s="5"/>
      <c r="D84" s="90" t="s">
        <v>21</v>
      </c>
      <c r="E84" s="90" t="s">
        <v>3223</v>
      </c>
      <c r="F84" s="5">
        <v>2013.0</v>
      </c>
      <c r="G84" s="5" t="s">
        <v>237</v>
      </c>
      <c r="H84" s="5" t="s">
        <v>1081</v>
      </c>
      <c r="I84" s="5">
        <v>19.0</v>
      </c>
      <c r="K84" s="5" t="s">
        <v>72</v>
      </c>
      <c r="M84" s="5">
        <v>10.0</v>
      </c>
    </row>
    <row r="85">
      <c r="A85" s="89" t="str">
        <f t="shared" si="8"/>
        <v>#VALUE!</v>
      </c>
      <c r="B85" s="5"/>
      <c r="C85" s="5"/>
      <c r="D85" s="90" t="s">
        <v>21</v>
      </c>
      <c r="E85" s="90" t="s">
        <v>3224</v>
      </c>
      <c r="F85" s="5">
        <v>2017.0</v>
      </c>
      <c r="G85" s="5" t="s">
        <v>905</v>
      </c>
      <c r="H85" s="5" t="s">
        <v>935</v>
      </c>
      <c r="I85" s="5">
        <v>212.0</v>
      </c>
      <c r="J85" s="5" t="s">
        <v>786</v>
      </c>
      <c r="K85" s="5" t="s">
        <v>72</v>
      </c>
      <c r="M85" s="5">
        <v>10.0</v>
      </c>
    </row>
    <row r="86">
      <c r="A86" s="89" t="str">
        <f t="shared" si="8"/>
        <v>#VALUE!</v>
      </c>
      <c r="B86" s="5"/>
      <c r="C86" s="5"/>
      <c r="D86" s="90" t="s">
        <v>21</v>
      </c>
      <c r="E86" s="90" t="s">
        <v>3225</v>
      </c>
      <c r="F86" s="5">
        <v>2017.0</v>
      </c>
      <c r="G86" s="5" t="s">
        <v>905</v>
      </c>
      <c r="H86" s="5" t="s">
        <v>935</v>
      </c>
      <c r="I86" s="5">
        <v>212.0</v>
      </c>
      <c r="J86" s="5" t="s">
        <v>786</v>
      </c>
      <c r="K86" s="5" t="s">
        <v>72</v>
      </c>
      <c r="M86" s="5">
        <v>10.0</v>
      </c>
    </row>
    <row r="87">
      <c r="A87" s="89" t="str">
        <f t="shared" si="8"/>
        <v>#VALUE!</v>
      </c>
      <c r="B87" s="5"/>
      <c r="C87" s="5"/>
      <c r="D87" s="90" t="s">
        <v>21</v>
      </c>
      <c r="E87" s="90" t="s">
        <v>3226</v>
      </c>
      <c r="F87" s="5">
        <v>2017.0</v>
      </c>
      <c r="G87" s="5" t="s">
        <v>905</v>
      </c>
      <c r="H87" s="5" t="s">
        <v>935</v>
      </c>
      <c r="I87" s="5">
        <v>212.0</v>
      </c>
      <c r="J87" s="5" t="s">
        <v>786</v>
      </c>
      <c r="K87" s="5" t="s">
        <v>72</v>
      </c>
      <c r="M87" s="5">
        <v>10.0</v>
      </c>
    </row>
    <row r="88">
      <c r="A88" s="89" t="str">
        <f t="shared" si="8"/>
        <v>#VALUE!</v>
      </c>
      <c r="B88" s="5"/>
      <c r="C88" s="5"/>
      <c r="D88" s="90" t="s">
        <v>21</v>
      </c>
      <c r="E88" s="90" t="s">
        <v>3227</v>
      </c>
      <c r="F88" s="5">
        <v>2017.0</v>
      </c>
      <c r="G88" s="5" t="s">
        <v>905</v>
      </c>
      <c r="H88" s="5" t="s">
        <v>935</v>
      </c>
      <c r="I88" s="5">
        <v>212.0</v>
      </c>
      <c r="J88" s="5" t="s">
        <v>786</v>
      </c>
      <c r="K88" s="5" t="s">
        <v>72</v>
      </c>
      <c r="M88" s="5">
        <v>10.0</v>
      </c>
    </row>
    <row r="89">
      <c r="A89" s="89" t="str">
        <f t="shared" si="8"/>
        <v>#VALUE!</v>
      </c>
      <c r="B89" s="5"/>
      <c r="C89" s="5"/>
      <c r="D89" s="90" t="s">
        <v>21</v>
      </c>
      <c r="E89" s="90" t="s">
        <v>3228</v>
      </c>
      <c r="F89" s="5">
        <v>2017.0</v>
      </c>
      <c r="G89" s="5" t="s">
        <v>905</v>
      </c>
      <c r="H89" s="5" t="s">
        <v>935</v>
      </c>
      <c r="I89" s="5">
        <v>212.0</v>
      </c>
      <c r="J89" s="5" t="s">
        <v>786</v>
      </c>
      <c r="K89" s="5" t="s">
        <v>72</v>
      </c>
      <c r="M89" s="5">
        <v>10.0</v>
      </c>
    </row>
    <row r="90">
      <c r="A90" s="89" t="str">
        <f t="shared" si="8"/>
        <v>#VALUE!</v>
      </c>
      <c r="B90" s="5"/>
      <c r="C90" s="5"/>
      <c r="D90" s="90" t="s">
        <v>21</v>
      </c>
      <c r="E90" s="90" t="s">
        <v>3229</v>
      </c>
      <c r="F90" s="5">
        <v>2017.0</v>
      </c>
      <c r="G90" s="5" t="s">
        <v>905</v>
      </c>
      <c r="H90" s="5" t="s">
        <v>935</v>
      </c>
      <c r="I90" s="5">
        <v>212.0</v>
      </c>
      <c r="J90" s="5" t="s">
        <v>786</v>
      </c>
      <c r="K90" s="5" t="s">
        <v>72</v>
      </c>
      <c r="M90" s="5">
        <v>10.0</v>
      </c>
    </row>
    <row r="91">
      <c r="A91" s="89" t="str">
        <f t="shared" si="8"/>
        <v>#VALUE!</v>
      </c>
      <c r="B91" s="5"/>
      <c r="C91" s="5"/>
      <c r="D91" s="90" t="s">
        <v>21</v>
      </c>
      <c r="E91" s="90" t="s">
        <v>3230</v>
      </c>
      <c r="F91" s="5">
        <v>2017.0</v>
      </c>
      <c r="G91" s="5" t="s">
        <v>905</v>
      </c>
      <c r="H91" s="5" t="s">
        <v>935</v>
      </c>
      <c r="I91" s="5">
        <v>212.0</v>
      </c>
      <c r="J91" s="5" t="s">
        <v>786</v>
      </c>
      <c r="K91" s="5" t="s">
        <v>72</v>
      </c>
      <c r="M91" s="5">
        <v>10.0</v>
      </c>
    </row>
    <row r="92">
      <c r="A92" s="89" t="str">
        <f t="shared" si="8"/>
        <v>#VALUE!</v>
      </c>
      <c r="B92" s="5"/>
      <c r="C92" s="5"/>
      <c r="D92" s="90" t="s">
        <v>21</v>
      </c>
      <c r="E92" s="90" t="s">
        <v>3231</v>
      </c>
      <c r="F92" s="5">
        <v>2017.0</v>
      </c>
      <c r="G92" s="5" t="s">
        <v>905</v>
      </c>
      <c r="H92" s="5" t="s">
        <v>935</v>
      </c>
      <c r="I92" s="5">
        <v>212.0</v>
      </c>
      <c r="J92" s="5" t="s">
        <v>786</v>
      </c>
      <c r="K92" s="5" t="s">
        <v>72</v>
      </c>
      <c r="M92" s="5">
        <v>10.0</v>
      </c>
    </row>
    <row r="93">
      <c r="A93" s="89" t="str">
        <f t="shared" si="8"/>
        <v>#VALUE!</v>
      </c>
      <c r="B93" s="5"/>
      <c r="C93" s="5"/>
      <c r="D93" s="90" t="s">
        <v>21</v>
      </c>
      <c r="E93" s="90" t="s">
        <v>3232</v>
      </c>
      <c r="F93" s="5">
        <v>2017.0</v>
      </c>
      <c r="G93" s="5" t="s">
        <v>905</v>
      </c>
      <c r="H93" s="5" t="s">
        <v>935</v>
      </c>
      <c r="I93" s="5">
        <v>212.0</v>
      </c>
      <c r="J93" s="5" t="s">
        <v>1085</v>
      </c>
      <c r="K93" s="5" t="s">
        <v>72</v>
      </c>
      <c r="M93" s="5">
        <v>10.0</v>
      </c>
    </row>
    <row r="94">
      <c r="A94" s="89" t="str">
        <f t="shared" si="8"/>
        <v>#VALUE!</v>
      </c>
      <c r="B94" s="5"/>
      <c r="C94" s="5"/>
      <c r="D94" s="90" t="s">
        <v>16</v>
      </c>
      <c r="E94" s="90" t="s">
        <v>3233</v>
      </c>
      <c r="F94" s="5">
        <v>2017.0</v>
      </c>
      <c r="G94" s="5" t="s">
        <v>954</v>
      </c>
      <c r="H94" s="110" t="s">
        <v>1340</v>
      </c>
      <c r="I94" s="5">
        <v>74.0</v>
      </c>
      <c r="K94" s="5" t="s">
        <v>60</v>
      </c>
      <c r="M94" s="5">
        <v>10.0</v>
      </c>
    </row>
    <row r="95">
      <c r="A95" s="89" t="str">
        <f t="shared" si="8"/>
        <v>#VALUE!</v>
      </c>
      <c r="B95" s="5"/>
      <c r="C95" s="5"/>
      <c r="D95" s="90" t="s">
        <v>21</v>
      </c>
      <c r="E95" s="90" t="s">
        <v>3234</v>
      </c>
      <c r="F95" s="5">
        <v>2019.0</v>
      </c>
      <c r="G95" s="5" t="s">
        <v>905</v>
      </c>
      <c r="H95" s="5" t="s">
        <v>1092</v>
      </c>
      <c r="I95" s="5">
        <v>343.0</v>
      </c>
      <c r="K95" s="5" t="s">
        <v>666</v>
      </c>
      <c r="M95" s="5">
        <v>10.0</v>
      </c>
    </row>
    <row r="96">
      <c r="A96" s="89">
        <f>'Drop 1 BBALL'!A252+1</f>
        <v>11995</v>
      </c>
      <c r="B96" s="5"/>
      <c r="C96" s="5"/>
      <c r="D96" s="90" t="s">
        <v>16</v>
      </c>
      <c r="E96" s="186" t="s">
        <v>3235</v>
      </c>
      <c r="F96" s="5">
        <v>2020.0</v>
      </c>
      <c r="G96" s="5" t="s">
        <v>3236</v>
      </c>
      <c r="H96" s="5" t="s">
        <v>895</v>
      </c>
      <c r="I96" s="5" t="s">
        <v>3237</v>
      </c>
      <c r="J96" s="5" t="s">
        <v>3238</v>
      </c>
      <c r="K96" s="5" t="s">
        <v>20</v>
      </c>
      <c r="M96" s="5">
        <v>10.0</v>
      </c>
    </row>
    <row r="97">
      <c r="A97" s="89">
        <f t="shared" ref="A97:A100" si="9">A96+1</f>
        <v>11996</v>
      </c>
      <c r="B97" s="5"/>
      <c r="C97" s="5"/>
      <c r="D97" s="90" t="s">
        <v>16</v>
      </c>
      <c r="E97" s="90" t="s">
        <v>3239</v>
      </c>
      <c r="F97" s="5">
        <v>2020.0</v>
      </c>
      <c r="G97" s="5" t="s">
        <v>3236</v>
      </c>
      <c r="H97" s="5" t="s">
        <v>895</v>
      </c>
      <c r="I97" s="5">
        <v>91.0</v>
      </c>
      <c r="K97" s="5" t="s">
        <v>20</v>
      </c>
      <c r="M97" s="5">
        <v>10.0</v>
      </c>
    </row>
    <row r="98">
      <c r="A98" s="89">
        <f t="shared" si="9"/>
        <v>11997</v>
      </c>
      <c r="B98" s="5"/>
      <c r="C98" s="5"/>
      <c r="D98" s="90" t="s">
        <v>16</v>
      </c>
      <c r="E98" s="90" t="s">
        <v>3240</v>
      </c>
      <c r="F98" s="5">
        <v>2020.0</v>
      </c>
      <c r="G98" s="5" t="s">
        <v>3149</v>
      </c>
      <c r="H98" s="5" t="s">
        <v>895</v>
      </c>
      <c r="I98" s="5">
        <v>201.0</v>
      </c>
      <c r="J98" s="5" t="s">
        <v>1311</v>
      </c>
      <c r="K98" s="5" t="s">
        <v>60</v>
      </c>
      <c r="M98" s="5">
        <v>10.0</v>
      </c>
    </row>
    <row r="99">
      <c r="A99" s="89">
        <f t="shared" si="9"/>
        <v>11998</v>
      </c>
      <c r="B99" s="5"/>
      <c r="C99" s="5"/>
      <c r="D99" s="90" t="s">
        <v>16</v>
      </c>
      <c r="E99" s="90" t="s">
        <v>3241</v>
      </c>
      <c r="F99" s="5">
        <v>2020.0</v>
      </c>
      <c r="G99" s="5" t="s">
        <v>3149</v>
      </c>
      <c r="H99" s="5" t="s">
        <v>895</v>
      </c>
      <c r="I99" s="5">
        <v>201.0</v>
      </c>
      <c r="J99" s="5" t="s">
        <v>3242</v>
      </c>
      <c r="K99" s="5" t="s">
        <v>63</v>
      </c>
      <c r="M99" s="5">
        <v>10.0</v>
      </c>
    </row>
    <row r="100">
      <c r="A100" s="89">
        <f t="shared" si="9"/>
        <v>11999</v>
      </c>
      <c r="B100" s="5"/>
      <c r="C100" s="5"/>
      <c r="D100" s="90" t="s">
        <v>16</v>
      </c>
      <c r="E100" s="90" t="s">
        <v>3243</v>
      </c>
      <c r="F100" s="5">
        <v>2020.0</v>
      </c>
      <c r="G100" s="5" t="s">
        <v>3244</v>
      </c>
      <c r="H100" s="5" t="s">
        <v>895</v>
      </c>
      <c r="I100" s="5">
        <v>141.0</v>
      </c>
      <c r="K100" s="5" t="s">
        <v>60</v>
      </c>
      <c r="M100" s="5">
        <v>10.0</v>
      </c>
    </row>
    <row r="101">
      <c r="A101" s="89" t="str">
        <f>'Drop 1 BBALL'!A278+1</f>
        <v>#VALUE!</v>
      </c>
      <c r="B101" s="5"/>
      <c r="C101" s="5"/>
      <c r="D101" s="90" t="s">
        <v>16</v>
      </c>
      <c r="E101" s="90" t="s">
        <v>3245</v>
      </c>
      <c r="F101" s="5">
        <v>2020.0</v>
      </c>
      <c r="G101" s="5" t="s">
        <v>909</v>
      </c>
      <c r="H101" s="110" t="s">
        <v>950</v>
      </c>
      <c r="I101" s="5">
        <v>6.0</v>
      </c>
      <c r="J101" s="5" t="s">
        <v>869</v>
      </c>
      <c r="K101" s="5" t="s">
        <v>63</v>
      </c>
      <c r="M101" s="5">
        <v>10.0</v>
      </c>
    </row>
    <row r="102">
      <c r="A102" s="89" t="str">
        <f>'Drop 1 BBALL'!A281+1</f>
        <v>#VALUE!</v>
      </c>
      <c r="B102" s="5"/>
      <c r="C102" s="5"/>
      <c r="D102" s="90" t="s">
        <v>16</v>
      </c>
      <c r="E102" s="90" t="s">
        <v>3246</v>
      </c>
      <c r="F102" s="5">
        <v>2020.0</v>
      </c>
      <c r="G102" s="5" t="s">
        <v>1069</v>
      </c>
      <c r="H102" s="5" t="s">
        <v>880</v>
      </c>
      <c r="I102" s="5">
        <v>266.0</v>
      </c>
      <c r="K102" s="5" t="s">
        <v>2705</v>
      </c>
      <c r="M102" s="5">
        <v>10.0</v>
      </c>
    </row>
    <row r="103">
      <c r="A103" s="89" t="str">
        <f t="shared" ref="A103:A112" si="10">A102+1</f>
        <v>#VALUE!</v>
      </c>
      <c r="B103" s="5"/>
      <c r="C103" s="5"/>
      <c r="D103" s="90" t="s">
        <v>16</v>
      </c>
      <c r="E103" s="90" t="s">
        <v>3247</v>
      </c>
      <c r="F103" s="5">
        <v>2020.0</v>
      </c>
      <c r="G103" s="5" t="s">
        <v>119</v>
      </c>
      <c r="H103" s="5" t="s">
        <v>854</v>
      </c>
      <c r="I103" s="5" t="s">
        <v>3248</v>
      </c>
      <c r="J103" s="5" t="s">
        <v>3249</v>
      </c>
      <c r="K103" s="5" t="s">
        <v>60</v>
      </c>
      <c r="M103" s="5">
        <v>10.0</v>
      </c>
    </row>
    <row r="104">
      <c r="A104" s="89" t="str">
        <f t="shared" si="10"/>
        <v>#VALUE!</v>
      </c>
      <c r="B104" s="5"/>
      <c r="C104" s="5"/>
      <c r="D104" s="90" t="s">
        <v>66</v>
      </c>
      <c r="E104" s="5">
        <v>3238557.0</v>
      </c>
      <c r="F104" s="5">
        <v>2020.0</v>
      </c>
      <c r="G104" s="5" t="s">
        <v>119</v>
      </c>
      <c r="H104" s="5" t="s">
        <v>927</v>
      </c>
      <c r="K104" s="5" t="s">
        <v>984</v>
      </c>
      <c r="M104" s="5">
        <v>10.0</v>
      </c>
    </row>
    <row r="105">
      <c r="A105" s="89" t="str">
        <f t="shared" si="10"/>
        <v>#VALUE!</v>
      </c>
      <c r="B105" s="5"/>
      <c r="C105" s="5"/>
      <c r="D105" s="90" t="s">
        <v>66</v>
      </c>
      <c r="E105" s="5">
        <v>1812715.0</v>
      </c>
      <c r="F105" s="5">
        <v>2021.0</v>
      </c>
      <c r="G105" s="5" t="s">
        <v>1847</v>
      </c>
      <c r="H105" s="5" t="s">
        <v>1400</v>
      </c>
      <c r="K105" s="5" t="s">
        <v>68</v>
      </c>
      <c r="M105" s="5">
        <v>10.0</v>
      </c>
    </row>
    <row r="106">
      <c r="A106" s="89" t="str">
        <f t="shared" si="10"/>
        <v>#VALUE!</v>
      </c>
      <c r="B106" s="5"/>
      <c r="C106" s="5"/>
      <c r="D106" s="90" t="s">
        <v>66</v>
      </c>
      <c r="E106" s="5">
        <v>6723351.0</v>
      </c>
      <c r="F106" s="5">
        <v>2020.0</v>
      </c>
      <c r="G106" s="5" t="s">
        <v>956</v>
      </c>
      <c r="H106" s="5" t="s">
        <v>964</v>
      </c>
      <c r="J106" s="5" t="s">
        <v>1183</v>
      </c>
      <c r="K106" s="5" t="s">
        <v>467</v>
      </c>
      <c r="M106" s="5">
        <v>10.0</v>
      </c>
    </row>
    <row r="107">
      <c r="A107" s="89" t="str">
        <f t="shared" si="10"/>
        <v>#VALUE!</v>
      </c>
      <c r="D107" s="90" t="s">
        <v>66</v>
      </c>
      <c r="E107" s="5">
        <v>4612102.0</v>
      </c>
      <c r="F107" s="5">
        <v>2020.0</v>
      </c>
      <c r="G107" s="5" t="s">
        <v>1224</v>
      </c>
      <c r="H107" s="5" t="s">
        <v>854</v>
      </c>
      <c r="J107" s="5" t="s">
        <v>869</v>
      </c>
      <c r="K107" s="5" t="s">
        <v>467</v>
      </c>
      <c r="M107" s="5">
        <v>10.0</v>
      </c>
    </row>
    <row r="108">
      <c r="A108" s="89" t="str">
        <f t="shared" si="10"/>
        <v>#VALUE!</v>
      </c>
      <c r="D108" s="90" t="s">
        <v>66</v>
      </c>
      <c r="E108" s="5">
        <v>6802143.0</v>
      </c>
      <c r="F108" s="5">
        <v>2020.0</v>
      </c>
      <c r="G108" s="5" t="s">
        <v>954</v>
      </c>
      <c r="H108" s="5" t="s">
        <v>854</v>
      </c>
      <c r="K108" s="5" t="s">
        <v>467</v>
      </c>
      <c r="M108" s="5">
        <v>10.0</v>
      </c>
    </row>
    <row r="109">
      <c r="A109" s="89" t="str">
        <f t="shared" si="10"/>
        <v>#VALUE!</v>
      </c>
      <c r="D109" s="90" t="s">
        <v>66</v>
      </c>
      <c r="E109" s="5">
        <v>5625713.0</v>
      </c>
      <c r="F109" s="5">
        <v>2020.0</v>
      </c>
      <c r="G109" s="5" t="s">
        <v>884</v>
      </c>
      <c r="H109" s="5" t="s">
        <v>927</v>
      </c>
      <c r="K109" s="5" t="s">
        <v>467</v>
      </c>
      <c r="M109" s="5">
        <v>10.0</v>
      </c>
    </row>
    <row r="110">
      <c r="A110" s="89" t="str">
        <f t="shared" si="10"/>
        <v>#VALUE!</v>
      </c>
      <c r="D110" s="90" t="s">
        <v>21</v>
      </c>
      <c r="E110" s="90" t="s">
        <v>3250</v>
      </c>
      <c r="F110" s="5">
        <v>2020.0</v>
      </c>
      <c r="G110" s="5" t="s">
        <v>884</v>
      </c>
      <c r="H110" s="5" t="s">
        <v>903</v>
      </c>
      <c r="I110" s="5">
        <v>212.0</v>
      </c>
      <c r="J110" s="5" t="s">
        <v>851</v>
      </c>
      <c r="K110" s="5" t="s">
        <v>25</v>
      </c>
      <c r="M110" s="5">
        <v>10.0</v>
      </c>
    </row>
    <row r="111">
      <c r="A111" s="89" t="str">
        <f t="shared" si="10"/>
        <v>#VALUE!</v>
      </c>
      <c r="B111" s="114"/>
      <c r="C111" s="114"/>
      <c r="D111" s="115" t="s">
        <v>21</v>
      </c>
      <c r="E111" s="115" t="s">
        <v>3251</v>
      </c>
      <c r="F111" s="111">
        <v>2020.0</v>
      </c>
      <c r="G111" s="111" t="s">
        <v>884</v>
      </c>
      <c r="H111" s="111" t="s">
        <v>950</v>
      </c>
      <c r="I111" s="111">
        <v>203.0</v>
      </c>
      <c r="J111" s="111"/>
      <c r="K111" s="111" t="s">
        <v>72</v>
      </c>
      <c r="M111" s="5">
        <v>10.0</v>
      </c>
    </row>
    <row r="112">
      <c r="A112" s="89" t="str">
        <f t="shared" si="10"/>
        <v>#VALUE!</v>
      </c>
      <c r="D112" s="90" t="s">
        <v>16</v>
      </c>
      <c r="E112" s="90" t="s">
        <v>3252</v>
      </c>
      <c r="F112" s="5">
        <v>2020.0</v>
      </c>
      <c r="G112" s="5" t="s">
        <v>1847</v>
      </c>
      <c r="H112" s="5" t="s">
        <v>1060</v>
      </c>
      <c r="I112" s="5">
        <v>97.0</v>
      </c>
      <c r="J112" s="5"/>
      <c r="K112" s="5" t="s">
        <v>2967</v>
      </c>
      <c r="M112" s="5">
        <v>10.0</v>
      </c>
    </row>
    <row r="113">
      <c r="A113" s="5">
        <v>11914.0</v>
      </c>
      <c r="D113" s="90" t="s">
        <v>21</v>
      </c>
      <c r="E113" s="5">
        <v>5.4088305E7</v>
      </c>
      <c r="F113" s="5">
        <v>1982.0</v>
      </c>
      <c r="G113" s="5" t="s">
        <v>62</v>
      </c>
      <c r="H113" s="5" t="s">
        <v>3253</v>
      </c>
      <c r="J113" s="5">
        <v>204.0</v>
      </c>
      <c r="K113" s="5" t="s">
        <v>666</v>
      </c>
      <c r="M113" s="5">
        <v>10.0</v>
      </c>
    </row>
    <row r="114">
      <c r="A114" s="5">
        <v>11915.0</v>
      </c>
      <c r="D114" s="90" t="s">
        <v>21</v>
      </c>
      <c r="E114" s="5">
        <v>5.4088306E7</v>
      </c>
      <c r="F114" s="5">
        <v>1982.0</v>
      </c>
      <c r="G114" s="5" t="s">
        <v>62</v>
      </c>
      <c r="H114" s="5" t="s">
        <v>3253</v>
      </c>
      <c r="J114" s="5">
        <v>204.0</v>
      </c>
      <c r="K114" s="5" t="s">
        <v>666</v>
      </c>
      <c r="M114" s="5">
        <v>10.0</v>
      </c>
    </row>
    <row r="115">
      <c r="A115" s="5">
        <v>11916.0</v>
      </c>
      <c r="D115" s="90" t="s">
        <v>21</v>
      </c>
      <c r="E115" s="5">
        <v>5.4088304E7</v>
      </c>
      <c r="F115" s="5">
        <v>1982.0</v>
      </c>
      <c r="G115" s="5" t="s">
        <v>62</v>
      </c>
      <c r="H115" s="5" t="s">
        <v>3253</v>
      </c>
      <c r="J115" s="5">
        <v>204.0</v>
      </c>
      <c r="K115" s="5" t="s">
        <v>666</v>
      </c>
      <c r="M115" s="5">
        <v>10.0</v>
      </c>
    </row>
    <row r="116">
      <c r="A116" s="5">
        <v>11922.0</v>
      </c>
      <c r="D116" s="90" t="s">
        <v>21</v>
      </c>
      <c r="E116" s="90" t="s">
        <v>3254</v>
      </c>
      <c r="F116" s="5">
        <v>1982.0</v>
      </c>
      <c r="G116" s="5" t="s">
        <v>62</v>
      </c>
      <c r="H116" s="5" t="s">
        <v>3255</v>
      </c>
      <c r="J116" s="5">
        <v>297.0</v>
      </c>
      <c r="K116" s="5" t="s">
        <v>72</v>
      </c>
      <c r="M116" s="5">
        <v>10.0</v>
      </c>
    </row>
    <row r="117">
      <c r="A117" s="5">
        <v>11923.0</v>
      </c>
      <c r="D117" s="90" t="s">
        <v>21</v>
      </c>
      <c r="E117" s="90" t="s">
        <v>3256</v>
      </c>
      <c r="F117" s="5">
        <v>1982.0</v>
      </c>
      <c r="G117" s="5" t="s">
        <v>62</v>
      </c>
      <c r="H117" s="5" t="s">
        <v>3255</v>
      </c>
      <c r="J117" s="5">
        <v>297.0</v>
      </c>
      <c r="K117" s="5" t="s">
        <v>72</v>
      </c>
      <c r="M117" s="5">
        <v>10.0</v>
      </c>
    </row>
    <row r="118">
      <c r="A118" s="5">
        <v>11924.0</v>
      </c>
      <c r="D118" s="90" t="s">
        <v>21</v>
      </c>
      <c r="E118" s="90" t="s">
        <v>3257</v>
      </c>
      <c r="F118" s="5">
        <v>1982.0</v>
      </c>
      <c r="G118" s="5" t="s">
        <v>62</v>
      </c>
      <c r="H118" s="5" t="s">
        <v>3255</v>
      </c>
      <c r="J118" s="5">
        <v>297.0</v>
      </c>
      <c r="K118" s="5" t="s">
        <v>72</v>
      </c>
      <c r="M118" s="5">
        <v>10.0</v>
      </c>
    </row>
    <row r="119">
      <c r="A119" s="5">
        <v>11925.0</v>
      </c>
      <c r="D119" s="90" t="s">
        <v>21</v>
      </c>
      <c r="E119" s="90" t="s">
        <v>3258</v>
      </c>
      <c r="F119" s="5">
        <v>1982.0</v>
      </c>
      <c r="G119" s="5" t="s">
        <v>62</v>
      </c>
      <c r="H119" s="5" t="s">
        <v>3255</v>
      </c>
      <c r="J119" s="5">
        <v>297.0</v>
      </c>
      <c r="K119" s="5" t="s">
        <v>72</v>
      </c>
      <c r="M119" s="5">
        <v>10.0</v>
      </c>
    </row>
    <row r="120">
      <c r="A120" s="5">
        <v>11929.0</v>
      </c>
      <c r="D120" s="90" t="s">
        <v>21</v>
      </c>
      <c r="E120" s="90" t="s">
        <v>3259</v>
      </c>
      <c r="F120" s="5">
        <v>1982.0</v>
      </c>
      <c r="G120" s="5" t="s">
        <v>1974</v>
      </c>
      <c r="H120" s="110" t="s">
        <v>3260</v>
      </c>
      <c r="J120" s="5">
        <v>213.0</v>
      </c>
      <c r="K120" s="5" t="s">
        <v>666</v>
      </c>
      <c r="M120" s="5">
        <v>10.0</v>
      </c>
    </row>
    <row r="121">
      <c r="A121" s="5">
        <v>11931.0</v>
      </c>
      <c r="D121" s="90" t="s">
        <v>21</v>
      </c>
      <c r="E121" s="90" t="s">
        <v>3261</v>
      </c>
      <c r="F121" s="5">
        <v>1984.0</v>
      </c>
      <c r="G121" s="5" t="s">
        <v>62</v>
      </c>
      <c r="H121" s="5" t="s">
        <v>3262</v>
      </c>
      <c r="J121" s="5">
        <v>202.0</v>
      </c>
      <c r="K121" s="5" t="s">
        <v>666</v>
      </c>
      <c r="M121" s="5">
        <v>10.0</v>
      </c>
    </row>
    <row r="122">
      <c r="A122" s="5">
        <v>11932.0</v>
      </c>
      <c r="D122" s="90" t="s">
        <v>21</v>
      </c>
      <c r="E122" s="90" t="s">
        <v>3263</v>
      </c>
      <c r="F122" s="5">
        <v>1984.0</v>
      </c>
      <c r="G122" s="5" t="s">
        <v>62</v>
      </c>
      <c r="H122" s="5" t="s">
        <v>3264</v>
      </c>
      <c r="J122" s="5">
        <v>303.0</v>
      </c>
      <c r="K122" s="5" t="s">
        <v>666</v>
      </c>
      <c r="M122" s="5">
        <v>10.0</v>
      </c>
    </row>
    <row r="123">
      <c r="A123" s="5">
        <v>12180.0</v>
      </c>
      <c r="D123" s="90" t="s">
        <v>21</v>
      </c>
      <c r="E123" s="109">
        <v>6.0778163E7</v>
      </c>
      <c r="F123" s="5">
        <v>2020.0</v>
      </c>
      <c r="G123" s="5" t="s">
        <v>786</v>
      </c>
      <c r="H123" s="5" t="s">
        <v>1109</v>
      </c>
      <c r="I123" s="5">
        <v>392.0</v>
      </c>
      <c r="J123" s="5" t="s">
        <v>105</v>
      </c>
      <c r="K123" s="5" t="s">
        <v>25</v>
      </c>
      <c r="M123" s="5">
        <v>10.0</v>
      </c>
    </row>
    <row r="124">
      <c r="A124" s="5">
        <f t="shared" ref="A124:A129" si="11">A123+1</f>
        <v>12181</v>
      </c>
      <c r="D124" s="90" t="s">
        <v>21</v>
      </c>
      <c r="E124" s="90" t="s">
        <v>3265</v>
      </c>
      <c r="F124" s="5">
        <v>1988.0</v>
      </c>
      <c r="G124" s="5" t="s">
        <v>62</v>
      </c>
      <c r="H124" s="5" t="s">
        <v>3266</v>
      </c>
      <c r="I124" s="5">
        <v>325.0</v>
      </c>
      <c r="J124" s="5" t="s">
        <v>3267</v>
      </c>
      <c r="K124" s="5" t="s">
        <v>72</v>
      </c>
      <c r="M124" s="5">
        <v>10.0</v>
      </c>
    </row>
    <row r="125">
      <c r="A125" s="5">
        <f t="shared" si="11"/>
        <v>12182</v>
      </c>
      <c r="D125" s="90" t="s">
        <v>21</v>
      </c>
      <c r="E125" s="90" t="s">
        <v>3268</v>
      </c>
      <c r="F125" s="5">
        <v>1988.0</v>
      </c>
      <c r="G125" s="5" t="s">
        <v>62</v>
      </c>
      <c r="H125" s="5" t="s">
        <v>3266</v>
      </c>
      <c r="I125" s="5">
        <v>325.0</v>
      </c>
      <c r="J125" s="5" t="s">
        <v>3267</v>
      </c>
      <c r="K125" s="5" t="s">
        <v>72</v>
      </c>
      <c r="M125" s="5">
        <v>10.0</v>
      </c>
    </row>
    <row r="126">
      <c r="A126" s="5">
        <f t="shared" si="11"/>
        <v>12183</v>
      </c>
      <c r="D126" s="90" t="s">
        <v>21</v>
      </c>
      <c r="E126" s="90" t="s">
        <v>3269</v>
      </c>
      <c r="F126" s="5">
        <v>1988.0</v>
      </c>
      <c r="G126" s="5" t="s">
        <v>62</v>
      </c>
      <c r="H126" s="5" t="s">
        <v>3266</v>
      </c>
      <c r="I126" s="5">
        <v>325.0</v>
      </c>
      <c r="J126" s="5" t="s">
        <v>3267</v>
      </c>
      <c r="K126" s="5" t="s">
        <v>72</v>
      </c>
      <c r="M126" s="5">
        <v>10.0</v>
      </c>
    </row>
    <row r="127">
      <c r="A127" s="5">
        <f t="shared" si="11"/>
        <v>12184</v>
      </c>
      <c r="D127" s="90" t="s">
        <v>21</v>
      </c>
      <c r="E127" s="90" t="s">
        <v>3270</v>
      </c>
      <c r="F127" s="5">
        <v>1988.0</v>
      </c>
      <c r="G127" s="5" t="s">
        <v>62</v>
      </c>
      <c r="H127" s="5" t="s">
        <v>3266</v>
      </c>
      <c r="I127" s="5">
        <v>325.0</v>
      </c>
      <c r="J127" s="5" t="s">
        <v>3267</v>
      </c>
      <c r="K127" s="5" t="s">
        <v>72</v>
      </c>
      <c r="M127" s="5">
        <v>10.0</v>
      </c>
    </row>
    <row r="128">
      <c r="A128" s="5">
        <f t="shared" si="11"/>
        <v>12185</v>
      </c>
      <c r="D128" s="90" t="s">
        <v>21</v>
      </c>
      <c r="E128" s="90" t="s">
        <v>3271</v>
      </c>
      <c r="F128" s="5">
        <v>1988.0</v>
      </c>
      <c r="G128" s="5" t="s">
        <v>62</v>
      </c>
      <c r="H128" s="5" t="s">
        <v>3266</v>
      </c>
      <c r="I128" s="5">
        <v>325.0</v>
      </c>
      <c r="J128" s="5" t="s">
        <v>3267</v>
      </c>
      <c r="K128" s="5" t="s">
        <v>25</v>
      </c>
      <c r="M128" s="5">
        <v>10.0</v>
      </c>
    </row>
    <row r="129">
      <c r="A129" s="5">
        <f t="shared" si="11"/>
        <v>12186</v>
      </c>
      <c r="D129" s="90" t="s">
        <v>21</v>
      </c>
      <c r="E129" s="90" t="s">
        <v>3272</v>
      </c>
      <c r="F129" s="5">
        <v>1988.0</v>
      </c>
      <c r="G129" s="5" t="s">
        <v>62</v>
      </c>
      <c r="H129" s="5" t="s">
        <v>3266</v>
      </c>
      <c r="I129" s="5">
        <v>325.0</v>
      </c>
      <c r="J129" s="5" t="s">
        <v>3267</v>
      </c>
      <c r="K129" s="5" t="s">
        <v>25</v>
      </c>
      <c r="M129" s="5">
        <v>10.0</v>
      </c>
    </row>
    <row r="130">
      <c r="A130" s="5">
        <v>12405.0</v>
      </c>
      <c r="D130" s="90" t="s">
        <v>21</v>
      </c>
      <c r="E130" s="90" t="s">
        <v>3273</v>
      </c>
      <c r="F130" s="5">
        <v>1984.0</v>
      </c>
      <c r="G130" s="5" t="s">
        <v>62</v>
      </c>
      <c r="H130" s="5" t="s">
        <v>3274</v>
      </c>
      <c r="I130" s="5">
        <v>355.0</v>
      </c>
      <c r="J130" s="5" t="s">
        <v>105</v>
      </c>
      <c r="K130" s="5" t="s">
        <v>25</v>
      </c>
      <c r="M130" s="5">
        <v>10.0</v>
      </c>
    </row>
    <row r="131">
      <c r="A131" s="5" t="s">
        <v>2854</v>
      </c>
      <c r="D131" s="112"/>
      <c r="E131" s="90" t="s">
        <v>3275</v>
      </c>
      <c r="F131" s="5">
        <v>1989.0</v>
      </c>
      <c r="G131" s="5" t="s">
        <v>330</v>
      </c>
      <c r="H131" s="5" t="s">
        <v>3276</v>
      </c>
      <c r="I131" s="5" t="s">
        <v>3277</v>
      </c>
      <c r="J131" s="5" t="s">
        <v>243</v>
      </c>
      <c r="K131" s="5" t="s">
        <v>25</v>
      </c>
      <c r="M131" s="5">
        <v>10.0</v>
      </c>
    </row>
    <row r="132">
      <c r="A132" s="5" t="s">
        <v>2854</v>
      </c>
      <c r="D132" s="112"/>
      <c r="E132" s="90" t="s">
        <v>3278</v>
      </c>
      <c r="F132" s="5">
        <v>1991.0</v>
      </c>
      <c r="G132" s="5" t="s">
        <v>1038</v>
      </c>
      <c r="H132" s="5" t="s">
        <v>1736</v>
      </c>
      <c r="I132" s="5">
        <v>551.0</v>
      </c>
      <c r="J132" s="5" t="s">
        <v>105</v>
      </c>
      <c r="K132" s="5" t="s">
        <v>72</v>
      </c>
      <c r="M132" s="5">
        <v>10.0</v>
      </c>
    </row>
    <row r="133">
      <c r="A133" s="5" t="s">
        <v>2854</v>
      </c>
      <c r="D133" s="112"/>
      <c r="E133" s="90" t="s">
        <v>3279</v>
      </c>
      <c r="F133" s="5">
        <v>1991.0</v>
      </c>
      <c r="G133" s="5" t="s">
        <v>1038</v>
      </c>
      <c r="H133" s="5" t="s">
        <v>1736</v>
      </c>
      <c r="I133" s="5">
        <v>551.0</v>
      </c>
      <c r="J133" s="5" t="s">
        <v>105</v>
      </c>
      <c r="K133" s="5" t="s">
        <v>72</v>
      </c>
      <c r="M133" s="5">
        <v>10.0</v>
      </c>
    </row>
    <row r="134">
      <c r="A134" s="5" t="s">
        <v>2854</v>
      </c>
      <c r="D134" s="112"/>
      <c r="E134" s="90" t="s">
        <v>3280</v>
      </c>
      <c r="F134" s="5">
        <v>1990.0</v>
      </c>
      <c r="G134" s="5" t="s">
        <v>3281</v>
      </c>
      <c r="H134" s="5" t="s">
        <v>3282</v>
      </c>
      <c r="I134" s="5">
        <v>38.0</v>
      </c>
      <c r="J134" s="5" t="s">
        <v>3283</v>
      </c>
      <c r="K134" s="5" t="s">
        <v>72</v>
      </c>
      <c r="M134" s="5">
        <v>10.0</v>
      </c>
    </row>
    <row r="135">
      <c r="A135" s="89" t="str">
        <f t="shared" ref="A135:A141" si="12">A134+1</f>
        <v>#VALUE!</v>
      </c>
      <c r="B135" s="5"/>
      <c r="C135" s="5"/>
      <c r="D135" s="90" t="s">
        <v>21</v>
      </c>
      <c r="E135" s="90" t="s">
        <v>3284</v>
      </c>
      <c r="F135" s="106">
        <v>2020.0</v>
      </c>
      <c r="G135" s="182" t="s">
        <v>865</v>
      </c>
      <c r="H135" s="183" t="s">
        <v>3285</v>
      </c>
      <c r="I135" s="202">
        <v>11.0</v>
      </c>
      <c r="J135" s="189" t="s">
        <v>3286</v>
      </c>
      <c r="K135" s="182" t="s">
        <v>25</v>
      </c>
      <c r="M135" s="5">
        <v>15.0</v>
      </c>
    </row>
    <row r="136">
      <c r="A136" s="89" t="str">
        <f t="shared" si="12"/>
        <v>#VALUE!</v>
      </c>
      <c r="B136" s="5"/>
      <c r="C136" s="5"/>
      <c r="D136" s="90" t="s">
        <v>21</v>
      </c>
      <c r="E136" s="90" t="s">
        <v>3287</v>
      </c>
      <c r="F136" s="106">
        <v>2020.0</v>
      </c>
      <c r="G136" s="182" t="s">
        <v>3288</v>
      </c>
      <c r="H136" s="183" t="s">
        <v>3289</v>
      </c>
      <c r="I136" s="106" t="s">
        <v>3290</v>
      </c>
      <c r="J136" s="106" t="s">
        <v>3291</v>
      </c>
      <c r="K136" s="182" t="s">
        <v>72</v>
      </c>
      <c r="M136" s="5">
        <v>15.0</v>
      </c>
    </row>
    <row r="137">
      <c r="A137" s="89" t="str">
        <f t="shared" si="12"/>
        <v>#VALUE!</v>
      </c>
      <c r="B137" s="5"/>
      <c r="C137" s="5"/>
      <c r="D137" s="90" t="s">
        <v>21</v>
      </c>
      <c r="E137" s="90" t="s">
        <v>3292</v>
      </c>
      <c r="F137" s="106">
        <v>2020.0</v>
      </c>
      <c r="G137" s="182" t="s">
        <v>3288</v>
      </c>
      <c r="H137" s="183" t="s">
        <v>3289</v>
      </c>
      <c r="I137" s="106" t="s">
        <v>3290</v>
      </c>
      <c r="J137" s="106" t="s">
        <v>3291</v>
      </c>
      <c r="K137" s="182" t="s">
        <v>72</v>
      </c>
      <c r="M137" s="5">
        <v>15.0</v>
      </c>
    </row>
    <row r="138">
      <c r="A138" s="89" t="str">
        <f t="shared" si="12"/>
        <v>#VALUE!</v>
      </c>
      <c r="B138" s="5"/>
      <c r="C138" s="5"/>
      <c r="D138" s="90" t="s">
        <v>21</v>
      </c>
      <c r="E138" s="90" t="s">
        <v>3293</v>
      </c>
      <c r="F138" s="106">
        <v>2020.0</v>
      </c>
      <c r="G138" s="182" t="s">
        <v>3121</v>
      </c>
      <c r="H138" s="183" t="s">
        <v>880</v>
      </c>
      <c r="I138" s="106">
        <v>4.0</v>
      </c>
      <c r="J138" s="106" t="s">
        <v>1142</v>
      </c>
      <c r="K138" s="182" t="s">
        <v>25</v>
      </c>
      <c r="M138" s="5">
        <v>15.0</v>
      </c>
    </row>
    <row r="139">
      <c r="A139" s="89" t="str">
        <f t="shared" si="12"/>
        <v>#VALUE!</v>
      </c>
      <c r="B139" s="5"/>
      <c r="C139" s="5"/>
      <c r="D139" s="90" t="s">
        <v>21</v>
      </c>
      <c r="E139" s="90" t="s">
        <v>3294</v>
      </c>
      <c r="F139" s="106">
        <v>2020.0</v>
      </c>
      <c r="G139" s="182" t="s">
        <v>3121</v>
      </c>
      <c r="H139" s="183" t="s">
        <v>880</v>
      </c>
      <c r="I139" s="106">
        <v>4.0</v>
      </c>
      <c r="J139" s="106" t="s">
        <v>1142</v>
      </c>
      <c r="K139" s="182" t="s">
        <v>25</v>
      </c>
      <c r="M139" s="5">
        <v>15.0</v>
      </c>
    </row>
    <row r="140">
      <c r="A140" s="89" t="str">
        <f t="shared" si="12"/>
        <v>#VALUE!</v>
      </c>
      <c r="B140" s="5"/>
      <c r="C140" s="5"/>
      <c r="D140" s="90" t="s">
        <v>21</v>
      </c>
      <c r="E140" s="90" t="s">
        <v>3295</v>
      </c>
      <c r="F140" s="106">
        <v>2020.0</v>
      </c>
      <c r="G140" s="182" t="s">
        <v>879</v>
      </c>
      <c r="H140" s="183" t="s">
        <v>950</v>
      </c>
      <c r="I140" s="106">
        <v>202.0</v>
      </c>
      <c r="J140" s="108"/>
      <c r="K140" s="182" t="s">
        <v>25</v>
      </c>
      <c r="M140" s="5">
        <v>15.0</v>
      </c>
    </row>
    <row r="141">
      <c r="A141" s="89" t="str">
        <f t="shared" si="12"/>
        <v>#VALUE!</v>
      </c>
      <c r="B141" s="5"/>
      <c r="C141" s="5"/>
      <c r="D141" s="90" t="s">
        <v>21</v>
      </c>
      <c r="E141" s="90" t="s">
        <v>3296</v>
      </c>
      <c r="F141" s="5">
        <v>2020.0</v>
      </c>
      <c r="G141" s="5" t="s">
        <v>3149</v>
      </c>
      <c r="H141" s="5" t="s">
        <v>950</v>
      </c>
      <c r="I141" s="5" t="s">
        <v>3297</v>
      </c>
      <c r="J141" s="5" t="s">
        <v>1537</v>
      </c>
      <c r="K141" s="5" t="s">
        <v>3298</v>
      </c>
      <c r="M141" s="5">
        <v>15.0</v>
      </c>
    </row>
    <row r="142">
      <c r="A142" s="89" t="str">
        <f>'Drop 1 Baseball'!A3+1</f>
        <v>#VALUE!</v>
      </c>
      <c r="B142" s="5"/>
      <c r="C142" s="5"/>
      <c r="D142" s="90" t="s">
        <v>21</v>
      </c>
      <c r="E142" s="90" t="s">
        <v>3299</v>
      </c>
      <c r="F142" s="91">
        <v>2020.0</v>
      </c>
      <c r="G142" s="103" t="s">
        <v>1152</v>
      </c>
      <c r="H142" s="104" t="s">
        <v>854</v>
      </c>
      <c r="I142" s="91">
        <v>265.0</v>
      </c>
      <c r="J142" s="92"/>
      <c r="K142" s="103" t="s">
        <v>25</v>
      </c>
      <c r="M142" s="5">
        <v>15.0</v>
      </c>
    </row>
    <row r="143">
      <c r="A143" s="89" t="str">
        <f t="shared" ref="A143:A153" si="13">A142+1</f>
        <v>#VALUE!</v>
      </c>
      <c r="B143" s="5"/>
      <c r="C143" s="5"/>
      <c r="D143" s="90" t="s">
        <v>161</v>
      </c>
      <c r="E143" s="90" t="s">
        <v>3300</v>
      </c>
      <c r="F143" s="91">
        <v>2020.0</v>
      </c>
      <c r="G143" s="91" t="s">
        <v>837</v>
      </c>
      <c r="H143" s="91" t="s">
        <v>838</v>
      </c>
      <c r="I143" s="91">
        <v>8.0</v>
      </c>
      <c r="J143" s="91" t="s">
        <v>842</v>
      </c>
      <c r="K143" s="91" t="s">
        <v>25</v>
      </c>
      <c r="M143" s="5">
        <v>15.0</v>
      </c>
    </row>
    <row r="144">
      <c r="A144" s="89" t="str">
        <f t="shared" si="13"/>
        <v>#VALUE!</v>
      </c>
      <c r="B144" s="5"/>
      <c r="C144" s="5"/>
      <c r="D144" s="90" t="s">
        <v>161</v>
      </c>
      <c r="E144" s="90" t="s">
        <v>3301</v>
      </c>
      <c r="F144" s="106">
        <v>2020.0</v>
      </c>
      <c r="G144" s="182" t="s">
        <v>837</v>
      </c>
      <c r="H144" s="106" t="s">
        <v>959</v>
      </c>
      <c r="I144" s="106">
        <v>5.0</v>
      </c>
      <c r="J144" s="106" t="s">
        <v>839</v>
      </c>
      <c r="K144" s="106" t="s">
        <v>72</v>
      </c>
      <c r="M144" s="5">
        <v>15.0</v>
      </c>
    </row>
    <row r="145">
      <c r="A145" s="89" t="str">
        <f t="shared" si="13"/>
        <v>#VALUE!</v>
      </c>
      <c r="B145" s="5"/>
      <c r="C145" s="5"/>
      <c r="D145" s="90" t="s">
        <v>21</v>
      </c>
      <c r="E145" s="90" t="s">
        <v>3302</v>
      </c>
      <c r="F145" s="106">
        <v>2020.0</v>
      </c>
      <c r="G145" s="182" t="s">
        <v>1042</v>
      </c>
      <c r="H145" s="183" t="s">
        <v>950</v>
      </c>
      <c r="I145" s="106">
        <v>194.0</v>
      </c>
      <c r="J145" s="108"/>
      <c r="K145" s="182" t="s">
        <v>25</v>
      </c>
      <c r="L145" s="108"/>
      <c r="M145" s="182">
        <v>15.0</v>
      </c>
    </row>
    <row r="146">
      <c r="A146" s="89" t="str">
        <f t="shared" si="13"/>
        <v>#VALUE!</v>
      </c>
      <c r="B146" s="5"/>
      <c r="C146" s="5"/>
      <c r="D146" s="90" t="s">
        <v>21</v>
      </c>
      <c r="E146" s="90" t="s">
        <v>3303</v>
      </c>
      <c r="F146" s="106">
        <v>2020.0</v>
      </c>
      <c r="G146" s="182" t="s">
        <v>1042</v>
      </c>
      <c r="H146" s="183" t="s">
        <v>950</v>
      </c>
      <c r="I146" s="106">
        <v>194.0</v>
      </c>
      <c r="J146" s="108"/>
      <c r="K146" s="182" t="s">
        <v>25</v>
      </c>
      <c r="M146" s="5">
        <v>15.0</v>
      </c>
    </row>
    <row r="147">
      <c r="A147" s="89" t="str">
        <f t="shared" si="13"/>
        <v>#VALUE!</v>
      </c>
      <c r="B147" s="5"/>
      <c r="C147" s="5"/>
      <c r="D147" s="90" t="s">
        <v>21</v>
      </c>
      <c r="E147" s="90" t="s">
        <v>3304</v>
      </c>
      <c r="F147" s="106">
        <v>2020.0</v>
      </c>
      <c r="G147" s="182" t="s">
        <v>1042</v>
      </c>
      <c r="H147" s="183" t="s">
        <v>950</v>
      </c>
      <c r="I147" s="106">
        <v>194.0</v>
      </c>
      <c r="J147" s="108"/>
      <c r="K147" s="182" t="s">
        <v>25</v>
      </c>
      <c r="M147" s="5">
        <v>15.0</v>
      </c>
    </row>
    <row r="148">
      <c r="A148" s="89" t="str">
        <f t="shared" si="13"/>
        <v>#VALUE!</v>
      </c>
      <c r="B148" s="5"/>
      <c r="C148" s="5"/>
      <c r="D148" s="90" t="s">
        <v>21</v>
      </c>
      <c r="E148" s="90" t="s">
        <v>3305</v>
      </c>
      <c r="F148" s="106">
        <v>2020.0</v>
      </c>
      <c r="G148" s="182" t="s">
        <v>1042</v>
      </c>
      <c r="H148" s="183" t="s">
        <v>835</v>
      </c>
      <c r="I148" s="106">
        <v>162.0</v>
      </c>
      <c r="J148" s="108"/>
      <c r="K148" s="182" t="s">
        <v>25</v>
      </c>
      <c r="M148" s="5">
        <v>15.0</v>
      </c>
    </row>
    <row r="149">
      <c r="A149" s="89" t="str">
        <f t="shared" si="13"/>
        <v>#VALUE!</v>
      </c>
      <c r="B149" s="5"/>
      <c r="C149" s="5"/>
      <c r="D149" s="90" t="s">
        <v>21</v>
      </c>
      <c r="E149" s="90" t="s">
        <v>3306</v>
      </c>
      <c r="F149" s="106">
        <v>2020.0</v>
      </c>
      <c r="G149" s="182" t="s">
        <v>1042</v>
      </c>
      <c r="H149" s="183" t="s">
        <v>3091</v>
      </c>
      <c r="I149" s="106">
        <v>145.0</v>
      </c>
      <c r="J149" s="108"/>
      <c r="K149" s="182" t="s">
        <v>25</v>
      </c>
      <c r="M149" s="5">
        <v>15.0</v>
      </c>
    </row>
    <row r="150">
      <c r="A150" s="89" t="str">
        <f t="shared" si="13"/>
        <v>#VALUE!</v>
      </c>
      <c r="B150" s="5"/>
      <c r="C150" s="5"/>
      <c r="D150" s="90" t="s">
        <v>161</v>
      </c>
      <c r="E150" s="90" t="s">
        <v>3307</v>
      </c>
      <c r="F150" s="106">
        <v>2020.0</v>
      </c>
      <c r="G150" s="182" t="s">
        <v>3093</v>
      </c>
      <c r="H150" s="183" t="s">
        <v>854</v>
      </c>
      <c r="I150" s="106">
        <v>314.0</v>
      </c>
      <c r="J150" s="108"/>
      <c r="K150" s="182" t="s">
        <v>25</v>
      </c>
      <c r="M150" s="5">
        <v>15.0</v>
      </c>
    </row>
    <row r="151">
      <c r="A151" s="89" t="str">
        <f t="shared" si="13"/>
        <v>#VALUE!</v>
      </c>
      <c r="B151" s="5"/>
      <c r="C151" s="5"/>
      <c r="D151" s="90" t="s">
        <v>161</v>
      </c>
      <c r="E151" s="90" t="s">
        <v>3308</v>
      </c>
      <c r="F151" s="106">
        <v>2020.0</v>
      </c>
      <c r="G151" s="182" t="s">
        <v>1144</v>
      </c>
      <c r="H151" s="183" t="s">
        <v>854</v>
      </c>
      <c r="I151" s="106">
        <v>248.0</v>
      </c>
      <c r="J151" s="108"/>
      <c r="K151" s="182" t="s">
        <v>25</v>
      </c>
      <c r="M151" s="5">
        <v>15.0</v>
      </c>
    </row>
    <row r="152">
      <c r="A152" s="89" t="str">
        <f t="shared" si="13"/>
        <v>#VALUE!</v>
      </c>
      <c r="B152" s="5"/>
      <c r="C152" s="5"/>
      <c r="D152" s="90" t="s">
        <v>161</v>
      </c>
      <c r="E152" s="90" t="s">
        <v>3309</v>
      </c>
      <c r="F152" s="106">
        <v>2020.0</v>
      </c>
      <c r="G152" s="182" t="s">
        <v>1144</v>
      </c>
      <c r="H152" s="183" t="s">
        <v>3310</v>
      </c>
      <c r="I152" s="106">
        <v>248.0</v>
      </c>
      <c r="J152" s="108"/>
      <c r="K152" s="182" t="s">
        <v>25</v>
      </c>
      <c r="M152" s="5">
        <v>15.0</v>
      </c>
    </row>
    <row r="153">
      <c r="A153" s="89" t="str">
        <f t="shared" si="13"/>
        <v>#VALUE!</v>
      </c>
      <c r="B153" s="5"/>
      <c r="C153" s="5"/>
      <c r="D153" s="90" t="s">
        <v>21</v>
      </c>
      <c r="E153" s="90" t="s">
        <v>3311</v>
      </c>
      <c r="F153" s="106">
        <v>2020.0</v>
      </c>
      <c r="G153" s="182" t="s">
        <v>1144</v>
      </c>
      <c r="H153" s="183" t="s">
        <v>950</v>
      </c>
      <c r="I153" s="106">
        <v>295.0</v>
      </c>
      <c r="J153" s="108"/>
      <c r="K153" s="182" t="s">
        <v>25</v>
      </c>
      <c r="M153" s="5">
        <v>15.0</v>
      </c>
    </row>
    <row r="154">
      <c r="A154" s="89">
        <v>10234.0</v>
      </c>
      <c r="B154" s="5"/>
      <c r="C154" s="5"/>
      <c r="D154" s="90" t="s">
        <v>21</v>
      </c>
      <c r="E154" s="90" t="s">
        <v>3312</v>
      </c>
      <c r="F154" s="106">
        <v>2020.0</v>
      </c>
      <c r="G154" s="182" t="s">
        <v>1362</v>
      </c>
      <c r="H154" s="183" t="s">
        <v>1053</v>
      </c>
      <c r="I154" s="106">
        <v>101.0</v>
      </c>
      <c r="J154" s="203" t="s">
        <v>898</v>
      </c>
      <c r="K154" s="182" t="s">
        <v>25</v>
      </c>
      <c r="M154" s="5">
        <v>15.0</v>
      </c>
    </row>
    <row r="155">
      <c r="A155" s="89">
        <f t="shared" ref="A155:A174" si="14">A154+1</f>
        <v>10235</v>
      </c>
      <c r="B155" s="5"/>
      <c r="C155" s="5"/>
      <c r="D155" s="90" t="s">
        <v>21</v>
      </c>
      <c r="E155" s="90" t="s">
        <v>3313</v>
      </c>
      <c r="F155" s="106">
        <v>2020.0</v>
      </c>
      <c r="G155" s="182" t="s">
        <v>853</v>
      </c>
      <c r="H155" s="183" t="s">
        <v>847</v>
      </c>
      <c r="I155" s="106">
        <v>1.0</v>
      </c>
      <c r="J155" s="108"/>
      <c r="K155" s="182" t="s">
        <v>25</v>
      </c>
      <c r="M155" s="5">
        <v>15.0</v>
      </c>
    </row>
    <row r="156">
      <c r="A156" s="89">
        <f t="shared" si="14"/>
        <v>10236</v>
      </c>
      <c r="B156" s="5"/>
      <c r="C156" s="5"/>
      <c r="D156" s="90" t="s">
        <v>21</v>
      </c>
      <c r="E156" s="90" t="s">
        <v>3314</v>
      </c>
      <c r="F156" s="91">
        <v>2020.0</v>
      </c>
      <c r="G156" s="103" t="s">
        <v>853</v>
      </c>
      <c r="H156" s="104" t="s">
        <v>854</v>
      </c>
      <c r="I156" s="91">
        <v>265.0</v>
      </c>
      <c r="J156" s="92"/>
      <c r="K156" s="103" t="s">
        <v>25</v>
      </c>
      <c r="M156" s="5">
        <v>15.0</v>
      </c>
    </row>
    <row r="157">
      <c r="A157" s="89">
        <f t="shared" si="14"/>
        <v>10237</v>
      </c>
      <c r="B157" s="5"/>
      <c r="C157" s="5"/>
      <c r="D157" s="90" t="s">
        <v>21</v>
      </c>
      <c r="E157" s="90" t="s">
        <v>3315</v>
      </c>
      <c r="F157" s="91">
        <v>2020.0</v>
      </c>
      <c r="G157" s="91" t="s">
        <v>853</v>
      </c>
      <c r="H157" s="91" t="s">
        <v>1385</v>
      </c>
      <c r="I157" s="91">
        <v>265.0</v>
      </c>
      <c r="J157" s="92"/>
      <c r="K157" s="91" t="s">
        <v>25</v>
      </c>
      <c r="M157" s="5">
        <v>15.0</v>
      </c>
    </row>
    <row r="158">
      <c r="A158" s="89">
        <f t="shared" si="14"/>
        <v>10238</v>
      </c>
      <c r="B158" s="5"/>
      <c r="C158" s="5"/>
      <c r="D158" s="90" t="s">
        <v>21</v>
      </c>
      <c r="E158" s="90" t="s">
        <v>3316</v>
      </c>
      <c r="F158" s="91">
        <v>2020.0</v>
      </c>
      <c r="G158" s="103" t="s">
        <v>853</v>
      </c>
      <c r="H158" s="104" t="s">
        <v>3317</v>
      </c>
      <c r="I158" s="91">
        <v>220.0</v>
      </c>
      <c r="J158" s="204" t="s">
        <v>920</v>
      </c>
      <c r="K158" s="103" t="s">
        <v>25</v>
      </c>
      <c r="M158" s="5">
        <v>15.0</v>
      </c>
    </row>
    <row r="159">
      <c r="A159" s="89">
        <f t="shared" si="14"/>
        <v>10239</v>
      </c>
      <c r="B159" s="5"/>
      <c r="C159" s="5"/>
      <c r="D159" s="90" t="s">
        <v>21</v>
      </c>
      <c r="E159" s="90" t="s">
        <v>3318</v>
      </c>
      <c r="F159" s="106">
        <v>2020.0</v>
      </c>
      <c r="G159" s="182" t="s">
        <v>865</v>
      </c>
      <c r="H159" s="183" t="s">
        <v>950</v>
      </c>
      <c r="I159" s="106">
        <v>6.0</v>
      </c>
      <c r="J159" s="106" t="s">
        <v>869</v>
      </c>
      <c r="K159" s="182" t="s">
        <v>25</v>
      </c>
      <c r="M159" s="5">
        <v>15.0</v>
      </c>
    </row>
    <row r="160">
      <c r="A160" s="89">
        <f t="shared" si="14"/>
        <v>10240</v>
      </c>
      <c r="B160" s="5"/>
      <c r="C160" s="5"/>
      <c r="D160" s="90" t="s">
        <v>21</v>
      </c>
      <c r="E160" s="90" t="s">
        <v>3319</v>
      </c>
      <c r="F160" s="106">
        <v>2020.0</v>
      </c>
      <c r="G160" s="182" t="s">
        <v>1373</v>
      </c>
      <c r="H160" s="183" t="s">
        <v>950</v>
      </c>
      <c r="I160" s="106">
        <v>6.0</v>
      </c>
      <c r="J160" s="189" t="s">
        <v>869</v>
      </c>
      <c r="K160" s="182" t="s">
        <v>25</v>
      </c>
      <c r="M160" s="5">
        <v>15.0</v>
      </c>
    </row>
    <row r="161">
      <c r="A161" s="89">
        <f t="shared" si="14"/>
        <v>10241</v>
      </c>
      <c r="B161" s="5"/>
      <c r="C161" s="5"/>
      <c r="D161" s="90" t="s">
        <v>21</v>
      </c>
      <c r="E161" s="90" t="s">
        <v>3320</v>
      </c>
      <c r="F161" s="106">
        <v>2020.0</v>
      </c>
      <c r="G161" s="182" t="s">
        <v>865</v>
      </c>
      <c r="H161" s="183" t="s">
        <v>1053</v>
      </c>
      <c r="I161" s="106">
        <v>6.0</v>
      </c>
      <c r="J161" s="202" t="s">
        <v>3321</v>
      </c>
      <c r="K161" s="182" t="s">
        <v>25</v>
      </c>
      <c r="M161" s="5">
        <v>15.0</v>
      </c>
    </row>
    <row r="162">
      <c r="A162" s="89">
        <f t="shared" si="14"/>
        <v>10242</v>
      </c>
      <c r="B162" s="5"/>
      <c r="C162" s="5"/>
      <c r="D162" s="90" t="s">
        <v>21</v>
      </c>
      <c r="E162" s="90" t="s">
        <v>3322</v>
      </c>
      <c r="F162" s="106">
        <v>2020.0</v>
      </c>
      <c r="G162" s="182" t="s">
        <v>1373</v>
      </c>
      <c r="H162" s="183" t="s">
        <v>1053</v>
      </c>
      <c r="I162" s="106">
        <v>6.0</v>
      </c>
      <c r="J162" s="202" t="s">
        <v>3321</v>
      </c>
      <c r="K162" s="182" t="s">
        <v>25</v>
      </c>
      <c r="M162" s="5">
        <v>15.0</v>
      </c>
    </row>
    <row r="163">
      <c r="A163" s="89">
        <f t="shared" si="14"/>
        <v>10243</v>
      </c>
      <c r="B163" s="5"/>
      <c r="C163" s="5"/>
      <c r="D163" s="90" t="s">
        <v>21</v>
      </c>
      <c r="E163" s="90" t="s">
        <v>3323</v>
      </c>
      <c r="F163" s="106">
        <v>2020.0</v>
      </c>
      <c r="G163" s="182" t="s">
        <v>853</v>
      </c>
      <c r="H163" s="183" t="s">
        <v>880</v>
      </c>
      <c r="I163" s="106">
        <v>263.0</v>
      </c>
      <c r="J163" s="108"/>
      <c r="K163" s="182" t="s">
        <v>72</v>
      </c>
      <c r="M163" s="5">
        <v>15.0</v>
      </c>
    </row>
    <row r="164">
      <c r="A164" s="89">
        <f t="shared" si="14"/>
        <v>10244</v>
      </c>
      <c r="B164" s="5"/>
      <c r="C164" s="5"/>
      <c r="D164" s="90" t="s">
        <v>21</v>
      </c>
      <c r="E164" s="90" t="s">
        <v>3324</v>
      </c>
      <c r="F164" s="106">
        <v>2020.0</v>
      </c>
      <c r="G164" s="182" t="s">
        <v>865</v>
      </c>
      <c r="H164" s="183" t="s">
        <v>835</v>
      </c>
      <c r="I164" s="106">
        <v>8.0</v>
      </c>
      <c r="J164" s="202" t="s">
        <v>867</v>
      </c>
      <c r="K164" s="182" t="s">
        <v>25</v>
      </c>
      <c r="M164" s="5">
        <v>15.0</v>
      </c>
    </row>
    <row r="165">
      <c r="A165" s="89">
        <f t="shared" si="14"/>
        <v>10245</v>
      </c>
      <c r="B165" s="5"/>
      <c r="C165" s="5"/>
      <c r="D165" s="90" t="s">
        <v>21</v>
      </c>
      <c r="E165" s="90" t="s">
        <v>3325</v>
      </c>
      <c r="F165" s="106">
        <v>2020.0</v>
      </c>
      <c r="G165" s="182" t="s">
        <v>865</v>
      </c>
      <c r="H165" s="183" t="s">
        <v>3326</v>
      </c>
      <c r="I165" s="106">
        <v>6.0</v>
      </c>
      <c r="J165" s="202" t="s">
        <v>3327</v>
      </c>
      <c r="K165" s="182" t="s">
        <v>25</v>
      </c>
      <c r="M165" s="5">
        <v>15.0</v>
      </c>
    </row>
    <row r="166">
      <c r="A166" s="89">
        <f t="shared" si="14"/>
        <v>10246</v>
      </c>
      <c r="B166" s="5"/>
      <c r="C166" s="5"/>
      <c r="D166" s="90" t="s">
        <v>21</v>
      </c>
      <c r="E166" s="90" t="s">
        <v>3328</v>
      </c>
      <c r="F166" s="106">
        <v>2020.0</v>
      </c>
      <c r="G166" s="182" t="s">
        <v>871</v>
      </c>
      <c r="H166" s="183" t="s">
        <v>950</v>
      </c>
      <c r="I166" s="106">
        <v>369.0</v>
      </c>
      <c r="J166" s="108"/>
      <c r="K166" s="182" t="s">
        <v>25</v>
      </c>
      <c r="M166" s="5">
        <v>15.0</v>
      </c>
    </row>
    <row r="167">
      <c r="A167" s="89">
        <f t="shared" si="14"/>
        <v>10247</v>
      </c>
      <c r="B167" s="5"/>
      <c r="C167" s="5"/>
      <c r="D167" s="90" t="s">
        <v>21</v>
      </c>
      <c r="E167" s="90" t="s">
        <v>3329</v>
      </c>
      <c r="F167" s="106">
        <v>2020.0</v>
      </c>
      <c r="G167" s="182" t="s">
        <v>876</v>
      </c>
      <c r="H167" s="183" t="s">
        <v>835</v>
      </c>
      <c r="I167" s="5">
        <v>363.0</v>
      </c>
      <c r="J167" s="108"/>
      <c r="K167" s="182" t="s">
        <v>25</v>
      </c>
      <c r="M167" s="5">
        <v>15.0</v>
      </c>
    </row>
    <row r="168">
      <c r="A168" s="89">
        <f t="shared" si="14"/>
        <v>10248</v>
      </c>
      <c r="B168" s="5"/>
      <c r="C168" s="5"/>
      <c r="D168" s="90" t="s">
        <v>21</v>
      </c>
      <c r="E168" s="90" t="s">
        <v>3330</v>
      </c>
      <c r="F168" s="106">
        <v>2020.0</v>
      </c>
      <c r="G168" s="182" t="s">
        <v>876</v>
      </c>
      <c r="H168" s="183" t="s">
        <v>3331</v>
      </c>
      <c r="I168" s="5">
        <v>91.0</v>
      </c>
      <c r="J168" s="203" t="s">
        <v>898</v>
      </c>
      <c r="K168" s="182" t="s">
        <v>25</v>
      </c>
      <c r="M168" s="5">
        <v>15.0</v>
      </c>
    </row>
    <row r="169">
      <c r="A169" s="89">
        <f t="shared" si="14"/>
        <v>10249</v>
      </c>
      <c r="B169" s="5"/>
      <c r="C169" s="5"/>
      <c r="D169" s="90" t="s">
        <v>16</v>
      </c>
      <c r="E169" s="90" t="s">
        <v>3332</v>
      </c>
      <c r="F169" s="106">
        <v>2020.0</v>
      </c>
      <c r="G169" s="106" t="s">
        <v>3188</v>
      </c>
      <c r="H169" s="106" t="s">
        <v>885</v>
      </c>
      <c r="I169" s="106" t="s">
        <v>3333</v>
      </c>
      <c r="J169" s="106" t="s">
        <v>3334</v>
      </c>
      <c r="K169" s="106" t="s">
        <v>3335</v>
      </c>
      <c r="M169" s="5">
        <v>15.0</v>
      </c>
    </row>
    <row r="170">
      <c r="A170" s="89">
        <f t="shared" si="14"/>
        <v>10250</v>
      </c>
      <c r="B170" s="5"/>
      <c r="C170" s="5"/>
      <c r="D170" s="90" t="s">
        <v>16</v>
      </c>
      <c r="E170" s="90" t="s">
        <v>3336</v>
      </c>
      <c r="F170" s="106">
        <v>2020.0</v>
      </c>
      <c r="G170" s="106" t="s">
        <v>884</v>
      </c>
      <c r="H170" s="106" t="s">
        <v>885</v>
      </c>
      <c r="I170" s="106" t="s">
        <v>1771</v>
      </c>
      <c r="J170" s="106" t="s">
        <v>3337</v>
      </c>
      <c r="K170" s="106" t="s">
        <v>20</v>
      </c>
      <c r="M170" s="5">
        <v>15.0</v>
      </c>
    </row>
    <row r="171">
      <c r="A171" s="89">
        <f t="shared" si="14"/>
        <v>10251</v>
      </c>
      <c r="B171" s="5"/>
      <c r="C171" s="5"/>
      <c r="D171" s="90" t="s">
        <v>16</v>
      </c>
      <c r="E171" s="90" t="s">
        <v>3338</v>
      </c>
      <c r="F171" s="106">
        <v>2020.0</v>
      </c>
      <c r="G171" s="106" t="s">
        <v>884</v>
      </c>
      <c r="H171" s="106" t="s">
        <v>885</v>
      </c>
      <c r="I171" s="106" t="s">
        <v>1771</v>
      </c>
      <c r="J171" s="106" t="s">
        <v>1166</v>
      </c>
      <c r="K171" s="106" t="s">
        <v>20</v>
      </c>
      <c r="M171" s="5">
        <v>15.0</v>
      </c>
    </row>
    <row r="172">
      <c r="A172" s="89">
        <f t="shared" si="14"/>
        <v>10252</v>
      </c>
      <c r="B172" s="5"/>
      <c r="C172" s="5"/>
      <c r="D172" s="90" t="s">
        <v>21</v>
      </c>
      <c r="E172" s="90" t="s">
        <v>3339</v>
      </c>
      <c r="F172" s="99">
        <v>2020.0</v>
      </c>
      <c r="G172" s="99" t="s">
        <v>786</v>
      </c>
      <c r="H172" s="99" t="s">
        <v>1067</v>
      </c>
      <c r="I172" s="99">
        <v>312.0</v>
      </c>
      <c r="J172" s="100"/>
      <c r="K172" s="99" t="s">
        <v>25</v>
      </c>
      <c r="M172" s="5">
        <v>15.0</v>
      </c>
    </row>
    <row r="173">
      <c r="A173" s="89">
        <f t="shared" si="14"/>
        <v>10253</v>
      </c>
      <c r="B173" s="5"/>
      <c r="C173" s="5"/>
      <c r="D173" s="90" t="s">
        <v>21</v>
      </c>
      <c r="E173" s="90" t="s">
        <v>3340</v>
      </c>
      <c r="F173" s="99">
        <v>2020.0</v>
      </c>
      <c r="G173" s="99" t="s">
        <v>884</v>
      </c>
      <c r="H173" s="99" t="s">
        <v>1067</v>
      </c>
      <c r="I173" s="99">
        <v>239.0</v>
      </c>
      <c r="J173" s="100"/>
      <c r="K173" s="99" t="s">
        <v>25</v>
      </c>
      <c r="M173" s="5">
        <v>15.0</v>
      </c>
    </row>
    <row r="174">
      <c r="A174" s="89">
        <f t="shared" si="14"/>
        <v>10254</v>
      </c>
      <c r="B174" s="5"/>
      <c r="C174" s="5"/>
      <c r="D174" s="90" t="s">
        <v>21</v>
      </c>
      <c r="E174" s="90" t="s">
        <v>3341</v>
      </c>
      <c r="F174" s="106">
        <v>2020.0</v>
      </c>
      <c r="G174" s="106" t="s">
        <v>786</v>
      </c>
      <c r="H174" s="106" t="s">
        <v>903</v>
      </c>
      <c r="I174" s="106">
        <v>328.0</v>
      </c>
      <c r="J174" s="106" t="s">
        <v>889</v>
      </c>
      <c r="K174" s="106" t="s">
        <v>862</v>
      </c>
      <c r="M174" s="5">
        <v>15.0</v>
      </c>
    </row>
    <row r="175">
      <c r="A175" s="89" t="str">
        <f>'Drop 1 Baseball'!A12+1</f>
        <v>#VALUE!</v>
      </c>
      <c r="B175" s="5"/>
      <c r="C175" s="5"/>
      <c r="D175" s="90" t="s">
        <v>21</v>
      </c>
      <c r="E175" s="90" t="s">
        <v>3342</v>
      </c>
      <c r="F175" s="106">
        <v>2020.0</v>
      </c>
      <c r="G175" s="106" t="s">
        <v>1069</v>
      </c>
      <c r="H175" s="107" t="s">
        <v>835</v>
      </c>
      <c r="I175" s="106">
        <v>261.0</v>
      </c>
      <c r="J175" s="108"/>
      <c r="K175" s="106" t="s">
        <v>30</v>
      </c>
      <c r="M175" s="5">
        <v>15.0</v>
      </c>
    </row>
    <row r="176">
      <c r="A176" s="89">
        <f>'Drop 1 Baseball'!A15+1</f>
        <v>10644</v>
      </c>
      <c r="B176" s="5"/>
      <c r="C176" s="5"/>
      <c r="D176" s="90" t="s">
        <v>21</v>
      </c>
      <c r="E176" s="90" t="s">
        <v>3343</v>
      </c>
      <c r="F176" s="5">
        <v>2020.0</v>
      </c>
      <c r="G176" s="5" t="s">
        <v>1069</v>
      </c>
      <c r="H176" s="5" t="s">
        <v>835</v>
      </c>
      <c r="I176" s="5">
        <v>261.0</v>
      </c>
      <c r="K176" s="5" t="s">
        <v>30</v>
      </c>
      <c r="M176" s="5">
        <v>15.0</v>
      </c>
    </row>
    <row r="177">
      <c r="A177" s="89">
        <f t="shared" ref="A177:A182" si="15">A176+1</f>
        <v>10645</v>
      </c>
      <c r="B177" s="5"/>
      <c r="C177" s="5"/>
      <c r="D177" s="90" t="s">
        <v>21</v>
      </c>
      <c r="E177" s="90" t="s">
        <v>3344</v>
      </c>
      <c r="F177" s="106">
        <v>2020.0</v>
      </c>
      <c r="G177" s="106" t="s">
        <v>786</v>
      </c>
      <c r="H177" s="106" t="s">
        <v>3345</v>
      </c>
      <c r="I177" s="106">
        <v>305.0</v>
      </c>
      <c r="J177" s="106" t="s">
        <v>2639</v>
      </c>
      <c r="K177" s="106" t="s">
        <v>25</v>
      </c>
      <c r="M177" s="5">
        <v>15.0</v>
      </c>
    </row>
    <row r="178">
      <c r="A178" s="89">
        <f t="shared" si="15"/>
        <v>10646</v>
      </c>
      <c r="B178" s="5"/>
      <c r="C178" s="5"/>
      <c r="D178" s="90" t="s">
        <v>21</v>
      </c>
      <c r="E178" s="90" t="s">
        <v>3346</v>
      </c>
      <c r="F178" s="106">
        <v>2020.0</v>
      </c>
      <c r="G178" s="106" t="s">
        <v>786</v>
      </c>
      <c r="H178" s="106" t="s">
        <v>3345</v>
      </c>
      <c r="I178" s="106">
        <v>305.0</v>
      </c>
      <c r="J178" s="106" t="s">
        <v>2639</v>
      </c>
      <c r="K178" s="106" t="s">
        <v>25</v>
      </c>
      <c r="M178" s="5">
        <v>15.0</v>
      </c>
    </row>
    <row r="179">
      <c r="A179" s="89">
        <f t="shared" si="15"/>
        <v>10647</v>
      </c>
      <c r="B179" s="5"/>
      <c r="C179" s="5"/>
      <c r="D179" s="90" t="s">
        <v>66</v>
      </c>
      <c r="E179" s="90" t="s">
        <v>3347</v>
      </c>
      <c r="F179" s="99">
        <v>2020.0</v>
      </c>
      <c r="G179" s="99" t="s">
        <v>786</v>
      </c>
      <c r="H179" s="99" t="s">
        <v>950</v>
      </c>
      <c r="I179" s="99">
        <v>339.0</v>
      </c>
      <c r="J179" s="100"/>
      <c r="K179" s="99" t="s">
        <v>467</v>
      </c>
      <c r="M179" s="5">
        <v>15.0</v>
      </c>
    </row>
    <row r="180">
      <c r="A180" s="89">
        <f t="shared" si="15"/>
        <v>10648</v>
      </c>
      <c r="B180" s="5"/>
      <c r="C180" s="5"/>
      <c r="D180" s="90" t="s">
        <v>21</v>
      </c>
      <c r="E180" s="90" t="s">
        <v>3348</v>
      </c>
      <c r="F180" s="106">
        <v>2020.0</v>
      </c>
      <c r="G180" s="106" t="s">
        <v>786</v>
      </c>
      <c r="H180" s="106" t="s">
        <v>922</v>
      </c>
      <c r="I180" s="106">
        <v>1.0</v>
      </c>
      <c r="J180" s="106" t="s">
        <v>3349</v>
      </c>
      <c r="K180" s="106" t="s">
        <v>25</v>
      </c>
      <c r="M180" s="5">
        <v>15.0</v>
      </c>
    </row>
    <row r="181">
      <c r="A181" s="89">
        <f t="shared" si="15"/>
        <v>10649</v>
      </c>
      <c r="B181" s="5"/>
      <c r="C181" s="5"/>
      <c r="D181" s="90" t="s">
        <v>21</v>
      </c>
      <c r="E181" s="90" t="s">
        <v>3350</v>
      </c>
      <c r="F181" s="191">
        <v>2020.0</v>
      </c>
      <c r="G181" s="191" t="s">
        <v>853</v>
      </c>
      <c r="H181" s="191" t="s">
        <v>3351</v>
      </c>
      <c r="I181" s="191">
        <v>132.0</v>
      </c>
      <c r="J181" s="191" t="s">
        <v>857</v>
      </c>
      <c r="K181" s="191" t="s">
        <v>30</v>
      </c>
      <c r="M181" s="5">
        <v>15.0</v>
      </c>
    </row>
    <row r="182">
      <c r="A182" s="89">
        <f t="shared" si="15"/>
        <v>10650</v>
      </c>
      <c r="B182" s="5"/>
      <c r="C182" s="5"/>
      <c r="D182" s="90" t="s">
        <v>21</v>
      </c>
      <c r="E182" s="90" t="s">
        <v>3352</v>
      </c>
      <c r="F182" s="191">
        <v>2020.0</v>
      </c>
      <c r="G182" s="191" t="s">
        <v>853</v>
      </c>
      <c r="H182" s="191" t="s">
        <v>997</v>
      </c>
      <c r="I182" s="191">
        <v>18.0</v>
      </c>
      <c r="J182" s="113"/>
      <c r="K182" s="191" t="s">
        <v>30</v>
      </c>
      <c r="M182" s="5">
        <v>15.0</v>
      </c>
    </row>
    <row r="183">
      <c r="A183" s="89" t="str">
        <f>'Drop 1 Baseball'!A45+1</f>
        <v>#VALUE!</v>
      </c>
      <c r="B183" s="5"/>
      <c r="C183" s="5"/>
      <c r="D183" s="90" t="s">
        <v>16</v>
      </c>
      <c r="E183" s="90" t="s">
        <v>3353</v>
      </c>
      <c r="F183" s="5">
        <v>2021.0</v>
      </c>
      <c r="G183" s="5" t="s">
        <v>90</v>
      </c>
      <c r="H183" s="5" t="s">
        <v>1403</v>
      </c>
      <c r="I183" s="5" t="s">
        <v>3354</v>
      </c>
      <c r="J183" s="172" t="s">
        <v>3355</v>
      </c>
      <c r="K183" s="5" t="s">
        <v>60</v>
      </c>
      <c r="M183" s="5">
        <v>15.0</v>
      </c>
    </row>
    <row r="184">
      <c r="A184" s="89" t="str">
        <f t="shared" ref="A184:A196" si="16">A183+1</f>
        <v>#VALUE!</v>
      </c>
      <c r="B184" s="5"/>
      <c r="C184" s="5"/>
      <c r="D184" s="90" t="s">
        <v>21</v>
      </c>
      <c r="E184" s="90" t="s">
        <v>3356</v>
      </c>
      <c r="F184" s="5">
        <v>2011.0</v>
      </c>
      <c r="G184" s="5" t="s">
        <v>62</v>
      </c>
      <c r="H184" s="5" t="s">
        <v>3357</v>
      </c>
      <c r="I184" s="5">
        <v>200.0</v>
      </c>
      <c r="K184" s="5" t="s">
        <v>25</v>
      </c>
      <c r="M184" s="5">
        <v>15.0</v>
      </c>
    </row>
    <row r="185">
      <c r="A185" s="89" t="str">
        <f t="shared" si="16"/>
        <v>#VALUE!</v>
      </c>
      <c r="B185" s="5"/>
      <c r="C185" s="5"/>
      <c r="D185" s="90" t="s">
        <v>21</v>
      </c>
      <c r="E185" s="90" t="s">
        <v>3358</v>
      </c>
      <c r="F185" s="5">
        <v>2011.0</v>
      </c>
      <c r="G185" s="5" t="s">
        <v>62</v>
      </c>
      <c r="H185" s="5" t="s">
        <v>3357</v>
      </c>
      <c r="I185" s="5">
        <v>200.0</v>
      </c>
      <c r="K185" s="5" t="s">
        <v>25</v>
      </c>
      <c r="M185" s="5">
        <v>15.0</v>
      </c>
    </row>
    <row r="186">
      <c r="A186" s="89" t="str">
        <f t="shared" si="16"/>
        <v>#VALUE!</v>
      </c>
      <c r="B186" s="5"/>
      <c r="C186" s="5"/>
      <c r="D186" s="90" t="s">
        <v>21</v>
      </c>
      <c r="E186" s="90" t="s">
        <v>3359</v>
      </c>
      <c r="F186" s="5">
        <v>2011.0</v>
      </c>
      <c r="G186" s="5" t="s">
        <v>62</v>
      </c>
      <c r="H186" s="5" t="s">
        <v>3357</v>
      </c>
      <c r="I186" s="5">
        <v>200.0</v>
      </c>
      <c r="K186" s="5" t="s">
        <v>25</v>
      </c>
      <c r="M186" s="5">
        <v>15.0</v>
      </c>
    </row>
    <row r="187">
      <c r="A187" s="89" t="str">
        <f t="shared" si="16"/>
        <v>#VALUE!</v>
      </c>
      <c r="B187" s="5"/>
      <c r="C187" s="5"/>
      <c r="D187" s="90" t="s">
        <v>21</v>
      </c>
      <c r="E187" s="90" t="s">
        <v>3360</v>
      </c>
      <c r="F187" s="5">
        <v>2011.0</v>
      </c>
      <c r="G187" s="5" t="s">
        <v>62</v>
      </c>
      <c r="H187" s="5" t="s">
        <v>3357</v>
      </c>
      <c r="I187" s="5">
        <v>200.0</v>
      </c>
      <c r="K187" s="5" t="s">
        <v>25</v>
      </c>
      <c r="M187" s="5">
        <v>15.0</v>
      </c>
    </row>
    <row r="188">
      <c r="A188" s="89" t="str">
        <f t="shared" si="16"/>
        <v>#VALUE!</v>
      </c>
      <c r="B188" s="5"/>
      <c r="C188" s="5"/>
      <c r="D188" s="90" t="s">
        <v>21</v>
      </c>
      <c r="E188" s="90" t="s">
        <v>3361</v>
      </c>
      <c r="F188" s="5">
        <v>2011.0</v>
      </c>
      <c r="G188" s="5" t="s">
        <v>62</v>
      </c>
      <c r="H188" s="5" t="s">
        <v>3357</v>
      </c>
      <c r="I188" s="5">
        <v>200.0</v>
      </c>
      <c r="K188" s="5" t="s">
        <v>25</v>
      </c>
      <c r="M188" s="5">
        <v>15.0</v>
      </c>
    </row>
    <row r="189">
      <c r="A189" s="89" t="str">
        <f t="shared" si="16"/>
        <v>#VALUE!</v>
      </c>
      <c r="B189" s="5"/>
      <c r="C189" s="5"/>
      <c r="D189" s="90" t="s">
        <v>21</v>
      </c>
      <c r="E189" s="90" t="s">
        <v>3362</v>
      </c>
      <c r="F189" s="5">
        <v>2011.0</v>
      </c>
      <c r="G189" s="5" t="s">
        <v>62</v>
      </c>
      <c r="H189" s="5" t="s">
        <v>3357</v>
      </c>
      <c r="I189" s="5">
        <v>200.0</v>
      </c>
      <c r="K189" s="5" t="s">
        <v>25</v>
      </c>
      <c r="M189" s="5">
        <v>15.0</v>
      </c>
    </row>
    <row r="190">
      <c r="A190" s="89" t="str">
        <f t="shared" si="16"/>
        <v>#VALUE!</v>
      </c>
      <c r="B190" s="5"/>
      <c r="C190" s="5"/>
      <c r="D190" s="90" t="s">
        <v>21</v>
      </c>
      <c r="E190" s="90" t="s">
        <v>3363</v>
      </c>
      <c r="F190" s="5">
        <v>2013.0</v>
      </c>
      <c r="G190" s="5" t="s">
        <v>237</v>
      </c>
      <c r="H190" s="5" t="s">
        <v>1081</v>
      </c>
      <c r="I190" s="5">
        <v>19.0</v>
      </c>
      <c r="J190" s="5" t="s">
        <v>3364</v>
      </c>
      <c r="K190" s="5" t="s">
        <v>25</v>
      </c>
      <c r="M190" s="5">
        <v>15.0</v>
      </c>
    </row>
    <row r="191">
      <c r="A191" s="89" t="str">
        <f t="shared" si="16"/>
        <v>#VALUE!</v>
      </c>
      <c r="B191" s="5"/>
      <c r="C191" s="5"/>
      <c r="D191" s="90" t="s">
        <v>21</v>
      </c>
      <c r="E191" s="90" t="s">
        <v>3365</v>
      </c>
      <c r="F191" s="5">
        <v>2013.0</v>
      </c>
      <c r="G191" s="5" t="s">
        <v>237</v>
      </c>
      <c r="H191" s="5" t="s">
        <v>1081</v>
      </c>
      <c r="I191" s="5">
        <v>19.0</v>
      </c>
      <c r="J191" s="5" t="s">
        <v>3364</v>
      </c>
      <c r="K191" s="5" t="s">
        <v>25</v>
      </c>
      <c r="M191" s="5">
        <v>15.0</v>
      </c>
    </row>
    <row r="192">
      <c r="A192" s="89" t="str">
        <f t="shared" si="16"/>
        <v>#VALUE!</v>
      </c>
      <c r="B192" s="5"/>
      <c r="C192" s="5"/>
      <c r="D192" s="90" t="s">
        <v>21</v>
      </c>
      <c r="E192" s="90" t="s">
        <v>3366</v>
      </c>
      <c r="F192" s="5">
        <v>2013.0</v>
      </c>
      <c r="G192" s="5" t="s">
        <v>237</v>
      </c>
      <c r="H192" s="5" t="s">
        <v>1081</v>
      </c>
      <c r="I192" s="5">
        <v>19.0</v>
      </c>
      <c r="K192" s="5" t="s">
        <v>25</v>
      </c>
      <c r="M192" s="5">
        <v>15.0</v>
      </c>
    </row>
    <row r="193">
      <c r="A193" s="89" t="str">
        <f t="shared" si="16"/>
        <v>#VALUE!</v>
      </c>
      <c r="B193" s="5"/>
      <c r="C193" s="5"/>
      <c r="D193" s="90" t="s">
        <v>21</v>
      </c>
      <c r="E193" s="90" t="s">
        <v>3367</v>
      </c>
      <c r="F193" s="5">
        <v>2013.0</v>
      </c>
      <c r="G193" s="5" t="s">
        <v>237</v>
      </c>
      <c r="H193" s="5" t="s">
        <v>1081</v>
      </c>
      <c r="I193" s="5">
        <v>19.0</v>
      </c>
      <c r="K193" s="5" t="s">
        <v>25</v>
      </c>
      <c r="M193" s="5">
        <v>15.0</v>
      </c>
    </row>
    <row r="194">
      <c r="A194" s="89" t="str">
        <f t="shared" si="16"/>
        <v>#VALUE!</v>
      </c>
      <c r="B194" s="5"/>
      <c r="C194" s="5"/>
      <c r="D194" s="90" t="s">
        <v>21</v>
      </c>
      <c r="E194" s="90" t="s">
        <v>3368</v>
      </c>
      <c r="F194" s="5">
        <v>2013.0</v>
      </c>
      <c r="G194" s="5" t="s">
        <v>237</v>
      </c>
      <c r="H194" s="5" t="s">
        <v>1081</v>
      </c>
      <c r="I194" s="5">
        <v>19.0</v>
      </c>
      <c r="K194" s="5" t="s">
        <v>25</v>
      </c>
      <c r="M194" s="5">
        <v>15.0</v>
      </c>
    </row>
    <row r="195">
      <c r="A195" s="89" t="str">
        <f t="shared" si="16"/>
        <v>#VALUE!</v>
      </c>
      <c r="B195" s="5"/>
      <c r="C195" s="5"/>
      <c r="D195" s="90" t="s">
        <v>21</v>
      </c>
      <c r="E195" s="90" t="s">
        <v>3369</v>
      </c>
      <c r="F195" s="5">
        <v>2013.0</v>
      </c>
      <c r="G195" s="5" t="s">
        <v>237</v>
      </c>
      <c r="H195" s="5" t="s">
        <v>1081</v>
      </c>
      <c r="I195" s="5">
        <v>19.0</v>
      </c>
      <c r="K195" s="5" t="s">
        <v>25</v>
      </c>
      <c r="M195" s="5">
        <v>15.0</v>
      </c>
    </row>
    <row r="196">
      <c r="A196" s="89" t="str">
        <f t="shared" si="16"/>
        <v>#VALUE!</v>
      </c>
      <c r="B196" s="5"/>
      <c r="C196" s="5"/>
      <c r="D196" s="90" t="s">
        <v>21</v>
      </c>
      <c r="E196" s="90" t="s">
        <v>3370</v>
      </c>
      <c r="F196" s="5">
        <v>2013.0</v>
      </c>
      <c r="G196" s="5" t="s">
        <v>237</v>
      </c>
      <c r="H196" s="5" t="s">
        <v>1081</v>
      </c>
      <c r="I196" s="5">
        <v>19.0</v>
      </c>
      <c r="K196" s="5" t="s">
        <v>25</v>
      </c>
      <c r="M196" s="5">
        <v>15.0</v>
      </c>
    </row>
    <row r="197">
      <c r="A197" s="89" t="str">
        <f>'Drop 1 Baseball'!A111+1</f>
        <v>#VALUE!</v>
      </c>
      <c r="B197" s="5"/>
      <c r="C197" s="5"/>
      <c r="D197" s="90" t="s">
        <v>21</v>
      </c>
      <c r="E197" s="90" t="s">
        <v>3371</v>
      </c>
      <c r="F197" s="5">
        <v>2017.0</v>
      </c>
      <c r="G197" s="5" t="s">
        <v>905</v>
      </c>
      <c r="H197" s="5" t="s">
        <v>935</v>
      </c>
      <c r="I197" s="5">
        <v>212.0</v>
      </c>
      <c r="J197" s="5" t="s">
        <v>786</v>
      </c>
      <c r="K197" s="5" t="s">
        <v>25</v>
      </c>
      <c r="M197" s="5">
        <v>15.0</v>
      </c>
    </row>
    <row r="198">
      <c r="A198" s="89">
        <v>10640.0</v>
      </c>
      <c r="B198" s="5"/>
      <c r="C198" s="5"/>
      <c r="D198" s="90" t="s">
        <v>21</v>
      </c>
      <c r="E198" s="90" t="s">
        <v>3372</v>
      </c>
      <c r="F198" s="5">
        <v>2017.0</v>
      </c>
      <c r="G198" s="5" t="s">
        <v>905</v>
      </c>
      <c r="H198" s="5" t="s">
        <v>935</v>
      </c>
      <c r="I198" s="5">
        <v>212.0</v>
      </c>
      <c r="J198" s="5" t="s">
        <v>786</v>
      </c>
      <c r="K198" s="5" t="s">
        <v>25</v>
      </c>
      <c r="M198" s="5">
        <v>15.0</v>
      </c>
    </row>
    <row r="199">
      <c r="A199" s="89">
        <f t="shared" ref="A199:A205" si="17">A198+1</f>
        <v>10641</v>
      </c>
      <c r="B199" s="5"/>
      <c r="C199" s="5"/>
      <c r="D199" s="90" t="s">
        <v>21</v>
      </c>
      <c r="E199" s="90" t="s">
        <v>3373</v>
      </c>
      <c r="F199" s="5">
        <v>2017.0</v>
      </c>
      <c r="G199" s="5" t="s">
        <v>905</v>
      </c>
      <c r="H199" s="5" t="s">
        <v>935</v>
      </c>
      <c r="I199" s="5">
        <v>212.0</v>
      </c>
      <c r="J199" s="5" t="s">
        <v>786</v>
      </c>
      <c r="K199" s="5" t="s">
        <v>25</v>
      </c>
      <c r="M199" s="5">
        <v>15.0</v>
      </c>
    </row>
    <row r="200">
      <c r="A200" s="89">
        <f t="shared" si="17"/>
        <v>10642</v>
      </c>
      <c r="B200" s="5"/>
      <c r="C200" s="5"/>
      <c r="D200" s="90" t="s">
        <v>21</v>
      </c>
      <c r="E200" s="90" t="s">
        <v>3374</v>
      </c>
      <c r="F200" s="5">
        <v>2017.0</v>
      </c>
      <c r="G200" s="5" t="s">
        <v>905</v>
      </c>
      <c r="H200" s="5" t="s">
        <v>935</v>
      </c>
      <c r="I200" s="5">
        <v>212.0</v>
      </c>
      <c r="J200" s="5" t="s">
        <v>786</v>
      </c>
      <c r="K200" s="5" t="s">
        <v>25</v>
      </c>
      <c r="M200" s="5">
        <v>15.0</v>
      </c>
    </row>
    <row r="201">
      <c r="A201" s="89">
        <f t="shared" si="17"/>
        <v>10643</v>
      </c>
      <c r="B201" s="5"/>
      <c r="C201" s="5"/>
      <c r="D201" s="90" t="s">
        <v>21</v>
      </c>
      <c r="E201" s="90" t="s">
        <v>3375</v>
      </c>
      <c r="F201" s="5">
        <v>2017.0</v>
      </c>
      <c r="G201" s="5" t="s">
        <v>905</v>
      </c>
      <c r="H201" s="5" t="s">
        <v>935</v>
      </c>
      <c r="I201" s="5">
        <v>212.0</v>
      </c>
      <c r="J201" s="5" t="s">
        <v>786</v>
      </c>
      <c r="K201" s="5" t="s">
        <v>25</v>
      </c>
      <c r="M201" s="5">
        <v>15.0</v>
      </c>
    </row>
    <row r="202">
      <c r="A202" s="89">
        <f t="shared" si="17"/>
        <v>10644</v>
      </c>
      <c r="B202" s="5"/>
      <c r="C202" s="5"/>
      <c r="D202" s="90" t="s">
        <v>21</v>
      </c>
      <c r="E202" s="90" t="s">
        <v>3376</v>
      </c>
      <c r="F202" s="5">
        <v>2017.0</v>
      </c>
      <c r="G202" s="5" t="s">
        <v>905</v>
      </c>
      <c r="H202" s="5" t="s">
        <v>935</v>
      </c>
      <c r="I202" s="5">
        <v>212.0</v>
      </c>
      <c r="J202" s="5" t="s">
        <v>786</v>
      </c>
      <c r="K202" s="5" t="s">
        <v>25</v>
      </c>
      <c r="M202" s="5">
        <v>15.0</v>
      </c>
    </row>
    <row r="203">
      <c r="A203" s="89">
        <f t="shared" si="17"/>
        <v>10645</v>
      </c>
      <c r="B203" s="5"/>
      <c r="C203" s="5"/>
      <c r="D203" s="90" t="s">
        <v>21</v>
      </c>
      <c r="E203" s="90" t="s">
        <v>3377</v>
      </c>
      <c r="F203" s="5">
        <v>2017.0</v>
      </c>
      <c r="G203" s="5" t="s">
        <v>905</v>
      </c>
      <c r="H203" s="5" t="s">
        <v>935</v>
      </c>
      <c r="I203" s="5">
        <v>212.0</v>
      </c>
      <c r="J203" s="5" t="s">
        <v>786</v>
      </c>
      <c r="K203" s="5" t="s">
        <v>25</v>
      </c>
      <c r="M203" s="5">
        <v>15.0</v>
      </c>
    </row>
    <row r="204">
      <c r="A204" s="89">
        <f t="shared" si="17"/>
        <v>10646</v>
      </c>
      <c r="B204" s="5"/>
      <c r="C204" s="5"/>
      <c r="D204" s="90" t="s">
        <v>21</v>
      </c>
      <c r="E204" s="90" t="s">
        <v>3378</v>
      </c>
      <c r="F204" s="5">
        <v>2017.0</v>
      </c>
      <c r="G204" s="5" t="s">
        <v>65</v>
      </c>
      <c r="H204" s="110" t="s">
        <v>1340</v>
      </c>
      <c r="I204" s="5">
        <v>318.0</v>
      </c>
      <c r="K204" s="5" t="s">
        <v>72</v>
      </c>
      <c r="M204" s="5">
        <v>15.0</v>
      </c>
    </row>
    <row r="205">
      <c r="A205" s="89">
        <f t="shared" si="17"/>
        <v>10647</v>
      </c>
      <c r="B205" s="5"/>
      <c r="C205" s="5"/>
      <c r="D205" s="90" t="s">
        <v>21</v>
      </c>
      <c r="E205" s="90" t="s">
        <v>3379</v>
      </c>
      <c r="F205" s="5">
        <v>2017.0</v>
      </c>
      <c r="G205" s="5" t="s">
        <v>65</v>
      </c>
      <c r="H205" s="110" t="s">
        <v>1340</v>
      </c>
      <c r="I205" s="5">
        <v>318.0</v>
      </c>
      <c r="K205" s="5" t="s">
        <v>72</v>
      </c>
      <c r="M205" s="5">
        <v>15.0</v>
      </c>
    </row>
    <row r="206">
      <c r="A206" s="89">
        <v>10667.0</v>
      </c>
      <c r="B206" s="5"/>
      <c r="C206" s="5"/>
      <c r="D206" s="90" t="s">
        <v>21</v>
      </c>
      <c r="E206" s="90" t="s">
        <v>3380</v>
      </c>
      <c r="F206" s="5">
        <v>2017.0</v>
      </c>
      <c r="G206" s="5" t="s">
        <v>65</v>
      </c>
      <c r="H206" s="110" t="s">
        <v>1340</v>
      </c>
      <c r="I206" s="5">
        <v>318.0</v>
      </c>
      <c r="K206" s="5" t="s">
        <v>72</v>
      </c>
      <c r="M206" s="5">
        <v>15.0</v>
      </c>
    </row>
    <row r="207">
      <c r="A207" s="89">
        <f t="shared" ref="A207:A214" si="18">A206+1</f>
        <v>10668</v>
      </c>
      <c r="B207" s="5"/>
      <c r="C207" s="5"/>
      <c r="D207" s="90" t="s">
        <v>66</v>
      </c>
      <c r="E207" s="90" t="s">
        <v>3381</v>
      </c>
      <c r="F207" s="5">
        <v>2018.0</v>
      </c>
      <c r="G207" s="5" t="s">
        <v>119</v>
      </c>
      <c r="H207" s="5" t="s">
        <v>3382</v>
      </c>
      <c r="I207" s="5">
        <v>308.0</v>
      </c>
      <c r="K207" s="5" t="s">
        <v>244</v>
      </c>
      <c r="M207" s="5">
        <v>15.0</v>
      </c>
    </row>
    <row r="208">
      <c r="A208" s="89">
        <f t="shared" si="18"/>
        <v>10669</v>
      </c>
      <c r="B208" s="5"/>
      <c r="C208" s="5"/>
      <c r="D208" s="90" t="s">
        <v>21</v>
      </c>
      <c r="E208" s="90" t="s">
        <v>3383</v>
      </c>
      <c r="F208" s="5">
        <v>2018.0</v>
      </c>
      <c r="G208" s="5" t="s">
        <v>1347</v>
      </c>
      <c r="H208" s="5" t="s">
        <v>847</v>
      </c>
      <c r="I208" s="5">
        <v>49.0</v>
      </c>
      <c r="K208" s="5" t="s">
        <v>25</v>
      </c>
      <c r="M208" s="5">
        <v>15.0</v>
      </c>
    </row>
    <row r="209">
      <c r="A209" s="89">
        <f t="shared" si="18"/>
        <v>10670</v>
      </c>
      <c r="B209" s="5"/>
      <c r="C209" s="5"/>
      <c r="D209" s="90" t="s">
        <v>21</v>
      </c>
      <c r="E209" s="90" t="s">
        <v>3384</v>
      </c>
      <c r="F209" s="5">
        <v>2019.0</v>
      </c>
      <c r="G209" s="5" t="s">
        <v>3149</v>
      </c>
      <c r="H209" s="5" t="s">
        <v>847</v>
      </c>
      <c r="I209" s="5">
        <v>1.0</v>
      </c>
      <c r="J209" s="5" t="s">
        <v>3385</v>
      </c>
      <c r="K209" s="5" t="s">
        <v>25</v>
      </c>
      <c r="M209" s="5">
        <v>15.0</v>
      </c>
    </row>
    <row r="210">
      <c r="A210" s="89">
        <f t="shared" si="18"/>
        <v>10671</v>
      </c>
      <c r="B210" s="5"/>
      <c r="C210" s="5"/>
      <c r="D210" s="90" t="s">
        <v>21</v>
      </c>
      <c r="E210" s="90" t="s">
        <v>3386</v>
      </c>
      <c r="F210" s="5">
        <v>2019.0</v>
      </c>
      <c r="G210" s="5" t="s">
        <v>3387</v>
      </c>
      <c r="H210" s="110" t="s">
        <v>1089</v>
      </c>
      <c r="I210" s="5">
        <v>329.0</v>
      </c>
      <c r="K210" s="5" t="s">
        <v>25</v>
      </c>
      <c r="M210" s="5">
        <v>15.0</v>
      </c>
    </row>
    <row r="211">
      <c r="A211" s="89">
        <f t="shared" si="18"/>
        <v>10672</v>
      </c>
      <c r="B211" s="5"/>
      <c r="C211" s="5"/>
      <c r="D211" s="90" t="s">
        <v>21</v>
      </c>
      <c r="E211" s="90" t="s">
        <v>3388</v>
      </c>
      <c r="F211" s="5">
        <v>2019.0</v>
      </c>
      <c r="G211" s="5" t="s">
        <v>905</v>
      </c>
      <c r="H211" s="5" t="s">
        <v>1092</v>
      </c>
      <c r="I211" s="5">
        <v>343.0</v>
      </c>
      <c r="K211" s="5" t="s">
        <v>25</v>
      </c>
      <c r="M211" s="5">
        <v>15.0</v>
      </c>
    </row>
    <row r="212">
      <c r="A212" s="89">
        <f t="shared" si="18"/>
        <v>10673</v>
      </c>
      <c r="B212" s="5"/>
      <c r="C212" s="5"/>
      <c r="D212" s="90" t="s">
        <v>161</v>
      </c>
      <c r="E212" s="90" t="s">
        <v>3389</v>
      </c>
      <c r="F212" s="5">
        <v>2019.0</v>
      </c>
      <c r="G212" s="5" t="s">
        <v>2012</v>
      </c>
      <c r="H212" s="5" t="s">
        <v>1092</v>
      </c>
      <c r="I212" s="5">
        <v>163.0</v>
      </c>
      <c r="K212" s="5" t="s">
        <v>25</v>
      </c>
      <c r="M212" s="5">
        <v>15.0</v>
      </c>
    </row>
    <row r="213">
      <c r="A213" s="89">
        <f t="shared" si="18"/>
        <v>10674</v>
      </c>
      <c r="B213" s="5"/>
      <c r="C213" s="5"/>
      <c r="D213" s="90" t="s">
        <v>21</v>
      </c>
      <c r="E213" s="90" t="s">
        <v>3390</v>
      </c>
      <c r="F213" s="5">
        <v>2020.0</v>
      </c>
      <c r="G213" s="5" t="s">
        <v>1161</v>
      </c>
      <c r="H213" s="5" t="s">
        <v>1201</v>
      </c>
      <c r="I213" s="5" t="s">
        <v>3391</v>
      </c>
      <c r="J213" s="5" t="s">
        <v>3392</v>
      </c>
      <c r="K213" s="5" t="s">
        <v>25</v>
      </c>
      <c r="M213" s="5">
        <v>15.0</v>
      </c>
    </row>
    <row r="214">
      <c r="A214" s="89">
        <f t="shared" si="18"/>
        <v>10675</v>
      </c>
      <c r="B214" s="5"/>
      <c r="C214" s="5"/>
      <c r="D214" s="90" t="s">
        <v>16</v>
      </c>
      <c r="E214" s="90" t="s">
        <v>3393</v>
      </c>
      <c r="F214" s="5">
        <v>2020.0</v>
      </c>
      <c r="G214" s="5" t="s">
        <v>956</v>
      </c>
      <c r="H214" s="5" t="s">
        <v>895</v>
      </c>
      <c r="I214" s="5" t="s">
        <v>3394</v>
      </c>
      <c r="K214" s="5" t="s">
        <v>20</v>
      </c>
      <c r="M214" s="5">
        <v>15.0</v>
      </c>
    </row>
    <row r="215">
      <c r="A215" s="89">
        <f>'Drop 1 Baseball'!A113+1</f>
        <v>11698</v>
      </c>
      <c r="B215" s="5"/>
      <c r="C215" s="5"/>
      <c r="D215" s="90" t="s">
        <v>21</v>
      </c>
      <c r="E215" s="90" t="s">
        <v>3395</v>
      </c>
      <c r="F215" s="5">
        <v>2011.0</v>
      </c>
      <c r="G215" s="5" t="s">
        <v>62</v>
      </c>
      <c r="H215" s="5" t="s">
        <v>3357</v>
      </c>
      <c r="I215" s="5">
        <v>200.0</v>
      </c>
      <c r="J215" s="5" t="s">
        <v>3396</v>
      </c>
      <c r="K215" s="5" t="s">
        <v>25</v>
      </c>
      <c r="M215" s="5">
        <v>15.0</v>
      </c>
    </row>
    <row r="216">
      <c r="A216" s="89">
        <f t="shared" ref="A216:A240" si="19">A215+1</f>
        <v>11699</v>
      </c>
      <c r="B216" s="5"/>
      <c r="C216" s="5"/>
      <c r="D216" s="90" t="s">
        <v>16</v>
      </c>
      <c r="E216" s="90" t="s">
        <v>3397</v>
      </c>
      <c r="F216" s="5">
        <v>2020.0</v>
      </c>
      <c r="G216" s="5" t="s">
        <v>1077</v>
      </c>
      <c r="H216" s="5" t="s">
        <v>854</v>
      </c>
      <c r="I216" s="5" t="s">
        <v>3398</v>
      </c>
      <c r="J216" s="5" t="s">
        <v>1731</v>
      </c>
      <c r="K216" s="5" t="s">
        <v>20</v>
      </c>
      <c r="M216" s="5">
        <v>15.0</v>
      </c>
    </row>
    <row r="217">
      <c r="A217" s="89">
        <f t="shared" si="19"/>
        <v>11700</v>
      </c>
      <c r="B217" s="5"/>
      <c r="C217" s="5"/>
      <c r="D217" s="90" t="s">
        <v>16</v>
      </c>
      <c r="E217" s="90" t="s">
        <v>3399</v>
      </c>
      <c r="F217" s="5">
        <v>2020.0</v>
      </c>
      <c r="G217" s="5" t="s">
        <v>3149</v>
      </c>
      <c r="H217" s="5" t="s">
        <v>880</v>
      </c>
      <c r="I217" s="5" t="s">
        <v>3400</v>
      </c>
      <c r="J217" s="5" t="s">
        <v>1155</v>
      </c>
      <c r="K217" s="5" t="s">
        <v>60</v>
      </c>
      <c r="M217" s="5">
        <v>15.0</v>
      </c>
    </row>
    <row r="218">
      <c r="A218" s="89">
        <f t="shared" si="19"/>
        <v>11701</v>
      </c>
      <c r="B218" s="111"/>
      <c r="C218" s="111"/>
      <c r="D218" s="115" t="s">
        <v>21</v>
      </c>
      <c r="E218" s="115" t="s">
        <v>3401</v>
      </c>
      <c r="F218" s="111">
        <v>2020.0</v>
      </c>
      <c r="G218" s="111" t="s">
        <v>65</v>
      </c>
      <c r="H218" s="111" t="s">
        <v>950</v>
      </c>
      <c r="I218" s="111">
        <v>302.0</v>
      </c>
      <c r="J218" s="114"/>
      <c r="K218" s="111" t="s">
        <v>25</v>
      </c>
      <c r="M218" s="5">
        <v>15.0</v>
      </c>
    </row>
    <row r="219">
      <c r="A219" s="89">
        <f t="shared" si="19"/>
        <v>11702</v>
      </c>
      <c r="B219" s="111"/>
      <c r="C219" s="111"/>
      <c r="D219" s="115" t="s">
        <v>21</v>
      </c>
      <c r="E219" s="115" t="s">
        <v>3402</v>
      </c>
      <c r="F219" s="111">
        <v>2020.0</v>
      </c>
      <c r="G219" s="111" t="s">
        <v>65</v>
      </c>
      <c r="H219" s="111" t="s">
        <v>950</v>
      </c>
      <c r="I219" s="111">
        <v>302.0</v>
      </c>
      <c r="J219" s="114"/>
      <c r="K219" s="111" t="s">
        <v>25</v>
      </c>
      <c r="M219" s="5">
        <v>15.0</v>
      </c>
    </row>
    <row r="220">
      <c r="A220" s="89">
        <f t="shared" si="19"/>
        <v>11703</v>
      </c>
      <c r="B220" s="111"/>
      <c r="C220" s="111"/>
      <c r="D220" s="115" t="s">
        <v>21</v>
      </c>
      <c r="E220" s="115" t="s">
        <v>3403</v>
      </c>
      <c r="F220" s="111">
        <v>2020.0</v>
      </c>
      <c r="G220" s="111" t="s">
        <v>65</v>
      </c>
      <c r="H220" s="111" t="s">
        <v>950</v>
      </c>
      <c r="I220" s="111">
        <v>302.0</v>
      </c>
      <c r="J220" s="114"/>
      <c r="K220" s="111" t="s">
        <v>25</v>
      </c>
      <c r="M220" s="5">
        <v>15.0</v>
      </c>
    </row>
    <row r="221">
      <c r="A221" s="89">
        <f t="shared" si="19"/>
        <v>11704</v>
      </c>
      <c r="B221" s="111"/>
      <c r="C221" s="111"/>
      <c r="D221" s="115" t="s">
        <v>21</v>
      </c>
      <c r="E221" s="115" t="s">
        <v>3404</v>
      </c>
      <c r="F221" s="111">
        <v>2020.0</v>
      </c>
      <c r="G221" s="111" t="s">
        <v>65</v>
      </c>
      <c r="H221" s="111" t="s">
        <v>950</v>
      </c>
      <c r="I221" s="111">
        <v>302.0</v>
      </c>
      <c r="J221" s="114"/>
      <c r="K221" s="111" t="s">
        <v>25</v>
      </c>
      <c r="M221" s="5">
        <v>15.0</v>
      </c>
    </row>
    <row r="222">
      <c r="A222" s="89">
        <f t="shared" si="19"/>
        <v>11705</v>
      </c>
      <c r="B222" s="111"/>
      <c r="C222" s="111"/>
      <c r="D222" s="115" t="s">
        <v>21</v>
      </c>
      <c r="E222" s="115" t="s">
        <v>3405</v>
      </c>
      <c r="F222" s="111">
        <v>2020.0</v>
      </c>
      <c r="G222" s="111" t="s">
        <v>65</v>
      </c>
      <c r="H222" s="111" t="s">
        <v>950</v>
      </c>
      <c r="I222" s="111">
        <v>302.0</v>
      </c>
      <c r="J222" s="114"/>
      <c r="K222" s="111" t="s">
        <v>25</v>
      </c>
      <c r="M222" s="5">
        <v>15.0</v>
      </c>
    </row>
    <row r="223">
      <c r="A223" s="89">
        <f t="shared" si="19"/>
        <v>11706</v>
      </c>
      <c r="B223" s="111"/>
      <c r="C223" s="111"/>
      <c r="D223" s="115" t="s">
        <v>21</v>
      </c>
      <c r="E223" s="115" t="s">
        <v>3406</v>
      </c>
      <c r="F223" s="111">
        <v>2020.0</v>
      </c>
      <c r="G223" s="111" t="s">
        <v>65</v>
      </c>
      <c r="H223" s="111" t="s">
        <v>950</v>
      </c>
      <c r="I223" s="111">
        <v>302.0</v>
      </c>
      <c r="J223" s="114"/>
      <c r="K223" s="111" t="s">
        <v>25</v>
      </c>
      <c r="M223" s="5">
        <v>15.0</v>
      </c>
    </row>
    <row r="224">
      <c r="A224" s="89">
        <f t="shared" si="19"/>
        <v>11707</v>
      </c>
      <c r="B224" s="111"/>
      <c r="C224" s="111"/>
      <c r="D224" s="115" t="s">
        <v>21</v>
      </c>
      <c r="E224" s="115" t="s">
        <v>3407</v>
      </c>
      <c r="F224" s="111">
        <v>2020.0</v>
      </c>
      <c r="G224" s="111" t="s">
        <v>65</v>
      </c>
      <c r="H224" s="111" t="s">
        <v>950</v>
      </c>
      <c r="I224" s="111">
        <v>302.0</v>
      </c>
      <c r="J224" s="114"/>
      <c r="K224" s="111" t="s">
        <v>25</v>
      </c>
      <c r="M224" s="5">
        <v>15.0</v>
      </c>
    </row>
    <row r="225">
      <c r="A225" s="89">
        <f t="shared" si="19"/>
        <v>11708</v>
      </c>
      <c r="B225" s="111"/>
      <c r="C225" s="111"/>
      <c r="D225" s="115" t="s">
        <v>21</v>
      </c>
      <c r="E225" s="115" t="s">
        <v>3408</v>
      </c>
      <c r="F225" s="111">
        <v>2020.0</v>
      </c>
      <c r="G225" s="111" t="s">
        <v>65</v>
      </c>
      <c r="H225" s="111" t="s">
        <v>950</v>
      </c>
      <c r="I225" s="111">
        <v>302.0</v>
      </c>
      <c r="J225" s="114"/>
      <c r="K225" s="111" t="s">
        <v>25</v>
      </c>
      <c r="M225" s="5">
        <v>15.0</v>
      </c>
    </row>
    <row r="226">
      <c r="A226" s="89">
        <f t="shared" si="19"/>
        <v>11709</v>
      </c>
      <c r="B226" s="111"/>
      <c r="C226" s="111"/>
      <c r="D226" s="115" t="s">
        <v>21</v>
      </c>
      <c r="E226" s="115" t="s">
        <v>3409</v>
      </c>
      <c r="F226" s="111">
        <v>2020.0</v>
      </c>
      <c r="G226" s="111" t="s">
        <v>65</v>
      </c>
      <c r="H226" s="111" t="s">
        <v>950</v>
      </c>
      <c r="I226" s="111">
        <v>302.0</v>
      </c>
      <c r="J226" s="114"/>
      <c r="K226" s="111" t="s">
        <v>25</v>
      </c>
      <c r="M226" s="5">
        <v>15.0</v>
      </c>
    </row>
    <row r="227">
      <c r="A227" s="89">
        <f t="shared" si="19"/>
        <v>11710</v>
      </c>
      <c r="B227" s="111"/>
      <c r="C227" s="111"/>
      <c r="D227" s="115" t="s">
        <v>21</v>
      </c>
      <c r="E227" s="115" t="s">
        <v>3410</v>
      </c>
      <c r="F227" s="111">
        <v>2020.0</v>
      </c>
      <c r="G227" s="111" t="s">
        <v>65</v>
      </c>
      <c r="H227" s="111" t="s">
        <v>950</v>
      </c>
      <c r="I227" s="111">
        <v>302.0</v>
      </c>
      <c r="J227" s="114"/>
      <c r="K227" s="111" t="s">
        <v>72</v>
      </c>
      <c r="M227" s="5">
        <v>15.0</v>
      </c>
    </row>
    <row r="228">
      <c r="A228" s="89">
        <f t="shared" si="19"/>
        <v>11711</v>
      </c>
      <c r="B228" s="111"/>
      <c r="C228" s="111"/>
      <c r="D228" s="205" t="s">
        <v>21</v>
      </c>
      <c r="E228" s="206" t="s">
        <v>3411</v>
      </c>
      <c r="F228" s="131">
        <v>2020.0</v>
      </c>
      <c r="G228" s="207" t="s">
        <v>65</v>
      </c>
      <c r="H228" s="207" t="s">
        <v>950</v>
      </c>
      <c r="I228" s="208">
        <v>302.0</v>
      </c>
      <c r="J228" s="207"/>
      <c r="K228" s="207" t="s">
        <v>25</v>
      </c>
      <c r="M228" s="5">
        <v>15.0</v>
      </c>
    </row>
    <row r="229">
      <c r="A229" s="89">
        <f t="shared" si="19"/>
        <v>11712</v>
      </c>
      <c r="B229" s="5"/>
      <c r="C229" s="5"/>
      <c r="D229" s="90" t="s">
        <v>66</v>
      </c>
      <c r="E229" s="5">
        <v>8581208.0</v>
      </c>
      <c r="F229" s="5">
        <v>2020.0</v>
      </c>
      <c r="G229" s="5" t="s">
        <v>956</v>
      </c>
      <c r="H229" s="5" t="s">
        <v>880</v>
      </c>
      <c r="J229" s="5" t="s">
        <v>1365</v>
      </c>
      <c r="K229" s="5" t="s">
        <v>961</v>
      </c>
      <c r="M229" s="5">
        <v>15.0</v>
      </c>
    </row>
    <row r="230">
      <c r="A230" s="89">
        <f t="shared" si="19"/>
        <v>11713</v>
      </c>
      <c r="D230" s="90" t="s">
        <v>66</v>
      </c>
      <c r="E230" s="5">
        <v>3488376.0</v>
      </c>
      <c r="F230" s="5">
        <v>2020.0</v>
      </c>
      <c r="G230" s="5" t="s">
        <v>954</v>
      </c>
      <c r="H230" s="5" t="s">
        <v>854</v>
      </c>
      <c r="J230" s="5" t="s">
        <v>1435</v>
      </c>
      <c r="K230" s="5" t="s">
        <v>467</v>
      </c>
      <c r="M230" s="5">
        <v>15.0</v>
      </c>
    </row>
    <row r="231">
      <c r="A231" s="89">
        <f t="shared" si="19"/>
        <v>11714</v>
      </c>
      <c r="D231" s="90" t="s">
        <v>66</v>
      </c>
      <c r="E231" s="111">
        <v>4132124.0</v>
      </c>
      <c r="F231" s="111">
        <v>2020.0</v>
      </c>
      <c r="G231" s="111" t="s">
        <v>119</v>
      </c>
      <c r="H231" s="111" t="s">
        <v>927</v>
      </c>
      <c r="I231" s="111">
        <v>317.0</v>
      </c>
      <c r="J231" s="114"/>
      <c r="K231" s="111" t="s">
        <v>462</v>
      </c>
      <c r="M231" s="5">
        <v>15.0</v>
      </c>
    </row>
    <row r="232">
      <c r="A232" s="89">
        <f t="shared" si="19"/>
        <v>11715</v>
      </c>
      <c r="D232" s="90" t="s">
        <v>66</v>
      </c>
      <c r="E232" s="111">
        <v>3422447.0</v>
      </c>
      <c r="F232" s="111">
        <v>2020.0</v>
      </c>
      <c r="G232" s="111" t="s">
        <v>119</v>
      </c>
      <c r="H232" s="111" t="s">
        <v>927</v>
      </c>
      <c r="I232" s="111">
        <v>317.0</v>
      </c>
      <c r="J232" s="114"/>
      <c r="K232" s="111" t="s">
        <v>462</v>
      </c>
      <c r="M232" s="5">
        <v>15.0</v>
      </c>
    </row>
    <row r="233">
      <c r="A233" s="89">
        <f t="shared" si="19"/>
        <v>11716</v>
      </c>
      <c r="D233" s="90" t="s">
        <v>21</v>
      </c>
      <c r="E233" s="90" t="s">
        <v>3412</v>
      </c>
      <c r="F233" s="5">
        <v>2020.0</v>
      </c>
      <c r="G233" s="5" t="s">
        <v>884</v>
      </c>
      <c r="H233" s="5" t="s">
        <v>1109</v>
      </c>
      <c r="I233" s="5">
        <v>220.0</v>
      </c>
      <c r="J233" s="5" t="s">
        <v>3413</v>
      </c>
      <c r="K233" s="5" t="s">
        <v>25</v>
      </c>
      <c r="M233" s="5">
        <v>15.0</v>
      </c>
    </row>
    <row r="234">
      <c r="A234" s="89">
        <f t="shared" si="19"/>
        <v>11717</v>
      </c>
      <c r="D234" s="90" t="s">
        <v>21</v>
      </c>
      <c r="E234" s="90" t="s">
        <v>3414</v>
      </c>
      <c r="F234" s="5">
        <v>2020.0</v>
      </c>
      <c r="G234" s="5" t="s">
        <v>884</v>
      </c>
      <c r="H234" s="5" t="s">
        <v>1046</v>
      </c>
      <c r="I234" s="5">
        <v>268.0</v>
      </c>
      <c r="J234" s="5" t="s">
        <v>3415</v>
      </c>
      <c r="K234" s="5" t="s">
        <v>25</v>
      </c>
      <c r="M234" s="5">
        <v>15.0</v>
      </c>
    </row>
    <row r="235">
      <c r="A235" s="89">
        <f t="shared" si="19"/>
        <v>11718</v>
      </c>
      <c r="D235" s="90" t="s">
        <v>21</v>
      </c>
      <c r="E235" s="90" t="s">
        <v>3416</v>
      </c>
      <c r="F235" s="5">
        <v>2020.0</v>
      </c>
      <c r="G235" s="5" t="s">
        <v>884</v>
      </c>
      <c r="H235" s="5" t="s">
        <v>1046</v>
      </c>
      <c r="I235" s="5">
        <v>207.0</v>
      </c>
      <c r="J235" s="5" t="s">
        <v>3417</v>
      </c>
      <c r="K235" s="5" t="s">
        <v>25</v>
      </c>
      <c r="M235" s="5">
        <v>15.0</v>
      </c>
    </row>
    <row r="236">
      <c r="A236" s="89">
        <f t="shared" si="19"/>
        <v>11719</v>
      </c>
      <c r="D236" s="90" t="s">
        <v>21</v>
      </c>
      <c r="E236" s="90" t="s">
        <v>3418</v>
      </c>
      <c r="F236" s="5">
        <v>2020.0</v>
      </c>
      <c r="G236" s="5" t="s">
        <v>884</v>
      </c>
      <c r="H236" s="5" t="s">
        <v>1046</v>
      </c>
      <c r="I236" s="5">
        <v>268.0</v>
      </c>
      <c r="J236" s="5" t="s">
        <v>3413</v>
      </c>
      <c r="K236" s="5" t="s">
        <v>25</v>
      </c>
      <c r="M236" s="5">
        <v>15.0</v>
      </c>
    </row>
    <row r="237">
      <c r="A237" s="89">
        <f t="shared" si="19"/>
        <v>11720</v>
      </c>
      <c r="D237" s="90" t="s">
        <v>21</v>
      </c>
      <c r="E237" s="90" t="s">
        <v>3419</v>
      </c>
      <c r="F237" s="5">
        <v>2020.0</v>
      </c>
      <c r="G237" s="5" t="s">
        <v>884</v>
      </c>
      <c r="H237" s="5" t="s">
        <v>1046</v>
      </c>
      <c r="I237" s="5">
        <v>268.0</v>
      </c>
      <c r="J237" s="5" t="s">
        <v>3420</v>
      </c>
      <c r="K237" s="5" t="s">
        <v>25</v>
      </c>
      <c r="M237" s="5">
        <v>15.0</v>
      </c>
    </row>
    <row r="238">
      <c r="A238" s="89">
        <f t="shared" si="19"/>
        <v>11721</v>
      </c>
      <c r="D238" s="90" t="s">
        <v>21</v>
      </c>
      <c r="E238" s="90" t="s">
        <v>3421</v>
      </c>
      <c r="F238" s="5">
        <v>2020.0</v>
      </c>
      <c r="G238" s="5" t="s">
        <v>884</v>
      </c>
      <c r="H238" s="5" t="s">
        <v>964</v>
      </c>
      <c r="I238" s="5">
        <v>202.0</v>
      </c>
      <c r="J238" s="5" t="s">
        <v>3417</v>
      </c>
      <c r="K238" s="5" t="s">
        <v>25</v>
      </c>
      <c r="M238" s="5">
        <v>15.0</v>
      </c>
    </row>
    <row r="239">
      <c r="A239" s="89">
        <f t="shared" si="19"/>
        <v>11722</v>
      </c>
      <c r="D239" s="90" t="s">
        <v>21</v>
      </c>
      <c r="E239" s="90" t="s">
        <v>3422</v>
      </c>
      <c r="F239" s="5">
        <v>2020.0</v>
      </c>
      <c r="G239" s="5" t="s">
        <v>884</v>
      </c>
      <c r="H239" s="5" t="s">
        <v>964</v>
      </c>
      <c r="I239" s="5">
        <v>202.0</v>
      </c>
      <c r="J239" s="5" t="s">
        <v>886</v>
      </c>
      <c r="K239" s="5" t="s">
        <v>25</v>
      </c>
      <c r="M239" s="5">
        <v>15.0</v>
      </c>
    </row>
    <row r="240">
      <c r="A240" s="89">
        <f t="shared" si="19"/>
        <v>11723</v>
      </c>
      <c r="D240" s="90" t="s">
        <v>21</v>
      </c>
      <c r="E240" s="90" t="s">
        <v>3423</v>
      </c>
      <c r="F240" s="5">
        <v>2020.0</v>
      </c>
      <c r="G240" s="5" t="s">
        <v>884</v>
      </c>
      <c r="H240" s="5" t="s">
        <v>964</v>
      </c>
      <c r="I240" s="5">
        <v>272.0</v>
      </c>
      <c r="J240" s="5" t="s">
        <v>3420</v>
      </c>
      <c r="K240" s="5" t="s">
        <v>25</v>
      </c>
      <c r="M240" s="5">
        <v>15.0</v>
      </c>
    </row>
    <row r="241">
      <c r="A241" s="89">
        <f>'Drop 1 BBALL'!A378+1</f>
        <v>12138</v>
      </c>
      <c r="D241" s="115" t="s">
        <v>21</v>
      </c>
      <c r="E241" s="90" t="s">
        <v>3424</v>
      </c>
      <c r="F241" s="116">
        <v>2019.0</v>
      </c>
      <c r="G241" s="117" t="s">
        <v>786</v>
      </c>
      <c r="H241" s="181" t="s">
        <v>1409</v>
      </c>
      <c r="I241" s="118">
        <v>210.0</v>
      </c>
      <c r="J241" s="116"/>
      <c r="K241" s="124" t="s">
        <v>25</v>
      </c>
      <c r="M241" s="5">
        <v>15.0</v>
      </c>
    </row>
    <row r="242">
      <c r="A242" s="89">
        <f t="shared" ref="A242:A243" si="20">A241+1</f>
        <v>12139</v>
      </c>
      <c r="D242" s="90" t="s">
        <v>21</v>
      </c>
      <c r="E242" s="90" t="s">
        <v>3425</v>
      </c>
      <c r="F242" s="5">
        <v>2011.0</v>
      </c>
      <c r="G242" s="5" t="s">
        <v>62</v>
      </c>
      <c r="H242" s="5" t="s">
        <v>3357</v>
      </c>
      <c r="I242" s="5">
        <v>200.0</v>
      </c>
      <c r="J242" s="5" t="s">
        <v>3426</v>
      </c>
      <c r="K242" s="5" t="s">
        <v>25</v>
      </c>
      <c r="M242" s="5">
        <v>15.0</v>
      </c>
    </row>
    <row r="243">
      <c r="A243" s="89">
        <f t="shared" si="20"/>
        <v>12140</v>
      </c>
      <c r="D243" s="90" t="s">
        <v>21</v>
      </c>
      <c r="E243" s="90" t="s">
        <v>3427</v>
      </c>
      <c r="F243" s="5">
        <v>2011.0</v>
      </c>
      <c r="G243" s="5" t="s">
        <v>62</v>
      </c>
      <c r="H243" s="5" t="s">
        <v>3357</v>
      </c>
      <c r="I243" s="5">
        <v>200.0</v>
      </c>
      <c r="J243" s="5" t="s">
        <v>3426</v>
      </c>
      <c r="K243" s="5" t="s">
        <v>25</v>
      </c>
      <c r="M243" s="5">
        <v>15.0</v>
      </c>
    </row>
    <row r="244">
      <c r="A244" s="5">
        <v>11917.0</v>
      </c>
      <c r="D244" s="90" t="s">
        <v>21</v>
      </c>
      <c r="E244" s="5">
        <v>5.3961411E7</v>
      </c>
      <c r="F244" s="5">
        <v>1982.0</v>
      </c>
      <c r="G244" s="5" t="s">
        <v>62</v>
      </c>
      <c r="H244" s="5" t="s">
        <v>3428</v>
      </c>
      <c r="J244" s="5">
        <v>269.0</v>
      </c>
      <c r="K244" s="5" t="s">
        <v>72</v>
      </c>
      <c r="M244" s="5">
        <v>15.0</v>
      </c>
    </row>
    <row r="245">
      <c r="A245" s="5">
        <f>A244+1</f>
        <v>11918</v>
      </c>
      <c r="D245" s="90" t="s">
        <v>21</v>
      </c>
      <c r="E245" s="90" t="s">
        <v>3429</v>
      </c>
      <c r="F245" s="5">
        <v>1987.0</v>
      </c>
      <c r="G245" s="5" t="s">
        <v>62</v>
      </c>
      <c r="H245" s="5" t="s">
        <v>986</v>
      </c>
      <c r="I245" s="5">
        <v>31.0</v>
      </c>
      <c r="J245" s="5" t="s">
        <v>105</v>
      </c>
      <c r="K245" s="5" t="s">
        <v>72</v>
      </c>
      <c r="M245" s="5">
        <v>15.0</v>
      </c>
    </row>
    <row r="246">
      <c r="A246" s="5" t="s">
        <v>2854</v>
      </c>
      <c r="D246" s="112"/>
      <c r="E246" s="90" t="s">
        <v>3430</v>
      </c>
      <c r="F246" s="5">
        <v>1989.0</v>
      </c>
      <c r="G246" s="5" t="s">
        <v>330</v>
      </c>
      <c r="H246" s="5" t="s">
        <v>997</v>
      </c>
      <c r="I246" s="5" t="s">
        <v>1213</v>
      </c>
      <c r="J246" s="5" t="s">
        <v>243</v>
      </c>
      <c r="K246" s="5" t="s">
        <v>72</v>
      </c>
      <c r="M246" s="5">
        <v>15.0</v>
      </c>
    </row>
    <row r="247">
      <c r="A247" s="5" t="s">
        <v>2854</v>
      </c>
      <c r="D247" s="112"/>
      <c r="E247" s="90" t="s">
        <v>3431</v>
      </c>
      <c r="F247" s="5">
        <v>1989.0</v>
      </c>
      <c r="G247" s="5" t="s">
        <v>330</v>
      </c>
      <c r="H247" s="5" t="s">
        <v>997</v>
      </c>
      <c r="I247" s="5" t="s">
        <v>1213</v>
      </c>
      <c r="J247" s="5" t="s">
        <v>243</v>
      </c>
      <c r="K247" s="5" t="s">
        <v>72</v>
      </c>
      <c r="M247" s="5">
        <v>15.0</v>
      </c>
    </row>
    <row r="248">
      <c r="A248" s="5" t="s">
        <v>2854</v>
      </c>
      <c r="D248" s="112"/>
      <c r="E248" s="90" t="s">
        <v>3432</v>
      </c>
      <c r="F248" s="5">
        <v>1989.0</v>
      </c>
      <c r="G248" s="5" t="s">
        <v>330</v>
      </c>
      <c r="H248" s="5" t="s">
        <v>997</v>
      </c>
      <c r="I248" s="5" t="s">
        <v>1213</v>
      </c>
      <c r="J248" s="5" t="s">
        <v>243</v>
      </c>
      <c r="K248" s="5" t="s">
        <v>72</v>
      </c>
      <c r="M248" s="5">
        <v>15.0</v>
      </c>
    </row>
    <row r="249">
      <c r="A249" s="5" t="s">
        <v>2854</v>
      </c>
      <c r="D249" s="112"/>
      <c r="E249" s="90" t="s">
        <v>3433</v>
      </c>
      <c r="F249" s="5">
        <v>1989.0</v>
      </c>
      <c r="G249" s="5" t="s">
        <v>330</v>
      </c>
      <c r="H249" s="5" t="s">
        <v>997</v>
      </c>
      <c r="I249" s="5" t="s">
        <v>1213</v>
      </c>
      <c r="J249" s="5" t="s">
        <v>243</v>
      </c>
      <c r="K249" s="5" t="s">
        <v>72</v>
      </c>
      <c r="M249" s="5">
        <v>15.0</v>
      </c>
    </row>
    <row r="250">
      <c r="A250" s="5" t="s">
        <v>2854</v>
      </c>
      <c r="D250" s="112"/>
      <c r="E250" s="90" t="s">
        <v>3434</v>
      </c>
      <c r="F250" s="5">
        <v>1989.0</v>
      </c>
      <c r="G250" s="5" t="s">
        <v>330</v>
      </c>
      <c r="H250" s="5" t="s">
        <v>997</v>
      </c>
      <c r="I250" s="5" t="s">
        <v>1213</v>
      </c>
      <c r="J250" s="5" t="s">
        <v>243</v>
      </c>
      <c r="K250" s="5" t="s">
        <v>72</v>
      </c>
      <c r="M250" s="5">
        <v>15.0</v>
      </c>
    </row>
    <row r="251">
      <c r="A251" s="5" t="s">
        <v>2854</v>
      </c>
      <c r="D251" s="112"/>
      <c r="E251" s="90" t="s">
        <v>3435</v>
      </c>
      <c r="F251" s="5">
        <v>1989.0</v>
      </c>
      <c r="G251" s="5" t="s">
        <v>330</v>
      </c>
      <c r="H251" s="5" t="s">
        <v>997</v>
      </c>
      <c r="I251" s="5" t="s">
        <v>1213</v>
      </c>
      <c r="J251" s="5" t="s">
        <v>243</v>
      </c>
      <c r="K251" s="5" t="s">
        <v>72</v>
      </c>
      <c r="M251" s="5">
        <v>15.0</v>
      </c>
    </row>
    <row r="252">
      <c r="A252" s="5" t="s">
        <v>2854</v>
      </c>
      <c r="D252" s="112"/>
      <c r="E252" s="90" t="s">
        <v>3436</v>
      </c>
      <c r="F252" s="5">
        <v>1989.0</v>
      </c>
      <c r="G252" s="5" t="s">
        <v>330</v>
      </c>
      <c r="H252" s="5" t="s">
        <v>997</v>
      </c>
      <c r="I252" s="5" t="s">
        <v>1213</v>
      </c>
      <c r="J252" s="5" t="s">
        <v>243</v>
      </c>
      <c r="K252" s="5" t="s">
        <v>72</v>
      </c>
      <c r="M252" s="5">
        <v>15.0</v>
      </c>
    </row>
    <row r="253">
      <c r="A253" s="5" t="s">
        <v>2854</v>
      </c>
      <c r="D253" s="112"/>
      <c r="E253" s="90" t="s">
        <v>3437</v>
      </c>
      <c r="F253" s="5">
        <v>1989.0</v>
      </c>
      <c r="G253" s="5" t="s">
        <v>330</v>
      </c>
      <c r="H253" s="5" t="s">
        <v>997</v>
      </c>
      <c r="I253" s="5" t="s">
        <v>1213</v>
      </c>
      <c r="J253" s="5" t="s">
        <v>243</v>
      </c>
      <c r="K253" s="5" t="s">
        <v>72</v>
      </c>
      <c r="M253" s="5">
        <v>15.0</v>
      </c>
    </row>
    <row r="254">
      <c r="A254" s="5" t="s">
        <v>2854</v>
      </c>
      <c r="D254" s="112"/>
      <c r="E254" s="90" t="s">
        <v>3438</v>
      </c>
      <c r="F254" s="5">
        <v>1988.0</v>
      </c>
      <c r="G254" s="5" t="s">
        <v>62</v>
      </c>
      <c r="H254" s="5" t="s">
        <v>989</v>
      </c>
      <c r="I254" s="5">
        <v>190.0</v>
      </c>
      <c r="J254" s="5" t="s">
        <v>105</v>
      </c>
      <c r="K254" s="5" t="s">
        <v>72</v>
      </c>
      <c r="M254" s="5">
        <v>15.0</v>
      </c>
    </row>
    <row r="255">
      <c r="A255" s="5" t="s">
        <v>2854</v>
      </c>
      <c r="D255" s="112"/>
      <c r="E255" s="90" t="s">
        <v>3439</v>
      </c>
      <c r="F255" s="5">
        <v>1988.0</v>
      </c>
      <c r="G255" s="5" t="s">
        <v>62</v>
      </c>
      <c r="H255" s="5" t="s">
        <v>989</v>
      </c>
      <c r="I255" s="5">
        <v>190.0</v>
      </c>
      <c r="J255" s="5" t="s">
        <v>105</v>
      </c>
      <c r="K255" s="5" t="s">
        <v>72</v>
      </c>
      <c r="M255" s="5">
        <v>15.0</v>
      </c>
    </row>
    <row r="256">
      <c r="A256" s="5" t="s">
        <v>2854</v>
      </c>
      <c r="D256" s="112"/>
      <c r="E256" s="90" t="s">
        <v>3440</v>
      </c>
      <c r="F256" s="5">
        <v>1988.0</v>
      </c>
      <c r="G256" s="5" t="s">
        <v>62</v>
      </c>
      <c r="H256" s="5" t="s">
        <v>989</v>
      </c>
      <c r="I256" s="5">
        <v>190.0</v>
      </c>
      <c r="J256" s="5" t="s">
        <v>105</v>
      </c>
      <c r="K256" s="5" t="s">
        <v>72</v>
      </c>
      <c r="M256" s="5">
        <v>15.0</v>
      </c>
    </row>
    <row r="257">
      <c r="A257" s="5" t="s">
        <v>2854</v>
      </c>
      <c r="D257" s="112"/>
      <c r="E257" s="90" t="s">
        <v>3441</v>
      </c>
      <c r="F257" s="5">
        <v>1988.0</v>
      </c>
      <c r="G257" s="5" t="s">
        <v>62</v>
      </c>
      <c r="H257" s="5" t="s">
        <v>989</v>
      </c>
      <c r="I257" s="5">
        <v>190.0</v>
      </c>
      <c r="J257" s="5" t="s">
        <v>105</v>
      </c>
      <c r="K257" s="5" t="s">
        <v>72</v>
      </c>
      <c r="M257" s="5">
        <v>15.0</v>
      </c>
    </row>
    <row r="258">
      <c r="A258" s="5" t="s">
        <v>2854</v>
      </c>
      <c r="D258" s="112"/>
      <c r="E258" s="90" t="s">
        <v>3442</v>
      </c>
      <c r="F258" s="5">
        <v>1988.0</v>
      </c>
      <c r="G258" s="5" t="s">
        <v>62</v>
      </c>
      <c r="H258" s="5" t="s">
        <v>989</v>
      </c>
      <c r="I258" s="5">
        <v>190.0</v>
      </c>
      <c r="J258" s="5" t="s">
        <v>105</v>
      </c>
      <c r="K258" s="5" t="s">
        <v>72</v>
      </c>
      <c r="M258" s="5">
        <v>15.0</v>
      </c>
    </row>
    <row r="259">
      <c r="A259" s="5" t="s">
        <v>2854</v>
      </c>
      <c r="D259" s="112"/>
      <c r="E259" s="90" t="s">
        <v>3443</v>
      </c>
      <c r="F259" s="5">
        <v>1988.0</v>
      </c>
      <c r="G259" s="5" t="s">
        <v>62</v>
      </c>
      <c r="H259" s="5" t="s">
        <v>989</v>
      </c>
      <c r="I259" s="5">
        <v>190.0</v>
      </c>
      <c r="J259" s="5" t="s">
        <v>105</v>
      </c>
      <c r="K259" s="5" t="s">
        <v>72</v>
      </c>
      <c r="M259" s="5">
        <v>15.0</v>
      </c>
    </row>
    <row r="260">
      <c r="A260" s="5" t="s">
        <v>2854</v>
      </c>
      <c r="D260" s="112"/>
      <c r="E260" s="90" t="s">
        <v>3444</v>
      </c>
      <c r="F260" s="5">
        <v>1999.0</v>
      </c>
      <c r="G260" s="5" t="s">
        <v>1038</v>
      </c>
      <c r="H260" s="5" t="s">
        <v>1039</v>
      </c>
      <c r="I260" s="5">
        <v>343.0</v>
      </c>
      <c r="J260" s="5" t="s">
        <v>105</v>
      </c>
      <c r="K260" s="5" t="s">
        <v>666</v>
      </c>
      <c r="M260" s="5">
        <v>15.0</v>
      </c>
    </row>
    <row r="261">
      <c r="A261" s="5" t="s">
        <v>2854</v>
      </c>
      <c r="D261" s="112"/>
      <c r="E261" s="90" t="s">
        <v>3445</v>
      </c>
      <c r="F261" s="5">
        <v>1999.0</v>
      </c>
      <c r="G261" s="5" t="s">
        <v>1038</v>
      </c>
      <c r="H261" s="5" t="s">
        <v>1039</v>
      </c>
      <c r="I261" s="5">
        <v>343.0</v>
      </c>
      <c r="J261" s="5" t="s">
        <v>105</v>
      </c>
      <c r="K261" s="5" t="s">
        <v>666</v>
      </c>
      <c r="M261" s="5">
        <v>15.0</v>
      </c>
    </row>
    <row r="262">
      <c r="A262" s="5" t="s">
        <v>2854</v>
      </c>
      <c r="D262" s="112"/>
      <c r="E262" s="90" t="s">
        <v>3446</v>
      </c>
      <c r="F262" s="5">
        <v>1999.0</v>
      </c>
      <c r="G262" s="5" t="s">
        <v>1038</v>
      </c>
      <c r="H262" s="5" t="s">
        <v>1039</v>
      </c>
      <c r="I262" s="5">
        <v>343.0</v>
      </c>
      <c r="J262" s="5" t="s">
        <v>105</v>
      </c>
      <c r="K262" s="5" t="s">
        <v>666</v>
      </c>
      <c r="M262" s="5">
        <v>15.0</v>
      </c>
    </row>
    <row r="263">
      <c r="A263" s="5" t="s">
        <v>2854</v>
      </c>
      <c r="D263" s="112"/>
      <c r="E263" s="90" t="s">
        <v>3447</v>
      </c>
      <c r="F263" s="5">
        <v>1999.0</v>
      </c>
      <c r="G263" s="5" t="s">
        <v>1038</v>
      </c>
      <c r="H263" s="5" t="s">
        <v>1039</v>
      </c>
      <c r="I263" s="5">
        <v>343.0</v>
      </c>
      <c r="J263" s="5" t="s">
        <v>105</v>
      </c>
      <c r="K263" s="5" t="s">
        <v>666</v>
      </c>
      <c r="M263" s="5">
        <v>15.0</v>
      </c>
    </row>
    <row r="264">
      <c r="A264" s="5" t="s">
        <v>2854</v>
      </c>
      <c r="D264" s="112"/>
      <c r="E264" s="90" t="s">
        <v>3448</v>
      </c>
      <c r="F264" s="5">
        <v>1999.0</v>
      </c>
      <c r="G264" s="5" t="s">
        <v>1038</v>
      </c>
      <c r="H264" s="5" t="s">
        <v>1039</v>
      </c>
      <c r="I264" s="5">
        <v>343.0</v>
      </c>
      <c r="J264" s="5" t="s">
        <v>105</v>
      </c>
      <c r="K264" s="5" t="s">
        <v>666</v>
      </c>
      <c r="M264" s="5">
        <v>15.0</v>
      </c>
    </row>
    <row r="265">
      <c r="A265" s="5" t="s">
        <v>2854</v>
      </c>
      <c r="D265" s="112"/>
      <c r="E265" s="90" t="s">
        <v>3449</v>
      </c>
      <c r="F265" s="5">
        <v>1992.0</v>
      </c>
      <c r="G265" s="5" t="s">
        <v>62</v>
      </c>
      <c r="H265" s="5" t="s">
        <v>1736</v>
      </c>
      <c r="I265" s="5">
        <v>696.0</v>
      </c>
      <c r="J265" s="5" t="s">
        <v>105</v>
      </c>
      <c r="K265" s="5" t="s">
        <v>666</v>
      </c>
      <c r="M265" s="5">
        <v>15.0</v>
      </c>
    </row>
    <row r="266">
      <c r="A266" s="5" t="s">
        <v>2854</v>
      </c>
      <c r="D266" s="112"/>
      <c r="E266" s="90" t="s">
        <v>3450</v>
      </c>
      <c r="F266" s="5">
        <v>1990.0</v>
      </c>
      <c r="G266" s="5" t="s">
        <v>3281</v>
      </c>
      <c r="H266" s="5" t="s">
        <v>3451</v>
      </c>
      <c r="I266" s="5">
        <v>39.0</v>
      </c>
      <c r="J266" s="5" t="s">
        <v>3283</v>
      </c>
      <c r="K266" s="5" t="s">
        <v>72</v>
      </c>
      <c r="M266" s="5">
        <v>15.0</v>
      </c>
    </row>
    <row r="267">
      <c r="A267" s="5" t="s">
        <v>2854</v>
      </c>
      <c r="D267" s="112"/>
      <c r="E267" s="90" t="s">
        <v>3452</v>
      </c>
      <c r="F267" s="5">
        <v>1990.0</v>
      </c>
      <c r="G267" s="5" t="s">
        <v>3281</v>
      </c>
      <c r="H267" s="5" t="s">
        <v>3451</v>
      </c>
      <c r="I267" s="5">
        <v>39.0</v>
      </c>
      <c r="J267" s="5" t="s">
        <v>3283</v>
      </c>
      <c r="K267" s="5" t="s">
        <v>72</v>
      </c>
      <c r="M267" s="5">
        <v>15.0</v>
      </c>
    </row>
    <row r="268">
      <c r="A268" s="5" t="s">
        <v>2854</v>
      </c>
      <c r="D268" s="112"/>
      <c r="E268" s="90" t="s">
        <v>3453</v>
      </c>
      <c r="F268" s="5">
        <v>1990.0</v>
      </c>
      <c r="G268" s="5" t="s">
        <v>3281</v>
      </c>
      <c r="H268" s="5" t="s">
        <v>3451</v>
      </c>
      <c r="I268" s="5">
        <v>39.0</v>
      </c>
      <c r="J268" s="5" t="s">
        <v>3283</v>
      </c>
      <c r="K268" s="5" t="s">
        <v>72</v>
      </c>
      <c r="M268" s="5">
        <v>15.0</v>
      </c>
    </row>
    <row r="269">
      <c r="A269" s="5" t="s">
        <v>2854</v>
      </c>
      <c r="D269" s="112"/>
      <c r="E269" s="90" t="s">
        <v>3454</v>
      </c>
      <c r="F269" s="5">
        <v>1990.0</v>
      </c>
      <c r="G269" s="5" t="s">
        <v>3281</v>
      </c>
      <c r="H269" s="5" t="s">
        <v>3451</v>
      </c>
      <c r="I269" s="5">
        <v>39.0</v>
      </c>
      <c r="J269" s="5" t="s">
        <v>3283</v>
      </c>
      <c r="K269" s="5" t="s">
        <v>72</v>
      </c>
      <c r="M269" s="5">
        <v>15.0</v>
      </c>
    </row>
    <row r="270">
      <c r="A270" s="5" t="s">
        <v>2854</v>
      </c>
      <c r="D270" s="112"/>
      <c r="E270" s="90" t="s">
        <v>3455</v>
      </c>
      <c r="F270" s="5">
        <v>1989.0</v>
      </c>
      <c r="G270" s="5" t="s">
        <v>330</v>
      </c>
      <c r="H270" s="5" t="s">
        <v>997</v>
      </c>
      <c r="I270" s="5" t="s">
        <v>1213</v>
      </c>
      <c r="J270" s="5" t="s">
        <v>105</v>
      </c>
      <c r="K270" s="5" t="s">
        <v>72</v>
      </c>
      <c r="M270" s="5">
        <v>15.0</v>
      </c>
    </row>
    <row r="271">
      <c r="A271" s="5" t="s">
        <v>2854</v>
      </c>
      <c r="D271" s="112"/>
      <c r="E271" s="90" t="s">
        <v>3456</v>
      </c>
      <c r="F271" s="5">
        <v>1989.0</v>
      </c>
      <c r="G271" s="5" t="s">
        <v>330</v>
      </c>
      <c r="H271" s="5" t="s">
        <v>997</v>
      </c>
      <c r="I271" s="5" t="s">
        <v>1213</v>
      </c>
      <c r="J271" s="5" t="s">
        <v>105</v>
      </c>
      <c r="K271" s="5" t="s">
        <v>72</v>
      </c>
      <c r="M271" s="5">
        <v>15.0</v>
      </c>
    </row>
    <row r="272">
      <c r="A272" s="89" t="str">
        <f t="shared" ref="A272:A275" si="21">A271+1</f>
        <v>#VALUE!</v>
      </c>
      <c r="B272" s="5"/>
      <c r="C272" s="5"/>
      <c r="D272" s="90" t="s">
        <v>21</v>
      </c>
      <c r="E272" s="90" t="s">
        <v>3457</v>
      </c>
      <c r="F272" s="106">
        <v>2020.0</v>
      </c>
      <c r="G272" s="182" t="s">
        <v>3288</v>
      </c>
      <c r="H272" s="183" t="s">
        <v>3458</v>
      </c>
      <c r="I272" s="106" t="s">
        <v>3459</v>
      </c>
      <c r="J272" s="106" t="s">
        <v>3291</v>
      </c>
      <c r="K272" s="182" t="s">
        <v>72</v>
      </c>
      <c r="M272" s="5">
        <v>16.0</v>
      </c>
    </row>
    <row r="273">
      <c r="A273" s="89" t="str">
        <f t="shared" si="21"/>
        <v>#VALUE!</v>
      </c>
      <c r="B273" s="5"/>
      <c r="C273" s="5"/>
      <c r="D273" s="90" t="s">
        <v>21</v>
      </c>
      <c r="E273" s="90" t="s">
        <v>833</v>
      </c>
      <c r="F273" s="106">
        <v>2020.0</v>
      </c>
      <c r="G273" s="182" t="s">
        <v>834</v>
      </c>
      <c r="H273" s="183" t="s">
        <v>835</v>
      </c>
      <c r="I273" s="106">
        <v>20.0</v>
      </c>
      <c r="J273" s="108"/>
      <c r="K273" s="182" t="s">
        <v>25</v>
      </c>
      <c r="M273" s="5">
        <v>20.0</v>
      </c>
    </row>
    <row r="274">
      <c r="A274" s="89" t="str">
        <f t="shared" si="21"/>
        <v>#VALUE!</v>
      </c>
      <c r="B274" s="5"/>
      <c r="C274" s="5"/>
      <c r="D274" s="90" t="s">
        <v>21</v>
      </c>
      <c r="E274" s="90" t="s">
        <v>836</v>
      </c>
      <c r="F274" s="91">
        <v>2020.0</v>
      </c>
      <c r="G274" s="91" t="s">
        <v>837</v>
      </c>
      <c r="H274" s="91" t="s">
        <v>838</v>
      </c>
      <c r="I274" s="91">
        <v>10.0</v>
      </c>
      <c r="J274" s="91" t="s">
        <v>839</v>
      </c>
      <c r="K274" s="91" t="s">
        <v>25</v>
      </c>
      <c r="M274" s="5">
        <v>20.0</v>
      </c>
    </row>
    <row r="275">
      <c r="A275" s="89" t="str">
        <f t="shared" si="21"/>
        <v>#VALUE!</v>
      </c>
      <c r="B275" s="5"/>
      <c r="C275" s="5"/>
      <c r="D275" s="90" t="s">
        <v>161</v>
      </c>
      <c r="E275" s="90" t="s">
        <v>840</v>
      </c>
      <c r="F275" s="106">
        <v>2020.0</v>
      </c>
      <c r="G275" s="182" t="s">
        <v>837</v>
      </c>
      <c r="H275" s="183" t="s">
        <v>841</v>
      </c>
      <c r="I275" s="106">
        <v>6.0</v>
      </c>
      <c r="J275" s="182" t="s">
        <v>842</v>
      </c>
      <c r="K275" s="106" t="s">
        <v>25</v>
      </c>
      <c r="M275" s="5">
        <v>20.0</v>
      </c>
    </row>
    <row r="276">
      <c r="A276" s="89" t="str">
        <f>'Drop 1 Baseball'!A4+1</f>
        <v>#VALUE!</v>
      </c>
      <c r="B276" s="5"/>
      <c r="C276" s="5"/>
      <c r="D276" s="90" t="s">
        <v>21</v>
      </c>
      <c r="E276" s="90" t="s">
        <v>843</v>
      </c>
      <c r="F276" s="106">
        <v>2020.0</v>
      </c>
      <c r="G276" s="182" t="s">
        <v>844</v>
      </c>
      <c r="H276" s="183" t="s">
        <v>845</v>
      </c>
      <c r="I276" s="106">
        <v>398.0</v>
      </c>
      <c r="J276" s="106" t="s">
        <v>234</v>
      </c>
      <c r="K276" s="182" t="s">
        <v>72</v>
      </c>
      <c r="M276" s="5">
        <v>20.0</v>
      </c>
    </row>
    <row r="277">
      <c r="A277" s="89" t="str">
        <f t="shared" ref="A277:A298" si="22">A276+1</f>
        <v>#VALUE!</v>
      </c>
      <c r="B277" s="5"/>
      <c r="C277" s="5"/>
      <c r="D277" s="90" t="s">
        <v>161</v>
      </c>
      <c r="E277" s="90" t="s">
        <v>846</v>
      </c>
      <c r="F277" s="106">
        <v>2019.0</v>
      </c>
      <c r="G277" s="182" t="s">
        <v>844</v>
      </c>
      <c r="H277" s="183" t="s">
        <v>847</v>
      </c>
      <c r="I277" s="106">
        <v>210.0</v>
      </c>
      <c r="J277" s="108"/>
      <c r="K277" s="182" t="s">
        <v>25</v>
      </c>
      <c r="M277" s="5">
        <v>20.0</v>
      </c>
    </row>
    <row r="278">
      <c r="A278" s="89" t="str">
        <f t="shared" si="22"/>
        <v>#VALUE!</v>
      </c>
      <c r="B278" s="5"/>
      <c r="C278" s="5"/>
      <c r="D278" s="90" t="s">
        <v>21</v>
      </c>
      <c r="E278" s="90" t="s">
        <v>848</v>
      </c>
      <c r="F278" s="106">
        <v>2020.0</v>
      </c>
      <c r="G278" s="182" t="s">
        <v>849</v>
      </c>
      <c r="H278" s="183" t="s">
        <v>850</v>
      </c>
      <c r="I278" s="106">
        <v>1.0</v>
      </c>
      <c r="J278" s="196" t="s">
        <v>851</v>
      </c>
      <c r="K278" s="182" t="s">
        <v>25</v>
      </c>
      <c r="M278" s="5">
        <v>20.0</v>
      </c>
    </row>
    <row r="279">
      <c r="A279" s="89" t="str">
        <f t="shared" si="22"/>
        <v>#VALUE!</v>
      </c>
      <c r="B279" s="5"/>
      <c r="C279" s="5"/>
      <c r="D279" s="90" t="s">
        <v>21</v>
      </c>
      <c r="E279" s="90" t="s">
        <v>852</v>
      </c>
      <c r="F279" s="91">
        <v>2020.0</v>
      </c>
      <c r="G279" s="103" t="s">
        <v>853</v>
      </c>
      <c r="H279" s="104" t="s">
        <v>854</v>
      </c>
      <c r="I279" s="91">
        <v>222.0</v>
      </c>
      <c r="J279" s="92"/>
      <c r="K279" s="103" t="s">
        <v>25</v>
      </c>
      <c r="M279" s="5">
        <v>20.0</v>
      </c>
    </row>
    <row r="280">
      <c r="A280" s="89" t="str">
        <f t="shared" si="22"/>
        <v>#VALUE!</v>
      </c>
      <c r="B280" s="5"/>
      <c r="C280" s="5"/>
      <c r="D280" s="90" t="s">
        <v>21</v>
      </c>
      <c r="E280" s="90" t="s">
        <v>855</v>
      </c>
      <c r="F280" s="106">
        <v>2020.0</v>
      </c>
      <c r="G280" s="182" t="s">
        <v>853</v>
      </c>
      <c r="H280" s="183" t="s">
        <v>856</v>
      </c>
      <c r="I280" s="195">
        <v>181.0</v>
      </c>
      <c r="J280" s="202" t="s">
        <v>857</v>
      </c>
      <c r="K280" s="182" t="s">
        <v>30</v>
      </c>
      <c r="M280" s="5">
        <v>20.0</v>
      </c>
    </row>
    <row r="281">
      <c r="A281" s="89" t="str">
        <f t="shared" si="22"/>
        <v>#VALUE!</v>
      </c>
      <c r="B281" s="5"/>
      <c r="C281" s="5"/>
      <c r="D281" s="90" t="s">
        <v>21</v>
      </c>
      <c r="E281" s="90" t="s">
        <v>858</v>
      </c>
      <c r="F281" s="91">
        <v>2020.0</v>
      </c>
      <c r="G281" s="103" t="s">
        <v>853</v>
      </c>
      <c r="H281" s="104" t="s">
        <v>859</v>
      </c>
      <c r="I281" s="91">
        <v>209.0</v>
      </c>
      <c r="J281" s="92"/>
      <c r="K281" s="103" t="s">
        <v>25</v>
      </c>
      <c r="M281" s="5">
        <v>20.0</v>
      </c>
    </row>
    <row r="282">
      <c r="A282" s="89" t="str">
        <f t="shared" si="22"/>
        <v>#VALUE!</v>
      </c>
      <c r="B282" s="5"/>
      <c r="C282" s="5"/>
      <c r="D282" s="90" t="s">
        <v>21</v>
      </c>
      <c r="E282" s="90" t="s">
        <v>860</v>
      </c>
      <c r="F282" s="91">
        <v>2020.0</v>
      </c>
      <c r="G282" s="103" t="s">
        <v>853</v>
      </c>
      <c r="H282" s="104" t="s">
        <v>859</v>
      </c>
      <c r="I282" s="91">
        <v>209.0</v>
      </c>
      <c r="J282" s="92"/>
      <c r="K282" s="103" t="s">
        <v>25</v>
      </c>
      <c r="M282" s="5">
        <v>20.0</v>
      </c>
    </row>
    <row r="283">
      <c r="A283" s="89" t="str">
        <f t="shared" si="22"/>
        <v>#VALUE!</v>
      </c>
      <c r="B283" s="5"/>
      <c r="C283" s="5"/>
      <c r="D283" s="90" t="s">
        <v>21</v>
      </c>
      <c r="E283" s="90" t="s">
        <v>861</v>
      </c>
      <c r="F283" s="91">
        <v>2020.0</v>
      </c>
      <c r="G283" s="103" t="s">
        <v>853</v>
      </c>
      <c r="H283" s="104" t="s">
        <v>859</v>
      </c>
      <c r="I283" s="91">
        <v>209.0</v>
      </c>
      <c r="J283" s="92"/>
      <c r="K283" s="103" t="s">
        <v>862</v>
      </c>
      <c r="M283" s="5">
        <v>20.0</v>
      </c>
    </row>
    <row r="284">
      <c r="A284" s="89" t="str">
        <f t="shared" si="22"/>
        <v>#VALUE!</v>
      </c>
      <c r="B284" s="5"/>
      <c r="C284" s="5"/>
      <c r="D284" s="90" t="s">
        <v>21</v>
      </c>
      <c r="E284" s="90" t="s">
        <v>863</v>
      </c>
      <c r="F284" s="91">
        <v>2020.0</v>
      </c>
      <c r="G284" s="103" t="s">
        <v>853</v>
      </c>
      <c r="H284" s="104" t="s">
        <v>859</v>
      </c>
      <c r="I284" s="91">
        <v>209.0</v>
      </c>
      <c r="J284" s="92"/>
      <c r="K284" s="103" t="s">
        <v>25</v>
      </c>
      <c r="M284" s="5">
        <v>20.0</v>
      </c>
    </row>
    <row r="285">
      <c r="A285" s="89" t="str">
        <f t="shared" si="22"/>
        <v>#VALUE!</v>
      </c>
      <c r="B285" s="5"/>
      <c r="C285" s="5"/>
      <c r="D285" s="90" t="s">
        <v>21</v>
      </c>
      <c r="E285" s="90" t="s">
        <v>864</v>
      </c>
      <c r="F285" s="106">
        <v>2020.0</v>
      </c>
      <c r="G285" s="182" t="s">
        <v>865</v>
      </c>
      <c r="H285" s="183" t="s">
        <v>866</v>
      </c>
      <c r="I285" s="106">
        <v>58.0</v>
      </c>
      <c r="J285" s="196" t="s">
        <v>867</v>
      </c>
      <c r="K285" s="182" t="s">
        <v>30</v>
      </c>
      <c r="M285" s="5">
        <v>20.0</v>
      </c>
    </row>
    <row r="286">
      <c r="A286" s="89" t="str">
        <f t="shared" si="22"/>
        <v>#VALUE!</v>
      </c>
      <c r="B286" s="5"/>
      <c r="C286" s="5"/>
      <c r="D286" s="90" t="s">
        <v>21</v>
      </c>
      <c r="E286" s="90" t="s">
        <v>868</v>
      </c>
      <c r="F286" s="106">
        <v>2020.0</v>
      </c>
      <c r="G286" s="182" t="s">
        <v>865</v>
      </c>
      <c r="H286" s="183" t="s">
        <v>835</v>
      </c>
      <c r="I286" s="106">
        <v>8.0</v>
      </c>
      <c r="J286" s="106" t="s">
        <v>869</v>
      </c>
      <c r="K286" s="182" t="s">
        <v>30</v>
      </c>
      <c r="M286" s="5">
        <v>20.0</v>
      </c>
    </row>
    <row r="287">
      <c r="A287" s="89" t="str">
        <f t="shared" si="22"/>
        <v>#VALUE!</v>
      </c>
      <c r="B287" s="5"/>
      <c r="C287" s="5"/>
      <c r="D287" s="90" t="s">
        <v>21</v>
      </c>
      <c r="E287" s="90" t="s">
        <v>870</v>
      </c>
      <c r="F287" s="106">
        <v>2020.0</v>
      </c>
      <c r="G287" s="182" t="s">
        <v>871</v>
      </c>
      <c r="H287" s="183" t="s">
        <v>835</v>
      </c>
      <c r="I287" s="106">
        <v>361.0</v>
      </c>
      <c r="J287" s="108"/>
      <c r="K287" s="182" t="s">
        <v>30</v>
      </c>
      <c r="M287" s="106">
        <v>20.0</v>
      </c>
      <c r="N287" s="182"/>
      <c r="O287" s="183"/>
      <c r="P287" s="106"/>
      <c r="Q287" s="108"/>
      <c r="R287" s="182"/>
    </row>
    <row r="288">
      <c r="A288" s="89" t="str">
        <f t="shared" si="22"/>
        <v>#VALUE!</v>
      </c>
      <c r="B288" s="5"/>
      <c r="C288" s="5"/>
      <c r="D288" s="90" t="s">
        <v>21</v>
      </c>
      <c r="E288" s="90" t="s">
        <v>872</v>
      </c>
      <c r="F288" s="106">
        <v>2020.0</v>
      </c>
      <c r="G288" s="182" t="s">
        <v>871</v>
      </c>
      <c r="H288" s="183" t="s">
        <v>873</v>
      </c>
      <c r="I288" s="106">
        <v>362.0</v>
      </c>
      <c r="J288" s="106" t="s">
        <v>874</v>
      </c>
      <c r="K288" s="182" t="s">
        <v>25</v>
      </c>
      <c r="M288" s="5">
        <v>20.0</v>
      </c>
    </row>
    <row r="289">
      <c r="A289" s="89" t="str">
        <f t="shared" si="22"/>
        <v>#VALUE!</v>
      </c>
      <c r="B289" s="5"/>
      <c r="C289" s="5"/>
      <c r="D289" s="90" t="s">
        <v>21</v>
      </c>
      <c r="E289" s="90" t="s">
        <v>875</v>
      </c>
      <c r="F289" s="106">
        <v>2020.0</v>
      </c>
      <c r="G289" s="182" t="s">
        <v>876</v>
      </c>
      <c r="H289" s="183" t="s">
        <v>877</v>
      </c>
      <c r="I289" s="5">
        <v>363.0</v>
      </c>
      <c r="J289" s="106" t="s">
        <v>234</v>
      </c>
      <c r="K289" s="182" t="s">
        <v>25</v>
      </c>
      <c r="M289" s="5">
        <v>20.0</v>
      </c>
    </row>
    <row r="290">
      <c r="A290" s="89" t="str">
        <f t="shared" si="22"/>
        <v>#VALUE!</v>
      </c>
      <c r="B290" s="5"/>
      <c r="C290" s="5"/>
      <c r="D290" s="90" t="s">
        <v>21</v>
      </c>
      <c r="E290" s="90" t="s">
        <v>878</v>
      </c>
      <c r="F290" s="106">
        <v>2020.0</v>
      </c>
      <c r="G290" s="182" t="s">
        <v>879</v>
      </c>
      <c r="H290" s="183" t="s">
        <v>880</v>
      </c>
      <c r="I290" s="199" t="s">
        <v>881</v>
      </c>
      <c r="J290" s="199" t="s">
        <v>882</v>
      </c>
      <c r="K290" s="182" t="s">
        <v>25</v>
      </c>
      <c r="M290" s="5">
        <v>20.0</v>
      </c>
    </row>
    <row r="291">
      <c r="A291" s="89" t="str">
        <f t="shared" si="22"/>
        <v>#VALUE!</v>
      </c>
      <c r="B291" s="5"/>
      <c r="C291" s="5"/>
      <c r="D291" s="90" t="s">
        <v>66</v>
      </c>
      <c r="E291" s="90" t="s">
        <v>883</v>
      </c>
      <c r="F291" s="99">
        <v>2020.0</v>
      </c>
      <c r="G291" s="99" t="s">
        <v>884</v>
      </c>
      <c r="H291" s="99" t="s">
        <v>885</v>
      </c>
      <c r="I291" s="99">
        <v>135.0</v>
      </c>
      <c r="J291" s="99" t="s">
        <v>886</v>
      </c>
      <c r="K291" s="99" t="s">
        <v>887</v>
      </c>
      <c r="M291" s="5">
        <v>20.0</v>
      </c>
    </row>
    <row r="292">
      <c r="A292" s="89" t="str">
        <f t="shared" si="22"/>
        <v>#VALUE!</v>
      </c>
      <c r="B292" s="5"/>
      <c r="C292" s="5"/>
      <c r="D292" s="90" t="s">
        <v>21</v>
      </c>
      <c r="E292" s="5">
        <v>5.6552819E7</v>
      </c>
      <c r="F292" s="5">
        <v>2020.0</v>
      </c>
      <c r="G292" s="5" t="s">
        <v>786</v>
      </c>
      <c r="H292" s="5" t="s">
        <v>888</v>
      </c>
      <c r="I292" s="5">
        <v>205.0</v>
      </c>
      <c r="J292" s="5" t="s">
        <v>889</v>
      </c>
      <c r="K292" s="5" t="s">
        <v>25</v>
      </c>
      <c r="M292" s="5">
        <v>20.0</v>
      </c>
    </row>
    <row r="293">
      <c r="A293" s="89" t="str">
        <f t="shared" si="22"/>
        <v>#VALUE!</v>
      </c>
      <c r="B293" s="5"/>
      <c r="C293" s="5"/>
      <c r="D293" s="90" t="s">
        <v>21</v>
      </c>
      <c r="E293" s="90" t="s">
        <v>890</v>
      </c>
      <c r="F293" s="106">
        <v>2020.0</v>
      </c>
      <c r="G293" s="106" t="s">
        <v>786</v>
      </c>
      <c r="H293" s="106" t="s">
        <v>891</v>
      </c>
      <c r="I293" s="106">
        <v>301.0</v>
      </c>
      <c r="J293" s="106" t="s">
        <v>889</v>
      </c>
      <c r="K293" s="106" t="s">
        <v>72</v>
      </c>
      <c r="M293" s="5">
        <v>20.0</v>
      </c>
    </row>
    <row r="294">
      <c r="A294" s="89" t="str">
        <f t="shared" si="22"/>
        <v>#VALUE!</v>
      </c>
      <c r="B294" s="5"/>
      <c r="C294" s="5"/>
      <c r="D294" s="90" t="s">
        <v>16</v>
      </c>
      <c r="E294" s="90" t="s">
        <v>892</v>
      </c>
      <c r="F294" s="106">
        <v>2020.0</v>
      </c>
      <c r="G294" s="106" t="s">
        <v>18</v>
      </c>
      <c r="H294" s="106" t="s">
        <v>893</v>
      </c>
      <c r="I294" s="106">
        <v>41.0</v>
      </c>
      <c r="J294" s="108"/>
      <c r="K294" s="106" t="s">
        <v>20</v>
      </c>
      <c r="M294" s="5">
        <v>20.0</v>
      </c>
    </row>
    <row r="295">
      <c r="A295" s="89" t="str">
        <f t="shared" si="22"/>
        <v>#VALUE!</v>
      </c>
      <c r="B295" s="5"/>
      <c r="C295" s="5"/>
      <c r="D295" s="90" t="s">
        <v>16</v>
      </c>
      <c r="E295" s="90" t="s">
        <v>894</v>
      </c>
      <c r="F295" s="106">
        <v>2020.0</v>
      </c>
      <c r="G295" s="106" t="s">
        <v>18</v>
      </c>
      <c r="H295" s="106" t="s">
        <v>895</v>
      </c>
      <c r="I295" s="106">
        <v>91.0</v>
      </c>
      <c r="J295" s="108"/>
      <c r="K295" s="106" t="s">
        <v>20</v>
      </c>
      <c r="M295" s="5">
        <v>20.0</v>
      </c>
    </row>
    <row r="296">
      <c r="A296" s="89" t="str">
        <f t="shared" si="22"/>
        <v>#VALUE!</v>
      </c>
      <c r="B296" s="5"/>
      <c r="C296" s="5"/>
      <c r="D296" s="90" t="s">
        <v>21</v>
      </c>
      <c r="E296" s="90" t="s">
        <v>896</v>
      </c>
      <c r="F296" s="191">
        <v>2020.0</v>
      </c>
      <c r="G296" s="191" t="s">
        <v>853</v>
      </c>
      <c r="H296" s="191" t="s">
        <v>897</v>
      </c>
      <c r="I296" s="191">
        <v>128.0</v>
      </c>
      <c r="J296" s="191" t="s">
        <v>898</v>
      </c>
      <c r="K296" s="191" t="s">
        <v>30</v>
      </c>
      <c r="M296" s="5">
        <v>20.0</v>
      </c>
    </row>
    <row r="297">
      <c r="A297" s="89" t="str">
        <f t="shared" si="22"/>
        <v>#VALUE!</v>
      </c>
      <c r="B297" s="5"/>
      <c r="C297" s="5"/>
      <c r="D297" s="90" t="s">
        <v>21</v>
      </c>
      <c r="E297" s="90" t="s">
        <v>899</v>
      </c>
      <c r="F297" s="106">
        <v>2020.0</v>
      </c>
      <c r="G297" s="106" t="s">
        <v>786</v>
      </c>
      <c r="H297" s="106" t="s">
        <v>900</v>
      </c>
      <c r="I297" s="106">
        <v>13.0</v>
      </c>
      <c r="J297" s="106" t="s">
        <v>901</v>
      </c>
      <c r="K297" s="106" t="s">
        <v>30</v>
      </c>
      <c r="M297" s="5">
        <v>20.0</v>
      </c>
    </row>
    <row r="298">
      <c r="A298" s="89" t="str">
        <f t="shared" si="22"/>
        <v>#VALUE!</v>
      </c>
      <c r="B298" s="5"/>
      <c r="C298" s="5"/>
      <c r="D298" s="90" t="s">
        <v>21</v>
      </c>
      <c r="E298" s="90" t="s">
        <v>902</v>
      </c>
      <c r="F298" s="99">
        <v>2020.0</v>
      </c>
      <c r="G298" s="99" t="s">
        <v>884</v>
      </c>
      <c r="H298" s="99" t="s">
        <v>903</v>
      </c>
      <c r="I298" s="99">
        <v>266.0</v>
      </c>
      <c r="J298" s="99" t="s">
        <v>898</v>
      </c>
      <c r="K298" s="99" t="s">
        <v>30</v>
      </c>
      <c r="M298" s="5">
        <v>20.0</v>
      </c>
    </row>
    <row r="299">
      <c r="A299" s="89" t="str">
        <f>'Drop 1 BBALL'!A163+1</f>
        <v>#VALUE!</v>
      </c>
      <c r="B299" s="5"/>
      <c r="C299" s="5"/>
      <c r="D299" s="90" t="s">
        <v>21</v>
      </c>
      <c r="E299" s="90" t="s">
        <v>904</v>
      </c>
      <c r="F299" s="106">
        <v>2012.0</v>
      </c>
      <c r="G299" s="106" t="s">
        <v>905</v>
      </c>
      <c r="H299" s="107" t="s">
        <v>906</v>
      </c>
      <c r="I299" s="106">
        <v>232.0</v>
      </c>
      <c r="J299" s="106" t="s">
        <v>907</v>
      </c>
      <c r="K299" s="106" t="s">
        <v>25</v>
      </c>
      <c r="M299" s="5">
        <v>20.0</v>
      </c>
    </row>
    <row r="300">
      <c r="A300" s="89" t="str">
        <f>A299+1</f>
        <v>#VALUE!</v>
      </c>
      <c r="B300" s="5"/>
      <c r="C300" s="5"/>
      <c r="D300" s="90" t="s">
        <v>21</v>
      </c>
      <c r="E300" s="90" t="s">
        <v>908</v>
      </c>
      <c r="F300" s="106">
        <v>2020.0</v>
      </c>
      <c r="G300" s="106" t="s">
        <v>909</v>
      </c>
      <c r="H300" s="107" t="s">
        <v>835</v>
      </c>
      <c r="I300" s="106">
        <v>8.0</v>
      </c>
      <c r="J300" s="106" t="s">
        <v>869</v>
      </c>
      <c r="K300" s="106" t="s">
        <v>30</v>
      </c>
      <c r="M300" s="5">
        <v>20.0</v>
      </c>
    </row>
    <row r="301">
      <c r="A301" s="89">
        <f>'Drop 1 Baseball'!A10+1</f>
        <v>12413</v>
      </c>
      <c r="B301" s="5"/>
      <c r="C301" s="5"/>
      <c r="D301" s="90" t="s">
        <v>21</v>
      </c>
      <c r="E301" s="90" t="s">
        <v>910</v>
      </c>
      <c r="F301" s="106">
        <v>2020.0</v>
      </c>
      <c r="G301" s="106" t="s">
        <v>911</v>
      </c>
      <c r="H301" s="107" t="s">
        <v>912</v>
      </c>
      <c r="I301" s="106" t="s">
        <v>913</v>
      </c>
      <c r="J301" s="106" t="s">
        <v>914</v>
      </c>
      <c r="K301" s="106" t="s">
        <v>30</v>
      </c>
      <c r="M301" s="5">
        <v>20.0</v>
      </c>
    </row>
    <row r="302">
      <c r="A302" s="89">
        <f t="shared" ref="A302:A319" si="23">A301+1</f>
        <v>12414</v>
      </c>
      <c r="B302" s="5"/>
      <c r="C302" s="5"/>
      <c r="D302" s="90" t="s">
        <v>21</v>
      </c>
      <c r="E302" s="90" t="s">
        <v>915</v>
      </c>
      <c r="F302" s="106">
        <v>2020.0</v>
      </c>
      <c r="G302" s="106" t="s">
        <v>905</v>
      </c>
      <c r="H302" s="107" t="s">
        <v>859</v>
      </c>
      <c r="I302" s="106">
        <v>10.0</v>
      </c>
      <c r="J302" s="106" t="s">
        <v>901</v>
      </c>
      <c r="K302" s="106" t="s">
        <v>25</v>
      </c>
      <c r="M302" s="5">
        <v>20.0</v>
      </c>
    </row>
    <row r="303">
      <c r="A303" s="89">
        <f t="shared" si="23"/>
        <v>12415</v>
      </c>
      <c r="B303" s="5"/>
      <c r="C303" s="5"/>
      <c r="D303" s="90" t="s">
        <v>21</v>
      </c>
      <c r="E303" s="90" t="s">
        <v>916</v>
      </c>
      <c r="F303" s="200">
        <v>2020.0</v>
      </c>
      <c r="G303" s="200" t="s">
        <v>853</v>
      </c>
      <c r="H303" s="200" t="s">
        <v>917</v>
      </c>
      <c r="I303" s="200">
        <v>219.0</v>
      </c>
      <c r="J303" s="200" t="s">
        <v>898</v>
      </c>
      <c r="K303" s="200" t="s">
        <v>30</v>
      </c>
      <c r="M303" s="5">
        <v>20.0</v>
      </c>
    </row>
    <row r="304">
      <c r="A304" s="89">
        <f t="shared" si="23"/>
        <v>12416</v>
      </c>
      <c r="B304" s="5"/>
      <c r="C304" s="5"/>
      <c r="D304" s="90" t="s">
        <v>21</v>
      </c>
      <c r="E304" s="90" t="s">
        <v>918</v>
      </c>
      <c r="F304" s="200">
        <v>2020.0</v>
      </c>
      <c r="G304" s="200" t="s">
        <v>853</v>
      </c>
      <c r="H304" s="200" t="s">
        <v>919</v>
      </c>
      <c r="I304" s="200">
        <v>66.0</v>
      </c>
      <c r="J304" s="200" t="s">
        <v>920</v>
      </c>
      <c r="K304" s="200" t="s">
        <v>30</v>
      </c>
      <c r="M304" s="5">
        <v>20.0</v>
      </c>
    </row>
    <row r="305">
      <c r="A305" s="89">
        <f t="shared" si="23"/>
        <v>12417</v>
      </c>
      <c r="B305" s="5"/>
      <c r="C305" s="5"/>
      <c r="D305" s="90" t="s">
        <v>21</v>
      </c>
      <c r="E305" s="90" t="s">
        <v>921</v>
      </c>
      <c r="F305" s="106">
        <v>2020.0</v>
      </c>
      <c r="G305" s="106" t="s">
        <v>786</v>
      </c>
      <c r="H305" s="106" t="s">
        <v>922</v>
      </c>
      <c r="I305" s="106">
        <v>124.0</v>
      </c>
      <c r="J305" s="108"/>
      <c r="K305" s="106" t="s">
        <v>862</v>
      </c>
      <c r="M305" s="5">
        <v>20.0</v>
      </c>
    </row>
    <row r="306">
      <c r="A306" s="89">
        <f t="shared" si="23"/>
        <v>12418</v>
      </c>
      <c r="B306" s="5"/>
      <c r="C306" s="5"/>
      <c r="D306" s="90" t="s">
        <v>21</v>
      </c>
      <c r="E306" s="90" t="s">
        <v>923</v>
      </c>
      <c r="F306" s="106">
        <v>2020.0</v>
      </c>
      <c r="G306" s="106" t="s">
        <v>786</v>
      </c>
      <c r="H306" s="106" t="s">
        <v>922</v>
      </c>
      <c r="I306" s="106">
        <v>124.0</v>
      </c>
      <c r="J306" s="108"/>
      <c r="K306" s="106" t="s">
        <v>862</v>
      </c>
      <c r="M306" s="5">
        <v>20.0</v>
      </c>
    </row>
    <row r="307">
      <c r="A307" s="89">
        <f t="shared" si="23"/>
        <v>12419</v>
      </c>
      <c r="B307" s="5"/>
      <c r="C307" s="5"/>
      <c r="D307" s="90" t="s">
        <v>21</v>
      </c>
      <c r="E307" s="90" t="s">
        <v>924</v>
      </c>
      <c r="F307" s="200">
        <v>2020.0</v>
      </c>
      <c r="G307" s="200" t="s">
        <v>786</v>
      </c>
      <c r="H307" s="200" t="s">
        <v>925</v>
      </c>
      <c r="I307" s="200">
        <v>333.0</v>
      </c>
      <c r="J307" s="200" t="s">
        <v>898</v>
      </c>
      <c r="K307" s="200" t="s">
        <v>862</v>
      </c>
      <c r="M307" s="5">
        <v>20.0</v>
      </c>
    </row>
    <row r="308">
      <c r="A308" s="89">
        <f t="shared" si="23"/>
        <v>12420</v>
      </c>
      <c r="B308" s="5"/>
      <c r="C308" s="5"/>
      <c r="D308" s="90" t="s">
        <v>21</v>
      </c>
      <c r="E308" s="90" t="s">
        <v>926</v>
      </c>
      <c r="F308" s="200">
        <v>2020.0</v>
      </c>
      <c r="G308" s="200" t="s">
        <v>786</v>
      </c>
      <c r="H308" s="200" t="s">
        <v>927</v>
      </c>
      <c r="I308" s="200">
        <v>332.0</v>
      </c>
      <c r="J308" s="201"/>
      <c r="K308" s="200" t="s">
        <v>862</v>
      </c>
      <c r="M308" s="5">
        <v>20.0</v>
      </c>
    </row>
    <row r="309">
      <c r="A309" s="89">
        <f t="shared" si="23"/>
        <v>12421</v>
      </c>
      <c r="B309" s="5"/>
      <c r="C309" s="5"/>
      <c r="D309" s="90" t="s">
        <v>21</v>
      </c>
      <c r="E309" s="90" t="s">
        <v>928</v>
      </c>
      <c r="F309" s="191">
        <v>2020.0</v>
      </c>
      <c r="G309" s="191" t="s">
        <v>853</v>
      </c>
      <c r="H309" s="191" t="s">
        <v>929</v>
      </c>
      <c r="I309" s="191">
        <v>169.0</v>
      </c>
      <c r="J309" s="191" t="s">
        <v>857</v>
      </c>
      <c r="K309" s="191" t="s">
        <v>30</v>
      </c>
      <c r="M309" s="5">
        <v>20.0</v>
      </c>
    </row>
    <row r="310">
      <c r="A310" s="89">
        <f t="shared" si="23"/>
        <v>12422</v>
      </c>
      <c r="B310" s="5"/>
      <c r="C310" s="5"/>
      <c r="D310" s="90" t="s">
        <v>21</v>
      </c>
      <c r="E310" s="90" t="s">
        <v>930</v>
      </c>
      <c r="F310" s="191">
        <v>2020.0</v>
      </c>
      <c r="G310" s="191" t="s">
        <v>853</v>
      </c>
      <c r="H310" s="191" t="s">
        <v>931</v>
      </c>
      <c r="I310" s="191">
        <v>139.0</v>
      </c>
      <c r="J310" s="191" t="s">
        <v>932</v>
      </c>
      <c r="K310" s="191" t="s">
        <v>30</v>
      </c>
      <c r="M310" s="5">
        <v>20.0</v>
      </c>
    </row>
    <row r="311">
      <c r="A311" s="89">
        <f t="shared" si="23"/>
        <v>12423</v>
      </c>
      <c r="B311" s="5"/>
      <c r="C311" s="5"/>
      <c r="D311" s="90" t="s">
        <v>21</v>
      </c>
      <c r="E311" s="90" t="s">
        <v>933</v>
      </c>
      <c r="F311" s="5">
        <v>2017.0</v>
      </c>
      <c r="G311" s="5" t="s">
        <v>934</v>
      </c>
      <c r="H311" s="5" t="s">
        <v>935</v>
      </c>
      <c r="I311" s="5">
        <v>195.0</v>
      </c>
      <c r="J311" s="5" t="s">
        <v>169</v>
      </c>
      <c r="K311" s="5" t="s">
        <v>72</v>
      </c>
      <c r="M311" s="5">
        <v>20.0</v>
      </c>
    </row>
    <row r="312">
      <c r="A312" s="89">
        <f t="shared" si="23"/>
        <v>12424</v>
      </c>
      <c r="B312" s="5"/>
      <c r="C312" s="5"/>
      <c r="D312" s="90" t="s">
        <v>21</v>
      </c>
      <c r="E312" s="90" t="s">
        <v>936</v>
      </c>
      <c r="F312" s="5">
        <v>2017.0</v>
      </c>
      <c r="G312" s="5" t="s">
        <v>934</v>
      </c>
      <c r="H312" s="5" t="s">
        <v>935</v>
      </c>
      <c r="I312" s="5">
        <v>195.0</v>
      </c>
      <c r="J312" s="5" t="s">
        <v>169</v>
      </c>
      <c r="K312" s="5" t="s">
        <v>72</v>
      </c>
      <c r="M312" s="5">
        <v>20.0</v>
      </c>
    </row>
    <row r="313">
      <c r="A313" s="89">
        <f t="shared" si="23"/>
        <v>12425</v>
      </c>
      <c r="B313" s="5"/>
      <c r="C313" s="5"/>
      <c r="D313" s="90" t="s">
        <v>21</v>
      </c>
      <c r="E313" s="90" t="s">
        <v>937</v>
      </c>
      <c r="F313" s="5">
        <v>2017.0</v>
      </c>
      <c r="G313" s="5" t="s">
        <v>934</v>
      </c>
      <c r="H313" s="5" t="s">
        <v>938</v>
      </c>
      <c r="I313" s="5" t="s">
        <v>939</v>
      </c>
      <c r="J313" s="5" t="s">
        <v>940</v>
      </c>
      <c r="K313" s="5" t="s">
        <v>72</v>
      </c>
      <c r="M313" s="5">
        <v>20.0</v>
      </c>
    </row>
    <row r="314">
      <c r="A314" s="89">
        <f t="shared" si="23"/>
        <v>12426</v>
      </c>
      <c r="B314" s="5"/>
      <c r="C314" s="5"/>
      <c r="D314" s="90" t="s">
        <v>16</v>
      </c>
      <c r="E314" s="90" t="s">
        <v>941</v>
      </c>
      <c r="F314" s="5">
        <v>2020.0</v>
      </c>
      <c r="G314" s="5" t="s">
        <v>119</v>
      </c>
      <c r="H314" s="5" t="s">
        <v>895</v>
      </c>
      <c r="I314" s="5" t="s">
        <v>942</v>
      </c>
      <c r="J314" s="5" t="s">
        <v>943</v>
      </c>
      <c r="K314" s="5" t="s">
        <v>20</v>
      </c>
      <c r="M314" s="5">
        <v>20.0</v>
      </c>
    </row>
    <row r="315">
      <c r="A315" s="89">
        <f t="shared" si="23"/>
        <v>12427</v>
      </c>
      <c r="B315" s="5"/>
      <c r="C315" s="5"/>
      <c r="D315" s="90" t="s">
        <v>16</v>
      </c>
      <c r="E315" s="90" t="s">
        <v>944</v>
      </c>
      <c r="F315" s="5">
        <v>2021.0</v>
      </c>
      <c r="G315" s="5" t="s">
        <v>945</v>
      </c>
      <c r="H315" s="5" t="s">
        <v>946</v>
      </c>
      <c r="I315" s="5">
        <v>140.0</v>
      </c>
      <c r="J315" s="5" t="s">
        <v>947</v>
      </c>
      <c r="K315" s="5" t="s">
        <v>60</v>
      </c>
      <c r="M315" s="5">
        <v>20.0</v>
      </c>
    </row>
    <row r="316">
      <c r="A316" s="89">
        <f t="shared" si="23"/>
        <v>12428</v>
      </c>
      <c r="B316" s="111"/>
      <c r="C316" s="111"/>
      <c r="D316" s="115" t="s">
        <v>21</v>
      </c>
      <c r="E316" s="115" t="s">
        <v>948</v>
      </c>
      <c r="F316" s="111">
        <v>2020.0</v>
      </c>
      <c r="G316" s="111" t="s">
        <v>65</v>
      </c>
      <c r="H316" s="111" t="s">
        <v>859</v>
      </c>
      <c r="I316" s="111">
        <v>313.0</v>
      </c>
      <c r="J316" s="111"/>
      <c r="K316" s="111" t="s">
        <v>25</v>
      </c>
      <c r="M316" s="5">
        <v>20.0</v>
      </c>
    </row>
    <row r="317">
      <c r="A317" s="89">
        <f t="shared" si="23"/>
        <v>12429</v>
      </c>
      <c r="B317" s="111"/>
      <c r="C317" s="111"/>
      <c r="D317" s="115" t="s">
        <v>21</v>
      </c>
      <c r="E317" s="115" t="s">
        <v>949</v>
      </c>
      <c r="F317" s="111">
        <v>2020.0</v>
      </c>
      <c r="G317" s="111" t="s">
        <v>945</v>
      </c>
      <c r="H317" s="111" t="s">
        <v>950</v>
      </c>
      <c r="I317" s="111">
        <v>6.0</v>
      </c>
      <c r="J317" s="111" t="s">
        <v>951</v>
      </c>
      <c r="K317" s="111" t="s">
        <v>25</v>
      </c>
      <c r="M317" s="5">
        <v>20.0</v>
      </c>
    </row>
    <row r="318">
      <c r="A318" s="89">
        <f t="shared" si="23"/>
        <v>12430</v>
      </c>
      <c r="B318" s="111"/>
      <c r="C318" s="111"/>
      <c r="D318" s="205" t="s">
        <v>21</v>
      </c>
      <c r="E318" s="206" t="s">
        <v>952</v>
      </c>
      <c r="F318" s="208">
        <v>2020.0</v>
      </c>
      <c r="G318" s="207" t="s">
        <v>65</v>
      </c>
      <c r="H318" s="207" t="s">
        <v>950</v>
      </c>
      <c r="I318" s="208">
        <v>302.0</v>
      </c>
      <c r="J318" s="133" t="s">
        <v>953</v>
      </c>
      <c r="K318" s="207" t="s">
        <v>25</v>
      </c>
      <c r="M318" s="5">
        <v>20.0</v>
      </c>
    </row>
    <row r="319">
      <c r="A319" s="89">
        <f t="shared" si="23"/>
        <v>12431</v>
      </c>
      <c r="B319" s="5"/>
      <c r="C319" s="5"/>
      <c r="D319" s="90" t="s">
        <v>66</v>
      </c>
      <c r="E319" s="5">
        <v>4113785.0</v>
      </c>
      <c r="F319" s="5">
        <v>2020.0</v>
      </c>
      <c r="G319" s="5" t="s">
        <v>119</v>
      </c>
      <c r="H319" s="5" t="s">
        <v>927</v>
      </c>
      <c r="K319" s="5" t="s">
        <v>467</v>
      </c>
      <c r="M319" s="5">
        <v>20.0</v>
      </c>
    </row>
    <row r="320">
      <c r="A320" s="89">
        <f>'Drop 1 BBALL'!A299+1</f>
        <v>12002</v>
      </c>
      <c r="B320" s="5"/>
      <c r="C320" s="5"/>
      <c r="D320" s="90" t="s">
        <v>66</v>
      </c>
      <c r="E320" s="5">
        <v>3176700.0</v>
      </c>
      <c r="F320" s="5">
        <v>2020.0</v>
      </c>
      <c r="G320" s="5" t="s">
        <v>119</v>
      </c>
      <c r="H320" s="5" t="s">
        <v>927</v>
      </c>
      <c r="K320" s="5" t="s">
        <v>467</v>
      </c>
      <c r="M320" s="5">
        <v>20.0</v>
      </c>
    </row>
    <row r="321">
      <c r="A321" s="89">
        <f t="shared" ref="A321:A324" si="24">A320+1</f>
        <v>12003</v>
      </c>
      <c r="B321" s="5"/>
      <c r="C321" s="5"/>
      <c r="D321" s="90" t="s">
        <v>66</v>
      </c>
      <c r="E321" s="5">
        <v>3178186.0</v>
      </c>
      <c r="F321" s="5">
        <v>2020.0</v>
      </c>
      <c r="G321" s="5" t="s">
        <v>119</v>
      </c>
      <c r="H321" s="5" t="s">
        <v>927</v>
      </c>
      <c r="K321" s="5" t="s">
        <v>462</v>
      </c>
      <c r="M321" s="5">
        <v>20.0</v>
      </c>
    </row>
    <row r="322">
      <c r="A322" s="89">
        <f t="shared" si="24"/>
        <v>12004</v>
      </c>
      <c r="B322" s="5"/>
      <c r="C322" s="5"/>
      <c r="D322" s="90" t="s">
        <v>66</v>
      </c>
      <c r="E322" s="5">
        <v>6835843.0</v>
      </c>
      <c r="F322" s="5">
        <v>2020.0</v>
      </c>
      <c r="G322" s="5" t="s">
        <v>954</v>
      </c>
      <c r="H322" s="5" t="s">
        <v>854</v>
      </c>
      <c r="J322" s="5" t="s">
        <v>955</v>
      </c>
      <c r="K322" s="5" t="s">
        <v>467</v>
      </c>
      <c r="M322" s="5">
        <v>20.0</v>
      </c>
    </row>
    <row r="323">
      <c r="A323" s="89">
        <f t="shared" si="24"/>
        <v>12005</v>
      </c>
      <c r="B323" s="5"/>
      <c r="C323" s="5"/>
      <c r="D323" s="90" t="s">
        <v>66</v>
      </c>
      <c r="E323" s="5">
        <v>2642318.0</v>
      </c>
      <c r="F323" s="5">
        <v>2020.0</v>
      </c>
      <c r="G323" s="5" t="s">
        <v>956</v>
      </c>
      <c r="H323" s="5" t="s">
        <v>880</v>
      </c>
      <c r="J323" s="5" t="s">
        <v>957</v>
      </c>
      <c r="K323" s="5" t="s">
        <v>467</v>
      </c>
      <c r="M323" s="5">
        <v>20.0</v>
      </c>
    </row>
    <row r="324">
      <c r="A324" s="89">
        <f t="shared" si="24"/>
        <v>12006</v>
      </c>
      <c r="B324" s="5"/>
      <c r="C324" s="5"/>
      <c r="D324" s="90" t="s">
        <v>66</v>
      </c>
      <c r="E324" s="5">
        <v>7822840.0</v>
      </c>
      <c r="F324" s="5">
        <v>2020.0</v>
      </c>
      <c r="G324" s="5" t="s">
        <v>119</v>
      </c>
      <c r="H324" s="5" t="s">
        <v>895</v>
      </c>
      <c r="K324" s="5" t="s">
        <v>808</v>
      </c>
      <c r="M324" s="5">
        <v>20.0</v>
      </c>
    </row>
    <row r="325">
      <c r="A325" s="89" t="str">
        <f>'Drop 1 BBALL'!A306+1</f>
        <v>#VALUE!</v>
      </c>
      <c r="D325" s="90" t="s">
        <v>66</v>
      </c>
      <c r="E325" s="5">
        <v>7588020.0</v>
      </c>
      <c r="F325" s="5">
        <v>2020.0</v>
      </c>
      <c r="G325" s="5" t="s">
        <v>958</v>
      </c>
      <c r="H325" s="5" t="s">
        <v>959</v>
      </c>
      <c r="J325" s="5" t="s">
        <v>960</v>
      </c>
      <c r="K325" s="5" t="s">
        <v>961</v>
      </c>
      <c r="M325" s="5">
        <v>20.0</v>
      </c>
    </row>
    <row r="326">
      <c r="A326" s="89" t="str">
        <f t="shared" ref="A326:A330" si="25">A325+1</f>
        <v>#VALUE!</v>
      </c>
      <c r="D326" s="90" t="s">
        <v>66</v>
      </c>
      <c r="E326" s="115" t="s">
        <v>962</v>
      </c>
      <c r="F326" s="111">
        <v>2020.0</v>
      </c>
      <c r="G326" s="111" t="s">
        <v>119</v>
      </c>
      <c r="H326" s="111" t="s">
        <v>927</v>
      </c>
      <c r="I326" s="111">
        <v>317.0</v>
      </c>
      <c r="J326" s="114"/>
      <c r="K326" s="111" t="s">
        <v>467</v>
      </c>
      <c r="M326" s="5">
        <v>20.0</v>
      </c>
    </row>
    <row r="327">
      <c r="A327" s="89" t="str">
        <f t="shared" si="25"/>
        <v>#VALUE!</v>
      </c>
      <c r="D327" s="90" t="s">
        <v>66</v>
      </c>
      <c r="E327" s="111">
        <v>2730863.0</v>
      </c>
      <c r="F327" s="111">
        <v>2020.0</v>
      </c>
      <c r="G327" s="111" t="s">
        <v>119</v>
      </c>
      <c r="H327" s="111" t="s">
        <v>927</v>
      </c>
      <c r="I327" s="111">
        <v>317.0</v>
      </c>
      <c r="J327" s="114"/>
      <c r="K327" s="111" t="s">
        <v>467</v>
      </c>
      <c r="M327" s="5">
        <v>20.0</v>
      </c>
    </row>
    <row r="328">
      <c r="A328" s="89" t="str">
        <f t="shared" si="25"/>
        <v>#VALUE!</v>
      </c>
      <c r="D328" s="90" t="s">
        <v>66</v>
      </c>
      <c r="E328" s="111">
        <v>2411526.0</v>
      </c>
      <c r="F328" s="111">
        <v>2020.0</v>
      </c>
      <c r="G328" s="111" t="s">
        <v>119</v>
      </c>
      <c r="H328" s="111" t="s">
        <v>927</v>
      </c>
      <c r="I328" s="111">
        <v>317.0</v>
      </c>
      <c r="J328" s="114"/>
      <c r="K328" s="111" t="s">
        <v>467</v>
      </c>
      <c r="M328" s="5">
        <v>20.0</v>
      </c>
    </row>
    <row r="329">
      <c r="A329" s="89" t="str">
        <f t="shared" si="25"/>
        <v>#VALUE!</v>
      </c>
      <c r="D329" s="90" t="s">
        <v>66</v>
      </c>
      <c r="E329" s="111">
        <v>3076354.0</v>
      </c>
      <c r="F329" s="111">
        <v>2020.0</v>
      </c>
      <c r="G329" s="111" t="s">
        <v>119</v>
      </c>
      <c r="H329" s="111" t="s">
        <v>927</v>
      </c>
      <c r="I329" s="111">
        <v>317.0</v>
      </c>
      <c r="J329" s="114"/>
      <c r="K329" s="111" t="s">
        <v>467</v>
      </c>
      <c r="M329" s="5">
        <v>20.0</v>
      </c>
    </row>
    <row r="330">
      <c r="A330" s="89" t="str">
        <f t="shared" si="25"/>
        <v>#VALUE!</v>
      </c>
      <c r="D330" s="90" t="s">
        <v>21</v>
      </c>
      <c r="E330" s="90" t="s">
        <v>963</v>
      </c>
      <c r="F330" s="5">
        <v>2020.0</v>
      </c>
      <c r="G330" s="5" t="s">
        <v>884</v>
      </c>
      <c r="H330" s="5" t="s">
        <v>964</v>
      </c>
      <c r="I330" s="5">
        <v>202.0</v>
      </c>
      <c r="J330" s="5" t="s">
        <v>965</v>
      </c>
      <c r="K330" s="5" t="s">
        <v>25</v>
      </c>
      <c r="M330" s="5">
        <v>20.0</v>
      </c>
    </row>
    <row r="331">
      <c r="A331" s="5">
        <v>11897.0</v>
      </c>
      <c r="D331" s="90" t="s">
        <v>21</v>
      </c>
      <c r="E331" s="90" t="s">
        <v>966</v>
      </c>
      <c r="F331" s="5">
        <v>1989.0</v>
      </c>
      <c r="G331" s="5" t="s">
        <v>330</v>
      </c>
      <c r="H331" s="5" t="s">
        <v>967</v>
      </c>
      <c r="I331" s="5"/>
      <c r="J331" s="5" t="s">
        <v>968</v>
      </c>
      <c r="K331" s="5" t="s">
        <v>72</v>
      </c>
      <c r="M331" s="5">
        <v>20.0</v>
      </c>
    </row>
    <row r="332">
      <c r="A332" s="5">
        <v>11920.0</v>
      </c>
      <c r="D332" s="90" t="s">
        <v>21</v>
      </c>
      <c r="E332" s="90" t="s">
        <v>969</v>
      </c>
      <c r="F332" s="5">
        <v>1982.0</v>
      </c>
      <c r="G332" s="5" t="s">
        <v>62</v>
      </c>
      <c r="H332" s="5" t="s">
        <v>970</v>
      </c>
      <c r="J332" s="5">
        <v>433.0</v>
      </c>
      <c r="K332" s="5" t="s">
        <v>25</v>
      </c>
      <c r="M332" s="5">
        <v>20.0</v>
      </c>
    </row>
    <row r="333">
      <c r="A333" s="5">
        <v>11921.0</v>
      </c>
      <c r="D333" s="90" t="s">
        <v>21</v>
      </c>
      <c r="E333" s="90" t="s">
        <v>971</v>
      </c>
      <c r="F333" s="5">
        <v>1982.0</v>
      </c>
      <c r="G333" s="5" t="s">
        <v>62</v>
      </c>
      <c r="H333" s="5" t="s">
        <v>972</v>
      </c>
      <c r="J333" s="5">
        <v>489.0</v>
      </c>
      <c r="K333" s="5" t="s">
        <v>666</v>
      </c>
      <c r="M333" s="5">
        <v>20.0</v>
      </c>
    </row>
    <row r="334">
      <c r="A334" s="5">
        <v>11926.0</v>
      </c>
      <c r="D334" s="90" t="s">
        <v>21</v>
      </c>
      <c r="E334" s="90" t="s">
        <v>973</v>
      </c>
      <c r="F334" s="5">
        <v>1982.0</v>
      </c>
      <c r="G334" s="5" t="s">
        <v>62</v>
      </c>
      <c r="H334" s="5" t="s">
        <v>974</v>
      </c>
      <c r="J334" s="5">
        <v>210.0</v>
      </c>
      <c r="K334" s="5" t="s">
        <v>72</v>
      </c>
      <c r="M334" s="5">
        <v>20.0</v>
      </c>
    </row>
    <row r="335">
      <c r="A335" s="5">
        <v>11927.0</v>
      </c>
      <c r="D335" s="90" t="s">
        <v>21</v>
      </c>
      <c r="E335" s="90" t="s">
        <v>975</v>
      </c>
      <c r="F335" s="5">
        <v>1982.0</v>
      </c>
      <c r="G335" s="5" t="s">
        <v>62</v>
      </c>
      <c r="H335" s="5" t="s">
        <v>974</v>
      </c>
      <c r="J335" s="5">
        <v>210.0</v>
      </c>
      <c r="K335" s="5" t="s">
        <v>72</v>
      </c>
      <c r="M335" s="5">
        <v>20.0</v>
      </c>
    </row>
    <row r="336">
      <c r="A336" s="5">
        <v>11928.0</v>
      </c>
      <c r="D336" s="90" t="s">
        <v>21</v>
      </c>
      <c r="E336" s="90" t="s">
        <v>976</v>
      </c>
      <c r="F336" s="5">
        <v>1984.0</v>
      </c>
      <c r="G336" s="5" t="s">
        <v>62</v>
      </c>
      <c r="H336" s="5" t="s">
        <v>972</v>
      </c>
      <c r="J336" s="5">
        <v>358.0</v>
      </c>
      <c r="K336" s="5" t="s">
        <v>72</v>
      </c>
      <c r="M336" s="5">
        <v>20.0</v>
      </c>
    </row>
    <row r="337">
      <c r="A337" s="5">
        <v>11930.0</v>
      </c>
      <c r="D337" s="90" t="s">
        <v>21</v>
      </c>
      <c r="E337" s="90" t="s">
        <v>977</v>
      </c>
      <c r="F337" s="5">
        <v>1984.0</v>
      </c>
      <c r="G337" s="5" t="s">
        <v>62</v>
      </c>
      <c r="H337" s="5" t="s">
        <v>978</v>
      </c>
      <c r="J337" s="5">
        <v>228.0</v>
      </c>
      <c r="K337" s="5" t="s">
        <v>666</v>
      </c>
      <c r="M337" s="5">
        <v>20.0</v>
      </c>
    </row>
    <row r="338">
      <c r="A338" s="5">
        <v>12120.0</v>
      </c>
      <c r="D338" s="90" t="s">
        <v>21</v>
      </c>
      <c r="E338" s="5">
        <v>5.3961409E7</v>
      </c>
      <c r="F338" s="5">
        <v>1982.0</v>
      </c>
      <c r="G338" s="5" t="s">
        <v>62</v>
      </c>
      <c r="H338" s="5" t="s">
        <v>979</v>
      </c>
      <c r="J338" s="5">
        <v>241.0</v>
      </c>
      <c r="K338" s="5" t="s">
        <v>25</v>
      </c>
      <c r="M338" s="5">
        <v>20.0</v>
      </c>
    </row>
    <row r="339">
      <c r="A339" s="5">
        <v>12122.0</v>
      </c>
      <c r="D339" s="90" t="s">
        <v>21</v>
      </c>
      <c r="E339" s="90" t="s">
        <v>980</v>
      </c>
      <c r="F339" s="5">
        <v>1981.0</v>
      </c>
      <c r="G339" s="5" t="s">
        <v>62</v>
      </c>
      <c r="H339" s="5" t="s">
        <v>979</v>
      </c>
      <c r="J339" s="5">
        <v>150.0</v>
      </c>
      <c r="K339" s="5" t="s">
        <v>72</v>
      </c>
      <c r="M339" s="5">
        <v>20.0</v>
      </c>
    </row>
    <row r="340">
      <c r="A340" s="5">
        <v>12190.0</v>
      </c>
      <c r="D340" s="90" t="s">
        <v>21</v>
      </c>
      <c r="E340" s="90" t="s">
        <v>981</v>
      </c>
      <c r="F340" s="5">
        <v>2019.0</v>
      </c>
      <c r="G340" s="5" t="s">
        <v>119</v>
      </c>
      <c r="H340" s="5" t="s">
        <v>982</v>
      </c>
      <c r="I340" s="5">
        <v>1.0</v>
      </c>
      <c r="J340" s="5" t="s">
        <v>105</v>
      </c>
      <c r="K340" s="5" t="s">
        <v>25</v>
      </c>
      <c r="M340" s="5">
        <v>20.0</v>
      </c>
    </row>
    <row r="341">
      <c r="A341" s="5">
        <f t="shared" ref="A341:A343" si="26">A340+1</f>
        <v>12191</v>
      </c>
      <c r="D341" s="90" t="s">
        <v>66</v>
      </c>
      <c r="E341" s="90" t="s">
        <v>983</v>
      </c>
      <c r="F341" s="5">
        <v>1989.0</v>
      </c>
      <c r="G341" s="5" t="s">
        <v>90</v>
      </c>
      <c r="H341" s="5" t="s">
        <v>967</v>
      </c>
      <c r="I341" s="5">
        <v>270.0</v>
      </c>
      <c r="J341" s="5" t="s">
        <v>105</v>
      </c>
      <c r="K341" s="5" t="s">
        <v>984</v>
      </c>
      <c r="M341" s="5">
        <v>20.0</v>
      </c>
    </row>
    <row r="342">
      <c r="A342" s="5">
        <f t="shared" si="26"/>
        <v>12192</v>
      </c>
      <c r="D342" s="90" t="s">
        <v>21</v>
      </c>
      <c r="E342" s="90" t="s">
        <v>985</v>
      </c>
      <c r="F342" s="5">
        <v>1988.0</v>
      </c>
      <c r="G342" s="5" t="s">
        <v>62</v>
      </c>
      <c r="H342" s="5" t="s">
        <v>986</v>
      </c>
      <c r="I342" s="5">
        <v>23.0</v>
      </c>
      <c r="J342" s="5" t="s">
        <v>105</v>
      </c>
      <c r="K342" s="5" t="s">
        <v>72</v>
      </c>
      <c r="M342" s="5">
        <v>20.0</v>
      </c>
    </row>
    <row r="343">
      <c r="A343" s="5">
        <f t="shared" si="26"/>
        <v>12193</v>
      </c>
      <c r="D343" s="90" t="s">
        <v>21</v>
      </c>
      <c r="E343" s="90" t="s">
        <v>987</v>
      </c>
      <c r="F343" s="5">
        <v>1988.0</v>
      </c>
      <c r="G343" s="5" t="s">
        <v>62</v>
      </c>
      <c r="H343" s="5" t="s">
        <v>986</v>
      </c>
      <c r="I343" s="5">
        <v>23.0</v>
      </c>
      <c r="J343" s="5" t="s">
        <v>105</v>
      </c>
      <c r="K343" s="5" t="s">
        <v>72</v>
      </c>
      <c r="M343" s="5">
        <v>20.0</v>
      </c>
    </row>
    <row r="344">
      <c r="A344" s="5">
        <f>GolfHockey!A58+1</f>
        <v>12073</v>
      </c>
      <c r="D344" s="90" t="s">
        <v>21</v>
      </c>
      <c r="E344" s="90" t="s">
        <v>988</v>
      </c>
      <c r="F344" s="5">
        <v>1988.0</v>
      </c>
      <c r="G344" s="5" t="s">
        <v>62</v>
      </c>
      <c r="H344" s="5" t="s">
        <v>989</v>
      </c>
      <c r="I344" s="5">
        <v>190.0</v>
      </c>
      <c r="J344" s="5" t="s">
        <v>105</v>
      </c>
      <c r="K344" s="5" t="s">
        <v>25</v>
      </c>
      <c r="M344" s="5">
        <v>20.0</v>
      </c>
    </row>
    <row r="345">
      <c r="A345" s="5">
        <f t="shared" ref="A345:A349" si="27">A344+1</f>
        <v>12074</v>
      </c>
      <c r="D345" s="90" t="s">
        <v>21</v>
      </c>
      <c r="E345" s="90" t="s">
        <v>990</v>
      </c>
      <c r="F345" s="5">
        <v>1988.0</v>
      </c>
      <c r="G345" s="5" t="s">
        <v>62</v>
      </c>
      <c r="H345" s="5" t="s">
        <v>989</v>
      </c>
      <c r="I345" s="5">
        <v>190.0</v>
      </c>
      <c r="J345" s="5" t="s">
        <v>105</v>
      </c>
      <c r="K345" s="5" t="s">
        <v>25</v>
      </c>
      <c r="M345" s="5">
        <v>20.0</v>
      </c>
    </row>
    <row r="346">
      <c r="A346" s="5">
        <f t="shared" si="27"/>
        <v>12075</v>
      </c>
      <c r="D346" s="90" t="s">
        <v>21</v>
      </c>
      <c r="E346" s="90" t="s">
        <v>991</v>
      </c>
      <c r="F346" s="5">
        <v>1988.0</v>
      </c>
      <c r="G346" s="5" t="s">
        <v>62</v>
      </c>
      <c r="H346" s="5" t="s">
        <v>989</v>
      </c>
      <c r="I346" s="5">
        <v>190.0</v>
      </c>
      <c r="J346" s="5" t="s">
        <v>105</v>
      </c>
      <c r="K346" s="5" t="s">
        <v>25</v>
      </c>
      <c r="M346" s="5">
        <v>20.0</v>
      </c>
    </row>
    <row r="347">
      <c r="A347" s="5">
        <f t="shared" si="27"/>
        <v>12076</v>
      </c>
      <c r="D347" s="90" t="s">
        <v>21</v>
      </c>
      <c r="E347" s="90" t="s">
        <v>992</v>
      </c>
      <c r="F347" s="5">
        <v>1988.0</v>
      </c>
      <c r="G347" s="5" t="s">
        <v>62</v>
      </c>
      <c r="H347" s="5" t="s">
        <v>989</v>
      </c>
      <c r="I347" s="5">
        <v>190.0</v>
      </c>
      <c r="J347" s="5" t="s">
        <v>105</v>
      </c>
      <c r="K347" s="5" t="s">
        <v>25</v>
      </c>
      <c r="M347" s="5">
        <v>20.0</v>
      </c>
    </row>
    <row r="348">
      <c r="A348" s="5">
        <f t="shared" si="27"/>
        <v>12077</v>
      </c>
      <c r="D348" s="90" t="s">
        <v>21</v>
      </c>
      <c r="E348" s="90" t="s">
        <v>993</v>
      </c>
      <c r="F348" s="5">
        <v>1988.0</v>
      </c>
      <c r="G348" s="5" t="s">
        <v>62</v>
      </c>
      <c r="H348" s="5" t="s">
        <v>989</v>
      </c>
      <c r="I348" s="5">
        <v>190.0</v>
      </c>
      <c r="J348" s="5" t="s">
        <v>105</v>
      </c>
      <c r="K348" s="5" t="s">
        <v>25</v>
      </c>
      <c r="M348" s="5">
        <v>20.0</v>
      </c>
    </row>
    <row r="349">
      <c r="A349" s="5">
        <f t="shared" si="27"/>
        <v>12078</v>
      </c>
      <c r="D349" s="90" t="s">
        <v>21</v>
      </c>
      <c r="E349" s="90" t="s">
        <v>994</v>
      </c>
      <c r="F349" s="5">
        <v>1988.0</v>
      </c>
      <c r="G349" s="5" t="s">
        <v>62</v>
      </c>
      <c r="H349" s="5" t="s">
        <v>989</v>
      </c>
      <c r="I349" s="5">
        <v>190.0</v>
      </c>
      <c r="J349" s="5" t="s">
        <v>105</v>
      </c>
      <c r="K349" s="5" t="s">
        <v>25</v>
      </c>
      <c r="M349" s="5">
        <v>20.0</v>
      </c>
    </row>
    <row r="350">
      <c r="A350" s="5" t="s">
        <v>2854</v>
      </c>
      <c r="B350" s="5" t="s">
        <v>4151</v>
      </c>
      <c r="D350" s="112"/>
      <c r="E350" s="90" t="s">
        <v>995</v>
      </c>
      <c r="F350" s="5">
        <v>1989.0</v>
      </c>
      <c r="G350" s="5" t="s">
        <v>996</v>
      </c>
      <c r="H350" s="5" t="s">
        <v>997</v>
      </c>
      <c r="I350" s="5">
        <v>486.0</v>
      </c>
      <c r="J350" s="5" t="s">
        <v>105</v>
      </c>
      <c r="K350" s="5" t="s">
        <v>25</v>
      </c>
      <c r="M350" s="5">
        <v>20.0</v>
      </c>
    </row>
    <row r="351">
      <c r="A351" s="5" t="s">
        <v>2854</v>
      </c>
      <c r="D351" s="112"/>
      <c r="E351" s="90" t="s">
        <v>998</v>
      </c>
      <c r="F351" s="5">
        <v>1989.0</v>
      </c>
      <c r="G351" s="5" t="s">
        <v>996</v>
      </c>
      <c r="H351" s="5" t="s">
        <v>997</v>
      </c>
      <c r="I351" s="5">
        <v>486.0</v>
      </c>
      <c r="J351" s="5" t="s">
        <v>105</v>
      </c>
      <c r="K351" s="5" t="s">
        <v>25</v>
      </c>
      <c r="M351" s="5">
        <v>20.0</v>
      </c>
    </row>
    <row r="352">
      <c r="A352" s="5" t="s">
        <v>2854</v>
      </c>
      <c r="D352" s="112"/>
      <c r="E352" s="90" t="s">
        <v>999</v>
      </c>
      <c r="F352" s="5">
        <v>1989.0</v>
      </c>
      <c r="G352" s="5" t="s">
        <v>996</v>
      </c>
      <c r="H352" s="5" t="s">
        <v>997</v>
      </c>
      <c r="I352" s="5">
        <v>486.0</v>
      </c>
      <c r="J352" s="5" t="s">
        <v>105</v>
      </c>
      <c r="K352" s="5" t="s">
        <v>25</v>
      </c>
      <c r="M352" s="5">
        <v>20.0</v>
      </c>
    </row>
    <row r="353">
      <c r="A353" s="5" t="s">
        <v>2854</v>
      </c>
      <c r="D353" s="112"/>
      <c r="E353" s="90" t="s">
        <v>1000</v>
      </c>
      <c r="F353" s="5">
        <v>1989.0</v>
      </c>
      <c r="G353" s="5" t="s">
        <v>996</v>
      </c>
      <c r="H353" s="5" t="s">
        <v>997</v>
      </c>
      <c r="I353" s="5">
        <v>486.0</v>
      </c>
      <c r="J353" s="5" t="s">
        <v>105</v>
      </c>
      <c r="K353" s="5" t="s">
        <v>25</v>
      </c>
      <c r="M353" s="5">
        <v>20.0</v>
      </c>
    </row>
    <row r="354">
      <c r="A354" s="5" t="s">
        <v>2854</v>
      </c>
      <c r="D354" s="112"/>
      <c r="E354" s="90" t="s">
        <v>1001</v>
      </c>
      <c r="F354" s="5">
        <v>1989.0</v>
      </c>
      <c r="G354" s="5" t="s">
        <v>996</v>
      </c>
      <c r="H354" s="5" t="s">
        <v>997</v>
      </c>
      <c r="I354" s="5">
        <v>486.0</v>
      </c>
      <c r="J354" s="5" t="s">
        <v>105</v>
      </c>
      <c r="K354" s="5" t="s">
        <v>25</v>
      </c>
      <c r="M354" s="5">
        <v>20.0</v>
      </c>
    </row>
    <row r="355">
      <c r="A355" s="5" t="s">
        <v>2854</v>
      </c>
      <c r="D355" s="112"/>
      <c r="E355" s="90" t="s">
        <v>1002</v>
      </c>
      <c r="F355" s="5">
        <v>1989.0</v>
      </c>
      <c r="G355" s="5" t="s">
        <v>996</v>
      </c>
      <c r="H355" s="5" t="s">
        <v>997</v>
      </c>
      <c r="I355" s="5">
        <v>486.0</v>
      </c>
      <c r="J355" s="5" t="s">
        <v>105</v>
      </c>
      <c r="K355" s="5" t="s">
        <v>25</v>
      </c>
      <c r="M355" s="5">
        <v>20.0</v>
      </c>
    </row>
    <row r="356">
      <c r="A356" s="5" t="s">
        <v>2854</v>
      </c>
      <c r="D356" s="112"/>
      <c r="E356" s="90" t="s">
        <v>1003</v>
      </c>
      <c r="F356" s="5">
        <v>1989.0</v>
      </c>
      <c r="G356" s="5" t="s">
        <v>996</v>
      </c>
      <c r="H356" s="5" t="s">
        <v>997</v>
      </c>
      <c r="I356" s="5">
        <v>486.0</v>
      </c>
      <c r="J356" s="5" t="s">
        <v>105</v>
      </c>
      <c r="K356" s="5" t="s">
        <v>25</v>
      </c>
      <c r="M356" s="5">
        <v>20.0</v>
      </c>
    </row>
    <row r="357">
      <c r="A357" s="5" t="s">
        <v>2854</v>
      </c>
      <c r="D357" s="112"/>
      <c r="E357" s="90" t="s">
        <v>1004</v>
      </c>
      <c r="F357" s="5">
        <v>1989.0</v>
      </c>
      <c r="G357" s="5" t="s">
        <v>996</v>
      </c>
      <c r="H357" s="5" t="s">
        <v>997</v>
      </c>
      <c r="I357" s="5">
        <v>486.0</v>
      </c>
      <c r="J357" s="5" t="s">
        <v>105</v>
      </c>
      <c r="K357" s="5" t="s">
        <v>25</v>
      </c>
      <c r="M357" s="5">
        <v>20.0</v>
      </c>
    </row>
    <row r="358">
      <c r="A358" s="5" t="s">
        <v>2854</v>
      </c>
      <c r="D358" s="112"/>
      <c r="E358" s="90" t="s">
        <v>1005</v>
      </c>
      <c r="F358" s="5">
        <v>1989.0</v>
      </c>
      <c r="G358" s="5" t="s">
        <v>996</v>
      </c>
      <c r="H358" s="5" t="s">
        <v>997</v>
      </c>
      <c r="I358" s="5">
        <v>486.0</v>
      </c>
      <c r="J358" s="5" t="s">
        <v>105</v>
      </c>
      <c r="K358" s="5" t="s">
        <v>25</v>
      </c>
      <c r="M358" s="5">
        <v>20.0</v>
      </c>
    </row>
    <row r="359">
      <c r="A359" s="5" t="s">
        <v>2854</v>
      </c>
      <c r="D359" s="112"/>
      <c r="E359" s="90" t="s">
        <v>1006</v>
      </c>
      <c r="F359" s="5">
        <v>1989.0</v>
      </c>
      <c r="G359" s="5" t="s">
        <v>996</v>
      </c>
      <c r="H359" s="5" t="s">
        <v>997</v>
      </c>
      <c r="I359" s="5">
        <v>486.0</v>
      </c>
      <c r="J359" s="5" t="s">
        <v>105</v>
      </c>
      <c r="K359" s="5" t="s">
        <v>25</v>
      </c>
      <c r="M359" s="5">
        <v>20.0</v>
      </c>
    </row>
    <row r="360">
      <c r="A360" s="5" t="s">
        <v>2854</v>
      </c>
      <c r="D360" s="112"/>
      <c r="E360" s="90" t="s">
        <v>1007</v>
      </c>
      <c r="F360" s="5">
        <v>1989.0</v>
      </c>
      <c r="G360" s="5" t="s">
        <v>996</v>
      </c>
      <c r="H360" s="5" t="s">
        <v>997</v>
      </c>
      <c r="I360" s="5">
        <v>486.0</v>
      </c>
      <c r="J360" s="5" t="s">
        <v>105</v>
      </c>
      <c r="K360" s="5" t="s">
        <v>25</v>
      </c>
      <c r="M360" s="5">
        <v>20.0</v>
      </c>
    </row>
    <row r="361">
      <c r="A361" s="5" t="s">
        <v>2854</v>
      </c>
      <c r="D361" s="112"/>
      <c r="E361" s="90" t="s">
        <v>1008</v>
      </c>
      <c r="F361" s="5">
        <v>1989.0</v>
      </c>
      <c r="G361" s="5" t="s">
        <v>996</v>
      </c>
      <c r="H361" s="5" t="s">
        <v>997</v>
      </c>
      <c r="I361" s="5">
        <v>486.0</v>
      </c>
      <c r="J361" s="5" t="s">
        <v>105</v>
      </c>
      <c r="K361" s="5" t="s">
        <v>25</v>
      </c>
      <c r="M361" s="5">
        <v>20.0</v>
      </c>
    </row>
    <row r="362">
      <c r="A362" s="5" t="s">
        <v>2854</v>
      </c>
      <c r="D362" s="112"/>
      <c r="E362" s="90" t="s">
        <v>1009</v>
      </c>
      <c r="F362" s="5">
        <v>1989.0</v>
      </c>
      <c r="G362" s="5" t="s">
        <v>996</v>
      </c>
      <c r="H362" s="5" t="s">
        <v>997</v>
      </c>
      <c r="I362" s="5">
        <v>486.0</v>
      </c>
      <c r="J362" s="5" t="s">
        <v>243</v>
      </c>
      <c r="K362" s="5" t="s">
        <v>25</v>
      </c>
      <c r="M362" s="5">
        <v>20.0</v>
      </c>
    </row>
    <row r="363">
      <c r="A363" s="5" t="s">
        <v>2854</v>
      </c>
      <c r="D363" s="112"/>
      <c r="E363" s="90" t="s">
        <v>1010</v>
      </c>
      <c r="F363" s="5">
        <v>1989.0</v>
      </c>
      <c r="G363" s="5" t="s">
        <v>996</v>
      </c>
      <c r="H363" s="5" t="s">
        <v>997</v>
      </c>
      <c r="I363" s="5">
        <v>486.0</v>
      </c>
      <c r="J363" s="5" t="s">
        <v>243</v>
      </c>
      <c r="K363" s="5" t="s">
        <v>25</v>
      </c>
      <c r="M363" s="5">
        <v>20.0</v>
      </c>
    </row>
    <row r="364">
      <c r="A364" s="5" t="s">
        <v>2854</v>
      </c>
      <c r="D364" s="112"/>
      <c r="E364" s="90" t="s">
        <v>1011</v>
      </c>
      <c r="F364" s="5">
        <v>1989.0</v>
      </c>
      <c r="G364" s="5" t="s">
        <v>996</v>
      </c>
      <c r="H364" s="5" t="s">
        <v>967</v>
      </c>
      <c r="I364" s="5">
        <v>490.0</v>
      </c>
      <c r="J364" s="5" t="s">
        <v>243</v>
      </c>
      <c r="K364" s="5" t="s">
        <v>25</v>
      </c>
      <c r="M364" s="5">
        <v>20.0</v>
      </c>
    </row>
    <row r="365">
      <c r="A365" s="5" t="s">
        <v>2854</v>
      </c>
      <c r="B365" s="5" t="s">
        <v>4152</v>
      </c>
      <c r="D365" s="112"/>
      <c r="E365" s="90" t="s">
        <v>1012</v>
      </c>
      <c r="F365" s="5">
        <v>1988.0</v>
      </c>
      <c r="G365" s="5" t="s">
        <v>62</v>
      </c>
      <c r="H365" s="5" t="s">
        <v>989</v>
      </c>
      <c r="I365" s="5">
        <v>190.0</v>
      </c>
      <c r="J365" s="5" t="s">
        <v>105</v>
      </c>
      <c r="K365" s="5" t="s">
        <v>25</v>
      </c>
      <c r="M365" s="5">
        <v>20.0</v>
      </c>
    </row>
    <row r="366">
      <c r="A366" s="5" t="s">
        <v>2854</v>
      </c>
      <c r="D366" s="112"/>
      <c r="E366" s="90" t="s">
        <v>1013</v>
      </c>
      <c r="F366" s="5">
        <v>1988.0</v>
      </c>
      <c r="G366" s="5" t="s">
        <v>62</v>
      </c>
      <c r="H366" s="5" t="s">
        <v>989</v>
      </c>
      <c r="I366" s="5">
        <v>190.0</v>
      </c>
      <c r="J366" s="5" t="s">
        <v>105</v>
      </c>
      <c r="K366" s="5" t="s">
        <v>25</v>
      </c>
      <c r="M366" s="5">
        <v>20.0</v>
      </c>
    </row>
    <row r="367">
      <c r="A367" s="5" t="s">
        <v>2854</v>
      </c>
      <c r="D367" s="112"/>
      <c r="E367" s="90" t="s">
        <v>1014</v>
      </c>
      <c r="F367" s="5">
        <v>1988.0</v>
      </c>
      <c r="G367" s="5" t="s">
        <v>62</v>
      </c>
      <c r="H367" s="5" t="s">
        <v>989</v>
      </c>
      <c r="I367" s="5">
        <v>190.0</v>
      </c>
      <c r="J367" s="5" t="s">
        <v>105</v>
      </c>
      <c r="K367" s="5" t="s">
        <v>25</v>
      </c>
      <c r="M367" s="5">
        <v>20.0</v>
      </c>
    </row>
    <row r="368">
      <c r="A368" s="5" t="s">
        <v>2854</v>
      </c>
      <c r="D368" s="112"/>
      <c r="E368" s="90" t="s">
        <v>1015</v>
      </c>
      <c r="F368" s="5">
        <v>1988.0</v>
      </c>
      <c r="G368" s="5" t="s">
        <v>62</v>
      </c>
      <c r="H368" s="5" t="s">
        <v>989</v>
      </c>
      <c r="I368" s="5">
        <v>190.0</v>
      </c>
      <c r="J368" s="5" t="s">
        <v>105</v>
      </c>
      <c r="K368" s="5" t="s">
        <v>25</v>
      </c>
      <c r="M368" s="5">
        <v>20.0</v>
      </c>
    </row>
    <row r="369">
      <c r="A369" s="5" t="s">
        <v>2854</v>
      </c>
      <c r="D369" s="112"/>
      <c r="E369" s="90" t="s">
        <v>1016</v>
      </c>
      <c r="F369" s="5">
        <v>1988.0</v>
      </c>
      <c r="G369" s="5" t="s">
        <v>62</v>
      </c>
      <c r="H369" s="5" t="s">
        <v>989</v>
      </c>
      <c r="I369" s="5">
        <v>190.0</v>
      </c>
      <c r="J369" s="5" t="s">
        <v>105</v>
      </c>
      <c r="K369" s="5" t="s">
        <v>25</v>
      </c>
      <c r="M369" s="5">
        <v>20.0</v>
      </c>
    </row>
    <row r="370">
      <c r="A370" s="5" t="s">
        <v>2854</v>
      </c>
      <c r="D370" s="112"/>
      <c r="E370" s="90" t="s">
        <v>1017</v>
      </c>
      <c r="F370" s="5">
        <v>1988.0</v>
      </c>
      <c r="G370" s="5" t="s">
        <v>62</v>
      </c>
      <c r="H370" s="5" t="s">
        <v>989</v>
      </c>
      <c r="I370" s="5">
        <v>190.0</v>
      </c>
      <c r="J370" s="5" t="s">
        <v>105</v>
      </c>
      <c r="K370" s="5" t="s">
        <v>25</v>
      </c>
      <c r="M370" s="5">
        <v>20.0</v>
      </c>
    </row>
    <row r="371">
      <c r="A371" s="5" t="s">
        <v>2854</v>
      </c>
      <c r="D371" s="112"/>
      <c r="E371" s="90" t="s">
        <v>1018</v>
      </c>
      <c r="F371" s="5">
        <v>1988.0</v>
      </c>
      <c r="G371" s="5" t="s">
        <v>62</v>
      </c>
      <c r="H371" s="5" t="s">
        <v>1019</v>
      </c>
      <c r="I371" s="5">
        <v>43.0</v>
      </c>
      <c r="J371" s="5" t="s">
        <v>105</v>
      </c>
      <c r="K371" s="5" t="s">
        <v>25</v>
      </c>
      <c r="M371" s="5">
        <v>20.0</v>
      </c>
    </row>
    <row r="372">
      <c r="A372" s="5" t="s">
        <v>2854</v>
      </c>
      <c r="D372" s="112"/>
      <c r="E372" s="90" t="s">
        <v>1020</v>
      </c>
      <c r="F372" s="5">
        <v>1988.0</v>
      </c>
      <c r="G372" s="5" t="s">
        <v>62</v>
      </c>
      <c r="H372" s="5" t="s">
        <v>1019</v>
      </c>
      <c r="I372" s="5">
        <v>43.0</v>
      </c>
      <c r="J372" s="5" t="s">
        <v>105</v>
      </c>
      <c r="K372" s="5" t="s">
        <v>25</v>
      </c>
      <c r="M372" s="5">
        <v>20.0</v>
      </c>
    </row>
    <row r="373">
      <c r="A373" s="5" t="s">
        <v>2854</v>
      </c>
      <c r="D373" s="112"/>
      <c r="E373" s="90" t="s">
        <v>1021</v>
      </c>
      <c r="F373" s="5">
        <v>1988.0</v>
      </c>
      <c r="G373" s="5" t="s">
        <v>62</v>
      </c>
      <c r="H373" s="5" t="s">
        <v>1019</v>
      </c>
      <c r="I373" s="5">
        <v>43.0</v>
      </c>
      <c r="J373" s="5" t="s">
        <v>105</v>
      </c>
      <c r="K373" s="5" t="s">
        <v>25</v>
      </c>
      <c r="M373" s="5">
        <v>20.0</v>
      </c>
    </row>
    <row r="374">
      <c r="A374" s="5" t="s">
        <v>2854</v>
      </c>
      <c r="D374" s="112"/>
      <c r="E374" s="90" t="s">
        <v>1022</v>
      </c>
      <c r="F374" s="5">
        <v>1988.0</v>
      </c>
      <c r="G374" s="5" t="s">
        <v>62</v>
      </c>
      <c r="H374" s="5" t="s">
        <v>1019</v>
      </c>
      <c r="I374" s="5">
        <v>43.0</v>
      </c>
      <c r="J374" s="5" t="s">
        <v>105</v>
      </c>
      <c r="K374" s="5" t="s">
        <v>25</v>
      </c>
      <c r="M374" s="5">
        <v>20.0</v>
      </c>
    </row>
    <row r="375">
      <c r="A375" s="5" t="s">
        <v>2854</v>
      </c>
      <c r="D375" s="112"/>
      <c r="E375" s="90" t="s">
        <v>1023</v>
      </c>
      <c r="F375" s="5">
        <v>1988.0</v>
      </c>
      <c r="G375" s="5" t="s">
        <v>62</v>
      </c>
      <c r="H375" s="5" t="s">
        <v>1019</v>
      </c>
      <c r="I375" s="5">
        <v>43.0</v>
      </c>
      <c r="J375" s="5" t="s">
        <v>105</v>
      </c>
      <c r="K375" s="5" t="s">
        <v>25</v>
      </c>
      <c r="M375" s="5">
        <v>20.0</v>
      </c>
    </row>
    <row r="376">
      <c r="A376" s="5" t="s">
        <v>2854</v>
      </c>
      <c r="D376" s="112"/>
      <c r="E376" s="90" t="s">
        <v>1024</v>
      </c>
      <c r="F376" s="5">
        <v>1988.0</v>
      </c>
      <c r="G376" s="5" t="s">
        <v>62</v>
      </c>
      <c r="H376" s="5" t="s">
        <v>1019</v>
      </c>
      <c r="I376" s="5">
        <v>43.0</v>
      </c>
      <c r="J376" s="5" t="s">
        <v>105</v>
      </c>
      <c r="K376" s="5" t="s">
        <v>25</v>
      </c>
      <c r="M376" s="5">
        <v>20.0</v>
      </c>
    </row>
    <row r="377">
      <c r="A377" s="5" t="s">
        <v>2854</v>
      </c>
      <c r="D377" s="112"/>
      <c r="E377" s="90" t="s">
        <v>1025</v>
      </c>
      <c r="F377" s="5">
        <v>1988.0</v>
      </c>
      <c r="G377" s="5" t="s">
        <v>62</v>
      </c>
      <c r="H377" s="5" t="s">
        <v>1019</v>
      </c>
      <c r="I377" s="5">
        <v>43.0</v>
      </c>
      <c r="J377" s="5" t="s">
        <v>105</v>
      </c>
      <c r="K377" s="5" t="s">
        <v>25</v>
      </c>
      <c r="M377" s="5">
        <v>20.0</v>
      </c>
    </row>
    <row r="378">
      <c r="A378" s="5" t="s">
        <v>2854</v>
      </c>
      <c r="D378" s="112"/>
      <c r="E378" s="90" t="s">
        <v>1026</v>
      </c>
      <c r="F378" s="5">
        <v>1988.0</v>
      </c>
      <c r="G378" s="5" t="s">
        <v>62</v>
      </c>
      <c r="H378" s="5" t="s">
        <v>1019</v>
      </c>
      <c r="I378" s="5">
        <v>43.0</v>
      </c>
      <c r="J378" s="5" t="s">
        <v>105</v>
      </c>
      <c r="K378" s="5" t="s">
        <v>25</v>
      </c>
      <c r="M378" s="5">
        <v>20.0</v>
      </c>
    </row>
    <row r="379">
      <c r="A379" s="5" t="s">
        <v>2854</v>
      </c>
      <c r="D379" s="112"/>
      <c r="E379" s="90" t="s">
        <v>1027</v>
      </c>
      <c r="F379" s="5">
        <v>1988.0</v>
      </c>
      <c r="G379" s="5" t="s">
        <v>62</v>
      </c>
      <c r="H379" s="5" t="s">
        <v>1019</v>
      </c>
      <c r="I379" s="5">
        <v>43.0</v>
      </c>
      <c r="J379" s="5" t="s">
        <v>105</v>
      </c>
      <c r="K379" s="5" t="s">
        <v>25</v>
      </c>
      <c r="M379" s="5">
        <v>20.0</v>
      </c>
    </row>
    <row r="380">
      <c r="A380" s="5" t="s">
        <v>2854</v>
      </c>
      <c r="D380" s="112"/>
      <c r="E380" s="90" t="s">
        <v>1028</v>
      </c>
      <c r="F380" s="5">
        <v>1988.0</v>
      </c>
      <c r="G380" s="5" t="s">
        <v>62</v>
      </c>
      <c r="H380" s="5" t="s">
        <v>1019</v>
      </c>
      <c r="I380" s="5">
        <v>43.0</v>
      </c>
      <c r="J380" s="5" t="s">
        <v>105</v>
      </c>
      <c r="K380" s="5" t="s">
        <v>25</v>
      </c>
      <c r="M380" s="5">
        <v>20.0</v>
      </c>
    </row>
    <row r="381">
      <c r="A381" s="5" t="s">
        <v>2854</v>
      </c>
      <c r="D381" s="112"/>
      <c r="E381" s="90" t="s">
        <v>1029</v>
      </c>
      <c r="F381" s="5">
        <v>1988.0</v>
      </c>
      <c r="G381" s="5" t="s">
        <v>62</v>
      </c>
      <c r="H381" s="5" t="s">
        <v>1019</v>
      </c>
      <c r="I381" s="5">
        <v>43.0</v>
      </c>
      <c r="J381" s="5" t="s">
        <v>105</v>
      </c>
      <c r="K381" s="5" t="s">
        <v>25</v>
      </c>
      <c r="M381" s="5">
        <v>20.0</v>
      </c>
    </row>
    <row r="382">
      <c r="A382" s="5" t="s">
        <v>2854</v>
      </c>
      <c r="D382" s="112"/>
      <c r="E382" s="90" t="s">
        <v>1030</v>
      </c>
      <c r="F382" s="5">
        <v>1988.0</v>
      </c>
      <c r="G382" s="5" t="s">
        <v>62</v>
      </c>
      <c r="H382" s="5" t="s">
        <v>1019</v>
      </c>
      <c r="I382" s="5">
        <v>43.0</v>
      </c>
      <c r="J382" s="5" t="s">
        <v>105</v>
      </c>
      <c r="K382" s="5" t="s">
        <v>25</v>
      </c>
      <c r="M382" s="5">
        <v>20.0</v>
      </c>
    </row>
    <row r="383">
      <c r="A383" s="5" t="s">
        <v>2854</v>
      </c>
      <c r="D383" s="112"/>
      <c r="E383" s="90" t="s">
        <v>1031</v>
      </c>
      <c r="F383" s="5">
        <v>1988.0</v>
      </c>
      <c r="G383" s="5" t="s">
        <v>62</v>
      </c>
      <c r="H383" s="5" t="s">
        <v>1019</v>
      </c>
      <c r="I383" s="5">
        <v>43.0</v>
      </c>
      <c r="J383" s="5" t="s">
        <v>105</v>
      </c>
      <c r="K383" s="5" t="s">
        <v>25</v>
      </c>
      <c r="M383" s="5">
        <v>20.0</v>
      </c>
    </row>
    <row r="384">
      <c r="A384" s="5" t="s">
        <v>2854</v>
      </c>
      <c r="D384" s="112"/>
      <c r="E384" s="90" t="s">
        <v>1032</v>
      </c>
      <c r="F384" s="5">
        <v>1988.0</v>
      </c>
      <c r="G384" s="5" t="s">
        <v>62</v>
      </c>
      <c r="H384" s="5" t="s">
        <v>1019</v>
      </c>
      <c r="I384" s="5">
        <v>43.0</v>
      </c>
      <c r="J384" s="5" t="s">
        <v>105</v>
      </c>
      <c r="K384" s="5" t="s">
        <v>25</v>
      </c>
      <c r="M384" s="5">
        <v>20.0</v>
      </c>
    </row>
    <row r="385">
      <c r="A385" s="5" t="s">
        <v>2854</v>
      </c>
      <c r="D385" s="112"/>
      <c r="E385" s="90" t="s">
        <v>1033</v>
      </c>
      <c r="F385" s="5">
        <v>1988.0</v>
      </c>
      <c r="G385" s="5" t="s">
        <v>62</v>
      </c>
      <c r="H385" s="5" t="s">
        <v>1019</v>
      </c>
      <c r="I385" s="5">
        <v>43.0</v>
      </c>
      <c r="J385" s="5" t="s">
        <v>105</v>
      </c>
      <c r="K385" s="5" t="s">
        <v>25</v>
      </c>
      <c r="M385" s="5">
        <v>20.0</v>
      </c>
    </row>
    <row r="386">
      <c r="A386" s="5" t="s">
        <v>2854</v>
      </c>
      <c r="D386" s="112"/>
      <c r="E386" s="90" t="s">
        <v>1034</v>
      </c>
      <c r="F386" s="5">
        <v>1988.0</v>
      </c>
      <c r="G386" s="5" t="s">
        <v>62</v>
      </c>
      <c r="H386" s="5" t="s">
        <v>1019</v>
      </c>
      <c r="I386" s="5">
        <v>43.0</v>
      </c>
      <c r="J386" s="5" t="s">
        <v>105</v>
      </c>
      <c r="K386" s="5" t="s">
        <v>25</v>
      </c>
      <c r="M386" s="5">
        <v>20.0</v>
      </c>
    </row>
    <row r="387">
      <c r="A387" s="5" t="s">
        <v>2854</v>
      </c>
      <c r="D387" s="112"/>
      <c r="E387" s="90" t="s">
        <v>1035</v>
      </c>
      <c r="F387" s="5">
        <v>1988.0</v>
      </c>
      <c r="G387" s="5" t="s">
        <v>62</v>
      </c>
      <c r="H387" s="5" t="s">
        <v>1019</v>
      </c>
      <c r="I387" s="5">
        <v>43.0</v>
      </c>
      <c r="J387" s="5" t="s">
        <v>105</v>
      </c>
      <c r="K387" s="5" t="s">
        <v>25</v>
      </c>
      <c r="M387" s="5">
        <v>20.0</v>
      </c>
    </row>
    <row r="388">
      <c r="A388" s="5" t="s">
        <v>2854</v>
      </c>
      <c r="D388" s="112"/>
      <c r="E388" s="90" t="s">
        <v>1036</v>
      </c>
      <c r="F388" s="5">
        <v>1988.0</v>
      </c>
      <c r="G388" s="5" t="s">
        <v>62</v>
      </c>
      <c r="H388" s="5" t="s">
        <v>1019</v>
      </c>
      <c r="I388" s="5">
        <v>43.0</v>
      </c>
      <c r="J388" s="5" t="s">
        <v>105</v>
      </c>
      <c r="K388" s="5" t="s">
        <v>25</v>
      </c>
      <c r="M388" s="5">
        <v>20.0</v>
      </c>
    </row>
    <row r="389">
      <c r="A389" s="5" t="s">
        <v>2854</v>
      </c>
      <c r="D389" s="112"/>
      <c r="E389" s="90" t="s">
        <v>1037</v>
      </c>
      <c r="F389" s="5">
        <v>1999.0</v>
      </c>
      <c r="G389" s="5" t="s">
        <v>1038</v>
      </c>
      <c r="H389" s="5" t="s">
        <v>1039</v>
      </c>
      <c r="I389" s="5">
        <v>343.0</v>
      </c>
      <c r="J389" s="5" t="s">
        <v>105</v>
      </c>
      <c r="K389" s="5" t="s">
        <v>72</v>
      </c>
      <c r="M389" s="5">
        <v>20.0</v>
      </c>
    </row>
    <row r="390">
      <c r="A390" s="5" t="s">
        <v>2854</v>
      </c>
      <c r="D390" s="112"/>
      <c r="E390" s="90" t="s">
        <v>1040</v>
      </c>
      <c r="F390" s="5">
        <v>1999.0</v>
      </c>
      <c r="G390" s="5" t="s">
        <v>1038</v>
      </c>
      <c r="H390" s="5" t="s">
        <v>1039</v>
      </c>
      <c r="I390" s="5">
        <v>343.0</v>
      </c>
      <c r="J390" s="5" t="s">
        <v>105</v>
      </c>
      <c r="K390" s="5" t="s">
        <v>72</v>
      </c>
      <c r="M390" s="5">
        <v>20.0</v>
      </c>
    </row>
    <row r="391">
      <c r="A391" s="89" t="str">
        <f t="shared" ref="A391:A429" si="28">A390+1</f>
        <v>#VALUE!</v>
      </c>
      <c r="B391" s="5"/>
      <c r="C391" s="5"/>
      <c r="D391" s="90" t="s">
        <v>21</v>
      </c>
      <c r="E391" s="90" t="s">
        <v>1041</v>
      </c>
      <c r="F391" s="106">
        <v>2020.0</v>
      </c>
      <c r="G391" s="182" t="s">
        <v>1042</v>
      </c>
      <c r="H391" s="106" t="s">
        <v>835</v>
      </c>
      <c r="I391" s="106">
        <v>162.0</v>
      </c>
      <c r="J391" s="108"/>
      <c r="K391" s="106" t="s">
        <v>30</v>
      </c>
      <c r="M391" s="5">
        <v>25.0</v>
      </c>
    </row>
    <row r="392">
      <c r="A392" s="89" t="str">
        <f t="shared" si="28"/>
        <v>#VALUE!</v>
      </c>
      <c r="B392" s="5"/>
      <c r="C392" s="5"/>
      <c r="D392" s="90" t="s">
        <v>21</v>
      </c>
      <c r="E392" s="90" t="s">
        <v>1043</v>
      </c>
      <c r="F392" s="106">
        <v>2020.0</v>
      </c>
      <c r="G392" s="182" t="s">
        <v>1042</v>
      </c>
      <c r="H392" s="183" t="s">
        <v>895</v>
      </c>
      <c r="I392" s="106">
        <v>158.0</v>
      </c>
      <c r="J392" s="108"/>
      <c r="K392" s="182" t="s">
        <v>25</v>
      </c>
      <c r="M392" s="5">
        <v>25.0</v>
      </c>
    </row>
    <row r="393">
      <c r="A393" s="89" t="str">
        <f t="shared" si="28"/>
        <v>#VALUE!</v>
      </c>
      <c r="B393" s="5"/>
      <c r="C393" s="5"/>
      <c r="D393" s="90" t="s">
        <v>21</v>
      </c>
      <c r="E393" s="90" t="s">
        <v>1044</v>
      </c>
      <c r="F393" s="106">
        <v>2020.0</v>
      </c>
      <c r="G393" s="182" t="s">
        <v>1045</v>
      </c>
      <c r="H393" s="183" t="s">
        <v>1046</v>
      </c>
      <c r="I393" s="106">
        <v>5.0</v>
      </c>
      <c r="J393" s="203" t="s">
        <v>1047</v>
      </c>
      <c r="K393" s="182" t="s">
        <v>25</v>
      </c>
      <c r="M393" s="5">
        <v>25.0</v>
      </c>
    </row>
    <row r="394">
      <c r="A394" s="89" t="str">
        <f t="shared" si="28"/>
        <v>#VALUE!</v>
      </c>
      <c r="B394" s="5"/>
      <c r="C394" s="5"/>
      <c r="D394" s="90" t="s">
        <v>21</v>
      </c>
      <c r="E394" s="90" t="s">
        <v>1048</v>
      </c>
      <c r="F394" s="106">
        <v>2020.0</v>
      </c>
      <c r="G394" s="182" t="s">
        <v>865</v>
      </c>
      <c r="H394" s="183" t="s">
        <v>950</v>
      </c>
      <c r="I394" s="106">
        <v>6.0</v>
      </c>
      <c r="J394" s="189" t="s">
        <v>869</v>
      </c>
      <c r="K394" s="182" t="s">
        <v>30</v>
      </c>
      <c r="M394" s="5">
        <v>25.0</v>
      </c>
    </row>
    <row r="395">
      <c r="A395" s="89" t="str">
        <f t="shared" si="28"/>
        <v>#VALUE!</v>
      </c>
      <c r="B395" s="5"/>
      <c r="C395" s="5"/>
      <c r="D395" s="90" t="s">
        <v>21</v>
      </c>
      <c r="E395" s="90" t="s">
        <v>1049</v>
      </c>
      <c r="F395" s="106">
        <v>2020.0</v>
      </c>
      <c r="G395" s="182" t="s">
        <v>865</v>
      </c>
      <c r="H395" s="183" t="s">
        <v>877</v>
      </c>
      <c r="I395" s="106">
        <v>8.0</v>
      </c>
      <c r="J395" s="202" t="s">
        <v>1050</v>
      </c>
      <c r="K395" s="182" t="s">
        <v>30</v>
      </c>
      <c r="M395" s="5">
        <v>25.0</v>
      </c>
    </row>
    <row r="396">
      <c r="A396" s="89" t="str">
        <f t="shared" si="28"/>
        <v>#VALUE!</v>
      </c>
      <c r="B396" s="5"/>
      <c r="C396" s="5"/>
      <c r="D396" s="90" t="s">
        <v>21</v>
      </c>
      <c r="E396" s="90" t="s">
        <v>1051</v>
      </c>
      <c r="F396" s="106">
        <v>2020.0</v>
      </c>
      <c r="G396" s="182" t="s">
        <v>871</v>
      </c>
      <c r="H396" s="183" t="s">
        <v>950</v>
      </c>
      <c r="I396" s="106">
        <v>369.0</v>
      </c>
      <c r="J396" s="108"/>
      <c r="K396" s="182" t="s">
        <v>30</v>
      </c>
      <c r="M396" s="5">
        <v>25.0</v>
      </c>
    </row>
    <row r="397">
      <c r="A397" s="89" t="str">
        <f t="shared" si="28"/>
        <v>#VALUE!</v>
      </c>
      <c r="B397" s="5"/>
      <c r="C397" s="5"/>
      <c r="D397" s="90" t="s">
        <v>21</v>
      </c>
      <c r="E397" s="90" t="s">
        <v>1052</v>
      </c>
      <c r="F397" s="106">
        <v>2020.0</v>
      </c>
      <c r="G397" s="182" t="s">
        <v>871</v>
      </c>
      <c r="H397" s="183" t="s">
        <v>1053</v>
      </c>
      <c r="I397" s="106">
        <v>369.0</v>
      </c>
      <c r="J397" s="106" t="s">
        <v>874</v>
      </c>
      <c r="K397" s="182" t="s">
        <v>25</v>
      </c>
      <c r="M397" s="5">
        <v>25.0</v>
      </c>
    </row>
    <row r="398">
      <c r="A398" s="89" t="str">
        <f t="shared" si="28"/>
        <v>#VALUE!</v>
      </c>
      <c r="B398" s="5"/>
      <c r="C398" s="5"/>
      <c r="D398" s="90" t="s">
        <v>21</v>
      </c>
      <c r="E398" s="90" t="s">
        <v>1054</v>
      </c>
      <c r="F398" s="106">
        <v>2020.0</v>
      </c>
      <c r="G398" s="182" t="s">
        <v>865</v>
      </c>
      <c r="H398" s="183" t="s">
        <v>880</v>
      </c>
      <c r="I398" s="106">
        <v>7.0</v>
      </c>
      <c r="J398" s="189" t="s">
        <v>869</v>
      </c>
      <c r="K398" s="182" t="s">
        <v>25</v>
      </c>
      <c r="M398" s="5">
        <v>25.0</v>
      </c>
    </row>
    <row r="399">
      <c r="A399" s="89" t="str">
        <f t="shared" si="28"/>
        <v>#VALUE!</v>
      </c>
      <c r="B399" s="5"/>
      <c r="C399" s="5"/>
      <c r="D399" s="90" t="s">
        <v>21</v>
      </c>
      <c r="E399" s="90" t="s">
        <v>1055</v>
      </c>
      <c r="F399" s="106">
        <v>2020.0</v>
      </c>
      <c r="G399" s="182" t="s">
        <v>865</v>
      </c>
      <c r="H399" s="183" t="s">
        <v>854</v>
      </c>
      <c r="I399" s="106">
        <v>11.0</v>
      </c>
      <c r="J399" s="189" t="s">
        <v>869</v>
      </c>
      <c r="K399" s="182" t="s">
        <v>30</v>
      </c>
      <c r="M399" s="5">
        <v>25.0</v>
      </c>
    </row>
    <row r="400">
      <c r="A400" s="89" t="str">
        <f t="shared" si="28"/>
        <v>#VALUE!</v>
      </c>
      <c r="B400" s="5"/>
      <c r="C400" s="5"/>
      <c r="D400" s="90" t="s">
        <v>21</v>
      </c>
      <c r="E400" s="90" t="s">
        <v>1056</v>
      </c>
      <c r="F400" s="106">
        <v>2020.0</v>
      </c>
      <c r="G400" s="182" t="s">
        <v>865</v>
      </c>
      <c r="H400" s="183" t="s">
        <v>854</v>
      </c>
      <c r="I400" s="106">
        <v>11.0</v>
      </c>
      <c r="J400" s="189" t="s">
        <v>869</v>
      </c>
      <c r="K400" s="182" t="s">
        <v>30</v>
      </c>
      <c r="M400" s="5">
        <v>25.0</v>
      </c>
    </row>
    <row r="401">
      <c r="A401" s="89" t="str">
        <f t="shared" si="28"/>
        <v>#VALUE!</v>
      </c>
      <c r="B401" s="5"/>
      <c r="C401" s="5"/>
      <c r="D401" s="90" t="s">
        <v>21</v>
      </c>
      <c r="E401" s="90" t="s">
        <v>1057</v>
      </c>
      <c r="F401" s="106">
        <v>2020.0</v>
      </c>
      <c r="G401" s="182" t="s">
        <v>871</v>
      </c>
      <c r="H401" s="183" t="s">
        <v>854</v>
      </c>
      <c r="I401" s="106">
        <v>394.0</v>
      </c>
      <c r="J401" s="108"/>
      <c r="K401" s="182" t="s">
        <v>30</v>
      </c>
      <c r="M401" s="5">
        <v>25.0</v>
      </c>
    </row>
    <row r="402">
      <c r="A402" s="89" t="str">
        <f t="shared" si="28"/>
        <v>#VALUE!</v>
      </c>
      <c r="B402" s="5"/>
      <c r="C402" s="5"/>
      <c r="D402" s="90" t="s">
        <v>21</v>
      </c>
      <c r="E402" s="90" t="s">
        <v>1058</v>
      </c>
      <c r="F402" s="106">
        <v>2020.0</v>
      </c>
      <c r="G402" s="182" t="s">
        <v>871</v>
      </c>
      <c r="H402" s="183" t="s">
        <v>854</v>
      </c>
      <c r="I402" s="106">
        <v>358.0</v>
      </c>
      <c r="J402" s="108"/>
      <c r="K402" s="182" t="s">
        <v>30</v>
      </c>
      <c r="M402" s="5">
        <v>25.0</v>
      </c>
    </row>
    <row r="403">
      <c r="A403" s="89" t="str">
        <f t="shared" si="28"/>
        <v>#VALUE!</v>
      </c>
      <c r="B403" s="5"/>
      <c r="C403" s="5"/>
      <c r="D403" s="90" t="s">
        <v>21</v>
      </c>
      <c r="E403" s="90" t="s">
        <v>1059</v>
      </c>
      <c r="F403" s="139">
        <v>2020.0</v>
      </c>
      <c r="G403" s="197" t="s">
        <v>876</v>
      </c>
      <c r="H403" s="198" t="s">
        <v>1060</v>
      </c>
      <c r="I403" s="139">
        <v>255.0</v>
      </c>
      <c r="J403" s="188"/>
      <c r="K403" s="197" t="s">
        <v>25</v>
      </c>
      <c r="M403" s="5">
        <v>25.0</v>
      </c>
    </row>
    <row r="404">
      <c r="A404" s="89" t="str">
        <f t="shared" si="28"/>
        <v>#VALUE!</v>
      </c>
      <c r="B404" s="5"/>
      <c r="C404" s="5"/>
      <c r="D404" s="90" t="s">
        <v>21</v>
      </c>
      <c r="E404" s="90" t="s">
        <v>1061</v>
      </c>
      <c r="F404" s="99">
        <v>2020.0</v>
      </c>
      <c r="G404" s="99" t="s">
        <v>884</v>
      </c>
      <c r="H404" s="99" t="s">
        <v>1062</v>
      </c>
      <c r="I404" s="99">
        <v>221.0</v>
      </c>
      <c r="J404" s="99" t="s">
        <v>1063</v>
      </c>
      <c r="K404" s="99" t="s">
        <v>30</v>
      </c>
      <c r="M404" s="5">
        <v>25.0</v>
      </c>
    </row>
    <row r="405">
      <c r="A405" s="89" t="str">
        <f t="shared" si="28"/>
        <v>#VALUE!</v>
      </c>
      <c r="B405" s="5"/>
      <c r="C405" s="5"/>
      <c r="D405" s="90" t="s">
        <v>21</v>
      </c>
      <c r="E405" s="90" t="s">
        <v>1064</v>
      </c>
      <c r="F405" s="200">
        <v>2020.0</v>
      </c>
      <c r="G405" s="200" t="s">
        <v>853</v>
      </c>
      <c r="H405" s="200" t="s">
        <v>1065</v>
      </c>
      <c r="I405" s="200">
        <v>242.0</v>
      </c>
      <c r="J405" s="200" t="s">
        <v>932</v>
      </c>
      <c r="K405" s="200" t="s">
        <v>30</v>
      </c>
      <c r="M405" s="5">
        <v>25.0</v>
      </c>
    </row>
    <row r="406">
      <c r="A406" s="89" t="str">
        <f t="shared" si="28"/>
        <v>#VALUE!</v>
      </c>
      <c r="B406" s="5"/>
      <c r="C406" s="5"/>
      <c r="D406" s="90" t="s">
        <v>21</v>
      </c>
      <c r="E406" s="90" t="s">
        <v>1066</v>
      </c>
      <c r="F406" s="106">
        <v>2020.0</v>
      </c>
      <c r="G406" s="106" t="s">
        <v>786</v>
      </c>
      <c r="H406" s="106" t="s">
        <v>1067</v>
      </c>
      <c r="I406" s="106">
        <v>312.0</v>
      </c>
      <c r="J406" s="106" t="s">
        <v>889</v>
      </c>
      <c r="K406" s="106" t="s">
        <v>25</v>
      </c>
      <c r="M406" s="5">
        <v>25.0</v>
      </c>
    </row>
    <row r="407">
      <c r="A407" s="89" t="str">
        <f t="shared" si="28"/>
        <v>#VALUE!</v>
      </c>
      <c r="B407" s="5"/>
      <c r="C407" s="5"/>
      <c r="D407" s="90" t="s">
        <v>21</v>
      </c>
      <c r="E407" s="90" t="s">
        <v>1068</v>
      </c>
      <c r="F407" s="106">
        <v>2020.0</v>
      </c>
      <c r="G407" s="106" t="s">
        <v>1069</v>
      </c>
      <c r="H407" s="107" t="s">
        <v>895</v>
      </c>
      <c r="I407" s="106">
        <v>258.0</v>
      </c>
      <c r="J407" s="108"/>
      <c r="K407" s="106" t="s">
        <v>25</v>
      </c>
      <c r="M407" s="5">
        <v>25.0</v>
      </c>
    </row>
    <row r="408">
      <c r="A408" s="89" t="str">
        <f t="shared" si="28"/>
        <v>#VALUE!</v>
      </c>
      <c r="B408" s="5"/>
      <c r="C408" s="5"/>
      <c r="D408" s="90" t="s">
        <v>21</v>
      </c>
      <c r="E408" s="90" t="s">
        <v>1070</v>
      </c>
      <c r="F408" s="106">
        <v>2020.0</v>
      </c>
      <c r="G408" s="106" t="s">
        <v>786</v>
      </c>
      <c r="H408" s="106" t="s">
        <v>1071</v>
      </c>
      <c r="I408" s="106">
        <v>308.0</v>
      </c>
      <c r="J408" s="106" t="s">
        <v>1072</v>
      </c>
      <c r="K408" s="106" t="s">
        <v>862</v>
      </c>
      <c r="M408" s="5">
        <v>25.0</v>
      </c>
    </row>
    <row r="409">
      <c r="A409" s="89" t="str">
        <f t="shared" si="28"/>
        <v>#VALUE!</v>
      </c>
      <c r="B409" s="5"/>
      <c r="C409" s="5"/>
      <c r="D409" s="90" t="s">
        <v>66</v>
      </c>
      <c r="E409" s="90" t="s">
        <v>1073</v>
      </c>
      <c r="F409" s="106">
        <v>2021.0</v>
      </c>
      <c r="G409" s="106" t="s">
        <v>119</v>
      </c>
      <c r="H409" s="106" t="s">
        <v>1074</v>
      </c>
      <c r="I409" s="106">
        <v>261.0</v>
      </c>
      <c r="J409" s="106" t="s">
        <v>1075</v>
      </c>
      <c r="K409" s="106" t="s">
        <v>244</v>
      </c>
      <c r="M409" s="5">
        <v>25.0</v>
      </c>
    </row>
    <row r="410">
      <c r="A410" s="89" t="str">
        <f t="shared" si="28"/>
        <v>#VALUE!</v>
      </c>
      <c r="B410" s="5"/>
      <c r="C410" s="5"/>
      <c r="D410" s="90" t="s">
        <v>66</v>
      </c>
      <c r="E410" s="90" t="s">
        <v>1076</v>
      </c>
      <c r="F410" s="5">
        <v>2013.0</v>
      </c>
      <c r="G410" s="5" t="s">
        <v>1077</v>
      </c>
      <c r="H410" s="5" t="s">
        <v>1078</v>
      </c>
      <c r="I410" s="5">
        <v>64.0</v>
      </c>
      <c r="K410" s="5" t="s">
        <v>68</v>
      </c>
      <c r="M410" s="5">
        <v>25.0</v>
      </c>
    </row>
    <row r="411">
      <c r="A411" s="89" t="str">
        <f t="shared" si="28"/>
        <v>#VALUE!</v>
      </c>
      <c r="B411" s="5"/>
      <c r="C411" s="5"/>
      <c r="D411" s="90" t="s">
        <v>66</v>
      </c>
      <c r="E411" s="90" t="s">
        <v>1079</v>
      </c>
      <c r="F411" s="5">
        <v>2013.0</v>
      </c>
      <c r="G411" s="5" t="s">
        <v>1077</v>
      </c>
      <c r="H411" s="5" t="s">
        <v>1078</v>
      </c>
      <c r="I411" s="5">
        <v>64.0</v>
      </c>
      <c r="K411" s="5" t="s">
        <v>68</v>
      </c>
      <c r="M411" s="5">
        <v>25.0</v>
      </c>
    </row>
    <row r="412">
      <c r="A412" s="89" t="str">
        <f t="shared" si="28"/>
        <v>#VALUE!</v>
      </c>
      <c r="B412" s="5"/>
      <c r="C412" s="5"/>
      <c r="D412" s="90" t="s">
        <v>21</v>
      </c>
      <c r="E412" s="90" t="s">
        <v>1080</v>
      </c>
      <c r="F412" s="5">
        <v>2013.0</v>
      </c>
      <c r="G412" s="5" t="s">
        <v>237</v>
      </c>
      <c r="H412" s="5" t="s">
        <v>1081</v>
      </c>
      <c r="I412" s="5">
        <v>19.0</v>
      </c>
      <c r="K412" s="5" t="s">
        <v>30</v>
      </c>
      <c r="M412" s="5">
        <v>25.0</v>
      </c>
    </row>
    <row r="413">
      <c r="A413" s="89" t="str">
        <f t="shared" si="28"/>
        <v>#VALUE!</v>
      </c>
      <c r="B413" s="5"/>
      <c r="C413" s="5"/>
      <c r="D413" s="90" t="s">
        <v>21</v>
      </c>
      <c r="E413" s="90" t="s">
        <v>1082</v>
      </c>
      <c r="F413" s="5">
        <v>2013.0</v>
      </c>
      <c r="G413" s="5" t="s">
        <v>237</v>
      </c>
      <c r="H413" s="5" t="s">
        <v>1081</v>
      </c>
      <c r="I413" s="5">
        <v>19.0</v>
      </c>
      <c r="K413" s="5" t="s">
        <v>30</v>
      </c>
      <c r="M413" s="5">
        <v>25.0</v>
      </c>
    </row>
    <row r="414">
      <c r="A414" s="89" t="str">
        <f t="shared" si="28"/>
        <v>#VALUE!</v>
      </c>
      <c r="B414" s="5"/>
      <c r="C414" s="5"/>
      <c r="D414" s="90" t="s">
        <v>21</v>
      </c>
      <c r="E414" s="90" t="s">
        <v>1083</v>
      </c>
      <c r="F414" s="5">
        <v>2013.0</v>
      </c>
      <c r="G414" s="5" t="s">
        <v>237</v>
      </c>
      <c r="H414" s="5" t="s">
        <v>1081</v>
      </c>
      <c r="I414" s="5">
        <v>19.0</v>
      </c>
      <c r="K414" s="5" t="s">
        <v>30</v>
      </c>
      <c r="M414" s="5">
        <v>25.0</v>
      </c>
    </row>
    <row r="415">
      <c r="A415" s="89" t="str">
        <f t="shared" si="28"/>
        <v>#VALUE!</v>
      </c>
      <c r="B415" s="5"/>
      <c r="C415" s="5"/>
      <c r="D415" s="90" t="s">
        <v>21</v>
      </c>
      <c r="E415" s="90" t="s">
        <v>1084</v>
      </c>
      <c r="F415" s="5">
        <v>2017.0</v>
      </c>
      <c r="G415" s="5" t="s">
        <v>905</v>
      </c>
      <c r="H415" s="5" t="s">
        <v>935</v>
      </c>
      <c r="I415" s="5">
        <v>212.0</v>
      </c>
      <c r="J415" s="5" t="s">
        <v>1085</v>
      </c>
      <c r="K415" s="5" t="s">
        <v>30</v>
      </c>
      <c r="M415" s="5">
        <v>25.0</v>
      </c>
    </row>
    <row r="416">
      <c r="A416" s="89" t="str">
        <f t="shared" si="28"/>
        <v>#VALUE!</v>
      </c>
      <c r="B416" s="5"/>
      <c r="C416" s="5"/>
      <c r="D416" s="90" t="s">
        <v>21</v>
      </c>
      <c r="E416" s="90" t="s">
        <v>1086</v>
      </c>
      <c r="F416" s="5">
        <v>2018.0</v>
      </c>
      <c r="G416" s="5" t="s">
        <v>905</v>
      </c>
      <c r="H416" s="5" t="s">
        <v>1087</v>
      </c>
      <c r="I416" s="5">
        <v>212.0</v>
      </c>
      <c r="K416" s="5" t="s">
        <v>72</v>
      </c>
      <c r="M416" s="5">
        <v>25.0</v>
      </c>
    </row>
    <row r="417">
      <c r="A417" s="89" t="str">
        <f t="shared" si="28"/>
        <v>#VALUE!</v>
      </c>
      <c r="B417" s="5"/>
      <c r="C417" s="5"/>
      <c r="D417" s="90" t="s">
        <v>21</v>
      </c>
      <c r="E417" s="90" t="s">
        <v>1088</v>
      </c>
      <c r="F417" s="5">
        <v>2019.0</v>
      </c>
      <c r="G417" s="5" t="s">
        <v>905</v>
      </c>
      <c r="H417" s="5" t="s">
        <v>1089</v>
      </c>
      <c r="I417" s="5">
        <v>353.0</v>
      </c>
      <c r="J417" s="5" t="s">
        <v>1090</v>
      </c>
      <c r="K417" s="5" t="s">
        <v>25</v>
      </c>
      <c r="M417" s="5">
        <v>25.0</v>
      </c>
    </row>
    <row r="418">
      <c r="A418" s="89" t="str">
        <f t="shared" si="28"/>
        <v>#VALUE!</v>
      </c>
      <c r="B418" s="5"/>
      <c r="C418" s="5"/>
      <c r="D418" s="90" t="s">
        <v>21</v>
      </c>
      <c r="E418" s="90" t="s">
        <v>1091</v>
      </c>
      <c r="F418" s="5">
        <v>2019.0</v>
      </c>
      <c r="G418" s="5" t="s">
        <v>905</v>
      </c>
      <c r="H418" s="5" t="s">
        <v>1092</v>
      </c>
      <c r="I418" s="5">
        <v>343.0</v>
      </c>
      <c r="K418" s="5" t="s">
        <v>25</v>
      </c>
      <c r="M418" s="5">
        <v>25.0</v>
      </c>
    </row>
    <row r="419">
      <c r="A419" s="89" t="str">
        <f t="shared" si="28"/>
        <v>#VALUE!</v>
      </c>
      <c r="B419" s="5"/>
      <c r="C419" s="5"/>
      <c r="D419" s="90" t="s">
        <v>21</v>
      </c>
      <c r="E419" s="90" t="s">
        <v>1093</v>
      </c>
      <c r="F419" s="5">
        <v>2019.0</v>
      </c>
      <c r="G419" s="5" t="s">
        <v>905</v>
      </c>
      <c r="H419" s="5" t="s">
        <v>1092</v>
      </c>
      <c r="I419" s="5">
        <v>343.0</v>
      </c>
      <c r="K419" s="5" t="s">
        <v>25</v>
      </c>
      <c r="M419" s="5">
        <v>25.0</v>
      </c>
    </row>
    <row r="420">
      <c r="A420" s="89" t="str">
        <f t="shared" si="28"/>
        <v>#VALUE!</v>
      </c>
      <c r="B420" s="111"/>
      <c r="C420" s="111"/>
      <c r="D420" s="115" t="s">
        <v>21</v>
      </c>
      <c r="E420" s="115" t="s">
        <v>1094</v>
      </c>
      <c r="F420" s="111">
        <v>2020.0</v>
      </c>
      <c r="G420" s="111" t="s">
        <v>65</v>
      </c>
      <c r="H420" s="111" t="s">
        <v>859</v>
      </c>
      <c r="I420" s="111">
        <v>313.0</v>
      </c>
      <c r="J420" s="111" t="s">
        <v>953</v>
      </c>
      <c r="K420" s="111" t="s">
        <v>25</v>
      </c>
      <c r="M420" s="5">
        <v>25.0</v>
      </c>
    </row>
    <row r="421">
      <c r="A421" s="89" t="str">
        <f t="shared" si="28"/>
        <v>#VALUE!</v>
      </c>
      <c r="B421" s="111"/>
      <c r="C421" s="111"/>
      <c r="D421" s="115" t="s">
        <v>21</v>
      </c>
      <c r="E421" s="115" t="s">
        <v>1095</v>
      </c>
      <c r="F421" s="111">
        <v>2020.0</v>
      </c>
      <c r="G421" s="111" t="s">
        <v>65</v>
      </c>
      <c r="H421" s="111" t="s">
        <v>859</v>
      </c>
      <c r="I421" s="111">
        <v>313.0</v>
      </c>
      <c r="J421" s="111" t="s">
        <v>1096</v>
      </c>
      <c r="K421" s="111" t="s">
        <v>25</v>
      </c>
      <c r="M421" s="5">
        <v>25.0</v>
      </c>
    </row>
    <row r="422">
      <c r="A422" s="89" t="str">
        <f t="shared" si="28"/>
        <v>#VALUE!</v>
      </c>
      <c r="B422" s="5"/>
      <c r="C422" s="5"/>
      <c r="D422" s="90" t="s">
        <v>66</v>
      </c>
      <c r="E422" s="5">
        <v>7035334.0</v>
      </c>
      <c r="F422" s="5">
        <v>2020.0</v>
      </c>
      <c r="G422" s="5" t="s">
        <v>119</v>
      </c>
      <c r="H422" s="5" t="s">
        <v>927</v>
      </c>
      <c r="K422" s="5" t="s">
        <v>961</v>
      </c>
      <c r="M422" s="5">
        <v>25.0</v>
      </c>
    </row>
    <row r="423">
      <c r="A423" s="89" t="str">
        <f t="shared" si="28"/>
        <v>#VALUE!</v>
      </c>
      <c r="B423" s="5"/>
      <c r="C423" s="5"/>
      <c r="D423" s="90" t="s">
        <v>66</v>
      </c>
      <c r="E423" s="5">
        <v>1102118.0</v>
      </c>
      <c r="F423" s="5">
        <v>2020.0</v>
      </c>
      <c r="G423" s="5" t="s">
        <v>119</v>
      </c>
      <c r="H423" s="5" t="s">
        <v>927</v>
      </c>
      <c r="K423" s="5" t="s">
        <v>961</v>
      </c>
      <c r="M423" s="5">
        <v>25.0</v>
      </c>
    </row>
    <row r="424">
      <c r="A424" s="89" t="str">
        <f t="shared" si="28"/>
        <v>#VALUE!</v>
      </c>
      <c r="B424" s="5"/>
      <c r="C424" s="5"/>
      <c r="D424" s="90" t="s">
        <v>66</v>
      </c>
      <c r="E424" s="90" t="s">
        <v>1097</v>
      </c>
      <c r="F424" s="5">
        <v>2020.0</v>
      </c>
      <c r="G424" s="5" t="s">
        <v>956</v>
      </c>
      <c r="H424" s="5" t="s">
        <v>895</v>
      </c>
      <c r="J424" s="5" t="s">
        <v>1098</v>
      </c>
      <c r="K424" s="5" t="s">
        <v>462</v>
      </c>
      <c r="M424" s="5">
        <v>25.0</v>
      </c>
    </row>
    <row r="425">
      <c r="A425" s="89" t="str">
        <f t="shared" si="28"/>
        <v>#VALUE!</v>
      </c>
      <c r="B425" s="5"/>
      <c r="C425" s="5"/>
      <c r="D425" s="90" t="s">
        <v>66</v>
      </c>
      <c r="E425" s="5">
        <v>8860160.0</v>
      </c>
      <c r="F425" s="5">
        <v>2020.0</v>
      </c>
      <c r="G425" s="5" t="s">
        <v>1099</v>
      </c>
      <c r="H425" s="5" t="s">
        <v>1100</v>
      </c>
      <c r="J425" s="5" t="s">
        <v>1101</v>
      </c>
      <c r="K425" s="5" t="s">
        <v>68</v>
      </c>
      <c r="M425" s="5">
        <v>25.0</v>
      </c>
    </row>
    <row r="426">
      <c r="A426" s="89" t="str">
        <f t="shared" si="28"/>
        <v>#VALUE!</v>
      </c>
      <c r="D426" s="90" t="s">
        <v>66</v>
      </c>
      <c r="E426" s="5">
        <v>7324124.0</v>
      </c>
      <c r="F426" s="5">
        <v>2020.0</v>
      </c>
      <c r="G426" s="5" t="s">
        <v>786</v>
      </c>
      <c r="H426" s="5" t="s">
        <v>927</v>
      </c>
      <c r="J426" s="5" t="s">
        <v>901</v>
      </c>
      <c r="K426" s="5" t="s">
        <v>68</v>
      </c>
      <c r="M426" s="5">
        <v>25.0</v>
      </c>
    </row>
    <row r="427">
      <c r="A427" s="89" t="str">
        <f t="shared" si="28"/>
        <v>#VALUE!</v>
      </c>
      <c r="D427" s="90" t="s">
        <v>66</v>
      </c>
      <c r="E427" s="90" t="s">
        <v>1102</v>
      </c>
      <c r="F427" s="5">
        <v>2020.0</v>
      </c>
      <c r="G427" s="5" t="s">
        <v>954</v>
      </c>
      <c r="H427" s="5" t="s">
        <v>880</v>
      </c>
      <c r="K427" s="5" t="s">
        <v>467</v>
      </c>
      <c r="M427" s="5">
        <v>25.0</v>
      </c>
    </row>
    <row r="428">
      <c r="A428" s="89" t="str">
        <f t="shared" si="28"/>
        <v>#VALUE!</v>
      </c>
      <c r="D428" s="90" t="s">
        <v>66</v>
      </c>
      <c r="E428" s="5">
        <v>4256037.0</v>
      </c>
      <c r="F428" s="5">
        <v>2020.0</v>
      </c>
      <c r="G428" s="5" t="s">
        <v>954</v>
      </c>
      <c r="H428" s="5" t="s">
        <v>847</v>
      </c>
      <c r="J428" s="5" t="s">
        <v>955</v>
      </c>
      <c r="K428" s="5" t="s">
        <v>961</v>
      </c>
      <c r="M428" s="5">
        <v>25.0</v>
      </c>
    </row>
    <row r="429">
      <c r="A429" s="89" t="str">
        <f t="shared" si="28"/>
        <v>#VALUE!</v>
      </c>
      <c r="D429" s="90" t="s">
        <v>21</v>
      </c>
      <c r="E429" s="90" t="s">
        <v>1103</v>
      </c>
      <c r="F429" s="5">
        <v>2020.0</v>
      </c>
      <c r="G429" s="5" t="s">
        <v>884</v>
      </c>
      <c r="H429" s="5" t="s">
        <v>854</v>
      </c>
      <c r="I429" s="5">
        <v>265.0</v>
      </c>
      <c r="J429" s="5" t="s">
        <v>1104</v>
      </c>
      <c r="K429" s="5" t="s">
        <v>25</v>
      </c>
      <c r="M429" s="5">
        <v>25.0</v>
      </c>
    </row>
    <row r="430">
      <c r="A430" s="89">
        <f>'Drop 1 BBALL'!A366+1</f>
        <v>11981</v>
      </c>
      <c r="B430" s="114"/>
      <c r="C430" s="114"/>
      <c r="D430" s="115" t="s">
        <v>21</v>
      </c>
      <c r="E430" s="115" t="s">
        <v>1105</v>
      </c>
      <c r="F430" s="111">
        <v>2020.0</v>
      </c>
      <c r="G430" s="111" t="s">
        <v>119</v>
      </c>
      <c r="H430" s="111" t="s">
        <v>1106</v>
      </c>
      <c r="I430" s="111">
        <v>334.0</v>
      </c>
      <c r="J430" s="111" t="s">
        <v>1107</v>
      </c>
      <c r="K430" s="111" t="s">
        <v>25</v>
      </c>
      <c r="M430" s="5">
        <v>25.0</v>
      </c>
    </row>
    <row r="431">
      <c r="A431" s="89">
        <f t="shared" ref="A431:A432" si="29">A430+1</f>
        <v>11982</v>
      </c>
      <c r="B431" s="114"/>
      <c r="C431" s="114"/>
      <c r="D431" s="115" t="s">
        <v>21</v>
      </c>
      <c r="E431" s="115" t="s">
        <v>1108</v>
      </c>
      <c r="F431" s="111">
        <v>2020.0</v>
      </c>
      <c r="G431" s="111" t="s">
        <v>119</v>
      </c>
      <c r="H431" s="111" t="s">
        <v>1109</v>
      </c>
      <c r="I431" s="111">
        <v>327.0</v>
      </c>
      <c r="J431" s="111" t="s">
        <v>953</v>
      </c>
      <c r="K431" s="111" t="s">
        <v>30</v>
      </c>
      <c r="M431" s="5">
        <v>25.0</v>
      </c>
    </row>
    <row r="432">
      <c r="A432" s="89">
        <f t="shared" si="29"/>
        <v>11983</v>
      </c>
      <c r="B432" s="114"/>
      <c r="C432" s="114"/>
      <c r="D432" s="115" t="s">
        <v>21</v>
      </c>
      <c r="E432" s="115" t="s">
        <v>1110</v>
      </c>
      <c r="F432" s="111">
        <v>2020.0</v>
      </c>
      <c r="G432" s="111" t="s">
        <v>119</v>
      </c>
      <c r="H432" s="111" t="s">
        <v>1109</v>
      </c>
      <c r="I432" s="111">
        <v>327.0</v>
      </c>
      <c r="J432" s="111" t="s">
        <v>1111</v>
      </c>
      <c r="K432" s="111" t="s">
        <v>72</v>
      </c>
      <c r="M432" s="5">
        <v>25.0</v>
      </c>
    </row>
    <row r="433">
      <c r="A433" s="5">
        <v>11918.0</v>
      </c>
      <c r="D433" s="90" t="s">
        <v>21</v>
      </c>
      <c r="E433" s="5">
        <v>5.4088326E7</v>
      </c>
      <c r="F433" s="5">
        <v>1982.0</v>
      </c>
      <c r="G433" s="5" t="s">
        <v>62</v>
      </c>
      <c r="H433" s="5" t="s">
        <v>978</v>
      </c>
      <c r="J433" s="5">
        <v>303.0</v>
      </c>
      <c r="K433" s="5" t="s">
        <v>72</v>
      </c>
      <c r="M433" s="5">
        <v>25.0</v>
      </c>
    </row>
    <row r="434">
      <c r="A434" s="5">
        <f t="shared" ref="A434:A435" si="30">A433+1</f>
        <v>11919</v>
      </c>
      <c r="D434" s="90" t="s">
        <v>21</v>
      </c>
      <c r="E434" s="90" t="s">
        <v>1112</v>
      </c>
      <c r="F434" s="5">
        <v>1985.0</v>
      </c>
      <c r="G434" s="5" t="s">
        <v>62</v>
      </c>
      <c r="H434" s="5" t="s">
        <v>989</v>
      </c>
      <c r="I434" s="5">
        <v>314.0</v>
      </c>
      <c r="J434" s="5" t="s">
        <v>1113</v>
      </c>
      <c r="K434" s="5" t="s">
        <v>72</v>
      </c>
      <c r="M434" s="5">
        <v>25.0</v>
      </c>
    </row>
    <row r="435">
      <c r="A435" s="5">
        <f t="shared" si="30"/>
        <v>11920</v>
      </c>
      <c r="D435" s="90" t="s">
        <v>21</v>
      </c>
      <c r="E435" s="90" t="s">
        <v>1114</v>
      </c>
      <c r="F435" s="5">
        <v>1985.0</v>
      </c>
      <c r="G435" s="5" t="s">
        <v>62</v>
      </c>
      <c r="H435" s="5" t="s">
        <v>989</v>
      </c>
      <c r="I435" s="5">
        <v>314.0</v>
      </c>
      <c r="J435" s="5" t="s">
        <v>1113</v>
      </c>
      <c r="K435" s="5" t="s">
        <v>72</v>
      </c>
      <c r="M435" s="5">
        <v>25.0</v>
      </c>
    </row>
    <row r="436">
      <c r="A436" s="5">
        <v>12387.0</v>
      </c>
      <c r="D436" s="90" t="s">
        <v>21</v>
      </c>
      <c r="E436" s="90" t="s">
        <v>1115</v>
      </c>
      <c r="F436" s="5">
        <v>1988.0</v>
      </c>
      <c r="G436" s="5" t="s">
        <v>62</v>
      </c>
      <c r="H436" s="5" t="s">
        <v>986</v>
      </c>
      <c r="I436" s="5">
        <v>23.0</v>
      </c>
      <c r="J436" s="5" t="s">
        <v>105</v>
      </c>
      <c r="K436" s="5" t="s">
        <v>72</v>
      </c>
      <c r="M436" s="5">
        <v>25.0</v>
      </c>
    </row>
    <row r="437">
      <c r="A437" s="5" t="s">
        <v>2854</v>
      </c>
      <c r="D437" s="112"/>
      <c r="E437" s="90" t="s">
        <v>1116</v>
      </c>
      <c r="F437" s="5">
        <v>1989.0</v>
      </c>
      <c r="G437" s="5" t="s">
        <v>90</v>
      </c>
      <c r="H437" s="5" t="s">
        <v>1117</v>
      </c>
      <c r="I437" s="5" t="s">
        <v>1118</v>
      </c>
      <c r="J437" s="5" t="s">
        <v>1119</v>
      </c>
      <c r="K437" s="5" t="s">
        <v>25</v>
      </c>
      <c r="M437" s="5">
        <v>25.0</v>
      </c>
    </row>
    <row r="438">
      <c r="A438" s="5" t="s">
        <v>2854</v>
      </c>
      <c r="D438" s="112"/>
      <c r="E438" s="90" t="s">
        <v>1120</v>
      </c>
      <c r="F438" s="5">
        <v>1989.0</v>
      </c>
      <c r="G438" s="5" t="s">
        <v>90</v>
      </c>
      <c r="H438" s="5" t="s">
        <v>1117</v>
      </c>
      <c r="I438" s="5" t="s">
        <v>1118</v>
      </c>
      <c r="J438" s="5" t="s">
        <v>1119</v>
      </c>
      <c r="K438" s="5" t="s">
        <v>25</v>
      </c>
      <c r="M438" s="5">
        <v>25.0</v>
      </c>
    </row>
    <row r="439">
      <c r="A439" s="5" t="s">
        <v>2854</v>
      </c>
      <c r="D439" s="112"/>
      <c r="E439" s="122" t="s">
        <v>1121</v>
      </c>
      <c r="F439" s="116">
        <v>1989.0</v>
      </c>
      <c r="G439" s="117" t="s">
        <v>90</v>
      </c>
      <c r="H439" s="117" t="s">
        <v>1117</v>
      </c>
      <c r="I439" s="117" t="s">
        <v>1118</v>
      </c>
      <c r="J439" s="117" t="s">
        <v>1119</v>
      </c>
      <c r="K439" s="117" t="s">
        <v>25</v>
      </c>
      <c r="M439" s="5">
        <v>25.0</v>
      </c>
    </row>
    <row r="440">
      <c r="A440" s="5" t="s">
        <v>2854</v>
      </c>
      <c r="D440" s="112"/>
      <c r="E440" s="122" t="s">
        <v>1122</v>
      </c>
      <c r="F440" s="116">
        <v>1989.0</v>
      </c>
      <c r="G440" s="117" t="s">
        <v>90</v>
      </c>
      <c r="H440" s="117" t="s">
        <v>1117</v>
      </c>
      <c r="I440" s="117" t="s">
        <v>1118</v>
      </c>
      <c r="J440" s="117" t="s">
        <v>1119</v>
      </c>
      <c r="K440" s="117" t="s">
        <v>25</v>
      </c>
      <c r="M440" s="5">
        <v>25.0</v>
      </c>
    </row>
    <row r="441">
      <c r="A441" s="5" t="s">
        <v>2854</v>
      </c>
      <c r="D441" s="112"/>
      <c r="E441" s="122" t="s">
        <v>1123</v>
      </c>
      <c r="F441" s="116">
        <v>1989.0</v>
      </c>
      <c r="G441" s="117" t="s">
        <v>90</v>
      </c>
      <c r="H441" s="117" t="s">
        <v>1117</v>
      </c>
      <c r="I441" s="117" t="s">
        <v>1118</v>
      </c>
      <c r="J441" s="117" t="s">
        <v>1119</v>
      </c>
      <c r="K441" s="117" t="s">
        <v>25</v>
      </c>
      <c r="M441" s="5">
        <v>25.0</v>
      </c>
    </row>
    <row r="442">
      <c r="A442" s="5" t="s">
        <v>2854</v>
      </c>
      <c r="D442" s="112"/>
      <c r="E442" s="122" t="s">
        <v>1124</v>
      </c>
      <c r="F442" s="116">
        <v>1989.0</v>
      </c>
      <c r="G442" s="117" t="s">
        <v>90</v>
      </c>
      <c r="H442" s="117" t="s">
        <v>1117</v>
      </c>
      <c r="I442" s="117" t="s">
        <v>1118</v>
      </c>
      <c r="J442" s="117" t="s">
        <v>1119</v>
      </c>
      <c r="K442" s="117" t="s">
        <v>25</v>
      </c>
      <c r="M442" s="5">
        <v>25.0</v>
      </c>
    </row>
    <row r="443">
      <c r="A443" s="5" t="s">
        <v>2854</v>
      </c>
      <c r="D443" s="112"/>
      <c r="E443" s="122" t="s">
        <v>1125</v>
      </c>
      <c r="F443" s="116">
        <v>1989.0</v>
      </c>
      <c r="G443" s="117" t="s">
        <v>90</v>
      </c>
      <c r="H443" s="117" t="s">
        <v>1117</v>
      </c>
      <c r="I443" s="117" t="s">
        <v>1118</v>
      </c>
      <c r="J443" s="117" t="s">
        <v>1119</v>
      </c>
      <c r="K443" s="117" t="s">
        <v>25</v>
      </c>
      <c r="M443" s="5">
        <v>25.0</v>
      </c>
    </row>
    <row r="444">
      <c r="A444" s="5" t="s">
        <v>2854</v>
      </c>
      <c r="D444" s="112"/>
      <c r="E444" s="122" t="s">
        <v>1126</v>
      </c>
      <c r="F444" s="116">
        <v>1989.0</v>
      </c>
      <c r="G444" s="117" t="s">
        <v>90</v>
      </c>
      <c r="H444" s="117" t="s">
        <v>1117</v>
      </c>
      <c r="I444" s="117" t="s">
        <v>1118</v>
      </c>
      <c r="J444" s="117" t="s">
        <v>1119</v>
      </c>
      <c r="K444" s="117" t="s">
        <v>25</v>
      </c>
      <c r="M444" s="5">
        <v>25.0</v>
      </c>
    </row>
    <row r="445">
      <c r="A445" s="5" t="s">
        <v>2854</v>
      </c>
      <c r="D445" s="112"/>
      <c r="E445" s="122" t="s">
        <v>1127</v>
      </c>
      <c r="F445" s="116">
        <v>1989.0</v>
      </c>
      <c r="G445" s="117" t="s">
        <v>90</v>
      </c>
      <c r="H445" s="117" t="s">
        <v>1117</v>
      </c>
      <c r="I445" s="117" t="s">
        <v>1118</v>
      </c>
      <c r="J445" s="117" t="s">
        <v>1119</v>
      </c>
      <c r="K445" s="117" t="s">
        <v>25</v>
      </c>
      <c r="M445" s="5">
        <v>25.0</v>
      </c>
    </row>
    <row r="446">
      <c r="A446" s="5" t="s">
        <v>2854</v>
      </c>
      <c r="D446" s="112"/>
      <c r="E446" s="122" t="s">
        <v>1128</v>
      </c>
      <c r="F446" s="116">
        <v>1989.0</v>
      </c>
      <c r="G446" s="117" t="s">
        <v>90</v>
      </c>
      <c r="H446" s="117" t="s">
        <v>1117</v>
      </c>
      <c r="I446" s="117" t="s">
        <v>1118</v>
      </c>
      <c r="J446" s="117" t="s">
        <v>1119</v>
      </c>
      <c r="K446" s="117" t="s">
        <v>25</v>
      </c>
      <c r="M446" s="5">
        <v>25.0</v>
      </c>
    </row>
    <row r="447">
      <c r="A447" s="5" t="s">
        <v>2854</v>
      </c>
      <c r="D447" s="112"/>
      <c r="E447" s="122" t="s">
        <v>1129</v>
      </c>
      <c r="F447" s="116">
        <v>1989.0</v>
      </c>
      <c r="G447" s="117" t="s">
        <v>90</v>
      </c>
      <c r="H447" s="117" t="s">
        <v>1117</v>
      </c>
      <c r="I447" s="117" t="s">
        <v>1118</v>
      </c>
      <c r="J447" s="117" t="s">
        <v>1119</v>
      </c>
      <c r="K447" s="117" t="s">
        <v>25</v>
      </c>
      <c r="M447" s="5">
        <v>25.0</v>
      </c>
    </row>
    <row r="448">
      <c r="A448" s="5" t="s">
        <v>2854</v>
      </c>
      <c r="D448" s="112"/>
      <c r="E448" s="122" t="s">
        <v>1130</v>
      </c>
      <c r="F448" s="116">
        <v>1989.0</v>
      </c>
      <c r="G448" s="117" t="s">
        <v>90</v>
      </c>
      <c r="H448" s="117" t="s">
        <v>1117</v>
      </c>
      <c r="I448" s="117" t="s">
        <v>1118</v>
      </c>
      <c r="J448" s="117" t="s">
        <v>1119</v>
      </c>
      <c r="K448" s="117" t="s">
        <v>25</v>
      </c>
      <c r="M448" s="5">
        <v>25.0</v>
      </c>
    </row>
    <row r="449">
      <c r="A449" s="5" t="s">
        <v>2854</v>
      </c>
      <c r="D449" s="112"/>
      <c r="E449" s="122" t="s">
        <v>1131</v>
      </c>
      <c r="F449" s="116">
        <v>1989.0</v>
      </c>
      <c r="G449" s="117" t="s">
        <v>90</v>
      </c>
      <c r="H449" s="117" t="s">
        <v>1117</v>
      </c>
      <c r="I449" s="117" t="s">
        <v>1118</v>
      </c>
      <c r="J449" s="117" t="s">
        <v>1119</v>
      </c>
      <c r="K449" s="117" t="s">
        <v>25</v>
      </c>
      <c r="M449" s="5">
        <v>25.0</v>
      </c>
    </row>
    <row r="450">
      <c r="A450" s="5" t="s">
        <v>2854</v>
      </c>
      <c r="D450" s="112"/>
      <c r="E450" s="90" t="s">
        <v>1132</v>
      </c>
      <c r="F450" s="5">
        <v>1995.0</v>
      </c>
      <c r="G450" s="5" t="s">
        <v>234</v>
      </c>
      <c r="H450" s="5" t="s">
        <v>1133</v>
      </c>
      <c r="I450" s="5">
        <v>130.0</v>
      </c>
      <c r="J450" s="5" t="s">
        <v>105</v>
      </c>
      <c r="K450" s="5" t="s">
        <v>25</v>
      </c>
      <c r="M450" s="5">
        <v>25.0</v>
      </c>
    </row>
    <row r="451">
      <c r="A451" s="5" t="s">
        <v>2854</v>
      </c>
      <c r="D451" s="112"/>
      <c r="E451" s="90" t="s">
        <v>1134</v>
      </c>
      <c r="F451" s="5">
        <v>1995.0</v>
      </c>
      <c r="G451" s="5" t="s">
        <v>234</v>
      </c>
      <c r="H451" s="5" t="s">
        <v>1133</v>
      </c>
      <c r="I451" s="5">
        <v>130.0</v>
      </c>
      <c r="J451" s="5" t="s">
        <v>105</v>
      </c>
      <c r="K451" s="5" t="s">
        <v>25</v>
      </c>
      <c r="M451" s="5">
        <v>25.0</v>
      </c>
    </row>
    <row r="452">
      <c r="A452" s="5" t="s">
        <v>2854</v>
      </c>
      <c r="D452" s="112"/>
      <c r="E452" s="90" t="s">
        <v>1135</v>
      </c>
      <c r="F452" s="5">
        <v>2012.0</v>
      </c>
      <c r="G452" s="5" t="s">
        <v>1136</v>
      </c>
      <c r="H452" s="5" t="s">
        <v>856</v>
      </c>
      <c r="I452" s="5">
        <v>78.0</v>
      </c>
      <c r="J452" s="5" t="s">
        <v>1137</v>
      </c>
      <c r="K452" s="5" t="s">
        <v>1138</v>
      </c>
      <c r="M452" s="5">
        <v>25.0</v>
      </c>
    </row>
    <row r="453">
      <c r="A453" s="89" t="str">
        <f>'Drop 1 BBALL'!A152+1</f>
        <v>#VALUE!</v>
      </c>
      <c r="B453" s="5"/>
      <c r="C453" s="5"/>
      <c r="D453" s="90" t="s">
        <v>21</v>
      </c>
      <c r="E453" s="90" t="s">
        <v>1139</v>
      </c>
      <c r="F453" s="106">
        <v>2020.0</v>
      </c>
      <c r="G453" s="182" t="s">
        <v>1042</v>
      </c>
      <c r="H453" s="183" t="s">
        <v>880</v>
      </c>
      <c r="I453" s="189">
        <v>167.0</v>
      </c>
      <c r="J453" s="108"/>
      <c r="K453" s="182" t="s">
        <v>25</v>
      </c>
      <c r="M453" s="5">
        <v>30.0</v>
      </c>
    </row>
    <row r="454">
      <c r="A454" s="89" t="str">
        <f t="shared" ref="A454:A462" si="31">A453+1</f>
        <v>#VALUE!</v>
      </c>
      <c r="B454" s="5"/>
      <c r="C454" s="5"/>
      <c r="D454" s="90" t="s">
        <v>161</v>
      </c>
      <c r="E454" s="90" t="s">
        <v>1140</v>
      </c>
      <c r="F454" s="106">
        <v>2020.0</v>
      </c>
      <c r="G454" s="182" t="s">
        <v>837</v>
      </c>
      <c r="H454" s="106" t="s">
        <v>1141</v>
      </c>
      <c r="I454" s="106">
        <v>1.0</v>
      </c>
      <c r="J454" s="106" t="s">
        <v>1142</v>
      </c>
      <c r="K454" s="106" t="s">
        <v>72</v>
      </c>
      <c r="M454" s="5">
        <v>30.0</v>
      </c>
    </row>
    <row r="455">
      <c r="A455" s="89" t="str">
        <f t="shared" si="31"/>
        <v>#VALUE!</v>
      </c>
      <c r="B455" s="5"/>
      <c r="C455" s="5"/>
      <c r="D455" s="90" t="s">
        <v>21</v>
      </c>
      <c r="E455" s="90" t="s">
        <v>1143</v>
      </c>
      <c r="F455" s="106">
        <v>2020.0</v>
      </c>
      <c r="G455" s="182" t="s">
        <v>1144</v>
      </c>
      <c r="H455" s="183" t="s">
        <v>895</v>
      </c>
      <c r="I455" s="106">
        <v>258.0</v>
      </c>
      <c r="J455" s="108"/>
      <c r="K455" s="106" t="s">
        <v>25</v>
      </c>
      <c r="M455" s="5">
        <v>30.0</v>
      </c>
    </row>
    <row r="456">
      <c r="A456" s="89" t="str">
        <f t="shared" si="31"/>
        <v>#VALUE!</v>
      </c>
      <c r="B456" s="5"/>
      <c r="C456" s="5"/>
      <c r="D456" s="90" t="s">
        <v>21</v>
      </c>
      <c r="E456" s="90" t="s">
        <v>1145</v>
      </c>
      <c r="F456" s="106">
        <v>2020.0</v>
      </c>
      <c r="G456" s="182" t="s">
        <v>1144</v>
      </c>
      <c r="H456" s="183" t="s">
        <v>895</v>
      </c>
      <c r="I456" s="106">
        <v>258.0</v>
      </c>
      <c r="J456" s="108"/>
      <c r="K456" s="106" t="s">
        <v>25</v>
      </c>
      <c r="M456" s="5">
        <v>30.0</v>
      </c>
    </row>
    <row r="457">
      <c r="A457" s="89" t="str">
        <f t="shared" si="31"/>
        <v>#VALUE!</v>
      </c>
      <c r="B457" s="5"/>
      <c r="C457" s="5"/>
      <c r="D457" s="90" t="s">
        <v>21</v>
      </c>
      <c r="E457" s="90" t="s">
        <v>1146</v>
      </c>
      <c r="F457" s="106">
        <v>2020.0</v>
      </c>
      <c r="G457" s="182" t="s">
        <v>1147</v>
      </c>
      <c r="H457" s="183" t="s">
        <v>880</v>
      </c>
      <c r="I457" s="106" t="s">
        <v>1148</v>
      </c>
      <c r="J457" s="106" t="s">
        <v>1149</v>
      </c>
      <c r="K457" s="182" t="s">
        <v>25</v>
      </c>
      <c r="M457" s="5">
        <v>30.0</v>
      </c>
    </row>
    <row r="458">
      <c r="A458" s="89" t="str">
        <f t="shared" si="31"/>
        <v>#VALUE!</v>
      </c>
      <c r="B458" s="5"/>
      <c r="C458" s="5"/>
      <c r="D458" s="90" t="s">
        <v>21</v>
      </c>
      <c r="E458" s="90" t="s">
        <v>1150</v>
      </c>
      <c r="F458" s="106">
        <v>2020.0</v>
      </c>
      <c r="G458" s="182" t="s">
        <v>1042</v>
      </c>
      <c r="H458" s="183" t="s">
        <v>880</v>
      </c>
      <c r="I458" s="106">
        <v>167.0</v>
      </c>
      <c r="J458" s="108"/>
      <c r="K458" s="182" t="s">
        <v>25</v>
      </c>
      <c r="M458" s="5">
        <v>30.0</v>
      </c>
    </row>
    <row r="459">
      <c r="A459" s="89" t="str">
        <f t="shared" si="31"/>
        <v>#VALUE!</v>
      </c>
      <c r="B459" s="5"/>
      <c r="C459" s="5"/>
      <c r="D459" s="90" t="s">
        <v>21</v>
      </c>
      <c r="E459" s="90" t="s">
        <v>1151</v>
      </c>
      <c r="F459" s="106">
        <v>2020.0</v>
      </c>
      <c r="G459" s="182" t="s">
        <v>1152</v>
      </c>
      <c r="H459" s="183" t="s">
        <v>877</v>
      </c>
      <c r="I459" s="5">
        <v>264.0</v>
      </c>
      <c r="J459" s="203" t="s">
        <v>1063</v>
      </c>
      <c r="K459" s="182" t="s">
        <v>30</v>
      </c>
      <c r="M459" s="5">
        <v>30.0</v>
      </c>
    </row>
    <row r="460">
      <c r="A460" s="89" t="str">
        <f t="shared" si="31"/>
        <v>#VALUE!</v>
      </c>
      <c r="B460" s="5"/>
      <c r="C460" s="5"/>
      <c r="D460" s="90" t="s">
        <v>21</v>
      </c>
      <c r="E460" s="90" t="s">
        <v>1153</v>
      </c>
      <c r="F460" s="106">
        <v>2020.0</v>
      </c>
      <c r="G460" s="182" t="s">
        <v>879</v>
      </c>
      <c r="H460" s="183" t="s">
        <v>880</v>
      </c>
      <c r="I460" s="5" t="s">
        <v>1154</v>
      </c>
      <c r="J460" s="199" t="s">
        <v>1155</v>
      </c>
      <c r="K460" s="182" t="s">
        <v>25</v>
      </c>
      <c r="M460" s="5">
        <v>30.0</v>
      </c>
    </row>
    <row r="461">
      <c r="A461" s="89" t="str">
        <f t="shared" si="31"/>
        <v>#VALUE!</v>
      </c>
      <c r="B461" s="5"/>
      <c r="C461" s="5"/>
      <c r="D461" s="90" t="s">
        <v>21</v>
      </c>
      <c r="E461" s="90" t="s">
        <v>1156</v>
      </c>
      <c r="F461" s="99">
        <v>2020.0</v>
      </c>
      <c r="G461" s="99" t="s">
        <v>786</v>
      </c>
      <c r="H461" s="99" t="s">
        <v>891</v>
      </c>
      <c r="I461" s="99">
        <v>301.0</v>
      </c>
      <c r="J461" s="100"/>
      <c r="K461" s="99" t="s">
        <v>30</v>
      </c>
      <c r="M461" s="5">
        <v>30.0</v>
      </c>
    </row>
    <row r="462">
      <c r="A462" s="89" t="str">
        <f t="shared" si="31"/>
        <v>#VALUE!</v>
      </c>
      <c r="B462" s="5"/>
      <c r="C462" s="5"/>
      <c r="D462" s="90" t="s">
        <v>21</v>
      </c>
      <c r="E462" s="90" t="s">
        <v>1157</v>
      </c>
      <c r="F462" s="106">
        <v>2020.0</v>
      </c>
      <c r="G462" s="106" t="s">
        <v>786</v>
      </c>
      <c r="H462" s="106" t="s">
        <v>891</v>
      </c>
      <c r="I462" s="106">
        <v>301.0</v>
      </c>
      <c r="J462" s="106" t="s">
        <v>889</v>
      </c>
      <c r="K462" s="106" t="s">
        <v>25</v>
      </c>
      <c r="M462" s="5">
        <v>30.0</v>
      </c>
    </row>
    <row r="463">
      <c r="A463" s="89" t="str">
        <f>'Drop 1 BBALL'!A166+1</f>
        <v>#VALUE!</v>
      </c>
      <c r="B463" s="5"/>
      <c r="C463" s="5"/>
      <c r="D463" s="90" t="s">
        <v>21</v>
      </c>
      <c r="E463" s="90" t="s">
        <v>1158</v>
      </c>
      <c r="F463" s="106">
        <v>2020.0</v>
      </c>
      <c r="G463" s="106" t="s">
        <v>1159</v>
      </c>
      <c r="H463" s="107" t="s">
        <v>880</v>
      </c>
      <c r="I463" s="106">
        <v>5.0</v>
      </c>
      <c r="J463" s="106" t="s">
        <v>1160</v>
      </c>
      <c r="K463" s="106" t="s">
        <v>25</v>
      </c>
      <c r="M463" s="5">
        <v>30.0</v>
      </c>
    </row>
    <row r="464">
      <c r="A464" s="89" t="str">
        <f t="shared" ref="A464:A478" si="32">A463+1</f>
        <v>#VALUE!</v>
      </c>
      <c r="B464" s="5"/>
      <c r="C464" s="5"/>
      <c r="D464" s="90" t="s">
        <v>21</v>
      </c>
      <c r="E464" s="5">
        <v>5.674714E7</v>
      </c>
      <c r="F464" s="5">
        <v>2020.0</v>
      </c>
      <c r="G464" s="90" t="s">
        <v>1161</v>
      </c>
      <c r="H464" s="99" t="s">
        <v>880</v>
      </c>
      <c r="I464" s="99">
        <v>204.0</v>
      </c>
      <c r="J464" s="99"/>
      <c r="K464" s="99" t="s">
        <v>25</v>
      </c>
      <c r="M464" s="5">
        <v>30.0</v>
      </c>
    </row>
    <row r="465">
      <c r="A465" s="89" t="str">
        <f t="shared" si="32"/>
        <v>#VALUE!</v>
      </c>
      <c r="B465" s="5"/>
      <c r="C465" s="5"/>
      <c r="D465" s="90" t="s">
        <v>21</v>
      </c>
      <c r="E465" s="90" t="s">
        <v>1162</v>
      </c>
      <c r="F465" s="99">
        <v>2020.0</v>
      </c>
      <c r="G465" s="99" t="s">
        <v>786</v>
      </c>
      <c r="H465" s="99" t="s">
        <v>964</v>
      </c>
      <c r="I465" s="99">
        <v>383.0</v>
      </c>
      <c r="J465" s="99" t="s">
        <v>898</v>
      </c>
      <c r="K465" s="99" t="s">
        <v>25</v>
      </c>
      <c r="M465" s="5">
        <v>30.0</v>
      </c>
    </row>
    <row r="466">
      <c r="A466" s="89" t="str">
        <f t="shared" si="32"/>
        <v>#VALUE!</v>
      </c>
      <c r="B466" s="5"/>
      <c r="C466" s="5"/>
      <c r="D466" s="90" t="s">
        <v>21</v>
      </c>
      <c r="E466" s="90" t="s">
        <v>1163</v>
      </c>
      <c r="F466" s="191">
        <v>2020.0</v>
      </c>
      <c r="G466" s="191" t="s">
        <v>853</v>
      </c>
      <c r="H466" s="191" t="s">
        <v>835</v>
      </c>
      <c r="I466" s="191">
        <v>264.0</v>
      </c>
      <c r="J466" s="191" t="s">
        <v>886</v>
      </c>
      <c r="K466" s="191" t="s">
        <v>30</v>
      </c>
      <c r="M466" s="5">
        <v>30.0</v>
      </c>
    </row>
    <row r="467">
      <c r="A467" s="89" t="str">
        <f t="shared" si="32"/>
        <v>#VALUE!</v>
      </c>
      <c r="B467" s="5"/>
      <c r="C467" s="5"/>
      <c r="D467" s="90" t="s">
        <v>21</v>
      </c>
      <c r="E467" s="90" t="s">
        <v>1164</v>
      </c>
      <c r="F467" s="106">
        <v>2020.0</v>
      </c>
      <c r="G467" s="106" t="s">
        <v>884</v>
      </c>
      <c r="H467" s="106" t="s">
        <v>922</v>
      </c>
      <c r="I467" s="106" t="s">
        <v>1165</v>
      </c>
      <c r="J467" s="106" t="s">
        <v>1166</v>
      </c>
      <c r="K467" s="106" t="s">
        <v>30</v>
      </c>
      <c r="M467" s="5">
        <v>30.0</v>
      </c>
    </row>
    <row r="468">
      <c r="A468" s="89" t="str">
        <f t="shared" si="32"/>
        <v>#VALUE!</v>
      </c>
      <c r="B468" s="5"/>
      <c r="C468" s="5"/>
      <c r="D468" s="90" t="s">
        <v>21</v>
      </c>
      <c r="E468" s="90" t="s">
        <v>1167</v>
      </c>
      <c r="F468" s="5">
        <v>2017.0</v>
      </c>
      <c r="G468" s="5" t="s">
        <v>65</v>
      </c>
      <c r="H468" s="110" t="s">
        <v>1168</v>
      </c>
      <c r="I468" s="5">
        <v>345.0</v>
      </c>
      <c r="K468" s="5" t="s">
        <v>72</v>
      </c>
      <c r="M468" s="5">
        <v>30.0</v>
      </c>
    </row>
    <row r="469">
      <c r="A469" s="89" t="str">
        <f t="shared" si="32"/>
        <v>#VALUE!</v>
      </c>
      <c r="B469" s="5"/>
      <c r="C469" s="5"/>
      <c r="D469" s="90" t="s">
        <v>21</v>
      </c>
      <c r="E469" s="90" t="s">
        <v>1169</v>
      </c>
      <c r="F469" s="5">
        <v>2017.0</v>
      </c>
      <c r="G469" s="5" t="s">
        <v>65</v>
      </c>
      <c r="H469" s="110" t="s">
        <v>1168</v>
      </c>
      <c r="I469" s="5">
        <v>345.0</v>
      </c>
      <c r="K469" s="5" t="s">
        <v>72</v>
      </c>
      <c r="M469" s="5">
        <v>30.0</v>
      </c>
    </row>
    <row r="470">
      <c r="A470" s="89" t="str">
        <f t="shared" si="32"/>
        <v>#VALUE!</v>
      </c>
      <c r="B470" s="5"/>
      <c r="C470" s="5"/>
      <c r="D470" s="90" t="s">
        <v>21</v>
      </c>
      <c r="E470" s="90" t="s">
        <v>1170</v>
      </c>
      <c r="F470" s="5">
        <v>2017.0</v>
      </c>
      <c r="G470" s="5" t="s">
        <v>1171</v>
      </c>
      <c r="H470" s="110" t="s">
        <v>1168</v>
      </c>
      <c r="I470" s="5">
        <v>345.0</v>
      </c>
      <c r="K470" s="5" t="s">
        <v>72</v>
      </c>
      <c r="M470" s="5">
        <v>30.0</v>
      </c>
    </row>
    <row r="471">
      <c r="A471" s="89" t="str">
        <f t="shared" si="32"/>
        <v>#VALUE!</v>
      </c>
      <c r="B471" s="5"/>
      <c r="C471" s="5"/>
      <c r="D471" s="90" t="s">
        <v>21</v>
      </c>
      <c r="E471" s="90" t="s">
        <v>1172</v>
      </c>
      <c r="F471" s="5">
        <v>2019.0</v>
      </c>
      <c r="G471" s="5" t="s">
        <v>1173</v>
      </c>
      <c r="H471" s="5" t="s">
        <v>847</v>
      </c>
      <c r="I471" s="5">
        <v>39.0</v>
      </c>
      <c r="K471" s="5" t="s">
        <v>30</v>
      </c>
      <c r="M471" s="5">
        <v>30.0</v>
      </c>
    </row>
    <row r="472">
      <c r="A472" s="89" t="str">
        <f t="shared" si="32"/>
        <v>#VALUE!</v>
      </c>
      <c r="B472" s="5"/>
      <c r="C472" s="5"/>
      <c r="D472" s="90" t="s">
        <v>21</v>
      </c>
      <c r="E472" s="90" t="s">
        <v>1174</v>
      </c>
      <c r="F472" s="5">
        <v>2019.0</v>
      </c>
      <c r="G472" s="5" t="s">
        <v>905</v>
      </c>
      <c r="H472" s="5" t="s">
        <v>1175</v>
      </c>
      <c r="I472" s="5">
        <v>323.0</v>
      </c>
      <c r="K472" s="5" t="s">
        <v>30</v>
      </c>
      <c r="M472" s="5">
        <v>30.0</v>
      </c>
    </row>
    <row r="473">
      <c r="A473" s="89" t="str">
        <f t="shared" si="32"/>
        <v>#VALUE!</v>
      </c>
      <c r="B473" s="5"/>
      <c r="C473" s="5"/>
      <c r="D473" s="90" t="s">
        <v>21</v>
      </c>
      <c r="E473" s="90" t="s">
        <v>1176</v>
      </c>
      <c r="F473" s="5">
        <v>2019.0</v>
      </c>
      <c r="G473" s="5" t="s">
        <v>905</v>
      </c>
      <c r="H473" s="5" t="s">
        <v>1175</v>
      </c>
      <c r="I473" s="5">
        <v>323.0</v>
      </c>
      <c r="K473" s="5" t="s">
        <v>30</v>
      </c>
      <c r="M473" s="5">
        <v>30.0</v>
      </c>
    </row>
    <row r="474">
      <c r="A474" s="89" t="str">
        <f t="shared" si="32"/>
        <v>#VALUE!</v>
      </c>
      <c r="B474" s="5"/>
      <c r="C474" s="5"/>
      <c r="D474" s="90" t="s">
        <v>21</v>
      </c>
      <c r="E474" s="90" t="s">
        <v>1177</v>
      </c>
      <c r="F474" s="5">
        <v>2019.0</v>
      </c>
      <c r="G474" s="5" t="s">
        <v>905</v>
      </c>
      <c r="H474" s="5" t="s">
        <v>1175</v>
      </c>
      <c r="I474" s="5">
        <v>323.0</v>
      </c>
      <c r="K474" s="5" t="s">
        <v>30</v>
      </c>
      <c r="M474" s="5">
        <v>30.0</v>
      </c>
    </row>
    <row r="475">
      <c r="A475" s="89" t="str">
        <f t="shared" si="32"/>
        <v>#VALUE!</v>
      </c>
      <c r="B475" s="5"/>
      <c r="C475" s="5"/>
      <c r="D475" s="90" t="s">
        <v>21</v>
      </c>
      <c r="E475" s="90" t="s">
        <v>1178</v>
      </c>
      <c r="F475" s="5">
        <v>2019.0</v>
      </c>
      <c r="G475" s="5" t="s">
        <v>905</v>
      </c>
      <c r="H475" s="5" t="s">
        <v>1175</v>
      </c>
      <c r="I475" s="5">
        <v>323.0</v>
      </c>
      <c r="K475" s="5" t="s">
        <v>30</v>
      </c>
      <c r="M475" s="5">
        <v>30.0</v>
      </c>
    </row>
    <row r="476">
      <c r="A476" s="89" t="str">
        <f t="shared" si="32"/>
        <v>#VALUE!</v>
      </c>
      <c r="B476" s="5"/>
      <c r="C476" s="5"/>
      <c r="D476" s="90" t="s">
        <v>21</v>
      </c>
      <c r="E476" s="90" t="s">
        <v>1179</v>
      </c>
      <c r="F476" s="5">
        <v>2019.0</v>
      </c>
      <c r="G476" s="5" t="s">
        <v>905</v>
      </c>
      <c r="H476" s="5" t="s">
        <v>1175</v>
      </c>
      <c r="I476" s="5">
        <v>323.0</v>
      </c>
      <c r="K476" s="5" t="s">
        <v>30</v>
      </c>
      <c r="M476" s="5">
        <v>30.0</v>
      </c>
    </row>
    <row r="477">
      <c r="A477" s="89" t="str">
        <f t="shared" si="32"/>
        <v>#VALUE!</v>
      </c>
      <c r="B477" s="5"/>
      <c r="C477" s="5"/>
      <c r="D477" s="90" t="s">
        <v>21</v>
      </c>
      <c r="E477" s="90" t="s">
        <v>1180</v>
      </c>
      <c r="F477" s="5">
        <v>2019.0</v>
      </c>
      <c r="G477" s="5" t="s">
        <v>905</v>
      </c>
      <c r="H477" s="110" t="s">
        <v>1089</v>
      </c>
      <c r="I477" s="5">
        <v>353.0</v>
      </c>
      <c r="K477" s="5" t="s">
        <v>30</v>
      </c>
      <c r="M477" s="5">
        <v>30.0</v>
      </c>
    </row>
    <row r="478">
      <c r="A478" s="89" t="str">
        <f t="shared" si="32"/>
        <v>#VALUE!</v>
      </c>
      <c r="B478" s="5"/>
      <c r="C478" s="5"/>
      <c r="D478" s="90" t="s">
        <v>66</v>
      </c>
      <c r="E478" s="5">
        <v>3067481.0</v>
      </c>
      <c r="F478" s="5">
        <v>2020.0</v>
      </c>
      <c r="G478" s="5" t="s">
        <v>119</v>
      </c>
      <c r="H478" s="5" t="s">
        <v>927</v>
      </c>
      <c r="J478" s="5" t="s">
        <v>953</v>
      </c>
      <c r="K478" s="5" t="s">
        <v>961</v>
      </c>
      <c r="M478" s="5">
        <v>30.0</v>
      </c>
    </row>
    <row r="479">
      <c r="A479" s="89">
        <f>'Drop 1 BBALL'!A302+1</f>
        <v>12182</v>
      </c>
      <c r="B479" s="5"/>
      <c r="C479" s="5"/>
      <c r="D479" s="90" t="s">
        <v>66</v>
      </c>
      <c r="E479" s="5">
        <v>1753153.0</v>
      </c>
      <c r="F479" s="5">
        <v>2020.0</v>
      </c>
      <c r="G479" s="5" t="s">
        <v>119</v>
      </c>
      <c r="H479" s="5" t="s">
        <v>927</v>
      </c>
      <c r="K479" s="5" t="s">
        <v>961</v>
      </c>
      <c r="M479" s="5">
        <v>30.0</v>
      </c>
    </row>
    <row r="480">
      <c r="A480" s="89">
        <f t="shared" ref="A480:A486" si="33">A479+1</f>
        <v>12183</v>
      </c>
      <c r="B480" s="5"/>
      <c r="C480" s="5"/>
      <c r="D480" s="90" t="s">
        <v>66</v>
      </c>
      <c r="E480" s="90" t="s">
        <v>1181</v>
      </c>
      <c r="F480" s="5">
        <v>2020.0</v>
      </c>
      <c r="G480" s="5" t="s">
        <v>956</v>
      </c>
      <c r="H480" s="5" t="s">
        <v>1182</v>
      </c>
      <c r="J480" s="5" t="s">
        <v>1183</v>
      </c>
      <c r="K480" s="5" t="s">
        <v>68</v>
      </c>
      <c r="M480" s="5">
        <v>30.0</v>
      </c>
    </row>
    <row r="481">
      <c r="A481" s="89">
        <f t="shared" si="33"/>
        <v>12184</v>
      </c>
      <c r="B481" s="5"/>
      <c r="C481" s="5"/>
      <c r="D481" s="90" t="s">
        <v>66</v>
      </c>
      <c r="E481" s="5">
        <v>3752423.0</v>
      </c>
      <c r="F481" s="5">
        <v>2020.0</v>
      </c>
      <c r="G481" s="5" t="s">
        <v>956</v>
      </c>
      <c r="H481" s="5" t="s">
        <v>880</v>
      </c>
      <c r="J481" s="5" t="s">
        <v>1098</v>
      </c>
      <c r="K481" s="5" t="s">
        <v>467</v>
      </c>
      <c r="M481" s="5">
        <v>30.0</v>
      </c>
    </row>
    <row r="482">
      <c r="A482" s="89">
        <f t="shared" si="33"/>
        <v>12185</v>
      </c>
      <c r="B482" s="5"/>
      <c r="C482" s="5"/>
      <c r="D482" s="90" t="s">
        <v>66</v>
      </c>
      <c r="E482" s="5">
        <v>2358667.0</v>
      </c>
      <c r="F482" s="5">
        <v>2020.0</v>
      </c>
      <c r="G482" s="5" t="s">
        <v>954</v>
      </c>
      <c r="H482" s="5" t="s">
        <v>845</v>
      </c>
      <c r="K482" s="5" t="s">
        <v>961</v>
      </c>
      <c r="M482" s="5">
        <v>30.0</v>
      </c>
    </row>
    <row r="483">
      <c r="A483" s="89">
        <f t="shared" si="33"/>
        <v>12186</v>
      </c>
      <c r="D483" s="90" t="s">
        <v>66</v>
      </c>
      <c r="E483" s="111">
        <v>7830717.0</v>
      </c>
      <c r="F483" s="111">
        <v>2020.0</v>
      </c>
      <c r="G483" s="111" t="s">
        <v>119</v>
      </c>
      <c r="H483" s="111" t="s">
        <v>927</v>
      </c>
      <c r="I483" s="111">
        <v>317.0</v>
      </c>
      <c r="J483" s="114"/>
      <c r="K483" s="111" t="s">
        <v>244</v>
      </c>
      <c r="M483" s="5">
        <v>30.0</v>
      </c>
    </row>
    <row r="484">
      <c r="A484" s="89">
        <f t="shared" si="33"/>
        <v>12187</v>
      </c>
      <c r="D484" s="90" t="s">
        <v>66</v>
      </c>
      <c r="E484" s="111">
        <v>2206836.0</v>
      </c>
      <c r="F484" s="111">
        <v>2020.0</v>
      </c>
      <c r="G484" s="111" t="s">
        <v>119</v>
      </c>
      <c r="H484" s="111" t="s">
        <v>927</v>
      </c>
      <c r="I484" s="111">
        <v>317.0</v>
      </c>
      <c r="J484" s="114"/>
      <c r="K484" s="111" t="s">
        <v>244</v>
      </c>
      <c r="M484" s="5">
        <v>30.0</v>
      </c>
    </row>
    <row r="485">
      <c r="A485" s="89">
        <f t="shared" si="33"/>
        <v>12188</v>
      </c>
      <c r="D485" s="90" t="s">
        <v>66</v>
      </c>
      <c r="E485" s="111">
        <v>4218615.0</v>
      </c>
      <c r="F485" s="111">
        <v>2020.0</v>
      </c>
      <c r="G485" s="111" t="s">
        <v>119</v>
      </c>
      <c r="H485" s="111" t="s">
        <v>927</v>
      </c>
      <c r="I485" s="111">
        <v>317.0</v>
      </c>
      <c r="J485" s="114"/>
      <c r="K485" s="111" t="s">
        <v>244</v>
      </c>
      <c r="M485" s="5">
        <v>30.0</v>
      </c>
    </row>
    <row r="486">
      <c r="A486" s="89">
        <f t="shared" si="33"/>
        <v>12189</v>
      </c>
      <c r="D486" s="90" t="s">
        <v>66</v>
      </c>
      <c r="E486" s="111">
        <v>7026036.0</v>
      </c>
      <c r="F486" s="111">
        <v>2020.0</v>
      </c>
      <c r="G486" s="111" t="s">
        <v>119</v>
      </c>
      <c r="H486" s="111" t="s">
        <v>927</v>
      </c>
      <c r="I486" s="111">
        <v>317.0</v>
      </c>
      <c r="J486" s="114"/>
      <c r="K486" s="111" t="s">
        <v>244</v>
      </c>
      <c r="M486" s="5">
        <v>30.0</v>
      </c>
    </row>
    <row r="487">
      <c r="A487" s="89">
        <f>'Drop 1 BBALL'!A308+1</f>
        <v>11996</v>
      </c>
      <c r="D487" s="90" t="s">
        <v>66</v>
      </c>
      <c r="E487" s="111">
        <v>7866832.0</v>
      </c>
      <c r="F487" s="111">
        <v>2020.0</v>
      </c>
      <c r="G487" s="111" t="s">
        <v>119</v>
      </c>
      <c r="H487" s="111" t="s">
        <v>927</v>
      </c>
      <c r="I487" s="111">
        <v>317.0</v>
      </c>
      <c r="J487" s="114"/>
      <c r="K487" s="111" t="s">
        <v>244</v>
      </c>
      <c r="M487" s="5">
        <v>30.0</v>
      </c>
    </row>
    <row r="488">
      <c r="A488" s="89">
        <f t="shared" ref="A488:A489" si="34">A487+1</f>
        <v>11997</v>
      </c>
      <c r="D488" s="90" t="s">
        <v>66</v>
      </c>
      <c r="E488" s="111">
        <v>1435556.0</v>
      </c>
      <c r="F488" s="111">
        <v>2020.0</v>
      </c>
      <c r="G488" s="111" t="s">
        <v>119</v>
      </c>
      <c r="H488" s="111" t="s">
        <v>927</v>
      </c>
      <c r="I488" s="111">
        <v>317.0</v>
      </c>
      <c r="J488" s="114"/>
      <c r="K488" s="111" t="s">
        <v>244</v>
      </c>
      <c r="M488" s="5">
        <v>30.0</v>
      </c>
    </row>
    <row r="489">
      <c r="A489" s="89">
        <f t="shared" si="34"/>
        <v>11998</v>
      </c>
      <c r="D489" s="90" t="s">
        <v>66</v>
      </c>
      <c r="E489" s="115" t="s">
        <v>1184</v>
      </c>
      <c r="F489" s="111">
        <v>2020.0</v>
      </c>
      <c r="G489" s="111" t="s">
        <v>119</v>
      </c>
      <c r="H489" s="111" t="s">
        <v>927</v>
      </c>
      <c r="I489" s="111">
        <v>317.0</v>
      </c>
      <c r="J489" s="114"/>
      <c r="K489" s="111" t="s">
        <v>244</v>
      </c>
      <c r="M489" s="5">
        <v>30.0</v>
      </c>
    </row>
    <row r="490">
      <c r="A490" s="89">
        <f>'Drop 1 BBALL'!A309+1</f>
        <v>11997</v>
      </c>
      <c r="D490" s="90" t="s">
        <v>66</v>
      </c>
      <c r="E490" s="111">
        <v>4713532.0</v>
      </c>
      <c r="F490" s="111">
        <v>2020.0</v>
      </c>
      <c r="G490" s="111" t="s">
        <v>119</v>
      </c>
      <c r="H490" s="111" t="s">
        <v>927</v>
      </c>
      <c r="I490" s="111">
        <v>317.0</v>
      </c>
      <c r="J490" s="114"/>
      <c r="K490" s="111" t="s">
        <v>244</v>
      </c>
      <c r="M490" s="5">
        <v>30.0</v>
      </c>
    </row>
    <row r="491">
      <c r="A491" s="89">
        <f t="shared" ref="A491:A495" si="35">A490+1</f>
        <v>11998</v>
      </c>
      <c r="D491" s="90" t="s">
        <v>66</v>
      </c>
      <c r="E491" s="111">
        <v>1274585.0</v>
      </c>
      <c r="F491" s="111">
        <v>2020.0</v>
      </c>
      <c r="G491" s="111" t="s">
        <v>119</v>
      </c>
      <c r="H491" s="111" t="s">
        <v>927</v>
      </c>
      <c r="I491" s="111">
        <v>317.0</v>
      </c>
      <c r="J491" s="114"/>
      <c r="K491" s="111" t="s">
        <v>244</v>
      </c>
      <c r="M491" s="5">
        <v>30.0</v>
      </c>
    </row>
    <row r="492">
      <c r="A492" s="89">
        <f t="shared" si="35"/>
        <v>11999</v>
      </c>
      <c r="D492" s="90" t="s">
        <v>21</v>
      </c>
      <c r="E492" s="90" t="s">
        <v>1185</v>
      </c>
      <c r="F492" s="5">
        <v>2020.0</v>
      </c>
      <c r="G492" s="5" t="s">
        <v>1186</v>
      </c>
      <c r="H492" s="5" t="s">
        <v>880</v>
      </c>
      <c r="I492" s="5">
        <v>4.0</v>
      </c>
      <c r="J492" s="199" t="s">
        <v>1187</v>
      </c>
      <c r="K492" s="5" t="s">
        <v>25</v>
      </c>
      <c r="M492" s="5">
        <v>30.0</v>
      </c>
    </row>
    <row r="493">
      <c r="A493" s="89">
        <f t="shared" si="35"/>
        <v>12000</v>
      </c>
      <c r="D493" s="90" t="s">
        <v>21</v>
      </c>
      <c r="E493" s="90" t="s">
        <v>1188</v>
      </c>
      <c r="F493" s="5">
        <v>2020.0</v>
      </c>
      <c r="G493" s="5" t="s">
        <v>884</v>
      </c>
      <c r="H493" s="5" t="s">
        <v>880</v>
      </c>
      <c r="I493" s="5">
        <v>204.0</v>
      </c>
      <c r="J493" s="199"/>
      <c r="K493" s="5" t="s">
        <v>25</v>
      </c>
      <c r="M493" s="5">
        <v>30.0</v>
      </c>
    </row>
    <row r="494">
      <c r="A494" s="89">
        <f t="shared" si="35"/>
        <v>12001</v>
      </c>
      <c r="D494" s="90" t="s">
        <v>21</v>
      </c>
      <c r="E494" s="90" t="s">
        <v>1189</v>
      </c>
      <c r="F494" s="5">
        <v>2020.0</v>
      </c>
      <c r="G494" s="5" t="s">
        <v>1190</v>
      </c>
      <c r="H494" s="5" t="s">
        <v>964</v>
      </c>
      <c r="I494" s="5" t="s">
        <v>1191</v>
      </c>
      <c r="J494" s="5" t="s">
        <v>1192</v>
      </c>
      <c r="K494" s="5" t="s">
        <v>25</v>
      </c>
      <c r="M494" s="5">
        <v>30.0</v>
      </c>
    </row>
    <row r="495">
      <c r="A495" s="89">
        <f t="shared" si="35"/>
        <v>12002</v>
      </c>
      <c r="D495" s="90" t="s">
        <v>21</v>
      </c>
      <c r="E495" s="90" t="s">
        <v>1193</v>
      </c>
      <c r="F495" s="5">
        <v>2018.0</v>
      </c>
      <c r="G495" s="5" t="s">
        <v>305</v>
      </c>
      <c r="H495" s="5" t="s">
        <v>1087</v>
      </c>
      <c r="I495" s="5">
        <v>167.0</v>
      </c>
      <c r="J495" s="5"/>
      <c r="K495" s="5" t="s">
        <v>72</v>
      </c>
      <c r="M495" s="5">
        <v>30.0</v>
      </c>
    </row>
    <row r="496">
      <c r="A496" s="5">
        <v>11913.0</v>
      </c>
      <c r="D496" s="90" t="s">
        <v>21</v>
      </c>
      <c r="E496" s="5">
        <v>5.4088428E7</v>
      </c>
      <c r="F496" s="5">
        <v>1979.0</v>
      </c>
      <c r="G496" s="5" t="s">
        <v>62</v>
      </c>
      <c r="H496" s="5" t="s">
        <v>1194</v>
      </c>
      <c r="J496" s="5">
        <v>308.0</v>
      </c>
      <c r="K496" s="5" t="s">
        <v>666</v>
      </c>
      <c r="M496" s="5">
        <v>30.0</v>
      </c>
    </row>
    <row r="497">
      <c r="A497" s="5">
        <v>12123.0</v>
      </c>
      <c r="D497" s="90" t="s">
        <v>66</v>
      </c>
      <c r="E497" s="90" t="s">
        <v>1195</v>
      </c>
      <c r="F497" s="5">
        <v>1989.0</v>
      </c>
      <c r="G497" s="5" t="s">
        <v>90</v>
      </c>
      <c r="H497" s="5" t="s">
        <v>967</v>
      </c>
      <c r="J497" s="5">
        <v>270.0</v>
      </c>
      <c r="K497" s="5" t="s">
        <v>808</v>
      </c>
      <c r="M497" s="5">
        <v>30.0</v>
      </c>
    </row>
    <row r="498">
      <c r="A498" s="5">
        <v>12149.0</v>
      </c>
      <c r="D498" s="90" t="s">
        <v>21</v>
      </c>
      <c r="E498" s="90" t="s">
        <v>1196</v>
      </c>
      <c r="F498" s="5">
        <v>1987.0</v>
      </c>
      <c r="G498" s="5" t="s">
        <v>62</v>
      </c>
      <c r="H498" s="5" t="s">
        <v>986</v>
      </c>
      <c r="J498" s="5">
        <v>31.0</v>
      </c>
      <c r="K498" s="5" t="s">
        <v>25</v>
      </c>
      <c r="M498" s="5">
        <v>30.0</v>
      </c>
    </row>
    <row r="499">
      <c r="A499" s="5">
        <v>12150.0</v>
      </c>
      <c r="D499" s="90" t="s">
        <v>21</v>
      </c>
      <c r="E499" s="90" t="s">
        <v>1197</v>
      </c>
      <c r="F499" s="5">
        <v>1987.0</v>
      </c>
      <c r="G499" s="5" t="s">
        <v>62</v>
      </c>
      <c r="H499" s="5" t="s">
        <v>986</v>
      </c>
      <c r="J499" s="5">
        <v>31.0</v>
      </c>
      <c r="K499" s="5" t="s">
        <v>25</v>
      </c>
      <c r="M499" s="5">
        <v>30.0</v>
      </c>
    </row>
    <row r="500">
      <c r="A500" s="5">
        <v>12151.0</v>
      </c>
      <c r="D500" s="90" t="s">
        <v>21</v>
      </c>
      <c r="E500" s="90" t="s">
        <v>1198</v>
      </c>
      <c r="F500" s="5">
        <v>1987.0</v>
      </c>
      <c r="G500" s="5" t="s">
        <v>62</v>
      </c>
      <c r="H500" s="5" t="s">
        <v>986</v>
      </c>
      <c r="J500" s="5">
        <v>31.0</v>
      </c>
      <c r="K500" s="5" t="s">
        <v>25</v>
      </c>
      <c r="M500" s="5">
        <v>30.0</v>
      </c>
    </row>
    <row r="501">
      <c r="A501" s="5">
        <f>A500+1</f>
        <v>12152</v>
      </c>
      <c r="D501" s="90" t="s">
        <v>21</v>
      </c>
      <c r="E501" s="90" t="s">
        <v>1199</v>
      </c>
      <c r="F501" s="5">
        <v>1989.0</v>
      </c>
      <c r="G501" s="5" t="s">
        <v>330</v>
      </c>
      <c r="H501" s="5" t="s">
        <v>967</v>
      </c>
      <c r="I501" s="5" t="s">
        <v>968</v>
      </c>
      <c r="J501" s="5" t="s">
        <v>105</v>
      </c>
      <c r="K501" s="5" t="s">
        <v>25</v>
      </c>
      <c r="M501" s="5">
        <v>30.0</v>
      </c>
    </row>
    <row r="502">
      <c r="A502" s="5" t="s">
        <v>2854</v>
      </c>
      <c r="D502" s="90" t="s">
        <v>66</v>
      </c>
      <c r="E502" s="90" t="s">
        <v>1200</v>
      </c>
      <c r="F502" s="5">
        <v>2019.0</v>
      </c>
      <c r="G502" s="5" t="s">
        <v>119</v>
      </c>
      <c r="H502" s="5" t="s">
        <v>1201</v>
      </c>
      <c r="I502" s="5">
        <v>302.0</v>
      </c>
      <c r="J502" s="5" t="s">
        <v>243</v>
      </c>
      <c r="K502" s="5" t="s">
        <v>244</v>
      </c>
      <c r="M502" s="5">
        <v>30.0</v>
      </c>
    </row>
    <row r="503">
      <c r="A503" s="5" t="s">
        <v>2854</v>
      </c>
      <c r="D503" s="90" t="s">
        <v>66</v>
      </c>
      <c r="E503" s="90" t="s">
        <v>1202</v>
      </c>
      <c r="F503" s="5">
        <v>2019.0</v>
      </c>
      <c r="G503" s="5" t="s">
        <v>119</v>
      </c>
      <c r="H503" s="5" t="s">
        <v>1201</v>
      </c>
      <c r="I503" s="5">
        <v>302.0</v>
      </c>
      <c r="J503" s="5" t="s">
        <v>243</v>
      </c>
      <c r="K503" s="5" t="s">
        <v>244</v>
      </c>
      <c r="M503" s="5">
        <v>30.0</v>
      </c>
    </row>
    <row r="504">
      <c r="A504" s="5" t="s">
        <v>2854</v>
      </c>
      <c r="D504" s="90" t="s">
        <v>66</v>
      </c>
      <c r="E504" s="90" t="s">
        <v>1203</v>
      </c>
      <c r="F504" s="5">
        <v>2019.0</v>
      </c>
      <c r="G504" s="5" t="s">
        <v>119</v>
      </c>
      <c r="H504" s="5" t="s">
        <v>1201</v>
      </c>
      <c r="I504" s="5">
        <v>302.0</v>
      </c>
      <c r="J504" s="5" t="s">
        <v>243</v>
      </c>
      <c r="K504" s="5" t="s">
        <v>244</v>
      </c>
      <c r="M504" s="5">
        <v>30.0</v>
      </c>
    </row>
    <row r="505">
      <c r="A505" s="5" t="s">
        <v>2854</v>
      </c>
      <c r="D505" s="90" t="s">
        <v>66</v>
      </c>
      <c r="E505" s="90" t="s">
        <v>1204</v>
      </c>
      <c r="F505" s="5">
        <v>2019.0</v>
      </c>
      <c r="G505" s="5" t="s">
        <v>119</v>
      </c>
      <c r="H505" s="5" t="s">
        <v>1201</v>
      </c>
      <c r="I505" s="5">
        <v>302.0</v>
      </c>
      <c r="J505" s="5" t="s">
        <v>243</v>
      </c>
      <c r="K505" s="5" t="s">
        <v>244</v>
      </c>
      <c r="M505" s="5">
        <v>30.0</v>
      </c>
    </row>
    <row r="506">
      <c r="A506" s="5" t="s">
        <v>2854</v>
      </c>
      <c r="D506" s="90" t="s">
        <v>66</v>
      </c>
      <c r="E506" s="90" t="s">
        <v>1205</v>
      </c>
      <c r="F506" s="5">
        <v>2019.0</v>
      </c>
      <c r="G506" s="5" t="s">
        <v>119</v>
      </c>
      <c r="H506" s="5" t="s">
        <v>1201</v>
      </c>
      <c r="I506" s="5">
        <v>302.0</v>
      </c>
      <c r="J506" s="5" t="s">
        <v>243</v>
      </c>
      <c r="K506" s="5" t="s">
        <v>244</v>
      </c>
      <c r="M506" s="5">
        <v>30.0</v>
      </c>
    </row>
    <row r="507">
      <c r="A507" s="5" t="s">
        <v>2854</v>
      </c>
      <c r="D507" s="90" t="s">
        <v>66</v>
      </c>
      <c r="E507" s="90" t="s">
        <v>1206</v>
      </c>
      <c r="F507" s="5">
        <v>2019.0</v>
      </c>
      <c r="G507" s="5" t="s">
        <v>119</v>
      </c>
      <c r="H507" s="5" t="s">
        <v>1201</v>
      </c>
      <c r="I507" s="5">
        <v>302.0</v>
      </c>
      <c r="J507" s="5" t="s">
        <v>243</v>
      </c>
      <c r="K507" s="5" t="s">
        <v>244</v>
      </c>
      <c r="M507" s="5">
        <v>30.0</v>
      </c>
    </row>
    <row r="508">
      <c r="A508" s="5" t="s">
        <v>2854</v>
      </c>
      <c r="D508" s="90" t="s">
        <v>66</v>
      </c>
      <c r="E508" s="90" t="s">
        <v>1207</v>
      </c>
      <c r="F508" s="5">
        <v>2019.0</v>
      </c>
      <c r="G508" s="5" t="s">
        <v>119</v>
      </c>
      <c r="H508" s="5" t="s">
        <v>1201</v>
      </c>
      <c r="I508" s="5">
        <v>302.0</v>
      </c>
      <c r="J508" s="5" t="s">
        <v>243</v>
      </c>
      <c r="K508" s="5" t="s">
        <v>244</v>
      </c>
      <c r="M508" s="5">
        <v>30.0</v>
      </c>
    </row>
    <row r="509">
      <c r="A509" s="5" t="s">
        <v>2854</v>
      </c>
      <c r="D509" s="90" t="s">
        <v>66</v>
      </c>
      <c r="E509" s="90" t="s">
        <v>1208</v>
      </c>
      <c r="F509" s="5">
        <v>2019.0</v>
      </c>
      <c r="G509" s="5" t="s">
        <v>119</v>
      </c>
      <c r="H509" s="5" t="s">
        <v>1201</v>
      </c>
      <c r="I509" s="5">
        <v>302.0</v>
      </c>
      <c r="J509" s="5" t="s">
        <v>243</v>
      </c>
      <c r="K509" s="5" t="s">
        <v>244</v>
      </c>
      <c r="M509" s="5">
        <v>30.0</v>
      </c>
    </row>
    <row r="510">
      <c r="A510" s="5" t="s">
        <v>2854</v>
      </c>
      <c r="D510" s="90" t="s">
        <v>66</v>
      </c>
      <c r="E510" s="90" t="s">
        <v>1209</v>
      </c>
      <c r="F510" s="5">
        <v>2019.0</v>
      </c>
      <c r="G510" s="5" t="s">
        <v>119</v>
      </c>
      <c r="H510" s="5" t="s">
        <v>1201</v>
      </c>
      <c r="I510" s="5">
        <v>302.0</v>
      </c>
      <c r="J510" s="5" t="s">
        <v>243</v>
      </c>
      <c r="K510" s="5" t="s">
        <v>244</v>
      </c>
      <c r="M510" s="5">
        <v>30.0</v>
      </c>
    </row>
    <row r="511">
      <c r="A511" s="5" t="s">
        <v>2854</v>
      </c>
      <c r="D511" s="90" t="s">
        <v>66</v>
      </c>
      <c r="E511" s="90" t="s">
        <v>1210</v>
      </c>
      <c r="F511" s="5">
        <v>2019.0</v>
      </c>
      <c r="G511" s="5" t="s">
        <v>119</v>
      </c>
      <c r="H511" s="5" t="s">
        <v>1201</v>
      </c>
      <c r="I511" s="5">
        <v>302.0</v>
      </c>
      <c r="J511" s="5" t="s">
        <v>243</v>
      </c>
      <c r="K511" s="5" t="s">
        <v>244</v>
      </c>
      <c r="M511" s="5">
        <v>30.0</v>
      </c>
    </row>
    <row r="512">
      <c r="A512" s="5" t="s">
        <v>2854</v>
      </c>
      <c r="D512" s="90" t="s">
        <v>66</v>
      </c>
      <c r="E512" s="90" t="s">
        <v>1211</v>
      </c>
      <c r="F512" s="5">
        <v>2019.0</v>
      </c>
      <c r="G512" s="5" t="s">
        <v>119</v>
      </c>
      <c r="H512" s="5" t="s">
        <v>1201</v>
      </c>
      <c r="I512" s="5">
        <v>302.0</v>
      </c>
      <c r="J512" s="5" t="s">
        <v>243</v>
      </c>
      <c r="K512" s="5" t="s">
        <v>244</v>
      </c>
      <c r="M512" s="5">
        <v>30.0</v>
      </c>
    </row>
    <row r="513">
      <c r="A513" s="5" t="s">
        <v>2854</v>
      </c>
      <c r="D513" s="90" t="s">
        <v>21</v>
      </c>
      <c r="E513" s="90" t="s">
        <v>1212</v>
      </c>
      <c r="F513" s="5">
        <v>1989.0</v>
      </c>
      <c r="G513" s="5" t="s">
        <v>330</v>
      </c>
      <c r="H513" s="5" t="s">
        <v>997</v>
      </c>
      <c r="I513" s="5" t="s">
        <v>1213</v>
      </c>
      <c r="J513" s="5" t="s">
        <v>105</v>
      </c>
      <c r="K513" s="5" t="s">
        <v>25</v>
      </c>
      <c r="M513" s="5">
        <v>30.0</v>
      </c>
    </row>
    <row r="514">
      <c r="A514" s="5" t="s">
        <v>2854</v>
      </c>
      <c r="D514" s="112"/>
      <c r="E514" s="90" t="s">
        <v>1214</v>
      </c>
      <c r="F514" s="5">
        <v>1990.0</v>
      </c>
      <c r="G514" s="5" t="s">
        <v>330</v>
      </c>
      <c r="H514" s="5" t="s">
        <v>1215</v>
      </c>
      <c r="I514" s="5" t="s">
        <v>1216</v>
      </c>
      <c r="J514" s="5" t="s">
        <v>105</v>
      </c>
      <c r="K514" s="5" t="s">
        <v>25</v>
      </c>
      <c r="M514" s="5">
        <v>30.0</v>
      </c>
    </row>
    <row r="515">
      <c r="A515" s="5" t="s">
        <v>2854</v>
      </c>
      <c r="D515" s="112"/>
      <c r="E515" s="90" t="s">
        <v>1217</v>
      </c>
      <c r="F515" s="5">
        <v>1990.0</v>
      </c>
      <c r="G515" s="5" t="s">
        <v>330</v>
      </c>
      <c r="H515" s="5" t="s">
        <v>1215</v>
      </c>
      <c r="I515" s="5" t="s">
        <v>1216</v>
      </c>
      <c r="J515" s="5" t="s">
        <v>105</v>
      </c>
      <c r="K515" s="5" t="s">
        <v>25</v>
      </c>
      <c r="M515" s="5">
        <v>30.0</v>
      </c>
    </row>
    <row r="516">
      <c r="A516" s="5" t="s">
        <v>2854</v>
      </c>
      <c r="D516" s="112"/>
      <c r="E516" s="90" t="s">
        <v>1218</v>
      </c>
      <c r="F516" s="5">
        <v>1990.0</v>
      </c>
      <c r="G516" s="5" t="s">
        <v>330</v>
      </c>
      <c r="H516" s="5" t="s">
        <v>1215</v>
      </c>
      <c r="I516" s="5" t="s">
        <v>1216</v>
      </c>
      <c r="J516" s="5" t="s">
        <v>105</v>
      </c>
      <c r="K516" s="5" t="s">
        <v>25</v>
      </c>
      <c r="M516" s="5">
        <v>30.0</v>
      </c>
    </row>
    <row r="517">
      <c r="A517" s="89" t="str">
        <f t="shared" ref="A517:A519" si="36">A516+1</f>
        <v>#VALUE!</v>
      </c>
      <c r="B517" s="5"/>
      <c r="C517" s="5"/>
      <c r="D517" s="90" t="s">
        <v>161</v>
      </c>
      <c r="E517" s="90" t="s">
        <v>840</v>
      </c>
      <c r="F517" s="5">
        <v>2020.0</v>
      </c>
      <c r="G517" s="5" t="s">
        <v>837</v>
      </c>
      <c r="H517" s="5" t="s">
        <v>1219</v>
      </c>
      <c r="I517" s="5">
        <v>6.0</v>
      </c>
      <c r="J517" s="5" t="s">
        <v>842</v>
      </c>
      <c r="K517" s="5" t="s">
        <v>30</v>
      </c>
      <c r="M517" s="5">
        <v>35.0</v>
      </c>
    </row>
    <row r="518">
      <c r="A518" s="89" t="str">
        <f t="shared" si="36"/>
        <v>#VALUE!</v>
      </c>
      <c r="B518" s="5"/>
      <c r="C518" s="5"/>
      <c r="D518" s="90" t="s">
        <v>21</v>
      </c>
      <c r="E518" s="90" t="s">
        <v>1220</v>
      </c>
      <c r="F518" s="106">
        <v>2020.0</v>
      </c>
      <c r="G518" s="106" t="s">
        <v>786</v>
      </c>
      <c r="H518" s="106" t="s">
        <v>900</v>
      </c>
      <c r="I518" s="106">
        <v>331.0</v>
      </c>
      <c r="J518" s="106" t="s">
        <v>889</v>
      </c>
      <c r="K518" s="106" t="s">
        <v>25</v>
      </c>
      <c r="M518" s="5">
        <v>35.0</v>
      </c>
    </row>
    <row r="519">
      <c r="A519" s="89" t="str">
        <f t="shared" si="36"/>
        <v>#VALUE!</v>
      </c>
      <c r="B519" s="5"/>
      <c r="C519" s="5"/>
      <c r="D519" s="90" t="s">
        <v>21</v>
      </c>
      <c r="E519" s="90" t="s">
        <v>1221</v>
      </c>
      <c r="F519" s="191">
        <v>2020.0</v>
      </c>
      <c r="G519" s="191" t="s">
        <v>853</v>
      </c>
      <c r="H519" s="191" t="s">
        <v>986</v>
      </c>
      <c r="I519" s="191">
        <v>67.0</v>
      </c>
      <c r="J519" s="191" t="s">
        <v>886</v>
      </c>
      <c r="K519" s="191" t="s">
        <v>30</v>
      </c>
      <c r="M519" s="5">
        <v>35.0</v>
      </c>
    </row>
    <row r="520">
      <c r="A520" s="89" t="str">
        <f>'Drop 1 BBALL'!A201+1</f>
        <v>#VALUE!</v>
      </c>
      <c r="B520" s="5"/>
      <c r="C520" s="5"/>
      <c r="D520" s="90" t="s">
        <v>66</v>
      </c>
      <c r="E520" s="90" t="s">
        <v>1222</v>
      </c>
      <c r="F520" s="99">
        <v>3.0</v>
      </c>
      <c r="G520" s="99" t="s">
        <v>1223</v>
      </c>
      <c r="H520" s="99" t="s">
        <v>982</v>
      </c>
      <c r="I520" s="99">
        <v>5.0</v>
      </c>
      <c r="J520" s="100"/>
      <c r="K520" s="99" t="s">
        <v>467</v>
      </c>
      <c r="M520" s="5">
        <v>35.0</v>
      </c>
    </row>
    <row r="521">
      <c r="A521" s="89">
        <f>'Drop 1 TCG'!A3+1</f>
        <v>10972</v>
      </c>
      <c r="B521" s="5"/>
      <c r="C521" s="5"/>
      <c r="D521" s="90" t="s">
        <v>66</v>
      </c>
      <c r="E521" s="5">
        <v>3025370.0</v>
      </c>
      <c r="F521" s="5">
        <v>2020.0</v>
      </c>
      <c r="G521" s="5" t="s">
        <v>1224</v>
      </c>
      <c r="H521" s="5" t="s">
        <v>895</v>
      </c>
      <c r="K521" s="5" t="s">
        <v>961</v>
      </c>
      <c r="M521" s="5">
        <v>35.0</v>
      </c>
    </row>
    <row r="522">
      <c r="A522" s="89">
        <f t="shared" ref="A522:A527" si="37">A521+1</f>
        <v>10973</v>
      </c>
      <c r="B522" s="5"/>
      <c r="C522" s="5"/>
      <c r="D522" s="90" t="s">
        <v>66</v>
      </c>
      <c r="E522" s="5">
        <v>2800785.0</v>
      </c>
      <c r="F522" s="5">
        <v>2020.0</v>
      </c>
      <c r="G522" s="5" t="s">
        <v>1099</v>
      </c>
      <c r="H522" s="5" t="s">
        <v>1062</v>
      </c>
      <c r="J522" s="5" t="s">
        <v>1225</v>
      </c>
      <c r="K522" s="5" t="s">
        <v>68</v>
      </c>
      <c r="M522" s="5">
        <v>35.0</v>
      </c>
    </row>
    <row r="523">
      <c r="A523" s="89">
        <f t="shared" si="37"/>
        <v>10974</v>
      </c>
      <c r="B523" s="5"/>
      <c r="C523" s="5"/>
      <c r="D523" s="90" t="s">
        <v>66</v>
      </c>
      <c r="E523" s="5">
        <v>6183454.0</v>
      </c>
      <c r="F523" s="5">
        <v>2020.0</v>
      </c>
      <c r="G523" s="5" t="s">
        <v>954</v>
      </c>
      <c r="H523" s="5" t="s">
        <v>1060</v>
      </c>
      <c r="J523" s="5" t="s">
        <v>955</v>
      </c>
      <c r="K523" s="5" t="s">
        <v>467</v>
      </c>
      <c r="M523" s="5">
        <v>35.0</v>
      </c>
    </row>
    <row r="524">
      <c r="A524" s="89">
        <f t="shared" si="37"/>
        <v>10975</v>
      </c>
      <c r="D524" s="90" t="s">
        <v>66</v>
      </c>
      <c r="E524" s="5">
        <v>7884516.0</v>
      </c>
      <c r="F524" s="5">
        <v>2020.0</v>
      </c>
      <c r="G524" s="5" t="s">
        <v>954</v>
      </c>
      <c r="H524" s="5" t="s">
        <v>880</v>
      </c>
      <c r="K524" s="5" t="s">
        <v>961</v>
      </c>
      <c r="M524" s="5">
        <v>35.0</v>
      </c>
    </row>
    <row r="525">
      <c r="A525" s="89">
        <f t="shared" si="37"/>
        <v>10976</v>
      </c>
      <c r="D525" s="90" t="s">
        <v>66</v>
      </c>
      <c r="E525" s="111">
        <v>3621585.0</v>
      </c>
      <c r="F525" s="111">
        <v>2020.0</v>
      </c>
      <c r="G525" s="111" t="s">
        <v>884</v>
      </c>
      <c r="H525" s="111" t="s">
        <v>895</v>
      </c>
      <c r="I525" s="111">
        <v>261.0</v>
      </c>
      <c r="J525" s="111" t="s">
        <v>1226</v>
      </c>
      <c r="K525" s="111" t="s">
        <v>244</v>
      </c>
      <c r="M525" s="5">
        <v>35.0</v>
      </c>
    </row>
    <row r="526">
      <c r="A526" s="89">
        <f t="shared" si="37"/>
        <v>10977</v>
      </c>
      <c r="D526" s="90" t="s">
        <v>21</v>
      </c>
      <c r="E526" s="90" t="s">
        <v>1227</v>
      </c>
      <c r="F526" s="5">
        <v>2020.0</v>
      </c>
      <c r="G526" s="5" t="s">
        <v>884</v>
      </c>
      <c r="H526" s="5" t="s">
        <v>880</v>
      </c>
      <c r="I526" s="5">
        <v>204.0</v>
      </c>
      <c r="J526" s="5"/>
      <c r="K526" s="5" t="s">
        <v>25</v>
      </c>
      <c r="M526" s="5">
        <v>35.0</v>
      </c>
    </row>
    <row r="527">
      <c r="A527" s="89">
        <f t="shared" si="37"/>
        <v>10978</v>
      </c>
      <c r="B527" s="114"/>
      <c r="C527" s="114"/>
      <c r="D527" s="115" t="s">
        <v>21</v>
      </c>
      <c r="E527" s="115" t="s">
        <v>1228</v>
      </c>
      <c r="F527" s="111">
        <v>2020.0</v>
      </c>
      <c r="G527" s="111" t="s">
        <v>119</v>
      </c>
      <c r="H527" s="111" t="s">
        <v>1229</v>
      </c>
      <c r="I527" s="111">
        <v>175.0</v>
      </c>
      <c r="J527" s="111" t="s">
        <v>1230</v>
      </c>
      <c r="K527" s="111" t="s">
        <v>30</v>
      </c>
      <c r="M527" s="5">
        <v>35.0</v>
      </c>
    </row>
    <row r="528">
      <c r="A528" s="5">
        <v>12414.0</v>
      </c>
      <c r="D528" s="90" t="s">
        <v>21</v>
      </c>
      <c r="E528" s="90" t="s">
        <v>1231</v>
      </c>
      <c r="F528" s="5">
        <v>1989.0</v>
      </c>
      <c r="G528" s="5" t="s">
        <v>330</v>
      </c>
      <c r="H528" s="5" t="s">
        <v>967</v>
      </c>
      <c r="I528" s="5" t="s">
        <v>968</v>
      </c>
      <c r="J528" s="5" t="s">
        <v>105</v>
      </c>
      <c r="K528" s="5" t="s">
        <v>25</v>
      </c>
      <c r="M528" s="5">
        <v>35.0</v>
      </c>
    </row>
    <row r="529">
      <c r="A529" s="5">
        <v>12415.0</v>
      </c>
      <c r="D529" s="90" t="s">
        <v>21</v>
      </c>
      <c r="E529" s="90" t="s">
        <v>1232</v>
      </c>
      <c r="F529" s="5">
        <v>1989.0</v>
      </c>
      <c r="G529" s="5" t="s">
        <v>330</v>
      </c>
      <c r="H529" s="5" t="s">
        <v>967</v>
      </c>
      <c r="I529" s="5" t="s">
        <v>968</v>
      </c>
      <c r="J529" s="5" t="s">
        <v>105</v>
      </c>
      <c r="K529" s="5" t="s">
        <v>25</v>
      </c>
      <c r="M529" s="5">
        <v>35.0</v>
      </c>
    </row>
    <row r="530">
      <c r="A530" s="5">
        <v>12416.0</v>
      </c>
      <c r="D530" s="90" t="s">
        <v>21</v>
      </c>
      <c r="E530" s="90" t="s">
        <v>1233</v>
      </c>
      <c r="F530" s="5">
        <v>1989.0</v>
      </c>
      <c r="G530" s="5" t="s">
        <v>330</v>
      </c>
      <c r="H530" s="5" t="s">
        <v>967</v>
      </c>
      <c r="I530" s="5" t="s">
        <v>968</v>
      </c>
      <c r="J530" s="5" t="s">
        <v>105</v>
      </c>
      <c r="K530" s="5" t="s">
        <v>25</v>
      </c>
      <c r="M530" s="5">
        <v>35.0</v>
      </c>
    </row>
    <row r="531">
      <c r="A531" s="5">
        <v>12417.0</v>
      </c>
      <c r="D531" s="90" t="s">
        <v>21</v>
      </c>
      <c r="E531" s="90" t="s">
        <v>1234</v>
      </c>
      <c r="F531" s="5">
        <v>1989.0</v>
      </c>
      <c r="G531" s="5" t="s">
        <v>330</v>
      </c>
      <c r="H531" s="5" t="s">
        <v>967</v>
      </c>
      <c r="I531" s="5" t="s">
        <v>968</v>
      </c>
      <c r="J531" s="5" t="s">
        <v>105</v>
      </c>
      <c r="K531" s="5" t="s">
        <v>25</v>
      </c>
      <c r="M531" s="5">
        <v>35.0</v>
      </c>
    </row>
    <row r="532">
      <c r="A532" s="5">
        <v>12418.0</v>
      </c>
      <c r="D532" s="90" t="s">
        <v>21</v>
      </c>
      <c r="E532" s="90" t="s">
        <v>1235</v>
      </c>
      <c r="F532" s="5">
        <v>1989.0</v>
      </c>
      <c r="G532" s="5" t="s">
        <v>330</v>
      </c>
      <c r="H532" s="5" t="s">
        <v>967</v>
      </c>
      <c r="I532" s="5" t="s">
        <v>968</v>
      </c>
      <c r="J532" s="5" t="s">
        <v>105</v>
      </c>
      <c r="K532" s="5" t="s">
        <v>25</v>
      </c>
      <c r="M532" s="5">
        <v>35.0</v>
      </c>
    </row>
    <row r="533">
      <c r="A533" s="5">
        <v>12419.0</v>
      </c>
      <c r="D533" s="90" t="s">
        <v>21</v>
      </c>
      <c r="E533" s="90" t="s">
        <v>1236</v>
      </c>
      <c r="F533" s="5">
        <v>1989.0</v>
      </c>
      <c r="G533" s="5" t="s">
        <v>330</v>
      </c>
      <c r="H533" s="5" t="s">
        <v>967</v>
      </c>
      <c r="I533" s="5" t="s">
        <v>968</v>
      </c>
      <c r="J533" s="5" t="s">
        <v>105</v>
      </c>
      <c r="K533" s="5" t="s">
        <v>25</v>
      </c>
      <c r="M533" s="5">
        <v>35.0</v>
      </c>
    </row>
    <row r="534">
      <c r="A534" s="5">
        <v>12420.0</v>
      </c>
      <c r="D534" s="90" t="s">
        <v>21</v>
      </c>
      <c r="E534" s="90" t="s">
        <v>1237</v>
      </c>
      <c r="F534" s="5">
        <v>1989.0</v>
      </c>
      <c r="G534" s="5" t="s">
        <v>330</v>
      </c>
      <c r="H534" s="5" t="s">
        <v>967</v>
      </c>
      <c r="I534" s="5" t="s">
        <v>968</v>
      </c>
      <c r="J534" s="5" t="s">
        <v>105</v>
      </c>
      <c r="K534" s="5" t="s">
        <v>25</v>
      </c>
      <c r="M534" s="5">
        <v>35.0</v>
      </c>
    </row>
    <row r="535">
      <c r="A535" s="5">
        <v>12421.0</v>
      </c>
      <c r="D535" s="90" t="s">
        <v>21</v>
      </c>
      <c r="E535" s="90" t="s">
        <v>1238</v>
      </c>
      <c r="F535" s="5">
        <v>1989.0</v>
      </c>
      <c r="G535" s="5" t="s">
        <v>330</v>
      </c>
      <c r="H535" s="5" t="s">
        <v>967</v>
      </c>
      <c r="I535" s="5" t="s">
        <v>968</v>
      </c>
      <c r="J535" s="5" t="s">
        <v>105</v>
      </c>
      <c r="K535" s="5" t="s">
        <v>25</v>
      </c>
      <c r="M535" s="5">
        <v>35.0</v>
      </c>
    </row>
    <row r="536">
      <c r="A536" s="5">
        <v>12422.0</v>
      </c>
      <c r="D536" s="90" t="s">
        <v>21</v>
      </c>
      <c r="E536" s="90" t="s">
        <v>1239</v>
      </c>
      <c r="F536" s="5">
        <v>1989.0</v>
      </c>
      <c r="G536" s="5" t="s">
        <v>330</v>
      </c>
      <c r="H536" s="5" t="s">
        <v>967</v>
      </c>
      <c r="I536" s="5" t="s">
        <v>968</v>
      </c>
      <c r="J536" s="5" t="s">
        <v>105</v>
      </c>
      <c r="K536" s="5" t="s">
        <v>25</v>
      </c>
      <c r="M536" s="5">
        <v>35.0</v>
      </c>
    </row>
    <row r="537">
      <c r="A537" s="5">
        <v>12423.0</v>
      </c>
      <c r="D537" s="90" t="s">
        <v>21</v>
      </c>
      <c r="E537" s="90" t="s">
        <v>1240</v>
      </c>
      <c r="F537" s="5">
        <v>1989.0</v>
      </c>
      <c r="G537" s="5" t="s">
        <v>330</v>
      </c>
      <c r="H537" s="5" t="s">
        <v>967</v>
      </c>
      <c r="I537" s="5" t="s">
        <v>968</v>
      </c>
      <c r="J537" s="5" t="s">
        <v>105</v>
      </c>
      <c r="K537" s="5" t="s">
        <v>25</v>
      </c>
      <c r="M537" s="5">
        <v>35.0</v>
      </c>
    </row>
    <row r="538">
      <c r="A538" s="5" t="s">
        <v>2854</v>
      </c>
      <c r="D538" s="112"/>
      <c r="E538" s="90" t="s">
        <v>1241</v>
      </c>
      <c r="F538" s="5">
        <v>1989.0</v>
      </c>
      <c r="G538" s="5" t="s">
        <v>996</v>
      </c>
      <c r="H538" s="5" t="s">
        <v>967</v>
      </c>
      <c r="I538" s="5">
        <v>490.0</v>
      </c>
      <c r="J538" s="5" t="s">
        <v>105</v>
      </c>
      <c r="K538" s="5" t="s">
        <v>25</v>
      </c>
      <c r="M538" s="5">
        <v>35.0</v>
      </c>
    </row>
    <row r="539">
      <c r="A539" s="5" t="s">
        <v>2854</v>
      </c>
      <c r="D539" s="112"/>
      <c r="E539" s="90" t="s">
        <v>1242</v>
      </c>
      <c r="F539" s="5">
        <v>1989.0</v>
      </c>
      <c r="G539" s="5" t="s">
        <v>996</v>
      </c>
      <c r="H539" s="5" t="s">
        <v>967</v>
      </c>
      <c r="I539" s="5">
        <v>490.0</v>
      </c>
      <c r="J539" s="5" t="s">
        <v>105</v>
      </c>
      <c r="K539" s="5" t="s">
        <v>25</v>
      </c>
      <c r="M539" s="5">
        <v>35.0</v>
      </c>
    </row>
    <row r="540">
      <c r="A540" s="5" t="s">
        <v>2854</v>
      </c>
      <c r="D540" s="112"/>
      <c r="E540" s="90" t="s">
        <v>1243</v>
      </c>
      <c r="F540" s="5">
        <v>1989.0</v>
      </c>
      <c r="G540" s="5" t="s">
        <v>996</v>
      </c>
      <c r="H540" s="5" t="s">
        <v>967</v>
      </c>
      <c r="I540" s="5">
        <v>490.0</v>
      </c>
      <c r="J540" s="5" t="s">
        <v>105</v>
      </c>
      <c r="K540" s="5" t="s">
        <v>25</v>
      </c>
      <c r="M540" s="5">
        <v>35.0</v>
      </c>
    </row>
    <row r="541">
      <c r="A541" s="5" t="s">
        <v>2854</v>
      </c>
      <c r="D541" s="112"/>
      <c r="E541" s="90" t="s">
        <v>1244</v>
      </c>
      <c r="F541" s="5">
        <v>1989.0</v>
      </c>
      <c r="G541" s="5" t="s">
        <v>996</v>
      </c>
      <c r="H541" s="5" t="s">
        <v>967</v>
      </c>
      <c r="I541" s="5">
        <v>490.0</v>
      </c>
      <c r="J541" s="5" t="s">
        <v>105</v>
      </c>
      <c r="K541" s="5" t="s">
        <v>25</v>
      </c>
      <c r="M541" s="5">
        <v>35.0</v>
      </c>
    </row>
    <row r="542">
      <c r="A542" s="5" t="s">
        <v>2854</v>
      </c>
      <c r="D542" s="112"/>
      <c r="E542" s="90" t="s">
        <v>1245</v>
      </c>
      <c r="F542" s="5">
        <v>1989.0</v>
      </c>
      <c r="G542" s="5" t="s">
        <v>996</v>
      </c>
      <c r="H542" s="5" t="s">
        <v>967</v>
      </c>
      <c r="I542" s="5">
        <v>490.0</v>
      </c>
      <c r="J542" s="5" t="s">
        <v>105</v>
      </c>
      <c r="K542" s="5" t="s">
        <v>25</v>
      </c>
      <c r="M542" s="5">
        <v>35.0</v>
      </c>
    </row>
    <row r="543">
      <c r="A543" s="5" t="s">
        <v>2854</v>
      </c>
      <c r="D543" s="112"/>
      <c r="E543" s="90" t="s">
        <v>1246</v>
      </c>
      <c r="F543" s="5">
        <v>1989.0</v>
      </c>
      <c r="G543" s="5" t="s">
        <v>996</v>
      </c>
      <c r="H543" s="5" t="s">
        <v>967</v>
      </c>
      <c r="I543" s="5">
        <v>490.0</v>
      </c>
      <c r="J543" s="5" t="s">
        <v>105</v>
      </c>
      <c r="K543" s="5" t="s">
        <v>25</v>
      </c>
      <c r="M543" s="5">
        <v>35.0</v>
      </c>
    </row>
    <row r="544">
      <c r="A544" s="5" t="s">
        <v>2854</v>
      </c>
      <c r="D544" s="112"/>
      <c r="E544" s="90" t="s">
        <v>1247</v>
      </c>
      <c r="F544" s="5">
        <v>1989.0</v>
      </c>
      <c r="G544" s="5" t="s">
        <v>330</v>
      </c>
      <c r="H544" s="5" t="s">
        <v>997</v>
      </c>
      <c r="I544" s="5" t="s">
        <v>1213</v>
      </c>
      <c r="J544" s="5" t="s">
        <v>243</v>
      </c>
      <c r="K544" s="5" t="s">
        <v>25</v>
      </c>
      <c r="M544" s="5">
        <v>35.0</v>
      </c>
    </row>
    <row r="545">
      <c r="A545" s="5" t="s">
        <v>2854</v>
      </c>
      <c r="B545" s="5" t="s">
        <v>4153</v>
      </c>
      <c r="D545" s="112"/>
      <c r="E545" s="90" t="s">
        <v>1248</v>
      </c>
      <c r="F545" s="5">
        <v>1989.0</v>
      </c>
      <c r="G545" s="5" t="s">
        <v>330</v>
      </c>
      <c r="H545" s="5" t="s">
        <v>967</v>
      </c>
      <c r="I545" s="5" t="s">
        <v>968</v>
      </c>
      <c r="J545" s="5" t="s">
        <v>105</v>
      </c>
      <c r="K545" s="5" t="s">
        <v>25</v>
      </c>
      <c r="M545" s="5">
        <v>35.0</v>
      </c>
    </row>
    <row r="546">
      <c r="A546" s="5" t="s">
        <v>2854</v>
      </c>
      <c r="D546" s="112"/>
      <c r="E546" s="90" t="s">
        <v>1249</v>
      </c>
      <c r="F546" s="5">
        <v>1989.0</v>
      </c>
      <c r="G546" s="5" t="s">
        <v>330</v>
      </c>
      <c r="H546" s="5" t="s">
        <v>967</v>
      </c>
      <c r="I546" s="5" t="s">
        <v>968</v>
      </c>
      <c r="J546" s="5" t="s">
        <v>105</v>
      </c>
      <c r="K546" s="5" t="s">
        <v>25</v>
      </c>
      <c r="M546" s="5">
        <v>35.0</v>
      </c>
    </row>
    <row r="547">
      <c r="A547" s="5" t="s">
        <v>2854</v>
      </c>
      <c r="D547" s="112"/>
      <c r="E547" s="90" t="s">
        <v>1250</v>
      </c>
      <c r="F547" s="5">
        <v>1989.0</v>
      </c>
      <c r="G547" s="5" t="s">
        <v>330</v>
      </c>
      <c r="H547" s="5" t="s">
        <v>967</v>
      </c>
      <c r="I547" s="5" t="s">
        <v>968</v>
      </c>
      <c r="J547" s="5" t="s">
        <v>105</v>
      </c>
      <c r="K547" s="5" t="s">
        <v>25</v>
      </c>
      <c r="M547" s="5">
        <v>35.0</v>
      </c>
    </row>
    <row r="548">
      <c r="A548" s="5" t="s">
        <v>2854</v>
      </c>
      <c r="D548" s="112"/>
      <c r="E548" s="90" t="s">
        <v>1251</v>
      </c>
      <c r="F548" s="5">
        <v>1989.0</v>
      </c>
      <c r="G548" s="5" t="s">
        <v>330</v>
      </c>
      <c r="H548" s="5" t="s">
        <v>967</v>
      </c>
      <c r="I548" s="5" t="s">
        <v>968</v>
      </c>
      <c r="J548" s="5" t="s">
        <v>105</v>
      </c>
      <c r="K548" s="5" t="s">
        <v>25</v>
      </c>
      <c r="M548" s="5">
        <v>35.0</v>
      </c>
    </row>
    <row r="549">
      <c r="A549" s="5" t="s">
        <v>2854</v>
      </c>
      <c r="D549" s="112"/>
      <c r="E549" s="90" t="s">
        <v>1252</v>
      </c>
      <c r="F549" s="5">
        <v>1989.0</v>
      </c>
      <c r="G549" s="5" t="s">
        <v>330</v>
      </c>
      <c r="H549" s="5" t="s">
        <v>967</v>
      </c>
      <c r="I549" s="5" t="s">
        <v>968</v>
      </c>
      <c r="J549" s="5" t="s">
        <v>105</v>
      </c>
      <c r="K549" s="5" t="s">
        <v>25</v>
      </c>
      <c r="M549" s="5">
        <v>35.0</v>
      </c>
    </row>
    <row r="550">
      <c r="A550" s="5" t="s">
        <v>2854</v>
      </c>
      <c r="D550" s="112"/>
      <c r="E550" s="90" t="s">
        <v>1253</v>
      </c>
      <c r="F550" s="5">
        <v>1989.0</v>
      </c>
      <c r="G550" s="5" t="s">
        <v>330</v>
      </c>
      <c r="H550" s="5" t="s">
        <v>967</v>
      </c>
      <c r="I550" s="5" t="s">
        <v>968</v>
      </c>
      <c r="J550" s="5" t="s">
        <v>105</v>
      </c>
      <c r="K550" s="5" t="s">
        <v>25</v>
      </c>
      <c r="M550" s="5">
        <v>35.0</v>
      </c>
    </row>
    <row r="551">
      <c r="A551" s="5" t="s">
        <v>2854</v>
      </c>
      <c r="D551" s="112"/>
      <c r="E551" s="90" t="s">
        <v>1254</v>
      </c>
      <c r="F551" s="5">
        <v>1989.0</v>
      </c>
      <c r="G551" s="5" t="s">
        <v>330</v>
      </c>
      <c r="H551" s="5" t="s">
        <v>967</v>
      </c>
      <c r="I551" s="5" t="s">
        <v>968</v>
      </c>
      <c r="J551" s="5" t="s">
        <v>105</v>
      </c>
      <c r="K551" s="5" t="s">
        <v>25</v>
      </c>
      <c r="M551" s="5">
        <v>35.0</v>
      </c>
    </row>
    <row r="552">
      <c r="A552" s="5" t="s">
        <v>2854</v>
      </c>
      <c r="D552" s="112"/>
      <c r="E552" s="90" t="s">
        <v>1255</v>
      </c>
      <c r="F552" s="5">
        <v>1989.0</v>
      </c>
      <c r="G552" s="5" t="s">
        <v>330</v>
      </c>
      <c r="H552" s="5" t="s">
        <v>967</v>
      </c>
      <c r="I552" s="5" t="s">
        <v>968</v>
      </c>
      <c r="J552" s="5" t="s">
        <v>105</v>
      </c>
      <c r="K552" s="5" t="s">
        <v>25</v>
      </c>
      <c r="M552" s="5">
        <v>35.0</v>
      </c>
    </row>
    <row r="553">
      <c r="A553" s="5" t="s">
        <v>2854</v>
      </c>
      <c r="D553" s="112"/>
      <c r="E553" s="90" t="s">
        <v>1256</v>
      </c>
      <c r="F553" s="5">
        <v>1989.0</v>
      </c>
      <c r="G553" s="5" t="s">
        <v>330</v>
      </c>
      <c r="H553" s="5" t="s">
        <v>967</v>
      </c>
      <c r="I553" s="5" t="s">
        <v>968</v>
      </c>
      <c r="J553" s="5" t="s">
        <v>105</v>
      </c>
      <c r="K553" s="5" t="s">
        <v>25</v>
      </c>
      <c r="M553" s="5">
        <v>35.0</v>
      </c>
    </row>
    <row r="554">
      <c r="A554" s="5" t="s">
        <v>2854</v>
      </c>
      <c r="D554" s="112"/>
      <c r="E554" s="90" t="s">
        <v>1257</v>
      </c>
      <c r="F554" s="5">
        <v>1989.0</v>
      </c>
      <c r="G554" s="5" t="s">
        <v>330</v>
      </c>
      <c r="H554" s="5" t="s">
        <v>967</v>
      </c>
      <c r="I554" s="5" t="s">
        <v>968</v>
      </c>
      <c r="J554" s="5" t="s">
        <v>105</v>
      </c>
      <c r="K554" s="5" t="s">
        <v>25</v>
      </c>
      <c r="M554" s="5">
        <v>35.0</v>
      </c>
    </row>
    <row r="555">
      <c r="A555" s="5" t="s">
        <v>2854</v>
      </c>
      <c r="D555" s="112"/>
      <c r="E555" s="90" t="s">
        <v>1258</v>
      </c>
      <c r="F555" s="5">
        <v>1989.0</v>
      </c>
      <c r="G555" s="5" t="s">
        <v>330</v>
      </c>
      <c r="H555" s="5" t="s">
        <v>967</v>
      </c>
      <c r="I555" s="5" t="s">
        <v>968</v>
      </c>
      <c r="J555" s="5" t="s">
        <v>105</v>
      </c>
      <c r="K555" s="5" t="s">
        <v>25</v>
      </c>
      <c r="M555" s="5">
        <v>35.0</v>
      </c>
    </row>
    <row r="556">
      <c r="A556" s="5" t="s">
        <v>2854</v>
      </c>
      <c r="D556" s="112"/>
      <c r="E556" s="90" t="s">
        <v>1259</v>
      </c>
      <c r="F556" s="5">
        <v>1989.0</v>
      </c>
      <c r="G556" s="5" t="s">
        <v>330</v>
      </c>
      <c r="H556" s="5" t="s">
        <v>967</v>
      </c>
      <c r="I556" s="5" t="s">
        <v>968</v>
      </c>
      <c r="J556" s="5" t="s">
        <v>105</v>
      </c>
      <c r="K556" s="5" t="s">
        <v>25</v>
      </c>
      <c r="M556" s="5">
        <v>35.0</v>
      </c>
    </row>
    <row r="557">
      <c r="A557" s="5" t="s">
        <v>2854</v>
      </c>
      <c r="D557" s="112"/>
      <c r="E557" s="90" t="s">
        <v>1260</v>
      </c>
      <c r="F557" s="5">
        <v>1989.0</v>
      </c>
      <c r="G557" s="5" t="s">
        <v>330</v>
      </c>
      <c r="H557" s="5" t="s">
        <v>967</v>
      </c>
      <c r="I557" s="5" t="s">
        <v>968</v>
      </c>
      <c r="J557" s="5" t="s">
        <v>105</v>
      </c>
      <c r="K557" s="5" t="s">
        <v>25</v>
      </c>
      <c r="M557" s="5">
        <v>35.0</v>
      </c>
    </row>
    <row r="558">
      <c r="A558" s="5" t="s">
        <v>2854</v>
      </c>
      <c r="D558" s="112"/>
      <c r="E558" s="90" t="s">
        <v>1261</v>
      </c>
      <c r="F558" s="5">
        <v>1989.0</v>
      </c>
      <c r="G558" s="5" t="s">
        <v>330</v>
      </c>
      <c r="H558" s="5" t="s">
        <v>967</v>
      </c>
      <c r="I558" s="5" t="s">
        <v>968</v>
      </c>
      <c r="J558" s="5" t="s">
        <v>105</v>
      </c>
      <c r="K558" s="5" t="s">
        <v>25</v>
      </c>
      <c r="M558" s="5">
        <v>35.0</v>
      </c>
    </row>
    <row r="559">
      <c r="A559" s="5" t="s">
        <v>2854</v>
      </c>
      <c r="D559" s="112"/>
      <c r="E559" s="90" t="s">
        <v>1262</v>
      </c>
      <c r="F559" s="5">
        <v>1989.0</v>
      </c>
      <c r="G559" s="5" t="s">
        <v>330</v>
      </c>
      <c r="H559" s="5" t="s">
        <v>967</v>
      </c>
      <c r="I559" s="5" t="s">
        <v>968</v>
      </c>
      <c r="J559" s="5" t="s">
        <v>105</v>
      </c>
      <c r="K559" s="5" t="s">
        <v>25</v>
      </c>
      <c r="M559" s="5">
        <v>35.0</v>
      </c>
    </row>
    <row r="560">
      <c r="A560" s="5" t="s">
        <v>2854</v>
      </c>
      <c r="D560" s="112"/>
      <c r="E560" s="90" t="s">
        <v>1263</v>
      </c>
      <c r="F560" s="5">
        <v>1989.0</v>
      </c>
      <c r="G560" s="5" t="s">
        <v>330</v>
      </c>
      <c r="H560" s="5" t="s">
        <v>967</v>
      </c>
      <c r="I560" s="5" t="s">
        <v>968</v>
      </c>
      <c r="J560" s="5" t="s">
        <v>105</v>
      </c>
      <c r="K560" s="5" t="s">
        <v>25</v>
      </c>
      <c r="M560" s="5">
        <v>35.0</v>
      </c>
    </row>
    <row r="561">
      <c r="A561" s="5" t="s">
        <v>2854</v>
      </c>
      <c r="D561" s="112"/>
      <c r="E561" s="90" t="s">
        <v>1264</v>
      </c>
      <c r="F561" s="5">
        <v>1989.0</v>
      </c>
      <c r="G561" s="5" t="s">
        <v>330</v>
      </c>
      <c r="H561" s="5" t="s">
        <v>967</v>
      </c>
      <c r="I561" s="5" t="s">
        <v>968</v>
      </c>
      <c r="J561" s="5" t="s">
        <v>105</v>
      </c>
      <c r="K561" s="5" t="s">
        <v>25</v>
      </c>
      <c r="M561" s="5">
        <v>35.0</v>
      </c>
    </row>
    <row r="562">
      <c r="A562" s="5" t="s">
        <v>2854</v>
      </c>
      <c r="D562" s="112"/>
      <c r="E562" s="90" t="s">
        <v>1265</v>
      </c>
      <c r="F562" s="5">
        <v>1982.0</v>
      </c>
      <c r="G562" s="5" t="s">
        <v>62</v>
      </c>
      <c r="H562" s="5" t="s">
        <v>1266</v>
      </c>
      <c r="I562" s="5">
        <v>211.0</v>
      </c>
      <c r="J562" s="5" t="s">
        <v>105</v>
      </c>
      <c r="K562" s="5" t="s">
        <v>25</v>
      </c>
      <c r="M562" s="5">
        <v>35.0</v>
      </c>
    </row>
    <row r="563">
      <c r="A563" s="5" t="s">
        <v>2854</v>
      </c>
      <c r="D563" s="112"/>
      <c r="E563" s="90" t="s">
        <v>1267</v>
      </c>
      <c r="F563" s="5">
        <v>1989.0</v>
      </c>
      <c r="G563" s="5" t="s">
        <v>330</v>
      </c>
      <c r="H563" s="5" t="s">
        <v>1268</v>
      </c>
      <c r="I563" s="5" t="s">
        <v>1269</v>
      </c>
      <c r="J563" s="5" t="s">
        <v>105</v>
      </c>
      <c r="K563" s="5" t="s">
        <v>25</v>
      </c>
      <c r="M563" s="5">
        <v>35.0</v>
      </c>
    </row>
    <row r="564">
      <c r="A564" s="5" t="s">
        <v>2854</v>
      </c>
      <c r="D564" s="112"/>
      <c r="E564" s="90" t="s">
        <v>1270</v>
      </c>
      <c r="F564" s="5">
        <v>1989.0</v>
      </c>
      <c r="G564" s="5" t="s">
        <v>330</v>
      </c>
      <c r="H564" s="5" t="s">
        <v>1268</v>
      </c>
      <c r="I564" s="5" t="s">
        <v>1269</v>
      </c>
      <c r="J564" s="5" t="s">
        <v>105</v>
      </c>
      <c r="K564" s="5" t="s">
        <v>25</v>
      </c>
      <c r="M564" s="5">
        <v>35.0</v>
      </c>
    </row>
    <row r="565">
      <c r="A565" s="5" t="s">
        <v>2854</v>
      </c>
      <c r="D565" s="112"/>
      <c r="E565" s="90" t="s">
        <v>1271</v>
      </c>
      <c r="F565" s="5">
        <v>1989.0</v>
      </c>
      <c r="G565" s="5" t="s">
        <v>330</v>
      </c>
      <c r="H565" s="5" t="s">
        <v>1268</v>
      </c>
      <c r="I565" s="5" t="s">
        <v>1269</v>
      </c>
      <c r="J565" s="5" t="s">
        <v>105</v>
      </c>
      <c r="K565" s="5" t="s">
        <v>25</v>
      </c>
      <c r="M565" s="5">
        <v>35.0</v>
      </c>
    </row>
    <row r="566">
      <c r="A566" s="5" t="s">
        <v>2854</v>
      </c>
      <c r="D566" s="112"/>
      <c r="E566" s="90" t="s">
        <v>1272</v>
      </c>
      <c r="F566" s="5">
        <v>1989.0</v>
      </c>
      <c r="G566" s="5" t="s">
        <v>330</v>
      </c>
      <c r="H566" s="5" t="s">
        <v>1268</v>
      </c>
      <c r="I566" s="5" t="s">
        <v>1269</v>
      </c>
      <c r="J566" s="5" t="s">
        <v>105</v>
      </c>
      <c r="K566" s="5" t="s">
        <v>25</v>
      </c>
      <c r="M566" s="5">
        <v>35.0</v>
      </c>
    </row>
    <row r="567">
      <c r="A567" s="5" t="s">
        <v>2854</v>
      </c>
      <c r="D567" s="112"/>
      <c r="E567" s="90" t="s">
        <v>1273</v>
      </c>
      <c r="F567" s="5">
        <v>1989.0</v>
      </c>
      <c r="G567" s="5" t="s">
        <v>330</v>
      </c>
      <c r="H567" s="5" t="s">
        <v>1268</v>
      </c>
      <c r="I567" s="5" t="s">
        <v>1269</v>
      </c>
      <c r="J567" s="5" t="s">
        <v>105</v>
      </c>
      <c r="K567" s="5" t="s">
        <v>25</v>
      </c>
      <c r="M567" s="5">
        <v>35.0</v>
      </c>
    </row>
    <row r="568">
      <c r="A568" s="5" t="s">
        <v>2854</v>
      </c>
      <c r="D568" s="112"/>
      <c r="E568" s="90" t="s">
        <v>1274</v>
      </c>
      <c r="F568" s="5">
        <v>1989.0</v>
      </c>
      <c r="G568" s="5" t="s">
        <v>330</v>
      </c>
      <c r="H568" s="5" t="s">
        <v>1268</v>
      </c>
      <c r="I568" s="5" t="s">
        <v>1269</v>
      </c>
      <c r="J568" s="5" t="s">
        <v>105</v>
      </c>
      <c r="K568" s="5" t="s">
        <v>25</v>
      </c>
      <c r="M568" s="5">
        <v>35.0</v>
      </c>
    </row>
    <row r="569">
      <c r="A569" s="5" t="s">
        <v>2854</v>
      </c>
      <c r="D569" s="112"/>
      <c r="E569" s="90" t="s">
        <v>1275</v>
      </c>
      <c r="F569" s="5">
        <v>1989.0</v>
      </c>
      <c r="G569" s="5" t="s">
        <v>330</v>
      </c>
      <c r="H569" s="5" t="s">
        <v>1268</v>
      </c>
      <c r="I569" s="5" t="s">
        <v>1269</v>
      </c>
      <c r="J569" s="5" t="s">
        <v>105</v>
      </c>
      <c r="K569" s="5" t="s">
        <v>25</v>
      </c>
      <c r="M569" s="5">
        <v>35.0</v>
      </c>
    </row>
    <row r="570">
      <c r="A570" s="5" t="s">
        <v>2854</v>
      </c>
      <c r="D570" s="112"/>
      <c r="E570" s="90" t="s">
        <v>1276</v>
      </c>
      <c r="F570" s="5">
        <v>1989.0</v>
      </c>
      <c r="G570" s="5" t="s">
        <v>330</v>
      </c>
      <c r="H570" s="5" t="s">
        <v>1268</v>
      </c>
      <c r="I570" s="5" t="s">
        <v>1269</v>
      </c>
      <c r="J570" s="5" t="s">
        <v>105</v>
      </c>
      <c r="K570" s="5" t="s">
        <v>25</v>
      </c>
      <c r="M570" s="5">
        <v>35.0</v>
      </c>
    </row>
    <row r="571">
      <c r="A571" s="5" t="s">
        <v>2854</v>
      </c>
      <c r="D571" s="112"/>
      <c r="E571" s="90" t="s">
        <v>1277</v>
      </c>
      <c r="F571" s="5">
        <v>1989.0</v>
      </c>
      <c r="G571" s="5" t="s">
        <v>330</v>
      </c>
      <c r="H571" s="5" t="s">
        <v>1268</v>
      </c>
      <c r="I571" s="5" t="s">
        <v>1269</v>
      </c>
      <c r="J571" s="5" t="s">
        <v>105</v>
      </c>
      <c r="K571" s="5" t="s">
        <v>25</v>
      </c>
      <c r="M571" s="5">
        <v>35.0</v>
      </c>
    </row>
    <row r="572">
      <c r="A572" s="5" t="s">
        <v>2854</v>
      </c>
      <c r="D572" s="112"/>
      <c r="E572" s="90" t="s">
        <v>1278</v>
      </c>
      <c r="F572" s="5">
        <v>1989.0</v>
      </c>
      <c r="G572" s="5" t="s">
        <v>330</v>
      </c>
      <c r="H572" s="5" t="s">
        <v>1268</v>
      </c>
      <c r="I572" s="5" t="s">
        <v>1269</v>
      </c>
      <c r="J572" s="5" t="s">
        <v>105</v>
      </c>
      <c r="K572" s="5" t="s">
        <v>25</v>
      </c>
      <c r="M572" s="5">
        <v>35.0</v>
      </c>
    </row>
    <row r="573">
      <c r="A573" s="5" t="s">
        <v>2854</v>
      </c>
      <c r="D573" s="112"/>
      <c r="E573" s="90" t="s">
        <v>1279</v>
      </c>
      <c r="F573" s="5">
        <v>1989.0</v>
      </c>
      <c r="G573" s="5" t="s">
        <v>330</v>
      </c>
      <c r="H573" s="5" t="s">
        <v>1268</v>
      </c>
      <c r="I573" s="5" t="s">
        <v>1269</v>
      </c>
      <c r="J573" s="5" t="s">
        <v>105</v>
      </c>
      <c r="K573" s="5" t="s">
        <v>25</v>
      </c>
      <c r="M573" s="5">
        <v>35.0</v>
      </c>
    </row>
    <row r="574">
      <c r="A574" s="5" t="s">
        <v>2854</v>
      </c>
      <c r="D574" s="112"/>
      <c r="E574" s="90" t="s">
        <v>1280</v>
      </c>
      <c r="F574" s="5">
        <v>1989.0</v>
      </c>
      <c r="G574" s="5" t="s">
        <v>330</v>
      </c>
      <c r="H574" s="5" t="s">
        <v>1268</v>
      </c>
      <c r="I574" s="5" t="s">
        <v>1269</v>
      </c>
      <c r="J574" s="5" t="s">
        <v>105</v>
      </c>
      <c r="K574" s="5" t="s">
        <v>25</v>
      </c>
      <c r="M574" s="5">
        <v>35.0</v>
      </c>
    </row>
    <row r="575">
      <c r="A575" s="5" t="s">
        <v>2854</v>
      </c>
      <c r="D575" s="112"/>
      <c r="E575" s="90" t="s">
        <v>1281</v>
      </c>
      <c r="F575" s="5">
        <v>1989.0</v>
      </c>
      <c r="G575" s="5" t="s">
        <v>330</v>
      </c>
      <c r="H575" s="5" t="s">
        <v>1268</v>
      </c>
      <c r="I575" s="5" t="s">
        <v>1269</v>
      </c>
      <c r="J575" s="5" t="s">
        <v>105</v>
      </c>
      <c r="K575" s="5" t="s">
        <v>25</v>
      </c>
      <c r="M575" s="5">
        <v>35.0</v>
      </c>
    </row>
    <row r="576">
      <c r="A576" s="5" t="s">
        <v>2854</v>
      </c>
      <c r="D576" s="112"/>
      <c r="E576" s="90" t="s">
        <v>1282</v>
      </c>
      <c r="F576" s="5">
        <v>1989.0</v>
      </c>
      <c r="G576" s="5" t="s">
        <v>330</v>
      </c>
      <c r="H576" s="5" t="s">
        <v>1268</v>
      </c>
      <c r="I576" s="5" t="s">
        <v>1269</v>
      </c>
      <c r="J576" s="5" t="s">
        <v>105</v>
      </c>
      <c r="K576" s="5" t="s">
        <v>25</v>
      </c>
      <c r="M576" s="5">
        <v>35.0</v>
      </c>
    </row>
    <row r="577">
      <c r="A577" s="5" t="s">
        <v>2854</v>
      </c>
      <c r="D577" s="112"/>
      <c r="E577" s="90" t="s">
        <v>1283</v>
      </c>
      <c r="F577" s="5">
        <v>1989.0</v>
      </c>
      <c r="G577" s="5" t="s">
        <v>330</v>
      </c>
      <c r="H577" s="5" t="s">
        <v>1268</v>
      </c>
      <c r="I577" s="5" t="s">
        <v>1269</v>
      </c>
      <c r="J577" s="5" t="s">
        <v>105</v>
      </c>
      <c r="K577" s="5" t="s">
        <v>25</v>
      </c>
      <c r="M577" s="5">
        <v>35.0</v>
      </c>
    </row>
    <row r="578">
      <c r="A578" s="5" t="s">
        <v>2854</v>
      </c>
      <c r="D578" s="112"/>
      <c r="E578" s="90" t="s">
        <v>1284</v>
      </c>
      <c r="F578" s="5">
        <v>1989.0</v>
      </c>
      <c r="G578" s="5" t="s">
        <v>330</v>
      </c>
      <c r="H578" s="5" t="s">
        <v>1268</v>
      </c>
      <c r="I578" s="5" t="s">
        <v>1269</v>
      </c>
      <c r="J578" s="5" t="s">
        <v>105</v>
      </c>
      <c r="K578" s="5" t="s">
        <v>25</v>
      </c>
      <c r="M578" s="5">
        <v>35.0</v>
      </c>
    </row>
    <row r="579">
      <c r="A579" s="5" t="s">
        <v>2854</v>
      </c>
      <c r="D579" s="112"/>
      <c r="E579" s="90" t="s">
        <v>1285</v>
      </c>
      <c r="F579" s="5">
        <v>1989.0</v>
      </c>
      <c r="G579" s="5" t="s">
        <v>330</v>
      </c>
      <c r="H579" s="5" t="s">
        <v>1268</v>
      </c>
      <c r="I579" s="5" t="s">
        <v>1269</v>
      </c>
      <c r="J579" s="5" t="s">
        <v>105</v>
      </c>
      <c r="K579" s="5" t="s">
        <v>25</v>
      </c>
      <c r="M579" s="5">
        <v>35.0</v>
      </c>
    </row>
    <row r="580">
      <c r="A580" s="5" t="s">
        <v>2854</v>
      </c>
      <c r="D580" s="112"/>
      <c r="E580" s="90" t="s">
        <v>1286</v>
      </c>
      <c r="F580" s="5">
        <v>1989.0</v>
      </c>
      <c r="G580" s="5" t="s">
        <v>330</v>
      </c>
      <c r="H580" s="5" t="s">
        <v>1268</v>
      </c>
      <c r="I580" s="5" t="s">
        <v>1269</v>
      </c>
      <c r="J580" s="5" t="s">
        <v>105</v>
      </c>
      <c r="K580" s="5" t="s">
        <v>25</v>
      </c>
      <c r="M580" s="5">
        <v>35.0</v>
      </c>
    </row>
    <row r="581">
      <c r="A581" s="5" t="s">
        <v>2854</v>
      </c>
      <c r="D581" s="112"/>
      <c r="E581" s="90" t="s">
        <v>1287</v>
      </c>
      <c r="F581" s="5">
        <v>1989.0</v>
      </c>
      <c r="G581" s="5" t="s">
        <v>330</v>
      </c>
      <c r="H581" s="5" t="s">
        <v>1268</v>
      </c>
      <c r="I581" s="5" t="s">
        <v>1269</v>
      </c>
      <c r="J581" s="5" t="s">
        <v>105</v>
      </c>
      <c r="K581" s="5" t="s">
        <v>25</v>
      </c>
      <c r="M581" s="5">
        <v>35.0</v>
      </c>
    </row>
    <row r="582">
      <c r="A582" s="5" t="s">
        <v>2854</v>
      </c>
      <c r="D582" s="112"/>
      <c r="E582" s="90" t="s">
        <v>1288</v>
      </c>
      <c r="F582" s="5">
        <v>1989.0</v>
      </c>
      <c r="G582" s="5" t="s">
        <v>330</v>
      </c>
      <c r="H582" s="5" t="s">
        <v>1268</v>
      </c>
      <c r="I582" s="5" t="s">
        <v>1269</v>
      </c>
      <c r="J582" s="5" t="s">
        <v>105</v>
      </c>
      <c r="K582" s="5" t="s">
        <v>25</v>
      </c>
      <c r="M582" s="5">
        <v>35.0</v>
      </c>
    </row>
    <row r="583">
      <c r="A583" s="5" t="s">
        <v>2854</v>
      </c>
      <c r="D583" s="112"/>
      <c r="E583" s="90" t="s">
        <v>1289</v>
      </c>
      <c r="F583" s="5">
        <v>1989.0</v>
      </c>
      <c r="G583" s="5" t="s">
        <v>330</v>
      </c>
      <c r="H583" s="5" t="s">
        <v>1268</v>
      </c>
      <c r="I583" s="5" t="s">
        <v>1269</v>
      </c>
      <c r="J583" s="5" t="s">
        <v>105</v>
      </c>
      <c r="K583" s="5" t="s">
        <v>25</v>
      </c>
      <c r="M583" s="5">
        <v>35.0</v>
      </c>
    </row>
    <row r="584">
      <c r="A584" s="5" t="s">
        <v>2854</v>
      </c>
      <c r="D584" s="112"/>
      <c r="E584" s="90" t="s">
        <v>1290</v>
      </c>
      <c r="F584" s="5">
        <v>1989.0</v>
      </c>
      <c r="G584" s="5" t="s">
        <v>330</v>
      </c>
      <c r="H584" s="5" t="s">
        <v>1268</v>
      </c>
      <c r="I584" s="5" t="s">
        <v>1269</v>
      </c>
      <c r="J584" s="5" t="s">
        <v>105</v>
      </c>
      <c r="K584" s="5" t="s">
        <v>25</v>
      </c>
      <c r="M584" s="5">
        <v>35.0</v>
      </c>
    </row>
    <row r="585">
      <c r="A585" s="5" t="s">
        <v>2854</v>
      </c>
      <c r="D585" s="112"/>
      <c r="E585" s="90" t="s">
        <v>1291</v>
      </c>
      <c r="F585" s="5">
        <v>1989.0</v>
      </c>
      <c r="G585" s="5" t="s">
        <v>330</v>
      </c>
      <c r="H585" s="5" t="s">
        <v>1268</v>
      </c>
      <c r="I585" s="5" t="s">
        <v>1269</v>
      </c>
      <c r="J585" s="5" t="s">
        <v>105</v>
      </c>
      <c r="K585" s="5" t="s">
        <v>25</v>
      </c>
      <c r="M585" s="5">
        <v>35.0</v>
      </c>
    </row>
    <row r="586">
      <c r="A586" s="5" t="s">
        <v>2854</v>
      </c>
      <c r="D586" s="112"/>
      <c r="E586" s="90" t="s">
        <v>1292</v>
      </c>
      <c r="F586" s="5">
        <v>1989.0</v>
      </c>
      <c r="G586" s="5" t="s">
        <v>330</v>
      </c>
      <c r="H586" s="5" t="s">
        <v>1268</v>
      </c>
      <c r="I586" s="5" t="s">
        <v>1269</v>
      </c>
      <c r="J586" s="5" t="s">
        <v>105</v>
      </c>
      <c r="K586" s="5" t="s">
        <v>25</v>
      </c>
      <c r="M586" s="5">
        <v>35.0</v>
      </c>
    </row>
    <row r="587">
      <c r="A587" s="5" t="s">
        <v>2854</v>
      </c>
      <c r="D587" s="112"/>
      <c r="E587" s="90" t="s">
        <v>1293</v>
      </c>
      <c r="F587" s="5">
        <v>1989.0</v>
      </c>
      <c r="G587" s="5" t="s">
        <v>330</v>
      </c>
      <c r="H587" s="5" t="s">
        <v>1268</v>
      </c>
      <c r="I587" s="5" t="s">
        <v>1269</v>
      </c>
      <c r="J587" s="5" t="s">
        <v>105</v>
      </c>
      <c r="K587" s="5" t="s">
        <v>25</v>
      </c>
      <c r="M587" s="5">
        <v>35.0</v>
      </c>
    </row>
    <row r="588">
      <c r="A588" s="5" t="s">
        <v>2854</v>
      </c>
      <c r="D588" s="112"/>
      <c r="E588" s="90" t="s">
        <v>1294</v>
      </c>
      <c r="F588" s="5">
        <v>1989.0</v>
      </c>
      <c r="G588" s="5" t="s">
        <v>330</v>
      </c>
      <c r="H588" s="190" t="s">
        <v>1268</v>
      </c>
      <c r="I588" s="5" t="s">
        <v>1269</v>
      </c>
      <c r="J588" s="5" t="s">
        <v>105</v>
      </c>
      <c r="K588" s="5" t="s">
        <v>25</v>
      </c>
      <c r="M588" s="5">
        <v>35.0</v>
      </c>
    </row>
    <row r="589">
      <c r="A589" s="5" t="s">
        <v>2854</v>
      </c>
      <c r="D589" s="112"/>
      <c r="E589" s="90" t="s">
        <v>1295</v>
      </c>
      <c r="F589" s="5">
        <v>1989.0</v>
      </c>
      <c r="G589" s="5" t="s">
        <v>330</v>
      </c>
      <c r="H589" s="5" t="s">
        <v>1268</v>
      </c>
      <c r="I589" s="5" t="s">
        <v>1269</v>
      </c>
      <c r="J589" s="5" t="s">
        <v>105</v>
      </c>
      <c r="K589" s="5" t="s">
        <v>25</v>
      </c>
      <c r="M589" s="5">
        <v>35.0</v>
      </c>
    </row>
    <row r="590">
      <c r="A590" s="5" t="s">
        <v>2854</v>
      </c>
      <c r="D590" s="112"/>
      <c r="E590" s="90" t="s">
        <v>1296</v>
      </c>
      <c r="F590" s="5">
        <v>1989.0</v>
      </c>
      <c r="G590" s="5" t="s">
        <v>330</v>
      </c>
      <c r="H590" s="5" t="s">
        <v>1268</v>
      </c>
      <c r="I590" s="5" t="s">
        <v>1269</v>
      </c>
      <c r="J590" s="5" t="s">
        <v>105</v>
      </c>
      <c r="K590" s="5" t="s">
        <v>25</v>
      </c>
      <c r="M590" s="5">
        <v>35.0</v>
      </c>
    </row>
    <row r="591">
      <c r="A591" s="5" t="s">
        <v>2854</v>
      </c>
      <c r="D591" s="90" t="s">
        <v>21</v>
      </c>
      <c r="E591" s="90" t="s">
        <v>1297</v>
      </c>
      <c r="F591" s="5">
        <v>1989.0</v>
      </c>
      <c r="G591" s="5" t="s">
        <v>330</v>
      </c>
      <c r="H591" s="5" t="s">
        <v>997</v>
      </c>
      <c r="I591" s="5" t="s">
        <v>1213</v>
      </c>
      <c r="J591" s="5" t="s">
        <v>105</v>
      </c>
      <c r="K591" s="5" t="s">
        <v>25</v>
      </c>
      <c r="M591" s="5">
        <v>35.0</v>
      </c>
    </row>
    <row r="592">
      <c r="A592" s="5" t="s">
        <v>2854</v>
      </c>
      <c r="D592" s="90" t="s">
        <v>21</v>
      </c>
      <c r="E592" s="90" t="s">
        <v>1298</v>
      </c>
      <c r="F592" s="5">
        <v>1989.0</v>
      </c>
      <c r="G592" s="5" t="s">
        <v>330</v>
      </c>
      <c r="H592" s="5" t="s">
        <v>997</v>
      </c>
      <c r="I592" s="5" t="s">
        <v>1213</v>
      </c>
      <c r="J592" s="5" t="s">
        <v>105</v>
      </c>
      <c r="K592" s="5" t="s">
        <v>25</v>
      </c>
      <c r="M592" s="5">
        <v>35.0</v>
      </c>
    </row>
    <row r="593">
      <c r="A593" s="5" t="s">
        <v>2854</v>
      </c>
      <c r="D593" s="90" t="s">
        <v>21</v>
      </c>
      <c r="E593" s="90" t="s">
        <v>1299</v>
      </c>
      <c r="F593" s="5">
        <v>1989.0</v>
      </c>
      <c r="G593" s="5" t="s">
        <v>330</v>
      </c>
      <c r="H593" s="5" t="s">
        <v>997</v>
      </c>
      <c r="I593" s="5" t="s">
        <v>1213</v>
      </c>
      <c r="J593" s="5" t="s">
        <v>105</v>
      </c>
      <c r="K593" s="5" t="s">
        <v>25</v>
      </c>
      <c r="M593" s="5">
        <v>35.0</v>
      </c>
    </row>
    <row r="594">
      <c r="A594" s="5" t="s">
        <v>2854</v>
      </c>
      <c r="D594" s="90" t="s">
        <v>21</v>
      </c>
      <c r="E594" s="90" t="s">
        <v>1300</v>
      </c>
      <c r="F594" s="5">
        <v>1989.0</v>
      </c>
      <c r="G594" s="5" t="s">
        <v>330</v>
      </c>
      <c r="H594" s="5" t="s">
        <v>997</v>
      </c>
      <c r="I594" s="5" t="s">
        <v>1213</v>
      </c>
      <c r="J594" s="5" t="s">
        <v>105</v>
      </c>
      <c r="K594" s="5" t="s">
        <v>25</v>
      </c>
      <c r="M594" s="5">
        <v>35.0</v>
      </c>
    </row>
    <row r="595">
      <c r="A595" s="5" t="s">
        <v>2854</v>
      </c>
      <c r="D595" s="90" t="s">
        <v>21</v>
      </c>
      <c r="E595" s="90" t="s">
        <v>1301</v>
      </c>
      <c r="F595" s="5">
        <v>1989.0</v>
      </c>
      <c r="G595" s="5" t="s">
        <v>330</v>
      </c>
      <c r="H595" s="5" t="s">
        <v>997</v>
      </c>
      <c r="I595" s="5" t="s">
        <v>1213</v>
      </c>
      <c r="J595" s="5" t="s">
        <v>105</v>
      </c>
      <c r="K595" s="5" t="s">
        <v>25</v>
      </c>
      <c r="M595" s="5">
        <v>35.0</v>
      </c>
    </row>
    <row r="596">
      <c r="A596" s="5" t="s">
        <v>2854</v>
      </c>
      <c r="D596" s="90" t="s">
        <v>21</v>
      </c>
      <c r="E596" s="90" t="s">
        <v>1302</v>
      </c>
      <c r="F596" s="5">
        <v>1989.0</v>
      </c>
      <c r="G596" s="5" t="s">
        <v>330</v>
      </c>
      <c r="H596" s="5" t="s">
        <v>997</v>
      </c>
      <c r="I596" s="5" t="s">
        <v>1213</v>
      </c>
      <c r="J596" s="5" t="s">
        <v>105</v>
      </c>
      <c r="K596" s="5" t="s">
        <v>25</v>
      </c>
      <c r="M596" s="5">
        <v>35.0</v>
      </c>
    </row>
    <row r="597">
      <c r="A597" s="5" t="s">
        <v>2854</v>
      </c>
      <c r="D597" s="90" t="s">
        <v>21</v>
      </c>
      <c r="E597" s="90" t="s">
        <v>1303</v>
      </c>
      <c r="F597" s="5">
        <v>1989.0</v>
      </c>
      <c r="G597" s="5" t="s">
        <v>330</v>
      </c>
      <c r="H597" s="5" t="s">
        <v>997</v>
      </c>
      <c r="I597" s="5" t="s">
        <v>1213</v>
      </c>
      <c r="J597" s="5" t="s">
        <v>105</v>
      </c>
      <c r="K597" s="5" t="s">
        <v>25</v>
      </c>
      <c r="M597" s="5">
        <v>35.0</v>
      </c>
    </row>
    <row r="598">
      <c r="A598" s="5" t="s">
        <v>2854</v>
      </c>
      <c r="D598" s="90" t="s">
        <v>21</v>
      </c>
      <c r="E598" s="90" t="s">
        <v>1304</v>
      </c>
      <c r="F598" s="5">
        <v>1989.0</v>
      </c>
      <c r="G598" s="5" t="s">
        <v>330</v>
      </c>
      <c r="H598" s="5" t="s">
        <v>997</v>
      </c>
      <c r="I598" s="5" t="s">
        <v>1213</v>
      </c>
      <c r="J598" s="5" t="s">
        <v>105</v>
      </c>
      <c r="K598" s="5" t="s">
        <v>25</v>
      </c>
      <c r="M598" s="5">
        <v>35.0</v>
      </c>
    </row>
    <row r="599">
      <c r="A599" s="5" t="s">
        <v>2854</v>
      </c>
      <c r="D599" s="90" t="s">
        <v>21</v>
      </c>
      <c r="E599" s="90" t="s">
        <v>1305</v>
      </c>
      <c r="F599" s="5">
        <v>1989.0</v>
      </c>
      <c r="G599" s="5" t="s">
        <v>330</v>
      </c>
      <c r="H599" s="5" t="s">
        <v>997</v>
      </c>
      <c r="I599" s="5" t="s">
        <v>1213</v>
      </c>
      <c r="J599" s="5" t="s">
        <v>105</v>
      </c>
      <c r="K599" s="5" t="s">
        <v>25</v>
      </c>
      <c r="M599" s="5">
        <v>35.0</v>
      </c>
    </row>
    <row r="600">
      <c r="A600" s="5" t="s">
        <v>2854</v>
      </c>
      <c r="D600" s="90" t="s">
        <v>21</v>
      </c>
      <c r="E600" s="90" t="s">
        <v>1306</v>
      </c>
      <c r="F600" s="5">
        <v>1989.0</v>
      </c>
      <c r="G600" s="5" t="s">
        <v>330</v>
      </c>
      <c r="H600" s="5" t="s">
        <v>997</v>
      </c>
      <c r="I600" s="5" t="s">
        <v>1213</v>
      </c>
      <c r="J600" s="5" t="s">
        <v>105</v>
      </c>
      <c r="K600" s="5" t="s">
        <v>25</v>
      </c>
      <c r="M600" s="5">
        <v>35.0</v>
      </c>
    </row>
    <row r="601">
      <c r="A601" s="5" t="s">
        <v>2854</v>
      </c>
      <c r="D601" s="90" t="s">
        <v>21</v>
      </c>
      <c r="E601" s="90" t="s">
        <v>1307</v>
      </c>
      <c r="F601" s="5">
        <v>1989.0</v>
      </c>
      <c r="G601" s="5" t="s">
        <v>330</v>
      </c>
      <c r="H601" s="5" t="s">
        <v>997</v>
      </c>
      <c r="I601" s="5" t="s">
        <v>1213</v>
      </c>
      <c r="J601" s="5" t="s">
        <v>105</v>
      </c>
      <c r="K601" s="5" t="s">
        <v>25</v>
      </c>
      <c r="M601" s="5">
        <v>35.0</v>
      </c>
    </row>
    <row r="602">
      <c r="A602" s="5" t="s">
        <v>2854</v>
      </c>
      <c r="D602" s="90" t="s">
        <v>21</v>
      </c>
      <c r="E602" s="90" t="s">
        <v>1308</v>
      </c>
      <c r="F602" s="5">
        <v>1989.0</v>
      </c>
      <c r="G602" s="5" t="s">
        <v>330</v>
      </c>
      <c r="H602" s="5" t="s">
        <v>997</v>
      </c>
      <c r="I602" s="5" t="s">
        <v>1213</v>
      </c>
      <c r="J602" s="5" t="s">
        <v>105</v>
      </c>
      <c r="K602" s="5" t="s">
        <v>25</v>
      </c>
      <c r="M602" s="5">
        <v>35.0</v>
      </c>
    </row>
    <row r="603">
      <c r="A603" s="5" t="s">
        <v>2854</v>
      </c>
      <c r="D603" s="90" t="s">
        <v>21</v>
      </c>
      <c r="E603" s="90" t="s">
        <v>1309</v>
      </c>
      <c r="F603" s="5">
        <v>1989.0</v>
      </c>
      <c r="G603" s="5" t="s">
        <v>330</v>
      </c>
      <c r="H603" s="5" t="s">
        <v>997</v>
      </c>
      <c r="I603" s="5" t="s">
        <v>1213</v>
      </c>
      <c r="J603" s="5" t="s">
        <v>105</v>
      </c>
      <c r="K603" s="5" t="s">
        <v>25</v>
      </c>
      <c r="M603" s="5">
        <v>35.0</v>
      </c>
    </row>
    <row r="604">
      <c r="A604" s="89" t="str">
        <f t="shared" ref="A604:A610" si="38">A603+1</f>
        <v>#VALUE!</v>
      </c>
      <c r="B604" s="5"/>
      <c r="C604" s="5"/>
      <c r="D604" s="90" t="s">
        <v>21</v>
      </c>
      <c r="E604" s="90" t="s">
        <v>1310</v>
      </c>
      <c r="F604" s="106">
        <v>2020.0</v>
      </c>
      <c r="G604" s="182" t="s">
        <v>879</v>
      </c>
      <c r="H604" s="183" t="s">
        <v>893</v>
      </c>
      <c r="I604" s="106">
        <v>201.0</v>
      </c>
      <c r="J604" s="182" t="s">
        <v>1311</v>
      </c>
      <c r="K604" s="106" t="s">
        <v>25</v>
      </c>
      <c r="M604" s="5">
        <v>40.0</v>
      </c>
    </row>
    <row r="605">
      <c r="A605" s="89" t="str">
        <f t="shared" si="38"/>
        <v>#VALUE!</v>
      </c>
      <c r="B605" s="5"/>
      <c r="C605" s="5"/>
      <c r="D605" s="90" t="s">
        <v>21</v>
      </c>
      <c r="E605" s="90" t="s">
        <v>1312</v>
      </c>
      <c r="F605" s="106">
        <v>2020.0</v>
      </c>
      <c r="G605" s="182" t="s">
        <v>871</v>
      </c>
      <c r="H605" s="183" t="s">
        <v>1313</v>
      </c>
      <c r="I605" s="106">
        <v>362.0</v>
      </c>
      <c r="J605" s="108"/>
      <c r="K605" s="182" t="s">
        <v>30</v>
      </c>
      <c r="M605" s="5">
        <v>40.0</v>
      </c>
    </row>
    <row r="606">
      <c r="A606" s="89" t="str">
        <f t="shared" si="38"/>
        <v>#VALUE!</v>
      </c>
      <c r="B606" s="5"/>
      <c r="C606" s="5"/>
      <c r="D606" s="90" t="s">
        <v>21</v>
      </c>
      <c r="E606" s="90" t="s">
        <v>1314</v>
      </c>
      <c r="F606" s="106">
        <v>2020.0</v>
      </c>
      <c r="G606" s="182" t="s">
        <v>1042</v>
      </c>
      <c r="H606" s="183" t="s">
        <v>880</v>
      </c>
      <c r="I606" s="106">
        <v>167.0</v>
      </c>
      <c r="J606" s="203" t="s">
        <v>874</v>
      </c>
      <c r="K606" s="182" t="s">
        <v>25</v>
      </c>
      <c r="M606" s="5">
        <v>40.0</v>
      </c>
    </row>
    <row r="607">
      <c r="A607" s="89" t="str">
        <f t="shared" si="38"/>
        <v>#VALUE!</v>
      </c>
      <c r="B607" s="5"/>
      <c r="C607" s="5"/>
      <c r="D607" s="90" t="s">
        <v>21</v>
      </c>
      <c r="E607" s="90" t="s">
        <v>1315</v>
      </c>
      <c r="F607" s="106">
        <v>2020.0</v>
      </c>
      <c r="G607" s="182" t="s">
        <v>879</v>
      </c>
      <c r="H607" s="183" t="s">
        <v>895</v>
      </c>
      <c r="I607" s="5" t="s">
        <v>1316</v>
      </c>
      <c r="J607" s="202" t="s">
        <v>1317</v>
      </c>
      <c r="K607" s="182" t="s">
        <v>25</v>
      </c>
      <c r="M607" s="5">
        <v>40.0</v>
      </c>
    </row>
    <row r="608">
      <c r="A608" s="89" t="str">
        <f t="shared" si="38"/>
        <v>#VALUE!</v>
      </c>
      <c r="B608" s="5"/>
      <c r="C608" s="5"/>
      <c r="D608" s="90" t="s">
        <v>66</v>
      </c>
      <c r="E608" s="90" t="s">
        <v>1318</v>
      </c>
      <c r="F608" s="106">
        <v>2020.0</v>
      </c>
      <c r="G608" s="106" t="s">
        <v>954</v>
      </c>
      <c r="H608" s="106" t="s">
        <v>1319</v>
      </c>
      <c r="I608" s="106">
        <v>1.0</v>
      </c>
      <c r="J608" s="106" t="s">
        <v>1320</v>
      </c>
      <c r="K608" s="106" t="s">
        <v>244</v>
      </c>
      <c r="M608" s="5">
        <v>40.0</v>
      </c>
    </row>
    <row r="609">
      <c r="A609" s="89" t="str">
        <f t="shared" si="38"/>
        <v>#VALUE!</v>
      </c>
      <c r="B609" s="5"/>
      <c r="C609" s="5"/>
      <c r="D609" s="90" t="s">
        <v>21</v>
      </c>
      <c r="E609" s="90" t="s">
        <v>1321</v>
      </c>
      <c r="F609" s="106">
        <v>2020.0</v>
      </c>
      <c r="G609" s="106" t="s">
        <v>884</v>
      </c>
      <c r="H609" s="106" t="s">
        <v>891</v>
      </c>
      <c r="I609" s="106" t="s">
        <v>1322</v>
      </c>
      <c r="J609" s="106" t="s">
        <v>1323</v>
      </c>
      <c r="K609" s="106" t="s">
        <v>862</v>
      </c>
      <c r="M609" s="5">
        <v>40.0</v>
      </c>
    </row>
    <row r="610">
      <c r="A610" s="89" t="str">
        <f t="shared" si="38"/>
        <v>#VALUE!</v>
      </c>
      <c r="B610" s="5"/>
      <c r="C610" s="5"/>
      <c r="D610" s="90" t="s">
        <v>66</v>
      </c>
      <c r="E610" s="90" t="s">
        <v>1324</v>
      </c>
      <c r="F610" s="106">
        <v>2020.0</v>
      </c>
      <c r="G610" s="106" t="s">
        <v>305</v>
      </c>
      <c r="H610" s="106" t="s">
        <v>1319</v>
      </c>
      <c r="I610" s="106" t="s">
        <v>1325</v>
      </c>
      <c r="J610" s="106" t="s">
        <v>1326</v>
      </c>
      <c r="K610" s="106" t="s">
        <v>68</v>
      </c>
      <c r="M610" s="5">
        <v>40.0</v>
      </c>
    </row>
    <row r="611">
      <c r="A611" s="89">
        <f>A936+1</f>
        <v>1</v>
      </c>
      <c r="B611" s="5"/>
      <c r="C611" s="5"/>
      <c r="D611" s="90" t="s">
        <v>21</v>
      </c>
      <c r="E611" s="90" t="s">
        <v>1327</v>
      </c>
      <c r="F611" s="191">
        <v>2020.0</v>
      </c>
      <c r="G611" s="191" t="s">
        <v>853</v>
      </c>
      <c r="H611" s="191" t="s">
        <v>1328</v>
      </c>
      <c r="I611" s="191">
        <v>81.0</v>
      </c>
      <c r="J611" s="191" t="s">
        <v>857</v>
      </c>
      <c r="K611" s="191" t="s">
        <v>30</v>
      </c>
      <c r="M611" s="5">
        <v>40.0</v>
      </c>
    </row>
    <row r="612">
      <c r="A612" s="89">
        <f t="shared" ref="A612:A622" si="39">A611+1</f>
        <v>2</v>
      </c>
      <c r="B612" s="5"/>
      <c r="C612" s="5"/>
      <c r="D612" s="90" t="s">
        <v>21</v>
      </c>
      <c r="E612" s="90" t="s">
        <v>1329</v>
      </c>
      <c r="F612" s="106">
        <v>2020.0</v>
      </c>
      <c r="G612" s="106" t="s">
        <v>909</v>
      </c>
      <c r="H612" s="107" t="s">
        <v>1330</v>
      </c>
      <c r="I612" s="106">
        <v>17.0</v>
      </c>
      <c r="J612" s="106" t="s">
        <v>1331</v>
      </c>
      <c r="K612" s="106" t="s">
        <v>30</v>
      </c>
      <c r="M612" s="5">
        <v>40.0</v>
      </c>
    </row>
    <row r="613">
      <c r="A613" s="89">
        <f t="shared" si="39"/>
        <v>3</v>
      </c>
      <c r="B613" s="5"/>
      <c r="C613" s="5"/>
      <c r="D613" s="90" t="s">
        <v>21</v>
      </c>
      <c r="E613" s="90" t="s">
        <v>1332</v>
      </c>
      <c r="F613" s="99">
        <v>2020.0</v>
      </c>
      <c r="G613" s="99" t="s">
        <v>884</v>
      </c>
      <c r="H613" s="99" t="s">
        <v>859</v>
      </c>
      <c r="I613" s="99">
        <v>209.0</v>
      </c>
      <c r="J613" s="100"/>
      <c r="K613" s="99" t="s">
        <v>30</v>
      </c>
      <c r="M613" s="5">
        <v>40.0</v>
      </c>
    </row>
    <row r="614">
      <c r="A614" s="89">
        <f t="shared" si="39"/>
        <v>4</v>
      </c>
      <c r="B614" s="5"/>
      <c r="C614" s="5"/>
      <c r="D614" s="90" t="s">
        <v>21</v>
      </c>
      <c r="E614" s="90" t="s">
        <v>1333</v>
      </c>
      <c r="F614" s="200">
        <v>2020.0</v>
      </c>
      <c r="G614" s="200" t="s">
        <v>853</v>
      </c>
      <c r="H614" s="200" t="s">
        <v>964</v>
      </c>
      <c r="I614" s="200">
        <v>272.0</v>
      </c>
      <c r="J614" s="200" t="s">
        <v>857</v>
      </c>
      <c r="K614" s="200" t="s">
        <v>30</v>
      </c>
      <c r="M614" s="5">
        <v>40.0</v>
      </c>
    </row>
    <row r="615">
      <c r="A615" s="89">
        <f t="shared" si="39"/>
        <v>5</v>
      </c>
      <c r="B615" s="5"/>
      <c r="C615" s="5"/>
      <c r="D615" s="90" t="s">
        <v>21</v>
      </c>
      <c r="E615" s="90" t="s">
        <v>1334</v>
      </c>
      <c r="F615" s="191">
        <v>2020.0</v>
      </c>
      <c r="G615" s="191" t="s">
        <v>853</v>
      </c>
      <c r="H615" s="191" t="s">
        <v>919</v>
      </c>
      <c r="I615" s="191">
        <v>66.0</v>
      </c>
      <c r="J615" s="191" t="s">
        <v>857</v>
      </c>
      <c r="K615" s="191" t="s">
        <v>25</v>
      </c>
      <c r="M615" s="5">
        <v>40.0</v>
      </c>
    </row>
    <row r="616">
      <c r="A616" s="89">
        <f t="shared" si="39"/>
        <v>6</v>
      </c>
      <c r="B616" s="5"/>
      <c r="C616" s="5"/>
      <c r="D616" s="90" t="s">
        <v>21</v>
      </c>
      <c r="E616" s="90" t="s">
        <v>1335</v>
      </c>
      <c r="F616" s="191">
        <v>2020.0</v>
      </c>
      <c r="G616" s="191" t="s">
        <v>853</v>
      </c>
      <c r="H616" s="191" t="s">
        <v>1078</v>
      </c>
      <c r="I616" s="191">
        <v>300.0</v>
      </c>
      <c r="J616" s="191" t="s">
        <v>857</v>
      </c>
      <c r="K616" s="191" t="s">
        <v>30</v>
      </c>
      <c r="M616" s="5">
        <v>40.0</v>
      </c>
    </row>
    <row r="617">
      <c r="A617" s="89">
        <f t="shared" si="39"/>
        <v>7</v>
      </c>
      <c r="B617" s="5"/>
      <c r="C617" s="5"/>
      <c r="D617" s="90" t="s">
        <v>66</v>
      </c>
      <c r="E617" s="90" t="s">
        <v>1336</v>
      </c>
      <c r="F617" s="5">
        <v>2006.0</v>
      </c>
      <c r="G617" s="5" t="s">
        <v>413</v>
      </c>
      <c r="H617" s="5" t="s">
        <v>1060</v>
      </c>
      <c r="I617" s="5">
        <v>105.0</v>
      </c>
      <c r="K617" s="5" t="s">
        <v>467</v>
      </c>
      <c r="M617" s="5">
        <v>40.0</v>
      </c>
    </row>
    <row r="618">
      <c r="A618" s="89">
        <f t="shared" si="39"/>
        <v>8</v>
      </c>
      <c r="B618" s="5"/>
      <c r="C618" s="5"/>
      <c r="D618" s="90" t="s">
        <v>21</v>
      </c>
      <c r="E618" s="90" t="s">
        <v>1337</v>
      </c>
      <c r="F618" s="5">
        <v>2017.0</v>
      </c>
      <c r="G618" s="5" t="s">
        <v>65</v>
      </c>
      <c r="H618" s="5" t="s">
        <v>1338</v>
      </c>
      <c r="I618" s="5">
        <v>343.0</v>
      </c>
      <c r="K618" s="5" t="s">
        <v>30</v>
      </c>
      <c r="M618" s="5">
        <v>40.0</v>
      </c>
    </row>
    <row r="619">
      <c r="A619" s="89">
        <f t="shared" si="39"/>
        <v>9</v>
      </c>
      <c r="B619" s="5"/>
      <c r="C619" s="5"/>
      <c r="D619" s="90" t="s">
        <v>149</v>
      </c>
      <c r="E619" s="90" t="s">
        <v>1339</v>
      </c>
      <c r="F619" s="5">
        <v>2017.0</v>
      </c>
      <c r="G619" s="5" t="s">
        <v>954</v>
      </c>
      <c r="H619" s="5" t="s">
        <v>1340</v>
      </c>
      <c r="I619" s="5">
        <v>155.0</v>
      </c>
      <c r="K619" s="5" t="s">
        <v>155</v>
      </c>
      <c r="M619" s="5">
        <v>40.0</v>
      </c>
    </row>
    <row r="620">
      <c r="A620" s="89">
        <f t="shared" si="39"/>
        <v>10</v>
      </c>
      <c r="B620" s="5"/>
      <c r="C620" s="5"/>
      <c r="D620" s="90" t="s">
        <v>21</v>
      </c>
      <c r="E620" s="90" t="s">
        <v>1341</v>
      </c>
      <c r="F620" s="5">
        <v>2017.0</v>
      </c>
      <c r="G620" s="5" t="s">
        <v>65</v>
      </c>
      <c r="H620" s="110" t="s">
        <v>1168</v>
      </c>
      <c r="I620" s="5">
        <v>345.0</v>
      </c>
      <c r="K620" s="5" t="s">
        <v>25</v>
      </c>
      <c r="M620" s="5">
        <v>40.0</v>
      </c>
    </row>
    <row r="621">
      <c r="A621" s="89">
        <f t="shared" si="39"/>
        <v>11</v>
      </c>
      <c r="B621" s="5"/>
      <c r="C621" s="5"/>
      <c r="D621" s="90" t="s">
        <v>21</v>
      </c>
      <c r="E621" s="90" t="s">
        <v>1342</v>
      </c>
      <c r="F621" s="5">
        <v>2017.0</v>
      </c>
      <c r="G621" s="5" t="s">
        <v>65</v>
      </c>
      <c r="H621" s="110" t="s">
        <v>1168</v>
      </c>
      <c r="I621" s="5">
        <v>345.0</v>
      </c>
      <c r="K621" s="5" t="s">
        <v>25</v>
      </c>
      <c r="M621" s="5">
        <v>40.0</v>
      </c>
    </row>
    <row r="622">
      <c r="A622" s="89">
        <f t="shared" si="39"/>
        <v>12</v>
      </c>
      <c r="B622" s="5"/>
      <c r="C622" s="5"/>
      <c r="D622" s="90" t="s">
        <v>21</v>
      </c>
      <c r="E622" s="90" t="s">
        <v>1343</v>
      </c>
      <c r="F622" s="5">
        <v>2017.0</v>
      </c>
      <c r="G622" s="5" t="s">
        <v>1171</v>
      </c>
      <c r="H622" s="110" t="s">
        <v>1168</v>
      </c>
      <c r="I622" s="5">
        <v>345.0</v>
      </c>
      <c r="K622" s="5" t="s">
        <v>25</v>
      </c>
      <c r="M622" s="5">
        <v>40.0</v>
      </c>
    </row>
    <row r="623">
      <c r="A623" s="89">
        <v>10677.0</v>
      </c>
      <c r="B623" s="5"/>
      <c r="C623" s="5"/>
      <c r="D623" s="90" t="s">
        <v>21</v>
      </c>
      <c r="E623" s="90" t="s">
        <v>1344</v>
      </c>
      <c r="F623" s="5">
        <v>2017.0</v>
      </c>
      <c r="G623" s="110" t="s">
        <v>1171</v>
      </c>
      <c r="H623" s="110" t="s">
        <v>1168</v>
      </c>
      <c r="I623" s="5">
        <v>345.0</v>
      </c>
      <c r="K623" s="5" t="s">
        <v>25</v>
      </c>
      <c r="M623" s="5">
        <v>40.0</v>
      </c>
    </row>
    <row r="624">
      <c r="A624" s="89">
        <f t="shared" ref="A624:A627" si="40">A623+1</f>
        <v>10678</v>
      </c>
      <c r="B624" s="5"/>
      <c r="C624" s="5"/>
      <c r="D624" s="90" t="s">
        <v>21</v>
      </c>
      <c r="E624" s="90" t="s">
        <v>1345</v>
      </c>
      <c r="F624" s="5">
        <v>2017.0</v>
      </c>
      <c r="G624" s="110" t="s">
        <v>1171</v>
      </c>
      <c r="H624" s="110" t="s">
        <v>1168</v>
      </c>
      <c r="I624" s="5">
        <v>345.0</v>
      </c>
      <c r="K624" s="5" t="s">
        <v>25</v>
      </c>
      <c r="M624" s="5">
        <v>40.0</v>
      </c>
    </row>
    <row r="625">
      <c r="A625" s="89">
        <f t="shared" si="40"/>
        <v>10679</v>
      </c>
      <c r="B625" s="5"/>
      <c r="C625" s="5"/>
      <c r="D625" s="90" t="s">
        <v>21</v>
      </c>
      <c r="E625" s="90" t="s">
        <v>1346</v>
      </c>
      <c r="F625" s="5">
        <v>2018.0</v>
      </c>
      <c r="G625" s="5" t="s">
        <v>1347</v>
      </c>
      <c r="H625" s="5" t="s">
        <v>847</v>
      </c>
      <c r="I625" s="5">
        <v>49.0</v>
      </c>
      <c r="K625" s="5" t="s">
        <v>30</v>
      </c>
      <c r="M625" s="5">
        <v>40.0</v>
      </c>
    </row>
    <row r="626">
      <c r="A626" s="89">
        <f t="shared" si="40"/>
        <v>10680</v>
      </c>
      <c r="B626" s="5"/>
      <c r="C626" s="5"/>
      <c r="D626" s="90" t="s">
        <v>21</v>
      </c>
      <c r="E626" s="90" t="s">
        <v>1348</v>
      </c>
      <c r="F626" s="5">
        <v>2020.0</v>
      </c>
      <c r="G626" s="5" t="s">
        <v>905</v>
      </c>
      <c r="H626" s="5" t="s">
        <v>1201</v>
      </c>
      <c r="I626" s="5">
        <v>266.0</v>
      </c>
      <c r="J626" s="5" t="s">
        <v>1349</v>
      </c>
      <c r="K626" s="5" t="s">
        <v>30</v>
      </c>
      <c r="M626" s="5">
        <v>40.0</v>
      </c>
    </row>
    <row r="627">
      <c r="A627" s="89">
        <f t="shared" si="40"/>
        <v>10681</v>
      </c>
      <c r="B627" s="5"/>
      <c r="C627" s="5"/>
      <c r="D627" s="90" t="s">
        <v>21</v>
      </c>
      <c r="E627" s="90" t="s">
        <v>1350</v>
      </c>
      <c r="F627" s="5">
        <v>2020.0</v>
      </c>
      <c r="G627" s="5" t="s">
        <v>1161</v>
      </c>
      <c r="H627" s="5" t="s">
        <v>847</v>
      </c>
      <c r="I627" s="5">
        <v>297.0</v>
      </c>
      <c r="J627" s="5" t="s">
        <v>898</v>
      </c>
      <c r="K627" s="5" t="s">
        <v>30</v>
      </c>
      <c r="M627" s="5">
        <v>40.0</v>
      </c>
    </row>
    <row r="628">
      <c r="A628" s="89">
        <f>'Drop 1 Baseball'!A168+1</f>
        <v>11728</v>
      </c>
      <c r="B628" s="5"/>
      <c r="C628" s="5"/>
      <c r="D628" s="90" t="s">
        <v>66</v>
      </c>
      <c r="E628" s="5">
        <v>3787486.0</v>
      </c>
      <c r="F628" s="5">
        <v>2020.0</v>
      </c>
      <c r="G628" s="5" t="s">
        <v>786</v>
      </c>
      <c r="H628" s="5" t="s">
        <v>1182</v>
      </c>
      <c r="J628" s="5" t="s">
        <v>1351</v>
      </c>
      <c r="K628" s="5" t="s">
        <v>467</v>
      </c>
      <c r="M628" s="5">
        <v>40.0</v>
      </c>
    </row>
    <row r="629">
      <c r="A629" s="89">
        <f t="shared" ref="A629:A630" si="41">A628+1</f>
        <v>11729</v>
      </c>
      <c r="B629" s="5"/>
      <c r="C629" s="5"/>
      <c r="D629" s="90" t="s">
        <v>66</v>
      </c>
      <c r="E629" s="5">
        <v>4778300.0</v>
      </c>
      <c r="F629" s="91">
        <v>2020.0</v>
      </c>
      <c r="G629" s="5" t="s">
        <v>1099</v>
      </c>
      <c r="H629" s="5" t="s">
        <v>895</v>
      </c>
      <c r="K629" s="5" t="s">
        <v>68</v>
      </c>
      <c r="M629" s="5">
        <v>40.0</v>
      </c>
    </row>
    <row r="630">
      <c r="A630" s="89">
        <f t="shared" si="41"/>
        <v>11730</v>
      </c>
      <c r="D630" s="90" t="s">
        <v>66</v>
      </c>
      <c r="E630" s="5">
        <v>1442604.0</v>
      </c>
      <c r="F630" s="5">
        <v>2020.0</v>
      </c>
      <c r="G630" s="5" t="s">
        <v>954</v>
      </c>
      <c r="H630" s="5" t="s">
        <v>880</v>
      </c>
      <c r="J630" s="5" t="s">
        <v>955</v>
      </c>
      <c r="K630" s="5" t="s">
        <v>467</v>
      </c>
      <c r="M630" s="5">
        <v>40.0</v>
      </c>
    </row>
    <row r="631">
      <c r="A631" s="89" t="str">
        <f>'Drop 1 BBALL'!A305+1</f>
        <v>#VALUE!</v>
      </c>
      <c r="D631" s="90" t="s">
        <v>66</v>
      </c>
      <c r="E631" s="5">
        <v>6111814.0</v>
      </c>
      <c r="F631" s="5">
        <v>2020.0</v>
      </c>
      <c r="G631" s="5" t="s">
        <v>954</v>
      </c>
      <c r="H631" s="5" t="s">
        <v>880</v>
      </c>
      <c r="K631" s="5" t="s">
        <v>68</v>
      </c>
      <c r="M631" s="5">
        <v>40.0</v>
      </c>
    </row>
    <row r="632">
      <c r="A632" s="89" t="str">
        <f>'Drop 1 BBALL'!A307+1</f>
        <v>#VALUE!</v>
      </c>
      <c r="D632" s="90" t="s">
        <v>66</v>
      </c>
      <c r="E632" s="5">
        <v>7386806.0</v>
      </c>
      <c r="F632" s="5">
        <v>2020.0</v>
      </c>
      <c r="G632" s="5" t="s">
        <v>954</v>
      </c>
      <c r="H632" s="5" t="s">
        <v>847</v>
      </c>
      <c r="J632" s="5" t="s">
        <v>955</v>
      </c>
      <c r="K632" s="5" t="s">
        <v>68</v>
      </c>
      <c r="M632" s="5">
        <v>40.0</v>
      </c>
    </row>
    <row r="633">
      <c r="A633" s="89" t="str">
        <f t="shared" ref="A633:A636" si="42">A632+1</f>
        <v>#VALUE!</v>
      </c>
      <c r="D633" s="90" t="s">
        <v>66</v>
      </c>
      <c r="E633" s="90" t="s">
        <v>1352</v>
      </c>
      <c r="F633" s="5">
        <v>2020.0</v>
      </c>
      <c r="G633" s="5" t="s">
        <v>954</v>
      </c>
      <c r="H633" s="5" t="s">
        <v>880</v>
      </c>
      <c r="K633" s="5" t="s">
        <v>68</v>
      </c>
      <c r="M633" s="5">
        <v>40.0</v>
      </c>
    </row>
    <row r="634">
      <c r="A634" s="89" t="str">
        <f t="shared" si="42"/>
        <v>#VALUE!</v>
      </c>
      <c r="B634" s="114"/>
      <c r="C634" s="114"/>
      <c r="D634" s="115" t="s">
        <v>21</v>
      </c>
      <c r="E634" s="115" t="s">
        <v>1353</v>
      </c>
      <c r="F634" s="111">
        <v>2020.0</v>
      </c>
      <c r="G634" s="111" t="s">
        <v>884</v>
      </c>
      <c r="H634" s="111" t="s">
        <v>895</v>
      </c>
      <c r="I634" s="111">
        <v>201.0</v>
      </c>
      <c r="J634" s="111"/>
      <c r="K634" s="111" t="s">
        <v>25</v>
      </c>
      <c r="M634" s="5">
        <v>40.0</v>
      </c>
    </row>
    <row r="635">
      <c r="A635" s="89" t="str">
        <f t="shared" si="42"/>
        <v>#VALUE!</v>
      </c>
      <c r="B635" s="114"/>
      <c r="C635" s="114"/>
      <c r="D635" s="115" t="s">
        <v>21</v>
      </c>
      <c r="E635" s="115" t="s">
        <v>1354</v>
      </c>
      <c r="F635" s="111">
        <v>2020.0</v>
      </c>
      <c r="G635" s="111" t="s">
        <v>884</v>
      </c>
      <c r="H635" s="111" t="s">
        <v>895</v>
      </c>
      <c r="I635" s="111">
        <v>261.0</v>
      </c>
      <c r="J635" s="111"/>
      <c r="K635" s="111" t="s">
        <v>25</v>
      </c>
      <c r="M635" s="5">
        <v>40.0</v>
      </c>
    </row>
    <row r="636">
      <c r="A636" s="89" t="str">
        <f t="shared" si="42"/>
        <v>#VALUE!</v>
      </c>
      <c r="B636" s="114"/>
      <c r="C636" s="114"/>
      <c r="D636" s="115" t="s">
        <v>21</v>
      </c>
      <c r="E636" s="115" t="s">
        <v>1355</v>
      </c>
      <c r="F636" s="111">
        <v>2020.0</v>
      </c>
      <c r="G636" s="111" t="s">
        <v>884</v>
      </c>
      <c r="H636" s="111" t="s">
        <v>895</v>
      </c>
      <c r="I636" s="111">
        <v>201.0</v>
      </c>
      <c r="J636" s="111"/>
      <c r="K636" s="111" t="s">
        <v>25</v>
      </c>
      <c r="M636" s="5">
        <v>40.0</v>
      </c>
    </row>
    <row r="637">
      <c r="A637" s="89">
        <f>'Drop 1 Baseball'!A179+1</f>
        <v>11742</v>
      </c>
      <c r="D637" s="90" t="s">
        <v>21</v>
      </c>
      <c r="E637" s="90" t="s">
        <v>1356</v>
      </c>
      <c r="F637" s="5">
        <v>2020.0</v>
      </c>
      <c r="G637" s="5" t="s">
        <v>884</v>
      </c>
      <c r="H637" s="5" t="s">
        <v>859</v>
      </c>
      <c r="I637" s="5">
        <v>209.0</v>
      </c>
      <c r="J637" s="5"/>
      <c r="K637" s="5" t="s">
        <v>30</v>
      </c>
      <c r="M637" s="5">
        <v>40.0</v>
      </c>
    </row>
    <row r="638">
      <c r="A638" s="5">
        <v>11919.0</v>
      </c>
      <c r="D638" s="90" t="s">
        <v>21</v>
      </c>
      <c r="E638" s="5">
        <v>5.4088329E7</v>
      </c>
      <c r="F638" s="5">
        <v>1982.0</v>
      </c>
      <c r="G638" s="5" t="s">
        <v>62</v>
      </c>
      <c r="H638" s="5" t="s">
        <v>978</v>
      </c>
      <c r="J638" s="5">
        <v>302.0</v>
      </c>
      <c r="K638" s="5" t="s">
        <v>72</v>
      </c>
      <c r="M638" s="5">
        <v>40.0</v>
      </c>
    </row>
    <row r="639">
      <c r="A639" s="5">
        <v>12032.0</v>
      </c>
      <c r="D639" s="90" t="s">
        <v>21</v>
      </c>
      <c r="E639" s="90" t="s">
        <v>1357</v>
      </c>
      <c r="F639" s="5">
        <v>1982.0</v>
      </c>
      <c r="G639" s="5" t="s">
        <v>62</v>
      </c>
      <c r="H639" s="5" t="s">
        <v>972</v>
      </c>
      <c r="I639" s="5" t="s">
        <v>1358</v>
      </c>
      <c r="J639" s="5">
        <v>488.0</v>
      </c>
      <c r="K639" s="5" t="s">
        <v>72</v>
      </c>
      <c r="M639" s="5">
        <v>40.0</v>
      </c>
    </row>
    <row r="640">
      <c r="A640" s="5" t="str">
        <f>'Drop 1 Baseball'!A383+1</f>
        <v>#VALUE!</v>
      </c>
      <c r="D640" s="90" t="s">
        <v>21</v>
      </c>
      <c r="E640" s="90" t="s">
        <v>1359</v>
      </c>
      <c r="F640" s="5">
        <v>1989.0</v>
      </c>
      <c r="G640" s="5" t="s">
        <v>90</v>
      </c>
      <c r="H640" s="5" t="s">
        <v>190</v>
      </c>
      <c r="I640" s="5" t="s">
        <v>1360</v>
      </c>
      <c r="J640" s="5" t="s">
        <v>1119</v>
      </c>
      <c r="K640" s="5" t="s">
        <v>25</v>
      </c>
      <c r="M640" s="5">
        <v>40.0</v>
      </c>
    </row>
    <row r="641">
      <c r="A641" s="89" t="str">
        <f t="shared" ref="A641:A642" si="43">A640+1</f>
        <v>#VALUE!</v>
      </c>
      <c r="B641" s="5"/>
      <c r="C641" s="5"/>
      <c r="D641" s="90" t="s">
        <v>21</v>
      </c>
      <c r="E641" s="90" t="s">
        <v>1361</v>
      </c>
      <c r="F641" s="106">
        <v>2019.0</v>
      </c>
      <c r="G641" s="182" t="s">
        <v>1362</v>
      </c>
      <c r="H641" s="183" t="s">
        <v>1363</v>
      </c>
      <c r="I641" s="106">
        <v>101.0</v>
      </c>
      <c r="J641" s="196" t="s">
        <v>898</v>
      </c>
      <c r="K641" s="182" t="s">
        <v>25</v>
      </c>
      <c r="M641" s="5">
        <v>45.0</v>
      </c>
    </row>
    <row r="642">
      <c r="A642" s="89" t="str">
        <f t="shared" si="43"/>
        <v>#VALUE!</v>
      </c>
      <c r="B642" s="5"/>
      <c r="C642" s="5"/>
      <c r="D642" s="90" t="s">
        <v>66</v>
      </c>
      <c r="E642" s="90" t="s">
        <v>1364</v>
      </c>
      <c r="F642" s="106">
        <v>2021.0</v>
      </c>
      <c r="G642" s="106" t="s">
        <v>1365</v>
      </c>
      <c r="H642" s="106" t="s">
        <v>1060</v>
      </c>
      <c r="I642" s="106" t="s">
        <v>1366</v>
      </c>
      <c r="J642" s="106" t="s">
        <v>1367</v>
      </c>
      <c r="K642" s="106" t="s">
        <v>244</v>
      </c>
      <c r="M642" s="5">
        <v>45.0</v>
      </c>
    </row>
    <row r="643">
      <c r="A643" s="5" t="s">
        <v>2854</v>
      </c>
      <c r="D643" s="112"/>
      <c r="E643" s="90" t="s">
        <v>1368</v>
      </c>
      <c r="F643" s="5">
        <v>1989.0</v>
      </c>
      <c r="G643" s="5" t="s">
        <v>90</v>
      </c>
      <c r="H643" s="5" t="s">
        <v>190</v>
      </c>
      <c r="I643" s="5" t="s">
        <v>1360</v>
      </c>
      <c r="J643" s="5" t="s">
        <v>1119</v>
      </c>
      <c r="K643" s="5" t="s">
        <v>25</v>
      </c>
      <c r="M643" s="5">
        <v>45.0</v>
      </c>
    </row>
    <row r="644">
      <c r="A644" s="5" t="s">
        <v>2854</v>
      </c>
      <c r="D644" s="112"/>
      <c r="E644" s="90" t="s">
        <v>1369</v>
      </c>
      <c r="F644" s="5">
        <v>1989.0</v>
      </c>
      <c r="G644" s="5" t="s">
        <v>90</v>
      </c>
      <c r="H644" s="5" t="s">
        <v>190</v>
      </c>
      <c r="I644" s="5" t="s">
        <v>1360</v>
      </c>
      <c r="J644" s="5" t="s">
        <v>1119</v>
      </c>
      <c r="K644" s="5" t="s">
        <v>25</v>
      </c>
      <c r="M644" s="5">
        <v>45.0</v>
      </c>
    </row>
    <row r="645">
      <c r="A645" s="89" t="str">
        <f t="shared" ref="A645:A678" si="44">A644+1</f>
        <v>#VALUE!</v>
      </c>
      <c r="B645" s="5"/>
      <c r="C645" s="5"/>
      <c r="D645" s="90" t="s">
        <v>21</v>
      </c>
      <c r="E645" s="90" t="s">
        <v>1370</v>
      </c>
      <c r="F645" s="91">
        <v>2020.0</v>
      </c>
      <c r="G645" s="103" t="s">
        <v>865</v>
      </c>
      <c r="H645" s="104" t="s">
        <v>895</v>
      </c>
      <c r="I645" s="91">
        <v>5.0</v>
      </c>
      <c r="J645" s="91" t="s">
        <v>869</v>
      </c>
      <c r="K645" s="103" t="s">
        <v>25</v>
      </c>
      <c r="M645" s="5">
        <v>50.0</v>
      </c>
    </row>
    <row r="646">
      <c r="A646" s="89" t="str">
        <f t="shared" si="44"/>
        <v>#VALUE!</v>
      </c>
      <c r="B646" s="5"/>
      <c r="C646" s="5"/>
      <c r="D646" s="90" t="s">
        <v>21</v>
      </c>
      <c r="E646" s="90" t="s">
        <v>1371</v>
      </c>
      <c r="F646" s="91">
        <v>2020.0</v>
      </c>
      <c r="G646" s="91" t="s">
        <v>865</v>
      </c>
      <c r="H646" s="91" t="s">
        <v>895</v>
      </c>
      <c r="I646" s="91">
        <v>5.0</v>
      </c>
      <c r="J646" s="91" t="s">
        <v>869</v>
      </c>
      <c r="K646" s="91" t="s">
        <v>25</v>
      </c>
      <c r="M646" s="5">
        <v>50.0</v>
      </c>
    </row>
    <row r="647">
      <c r="A647" s="89" t="str">
        <f t="shared" si="44"/>
        <v>#VALUE!</v>
      </c>
      <c r="B647" s="5"/>
      <c r="C647" s="5"/>
      <c r="D647" s="90" t="s">
        <v>21</v>
      </c>
      <c r="E647" s="90" t="s">
        <v>1372</v>
      </c>
      <c r="F647" s="91">
        <v>2020.0</v>
      </c>
      <c r="G647" s="103" t="s">
        <v>1373</v>
      </c>
      <c r="H647" s="104" t="s">
        <v>895</v>
      </c>
      <c r="I647" s="91">
        <v>5.0</v>
      </c>
      <c r="J647" s="103" t="s">
        <v>869</v>
      </c>
      <c r="K647" s="91" t="s">
        <v>25</v>
      </c>
      <c r="M647" s="5">
        <v>50.0</v>
      </c>
    </row>
    <row r="648">
      <c r="A648" s="89" t="str">
        <f t="shared" si="44"/>
        <v>#VALUE!</v>
      </c>
      <c r="B648" s="5"/>
      <c r="C648" s="5"/>
      <c r="D648" s="90" t="s">
        <v>21</v>
      </c>
      <c r="E648" s="90" t="s">
        <v>1374</v>
      </c>
      <c r="F648" s="5">
        <v>2020.0</v>
      </c>
      <c r="G648" s="5" t="s">
        <v>837</v>
      </c>
      <c r="H648" s="5" t="s">
        <v>895</v>
      </c>
      <c r="I648" s="5">
        <v>1.0</v>
      </c>
      <c r="J648" s="5" t="s">
        <v>1375</v>
      </c>
      <c r="K648" s="5" t="s">
        <v>25</v>
      </c>
      <c r="M648" s="5">
        <v>50.0</v>
      </c>
    </row>
    <row r="649">
      <c r="A649" s="89" t="str">
        <f t="shared" si="44"/>
        <v>#VALUE!</v>
      </c>
      <c r="B649" s="5"/>
      <c r="C649" s="5"/>
      <c r="D649" s="90" t="s">
        <v>21</v>
      </c>
      <c r="E649" s="90" t="s">
        <v>1376</v>
      </c>
      <c r="F649" s="106">
        <v>2020.0</v>
      </c>
      <c r="G649" s="182" t="s">
        <v>1377</v>
      </c>
      <c r="H649" s="183" t="s">
        <v>880</v>
      </c>
      <c r="I649" s="106">
        <v>362.0</v>
      </c>
      <c r="J649" s="108"/>
      <c r="K649" s="182" t="s">
        <v>30</v>
      </c>
      <c r="M649" s="5">
        <v>50.0</v>
      </c>
    </row>
    <row r="650">
      <c r="A650" s="89" t="str">
        <f t="shared" si="44"/>
        <v>#VALUE!</v>
      </c>
      <c r="B650" s="5"/>
      <c r="C650" s="5"/>
      <c r="D650" s="90" t="s">
        <v>21</v>
      </c>
      <c r="E650" s="90" t="s">
        <v>1378</v>
      </c>
      <c r="F650" s="200">
        <v>2020.0</v>
      </c>
      <c r="G650" s="200" t="s">
        <v>853</v>
      </c>
      <c r="H650" s="200" t="s">
        <v>1319</v>
      </c>
      <c r="I650" s="200">
        <v>135.0</v>
      </c>
      <c r="J650" s="200" t="s">
        <v>1379</v>
      </c>
      <c r="K650" s="200" t="s">
        <v>25</v>
      </c>
      <c r="M650" s="5">
        <v>50.0</v>
      </c>
    </row>
    <row r="651">
      <c r="A651" s="89" t="str">
        <f t="shared" si="44"/>
        <v>#VALUE!</v>
      </c>
      <c r="B651" s="5"/>
      <c r="C651" s="5"/>
      <c r="D651" s="90" t="s">
        <v>66</v>
      </c>
      <c r="E651" s="90" t="s">
        <v>1380</v>
      </c>
      <c r="F651" s="91">
        <v>2020.0</v>
      </c>
      <c r="G651" s="91" t="s">
        <v>305</v>
      </c>
      <c r="H651" s="91" t="s">
        <v>1319</v>
      </c>
      <c r="I651" s="91">
        <v>92.0</v>
      </c>
      <c r="J651" s="92"/>
      <c r="K651" s="91" t="s">
        <v>68</v>
      </c>
      <c r="M651" s="5">
        <v>50.0</v>
      </c>
    </row>
    <row r="652">
      <c r="A652" s="89" t="str">
        <f t="shared" si="44"/>
        <v>#VALUE!</v>
      </c>
      <c r="B652" s="5"/>
      <c r="C652" s="5"/>
      <c r="D652" s="90" t="s">
        <v>21</v>
      </c>
      <c r="E652" s="90" t="s">
        <v>1381</v>
      </c>
      <c r="F652" s="106">
        <v>2020.0</v>
      </c>
      <c r="G652" s="106" t="s">
        <v>786</v>
      </c>
      <c r="H652" s="106" t="s">
        <v>1109</v>
      </c>
      <c r="I652" s="106">
        <v>392.0</v>
      </c>
      <c r="J652" s="106" t="s">
        <v>1090</v>
      </c>
      <c r="K652" s="106" t="s">
        <v>30</v>
      </c>
      <c r="M652" s="5">
        <v>50.0</v>
      </c>
    </row>
    <row r="653">
      <c r="A653" s="89" t="str">
        <f t="shared" si="44"/>
        <v>#VALUE!</v>
      </c>
      <c r="B653" s="5"/>
      <c r="C653" s="5"/>
      <c r="D653" s="90" t="s">
        <v>21</v>
      </c>
      <c r="E653" s="90" t="s">
        <v>1382</v>
      </c>
      <c r="F653" s="106">
        <v>2020.0</v>
      </c>
      <c r="G653" s="106" t="s">
        <v>909</v>
      </c>
      <c r="H653" s="107" t="s">
        <v>950</v>
      </c>
      <c r="I653" s="106">
        <v>6.0</v>
      </c>
      <c r="J653" s="108"/>
      <c r="K653" s="106" t="s">
        <v>30</v>
      </c>
      <c r="M653" s="5">
        <v>50.0</v>
      </c>
    </row>
    <row r="654">
      <c r="A654" s="89" t="str">
        <f t="shared" si="44"/>
        <v>#VALUE!</v>
      </c>
      <c r="B654" s="5"/>
      <c r="C654" s="5"/>
      <c r="D654" s="90" t="s">
        <v>21</v>
      </c>
      <c r="E654" s="90" t="s">
        <v>1383</v>
      </c>
      <c r="F654" s="99">
        <v>2020.0</v>
      </c>
      <c r="G654" s="99" t="s">
        <v>119</v>
      </c>
      <c r="H654" s="99" t="s">
        <v>880</v>
      </c>
      <c r="I654" s="99">
        <v>303.0</v>
      </c>
      <c r="J654" s="100"/>
      <c r="K654" s="99" t="s">
        <v>25</v>
      </c>
      <c r="M654" s="5">
        <v>50.0</v>
      </c>
    </row>
    <row r="655">
      <c r="A655" s="89" t="str">
        <f t="shared" si="44"/>
        <v>#VALUE!</v>
      </c>
      <c r="B655" s="5"/>
      <c r="C655" s="5"/>
      <c r="D655" s="90" t="s">
        <v>21</v>
      </c>
      <c r="E655" s="90" t="s">
        <v>1384</v>
      </c>
      <c r="F655" s="200">
        <v>2020.0</v>
      </c>
      <c r="G655" s="200" t="s">
        <v>853</v>
      </c>
      <c r="H655" s="200" t="s">
        <v>1385</v>
      </c>
      <c r="I655" s="200">
        <v>265.0</v>
      </c>
      <c r="J655" s="200" t="s">
        <v>920</v>
      </c>
      <c r="K655" s="200" t="s">
        <v>30</v>
      </c>
      <c r="M655" s="5">
        <v>50.0</v>
      </c>
    </row>
    <row r="656">
      <c r="A656" s="89" t="str">
        <f t="shared" si="44"/>
        <v>#VALUE!</v>
      </c>
      <c r="B656" s="5"/>
      <c r="C656" s="5"/>
      <c r="D656" s="90" t="s">
        <v>21</v>
      </c>
      <c r="E656" s="90" t="s">
        <v>1386</v>
      </c>
      <c r="F656" s="106">
        <v>2020.0</v>
      </c>
      <c r="G656" s="106" t="s">
        <v>884</v>
      </c>
      <c r="H656" s="106" t="s">
        <v>1387</v>
      </c>
      <c r="I656" s="106">
        <v>270.0</v>
      </c>
      <c r="J656" s="106" t="s">
        <v>1388</v>
      </c>
      <c r="K656" s="106" t="s">
        <v>30</v>
      </c>
      <c r="M656" s="5">
        <v>50.0</v>
      </c>
    </row>
    <row r="657">
      <c r="A657" s="89" t="str">
        <f t="shared" si="44"/>
        <v>#VALUE!</v>
      </c>
      <c r="B657" s="5"/>
      <c r="C657" s="5"/>
      <c r="D657" s="90" t="s">
        <v>21</v>
      </c>
      <c r="E657" s="90" t="s">
        <v>1389</v>
      </c>
      <c r="F657" s="99">
        <v>2020.0</v>
      </c>
      <c r="G657" s="99" t="s">
        <v>884</v>
      </c>
      <c r="H657" s="99" t="s">
        <v>1390</v>
      </c>
      <c r="I657" s="99">
        <v>209.0</v>
      </c>
      <c r="J657" s="99" t="s">
        <v>1391</v>
      </c>
      <c r="K657" s="99" t="s">
        <v>30</v>
      </c>
      <c r="M657" s="5">
        <v>50.0</v>
      </c>
    </row>
    <row r="658">
      <c r="A658" s="89" t="str">
        <f t="shared" si="44"/>
        <v>#VALUE!</v>
      </c>
      <c r="B658" s="5"/>
      <c r="C658" s="5"/>
      <c r="D658" s="90" t="s">
        <v>21</v>
      </c>
      <c r="E658" s="90" t="s">
        <v>1392</v>
      </c>
      <c r="F658" s="200">
        <v>2020.0</v>
      </c>
      <c r="G658" s="200" t="s">
        <v>853</v>
      </c>
      <c r="H658" s="200" t="s">
        <v>950</v>
      </c>
      <c r="I658" s="200">
        <v>262.0</v>
      </c>
      <c r="J658" s="201"/>
      <c r="K658" s="200" t="s">
        <v>30</v>
      </c>
      <c r="M658" s="5">
        <v>50.0</v>
      </c>
    </row>
    <row r="659">
      <c r="A659" s="89" t="str">
        <f t="shared" si="44"/>
        <v>#VALUE!</v>
      </c>
      <c r="B659" s="5"/>
      <c r="C659" s="5"/>
      <c r="D659" s="90" t="s">
        <v>21</v>
      </c>
      <c r="E659" s="90" t="s">
        <v>1393</v>
      </c>
      <c r="F659" s="106">
        <v>2020.0</v>
      </c>
      <c r="G659" s="106" t="s">
        <v>119</v>
      </c>
      <c r="H659" s="106" t="s">
        <v>950</v>
      </c>
      <c r="I659" s="106">
        <v>302.0</v>
      </c>
      <c r="J659" s="106" t="s">
        <v>953</v>
      </c>
      <c r="K659" s="106" t="s">
        <v>30</v>
      </c>
      <c r="M659" s="5">
        <v>50.0</v>
      </c>
    </row>
    <row r="660">
      <c r="A660" s="89" t="str">
        <f t="shared" si="44"/>
        <v>#VALUE!</v>
      </c>
      <c r="B660" s="5"/>
      <c r="C660" s="5"/>
      <c r="D660" s="90" t="s">
        <v>21</v>
      </c>
      <c r="E660" s="90" t="s">
        <v>1394</v>
      </c>
      <c r="F660" s="200">
        <v>2020.0</v>
      </c>
      <c r="G660" s="200" t="s">
        <v>853</v>
      </c>
      <c r="H660" s="200" t="s">
        <v>1395</v>
      </c>
      <c r="I660" s="200">
        <v>268.0</v>
      </c>
      <c r="J660" s="200" t="s">
        <v>857</v>
      </c>
      <c r="K660" s="200" t="s">
        <v>30</v>
      </c>
      <c r="M660" s="5">
        <v>50.0</v>
      </c>
    </row>
    <row r="661">
      <c r="A661" s="89" t="str">
        <f t="shared" si="44"/>
        <v>#VALUE!</v>
      </c>
      <c r="B661" s="5"/>
      <c r="C661" s="5"/>
      <c r="D661" s="90" t="s">
        <v>21</v>
      </c>
      <c r="E661" s="90" t="s">
        <v>1396</v>
      </c>
      <c r="F661" s="191">
        <v>2020.0</v>
      </c>
      <c r="G661" s="191" t="s">
        <v>853</v>
      </c>
      <c r="H661" s="191" t="s">
        <v>922</v>
      </c>
      <c r="I661" s="191">
        <v>297.0</v>
      </c>
      <c r="J661" s="191" t="s">
        <v>886</v>
      </c>
      <c r="K661" s="191" t="s">
        <v>30</v>
      </c>
      <c r="M661" s="5">
        <v>50.0</v>
      </c>
    </row>
    <row r="662">
      <c r="A662" s="89" t="str">
        <f t="shared" si="44"/>
        <v>#VALUE!</v>
      </c>
      <c r="B662" s="5"/>
      <c r="C662" s="5"/>
      <c r="D662" s="90" t="s">
        <v>21</v>
      </c>
      <c r="E662" s="90" t="s">
        <v>1397</v>
      </c>
      <c r="F662" s="106">
        <v>2020.0</v>
      </c>
      <c r="G662" s="106" t="s">
        <v>884</v>
      </c>
      <c r="H662" s="106" t="s">
        <v>982</v>
      </c>
      <c r="I662" s="106">
        <v>297.0</v>
      </c>
      <c r="J662" s="106" t="s">
        <v>898</v>
      </c>
      <c r="K662" s="106" t="s">
        <v>30</v>
      </c>
      <c r="M662" s="5">
        <v>50.0</v>
      </c>
    </row>
    <row r="663">
      <c r="A663" s="89" t="str">
        <f t="shared" si="44"/>
        <v>#VALUE!</v>
      </c>
      <c r="B663" s="5"/>
      <c r="C663" s="5"/>
      <c r="D663" s="90" t="s">
        <v>21</v>
      </c>
      <c r="E663" s="90" t="s">
        <v>1398</v>
      </c>
      <c r="F663" s="106">
        <v>2020.0</v>
      </c>
      <c r="G663" s="106" t="s">
        <v>786</v>
      </c>
      <c r="H663" s="106" t="s">
        <v>922</v>
      </c>
      <c r="I663" s="106">
        <v>124.0</v>
      </c>
      <c r="J663" s="106" t="s">
        <v>889</v>
      </c>
      <c r="K663" s="106" t="s">
        <v>862</v>
      </c>
      <c r="M663" s="5">
        <v>50.0</v>
      </c>
    </row>
    <row r="664">
      <c r="A664" s="89" t="str">
        <f t="shared" si="44"/>
        <v>#VALUE!</v>
      </c>
      <c r="B664" s="5"/>
      <c r="C664" s="5"/>
      <c r="D664" s="90" t="s">
        <v>66</v>
      </c>
      <c r="E664" s="90" t="s">
        <v>1399</v>
      </c>
      <c r="F664" s="99">
        <v>2021.0</v>
      </c>
      <c r="G664" s="99" t="s">
        <v>119</v>
      </c>
      <c r="H664" s="99" t="s">
        <v>1400</v>
      </c>
      <c r="I664" s="99">
        <v>259.0</v>
      </c>
      <c r="J664" s="99" t="s">
        <v>1075</v>
      </c>
      <c r="K664" s="99" t="s">
        <v>244</v>
      </c>
      <c r="M664" s="5">
        <v>50.0</v>
      </c>
    </row>
    <row r="665">
      <c r="A665" s="89" t="str">
        <f t="shared" si="44"/>
        <v>#VALUE!</v>
      </c>
      <c r="B665" s="5"/>
      <c r="C665" s="5"/>
      <c r="D665" s="90" t="s">
        <v>66</v>
      </c>
      <c r="E665" s="90" t="s">
        <v>1401</v>
      </c>
      <c r="F665" s="99">
        <v>2021.0</v>
      </c>
      <c r="G665" s="99" t="s">
        <v>119</v>
      </c>
      <c r="H665" s="99" t="s">
        <v>946</v>
      </c>
      <c r="I665" s="99">
        <v>255.0</v>
      </c>
      <c r="J665" s="100"/>
      <c r="K665" s="99" t="s">
        <v>244</v>
      </c>
      <c r="M665" s="5">
        <v>50.0</v>
      </c>
    </row>
    <row r="666">
      <c r="A666" s="89" t="str">
        <f t="shared" si="44"/>
        <v>#VALUE!</v>
      </c>
      <c r="B666" s="5"/>
      <c r="C666" s="5"/>
      <c r="D666" s="90" t="s">
        <v>66</v>
      </c>
      <c r="E666" s="90" t="s">
        <v>1402</v>
      </c>
      <c r="F666" s="99">
        <v>2021.0</v>
      </c>
      <c r="G666" s="99" t="s">
        <v>119</v>
      </c>
      <c r="H666" s="99" t="s">
        <v>1403</v>
      </c>
      <c r="I666" s="99" t="s">
        <v>1404</v>
      </c>
      <c r="J666" s="99" t="s">
        <v>1405</v>
      </c>
      <c r="K666" s="99" t="s">
        <v>467</v>
      </c>
      <c r="M666" s="5">
        <v>50.0</v>
      </c>
    </row>
    <row r="667">
      <c r="A667" s="89" t="str">
        <f t="shared" si="44"/>
        <v>#VALUE!</v>
      </c>
      <c r="B667" s="5"/>
      <c r="C667" s="5"/>
      <c r="D667" s="90" t="s">
        <v>66</v>
      </c>
      <c r="E667" s="90" t="s">
        <v>1406</v>
      </c>
      <c r="F667" s="99">
        <v>2021.0</v>
      </c>
      <c r="G667" s="99" t="s">
        <v>119</v>
      </c>
      <c r="H667" s="99" t="s">
        <v>1407</v>
      </c>
      <c r="I667" s="99"/>
      <c r="J667" s="99" t="s">
        <v>1075</v>
      </c>
      <c r="K667" s="99" t="s">
        <v>244</v>
      </c>
      <c r="M667" s="5">
        <v>50.0</v>
      </c>
    </row>
    <row r="668">
      <c r="A668" s="89" t="str">
        <f t="shared" si="44"/>
        <v>#VALUE!</v>
      </c>
      <c r="B668" s="5"/>
      <c r="C668" s="5"/>
      <c r="D668" s="90" t="s">
        <v>21</v>
      </c>
      <c r="E668" s="90" t="s">
        <v>1408</v>
      </c>
      <c r="F668" s="5">
        <v>2019.0</v>
      </c>
      <c r="G668" s="5" t="s">
        <v>954</v>
      </c>
      <c r="H668" s="5" t="s">
        <v>1409</v>
      </c>
      <c r="I668" s="5">
        <v>7.0</v>
      </c>
      <c r="J668" s="5"/>
      <c r="K668" s="5" t="s">
        <v>30</v>
      </c>
      <c r="M668" s="5">
        <v>50.0</v>
      </c>
    </row>
    <row r="669">
      <c r="A669" s="89" t="str">
        <f t="shared" si="44"/>
        <v>#VALUE!</v>
      </c>
      <c r="B669" s="5"/>
      <c r="C669" s="5"/>
      <c r="D669" s="90" t="s">
        <v>21</v>
      </c>
      <c r="E669" s="90" t="s">
        <v>1410</v>
      </c>
      <c r="F669" s="5">
        <v>2017.0</v>
      </c>
      <c r="G669" s="5" t="s">
        <v>1171</v>
      </c>
      <c r="H669" s="110" t="s">
        <v>1340</v>
      </c>
      <c r="I669" s="5">
        <v>168.0</v>
      </c>
      <c r="K669" s="5" t="s">
        <v>30</v>
      </c>
      <c r="M669" s="5">
        <v>50.0</v>
      </c>
    </row>
    <row r="670">
      <c r="A670" s="89" t="str">
        <f t="shared" si="44"/>
        <v>#VALUE!</v>
      </c>
      <c r="B670" s="5"/>
      <c r="C670" s="5"/>
      <c r="D670" s="90" t="s">
        <v>21</v>
      </c>
      <c r="E670" s="90" t="s">
        <v>1411</v>
      </c>
      <c r="F670" s="5">
        <v>2017.0</v>
      </c>
      <c r="G670" s="5" t="s">
        <v>1077</v>
      </c>
      <c r="H670" s="5" t="s">
        <v>1412</v>
      </c>
      <c r="I670" s="5">
        <v>124.0</v>
      </c>
      <c r="K670" s="5" t="s">
        <v>30</v>
      </c>
      <c r="M670" s="5">
        <v>50.0</v>
      </c>
    </row>
    <row r="671">
      <c r="A671" s="89" t="str">
        <f t="shared" si="44"/>
        <v>#VALUE!</v>
      </c>
      <c r="B671" s="5"/>
      <c r="C671" s="5"/>
      <c r="D671" s="90" t="s">
        <v>21</v>
      </c>
      <c r="E671" s="90" t="s">
        <v>1413</v>
      </c>
      <c r="F671" s="5">
        <v>2018.0</v>
      </c>
      <c r="G671" s="5" t="s">
        <v>905</v>
      </c>
      <c r="H671" s="5" t="s">
        <v>1087</v>
      </c>
      <c r="I671" s="5">
        <v>212.0</v>
      </c>
      <c r="K671" s="5" t="s">
        <v>25</v>
      </c>
      <c r="M671" s="5">
        <v>50.0</v>
      </c>
    </row>
    <row r="672">
      <c r="A672" s="89" t="str">
        <f t="shared" si="44"/>
        <v>#VALUE!</v>
      </c>
      <c r="B672" s="5"/>
      <c r="C672" s="5"/>
      <c r="D672" s="90" t="s">
        <v>21</v>
      </c>
      <c r="E672" s="90" t="s">
        <v>1414</v>
      </c>
      <c r="F672" s="5">
        <v>2018.0</v>
      </c>
      <c r="G672" s="5" t="s">
        <v>905</v>
      </c>
      <c r="H672" s="5" t="s">
        <v>1087</v>
      </c>
      <c r="I672" s="5">
        <v>212.0</v>
      </c>
      <c r="K672" s="5" t="s">
        <v>25</v>
      </c>
      <c r="M672" s="5">
        <v>50.0</v>
      </c>
    </row>
    <row r="673">
      <c r="A673" s="89" t="str">
        <f t="shared" si="44"/>
        <v>#VALUE!</v>
      </c>
      <c r="B673" s="5"/>
      <c r="C673" s="5"/>
      <c r="D673" s="90" t="s">
        <v>21</v>
      </c>
      <c r="E673" s="90" t="s">
        <v>1415</v>
      </c>
      <c r="F673" s="5">
        <v>2018.0</v>
      </c>
      <c r="G673" s="5" t="s">
        <v>905</v>
      </c>
      <c r="H673" s="5" t="s">
        <v>1087</v>
      </c>
      <c r="I673" s="5">
        <v>212.0</v>
      </c>
      <c r="K673" s="5" t="s">
        <v>25</v>
      </c>
      <c r="M673" s="5">
        <v>50.0</v>
      </c>
    </row>
    <row r="674">
      <c r="A674" s="89" t="str">
        <f t="shared" si="44"/>
        <v>#VALUE!</v>
      </c>
      <c r="B674" s="5"/>
      <c r="C674" s="5"/>
      <c r="D674" s="90" t="s">
        <v>21</v>
      </c>
      <c r="E674" s="90" t="s">
        <v>1416</v>
      </c>
      <c r="F674" s="5">
        <v>2018.0</v>
      </c>
      <c r="G674" s="5" t="s">
        <v>905</v>
      </c>
      <c r="H674" s="5" t="s">
        <v>1087</v>
      </c>
      <c r="I674" s="5">
        <v>212.0</v>
      </c>
      <c r="K674" s="5" t="s">
        <v>25</v>
      </c>
      <c r="M674" s="5">
        <v>50.0</v>
      </c>
    </row>
    <row r="675">
      <c r="A675" s="89" t="str">
        <f t="shared" si="44"/>
        <v>#VALUE!</v>
      </c>
      <c r="B675" s="5"/>
      <c r="C675" s="5"/>
      <c r="D675" s="90" t="s">
        <v>161</v>
      </c>
      <c r="E675" s="90" t="s">
        <v>1417</v>
      </c>
      <c r="F675" s="5">
        <v>2019.0</v>
      </c>
      <c r="G675" s="5" t="s">
        <v>1418</v>
      </c>
      <c r="H675" s="5" t="s">
        <v>1419</v>
      </c>
      <c r="I675" s="5" t="s">
        <v>1420</v>
      </c>
      <c r="J675" s="5" t="s">
        <v>1421</v>
      </c>
      <c r="K675" s="5" t="s">
        <v>30</v>
      </c>
      <c r="M675" s="5">
        <v>50.0</v>
      </c>
    </row>
    <row r="676">
      <c r="A676" s="89" t="str">
        <f t="shared" si="44"/>
        <v>#VALUE!</v>
      </c>
      <c r="B676" s="5"/>
      <c r="C676" s="5"/>
      <c r="D676" s="90" t="s">
        <v>21</v>
      </c>
      <c r="E676" s="90" t="s">
        <v>1422</v>
      </c>
      <c r="F676" s="5">
        <v>2019.0</v>
      </c>
      <c r="G676" s="5" t="s">
        <v>65</v>
      </c>
      <c r="H676" s="5" t="s">
        <v>1092</v>
      </c>
      <c r="I676" s="5">
        <v>313.0</v>
      </c>
      <c r="K676" s="5" t="s">
        <v>30</v>
      </c>
      <c r="M676" s="5">
        <v>50.0</v>
      </c>
    </row>
    <row r="677">
      <c r="A677" s="89" t="str">
        <f t="shared" si="44"/>
        <v>#VALUE!</v>
      </c>
      <c r="B677" s="5"/>
      <c r="C677" s="5"/>
      <c r="D677" s="90" t="s">
        <v>21</v>
      </c>
      <c r="E677" s="90" t="s">
        <v>1423</v>
      </c>
      <c r="F677" s="5">
        <v>2019.0</v>
      </c>
      <c r="G677" s="5" t="s">
        <v>65</v>
      </c>
      <c r="H677" s="5" t="s">
        <v>1092</v>
      </c>
      <c r="I677" s="5">
        <v>313.0</v>
      </c>
      <c r="K677" s="5" t="s">
        <v>30</v>
      </c>
      <c r="M677" s="5">
        <v>50.0</v>
      </c>
    </row>
    <row r="678">
      <c r="A678" s="89" t="str">
        <f t="shared" si="44"/>
        <v>#VALUE!</v>
      </c>
      <c r="B678" s="5"/>
      <c r="C678" s="5"/>
      <c r="D678" s="90" t="s">
        <v>21</v>
      </c>
      <c r="E678" s="90" t="s">
        <v>1424</v>
      </c>
      <c r="F678" s="5">
        <v>2020.0</v>
      </c>
      <c r="G678" s="5" t="s">
        <v>1425</v>
      </c>
      <c r="H678" s="5" t="s">
        <v>847</v>
      </c>
      <c r="I678" s="5">
        <v>45.0</v>
      </c>
      <c r="J678" s="5" t="s">
        <v>1426</v>
      </c>
      <c r="K678" s="5" t="s">
        <v>30</v>
      </c>
      <c r="M678" s="5">
        <v>50.0</v>
      </c>
    </row>
    <row r="679">
      <c r="A679" s="89" t="str">
        <f>'Drop 1 Baseball'!A137+1</f>
        <v>#VALUE!</v>
      </c>
      <c r="B679" s="111"/>
      <c r="C679" s="111"/>
      <c r="D679" s="115" t="s">
        <v>21</v>
      </c>
      <c r="E679" s="115" t="s">
        <v>1427</v>
      </c>
      <c r="F679" s="111">
        <v>2020.0</v>
      </c>
      <c r="G679" s="111" t="s">
        <v>65</v>
      </c>
      <c r="H679" s="111" t="s">
        <v>950</v>
      </c>
      <c r="I679" s="111">
        <v>302.0</v>
      </c>
      <c r="J679" s="114"/>
      <c r="K679" s="111" t="s">
        <v>30</v>
      </c>
      <c r="M679" s="5">
        <v>50.0</v>
      </c>
    </row>
    <row r="680">
      <c r="A680" s="89" t="str">
        <f t="shared" ref="A680:A686" si="45">A679+1</f>
        <v>#VALUE!</v>
      </c>
      <c r="B680" s="111"/>
      <c r="C680" s="111"/>
      <c r="D680" s="115" t="s">
        <v>21</v>
      </c>
      <c r="E680" s="115" t="s">
        <v>1428</v>
      </c>
      <c r="F680" s="111">
        <v>2020.0</v>
      </c>
      <c r="G680" s="111" t="s">
        <v>65</v>
      </c>
      <c r="H680" s="111" t="s">
        <v>950</v>
      </c>
      <c r="I680" s="111">
        <v>302.0</v>
      </c>
      <c r="J680" s="114"/>
      <c r="K680" s="111" t="s">
        <v>30</v>
      </c>
      <c r="M680" s="5">
        <v>50.0</v>
      </c>
    </row>
    <row r="681">
      <c r="A681" s="89" t="str">
        <f t="shared" si="45"/>
        <v>#VALUE!</v>
      </c>
      <c r="B681" s="111"/>
      <c r="C681" s="111"/>
      <c r="D681" s="115" t="s">
        <v>21</v>
      </c>
      <c r="E681" s="115" t="s">
        <v>1429</v>
      </c>
      <c r="F681" s="111">
        <v>2020.0</v>
      </c>
      <c r="G681" s="111" t="s">
        <v>65</v>
      </c>
      <c r="H681" s="111" t="s">
        <v>950</v>
      </c>
      <c r="I681" s="111">
        <v>302.0</v>
      </c>
      <c r="J681" s="114"/>
      <c r="K681" s="111" t="s">
        <v>30</v>
      </c>
      <c r="M681" s="5">
        <v>50.0</v>
      </c>
    </row>
    <row r="682">
      <c r="A682" s="89" t="str">
        <f t="shared" si="45"/>
        <v>#VALUE!</v>
      </c>
      <c r="B682" s="111"/>
      <c r="C682" s="111"/>
      <c r="D682" s="115" t="s">
        <v>21</v>
      </c>
      <c r="E682" s="115" t="s">
        <v>1430</v>
      </c>
      <c r="F682" s="111">
        <v>2020.0</v>
      </c>
      <c r="G682" s="111" t="s">
        <v>65</v>
      </c>
      <c r="H682" s="111" t="s">
        <v>950</v>
      </c>
      <c r="I682" s="111">
        <v>302.0</v>
      </c>
      <c r="J682" s="114"/>
      <c r="K682" s="111" t="s">
        <v>30</v>
      </c>
      <c r="M682" s="5">
        <v>50.0</v>
      </c>
    </row>
    <row r="683">
      <c r="A683" s="89" t="str">
        <f t="shared" si="45"/>
        <v>#VALUE!</v>
      </c>
      <c r="B683" s="111"/>
      <c r="C683" s="111"/>
      <c r="D683" s="115" t="s">
        <v>21</v>
      </c>
      <c r="E683" s="115" t="s">
        <v>1431</v>
      </c>
      <c r="F683" s="111">
        <v>2020.0</v>
      </c>
      <c r="G683" s="111" t="s">
        <v>65</v>
      </c>
      <c r="H683" s="111" t="s">
        <v>950</v>
      </c>
      <c r="I683" s="111">
        <v>302.0</v>
      </c>
      <c r="J683" s="114"/>
      <c r="K683" s="111" t="s">
        <v>30</v>
      </c>
      <c r="M683" s="5">
        <v>50.0</v>
      </c>
    </row>
    <row r="684">
      <c r="A684" s="89" t="str">
        <f t="shared" si="45"/>
        <v>#VALUE!</v>
      </c>
      <c r="B684" s="111"/>
      <c r="C684" s="111"/>
      <c r="D684" s="115" t="s">
        <v>21</v>
      </c>
      <c r="E684" s="115" t="s">
        <v>1432</v>
      </c>
      <c r="F684" s="111">
        <v>2020.0</v>
      </c>
      <c r="G684" s="111" t="s">
        <v>65</v>
      </c>
      <c r="H684" s="111" t="s">
        <v>950</v>
      </c>
      <c r="I684" s="111">
        <v>302.0</v>
      </c>
      <c r="J684" s="114"/>
      <c r="K684" s="111" t="s">
        <v>30</v>
      </c>
      <c r="M684" s="5">
        <v>50.0</v>
      </c>
    </row>
    <row r="685">
      <c r="A685" s="89" t="str">
        <f t="shared" si="45"/>
        <v>#VALUE!</v>
      </c>
      <c r="B685" s="5"/>
      <c r="C685" s="5"/>
      <c r="D685" s="90" t="s">
        <v>66</v>
      </c>
      <c r="E685" s="5">
        <v>1554233.0</v>
      </c>
      <c r="F685" s="5">
        <v>2020.0</v>
      </c>
      <c r="G685" s="5" t="s">
        <v>954</v>
      </c>
      <c r="H685" s="5" t="s">
        <v>895</v>
      </c>
      <c r="J685" s="5" t="s">
        <v>1433</v>
      </c>
      <c r="K685" s="5" t="s">
        <v>961</v>
      </c>
      <c r="M685" s="5">
        <v>50.0</v>
      </c>
    </row>
    <row r="686">
      <c r="A686" s="89" t="str">
        <f t="shared" si="45"/>
        <v>#VALUE!</v>
      </c>
      <c r="B686" s="5"/>
      <c r="C686" s="5"/>
      <c r="D686" s="90" t="s">
        <v>66</v>
      </c>
      <c r="E686" s="5">
        <v>4853033.0</v>
      </c>
      <c r="F686" s="5">
        <v>2020.0</v>
      </c>
      <c r="G686" s="5" t="s">
        <v>119</v>
      </c>
      <c r="H686" s="5" t="s">
        <v>927</v>
      </c>
      <c r="K686" s="5" t="s">
        <v>68</v>
      </c>
      <c r="M686" s="5">
        <v>50.0</v>
      </c>
    </row>
    <row r="687">
      <c r="A687" s="89">
        <v>10989.0</v>
      </c>
      <c r="B687" s="5"/>
      <c r="C687" s="5"/>
      <c r="D687" s="90" t="s">
        <v>66</v>
      </c>
      <c r="E687" s="5">
        <v>1604736.0</v>
      </c>
      <c r="F687" s="5">
        <v>2020.0</v>
      </c>
      <c r="G687" s="5" t="s">
        <v>954</v>
      </c>
      <c r="H687" s="5" t="s">
        <v>880</v>
      </c>
      <c r="J687" s="5" t="s">
        <v>1434</v>
      </c>
      <c r="K687" s="5" t="s">
        <v>467</v>
      </c>
      <c r="M687" s="5">
        <v>50.0</v>
      </c>
    </row>
    <row r="688">
      <c r="A688" s="89">
        <f t="shared" ref="A688:A690" si="46">A687+1</f>
        <v>10990</v>
      </c>
      <c r="D688" s="90" t="s">
        <v>66</v>
      </c>
      <c r="E688" s="5">
        <v>8706313.0</v>
      </c>
      <c r="F688" s="5">
        <v>2020.0</v>
      </c>
      <c r="G688" s="5" t="s">
        <v>954</v>
      </c>
      <c r="H688" s="5" t="s">
        <v>1060</v>
      </c>
      <c r="J688" s="5" t="s">
        <v>1435</v>
      </c>
      <c r="K688" s="5" t="s">
        <v>467</v>
      </c>
      <c r="M688" s="5">
        <v>50.0</v>
      </c>
    </row>
    <row r="689">
      <c r="A689" s="89">
        <f t="shared" si="46"/>
        <v>10991</v>
      </c>
      <c r="D689" s="90" t="s">
        <v>66</v>
      </c>
      <c r="E689" s="5">
        <v>7204357.0</v>
      </c>
      <c r="F689" s="5">
        <v>2020.0</v>
      </c>
      <c r="G689" s="5" t="s">
        <v>1436</v>
      </c>
      <c r="H689" s="5" t="s">
        <v>1100</v>
      </c>
      <c r="J689" s="5" t="s">
        <v>1437</v>
      </c>
      <c r="K689" s="5" t="s">
        <v>467</v>
      </c>
      <c r="M689" s="5">
        <v>50.0</v>
      </c>
    </row>
    <row r="690">
      <c r="A690" s="89">
        <f t="shared" si="46"/>
        <v>10992</v>
      </c>
      <c r="D690" s="90" t="s">
        <v>66</v>
      </c>
      <c r="E690" s="5">
        <v>1487601.0</v>
      </c>
      <c r="F690" s="5">
        <v>2020.0</v>
      </c>
      <c r="G690" s="5" t="s">
        <v>1187</v>
      </c>
      <c r="H690" s="5" t="s">
        <v>1438</v>
      </c>
      <c r="J690" s="5" t="s">
        <v>1439</v>
      </c>
      <c r="K690" s="5" t="s">
        <v>961</v>
      </c>
      <c r="M690" s="5">
        <v>50.0</v>
      </c>
    </row>
    <row r="691">
      <c r="A691" s="89">
        <f>'Drop 1 Baseball'!A169+1</f>
        <v>11729</v>
      </c>
      <c r="D691" s="90" t="s">
        <v>66</v>
      </c>
      <c r="E691" s="5">
        <v>7407521.0</v>
      </c>
      <c r="F691" s="5">
        <v>2020.0</v>
      </c>
      <c r="G691" s="5" t="s">
        <v>954</v>
      </c>
      <c r="H691" s="5" t="s">
        <v>895</v>
      </c>
      <c r="J691" s="5" t="s">
        <v>1433</v>
      </c>
      <c r="K691" s="5" t="s">
        <v>961</v>
      </c>
      <c r="M691" s="5">
        <v>50.0</v>
      </c>
    </row>
    <row r="692">
      <c r="A692" s="89">
        <f t="shared" ref="A692:A699" si="47">A691+1</f>
        <v>11730</v>
      </c>
      <c r="D692" s="90" t="s">
        <v>66</v>
      </c>
      <c r="E692" s="111">
        <v>7828245.0</v>
      </c>
      <c r="F692" s="111">
        <v>2020.0</v>
      </c>
      <c r="G692" s="111" t="s">
        <v>119</v>
      </c>
      <c r="H692" s="111" t="s">
        <v>927</v>
      </c>
      <c r="I692" s="111">
        <v>317.0</v>
      </c>
      <c r="J692" s="114"/>
      <c r="K692" s="111" t="s">
        <v>68</v>
      </c>
      <c r="M692" s="5">
        <v>50.0</v>
      </c>
    </row>
    <row r="693">
      <c r="A693" s="89">
        <f t="shared" si="47"/>
        <v>11731</v>
      </c>
      <c r="D693" s="90" t="s">
        <v>66</v>
      </c>
      <c r="E693" s="115" t="s">
        <v>1440</v>
      </c>
      <c r="F693" s="111">
        <v>2020.0</v>
      </c>
      <c r="G693" s="111" t="s">
        <v>119</v>
      </c>
      <c r="H693" s="111" t="s">
        <v>927</v>
      </c>
      <c r="I693" s="115" t="s">
        <v>1441</v>
      </c>
      <c r="J693" s="114"/>
      <c r="K693" s="111" t="s">
        <v>68</v>
      </c>
      <c r="M693" s="5">
        <v>50.0</v>
      </c>
    </row>
    <row r="694">
      <c r="A694" s="89">
        <f t="shared" si="47"/>
        <v>11732</v>
      </c>
      <c r="D694" s="90" t="s">
        <v>66</v>
      </c>
      <c r="E694" s="111">
        <v>3424880.0</v>
      </c>
      <c r="F694" s="111">
        <v>2020.0</v>
      </c>
      <c r="G694" s="111" t="s">
        <v>119</v>
      </c>
      <c r="H694" s="111" t="s">
        <v>927</v>
      </c>
      <c r="I694" s="111">
        <v>317.0</v>
      </c>
      <c r="J694" s="114"/>
      <c r="K694" s="111" t="s">
        <v>68</v>
      </c>
      <c r="M694" s="5">
        <v>50.0</v>
      </c>
    </row>
    <row r="695">
      <c r="A695" s="89">
        <f t="shared" si="47"/>
        <v>11733</v>
      </c>
      <c r="D695" s="90" t="s">
        <v>66</v>
      </c>
      <c r="E695" s="111">
        <v>2548861.0</v>
      </c>
      <c r="F695" s="111">
        <v>2020.0</v>
      </c>
      <c r="G695" s="111" t="s">
        <v>119</v>
      </c>
      <c r="H695" s="111" t="s">
        <v>895</v>
      </c>
      <c r="I695" s="111">
        <v>301.0</v>
      </c>
      <c r="J695" s="114"/>
      <c r="K695" s="111" t="s">
        <v>244</v>
      </c>
      <c r="M695" s="5">
        <v>50.0</v>
      </c>
    </row>
    <row r="696">
      <c r="A696" s="89">
        <f t="shared" si="47"/>
        <v>11734</v>
      </c>
      <c r="D696" s="90" t="s">
        <v>21</v>
      </c>
      <c r="E696" s="90" t="s">
        <v>1442</v>
      </c>
      <c r="F696" s="5">
        <v>2020.0</v>
      </c>
      <c r="G696" s="5" t="s">
        <v>1443</v>
      </c>
      <c r="H696" s="5" t="s">
        <v>1046</v>
      </c>
      <c r="I696" s="5">
        <v>105.0</v>
      </c>
      <c r="J696" s="5" t="s">
        <v>1444</v>
      </c>
      <c r="K696" s="5" t="s">
        <v>25</v>
      </c>
      <c r="M696" s="5">
        <v>50.0</v>
      </c>
    </row>
    <row r="697">
      <c r="A697" s="89">
        <f t="shared" si="47"/>
        <v>11735</v>
      </c>
      <c r="D697" s="90" t="s">
        <v>21</v>
      </c>
      <c r="E697" s="90" t="s">
        <v>1445</v>
      </c>
      <c r="F697" s="5">
        <v>2020.0</v>
      </c>
      <c r="G697" s="5" t="s">
        <v>1190</v>
      </c>
      <c r="H697" s="5" t="s">
        <v>1046</v>
      </c>
      <c r="I697" s="5" t="s">
        <v>1446</v>
      </c>
      <c r="J697" s="5" t="s">
        <v>1192</v>
      </c>
      <c r="K697" s="5" t="s">
        <v>25</v>
      </c>
      <c r="M697" s="5">
        <v>50.0</v>
      </c>
    </row>
    <row r="698">
      <c r="A698" s="89">
        <f t="shared" si="47"/>
        <v>11736</v>
      </c>
      <c r="D698" s="90" t="s">
        <v>21</v>
      </c>
      <c r="E698" s="90" t="s">
        <v>1447</v>
      </c>
      <c r="F698" s="5">
        <v>2020.0</v>
      </c>
      <c r="G698" s="5" t="s">
        <v>1190</v>
      </c>
      <c r="H698" s="5" t="s">
        <v>1046</v>
      </c>
      <c r="I698" s="5" t="s">
        <v>1446</v>
      </c>
      <c r="J698" s="5" t="s">
        <v>1192</v>
      </c>
      <c r="K698" s="5" t="s">
        <v>25</v>
      </c>
      <c r="M698" s="5">
        <v>50.0</v>
      </c>
    </row>
    <row r="699">
      <c r="A699" s="89">
        <f t="shared" si="47"/>
        <v>11737</v>
      </c>
      <c r="B699" s="114"/>
      <c r="C699" s="114"/>
      <c r="D699" s="115" t="s">
        <v>21</v>
      </c>
      <c r="E699" s="115" t="s">
        <v>1448</v>
      </c>
      <c r="F699" s="111">
        <v>2019.0</v>
      </c>
      <c r="G699" s="111" t="s">
        <v>884</v>
      </c>
      <c r="H699" s="111" t="s">
        <v>1449</v>
      </c>
      <c r="I699" s="111">
        <v>223.0</v>
      </c>
      <c r="J699" s="111" t="s">
        <v>886</v>
      </c>
      <c r="K699" s="111" t="s">
        <v>30</v>
      </c>
      <c r="M699" s="5">
        <v>50.0</v>
      </c>
    </row>
    <row r="700">
      <c r="A700" s="89" t="str">
        <f>'Drop 1 BBALL'!A391+1</f>
        <v>#VALUE!</v>
      </c>
      <c r="D700" s="90" t="s">
        <v>66</v>
      </c>
      <c r="E700" s="90" t="s">
        <v>1450</v>
      </c>
      <c r="F700" s="5">
        <v>2020.0</v>
      </c>
      <c r="G700" s="5" t="s">
        <v>954</v>
      </c>
      <c r="H700" s="5" t="s">
        <v>1060</v>
      </c>
      <c r="I700" s="5">
        <v>1.0</v>
      </c>
      <c r="J700" s="5" t="s">
        <v>898</v>
      </c>
      <c r="K700" s="5" t="s">
        <v>244</v>
      </c>
      <c r="M700" s="5">
        <v>50.0</v>
      </c>
    </row>
    <row r="701">
      <c r="A701" s="89" t="str">
        <f>A700+1</f>
        <v>#VALUE!</v>
      </c>
      <c r="D701" s="90" t="s">
        <v>1451</v>
      </c>
      <c r="E701" s="90" t="s">
        <v>1452</v>
      </c>
      <c r="F701" s="5">
        <v>2020.0</v>
      </c>
      <c r="G701" s="5" t="s">
        <v>305</v>
      </c>
      <c r="H701" s="5" t="s">
        <v>1060</v>
      </c>
      <c r="I701" s="5">
        <v>92.0</v>
      </c>
      <c r="J701" s="5"/>
      <c r="K701" s="5" t="s">
        <v>68</v>
      </c>
      <c r="M701" s="5">
        <v>50.0</v>
      </c>
    </row>
    <row r="702">
      <c r="A702" s="5">
        <v>12119.0</v>
      </c>
      <c r="D702" s="90" t="s">
        <v>21</v>
      </c>
      <c r="E702" s="5">
        <v>5.3961406E7</v>
      </c>
      <c r="F702" s="5">
        <v>1982.0</v>
      </c>
      <c r="G702" s="5" t="s">
        <v>62</v>
      </c>
      <c r="H702" s="5" t="s">
        <v>974</v>
      </c>
      <c r="J702" s="5">
        <v>210.0</v>
      </c>
      <c r="K702" s="5" t="s">
        <v>25</v>
      </c>
      <c r="M702" s="5">
        <v>50.0</v>
      </c>
    </row>
    <row r="703">
      <c r="A703" s="5">
        <v>12126.0</v>
      </c>
      <c r="D703" s="90" t="s">
        <v>66</v>
      </c>
      <c r="E703" s="90" t="s">
        <v>1453</v>
      </c>
      <c r="F703" s="5">
        <v>1988.0</v>
      </c>
      <c r="G703" s="5" t="s">
        <v>62</v>
      </c>
      <c r="H703" s="5" t="s">
        <v>190</v>
      </c>
      <c r="J703" s="5">
        <v>326.0</v>
      </c>
      <c r="K703" s="5" t="s">
        <v>467</v>
      </c>
      <c r="M703" s="5">
        <v>50.0</v>
      </c>
    </row>
    <row r="704">
      <c r="A704" s="5">
        <v>12127.0</v>
      </c>
      <c r="D704" s="90" t="s">
        <v>21</v>
      </c>
      <c r="E704" s="90" t="s">
        <v>1454</v>
      </c>
      <c r="F704" s="5">
        <v>1988.0</v>
      </c>
      <c r="G704" s="5" t="s">
        <v>62</v>
      </c>
      <c r="H704" s="5" t="s">
        <v>989</v>
      </c>
      <c r="J704" s="5">
        <v>190.0</v>
      </c>
      <c r="K704" s="5" t="s">
        <v>30</v>
      </c>
      <c r="M704" s="5">
        <v>50.0</v>
      </c>
    </row>
    <row r="705">
      <c r="A705" s="5">
        <v>12128.0</v>
      </c>
      <c r="D705" s="90" t="s">
        <v>21</v>
      </c>
      <c r="E705" s="90" t="s">
        <v>1455</v>
      </c>
      <c r="F705" s="5">
        <v>1988.0</v>
      </c>
      <c r="G705" s="5" t="s">
        <v>62</v>
      </c>
      <c r="H705" s="5" t="s">
        <v>989</v>
      </c>
      <c r="J705" s="5">
        <v>190.0</v>
      </c>
      <c r="K705" s="5" t="s">
        <v>30</v>
      </c>
      <c r="M705" s="5">
        <v>50.0</v>
      </c>
    </row>
    <row r="706">
      <c r="A706" s="5">
        <v>12129.0</v>
      </c>
      <c r="D706" s="90" t="s">
        <v>21</v>
      </c>
      <c r="E706" s="90" t="s">
        <v>1456</v>
      </c>
      <c r="F706" s="5">
        <v>1988.0</v>
      </c>
      <c r="G706" s="5" t="s">
        <v>62</v>
      </c>
      <c r="H706" s="5" t="s">
        <v>989</v>
      </c>
      <c r="J706" s="5">
        <v>190.0</v>
      </c>
      <c r="K706" s="5" t="s">
        <v>30</v>
      </c>
      <c r="M706" s="5">
        <v>50.0</v>
      </c>
    </row>
    <row r="707">
      <c r="A707" s="5">
        <v>12130.0</v>
      </c>
      <c r="D707" s="90" t="s">
        <v>21</v>
      </c>
      <c r="E707" s="90" t="s">
        <v>1457</v>
      </c>
      <c r="F707" s="5">
        <v>1988.0</v>
      </c>
      <c r="G707" s="5" t="s">
        <v>62</v>
      </c>
      <c r="H707" s="5" t="s">
        <v>989</v>
      </c>
      <c r="J707" s="5">
        <v>190.0</v>
      </c>
      <c r="K707" s="5" t="s">
        <v>30</v>
      </c>
      <c r="M707" s="5">
        <v>50.0</v>
      </c>
    </row>
    <row r="708">
      <c r="A708" s="5">
        <v>12152.0</v>
      </c>
      <c r="D708" s="90" t="s">
        <v>21</v>
      </c>
      <c r="E708" s="90" t="s">
        <v>1458</v>
      </c>
      <c r="F708" s="5">
        <v>1989.0</v>
      </c>
      <c r="G708" s="5" t="s">
        <v>90</v>
      </c>
      <c r="H708" s="5" t="s">
        <v>967</v>
      </c>
      <c r="J708" s="5">
        <v>270.0</v>
      </c>
      <c r="K708" s="5" t="s">
        <v>25</v>
      </c>
      <c r="M708" s="5">
        <v>50.0</v>
      </c>
    </row>
    <row r="709">
      <c r="A709" s="5">
        <v>12297.0</v>
      </c>
      <c r="D709" s="90" t="s">
        <v>21</v>
      </c>
      <c r="E709" s="90" t="s">
        <v>1459</v>
      </c>
      <c r="F709" s="5">
        <v>1989.0</v>
      </c>
      <c r="G709" s="5" t="s">
        <v>330</v>
      </c>
      <c r="H709" s="5" t="s">
        <v>1268</v>
      </c>
      <c r="I709" s="5" t="s">
        <v>1269</v>
      </c>
      <c r="J709" s="5" t="s">
        <v>105</v>
      </c>
      <c r="K709" s="5" t="s">
        <v>25</v>
      </c>
      <c r="M709" s="5">
        <v>50.0</v>
      </c>
    </row>
    <row r="710">
      <c r="A710" s="5">
        <f>A709+1</f>
        <v>12298</v>
      </c>
      <c r="D710" s="90" t="s">
        <v>21</v>
      </c>
      <c r="E710" s="90" t="s">
        <v>1460</v>
      </c>
      <c r="F710" s="5">
        <v>1989.0</v>
      </c>
      <c r="G710" s="5" t="s">
        <v>330</v>
      </c>
      <c r="H710" s="5" t="s">
        <v>1268</v>
      </c>
      <c r="I710" s="5" t="s">
        <v>1269</v>
      </c>
      <c r="J710" s="5" t="s">
        <v>105</v>
      </c>
      <c r="K710" s="5" t="s">
        <v>25</v>
      </c>
      <c r="M710" s="5">
        <v>50.0</v>
      </c>
    </row>
    <row r="711">
      <c r="A711" s="5">
        <v>12300.0</v>
      </c>
      <c r="D711" s="90" t="s">
        <v>21</v>
      </c>
      <c r="E711" s="90" t="s">
        <v>1461</v>
      </c>
      <c r="F711" s="5">
        <v>1989.0</v>
      </c>
      <c r="G711" s="5" t="s">
        <v>330</v>
      </c>
      <c r="H711" s="5" t="s">
        <v>1268</v>
      </c>
      <c r="I711" s="5" t="s">
        <v>1269</v>
      </c>
      <c r="J711" s="5" t="s">
        <v>105</v>
      </c>
      <c r="K711" s="5" t="s">
        <v>25</v>
      </c>
      <c r="M711" s="5">
        <v>50.0</v>
      </c>
    </row>
    <row r="712">
      <c r="A712" s="5">
        <f t="shared" ref="A712:A723" si="48">A711+1</f>
        <v>12301</v>
      </c>
      <c r="D712" s="90" t="s">
        <v>21</v>
      </c>
      <c r="E712" s="90" t="s">
        <v>1462</v>
      </c>
      <c r="F712" s="5">
        <v>1989.0</v>
      </c>
      <c r="G712" s="5" t="s">
        <v>330</v>
      </c>
      <c r="H712" s="5" t="s">
        <v>1268</v>
      </c>
      <c r="I712" s="5" t="s">
        <v>1269</v>
      </c>
      <c r="J712" s="5" t="s">
        <v>105</v>
      </c>
      <c r="K712" s="5" t="s">
        <v>25</v>
      </c>
      <c r="M712" s="5">
        <v>50.0</v>
      </c>
    </row>
    <row r="713">
      <c r="A713" s="5">
        <f t="shared" si="48"/>
        <v>12302</v>
      </c>
      <c r="D713" s="90" t="s">
        <v>21</v>
      </c>
      <c r="E713" s="90" t="s">
        <v>1463</v>
      </c>
      <c r="F713" s="5">
        <v>1989.0</v>
      </c>
      <c r="G713" s="5" t="s">
        <v>330</v>
      </c>
      <c r="H713" s="5" t="s">
        <v>1268</v>
      </c>
      <c r="I713" s="5" t="s">
        <v>1269</v>
      </c>
      <c r="J713" s="5" t="s">
        <v>105</v>
      </c>
      <c r="K713" s="5" t="s">
        <v>25</v>
      </c>
      <c r="M713" s="5">
        <v>50.0</v>
      </c>
    </row>
    <row r="714">
      <c r="A714" s="5">
        <f t="shared" si="48"/>
        <v>12303</v>
      </c>
      <c r="D714" s="90" t="s">
        <v>21</v>
      </c>
      <c r="E714" s="90" t="s">
        <v>1464</v>
      </c>
      <c r="F714" s="5">
        <v>1989.0</v>
      </c>
      <c r="G714" s="5" t="s">
        <v>330</v>
      </c>
      <c r="H714" s="5" t="s">
        <v>1268</v>
      </c>
      <c r="I714" s="5" t="s">
        <v>1269</v>
      </c>
      <c r="J714" s="5" t="s">
        <v>105</v>
      </c>
      <c r="K714" s="5" t="s">
        <v>25</v>
      </c>
      <c r="M714" s="5">
        <v>50.0</v>
      </c>
    </row>
    <row r="715">
      <c r="A715" s="5">
        <f t="shared" si="48"/>
        <v>12304</v>
      </c>
      <c r="D715" s="90" t="s">
        <v>21</v>
      </c>
      <c r="E715" s="90" t="s">
        <v>1465</v>
      </c>
      <c r="F715" s="5">
        <v>1989.0</v>
      </c>
      <c r="G715" s="5" t="s">
        <v>330</v>
      </c>
      <c r="H715" s="5" t="s">
        <v>1268</v>
      </c>
      <c r="I715" s="5" t="s">
        <v>1269</v>
      </c>
      <c r="J715" s="5" t="s">
        <v>105</v>
      </c>
      <c r="K715" s="5" t="s">
        <v>25</v>
      </c>
      <c r="M715" s="5">
        <v>50.0</v>
      </c>
    </row>
    <row r="716">
      <c r="A716" s="5">
        <f t="shared" si="48"/>
        <v>12305</v>
      </c>
      <c r="D716" s="90" t="s">
        <v>21</v>
      </c>
      <c r="E716" s="90" t="s">
        <v>1466</v>
      </c>
      <c r="F716" s="5">
        <v>1989.0</v>
      </c>
      <c r="G716" s="5" t="s">
        <v>330</v>
      </c>
      <c r="H716" s="5" t="s">
        <v>1268</v>
      </c>
      <c r="I716" s="5" t="s">
        <v>1269</v>
      </c>
      <c r="J716" s="5" t="s">
        <v>105</v>
      </c>
      <c r="K716" s="5" t="s">
        <v>25</v>
      </c>
      <c r="M716" s="5">
        <v>50.0</v>
      </c>
    </row>
    <row r="717">
      <c r="A717" s="5">
        <f t="shared" si="48"/>
        <v>12306</v>
      </c>
      <c r="D717" s="90" t="s">
        <v>21</v>
      </c>
      <c r="E717" s="90" t="s">
        <v>1467</v>
      </c>
      <c r="F717" s="5">
        <v>1989.0</v>
      </c>
      <c r="G717" s="5" t="s">
        <v>330</v>
      </c>
      <c r="H717" s="5" t="s">
        <v>1268</v>
      </c>
      <c r="I717" s="5" t="s">
        <v>1269</v>
      </c>
      <c r="J717" s="5" t="s">
        <v>105</v>
      </c>
      <c r="K717" s="5" t="s">
        <v>25</v>
      </c>
      <c r="M717" s="5">
        <v>50.0</v>
      </c>
    </row>
    <row r="718">
      <c r="A718" s="5">
        <f t="shared" si="48"/>
        <v>12307</v>
      </c>
      <c r="D718" s="90" t="s">
        <v>21</v>
      </c>
      <c r="E718" s="90" t="s">
        <v>1468</v>
      </c>
      <c r="F718" s="5">
        <v>1989.0</v>
      </c>
      <c r="G718" s="5" t="s">
        <v>330</v>
      </c>
      <c r="H718" s="5" t="s">
        <v>1268</v>
      </c>
      <c r="I718" s="5" t="s">
        <v>1269</v>
      </c>
      <c r="J718" s="5" t="s">
        <v>105</v>
      </c>
      <c r="K718" s="5" t="s">
        <v>25</v>
      </c>
      <c r="M718" s="5">
        <v>50.0</v>
      </c>
    </row>
    <row r="719">
      <c r="A719" s="5">
        <f t="shared" si="48"/>
        <v>12308</v>
      </c>
      <c r="D719" s="90" t="s">
        <v>21</v>
      </c>
      <c r="E719" s="90" t="s">
        <v>1469</v>
      </c>
      <c r="F719" s="5">
        <v>1989.0</v>
      </c>
      <c r="G719" s="5" t="s">
        <v>330</v>
      </c>
      <c r="H719" s="5" t="s">
        <v>1268</v>
      </c>
      <c r="I719" s="5" t="s">
        <v>1269</v>
      </c>
      <c r="J719" s="5" t="s">
        <v>105</v>
      </c>
      <c r="K719" s="5" t="s">
        <v>25</v>
      </c>
      <c r="M719" s="5">
        <v>50.0</v>
      </c>
    </row>
    <row r="720">
      <c r="A720" s="5">
        <f t="shared" si="48"/>
        <v>12309</v>
      </c>
      <c r="D720" s="90" t="s">
        <v>21</v>
      </c>
      <c r="E720" s="90" t="s">
        <v>1470</v>
      </c>
      <c r="F720" s="5">
        <v>1989.0</v>
      </c>
      <c r="G720" s="5" t="s">
        <v>330</v>
      </c>
      <c r="H720" s="5" t="s">
        <v>1268</v>
      </c>
      <c r="I720" s="5" t="s">
        <v>1269</v>
      </c>
      <c r="J720" s="5" t="s">
        <v>105</v>
      </c>
      <c r="K720" s="5" t="s">
        <v>25</v>
      </c>
      <c r="M720" s="5">
        <v>50.0</v>
      </c>
    </row>
    <row r="721">
      <c r="A721" s="5">
        <f t="shared" si="48"/>
        <v>12310</v>
      </c>
      <c r="D721" s="90" t="s">
        <v>21</v>
      </c>
      <c r="E721" s="90" t="s">
        <v>1471</v>
      </c>
      <c r="F721" s="5">
        <v>1989.0</v>
      </c>
      <c r="G721" s="5" t="s">
        <v>330</v>
      </c>
      <c r="H721" s="5" t="s">
        <v>1268</v>
      </c>
      <c r="I721" s="5" t="s">
        <v>1269</v>
      </c>
      <c r="J721" s="5" t="s">
        <v>105</v>
      </c>
      <c r="K721" s="5" t="s">
        <v>25</v>
      </c>
      <c r="M721" s="5">
        <v>50.0</v>
      </c>
    </row>
    <row r="722">
      <c r="A722" s="5">
        <f t="shared" si="48"/>
        <v>12311</v>
      </c>
      <c r="D722" s="90" t="s">
        <v>21</v>
      </c>
      <c r="E722" s="90" t="s">
        <v>1472</v>
      </c>
      <c r="F722" s="5">
        <v>1989.0</v>
      </c>
      <c r="G722" s="5" t="s">
        <v>330</v>
      </c>
      <c r="H722" s="5" t="s">
        <v>1268</v>
      </c>
      <c r="I722" s="5" t="s">
        <v>1269</v>
      </c>
      <c r="J722" s="5" t="s">
        <v>105</v>
      </c>
      <c r="K722" s="5" t="s">
        <v>25</v>
      </c>
      <c r="M722" s="5">
        <v>50.0</v>
      </c>
    </row>
    <row r="723">
      <c r="A723" s="5">
        <f t="shared" si="48"/>
        <v>12312</v>
      </c>
      <c r="D723" s="90" t="s">
        <v>21</v>
      </c>
      <c r="E723" s="90" t="s">
        <v>1473</v>
      </c>
      <c r="F723" s="5">
        <v>1989.0</v>
      </c>
      <c r="G723" s="5" t="s">
        <v>330</v>
      </c>
      <c r="H723" s="5" t="s">
        <v>1268</v>
      </c>
      <c r="I723" s="5" t="s">
        <v>1269</v>
      </c>
      <c r="J723" s="5" t="s">
        <v>105</v>
      </c>
      <c r="K723" s="5" t="s">
        <v>25</v>
      </c>
      <c r="M723" s="5">
        <v>50.0</v>
      </c>
    </row>
    <row r="724">
      <c r="A724" s="5">
        <v>12314.0</v>
      </c>
      <c r="D724" s="90" t="s">
        <v>21</v>
      </c>
      <c r="E724" s="90" t="s">
        <v>1474</v>
      </c>
      <c r="F724" s="5">
        <v>1989.0</v>
      </c>
      <c r="G724" s="5" t="s">
        <v>330</v>
      </c>
      <c r="H724" s="5" t="s">
        <v>1268</v>
      </c>
      <c r="I724" s="5" t="s">
        <v>1269</v>
      </c>
      <c r="J724" s="5" t="s">
        <v>105</v>
      </c>
      <c r="K724" s="5" t="s">
        <v>25</v>
      </c>
      <c r="M724" s="5">
        <v>50.0</v>
      </c>
    </row>
    <row r="725">
      <c r="A725" s="5">
        <f t="shared" ref="A725:A726" si="49">A724+1</f>
        <v>12315</v>
      </c>
      <c r="D725" s="90" t="s">
        <v>21</v>
      </c>
      <c r="E725" s="90" t="s">
        <v>1475</v>
      </c>
      <c r="F725" s="5">
        <v>1989.0</v>
      </c>
      <c r="G725" s="5" t="s">
        <v>330</v>
      </c>
      <c r="H725" s="5" t="s">
        <v>1268</v>
      </c>
      <c r="I725" s="5" t="s">
        <v>1269</v>
      </c>
      <c r="J725" s="5" t="s">
        <v>105</v>
      </c>
      <c r="K725" s="5" t="s">
        <v>25</v>
      </c>
      <c r="M725" s="5">
        <v>50.0</v>
      </c>
    </row>
    <row r="726">
      <c r="A726" s="5">
        <f t="shared" si="49"/>
        <v>12316</v>
      </c>
      <c r="D726" s="90" t="s">
        <v>21</v>
      </c>
      <c r="E726" s="90" t="s">
        <v>1476</v>
      </c>
      <c r="F726" s="5">
        <v>1989.0</v>
      </c>
      <c r="G726" s="5" t="s">
        <v>330</v>
      </c>
      <c r="H726" s="5" t="s">
        <v>1268</v>
      </c>
      <c r="I726" s="5" t="s">
        <v>1269</v>
      </c>
      <c r="J726" s="5" t="s">
        <v>105</v>
      </c>
      <c r="K726" s="5" t="s">
        <v>25</v>
      </c>
      <c r="M726" s="5">
        <v>50.0</v>
      </c>
    </row>
    <row r="727">
      <c r="A727" s="5">
        <v>12318.0</v>
      </c>
      <c r="D727" s="90" t="s">
        <v>21</v>
      </c>
      <c r="E727" s="90" t="s">
        <v>1477</v>
      </c>
      <c r="F727" s="5">
        <v>1989.0</v>
      </c>
      <c r="G727" s="5" t="s">
        <v>330</v>
      </c>
      <c r="H727" s="5" t="s">
        <v>1268</v>
      </c>
      <c r="I727" s="5" t="s">
        <v>1269</v>
      </c>
      <c r="J727" s="5" t="s">
        <v>105</v>
      </c>
      <c r="K727" s="5" t="s">
        <v>25</v>
      </c>
      <c r="M727" s="5">
        <v>50.0</v>
      </c>
    </row>
    <row r="728">
      <c r="A728" s="5">
        <f t="shared" ref="A728:A736" si="50">A727+1</f>
        <v>12319</v>
      </c>
      <c r="D728" s="90" t="s">
        <v>21</v>
      </c>
      <c r="E728" s="90" t="s">
        <v>1478</v>
      </c>
      <c r="F728" s="5">
        <v>1989.0</v>
      </c>
      <c r="G728" s="5" t="s">
        <v>330</v>
      </c>
      <c r="H728" s="5" t="s">
        <v>1268</v>
      </c>
      <c r="I728" s="5" t="s">
        <v>1269</v>
      </c>
      <c r="J728" s="5" t="s">
        <v>105</v>
      </c>
      <c r="K728" s="5" t="s">
        <v>25</v>
      </c>
      <c r="M728" s="5">
        <v>50.0</v>
      </c>
    </row>
    <row r="729">
      <c r="A729" s="5">
        <f t="shared" si="50"/>
        <v>12320</v>
      </c>
      <c r="D729" s="90" t="s">
        <v>21</v>
      </c>
      <c r="E729" s="90" t="s">
        <v>1479</v>
      </c>
      <c r="F729" s="5">
        <v>1989.0</v>
      </c>
      <c r="G729" s="5" t="s">
        <v>330</v>
      </c>
      <c r="H729" s="5" t="s">
        <v>1268</v>
      </c>
      <c r="I729" s="5" t="s">
        <v>1269</v>
      </c>
      <c r="J729" s="5" t="s">
        <v>105</v>
      </c>
      <c r="K729" s="5" t="s">
        <v>25</v>
      </c>
      <c r="M729" s="5">
        <v>50.0</v>
      </c>
    </row>
    <row r="730">
      <c r="A730" s="5">
        <f t="shared" si="50"/>
        <v>12321</v>
      </c>
      <c r="D730" s="90" t="s">
        <v>21</v>
      </c>
      <c r="E730" s="90" t="s">
        <v>1480</v>
      </c>
      <c r="F730" s="5">
        <v>1989.0</v>
      </c>
      <c r="G730" s="5" t="s">
        <v>330</v>
      </c>
      <c r="H730" s="5" t="s">
        <v>1268</v>
      </c>
      <c r="I730" s="5" t="s">
        <v>1269</v>
      </c>
      <c r="J730" s="5" t="s">
        <v>105</v>
      </c>
      <c r="K730" s="5" t="s">
        <v>25</v>
      </c>
      <c r="M730" s="5">
        <v>50.0</v>
      </c>
    </row>
    <row r="731">
      <c r="A731" s="5">
        <f t="shared" si="50"/>
        <v>12322</v>
      </c>
      <c r="D731" s="90" t="s">
        <v>21</v>
      </c>
      <c r="E731" s="90" t="s">
        <v>1481</v>
      </c>
      <c r="F731" s="5">
        <v>1989.0</v>
      </c>
      <c r="G731" s="5" t="s">
        <v>330</v>
      </c>
      <c r="H731" s="5" t="s">
        <v>1268</v>
      </c>
      <c r="I731" s="5" t="s">
        <v>1269</v>
      </c>
      <c r="J731" s="5" t="s">
        <v>105</v>
      </c>
      <c r="K731" s="5" t="s">
        <v>25</v>
      </c>
      <c r="M731" s="5">
        <v>50.0</v>
      </c>
    </row>
    <row r="732">
      <c r="A732" s="5">
        <f t="shared" si="50"/>
        <v>12323</v>
      </c>
      <c r="D732" s="90" t="s">
        <v>21</v>
      </c>
      <c r="E732" s="90" t="s">
        <v>1482</v>
      </c>
      <c r="F732" s="5">
        <v>1989.0</v>
      </c>
      <c r="G732" s="5" t="s">
        <v>330</v>
      </c>
      <c r="H732" s="5" t="s">
        <v>1268</v>
      </c>
      <c r="I732" s="5" t="s">
        <v>1269</v>
      </c>
      <c r="J732" s="5" t="s">
        <v>105</v>
      </c>
      <c r="K732" s="5" t="s">
        <v>25</v>
      </c>
      <c r="M732" s="5">
        <v>50.0</v>
      </c>
    </row>
    <row r="733">
      <c r="A733" s="5">
        <f t="shared" si="50"/>
        <v>12324</v>
      </c>
      <c r="D733" s="90" t="s">
        <v>21</v>
      </c>
      <c r="E733" s="90" t="s">
        <v>1483</v>
      </c>
      <c r="F733" s="5">
        <v>1989.0</v>
      </c>
      <c r="G733" s="5" t="s">
        <v>330</v>
      </c>
      <c r="H733" s="5" t="s">
        <v>1268</v>
      </c>
      <c r="I733" s="5" t="s">
        <v>1269</v>
      </c>
      <c r="J733" s="5" t="s">
        <v>105</v>
      </c>
      <c r="K733" s="5" t="s">
        <v>25</v>
      </c>
      <c r="M733" s="5">
        <v>50.0</v>
      </c>
    </row>
    <row r="734">
      <c r="A734" s="5">
        <f t="shared" si="50"/>
        <v>12325</v>
      </c>
      <c r="D734" s="90" t="s">
        <v>21</v>
      </c>
      <c r="E734" s="90" t="s">
        <v>1484</v>
      </c>
      <c r="F734" s="5">
        <v>1989.0</v>
      </c>
      <c r="G734" s="5" t="s">
        <v>330</v>
      </c>
      <c r="H734" s="5" t="s">
        <v>1268</v>
      </c>
      <c r="I734" s="5" t="s">
        <v>1269</v>
      </c>
      <c r="J734" s="5" t="s">
        <v>105</v>
      </c>
      <c r="K734" s="5" t="s">
        <v>25</v>
      </c>
      <c r="M734" s="5">
        <v>50.0</v>
      </c>
    </row>
    <row r="735">
      <c r="A735" s="5">
        <f t="shared" si="50"/>
        <v>12326</v>
      </c>
      <c r="D735" s="90" t="s">
        <v>21</v>
      </c>
      <c r="E735" s="90" t="s">
        <v>1485</v>
      </c>
      <c r="F735" s="5">
        <v>1989.0</v>
      </c>
      <c r="G735" s="5" t="s">
        <v>330</v>
      </c>
      <c r="H735" s="5" t="s">
        <v>1268</v>
      </c>
      <c r="I735" s="5" t="s">
        <v>1269</v>
      </c>
      <c r="J735" s="5" t="s">
        <v>105</v>
      </c>
      <c r="K735" s="5" t="s">
        <v>25</v>
      </c>
      <c r="M735" s="5">
        <v>50.0</v>
      </c>
    </row>
    <row r="736">
      <c r="A736" s="5">
        <f t="shared" si="50"/>
        <v>12327</v>
      </c>
      <c r="D736" s="90" t="s">
        <v>21</v>
      </c>
      <c r="E736" s="90" t="s">
        <v>1486</v>
      </c>
      <c r="F736" s="5">
        <v>1989.0</v>
      </c>
      <c r="G736" s="5" t="s">
        <v>330</v>
      </c>
      <c r="H736" s="5" t="s">
        <v>1268</v>
      </c>
      <c r="I736" s="5" t="s">
        <v>1269</v>
      </c>
      <c r="J736" s="5" t="s">
        <v>105</v>
      </c>
      <c r="K736" s="5" t="s">
        <v>25</v>
      </c>
      <c r="M736" s="5">
        <v>50.0</v>
      </c>
    </row>
    <row r="737">
      <c r="A737" s="5" t="s">
        <v>2854</v>
      </c>
      <c r="D737" s="112"/>
      <c r="E737" s="90" t="s">
        <v>1487</v>
      </c>
      <c r="F737" s="5">
        <v>1984.0</v>
      </c>
      <c r="G737" s="5" t="s">
        <v>62</v>
      </c>
      <c r="H737" s="5" t="s">
        <v>1488</v>
      </c>
      <c r="I737" s="5">
        <v>321.0</v>
      </c>
      <c r="J737" s="5" t="s">
        <v>105</v>
      </c>
      <c r="K737" s="5" t="s">
        <v>25</v>
      </c>
      <c r="M737" s="5">
        <v>50.0</v>
      </c>
    </row>
    <row r="738">
      <c r="A738" s="5" t="s">
        <v>2854</v>
      </c>
      <c r="D738" s="112"/>
      <c r="E738" s="90" t="s">
        <v>1489</v>
      </c>
      <c r="F738" s="5">
        <v>2017.0</v>
      </c>
      <c r="G738" s="5" t="s">
        <v>1490</v>
      </c>
      <c r="H738" s="5" t="s">
        <v>922</v>
      </c>
      <c r="I738" s="5">
        <v>5.0</v>
      </c>
      <c r="J738" s="5" t="s">
        <v>1491</v>
      </c>
      <c r="K738" s="5" t="s">
        <v>25</v>
      </c>
      <c r="M738" s="5">
        <v>50.0</v>
      </c>
    </row>
    <row r="739">
      <c r="A739" s="89" t="str">
        <f t="shared" ref="A739:A743" si="51">A738+1</f>
        <v>#VALUE!</v>
      </c>
      <c r="B739" s="5"/>
      <c r="C739" s="5"/>
      <c r="D739" s="90" t="s">
        <v>66</v>
      </c>
      <c r="E739" s="90" t="s">
        <v>1493</v>
      </c>
      <c r="F739" s="99">
        <v>2021.0</v>
      </c>
      <c r="G739" s="99" t="s">
        <v>119</v>
      </c>
      <c r="H739" s="99" t="s">
        <v>1403</v>
      </c>
      <c r="I739" s="99">
        <v>251.0</v>
      </c>
      <c r="J739" s="100"/>
      <c r="K739" s="99" t="s">
        <v>244</v>
      </c>
      <c r="M739" s="5">
        <v>55.0</v>
      </c>
    </row>
    <row r="740">
      <c r="A740" s="89" t="str">
        <f t="shared" si="51"/>
        <v>#VALUE!</v>
      </c>
      <c r="B740" s="5"/>
      <c r="C740" s="5"/>
      <c r="D740" s="90" t="s">
        <v>66</v>
      </c>
      <c r="E740" s="90" t="s">
        <v>1494</v>
      </c>
      <c r="F740" s="5">
        <v>2020.0</v>
      </c>
      <c r="G740" s="5" t="s">
        <v>1161</v>
      </c>
      <c r="H740" s="5" t="s">
        <v>880</v>
      </c>
      <c r="I740" s="5">
        <v>204.0</v>
      </c>
      <c r="J740" s="5" t="s">
        <v>1495</v>
      </c>
      <c r="K740" s="5" t="s">
        <v>467</v>
      </c>
      <c r="M740" s="5">
        <v>55.0</v>
      </c>
    </row>
    <row r="741">
      <c r="A741" s="89" t="str">
        <f t="shared" si="51"/>
        <v>#VALUE!</v>
      </c>
      <c r="B741" s="5"/>
      <c r="C741" s="5"/>
      <c r="D741" s="90" t="s">
        <v>161</v>
      </c>
      <c r="E741" s="90" t="s">
        <v>1496</v>
      </c>
      <c r="F741" s="91">
        <v>2020.0</v>
      </c>
      <c r="G741" s="91" t="s">
        <v>884</v>
      </c>
      <c r="H741" s="91" t="s">
        <v>880</v>
      </c>
      <c r="I741" s="91">
        <v>263.0</v>
      </c>
      <c r="J741" s="91" t="s">
        <v>920</v>
      </c>
      <c r="K741" s="91" t="s">
        <v>25</v>
      </c>
      <c r="M741" s="5">
        <v>60.0</v>
      </c>
    </row>
    <row r="742">
      <c r="A742" s="89" t="str">
        <f t="shared" si="51"/>
        <v>#VALUE!</v>
      </c>
      <c r="B742" s="5"/>
      <c r="C742" s="5"/>
      <c r="D742" s="90" t="s">
        <v>21</v>
      </c>
      <c r="E742" s="90" t="s">
        <v>1497</v>
      </c>
      <c r="F742" s="106">
        <v>2020.0</v>
      </c>
      <c r="G742" s="182" t="s">
        <v>1498</v>
      </c>
      <c r="H742" s="183" t="s">
        <v>893</v>
      </c>
      <c r="I742" s="106">
        <v>1.0</v>
      </c>
      <c r="J742" s="196" t="s">
        <v>1499</v>
      </c>
      <c r="K742" s="182" t="s">
        <v>25</v>
      </c>
      <c r="M742" s="5">
        <v>60.0</v>
      </c>
    </row>
    <row r="743">
      <c r="A743" s="89" t="str">
        <f t="shared" si="51"/>
        <v>#VALUE!</v>
      </c>
      <c r="B743" s="5"/>
      <c r="C743" s="5"/>
      <c r="D743" s="90" t="s">
        <v>21</v>
      </c>
      <c r="E743" s="90" t="s">
        <v>1500</v>
      </c>
      <c r="F743" s="106">
        <v>2020.0</v>
      </c>
      <c r="G743" s="182" t="s">
        <v>871</v>
      </c>
      <c r="H743" s="183" t="s">
        <v>895</v>
      </c>
      <c r="I743" s="106">
        <v>438.0</v>
      </c>
      <c r="J743" s="108"/>
      <c r="K743" s="182" t="s">
        <v>25</v>
      </c>
      <c r="M743" s="5">
        <v>60.0</v>
      </c>
    </row>
    <row r="744">
      <c r="A744" s="89" t="str">
        <f>'Drop 1 BBALL'!A165+1</f>
        <v>#VALUE!</v>
      </c>
      <c r="B744" s="5"/>
      <c r="C744" s="5"/>
      <c r="D744" s="90" t="s">
        <v>21</v>
      </c>
      <c r="E744" s="90" t="s">
        <v>1501</v>
      </c>
      <c r="F744" s="106">
        <v>2020.0</v>
      </c>
      <c r="G744" s="106" t="s">
        <v>1069</v>
      </c>
      <c r="H744" s="107" t="s">
        <v>895</v>
      </c>
      <c r="I744" s="106">
        <v>258.0</v>
      </c>
      <c r="J744" s="108"/>
      <c r="K744" s="106" t="s">
        <v>30</v>
      </c>
      <c r="M744" s="5">
        <v>60.0</v>
      </c>
    </row>
    <row r="745">
      <c r="A745" s="89" t="str">
        <f t="shared" ref="A745:A752" si="52">A744+1</f>
        <v>#VALUE!</v>
      </c>
      <c r="B745" s="5"/>
      <c r="C745" s="5"/>
      <c r="D745" s="90" t="s">
        <v>21</v>
      </c>
      <c r="E745" s="90" t="s">
        <v>1502</v>
      </c>
      <c r="F745" s="99">
        <v>2020.0</v>
      </c>
      <c r="G745" s="99" t="s">
        <v>1503</v>
      </c>
      <c r="H745" s="99" t="s">
        <v>1504</v>
      </c>
      <c r="I745" s="99">
        <v>209.0</v>
      </c>
      <c r="J745" s="99" t="s">
        <v>1505</v>
      </c>
      <c r="K745" s="99" t="s">
        <v>30</v>
      </c>
      <c r="M745" s="5">
        <v>60.0</v>
      </c>
    </row>
    <row r="746">
      <c r="A746" s="89" t="str">
        <f t="shared" si="52"/>
        <v>#VALUE!</v>
      </c>
      <c r="B746" s="5"/>
      <c r="C746" s="5"/>
      <c r="D746" s="90" t="s">
        <v>21</v>
      </c>
      <c r="E746" s="90" t="s">
        <v>1506</v>
      </c>
      <c r="F746" s="99">
        <v>2020.0</v>
      </c>
      <c r="G746" s="99" t="s">
        <v>1503</v>
      </c>
      <c r="H746" s="99" t="s">
        <v>1504</v>
      </c>
      <c r="I746" s="99">
        <v>270.0</v>
      </c>
      <c r="J746" s="99" t="s">
        <v>1507</v>
      </c>
      <c r="K746" s="99" t="s">
        <v>30</v>
      </c>
      <c r="M746" s="5">
        <v>60.0</v>
      </c>
    </row>
    <row r="747">
      <c r="A747" s="89" t="str">
        <f t="shared" si="52"/>
        <v>#VALUE!</v>
      </c>
      <c r="B747" s="5"/>
      <c r="C747" s="5"/>
      <c r="D747" s="90" t="s">
        <v>21</v>
      </c>
      <c r="E747" s="90" t="s">
        <v>1508</v>
      </c>
      <c r="F747" s="106">
        <v>2020.0</v>
      </c>
      <c r="G747" s="106" t="s">
        <v>853</v>
      </c>
      <c r="H747" s="106" t="s">
        <v>1509</v>
      </c>
      <c r="I747" s="106">
        <v>270.0</v>
      </c>
      <c r="J747" s="106" t="s">
        <v>932</v>
      </c>
      <c r="K747" s="106" t="s">
        <v>30</v>
      </c>
      <c r="M747" s="5">
        <v>60.0</v>
      </c>
    </row>
    <row r="748">
      <c r="A748" s="89" t="str">
        <f t="shared" si="52"/>
        <v>#VALUE!</v>
      </c>
      <c r="B748" s="5"/>
      <c r="C748" s="5"/>
      <c r="D748" s="90" t="s">
        <v>21</v>
      </c>
      <c r="E748" s="90" t="s">
        <v>1510</v>
      </c>
      <c r="F748" s="106">
        <v>2020.0</v>
      </c>
      <c r="G748" s="106" t="s">
        <v>853</v>
      </c>
      <c r="H748" s="106" t="s">
        <v>1509</v>
      </c>
      <c r="I748" s="106">
        <v>270.0</v>
      </c>
      <c r="J748" s="106" t="s">
        <v>932</v>
      </c>
      <c r="K748" s="106" t="s">
        <v>30</v>
      </c>
      <c r="M748" s="5">
        <v>60.0</v>
      </c>
    </row>
    <row r="749">
      <c r="A749" s="89" t="str">
        <f t="shared" si="52"/>
        <v>#VALUE!</v>
      </c>
      <c r="B749" s="5"/>
      <c r="C749" s="5"/>
      <c r="D749" s="90" t="s">
        <v>21</v>
      </c>
      <c r="E749" s="90" t="s">
        <v>1511</v>
      </c>
      <c r="F749" s="106">
        <v>2020.0</v>
      </c>
      <c r="G749" s="106" t="s">
        <v>853</v>
      </c>
      <c r="H749" s="106" t="s">
        <v>1509</v>
      </c>
      <c r="I749" s="106">
        <v>270.0</v>
      </c>
      <c r="J749" s="106" t="s">
        <v>1512</v>
      </c>
      <c r="K749" s="106" t="s">
        <v>30</v>
      </c>
      <c r="M749" s="5">
        <v>60.0</v>
      </c>
    </row>
    <row r="750">
      <c r="A750" s="89" t="str">
        <f t="shared" si="52"/>
        <v>#VALUE!</v>
      </c>
      <c r="B750" s="5"/>
      <c r="C750" s="5"/>
      <c r="D750" s="90" t="s">
        <v>21</v>
      </c>
      <c r="E750" s="90" t="s">
        <v>1513</v>
      </c>
      <c r="F750" s="5">
        <v>2018.0</v>
      </c>
      <c r="G750" s="5" t="s">
        <v>1171</v>
      </c>
      <c r="H750" s="5" t="s">
        <v>1087</v>
      </c>
      <c r="I750" s="5">
        <v>167.0</v>
      </c>
      <c r="K750" s="5" t="s">
        <v>25</v>
      </c>
      <c r="M750" s="5">
        <v>60.0</v>
      </c>
    </row>
    <row r="751">
      <c r="A751" s="89" t="str">
        <f t="shared" si="52"/>
        <v>#VALUE!</v>
      </c>
      <c r="B751" s="5"/>
      <c r="C751" s="5"/>
      <c r="D751" s="90" t="s">
        <v>161</v>
      </c>
      <c r="E751" s="90" t="s">
        <v>1514</v>
      </c>
      <c r="F751" s="5">
        <v>2019.0</v>
      </c>
      <c r="G751" s="5" t="s">
        <v>905</v>
      </c>
      <c r="H751" s="110" t="s">
        <v>1201</v>
      </c>
      <c r="I751" s="5">
        <v>301.0</v>
      </c>
      <c r="K751" s="5" t="s">
        <v>25</v>
      </c>
      <c r="M751" s="5">
        <v>60.0</v>
      </c>
    </row>
    <row r="752">
      <c r="A752" s="89" t="str">
        <f t="shared" si="52"/>
        <v>#VALUE!</v>
      </c>
      <c r="B752" s="5"/>
      <c r="C752" s="5"/>
      <c r="D752" s="90" t="s">
        <v>21</v>
      </c>
      <c r="E752" s="90" t="s">
        <v>1515</v>
      </c>
      <c r="F752" s="5">
        <v>2020.0</v>
      </c>
      <c r="G752" s="5" t="s">
        <v>1161</v>
      </c>
      <c r="H752" s="5" t="s">
        <v>880</v>
      </c>
      <c r="I752" s="5">
        <v>263.0</v>
      </c>
      <c r="K752" s="5" t="s">
        <v>30</v>
      </c>
      <c r="M752" s="5">
        <v>60.0</v>
      </c>
    </row>
    <row r="753">
      <c r="A753" s="5">
        <v>12234.0</v>
      </c>
      <c r="D753" s="90" t="s">
        <v>21</v>
      </c>
      <c r="E753" s="90" t="s">
        <v>1516</v>
      </c>
      <c r="F753" s="5">
        <v>1987.0</v>
      </c>
      <c r="G753" s="5" t="s">
        <v>62</v>
      </c>
      <c r="H753" s="5" t="s">
        <v>1517</v>
      </c>
      <c r="I753" s="5">
        <v>362.0</v>
      </c>
      <c r="J753" s="5" t="s">
        <v>105</v>
      </c>
      <c r="K753" s="5" t="s">
        <v>25</v>
      </c>
      <c r="M753" s="5">
        <v>60.0</v>
      </c>
    </row>
    <row r="754">
      <c r="A754" s="5">
        <f t="shared" ref="A754:A762" si="53">A753+1</f>
        <v>12235</v>
      </c>
      <c r="D754" s="90" t="s">
        <v>21</v>
      </c>
      <c r="E754" s="90" t="s">
        <v>1518</v>
      </c>
      <c r="F754" s="5">
        <v>1987.0</v>
      </c>
      <c r="G754" s="5" t="s">
        <v>62</v>
      </c>
      <c r="H754" s="5" t="s">
        <v>1517</v>
      </c>
      <c r="I754" s="5">
        <v>362.0</v>
      </c>
      <c r="J754" s="5" t="s">
        <v>105</v>
      </c>
      <c r="K754" s="5" t="s">
        <v>25</v>
      </c>
      <c r="M754" s="5">
        <v>60.0</v>
      </c>
    </row>
    <row r="755">
      <c r="A755" s="5">
        <f t="shared" si="53"/>
        <v>12236</v>
      </c>
      <c r="D755" s="90" t="s">
        <v>21</v>
      </c>
      <c r="E755" s="90" t="s">
        <v>1519</v>
      </c>
      <c r="F755" s="5">
        <v>1987.0</v>
      </c>
      <c r="G755" s="5" t="s">
        <v>62</v>
      </c>
      <c r="H755" s="5" t="s">
        <v>1517</v>
      </c>
      <c r="I755" s="5">
        <v>362.0</v>
      </c>
      <c r="J755" s="5" t="s">
        <v>105</v>
      </c>
      <c r="K755" s="5" t="s">
        <v>25</v>
      </c>
      <c r="M755" s="5">
        <v>60.0</v>
      </c>
    </row>
    <row r="756">
      <c r="A756" s="5">
        <f t="shared" si="53"/>
        <v>12237</v>
      </c>
      <c r="D756" s="90" t="s">
        <v>21</v>
      </c>
      <c r="E756" s="90" t="s">
        <v>1520</v>
      </c>
      <c r="F756" s="5">
        <v>1987.0</v>
      </c>
      <c r="G756" s="5" t="s">
        <v>62</v>
      </c>
      <c r="H756" s="5" t="s">
        <v>1517</v>
      </c>
      <c r="I756" s="5">
        <v>362.0</v>
      </c>
      <c r="J756" s="5" t="s">
        <v>105</v>
      </c>
      <c r="K756" s="5" t="s">
        <v>25</v>
      </c>
      <c r="M756" s="5">
        <v>60.0</v>
      </c>
    </row>
    <row r="757">
      <c r="A757" s="5">
        <f t="shared" si="53"/>
        <v>12238</v>
      </c>
      <c r="D757" s="90" t="s">
        <v>21</v>
      </c>
      <c r="E757" s="90" t="s">
        <v>1521</v>
      </c>
      <c r="F757" s="5">
        <v>1987.0</v>
      </c>
      <c r="G757" s="5" t="s">
        <v>62</v>
      </c>
      <c r="H757" s="5" t="s">
        <v>1517</v>
      </c>
      <c r="I757" s="5">
        <v>362.0</v>
      </c>
      <c r="J757" s="5" t="s">
        <v>105</v>
      </c>
      <c r="K757" s="5" t="s">
        <v>25</v>
      </c>
      <c r="M757" s="5">
        <v>60.0</v>
      </c>
    </row>
    <row r="758">
      <c r="A758" s="5">
        <f t="shared" si="53"/>
        <v>12239</v>
      </c>
      <c r="D758" s="90" t="s">
        <v>21</v>
      </c>
      <c r="E758" s="90" t="s">
        <v>1522</v>
      </c>
      <c r="F758" s="5">
        <v>1987.0</v>
      </c>
      <c r="G758" s="5" t="s">
        <v>62</v>
      </c>
      <c r="H758" s="5" t="s">
        <v>1517</v>
      </c>
      <c r="I758" s="5">
        <v>362.0</v>
      </c>
      <c r="J758" s="5" t="s">
        <v>105</v>
      </c>
      <c r="K758" s="5" t="s">
        <v>25</v>
      </c>
      <c r="M758" s="5">
        <v>60.0</v>
      </c>
    </row>
    <row r="759">
      <c r="A759" s="5">
        <f t="shared" si="53"/>
        <v>12240</v>
      </c>
      <c r="D759" s="90" t="s">
        <v>21</v>
      </c>
      <c r="E759" s="90" t="s">
        <v>1523</v>
      </c>
      <c r="F759" s="5">
        <v>1987.0</v>
      </c>
      <c r="G759" s="5" t="s">
        <v>62</v>
      </c>
      <c r="H759" s="5" t="s">
        <v>1517</v>
      </c>
      <c r="I759" s="5">
        <v>362.0</v>
      </c>
      <c r="J759" s="5" t="s">
        <v>105</v>
      </c>
      <c r="K759" s="5" t="s">
        <v>25</v>
      </c>
      <c r="M759" s="5">
        <v>60.0</v>
      </c>
    </row>
    <row r="760">
      <c r="A760" s="5">
        <f t="shared" si="53"/>
        <v>12241</v>
      </c>
      <c r="D760" s="90" t="s">
        <v>21</v>
      </c>
      <c r="E760" s="90" t="s">
        <v>1524</v>
      </c>
      <c r="F760" s="5">
        <v>1987.0</v>
      </c>
      <c r="G760" s="5" t="s">
        <v>62</v>
      </c>
      <c r="H760" s="5" t="s">
        <v>1517</v>
      </c>
      <c r="I760" s="5">
        <v>362.0</v>
      </c>
      <c r="J760" s="5" t="s">
        <v>105</v>
      </c>
      <c r="K760" s="5" t="s">
        <v>25</v>
      </c>
      <c r="M760" s="5">
        <v>60.0</v>
      </c>
    </row>
    <row r="761">
      <c r="A761" s="5">
        <f t="shared" si="53"/>
        <v>12242</v>
      </c>
      <c r="D761" s="90" t="s">
        <v>21</v>
      </c>
      <c r="E761" s="90" t="s">
        <v>1525</v>
      </c>
      <c r="F761" s="5">
        <v>1987.0</v>
      </c>
      <c r="G761" s="5" t="s">
        <v>62</v>
      </c>
      <c r="H761" s="5" t="s">
        <v>1517</v>
      </c>
      <c r="I761" s="5">
        <v>362.0</v>
      </c>
      <c r="J761" s="5" t="s">
        <v>105</v>
      </c>
      <c r="K761" s="5" t="s">
        <v>25</v>
      </c>
      <c r="M761" s="5">
        <v>60.0</v>
      </c>
    </row>
    <row r="762">
      <c r="A762" s="5">
        <f t="shared" si="53"/>
        <v>12243</v>
      </c>
      <c r="D762" s="90" t="s">
        <v>21</v>
      </c>
      <c r="E762" s="90" t="s">
        <v>1526</v>
      </c>
      <c r="F762" s="5">
        <v>1987.0</v>
      </c>
      <c r="G762" s="5" t="s">
        <v>62</v>
      </c>
      <c r="H762" s="5" t="s">
        <v>1517</v>
      </c>
      <c r="I762" s="5">
        <v>362.0</v>
      </c>
      <c r="J762" s="5" t="s">
        <v>105</v>
      </c>
      <c r="K762" s="5" t="s">
        <v>25</v>
      </c>
      <c r="M762" s="5">
        <v>60.0</v>
      </c>
    </row>
    <row r="763">
      <c r="A763" s="5" t="s">
        <v>2854</v>
      </c>
      <c r="D763" s="90" t="s">
        <v>21</v>
      </c>
      <c r="E763" s="90" t="s">
        <v>1527</v>
      </c>
      <c r="F763" s="5">
        <v>2018.0</v>
      </c>
      <c r="G763" s="5" t="s">
        <v>119</v>
      </c>
      <c r="H763" s="5" t="s">
        <v>1528</v>
      </c>
      <c r="I763" s="5">
        <v>303.0</v>
      </c>
      <c r="J763" s="5" t="s">
        <v>105</v>
      </c>
      <c r="K763" s="5" t="s">
        <v>30</v>
      </c>
      <c r="M763" s="5">
        <v>60.0</v>
      </c>
    </row>
    <row r="764">
      <c r="A764" s="5" t="s">
        <v>2854</v>
      </c>
      <c r="D764" s="90" t="s">
        <v>21</v>
      </c>
      <c r="E764" s="90" t="s">
        <v>1529</v>
      </c>
      <c r="F764" s="5">
        <v>2018.0</v>
      </c>
      <c r="G764" s="5" t="s">
        <v>119</v>
      </c>
      <c r="H764" s="5" t="s">
        <v>1528</v>
      </c>
      <c r="I764" s="5">
        <v>303.0</v>
      </c>
      <c r="J764" s="5" t="s">
        <v>105</v>
      </c>
      <c r="K764" s="5" t="s">
        <v>30</v>
      </c>
      <c r="M764" s="5">
        <v>60.0</v>
      </c>
    </row>
    <row r="765">
      <c r="A765" s="5" t="s">
        <v>2854</v>
      </c>
      <c r="D765" s="90" t="s">
        <v>21</v>
      </c>
      <c r="E765" s="90" t="s">
        <v>1530</v>
      </c>
      <c r="F765" s="5">
        <v>2018.0</v>
      </c>
      <c r="G765" s="5" t="s">
        <v>119</v>
      </c>
      <c r="H765" s="5" t="s">
        <v>1528</v>
      </c>
      <c r="I765" s="5">
        <v>303.0</v>
      </c>
      <c r="J765" s="5" t="s">
        <v>105</v>
      </c>
      <c r="K765" s="5" t="s">
        <v>30</v>
      </c>
      <c r="M765" s="5">
        <v>60.0</v>
      </c>
    </row>
    <row r="766">
      <c r="A766" s="89" t="str">
        <f t="shared" ref="A766:A770" si="54">A765+1</f>
        <v>#VALUE!</v>
      </c>
      <c r="B766" s="5"/>
      <c r="C766" s="5"/>
      <c r="D766" s="90" t="s">
        <v>21</v>
      </c>
      <c r="E766" s="90" t="s">
        <v>1531</v>
      </c>
      <c r="F766" s="106">
        <v>2020.0</v>
      </c>
      <c r="G766" s="182" t="s">
        <v>865</v>
      </c>
      <c r="H766" s="183" t="s">
        <v>1532</v>
      </c>
      <c r="I766" s="106">
        <v>5.0</v>
      </c>
      <c r="J766" s="196" t="s">
        <v>1533</v>
      </c>
      <c r="K766" s="182" t="s">
        <v>25</v>
      </c>
      <c r="M766" s="5">
        <v>70.0</v>
      </c>
    </row>
    <row r="767">
      <c r="A767" s="89" t="str">
        <f t="shared" si="54"/>
        <v>#VALUE!</v>
      </c>
      <c r="B767" s="5"/>
      <c r="C767" s="5"/>
      <c r="D767" s="90" t="s">
        <v>21</v>
      </c>
      <c r="E767" s="90" t="s">
        <v>1534</v>
      </c>
      <c r="F767" s="106">
        <v>2020.0</v>
      </c>
      <c r="G767" s="182" t="s">
        <v>1535</v>
      </c>
      <c r="H767" s="183" t="s">
        <v>880</v>
      </c>
      <c r="I767" s="106" t="s">
        <v>1536</v>
      </c>
      <c r="J767" s="106" t="s">
        <v>1537</v>
      </c>
      <c r="K767" s="182" t="s">
        <v>30</v>
      </c>
      <c r="M767" s="5">
        <v>70.0</v>
      </c>
    </row>
    <row r="768">
      <c r="A768" s="89" t="str">
        <f t="shared" si="54"/>
        <v>#VALUE!</v>
      </c>
      <c r="B768" s="5"/>
      <c r="C768" s="5"/>
      <c r="D768" s="90" t="s">
        <v>21</v>
      </c>
      <c r="E768" s="90" t="s">
        <v>1538</v>
      </c>
      <c r="F768" s="99">
        <v>2020.0</v>
      </c>
      <c r="G768" s="99" t="s">
        <v>884</v>
      </c>
      <c r="H768" s="99" t="s">
        <v>859</v>
      </c>
      <c r="I768" s="99">
        <v>270.0</v>
      </c>
      <c r="J768" s="99" t="s">
        <v>1539</v>
      </c>
      <c r="K768" s="99" t="s">
        <v>30</v>
      </c>
      <c r="M768" s="5">
        <v>70.0</v>
      </c>
    </row>
    <row r="769">
      <c r="A769" s="89" t="str">
        <f t="shared" si="54"/>
        <v>#VALUE!</v>
      </c>
      <c r="B769" s="5"/>
      <c r="C769" s="5"/>
      <c r="D769" s="90" t="s">
        <v>21</v>
      </c>
      <c r="E769" s="90" t="s">
        <v>1540</v>
      </c>
      <c r="F769" s="5">
        <v>2020.0</v>
      </c>
      <c r="G769" s="5" t="s">
        <v>905</v>
      </c>
      <c r="H769" s="5" t="s">
        <v>1060</v>
      </c>
      <c r="I769" s="5">
        <v>19.0</v>
      </c>
      <c r="J769" s="5" t="s">
        <v>1541</v>
      </c>
      <c r="K769" s="5" t="s">
        <v>30</v>
      </c>
      <c r="M769" s="5">
        <v>70.0</v>
      </c>
    </row>
    <row r="770">
      <c r="A770" s="89" t="str">
        <f t="shared" si="54"/>
        <v>#VALUE!</v>
      </c>
      <c r="B770" s="5"/>
      <c r="C770" s="5"/>
      <c r="D770" s="90" t="s">
        <v>21</v>
      </c>
      <c r="E770" s="90" t="s">
        <v>1542</v>
      </c>
      <c r="F770" s="5">
        <v>2020.0</v>
      </c>
      <c r="G770" s="5" t="s">
        <v>1161</v>
      </c>
      <c r="H770" s="5" t="s">
        <v>927</v>
      </c>
      <c r="I770" s="5">
        <v>216.0</v>
      </c>
      <c r="J770" s="5" t="s">
        <v>920</v>
      </c>
      <c r="K770" s="5" t="s">
        <v>30</v>
      </c>
      <c r="M770" s="5">
        <v>70.0</v>
      </c>
    </row>
    <row r="771">
      <c r="A771" s="5">
        <v>12406.0</v>
      </c>
      <c r="D771" s="90" t="s">
        <v>21</v>
      </c>
      <c r="E771" s="90" t="s">
        <v>1543</v>
      </c>
      <c r="F771" s="5">
        <v>1987.0</v>
      </c>
      <c r="G771" s="5" t="s">
        <v>62</v>
      </c>
      <c r="H771" s="5" t="s">
        <v>1517</v>
      </c>
      <c r="I771" s="5">
        <v>362.0</v>
      </c>
      <c r="J771" s="5" t="s">
        <v>105</v>
      </c>
      <c r="K771" s="5" t="s">
        <v>25</v>
      </c>
      <c r="M771" s="5">
        <v>70.0</v>
      </c>
    </row>
    <row r="772">
      <c r="A772" s="89">
        <f t="shared" ref="A772:A781" si="55">A771+1</f>
        <v>12407</v>
      </c>
      <c r="B772" s="5"/>
      <c r="C772" s="5"/>
      <c r="D772" s="90" t="s">
        <v>21</v>
      </c>
      <c r="E772" s="90" t="s">
        <v>1544</v>
      </c>
      <c r="F772" s="106">
        <v>2020.0</v>
      </c>
      <c r="G772" s="182" t="s">
        <v>1373</v>
      </c>
      <c r="H772" s="183" t="s">
        <v>880</v>
      </c>
      <c r="I772" s="106">
        <v>7.0</v>
      </c>
      <c r="J772" s="106" t="s">
        <v>869</v>
      </c>
      <c r="K772" s="182" t="s">
        <v>30</v>
      </c>
      <c r="M772" s="5">
        <v>75.0</v>
      </c>
    </row>
    <row r="773">
      <c r="A773" s="89">
        <f t="shared" si="55"/>
        <v>12408</v>
      </c>
      <c r="B773" s="5"/>
      <c r="C773" s="5"/>
      <c r="D773" s="90" t="s">
        <v>21</v>
      </c>
      <c r="E773" s="90" t="s">
        <v>1545</v>
      </c>
      <c r="F773" s="139">
        <v>2020.0</v>
      </c>
      <c r="G773" s="139" t="s">
        <v>853</v>
      </c>
      <c r="H773" s="139" t="s">
        <v>1546</v>
      </c>
      <c r="I773" s="139">
        <v>298.0</v>
      </c>
      <c r="J773" s="139" t="s">
        <v>886</v>
      </c>
      <c r="K773" s="139" t="s">
        <v>30</v>
      </c>
      <c r="M773" s="5">
        <v>75.0</v>
      </c>
    </row>
    <row r="774">
      <c r="A774" s="89">
        <f t="shared" si="55"/>
        <v>12409</v>
      </c>
      <c r="B774" s="5"/>
      <c r="C774" s="5"/>
      <c r="D774" s="90" t="s">
        <v>66</v>
      </c>
      <c r="E774" s="90" t="s">
        <v>1547</v>
      </c>
      <c r="F774" s="106">
        <v>2020.0</v>
      </c>
      <c r="G774" s="106" t="s">
        <v>954</v>
      </c>
      <c r="H774" s="106" t="s">
        <v>880</v>
      </c>
      <c r="I774" s="106">
        <v>44.0</v>
      </c>
      <c r="J774" s="106" t="s">
        <v>1548</v>
      </c>
      <c r="K774" s="106" t="s">
        <v>244</v>
      </c>
      <c r="M774" s="5">
        <v>75.0</v>
      </c>
    </row>
    <row r="775">
      <c r="A775" s="89">
        <f t="shared" si="55"/>
        <v>12410</v>
      </c>
      <c r="B775" s="5"/>
      <c r="C775" s="5"/>
      <c r="D775" s="90" t="s">
        <v>21</v>
      </c>
      <c r="E775" s="90" t="s">
        <v>1549</v>
      </c>
      <c r="F775" s="106">
        <v>2020.0</v>
      </c>
      <c r="G775" s="106" t="s">
        <v>786</v>
      </c>
      <c r="H775" s="106" t="s">
        <v>964</v>
      </c>
      <c r="I775" s="106">
        <v>383.0</v>
      </c>
      <c r="J775" s="106" t="s">
        <v>1349</v>
      </c>
      <c r="K775" s="106" t="s">
        <v>30</v>
      </c>
      <c r="M775" s="5">
        <v>75.0</v>
      </c>
    </row>
    <row r="776">
      <c r="A776" s="89">
        <f t="shared" si="55"/>
        <v>12411</v>
      </c>
      <c r="B776" s="5"/>
      <c r="C776" s="5"/>
      <c r="D776" s="90" t="s">
        <v>66</v>
      </c>
      <c r="E776" s="90" t="s">
        <v>1550</v>
      </c>
      <c r="F776" s="99">
        <v>2021.0</v>
      </c>
      <c r="G776" s="99" t="s">
        <v>119</v>
      </c>
      <c r="H776" s="99" t="s">
        <v>946</v>
      </c>
      <c r="I776" s="99">
        <v>255.0</v>
      </c>
      <c r="J776" s="99" t="s">
        <v>1551</v>
      </c>
      <c r="K776" s="99" t="s">
        <v>68</v>
      </c>
      <c r="M776" s="5">
        <v>75.0</v>
      </c>
    </row>
    <row r="777">
      <c r="A777" s="89">
        <f t="shared" si="55"/>
        <v>12412</v>
      </c>
      <c r="B777" s="5"/>
      <c r="C777" s="5"/>
      <c r="D777" s="90" t="s">
        <v>66</v>
      </c>
      <c r="E777" s="90" t="s">
        <v>1552</v>
      </c>
      <c r="F777" s="99">
        <v>2021.0</v>
      </c>
      <c r="G777" s="99" t="s">
        <v>119</v>
      </c>
      <c r="H777" s="99" t="s">
        <v>1553</v>
      </c>
      <c r="I777" s="99">
        <v>254.0</v>
      </c>
      <c r="J777" s="99" t="s">
        <v>1075</v>
      </c>
      <c r="K777" s="99" t="s">
        <v>244</v>
      </c>
      <c r="M777" s="5">
        <v>75.0</v>
      </c>
    </row>
    <row r="778">
      <c r="A778" s="89">
        <f t="shared" si="55"/>
        <v>12413</v>
      </c>
      <c r="B778" s="5"/>
      <c r="C778" s="5"/>
      <c r="D778" s="90" t="s">
        <v>21</v>
      </c>
      <c r="E778" s="90" t="s">
        <v>1554</v>
      </c>
      <c r="F778" s="5">
        <v>2012.0</v>
      </c>
      <c r="G778" s="5" t="s">
        <v>1555</v>
      </c>
      <c r="H778" s="5" t="s">
        <v>1081</v>
      </c>
      <c r="I778" s="5">
        <v>138.0</v>
      </c>
      <c r="K778" s="5" t="s">
        <v>25</v>
      </c>
      <c r="M778" s="5">
        <v>75.0</v>
      </c>
    </row>
    <row r="779">
      <c r="A779" s="89">
        <f t="shared" si="55"/>
        <v>12414</v>
      </c>
      <c r="B779" s="5"/>
      <c r="C779" s="5"/>
      <c r="D779" s="90" t="s">
        <v>161</v>
      </c>
      <c r="E779" s="90" t="s">
        <v>1556</v>
      </c>
      <c r="F779" s="5">
        <v>2018.0</v>
      </c>
      <c r="G779" s="5" t="s">
        <v>65</v>
      </c>
      <c r="H779" s="5" t="s">
        <v>1087</v>
      </c>
      <c r="I779" s="5">
        <v>317.0</v>
      </c>
      <c r="J779" s="5" t="s">
        <v>1096</v>
      </c>
      <c r="K779" s="5" t="s">
        <v>25</v>
      </c>
      <c r="M779" s="5">
        <v>75.0</v>
      </c>
    </row>
    <row r="780">
      <c r="A780" s="89">
        <f t="shared" si="55"/>
        <v>12415</v>
      </c>
      <c r="B780" s="5"/>
      <c r="C780" s="5"/>
      <c r="D780" s="90" t="s">
        <v>21</v>
      </c>
      <c r="E780" s="90" t="s">
        <v>1557</v>
      </c>
      <c r="F780" s="5">
        <v>2019.0</v>
      </c>
      <c r="G780" s="5" t="s">
        <v>65</v>
      </c>
      <c r="H780" s="5" t="s">
        <v>1201</v>
      </c>
      <c r="I780" s="5">
        <v>302.0</v>
      </c>
      <c r="J780" s="5" t="s">
        <v>953</v>
      </c>
      <c r="K780" s="5" t="s">
        <v>30</v>
      </c>
      <c r="M780" s="5">
        <v>75.0</v>
      </c>
    </row>
    <row r="781">
      <c r="A781" s="89">
        <f t="shared" si="55"/>
        <v>12416</v>
      </c>
      <c r="B781" s="5"/>
      <c r="C781" s="5"/>
      <c r="D781" s="90" t="s">
        <v>21</v>
      </c>
      <c r="E781" s="90" t="s">
        <v>1558</v>
      </c>
      <c r="F781" s="5">
        <v>2020.0</v>
      </c>
      <c r="G781" s="5" t="s">
        <v>1161</v>
      </c>
      <c r="H781" s="5" t="s">
        <v>847</v>
      </c>
      <c r="I781" s="5">
        <v>297.0</v>
      </c>
      <c r="J781" s="5" t="s">
        <v>1559</v>
      </c>
      <c r="K781" s="5" t="s">
        <v>30</v>
      </c>
      <c r="M781" s="5">
        <v>75.0</v>
      </c>
    </row>
    <row r="782">
      <c r="A782" s="89" t="str">
        <f>'Drop 1 BBALL'!A289+1</f>
        <v>#VALUE!</v>
      </c>
      <c r="B782" s="5"/>
      <c r="C782" s="5"/>
      <c r="D782" s="90" t="s">
        <v>21</v>
      </c>
      <c r="E782" s="90" t="s">
        <v>1560</v>
      </c>
      <c r="F782" s="5">
        <v>2020.0</v>
      </c>
      <c r="G782" s="5" t="s">
        <v>905</v>
      </c>
      <c r="H782" s="5" t="s">
        <v>1561</v>
      </c>
      <c r="I782" s="5">
        <v>18.0</v>
      </c>
      <c r="J782" s="5" t="s">
        <v>1562</v>
      </c>
      <c r="K782" s="5" t="s">
        <v>30</v>
      </c>
      <c r="M782" s="5">
        <v>75.0</v>
      </c>
    </row>
    <row r="783">
      <c r="A783" s="89" t="str">
        <f t="shared" ref="A783:A786" si="56">A782+1</f>
        <v>#VALUE!</v>
      </c>
      <c r="B783" s="111"/>
      <c r="C783" s="111"/>
      <c r="D783" s="115" t="s">
        <v>21</v>
      </c>
      <c r="E783" s="115" t="s">
        <v>1563</v>
      </c>
      <c r="F783" s="111">
        <v>2020.0</v>
      </c>
      <c r="G783" s="111" t="s">
        <v>65</v>
      </c>
      <c r="H783" s="111" t="s">
        <v>859</v>
      </c>
      <c r="I783" s="111">
        <v>313.0</v>
      </c>
      <c r="J783" s="111" t="s">
        <v>1096</v>
      </c>
      <c r="K783" s="111" t="s">
        <v>30</v>
      </c>
      <c r="M783" s="5">
        <v>75.0</v>
      </c>
    </row>
    <row r="784">
      <c r="A784" s="89" t="str">
        <f t="shared" si="56"/>
        <v>#VALUE!</v>
      </c>
      <c r="B784" s="5"/>
      <c r="C784" s="5"/>
      <c r="D784" s="90" t="s">
        <v>66</v>
      </c>
      <c r="E784" s="5">
        <v>1364528.0</v>
      </c>
      <c r="F784" s="5">
        <v>2020.0</v>
      </c>
      <c r="G784" s="5" t="s">
        <v>954</v>
      </c>
      <c r="H784" s="5" t="s">
        <v>895</v>
      </c>
      <c r="K784" s="5" t="s">
        <v>68</v>
      </c>
      <c r="M784" s="5">
        <v>75.0</v>
      </c>
    </row>
    <row r="785">
      <c r="A785" s="89" t="str">
        <f t="shared" si="56"/>
        <v>#VALUE!</v>
      </c>
      <c r="B785" s="5"/>
      <c r="C785" s="5"/>
      <c r="D785" s="90" t="s">
        <v>66</v>
      </c>
      <c r="E785" s="5">
        <v>6873658.0</v>
      </c>
      <c r="F785" s="5">
        <v>2020.0</v>
      </c>
      <c r="G785" s="5" t="s">
        <v>954</v>
      </c>
      <c r="H785" s="5" t="s">
        <v>880</v>
      </c>
      <c r="K785" s="5" t="s">
        <v>68</v>
      </c>
      <c r="M785" s="5">
        <v>75.0</v>
      </c>
    </row>
    <row r="786">
      <c r="A786" s="89" t="str">
        <f t="shared" si="56"/>
        <v>#VALUE!</v>
      </c>
      <c r="B786" s="5"/>
      <c r="C786" s="5"/>
      <c r="D786" s="90" t="s">
        <v>66</v>
      </c>
      <c r="E786" s="5">
        <v>2788441.0</v>
      </c>
      <c r="F786" s="5">
        <v>2020.0</v>
      </c>
      <c r="G786" s="5" t="s">
        <v>954</v>
      </c>
      <c r="H786" s="5" t="s">
        <v>880</v>
      </c>
      <c r="J786" s="5" t="s">
        <v>898</v>
      </c>
      <c r="K786" s="5" t="s">
        <v>467</v>
      </c>
      <c r="M786" s="5">
        <v>75.0</v>
      </c>
    </row>
    <row r="787">
      <c r="A787" s="89">
        <f>'Drop 1 TCG'!A5+1</f>
        <v>12419</v>
      </c>
      <c r="D787" s="90" t="s">
        <v>66</v>
      </c>
      <c r="E787" s="5">
        <v>5544810.0</v>
      </c>
      <c r="F787" s="5">
        <v>2020.0</v>
      </c>
      <c r="G787" s="5" t="s">
        <v>954</v>
      </c>
      <c r="H787" s="5" t="s">
        <v>880</v>
      </c>
      <c r="J787" s="5" t="s">
        <v>955</v>
      </c>
      <c r="K787" s="5" t="s">
        <v>68</v>
      </c>
      <c r="M787" s="5">
        <v>75.0</v>
      </c>
    </row>
    <row r="788">
      <c r="A788" s="89">
        <f t="shared" ref="A788:A789" si="57">A787+1</f>
        <v>12420</v>
      </c>
      <c r="D788" s="90" t="s">
        <v>66</v>
      </c>
      <c r="E788" s="111">
        <v>6183512.0</v>
      </c>
      <c r="F788" s="111">
        <v>2020.0</v>
      </c>
      <c r="G788" s="111" t="s">
        <v>884</v>
      </c>
      <c r="H788" s="111" t="s">
        <v>895</v>
      </c>
      <c r="I788" s="111">
        <v>261.0</v>
      </c>
      <c r="J788" s="111" t="s">
        <v>1226</v>
      </c>
      <c r="K788" s="111" t="s">
        <v>68</v>
      </c>
      <c r="M788" s="5">
        <v>75.0</v>
      </c>
    </row>
    <row r="789">
      <c r="A789" s="89">
        <f t="shared" si="57"/>
        <v>12421</v>
      </c>
      <c r="B789" s="114"/>
      <c r="C789" s="114"/>
      <c r="D789" s="115" t="s">
        <v>21</v>
      </c>
      <c r="E789" s="115" t="s">
        <v>1564</v>
      </c>
      <c r="F789" s="111">
        <v>2020.0</v>
      </c>
      <c r="G789" s="111" t="s">
        <v>119</v>
      </c>
      <c r="H789" s="111" t="s">
        <v>891</v>
      </c>
      <c r="I789" s="111" t="s">
        <v>1565</v>
      </c>
      <c r="J789" s="111" t="s">
        <v>1566</v>
      </c>
      <c r="K789" s="111" t="s">
        <v>72</v>
      </c>
      <c r="M789" s="5">
        <v>75.0</v>
      </c>
    </row>
    <row r="790">
      <c r="A790" s="5">
        <v>12121.0</v>
      </c>
      <c r="D790" s="90" t="s">
        <v>21</v>
      </c>
      <c r="E790" s="5">
        <v>5.4983511E7</v>
      </c>
      <c r="F790" s="5">
        <v>1982.0</v>
      </c>
      <c r="G790" s="5" t="s">
        <v>62</v>
      </c>
      <c r="H790" s="5" t="s">
        <v>1488</v>
      </c>
      <c r="I790" s="5" t="s">
        <v>1567</v>
      </c>
      <c r="J790" s="5">
        <v>144.0</v>
      </c>
      <c r="K790" s="5" t="s">
        <v>72</v>
      </c>
      <c r="M790" s="5">
        <v>75.0</v>
      </c>
    </row>
    <row r="791">
      <c r="A791" s="5">
        <v>12125.0</v>
      </c>
      <c r="D791" s="90" t="s">
        <v>21</v>
      </c>
      <c r="E791" s="90" t="s">
        <v>1568</v>
      </c>
      <c r="F791" s="5">
        <v>1988.0</v>
      </c>
      <c r="G791" s="5" t="s">
        <v>62</v>
      </c>
      <c r="H791" s="5" t="s">
        <v>190</v>
      </c>
      <c r="J791" s="5">
        <v>327.0</v>
      </c>
      <c r="K791" s="5" t="s">
        <v>25</v>
      </c>
      <c r="M791" s="5">
        <v>75.0</v>
      </c>
    </row>
    <row r="792">
      <c r="A792" s="89">
        <f t="shared" ref="A792:A801" si="58">A791+1</f>
        <v>12126</v>
      </c>
      <c r="B792" s="5"/>
      <c r="C792" s="5"/>
      <c r="D792" s="90" t="s">
        <v>21</v>
      </c>
      <c r="E792" s="90" t="s">
        <v>1569</v>
      </c>
      <c r="F792" s="106">
        <v>2020.0</v>
      </c>
      <c r="G792" s="182" t="s">
        <v>1144</v>
      </c>
      <c r="H792" s="183" t="s">
        <v>895</v>
      </c>
      <c r="I792" s="106">
        <v>258.0</v>
      </c>
      <c r="J792" s="108"/>
      <c r="K792" s="182" t="s">
        <v>30</v>
      </c>
      <c r="M792" s="5">
        <v>80.0</v>
      </c>
    </row>
    <row r="793">
      <c r="A793" s="89">
        <f t="shared" si="58"/>
        <v>12127</v>
      </c>
      <c r="B793" s="5"/>
      <c r="C793" s="5"/>
      <c r="D793" s="90" t="s">
        <v>21</v>
      </c>
      <c r="E793" s="90" t="s">
        <v>1570</v>
      </c>
      <c r="F793" s="106">
        <v>2020.0</v>
      </c>
      <c r="G793" s="182" t="s">
        <v>1144</v>
      </c>
      <c r="H793" s="183" t="s">
        <v>895</v>
      </c>
      <c r="I793" s="106">
        <v>258.0</v>
      </c>
      <c r="J793" s="108"/>
      <c r="K793" s="182" t="s">
        <v>30</v>
      </c>
      <c r="M793" s="5">
        <v>80.0</v>
      </c>
    </row>
    <row r="794">
      <c r="A794" s="89">
        <f t="shared" si="58"/>
        <v>12128</v>
      </c>
      <c r="B794" s="5"/>
      <c r="C794" s="5"/>
      <c r="D794" s="90" t="s">
        <v>21</v>
      </c>
      <c r="E794" s="90" t="s">
        <v>1571</v>
      </c>
      <c r="F794" s="106">
        <v>2020.0</v>
      </c>
      <c r="G794" s="182" t="s">
        <v>876</v>
      </c>
      <c r="H794" s="183" t="s">
        <v>1572</v>
      </c>
      <c r="I794" s="5">
        <v>383.0</v>
      </c>
      <c r="J794" s="203" t="s">
        <v>1349</v>
      </c>
      <c r="K794" s="182" t="s">
        <v>30</v>
      </c>
      <c r="M794" s="5">
        <v>80.0</v>
      </c>
    </row>
    <row r="795">
      <c r="A795" s="89">
        <f t="shared" si="58"/>
        <v>12129</v>
      </c>
      <c r="B795" s="5"/>
      <c r="C795" s="5"/>
      <c r="D795" s="90" t="s">
        <v>21</v>
      </c>
      <c r="E795" s="90" t="s">
        <v>1573</v>
      </c>
      <c r="F795" s="106">
        <v>2020.0</v>
      </c>
      <c r="G795" s="182" t="s">
        <v>876</v>
      </c>
      <c r="H795" s="183" t="s">
        <v>845</v>
      </c>
      <c r="I795" s="5">
        <v>398.0</v>
      </c>
      <c r="J795" s="203" t="s">
        <v>889</v>
      </c>
      <c r="K795" s="182" t="s">
        <v>25</v>
      </c>
      <c r="M795" s="5">
        <v>80.0</v>
      </c>
    </row>
    <row r="796">
      <c r="A796" s="89">
        <f t="shared" si="58"/>
        <v>12130</v>
      </c>
      <c r="B796" s="5"/>
      <c r="C796" s="5"/>
      <c r="D796" s="90" t="s">
        <v>21</v>
      </c>
      <c r="E796" s="90" t="s">
        <v>1574</v>
      </c>
      <c r="F796" s="141">
        <v>2020.0</v>
      </c>
      <c r="G796" s="141" t="s">
        <v>786</v>
      </c>
      <c r="H796" s="141" t="s">
        <v>891</v>
      </c>
      <c r="I796" s="141">
        <v>301.0</v>
      </c>
      <c r="J796" s="142" t="s">
        <v>889</v>
      </c>
      <c r="K796" s="106" t="s">
        <v>30</v>
      </c>
      <c r="M796" s="5">
        <v>80.0</v>
      </c>
    </row>
    <row r="797">
      <c r="A797" s="89">
        <f t="shared" si="58"/>
        <v>12131</v>
      </c>
      <c r="B797" s="5"/>
      <c r="C797" s="5"/>
      <c r="D797" s="90" t="s">
        <v>21</v>
      </c>
      <c r="E797" s="90" t="s">
        <v>1575</v>
      </c>
      <c r="F797" s="106">
        <v>2020.0</v>
      </c>
      <c r="G797" s="106" t="s">
        <v>884</v>
      </c>
      <c r="H797" s="106" t="s">
        <v>845</v>
      </c>
      <c r="I797" s="106">
        <v>209.0</v>
      </c>
      <c r="J797" s="106" t="s">
        <v>1539</v>
      </c>
      <c r="K797" s="106" t="s">
        <v>30</v>
      </c>
      <c r="M797" s="5">
        <v>80.0</v>
      </c>
    </row>
    <row r="798">
      <c r="A798" s="89">
        <f t="shared" si="58"/>
        <v>12132</v>
      </c>
      <c r="B798" s="5"/>
      <c r="C798" s="5"/>
      <c r="D798" s="90" t="s">
        <v>21</v>
      </c>
      <c r="E798" s="90" t="s">
        <v>1576</v>
      </c>
      <c r="F798" s="5">
        <v>2019.0</v>
      </c>
      <c r="G798" s="5" t="s">
        <v>65</v>
      </c>
      <c r="H798" s="110" t="s">
        <v>1201</v>
      </c>
      <c r="I798" s="5">
        <v>302.0</v>
      </c>
      <c r="K798" s="5" t="s">
        <v>30</v>
      </c>
      <c r="M798" s="5">
        <v>80.0</v>
      </c>
    </row>
    <row r="799">
      <c r="A799" s="89">
        <f t="shared" si="58"/>
        <v>12133</v>
      </c>
      <c r="B799" s="5"/>
      <c r="C799" s="5"/>
      <c r="D799" s="90" t="s">
        <v>21</v>
      </c>
      <c r="E799" s="90" t="s">
        <v>1577</v>
      </c>
      <c r="F799" s="5">
        <v>2019.0</v>
      </c>
      <c r="G799" s="5" t="s">
        <v>65</v>
      </c>
      <c r="H799" s="110" t="s">
        <v>1201</v>
      </c>
      <c r="I799" s="5">
        <v>302.0</v>
      </c>
      <c r="K799" s="5" t="s">
        <v>30</v>
      </c>
      <c r="M799" s="5">
        <v>80.0</v>
      </c>
    </row>
    <row r="800">
      <c r="A800" s="89">
        <f t="shared" si="58"/>
        <v>12134</v>
      </c>
      <c r="B800" s="5"/>
      <c r="C800" s="5"/>
      <c r="D800" s="90" t="s">
        <v>21</v>
      </c>
      <c r="E800" s="90" t="s">
        <v>1578</v>
      </c>
      <c r="F800" s="5">
        <v>2019.0</v>
      </c>
      <c r="G800" s="5" t="s">
        <v>65</v>
      </c>
      <c r="H800" s="110" t="s">
        <v>1201</v>
      </c>
      <c r="I800" s="5">
        <v>302.0</v>
      </c>
      <c r="K800" s="5" t="s">
        <v>30</v>
      </c>
      <c r="M800" s="5">
        <v>80.0</v>
      </c>
    </row>
    <row r="801">
      <c r="A801" s="89">
        <f t="shared" si="58"/>
        <v>12135</v>
      </c>
      <c r="B801" s="5"/>
      <c r="C801" s="5"/>
      <c r="D801" s="90" t="s">
        <v>21</v>
      </c>
      <c r="E801" s="90" t="s">
        <v>1579</v>
      </c>
      <c r="F801" s="5">
        <v>2019.0</v>
      </c>
      <c r="G801" s="5" t="s">
        <v>65</v>
      </c>
      <c r="H801" s="110" t="s">
        <v>1201</v>
      </c>
      <c r="I801" s="5">
        <v>302.0</v>
      </c>
      <c r="K801" s="5" t="s">
        <v>30</v>
      </c>
      <c r="M801" s="5">
        <v>80.0</v>
      </c>
    </row>
    <row r="802">
      <c r="A802" s="89" t="str">
        <f>'Drop 1 Baseball'!A136+1</f>
        <v>#VALUE!</v>
      </c>
      <c r="B802" s="111"/>
      <c r="C802" s="111"/>
      <c r="D802" s="115" t="s">
        <v>21</v>
      </c>
      <c r="E802" s="115" t="s">
        <v>1580</v>
      </c>
      <c r="F802" s="111">
        <v>2020.0</v>
      </c>
      <c r="G802" s="111" t="s">
        <v>65</v>
      </c>
      <c r="H802" s="111" t="s">
        <v>895</v>
      </c>
      <c r="I802" s="111">
        <v>301.0</v>
      </c>
      <c r="J802" s="111" t="s">
        <v>1096</v>
      </c>
      <c r="K802" s="111" t="s">
        <v>25</v>
      </c>
      <c r="M802" s="5">
        <v>80.0</v>
      </c>
    </row>
    <row r="803">
      <c r="A803" s="89" t="str">
        <f t="shared" ref="A803:A810" si="59">A802+1</f>
        <v>#VALUE!</v>
      </c>
      <c r="D803" s="90" t="s">
        <v>161</v>
      </c>
      <c r="E803" s="5">
        <v>6.3695119E7</v>
      </c>
      <c r="F803" s="5">
        <v>2020.0</v>
      </c>
      <c r="G803" s="5" t="s">
        <v>119</v>
      </c>
      <c r="H803" s="5" t="s">
        <v>880</v>
      </c>
      <c r="I803" s="5">
        <v>303.0</v>
      </c>
      <c r="J803" s="5" t="s">
        <v>1581</v>
      </c>
      <c r="K803" s="5" t="s">
        <v>25</v>
      </c>
      <c r="M803" s="5">
        <v>80.0</v>
      </c>
    </row>
    <row r="804">
      <c r="A804" s="89" t="str">
        <f t="shared" si="59"/>
        <v>#VALUE!</v>
      </c>
      <c r="B804" s="5"/>
      <c r="C804" s="5"/>
      <c r="D804" s="90" t="s">
        <v>21</v>
      </c>
      <c r="E804" s="90" t="s">
        <v>1583</v>
      </c>
      <c r="F804" s="106">
        <v>2020.0</v>
      </c>
      <c r="G804" s="182" t="s">
        <v>876</v>
      </c>
      <c r="H804" s="183" t="s">
        <v>1584</v>
      </c>
      <c r="I804" s="5">
        <v>120.0</v>
      </c>
      <c r="J804" s="203" t="s">
        <v>889</v>
      </c>
      <c r="K804" s="182" t="s">
        <v>30</v>
      </c>
      <c r="M804" s="5">
        <v>85.0</v>
      </c>
    </row>
    <row r="805">
      <c r="A805" s="89" t="str">
        <f t="shared" si="59"/>
        <v>#VALUE!</v>
      </c>
      <c r="B805" s="5"/>
      <c r="C805" s="5"/>
      <c r="D805" s="90" t="s">
        <v>21</v>
      </c>
      <c r="E805" s="90" t="s">
        <v>1585</v>
      </c>
      <c r="F805" s="99">
        <v>2020.0</v>
      </c>
      <c r="G805" s="99" t="s">
        <v>119</v>
      </c>
      <c r="H805" s="99" t="s">
        <v>950</v>
      </c>
      <c r="I805" s="99">
        <v>302.0</v>
      </c>
      <c r="J805" s="100"/>
      <c r="K805" s="99" t="s">
        <v>30</v>
      </c>
      <c r="M805" s="5">
        <v>85.0</v>
      </c>
    </row>
    <row r="806">
      <c r="A806" s="89" t="str">
        <f t="shared" si="59"/>
        <v>#VALUE!</v>
      </c>
      <c r="B806" s="5"/>
      <c r="C806" s="5"/>
      <c r="D806" s="90" t="s">
        <v>21</v>
      </c>
      <c r="E806" s="90" t="s">
        <v>1586</v>
      </c>
      <c r="F806" s="106">
        <v>2020.0</v>
      </c>
      <c r="G806" s="106" t="s">
        <v>786</v>
      </c>
      <c r="H806" s="106" t="s">
        <v>895</v>
      </c>
      <c r="I806" s="106">
        <v>1.0</v>
      </c>
      <c r="J806" s="106" t="s">
        <v>901</v>
      </c>
      <c r="K806" s="106" t="s">
        <v>30</v>
      </c>
      <c r="M806" s="5">
        <v>90.0</v>
      </c>
    </row>
    <row r="807">
      <c r="A807" s="89" t="str">
        <f t="shared" si="59"/>
        <v>#VALUE!</v>
      </c>
      <c r="B807" s="5"/>
      <c r="C807" s="5"/>
      <c r="D807" s="90" t="s">
        <v>21</v>
      </c>
      <c r="E807" s="90" t="s">
        <v>1587</v>
      </c>
      <c r="F807" s="106">
        <v>2020.0</v>
      </c>
      <c r="G807" s="182" t="s">
        <v>1042</v>
      </c>
      <c r="H807" s="183" t="s">
        <v>895</v>
      </c>
      <c r="I807" s="106">
        <v>158.0</v>
      </c>
      <c r="J807" s="108"/>
      <c r="K807" s="182" t="s">
        <v>30</v>
      </c>
      <c r="M807" s="5">
        <v>90.0</v>
      </c>
    </row>
    <row r="808">
      <c r="A808" s="89" t="str">
        <f t="shared" si="59"/>
        <v>#VALUE!</v>
      </c>
      <c r="B808" s="5"/>
      <c r="C808" s="5"/>
      <c r="D808" s="90" t="s">
        <v>21</v>
      </c>
      <c r="E808" s="90" t="s">
        <v>1588</v>
      </c>
      <c r="F808" s="106">
        <v>2020.0</v>
      </c>
      <c r="G808" s="182" t="s">
        <v>1042</v>
      </c>
      <c r="H808" s="183" t="s">
        <v>895</v>
      </c>
      <c r="I808" s="106">
        <v>158.0</v>
      </c>
      <c r="J808" s="108"/>
      <c r="K808" s="182" t="s">
        <v>30</v>
      </c>
      <c r="M808" s="5">
        <v>90.0</v>
      </c>
    </row>
    <row r="809">
      <c r="A809" s="89" t="str">
        <f t="shared" si="59"/>
        <v>#VALUE!</v>
      </c>
      <c r="B809" s="5"/>
      <c r="C809" s="5"/>
      <c r="D809" s="90" t="s">
        <v>21</v>
      </c>
      <c r="E809" s="90" t="s">
        <v>1589</v>
      </c>
      <c r="F809" s="99">
        <v>2020.0</v>
      </c>
      <c r="G809" s="99" t="s">
        <v>884</v>
      </c>
      <c r="H809" s="99" t="s">
        <v>1390</v>
      </c>
      <c r="I809" s="99">
        <v>209.0</v>
      </c>
      <c r="J809" s="99" t="s">
        <v>1503</v>
      </c>
      <c r="K809" s="99" t="s">
        <v>30</v>
      </c>
      <c r="M809" s="5">
        <v>90.0</v>
      </c>
    </row>
    <row r="810">
      <c r="A810" s="89" t="str">
        <f t="shared" si="59"/>
        <v>#VALUE!</v>
      </c>
      <c r="B810" s="5"/>
      <c r="C810" s="5"/>
      <c r="D810" s="90" t="s">
        <v>21</v>
      </c>
      <c r="E810" s="90" t="s">
        <v>1590</v>
      </c>
      <c r="F810" s="5">
        <v>2020.0</v>
      </c>
      <c r="G810" s="5" t="s">
        <v>1591</v>
      </c>
      <c r="H810" s="5" t="s">
        <v>1060</v>
      </c>
      <c r="I810" s="5">
        <v>84.0</v>
      </c>
      <c r="K810" s="5" t="s">
        <v>30</v>
      </c>
      <c r="M810" s="5">
        <v>90.0</v>
      </c>
    </row>
    <row r="811">
      <c r="A811" s="89">
        <f>'Drop 1 Baseball'!A174+1</f>
        <v>11737</v>
      </c>
      <c r="D811" s="90" t="s">
        <v>161</v>
      </c>
      <c r="E811" s="5">
        <v>6.3695117E7</v>
      </c>
      <c r="F811" s="5">
        <v>2020.0</v>
      </c>
      <c r="G811" s="5" t="s">
        <v>786</v>
      </c>
      <c r="H811" s="5" t="s">
        <v>895</v>
      </c>
      <c r="I811" s="5">
        <v>307.0</v>
      </c>
      <c r="K811" s="5" t="s">
        <v>25</v>
      </c>
      <c r="M811" s="5">
        <v>90.0</v>
      </c>
    </row>
    <row r="812">
      <c r="A812" s="5">
        <v>12107.0</v>
      </c>
      <c r="D812" s="90" t="s">
        <v>21</v>
      </c>
      <c r="E812" s="90" t="s">
        <v>1592</v>
      </c>
      <c r="F812" s="5">
        <v>1988.0</v>
      </c>
      <c r="G812" s="5" t="s">
        <v>62</v>
      </c>
      <c r="H812" s="5" t="s">
        <v>986</v>
      </c>
      <c r="I812" s="5"/>
      <c r="J812" s="5">
        <v>23.0</v>
      </c>
      <c r="K812" s="5" t="s">
        <v>30</v>
      </c>
      <c r="M812" s="5">
        <v>90.0</v>
      </c>
    </row>
    <row r="813">
      <c r="A813" s="5">
        <v>12124.0</v>
      </c>
      <c r="D813" s="90" t="s">
        <v>66</v>
      </c>
      <c r="E813" s="90" t="s">
        <v>1593</v>
      </c>
      <c r="F813" s="5">
        <v>1989.0</v>
      </c>
      <c r="G813" s="5" t="s">
        <v>90</v>
      </c>
      <c r="H813" s="5" t="s">
        <v>1268</v>
      </c>
      <c r="J813" s="5">
        <v>257.0</v>
      </c>
      <c r="K813" s="5" t="s">
        <v>467</v>
      </c>
      <c r="M813" s="5">
        <v>90.0</v>
      </c>
    </row>
    <row r="814">
      <c r="A814" s="89">
        <f t="shared" ref="A814:A815" si="60">A813+1</f>
        <v>12125</v>
      </c>
      <c r="B814" s="5"/>
      <c r="C814" s="5"/>
      <c r="D814" s="90" t="s">
        <v>21</v>
      </c>
      <c r="E814" s="90" t="s">
        <v>1594</v>
      </c>
      <c r="F814" s="91">
        <v>2020.0</v>
      </c>
      <c r="G814" s="91" t="s">
        <v>884</v>
      </c>
      <c r="H814" s="91" t="s">
        <v>893</v>
      </c>
      <c r="I814" s="91">
        <v>261.0</v>
      </c>
      <c r="J814" s="91" t="s">
        <v>105</v>
      </c>
      <c r="K814" s="91" t="s">
        <v>30</v>
      </c>
      <c r="M814" s="5">
        <v>100.0</v>
      </c>
    </row>
    <row r="815">
      <c r="A815" s="89">
        <f t="shared" si="60"/>
        <v>12126</v>
      </c>
      <c r="B815" s="5"/>
      <c r="C815" s="5"/>
      <c r="D815" s="90" t="s">
        <v>66</v>
      </c>
      <c r="E815" s="90" t="s">
        <v>1595</v>
      </c>
      <c r="F815" s="5">
        <v>2020.0</v>
      </c>
      <c r="G815" s="5" t="s">
        <v>905</v>
      </c>
      <c r="H815" s="5" t="s">
        <v>950</v>
      </c>
      <c r="I815" s="5">
        <v>339.0</v>
      </c>
      <c r="K815" s="5" t="s">
        <v>68</v>
      </c>
      <c r="M815" s="5">
        <v>100.0</v>
      </c>
    </row>
    <row r="816">
      <c r="A816" s="89" t="str">
        <f>'Drop 1 BBALL'!A282+1</f>
        <v>#VALUE!</v>
      </c>
      <c r="B816" s="5"/>
      <c r="C816" s="5"/>
      <c r="D816" s="90" t="s">
        <v>21</v>
      </c>
      <c r="E816" s="90" t="s">
        <v>1596</v>
      </c>
      <c r="F816" s="5">
        <v>2020.0</v>
      </c>
      <c r="G816" s="5" t="s">
        <v>1161</v>
      </c>
      <c r="H816" s="5" t="s">
        <v>880</v>
      </c>
      <c r="I816" s="5">
        <v>204.0</v>
      </c>
      <c r="K816" s="5" t="s">
        <v>30</v>
      </c>
      <c r="M816" s="5">
        <v>100.0</v>
      </c>
    </row>
    <row r="817">
      <c r="A817" s="89" t="str">
        <f t="shared" ref="A817:A829" si="61">A816+1</f>
        <v>#VALUE!</v>
      </c>
      <c r="B817" s="5"/>
      <c r="C817" s="5"/>
      <c r="D817" s="90" t="s">
        <v>21</v>
      </c>
      <c r="E817" s="186" t="s">
        <v>1597</v>
      </c>
      <c r="F817" s="5">
        <v>2020.0</v>
      </c>
      <c r="G817" s="5" t="s">
        <v>905</v>
      </c>
      <c r="H817" s="5" t="s">
        <v>927</v>
      </c>
      <c r="I817" s="5">
        <v>332.0</v>
      </c>
      <c r="K817" s="5" t="s">
        <v>30</v>
      </c>
      <c r="M817" s="5">
        <v>100.0</v>
      </c>
    </row>
    <row r="818">
      <c r="A818" s="89" t="str">
        <f t="shared" si="61"/>
        <v>#VALUE!</v>
      </c>
      <c r="B818" s="111"/>
      <c r="C818" s="111"/>
      <c r="D818" s="115" t="s">
        <v>21</v>
      </c>
      <c r="E818" s="115" t="s">
        <v>1598</v>
      </c>
      <c r="F818" s="111">
        <v>2020.0</v>
      </c>
      <c r="G818" s="111" t="s">
        <v>65</v>
      </c>
      <c r="H818" s="111" t="s">
        <v>859</v>
      </c>
      <c r="I818" s="111">
        <v>313.0</v>
      </c>
      <c r="J818" s="111" t="s">
        <v>1599</v>
      </c>
      <c r="K818" s="111" t="s">
        <v>25</v>
      </c>
      <c r="M818" s="5">
        <v>100.0</v>
      </c>
    </row>
    <row r="819">
      <c r="A819" s="89" t="str">
        <f t="shared" si="61"/>
        <v>#VALUE!</v>
      </c>
      <c r="D819" s="90" t="s">
        <v>21</v>
      </c>
      <c r="E819" s="90" t="s">
        <v>1600</v>
      </c>
      <c r="F819" s="5">
        <v>2020.0</v>
      </c>
      <c r="G819" s="5" t="s">
        <v>1099</v>
      </c>
      <c r="H819" s="5" t="s">
        <v>880</v>
      </c>
      <c r="I819" s="5">
        <v>7.0</v>
      </c>
      <c r="J819" s="5" t="s">
        <v>1601</v>
      </c>
      <c r="K819" s="5" t="s">
        <v>30</v>
      </c>
      <c r="M819" s="5">
        <v>100.0</v>
      </c>
    </row>
    <row r="820">
      <c r="A820" s="89" t="str">
        <f t="shared" si="61"/>
        <v>#VALUE!</v>
      </c>
      <c r="D820" s="90" t="s">
        <v>21</v>
      </c>
      <c r="E820" s="90" t="s">
        <v>1602</v>
      </c>
      <c r="F820" s="5">
        <v>2018.0</v>
      </c>
      <c r="G820" s="5" t="s">
        <v>786</v>
      </c>
      <c r="H820" s="5" t="s">
        <v>1087</v>
      </c>
      <c r="I820" s="5">
        <v>212.0</v>
      </c>
      <c r="J820" s="5"/>
      <c r="K820" s="5" t="s">
        <v>25</v>
      </c>
      <c r="M820" s="5">
        <v>100.0</v>
      </c>
    </row>
    <row r="821">
      <c r="A821" s="5" t="str">
        <f t="shared" si="61"/>
        <v>#VALUE!</v>
      </c>
      <c r="D821" s="90" t="s">
        <v>21</v>
      </c>
      <c r="E821" s="90" t="s">
        <v>1603</v>
      </c>
      <c r="F821" s="5">
        <v>1989.0</v>
      </c>
      <c r="G821" s="5" t="s">
        <v>996</v>
      </c>
      <c r="H821" s="5" t="s">
        <v>997</v>
      </c>
      <c r="I821" s="5">
        <v>486.0</v>
      </c>
      <c r="J821" s="5" t="s">
        <v>105</v>
      </c>
      <c r="K821" s="5" t="s">
        <v>30</v>
      </c>
      <c r="M821" s="5">
        <v>100.0</v>
      </c>
    </row>
    <row r="822">
      <c r="A822" s="5" t="str">
        <f t="shared" si="61"/>
        <v>#VALUE!</v>
      </c>
      <c r="D822" s="90" t="s">
        <v>21</v>
      </c>
      <c r="E822" s="90" t="s">
        <v>1604</v>
      </c>
      <c r="F822" s="5">
        <v>1989.0</v>
      </c>
      <c r="G822" s="5" t="s">
        <v>996</v>
      </c>
      <c r="H822" s="5" t="s">
        <v>997</v>
      </c>
      <c r="I822" s="5">
        <v>486.0</v>
      </c>
      <c r="J822" s="5" t="s">
        <v>105</v>
      </c>
      <c r="K822" s="5" t="s">
        <v>30</v>
      </c>
      <c r="M822" s="5">
        <v>100.0</v>
      </c>
    </row>
    <row r="823">
      <c r="A823" s="5" t="str">
        <f t="shared" si="61"/>
        <v>#VALUE!</v>
      </c>
      <c r="D823" s="90" t="s">
        <v>21</v>
      </c>
      <c r="E823" s="90" t="s">
        <v>1605</v>
      </c>
      <c r="F823" s="5">
        <v>1989.0</v>
      </c>
      <c r="G823" s="5" t="s">
        <v>996</v>
      </c>
      <c r="H823" s="5" t="s">
        <v>997</v>
      </c>
      <c r="I823" s="5">
        <v>486.0</v>
      </c>
      <c r="J823" s="5" t="s">
        <v>105</v>
      </c>
      <c r="K823" s="5" t="s">
        <v>30</v>
      </c>
      <c r="M823" s="5">
        <v>100.0</v>
      </c>
    </row>
    <row r="824">
      <c r="A824" s="5" t="str">
        <f t="shared" si="61"/>
        <v>#VALUE!</v>
      </c>
      <c r="D824" s="90" t="s">
        <v>21</v>
      </c>
      <c r="E824" s="90" t="s">
        <v>1606</v>
      </c>
      <c r="F824" s="5">
        <v>1989.0</v>
      </c>
      <c r="G824" s="5" t="s">
        <v>996</v>
      </c>
      <c r="H824" s="5" t="s">
        <v>997</v>
      </c>
      <c r="I824" s="5">
        <v>486.0</v>
      </c>
      <c r="J824" s="5" t="s">
        <v>105</v>
      </c>
      <c r="K824" s="5" t="s">
        <v>30</v>
      </c>
      <c r="M824" s="5">
        <v>100.0</v>
      </c>
    </row>
    <row r="825">
      <c r="A825" s="5" t="str">
        <f t="shared" si="61"/>
        <v>#VALUE!</v>
      </c>
      <c r="D825" s="90" t="s">
        <v>21</v>
      </c>
      <c r="E825" s="90" t="s">
        <v>1607</v>
      </c>
      <c r="F825" s="5">
        <v>1989.0</v>
      </c>
      <c r="G825" s="5" t="s">
        <v>996</v>
      </c>
      <c r="H825" s="5" t="s">
        <v>997</v>
      </c>
      <c r="I825" s="5">
        <v>486.0</v>
      </c>
      <c r="J825" s="5" t="s">
        <v>105</v>
      </c>
      <c r="K825" s="5" t="s">
        <v>30</v>
      </c>
      <c r="M825" s="5">
        <v>100.0</v>
      </c>
    </row>
    <row r="826">
      <c r="A826" s="5" t="str">
        <f t="shared" si="61"/>
        <v>#VALUE!</v>
      </c>
      <c r="D826" s="90" t="s">
        <v>21</v>
      </c>
      <c r="E826" s="90" t="s">
        <v>1608</v>
      </c>
      <c r="F826" s="5">
        <v>1989.0</v>
      </c>
      <c r="G826" s="5" t="s">
        <v>996</v>
      </c>
      <c r="H826" s="5" t="s">
        <v>997</v>
      </c>
      <c r="I826" s="5">
        <v>486.0</v>
      </c>
      <c r="J826" s="5" t="s">
        <v>105</v>
      </c>
      <c r="K826" s="5" t="s">
        <v>30</v>
      </c>
      <c r="M826" s="5">
        <v>100.0</v>
      </c>
    </row>
    <row r="827">
      <c r="A827" s="5" t="str">
        <f t="shared" si="61"/>
        <v>#VALUE!</v>
      </c>
      <c r="D827" s="90" t="s">
        <v>21</v>
      </c>
      <c r="E827" s="90" t="s">
        <v>1609</v>
      </c>
      <c r="F827" s="5">
        <v>1989.0</v>
      </c>
      <c r="G827" s="5" t="s">
        <v>996</v>
      </c>
      <c r="H827" s="5" t="s">
        <v>997</v>
      </c>
      <c r="I827" s="5">
        <v>486.0</v>
      </c>
      <c r="J827" s="5" t="s">
        <v>105</v>
      </c>
      <c r="K827" s="5" t="s">
        <v>30</v>
      </c>
      <c r="M827" s="5">
        <v>100.0</v>
      </c>
    </row>
    <row r="828">
      <c r="A828" s="5" t="str">
        <f t="shared" si="61"/>
        <v>#VALUE!</v>
      </c>
      <c r="D828" s="90" t="s">
        <v>21</v>
      </c>
      <c r="E828" s="90" t="s">
        <v>1610</v>
      </c>
      <c r="F828" s="5">
        <v>1989.0</v>
      </c>
      <c r="G828" s="5" t="s">
        <v>996</v>
      </c>
      <c r="H828" s="5" t="s">
        <v>997</v>
      </c>
      <c r="I828" s="5">
        <v>486.0</v>
      </c>
      <c r="J828" s="5" t="s">
        <v>105</v>
      </c>
      <c r="K828" s="5" t="s">
        <v>30</v>
      </c>
      <c r="M828" s="5">
        <v>100.0</v>
      </c>
    </row>
    <row r="829">
      <c r="A829" s="5" t="str">
        <f t="shared" si="61"/>
        <v>#VALUE!</v>
      </c>
      <c r="D829" s="90" t="s">
        <v>21</v>
      </c>
      <c r="E829" s="90" t="s">
        <v>1611</v>
      </c>
      <c r="F829" s="5">
        <v>1989.0</v>
      </c>
      <c r="G829" s="5" t="s">
        <v>996</v>
      </c>
      <c r="H829" s="5" t="s">
        <v>997</v>
      </c>
      <c r="I829" s="5">
        <v>486.0</v>
      </c>
      <c r="J829" s="5" t="s">
        <v>105</v>
      </c>
      <c r="K829" s="5" t="s">
        <v>30</v>
      </c>
      <c r="M829" s="5">
        <v>100.0</v>
      </c>
    </row>
    <row r="830">
      <c r="A830" s="5" t="s">
        <v>2854</v>
      </c>
      <c r="D830" s="90" t="s">
        <v>21</v>
      </c>
      <c r="E830" s="90" t="s">
        <v>1612</v>
      </c>
      <c r="F830" s="5">
        <v>2019.0</v>
      </c>
      <c r="G830" s="5" t="s">
        <v>305</v>
      </c>
      <c r="H830" s="5" t="s">
        <v>1092</v>
      </c>
      <c r="I830" s="5">
        <v>163.0</v>
      </c>
      <c r="J830" s="5" t="s">
        <v>1613</v>
      </c>
      <c r="K830" s="5" t="s">
        <v>25</v>
      </c>
      <c r="M830" s="5">
        <v>100.0</v>
      </c>
    </row>
    <row r="831">
      <c r="A831" s="5" t="s">
        <v>2854</v>
      </c>
      <c r="D831" s="112"/>
      <c r="E831" s="90" t="s">
        <v>1614</v>
      </c>
      <c r="F831" s="5">
        <v>1985.0</v>
      </c>
      <c r="G831" s="5" t="s">
        <v>1615</v>
      </c>
      <c r="H831" s="5" t="s">
        <v>1616</v>
      </c>
      <c r="I831" s="5">
        <v>86.0</v>
      </c>
      <c r="J831" s="5" t="s">
        <v>105</v>
      </c>
      <c r="K831" s="5" t="s">
        <v>25</v>
      </c>
      <c r="M831" s="5">
        <v>100.0</v>
      </c>
    </row>
    <row r="832">
      <c r="A832" s="89" t="str">
        <f t="shared" ref="A832:A837" si="62">A831+1</f>
        <v>#VALUE!</v>
      </c>
      <c r="B832" s="5"/>
      <c r="C832" s="5"/>
      <c r="D832" s="90" t="s">
        <v>21</v>
      </c>
      <c r="E832" s="90" t="s">
        <v>1617</v>
      </c>
      <c r="F832" s="200">
        <v>2020.0</v>
      </c>
      <c r="G832" s="200" t="s">
        <v>853</v>
      </c>
      <c r="H832" s="200" t="s">
        <v>1546</v>
      </c>
      <c r="I832" s="200">
        <v>298.0</v>
      </c>
      <c r="J832" s="200" t="s">
        <v>857</v>
      </c>
      <c r="K832" s="200" t="s">
        <v>30</v>
      </c>
      <c r="M832" s="5">
        <v>115.0</v>
      </c>
    </row>
    <row r="833">
      <c r="A833" s="89" t="str">
        <f t="shared" si="62"/>
        <v>#VALUE!</v>
      </c>
      <c r="B833" s="5"/>
      <c r="C833" s="5"/>
      <c r="D833" s="90" t="s">
        <v>21</v>
      </c>
      <c r="E833" s="90" t="s">
        <v>1618</v>
      </c>
      <c r="F833" s="5">
        <v>2020.0</v>
      </c>
      <c r="G833" s="5" t="s">
        <v>905</v>
      </c>
      <c r="H833" s="5" t="s">
        <v>1561</v>
      </c>
      <c r="I833" s="5">
        <v>13.0</v>
      </c>
      <c r="J833" s="5" t="s">
        <v>1619</v>
      </c>
      <c r="K833" s="5" t="s">
        <v>30</v>
      </c>
      <c r="M833" s="5">
        <v>120.0</v>
      </c>
    </row>
    <row r="834">
      <c r="A834" s="89" t="str">
        <f t="shared" si="62"/>
        <v>#VALUE!</v>
      </c>
      <c r="B834" s="5"/>
      <c r="C834" s="5"/>
      <c r="D834" s="90" t="s">
        <v>21</v>
      </c>
      <c r="E834" s="90" t="s">
        <v>1620</v>
      </c>
      <c r="F834" s="5">
        <v>2020.0</v>
      </c>
      <c r="G834" s="5" t="s">
        <v>1621</v>
      </c>
      <c r="H834" s="5" t="s">
        <v>1060</v>
      </c>
      <c r="I834" s="5">
        <v>35.0</v>
      </c>
      <c r="J834" s="5" t="s">
        <v>1622</v>
      </c>
      <c r="K834" s="5" t="s">
        <v>30</v>
      </c>
      <c r="M834" s="5">
        <v>120.0</v>
      </c>
    </row>
    <row r="835">
      <c r="A835" s="89" t="str">
        <f t="shared" si="62"/>
        <v>#VALUE!</v>
      </c>
      <c r="B835" s="5"/>
      <c r="C835" s="5"/>
      <c r="D835" s="90" t="s">
        <v>21</v>
      </c>
      <c r="E835" s="90" t="s">
        <v>1623</v>
      </c>
      <c r="F835" s="5">
        <v>2020.0</v>
      </c>
      <c r="G835" s="5" t="s">
        <v>1621</v>
      </c>
      <c r="H835" s="5" t="s">
        <v>1060</v>
      </c>
      <c r="I835" s="5">
        <v>35.0</v>
      </c>
      <c r="J835" s="5" t="s">
        <v>1622</v>
      </c>
      <c r="K835" s="5" t="s">
        <v>30</v>
      </c>
      <c r="M835" s="5">
        <v>120.0</v>
      </c>
    </row>
    <row r="836">
      <c r="A836" s="89" t="str">
        <f t="shared" si="62"/>
        <v>#VALUE!</v>
      </c>
      <c r="B836" s="5"/>
      <c r="C836" s="5"/>
      <c r="D836" s="90" t="s">
        <v>21</v>
      </c>
      <c r="E836" s="90" t="s">
        <v>1624</v>
      </c>
      <c r="F836" s="106">
        <v>2020.0</v>
      </c>
      <c r="G836" s="182" t="s">
        <v>879</v>
      </c>
      <c r="H836" s="209" t="s">
        <v>895</v>
      </c>
      <c r="I836" s="106">
        <v>201.0</v>
      </c>
      <c r="J836" s="108"/>
      <c r="K836" s="182" t="s">
        <v>30</v>
      </c>
      <c r="M836" s="5">
        <v>125.0</v>
      </c>
    </row>
    <row r="837">
      <c r="A837" s="89" t="str">
        <f t="shared" si="62"/>
        <v>#VALUE!</v>
      </c>
      <c r="B837" s="5"/>
      <c r="C837" s="5"/>
      <c r="D837" s="90" t="s">
        <v>21</v>
      </c>
      <c r="E837" s="90" t="s">
        <v>1625</v>
      </c>
      <c r="F837" s="106">
        <v>2020.0</v>
      </c>
      <c r="G837" s="182" t="s">
        <v>876</v>
      </c>
      <c r="H837" s="183" t="s">
        <v>1626</v>
      </c>
      <c r="I837" s="5">
        <v>334.0</v>
      </c>
      <c r="J837" s="203" t="s">
        <v>889</v>
      </c>
      <c r="K837" s="182" t="s">
        <v>30</v>
      </c>
      <c r="M837" s="5">
        <v>125.0</v>
      </c>
    </row>
    <row r="838">
      <c r="A838" s="89">
        <f>'Drop 1 BBALL'!A365+1</f>
        <v>11980</v>
      </c>
      <c r="B838" s="114"/>
      <c r="C838" s="114"/>
      <c r="D838" s="115" t="s">
        <v>21</v>
      </c>
      <c r="E838" s="115" t="s">
        <v>1627</v>
      </c>
      <c r="F838" s="111">
        <v>2020.0</v>
      </c>
      <c r="G838" s="111" t="s">
        <v>884</v>
      </c>
      <c r="H838" s="111" t="s">
        <v>895</v>
      </c>
      <c r="I838" s="111">
        <v>201.0</v>
      </c>
      <c r="J838" s="111" t="s">
        <v>898</v>
      </c>
      <c r="K838" s="111" t="s">
        <v>25</v>
      </c>
      <c r="M838" s="5">
        <v>125.0</v>
      </c>
    </row>
    <row r="839">
      <c r="A839" s="89">
        <f>A838+1</f>
        <v>11981</v>
      </c>
      <c r="B839" s="114"/>
      <c r="C839" s="114"/>
      <c r="D839" s="115" t="s">
        <v>21</v>
      </c>
      <c r="E839" s="115" t="s">
        <v>1628</v>
      </c>
      <c r="F839" s="111">
        <v>2020.0</v>
      </c>
      <c r="G839" s="111" t="s">
        <v>884</v>
      </c>
      <c r="H839" s="111" t="s">
        <v>895</v>
      </c>
      <c r="I839" s="111">
        <v>201.0</v>
      </c>
      <c r="J839" s="111" t="s">
        <v>898</v>
      </c>
      <c r="K839" s="111" t="s">
        <v>25</v>
      </c>
      <c r="M839" s="5">
        <v>125.0</v>
      </c>
    </row>
    <row r="840">
      <c r="A840" s="89">
        <f>'Drop 1 Baseball'!A173+1</f>
        <v>11736</v>
      </c>
      <c r="D840" s="90" t="s">
        <v>21</v>
      </c>
      <c r="E840" s="90" t="s">
        <v>1629</v>
      </c>
      <c r="F840" s="5">
        <v>2019.0</v>
      </c>
      <c r="G840" s="5" t="s">
        <v>954</v>
      </c>
      <c r="H840" s="5" t="s">
        <v>1409</v>
      </c>
      <c r="I840" s="5">
        <v>12.0</v>
      </c>
      <c r="J840" s="5" t="s">
        <v>1630</v>
      </c>
      <c r="K840" s="5" t="s">
        <v>30</v>
      </c>
      <c r="M840" s="5">
        <v>125.0</v>
      </c>
    </row>
    <row r="841">
      <c r="A841" s="89">
        <f t="shared" ref="A841:A856" si="63">A840+1</f>
        <v>11737</v>
      </c>
      <c r="B841" s="5"/>
      <c r="C841" s="5"/>
      <c r="D841" s="90" t="s">
        <v>21</v>
      </c>
      <c r="E841" s="90" t="s">
        <v>1631</v>
      </c>
      <c r="F841" s="5">
        <v>2020.0</v>
      </c>
      <c r="G841" s="5" t="s">
        <v>1621</v>
      </c>
      <c r="H841" s="5" t="s">
        <v>1060</v>
      </c>
      <c r="I841" s="5">
        <v>35.0</v>
      </c>
      <c r="J841" s="5" t="s">
        <v>1622</v>
      </c>
      <c r="K841" s="5" t="s">
        <v>30</v>
      </c>
      <c r="M841" s="5">
        <v>130.0</v>
      </c>
    </row>
    <row r="842">
      <c r="A842" s="89">
        <f t="shared" si="63"/>
        <v>11738</v>
      </c>
      <c r="B842" s="5"/>
      <c r="C842" s="5"/>
      <c r="D842" s="90" t="s">
        <v>21</v>
      </c>
      <c r="E842" s="90" t="s">
        <v>1632</v>
      </c>
      <c r="F842" s="5">
        <v>2020.0</v>
      </c>
      <c r="G842" s="5" t="s">
        <v>1621</v>
      </c>
      <c r="H842" s="5" t="s">
        <v>1060</v>
      </c>
      <c r="I842" s="5">
        <v>35.0</v>
      </c>
      <c r="J842" s="5" t="s">
        <v>1622</v>
      </c>
      <c r="K842" s="5" t="s">
        <v>30</v>
      </c>
      <c r="M842" s="5">
        <v>130.0</v>
      </c>
    </row>
    <row r="843">
      <c r="A843" s="89">
        <f t="shared" si="63"/>
        <v>11739</v>
      </c>
      <c r="B843" s="5"/>
      <c r="C843" s="5"/>
      <c r="D843" s="90" t="s">
        <v>21</v>
      </c>
      <c r="E843" s="90" t="s">
        <v>1633</v>
      </c>
      <c r="F843" s="5">
        <v>2020.0</v>
      </c>
      <c r="G843" s="5" t="s">
        <v>1621</v>
      </c>
      <c r="H843" s="5" t="s">
        <v>1060</v>
      </c>
      <c r="I843" s="5">
        <v>35.0</v>
      </c>
      <c r="J843" s="5" t="s">
        <v>1622</v>
      </c>
      <c r="K843" s="5" t="s">
        <v>30</v>
      </c>
      <c r="M843" s="5">
        <v>130.0</v>
      </c>
    </row>
    <row r="844">
      <c r="A844" s="89">
        <f t="shared" si="63"/>
        <v>11740</v>
      </c>
      <c r="B844" s="5"/>
      <c r="C844" s="5"/>
      <c r="D844" s="90" t="s">
        <v>21</v>
      </c>
      <c r="E844" s="90" t="s">
        <v>1634</v>
      </c>
      <c r="F844" s="5">
        <v>2020.0</v>
      </c>
      <c r="G844" s="5" t="s">
        <v>1621</v>
      </c>
      <c r="H844" s="5" t="s">
        <v>1060</v>
      </c>
      <c r="I844" s="5">
        <v>35.0</v>
      </c>
      <c r="J844" s="5" t="s">
        <v>1622</v>
      </c>
      <c r="K844" s="5" t="s">
        <v>30</v>
      </c>
      <c r="M844" s="5">
        <v>130.0</v>
      </c>
    </row>
    <row r="845">
      <c r="A845" s="89">
        <f t="shared" si="63"/>
        <v>11741</v>
      </c>
      <c r="B845" s="5"/>
      <c r="C845" s="5"/>
      <c r="D845" s="90" t="s">
        <v>21</v>
      </c>
      <c r="E845" s="90" t="s">
        <v>1635</v>
      </c>
      <c r="F845" s="5">
        <v>2020.0</v>
      </c>
      <c r="G845" s="5" t="s">
        <v>1621</v>
      </c>
      <c r="H845" s="5" t="s">
        <v>1060</v>
      </c>
      <c r="I845" s="5">
        <v>35.0</v>
      </c>
      <c r="J845" s="5" t="s">
        <v>1622</v>
      </c>
      <c r="K845" s="5" t="s">
        <v>30</v>
      </c>
      <c r="M845" s="5">
        <v>130.0</v>
      </c>
    </row>
    <row r="846">
      <c r="A846" s="89">
        <f t="shared" si="63"/>
        <v>11742</v>
      </c>
      <c r="B846" s="5"/>
      <c r="C846" s="5"/>
      <c r="D846" s="90" t="s">
        <v>21</v>
      </c>
      <c r="E846" s="90" t="s">
        <v>1636</v>
      </c>
      <c r="F846" s="5">
        <v>2020.0</v>
      </c>
      <c r="G846" s="5" t="s">
        <v>1621</v>
      </c>
      <c r="H846" s="5" t="s">
        <v>1060</v>
      </c>
      <c r="I846" s="5">
        <v>35.0</v>
      </c>
      <c r="J846" s="5" t="s">
        <v>1622</v>
      </c>
      <c r="K846" s="5" t="s">
        <v>30</v>
      </c>
      <c r="M846" s="5">
        <v>130.0</v>
      </c>
    </row>
    <row r="847">
      <c r="A847" s="89">
        <f t="shared" si="63"/>
        <v>11743</v>
      </c>
      <c r="B847" s="5"/>
      <c r="C847" s="5"/>
      <c r="D847" s="90" t="s">
        <v>21</v>
      </c>
      <c r="E847" s="90" t="s">
        <v>1637</v>
      </c>
      <c r="F847" s="91">
        <v>2020.0</v>
      </c>
      <c r="G847" s="91" t="s">
        <v>1621</v>
      </c>
      <c r="H847" s="91" t="s">
        <v>1060</v>
      </c>
      <c r="I847" s="91">
        <v>35.0</v>
      </c>
      <c r="J847" s="91" t="s">
        <v>1622</v>
      </c>
      <c r="K847" s="91" t="s">
        <v>30</v>
      </c>
      <c r="M847" s="5">
        <v>130.0</v>
      </c>
    </row>
    <row r="848">
      <c r="A848" s="89">
        <f t="shared" si="63"/>
        <v>11744</v>
      </c>
      <c r="B848" s="5"/>
      <c r="C848" s="5"/>
      <c r="D848" s="90" t="s">
        <v>21</v>
      </c>
      <c r="E848" s="90" t="s">
        <v>1638</v>
      </c>
      <c r="F848" s="91">
        <v>2020.0</v>
      </c>
      <c r="G848" s="91" t="s">
        <v>1621</v>
      </c>
      <c r="H848" s="91" t="s">
        <v>1060</v>
      </c>
      <c r="I848" s="91">
        <v>35.0</v>
      </c>
      <c r="J848" s="91" t="s">
        <v>1622</v>
      </c>
      <c r="K848" s="91" t="s">
        <v>30</v>
      </c>
      <c r="M848" s="5">
        <v>130.0</v>
      </c>
    </row>
    <row r="849">
      <c r="A849" s="89">
        <f t="shared" si="63"/>
        <v>11745</v>
      </c>
      <c r="B849" s="5"/>
      <c r="C849" s="5"/>
      <c r="D849" s="90" t="s">
        <v>21</v>
      </c>
      <c r="E849" s="90" t="s">
        <v>1639</v>
      </c>
      <c r="F849" s="91">
        <v>2020.0</v>
      </c>
      <c r="G849" s="91" t="s">
        <v>1621</v>
      </c>
      <c r="H849" s="91" t="s">
        <v>1060</v>
      </c>
      <c r="I849" s="91">
        <v>35.0</v>
      </c>
      <c r="J849" s="91" t="s">
        <v>1622</v>
      </c>
      <c r="K849" s="91" t="s">
        <v>30</v>
      </c>
      <c r="M849" s="5">
        <v>130.0</v>
      </c>
    </row>
    <row r="850">
      <c r="A850" s="89">
        <f t="shared" si="63"/>
        <v>11746</v>
      </c>
      <c r="B850" s="5"/>
      <c r="C850" s="5"/>
      <c r="D850" s="90" t="s">
        <v>21</v>
      </c>
      <c r="E850" s="90" t="s">
        <v>1640</v>
      </c>
      <c r="F850" s="106">
        <v>2020.0</v>
      </c>
      <c r="G850" s="182" t="s">
        <v>876</v>
      </c>
      <c r="H850" s="183" t="s">
        <v>1319</v>
      </c>
      <c r="I850" s="5">
        <v>255.0</v>
      </c>
      <c r="J850" s="202" t="s">
        <v>889</v>
      </c>
      <c r="K850" s="182" t="s">
        <v>25</v>
      </c>
      <c r="M850" s="5">
        <v>135.0</v>
      </c>
    </row>
    <row r="851">
      <c r="A851" s="89">
        <f t="shared" si="63"/>
        <v>11747</v>
      </c>
      <c r="B851" s="5"/>
      <c r="C851" s="5"/>
      <c r="D851" s="90" t="s">
        <v>21</v>
      </c>
      <c r="E851" s="90" t="s">
        <v>1641</v>
      </c>
      <c r="F851" s="5">
        <v>2020.0</v>
      </c>
      <c r="G851" s="5" t="s">
        <v>905</v>
      </c>
      <c r="H851" s="5" t="s">
        <v>847</v>
      </c>
      <c r="I851" s="5">
        <v>124.0</v>
      </c>
      <c r="J851" s="5" t="s">
        <v>1090</v>
      </c>
      <c r="K851" s="5" t="s">
        <v>30</v>
      </c>
      <c r="M851" s="5">
        <v>135.0</v>
      </c>
    </row>
    <row r="852">
      <c r="A852" s="89">
        <f t="shared" si="63"/>
        <v>11748</v>
      </c>
      <c r="B852" s="5"/>
      <c r="C852" s="5"/>
      <c r="D852" s="90" t="s">
        <v>161</v>
      </c>
      <c r="E852" s="90" t="s">
        <v>1642</v>
      </c>
      <c r="F852" s="91">
        <v>2019.0</v>
      </c>
      <c r="G852" s="103" t="s">
        <v>844</v>
      </c>
      <c r="H852" s="104" t="s">
        <v>1643</v>
      </c>
      <c r="I852" s="91">
        <v>357.0</v>
      </c>
      <c r="J852" s="210" t="s">
        <v>898</v>
      </c>
      <c r="K852" s="103" t="s">
        <v>30</v>
      </c>
      <c r="M852" s="5">
        <v>150.0</v>
      </c>
    </row>
    <row r="853">
      <c r="A853" s="89">
        <f t="shared" si="63"/>
        <v>11749</v>
      </c>
      <c r="B853" s="5"/>
      <c r="C853" s="5"/>
      <c r="D853" s="90" t="s">
        <v>21</v>
      </c>
      <c r="E853" s="90" t="s">
        <v>1644</v>
      </c>
      <c r="F853" s="106">
        <v>2020.0</v>
      </c>
      <c r="G853" s="182" t="s">
        <v>876</v>
      </c>
      <c r="H853" s="183" t="s">
        <v>1645</v>
      </c>
      <c r="I853" s="5">
        <v>314.0</v>
      </c>
      <c r="J853" s="203" t="s">
        <v>889</v>
      </c>
      <c r="K853" s="182" t="s">
        <v>30</v>
      </c>
      <c r="M853" s="5">
        <v>150.0</v>
      </c>
    </row>
    <row r="854">
      <c r="A854" s="89">
        <f t="shared" si="63"/>
        <v>11750</v>
      </c>
      <c r="B854" s="5"/>
      <c r="C854" s="5"/>
      <c r="D854" s="90" t="s">
        <v>21</v>
      </c>
      <c r="E854" s="90" t="s">
        <v>1646</v>
      </c>
      <c r="F854" s="106">
        <v>2020.0</v>
      </c>
      <c r="G854" s="106" t="s">
        <v>905</v>
      </c>
      <c r="H854" s="106" t="s">
        <v>854</v>
      </c>
      <c r="I854" s="106">
        <v>343.0</v>
      </c>
      <c r="J854" s="106" t="s">
        <v>1647</v>
      </c>
      <c r="K854" s="106" t="s">
        <v>30</v>
      </c>
      <c r="M854" s="5">
        <v>150.0</v>
      </c>
    </row>
    <row r="855">
      <c r="A855" s="89">
        <f t="shared" si="63"/>
        <v>11751</v>
      </c>
      <c r="B855" s="5"/>
      <c r="C855" s="5"/>
      <c r="D855" s="90" t="s">
        <v>66</v>
      </c>
      <c r="E855" s="90" t="s">
        <v>1648</v>
      </c>
      <c r="F855" s="106">
        <v>2021.0</v>
      </c>
      <c r="G855" s="106" t="s">
        <v>1649</v>
      </c>
      <c r="H855" s="106" t="s">
        <v>1319</v>
      </c>
      <c r="I855" s="106">
        <v>6.0</v>
      </c>
      <c r="J855" s="106" t="s">
        <v>1650</v>
      </c>
      <c r="K855" s="106" t="s">
        <v>68</v>
      </c>
      <c r="M855" s="5">
        <v>150.0</v>
      </c>
    </row>
    <row r="856">
      <c r="A856" s="89">
        <f t="shared" si="63"/>
        <v>11752</v>
      </c>
      <c r="B856" s="5"/>
      <c r="C856" s="5"/>
      <c r="D856" s="90" t="s">
        <v>21</v>
      </c>
      <c r="E856" s="90" t="s">
        <v>1651</v>
      </c>
      <c r="F856" s="5">
        <v>2013.0</v>
      </c>
      <c r="G856" s="5" t="s">
        <v>23</v>
      </c>
      <c r="H856" s="5" t="s">
        <v>1652</v>
      </c>
      <c r="I856" s="5">
        <v>154.0</v>
      </c>
      <c r="J856" s="5" t="s">
        <v>1653</v>
      </c>
      <c r="K856" s="5" t="s">
        <v>30</v>
      </c>
      <c r="M856" s="5">
        <v>150.0</v>
      </c>
    </row>
    <row r="857">
      <c r="A857" s="89" t="str">
        <f>'Drop 1 BBALL'!A222+1</f>
        <v>#REF!</v>
      </c>
      <c r="B857" s="5"/>
      <c r="C857" s="5"/>
      <c r="D857" s="90" t="s">
        <v>21</v>
      </c>
      <c r="E857" s="90" t="s">
        <v>1654</v>
      </c>
      <c r="F857" s="5">
        <v>2019.0</v>
      </c>
      <c r="G857" s="5" t="s">
        <v>1655</v>
      </c>
      <c r="H857" s="5" t="s">
        <v>1340</v>
      </c>
      <c r="I857" s="5">
        <v>9.0</v>
      </c>
      <c r="J857" s="5" t="s">
        <v>1656</v>
      </c>
      <c r="K857" s="5" t="s">
        <v>30</v>
      </c>
      <c r="M857" s="5">
        <v>150.0</v>
      </c>
    </row>
    <row r="858">
      <c r="A858" s="89" t="str">
        <f t="shared" ref="A858:A864" si="64">A857+1</f>
        <v>#REF!</v>
      </c>
      <c r="B858" s="5"/>
      <c r="C858" s="5"/>
      <c r="D858" s="90" t="s">
        <v>21</v>
      </c>
      <c r="E858" s="90" t="s">
        <v>1657</v>
      </c>
      <c r="F858" s="5">
        <v>2020.0</v>
      </c>
      <c r="G858" s="5" t="s">
        <v>1161</v>
      </c>
      <c r="H858" s="5" t="s">
        <v>880</v>
      </c>
      <c r="I858" s="5">
        <v>263.0</v>
      </c>
      <c r="J858" s="5" t="s">
        <v>932</v>
      </c>
      <c r="K858" s="5" t="s">
        <v>30</v>
      </c>
      <c r="M858" s="5">
        <v>150.0</v>
      </c>
    </row>
    <row r="859">
      <c r="A859" s="89" t="str">
        <f t="shared" si="64"/>
        <v>#REF!</v>
      </c>
      <c r="B859" s="111"/>
      <c r="C859" s="111"/>
      <c r="D859" s="115" t="s">
        <v>21</v>
      </c>
      <c r="E859" s="115" t="s">
        <v>1658</v>
      </c>
      <c r="F859" s="111">
        <v>2020.0</v>
      </c>
      <c r="G859" s="111" t="s">
        <v>65</v>
      </c>
      <c r="H859" s="111" t="s">
        <v>895</v>
      </c>
      <c r="I859" s="111">
        <v>301.0</v>
      </c>
      <c r="J859" s="114"/>
      <c r="K859" s="111" t="s">
        <v>30</v>
      </c>
      <c r="M859" s="5">
        <v>150.0</v>
      </c>
    </row>
    <row r="860">
      <c r="A860" s="89" t="str">
        <f t="shared" si="64"/>
        <v>#REF!</v>
      </c>
      <c r="B860" s="111"/>
      <c r="C860" s="111"/>
      <c r="D860" s="115" t="s">
        <v>21</v>
      </c>
      <c r="E860" s="115" t="s">
        <v>1659</v>
      </c>
      <c r="F860" s="111">
        <v>2020.0</v>
      </c>
      <c r="G860" s="111" t="s">
        <v>65</v>
      </c>
      <c r="H860" s="111" t="s">
        <v>895</v>
      </c>
      <c r="I860" s="111">
        <v>301.0</v>
      </c>
      <c r="J860" s="114"/>
      <c r="K860" s="111" t="s">
        <v>30</v>
      </c>
      <c r="M860" s="5">
        <v>150.0</v>
      </c>
    </row>
    <row r="861">
      <c r="A861" s="89" t="str">
        <f t="shared" si="64"/>
        <v>#REF!</v>
      </c>
      <c r="B861" s="111"/>
      <c r="C861" s="111"/>
      <c r="D861" s="115" t="s">
        <v>21</v>
      </c>
      <c r="E861" s="115" t="s">
        <v>1660</v>
      </c>
      <c r="F861" s="111">
        <v>2020.0</v>
      </c>
      <c r="G861" s="111" t="s">
        <v>65</v>
      </c>
      <c r="H861" s="111" t="s">
        <v>895</v>
      </c>
      <c r="I861" s="111">
        <v>301.0</v>
      </c>
      <c r="J861" s="114"/>
      <c r="K861" s="111" t="s">
        <v>30</v>
      </c>
      <c r="M861" s="5">
        <v>150.0</v>
      </c>
    </row>
    <row r="862">
      <c r="A862" s="89" t="str">
        <f t="shared" si="64"/>
        <v>#REF!</v>
      </c>
      <c r="B862" s="111"/>
      <c r="C862" s="111"/>
      <c r="D862" s="115" t="s">
        <v>21</v>
      </c>
      <c r="E862" s="115" t="s">
        <v>1661</v>
      </c>
      <c r="F862" s="111">
        <v>2020.0</v>
      </c>
      <c r="G862" s="111" t="s">
        <v>65</v>
      </c>
      <c r="H862" s="111" t="s">
        <v>895</v>
      </c>
      <c r="I862" s="111">
        <v>301.0</v>
      </c>
      <c r="J862" s="114"/>
      <c r="K862" s="111" t="s">
        <v>30</v>
      </c>
      <c r="M862" s="5">
        <v>150.0</v>
      </c>
    </row>
    <row r="863">
      <c r="A863" s="89" t="str">
        <f t="shared" si="64"/>
        <v>#REF!</v>
      </c>
      <c r="B863" s="111"/>
      <c r="C863" s="111"/>
      <c r="D863" s="115" t="s">
        <v>21</v>
      </c>
      <c r="E863" s="115" t="s">
        <v>1662</v>
      </c>
      <c r="F863" s="111">
        <v>2020.0</v>
      </c>
      <c r="G863" s="111" t="s">
        <v>65</v>
      </c>
      <c r="H863" s="111" t="s">
        <v>895</v>
      </c>
      <c r="I863" s="111">
        <v>301.0</v>
      </c>
      <c r="J863" s="114"/>
      <c r="K863" s="111" t="s">
        <v>25</v>
      </c>
      <c r="M863" s="5">
        <v>150.0</v>
      </c>
    </row>
    <row r="864">
      <c r="A864" s="89" t="str">
        <f t="shared" si="64"/>
        <v>#REF!</v>
      </c>
      <c r="B864" s="111"/>
      <c r="C864" s="111"/>
      <c r="D864" s="115" t="s">
        <v>21</v>
      </c>
      <c r="E864" s="115" t="s">
        <v>1663</v>
      </c>
      <c r="F864" s="111">
        <v>2020.0</v>
      </c>
      <c r="G864" s="111" t="s">
        <v>65</v>
      </c>
      <c r="H864" s="111" t="s">
        <v>895</v>
      </c>
      <c r="I864" s="111">
        <v>301.0</v>
      </c>
      <c r="J864" s="114"/>
      <c r="K864" s="111" t="s">
        <v>25</v>
      </c>
      <c r="M864" s="5">
        <v>150.0</v>
      </c>
    </row>
    <row r="865">
      <c r="A865" s="89">
        <v>10882.0</v>
      </c>
      <c r="B865" s="111"/>
      <c r="C865" s="111"/>
      <c r="D865" s="115" t="s">
        <v>21</v>
      </c>
      <c r="E865" s="115" t="s">
        <v>1664</v>
      </c>
      <c r="F865" s="111">
        <v>2020.0</v>
      </c>
      <c r="G865" s="111" t="s">
        <v>65</v>
      </c>
      <c r="H865" s="111" t="s">
        <v>895</v>
      </c>
      <c r="I865" s="111">
        <v>301.0</v>
      </c>
      <c r="J865" s="114"/>
      <c r="K865" s="111" t="s">
        <v>25</v>
      </c>
      <c r="M865" s="5">
        <v>150.0</v>
      </c>
    </row>
    <row r="866">
      <c r="A866" s="89" t="str">
        <f>'Drop 1 BBALL'!A293+1</f>
        <v>#VALUE!</v>
      </c>
      <c r="B866" s="111"/>
      <c r="C866" s="111"/>
      <c r="D866" s="115" t="s">
        <v>21</v>
      </c>
      <c r="E866" s="115" t="s">
        <v>1665</v>
      </c>
      <c r="F866" s="111">
        <v>2020.0</v>
      </c>
      <c r="G866" s="111" t="s">
        <v>65</v>
      </c>
      <c r="H866" s="111" t="s">
        <v>895</v>
      </c>
      <c r="I866" s="111">
        <v>301.0</v>
      </c>
      <c r="J866" s="114"/>
      <c r="K866" s="111" t="s">
        <v>30</v>
      </c>
      <c r="M866" s="5">
        <v>150.0</v>
      </c>
    </row>
    <row r="867">
      <c r="A867" s="89" t="str">
        <f t="shared" ref="A867:A871" si="65">A866+1</f>
        <v>#VALUE!</v>
      </c>
      <c r="B867" s="111"/>
      <c r="C867" s="111"/>
      <c r="D867" s="115" t="s">
        <v>21</v>
      </c>
      <c r="E867" s="115" t="s">
        <v>1666</v>
      </c>
      <c r="F867" s="111">
        <v>2020.0</v>
      </c>
      <c r="G867" s="111" t="s">
        <v>65</v>
      </c>
      <c r="H867" s="111" t="s">
        <v>895</v>
      </c>
      <c r="I867" s="111">
        <v>301.0</v>
      </c>
      <c r="J867" s="114"/>
      <c r="K867" s="111" t="s">
        <v>30</v>
      </c>
      <c r="M867" s="5">
        <v>150.0</v>
      </c>
    </row>
    <row r="868">
      <c r="A868" s="89" t="str">
        <f t="shared" si="65"/>
        <v>#VALUE!</v>
      </c>
      <c r="B868" s="111"/>
      <c r="C868" s="111"/>
      <c r="D868" s="115" t="s">
        <v>21</v>
      </c>
      <c r="E868" s="115" t="s">
        <v>1667</v>
      </c>
      <c r="F868" s="111">
        <v>2020.0</v>
      </c>
      <c r="G868" s="111" t="s">
        <v>65</v>
      </c>
      <c r="H868" s="111" t="s">
        <v>895</v>
      </c>
      <c r="I868" s="111">
        <v>301.0</v>
      </c>
      <c r="J868" s="114"/>
      <c r="K868" s="111" t="s">
        <v>30</v>
      </c>
      <c r="M868" s="5">
        <v>150.0</v>
      </c>
    </row>
    <row r="869">
      <c r="A869" s="89" t="str">
        <f t="shared" si="65"/>
        <v>#VALUE!</v>
      </c>
      <c r="B869" s="111"/>
      <c r="C869" s="111"/>
      <c r="D869" s="115" t="s">
        <v>21</v>
      </c>
      <c r="E869" s="115" t="s">
        <v>1668</v>
      </c>
      <c r="F869" s="111">
        <v>2020.0</v>
      </c>
      <c r="G869" s="111" t="s">
        <v>65</v>
      </c>
      <c r="H869" s="111" t="s">
        <v>895</v>
      </c>
      <c r="I869" s="111">
        <v>301.0</v>
      </c>
      <c r="J869" s="114"/>
      <c r="K869" s="111" t="s">
        <v>30</v>
      </c>
      <c r="M869" s="5">
        <v>150.0</v>
      </c>
    </row>
    <row r="870">
      <c r="A870" s="89" t="str">
        <f t="shared" si="65"/>
        <v>#VALUE!</v>
      </c>
      <c r="B870" s="111"/>
      <c r="C870" s="111"/>
      <c r="D870" s="115" t="s">
        <v>21</v>
      </c>
      <c r="E870" s="115" t="s">
        <v>1669</v>
      </c>
      <c r="F870" s="111">
        <v>2020.0</v>
      </c>
      <c r="G870" s="111" t="s">
        <v>65</v>
      </c>
      <c r="H870" s="111" t="s">
        <v>895</v>
      </c>
      <c r="I870" s="111">
        <v>301.0</v>
      </c>
      <c r="J870" s="114"/>
      <c r="K870" s="111" t="s">
        <v>30</v>
      </c>
      <c r="M870" s="5">
        <v>150.0</v>
      </c>
    </row>
    <row r="871">
      <c r="A871" s="89" t="str">
        <f t="shared" si="65"/>
        <v>#VALUE!</v>
      </c>
      <c r="B871" s="111"/>
      <c r="C871" s="111"/>
      <c r="D871" s="115" t="s">
        <v>21</v>
      </c>
      <c r="E871" s="115" t="s">
        <v>1670</v>
      </c>
      <c r="F871" s="111">
        <v>2020.0</v>
      </c>
      <c r="G871" s="111" t="s">
        <v>65</v>
      </c>
      <c r="H871" s="111" t="s">
        <v>859</v>
      </c>
      <c r="I871" s="111">
        <v>313.0</v>
      </c>
      <c r="J871" s="111" t="s">
        <v>1671</v>
      </c>
      <c r="K871" s="111" t="s">
        <v>72</v>
      </c>
      <c r="M871" s="5">
        <v>150.0</v>
      </c>
    </row>
    <row r="872">
      <c r="A872" s="89" t="str">
        <f>'Drop 1 BBALL'!A331+1</f>
        <v>#VALUE!</v>
      </c>
      <c r="D872" s="90" t="s">
        <v>21</v>
      </c>
      <c r="E872" s="90" t="s">
        <v>1672</v>
      </c>
      <c r="F872" s="5">
        <v>2020.0</v>
      </c>
      <c r="G872" s="5" t="s">
        <v>1190</v>
      </c>
      <c r="H872" s="5" t="s">
        <v>893</v>
      </c>
      <c r="I872" s="5" t="s">
        <v>1673</v>
      </c>
      <c r="J872" s="5" t="s">
        <v>1674</v>
      </c>
      <c r="K872" s="5" t="s">
        <v>25</v>
      </c>
      <c r="M872" s="5">
        <v>150.0</v>
      </c>
    </row>
    <row r="873">
      <c r="A873" s="89">
        <f>'Drop 1 BBALL'!A358+1</f>
        <v>11972</v>
      </c>
      <c r="B873" s="114"/>
      <c r="C873" s="114"/>
      <c r="D873" s="115" t="s">
        <v>21</v>
      </c>
      <c r="E873" s="115" t="s">
        <v>1675</v>
      </c>
      <c r="F873" s="111">
        <v>2020.0</v>
      </c>
      <c r="G873" s="111" t="s">
        <v>119</v>
      </c>
      <c r="H873" s="111" t="s">
        <v>895</v>
      </c>
      <c r="I873" s="111">
        <v>301.0</v>
      </c>
      <c r="J873" s="111"/>
      <c r="K873" s="111" t="s">
        <v>30</v>
      </c>
      <c r="M873" s="5">
        <v>150.0</v>
      </c>
    </row>
    <row r="874">
      <c r="A874" s="89">
        <f>A873+1</f>
        <v>11973</v>
      </c>
      <c r="B874" s="114"/>
      <c r="C874" s="114"/>
      <c r="D874" s="115" t="s">
        <v>21</v>
      </c>
      <c r="E874" s="115" t="s">
        <v>1676</v>
      </c>
      <c r="F874" s="111">
        <v>2020.0</v>
      </c>
      <c r="G874" s="111" t="s">
        <v>119</v>
      </c>
      <c r="H874" s="111" t="s">
        <v>895</v>
      </c>
      <c r="I874" s="111">
        <v>301.0</v>
      </c>
      <c r="J874" s="111"/>
      <c r="K874" s="111" t="s">
        <v>30</v>
      </c>
      <c r="M874" s="5">
        <v>150.0</v>
      </c>
    </row>
    <row r="875">
      <c r="A875" s="89">
        <f>'Drop 1 Baseball'!A119+1</f>
        <v>11704</v>
      </c>
      <c r="B875" s="5"/>
      <c r="C875" s="5"/>
      <c r="D875" s="90" t="s">
        <v>66</v>
      </c>
      <c r="E875" s="90" t="s">
        <v>1677</v>
      </c>
      <c r="F875" s="5">
        <v>2020.0</v>
      </c>
      <c r="G875" s="5" t="s">
        <v>1161</v>
      </c>
      <c r="H875" s="5" t="s">
        <v>880</v>
      </c>
      <c r="I875" s="5">
        <v>204.0</v>
      </c>
      <c r="J875" s="5" t="s">
        <v>898</v>
      </c>
      <c r="K875" s="5" t="s">
        <v>244</v>
      </c>
      <c r="M875" s="5">
        <v>175.0</v>
      </c>
    </row>
    <row r="876">
      <c r="A876" s="89" t="str">
        <f>'Drop 1 BBALL'!A64+1</f>
        <v>#VALUE!</v>
      </c>
      <c r="B876" s="5"/>
      <c r="C876" s="5"/>
      <c r="D876" s="90" t="s">
        <v>21</v>
      </c>
      <c r="E876" s="90" t="s">
        <v>1678</v>
      </c>
      <c r="F876" s="101">
        <v>2020.0</v>
      </c>
      <c r="G876" s="101" t="s">
        <v>884</v>
      </c>
      <c r="H876" s="101" t="s">
        <v>893</v>
      </c>
      <c r="I876" s="101">
        <v>261.0</v>
      </c>
      <c r="J876" s="102" t="s">
        <v>1063</v>
      </c>
      <c r="K876" s="91" t="s">
        <v>30</v>
      </c>
      <c r="M876" s="5">
        <v>180.0</v>
      </c>
    </row>
    <row r="877">
      <c r="A877" s="89" t="str">
        <f>'Drop 1 BBALL'!A154+1</f>
        <v>#VALUE!</v>
      </c>
      <c r="B877" s="5"/>
      <c r="C877" s="5"/>
      <c r="D877" s="90" t="s">
        <v>21</v>
      </c>
      <c r="E877" s="90" t="s">
        <v>1679</v>
      </c>
      <c r="F877" s="5">
        <v>2020.0</v>
      </c>
      <c r="G877" s="5" t="s">
        <v>305</v>
      </c>
      <c r="H877" s="5" t="s">
        <v>880</v>
      </c>
      <c r="I877" s="5">
        <v>153.0</v>
      </c>
      <c r="J877" s="5" t="s">
        <v>1680</v>
      </c>
      <c r="K877" s="5" t="s">
        <v>25</v>
      </c>
      <c r="M877" s="5">
        <v>200.0</v>
      </c>
    </row>
    <row r="878">
      <c r="A878" s="89" t="str">
        <f t="shared" ref="A878:A889" si="66">A877+1</f>
        <v>#VALUE!</v>
      </c>
      <c r="B878" s="5"/>
      <c r="C878" s="5"/>
      <c r="D878" s="90" t="s">
        <v>21</v>
      </c>
      <c r="E878" s="90" t="s">
        <v>1681</v>
      </c>
      <c r="F878" s="106">
        <v>2020.0</v>
      </c>
      <c r="G878" s="106" t="s">
        <v>786</v>
      </c>
      <c r="H878" s="106" t="s">
        <v>859</v>
      </c>
      <c r="I878" s="106">
        <v>398.0</v>
      </c>
      <c r="J878" s="106" t="s">
        <v>1349</v>
      </c>
      <c r="K878" s="106" t="s">
        <v>30</v>
      </c>
      <c r="M878" s="5">
        <v>200.0</v>
      </c>
    </row>
    <row r="879">
      <c r="A879" s="89" t="str">
        <f t="shared" si="66"/>
        <v>#VALUE!</v>
      </c>
      <c r="B879" s="5"/>
      <c r="C879" s="5"/>
      <c r="D879" s="90" t="s">
        <v>21</v>
      </c>
      <c r="E879" s="90" t="s">
        <v>1682</v>
      </c>
      <c r="F879" s="5">
        <v>2020.0</v>
      </c>
      <c r="G879" s="5" t="s">
        <v>905</v>
      </c>
      <c r="H879" s="5" t="s">
        <v>927</v>
      </c>
      <c r="I879" s="5">
        <v>332.0</v>
      </c>
      <c r="J879" s="5" t="s">
        <v>1349</v>
      </c>
      <c r="K879" s="5" t="s">
        <v>30</v>
      </c>
      <c r="M879" s="5">
        <v>200.0</v>
      </c>
    </row>
    <row r="880">
      <c r="A880" s="89" t="str">
        <f t="shared" si="66"/>
        <v>#VALUE!</v>
      </c>
      <c r="B880" s="111"/>
      <c r="C880" s="111"/>
      <c r="D880" s="115" t="s">
        <v>21</v>
      </c>
      <c r="E880" s="115" t="s">
        <v>1683</v>
      </c>
      <c r="F880" s="111">
        <v>2020.0</v>
      </c>
      <c r="G880" s="111" t="s">
        <v>65</v>
      </c>
      <c r="H880" s="111" t="s">
        <v>895</v>
      </c>
      <c r="I880" s="111">
        <v>301.0</v>
      </c>
      <c r="J880" s="111" t="s">
        <v>953</v>
      </c>
      <c r="K880" s="111" t="s">
        <v>30</v>
      </c>
      <c r="M880" s="5">
        <v>200.0</v>
      </c>
    </row>
    <row r="881">
      <c r="A881" s="89" t="str">
        <f t="shared" si="66"/>
        <v>#VALUE!</v>
      </c>
      <c r="D881" s="90" t="s">
        <v>161</v>
      </c>
      <c r="E881" s="5">
        <v>6.3695118E7</v>
      </c>
      <c r="F881" s="5">
        <v>2020.0</v>
      </c>
      <c r="G881" s="5" t="s">
        <v>305</v>
      </c>
      <c r="H881" s="5" t="s">
        <v>880</v>
      </c>
      <c r="I881" s="5">
        <v>303.0</v>
      </c>
      <c r="J881" s="5" t="s">
        <v>1684</v>
      </c>
      <c r="K881" s="5" t="s">
        <v>25</v>
      </c>
      <c r="M881" s="5">
        <v>200.0</v>
      </c>
    </row>
    <row r="882">
      <c r="A882" s="89" t="str">
        <f t="shared" si="66"/>
        <v>#VALUE!</v>
      </c>
      <c r="D882" s="90" t="s">
        <v>161</v>
      </c>
      <c r="E882" s="5">
        <v>6.369512E7</v>
      </c>
      <c r="F882" s="5">
        <v>2020.0</v>
      </c>
      <c r="G882" s="5" t="s">
        <v>786</v>
      </c>
      <c r="H882" s="5" t="s">
        <v>895</v>
      </c>
      <c r="I882" s="5">
        <v>307.0</v>
      </c>
      <c r="J882" s="5" t="s">
        <v>1090</v>
      </c>
      <c r="K882" s="5" t="s">
        <v>25</v>
      </c>
      <c r="M882" s="5">
        <v>225.0</v>
      </c>
    </row>
    <row r="883">
      <c r="A883" s="89" t="str">
        <f t="shared" si="66"/>
        <v>#VALUE!</v>
      </c>
      <c r="D883" s="90" t="s">
        <v>161</v>
      </c>
      <c r="E883" s="5">
        <v>6.3695121E7</v>
      </c>
      <c r="F883" s="5">
        <v>2020.0</v>
      </c>
      <c r="G883" s="5" t="s">
        <v>786</v>
      </c>
      <c r="H883" s="5" t="s">
        <v>895</v>
      </c>
      <c r="I883" s="5">
        <v>307.0</v>
      </c>
      <c r="J883" s="5" t="s">
        <v>1090</v>
      </c>
      <c r="K883" s="5" t="s">
        <v>25</v>
      </c>
      <c r="M883" s="5">
        <v>225.0</v>
      </c>
    </row>
    <row r="884">
      <c r="A884" s="89" t="str">
        <f t="shared" si="66"/>
        <v>#VALUE!</v>
      </c>
      <c r="B884" s="5"/>
      <c r="C884" s="5"/>
      <c r="D884" s="90" t="s">
        <v>66</v>
      </c>
      <c r="E884" s="90" t="s">
        <v>1685</v>
      </c>
      <c r="F884" s="5">
        <v>2013.0</v>
      </c>
      <c r="G884" s="5" t="s">
        <v>1077</v>
      </c>
      <c r="H884" s="5" t="s">
        <v>1686</v>
      </c>
      <c r="I884" s="5">
        <v>242.0</v>
      </c>
      <c r="J884" s="5" t="s">
        <v>1687</v>
      </c>
      <c r="K884" s="5" t="s">
        <v>1688</v>
      </c>
      <c r="M884" s="5">
        <v>250.0</v>
      </c>
    </row>
    <row r="885">
      <c r="A885" s="89" t="str">
        <f t="shared" si="66"/>
        <v>#VALUE!</v>
      </c>
      <c r="B885" s="5"/>
      <c r="C885" s="5"/>
      <c r="D885" s="90" t="s">
        <v>21</v>
      </c>
      <c r="E885" s="90" t="s">
        <v>1689</v>
      </c>
      <c r="F885" s="5">
        <v>2020.0</v>
      </c>
      <c r="G885" s="5" t="s">
        <v>1161</v>
      </c>
      <c r="H885" s="5" t="s">
        <v>880</v>
      </c>
      <c r="I885" s="5">
        <v>204.0</v>
      </c>
      <c r="J885" s="5" t="s">
        <v>932</v>
      </c>
      <c r="K885" s="5" t="s">
        <v>30</v>
      </c>
      <c r="M885" s="5">
        <v>250.0</v>
      </c>
    </row>
    <row r="886">
      <c r="A886" s="89" t="str">
        <f t="shared" si="66"/>
        <v>#VALUE!</v>
      </c>
      <c r="D886" s="90" t="s">
        <v>161</v>
      </c>
      <c r="E886" s="5">
        <v>6.3695122E7</v>
      </c>
      <c r="F886" s="5">
        <v>2020.0</v>
      </c>
      <c r="G886" s="5" t="s">
        <v>305</v>
      </c>
      <c r="H886" s="5" t="s">
        <v>880</v>
      </c>
      <c r="I886" s="5">
        <v>153.0</v>
      </c>
      <c r="J886" s="5" t="s">
        <v>1690</v>
      </c>
      <c r="K886" s="5" t="s">
        <v>25</v>
      </c>
      <c r="M886" s="5">
        <v>250.0</v>
      </c>
    </row>
    <row r="887">
      <c r="A887" s="89" t="str">
        <f t="shared" si="66"/>
        <v>#VALUE!</v>
      </c>
      <c r="B887" s="5"/>
      <c r="C887" s="5"/>
      <c r="D887" s="90" t="s">
        <v>161</v>
      </c>
      <c r="E887" s="90" t="s">
        <v>1691</v>
      </c>
      <c r="F887" s="5">
        <v>2018.0</v>
      </c>
      <c r="G887" s="5" t="s">
        <v>1077</v>
      </c>
      <c r="H887" s="5" t="s">
        <v>1561</v>
      </c>
      <c r="I887" s="5">
        <v>139.0</v>
      </c>
      <c r="K887" s="5" t="s">
        <v>30</v>
      </c>
      <c r="M887" s="5">
        <v>300.0</v>
      </c>
    </row>
    <row r="888">
      <c r="A888" s="89" t="str">
        <f t="shared" si="66"/>
        <v>#VALUE!</v>
      </c>
      <c r="B888" s="5"/>
      <c r="C888" s="5"/>
      <c r="D888" s="90" t="s">
        <v>21</v>
      </c>
      <c r="E888" s="90" t="s">
        <v>1692</v>
      </c>
      <c r="F888" s="5">
        <v>2020.0</v>
      </c>
      <c r="G888" s="5" t="s">
        <v>956</v>
      </c>
      <c r="H888" s="5" t="s">
        <v>880</v>
      </c>
      <c r="I888" s="5" t="s">
        <v>1693</v>
      </c>
      <c r="J888" s="5" t="s">
        <v>1694</v>
      </c>
      <c r="K888" s="5" t="s">
        <v>30</v>
      </c>
      <c r="M888" s="5">
        <v>300.0</v>
      </c>
    </row>
    <row r="889">
      <c r="A889" s="89" t="str">
        <f t="shared" si="66"/>
        <v>#VALUE!</v>
      </c>
      <c r="B889" s="5"/>
      <c r="C889" s="5"/>
      <c r="D889" s="90" t="s">
        <v>66</v>
      </c>
      <c r="E889" s="90" t="s">
        <v>1695</v>
      </c>
      <c r="F889" s="5">
        <v>2020.0</v>
      </c>
      <c r="G889" s="5" t="s">
        <v>319</v>
      </c>
      <c r="H889" s="5" t="s">
        <v>880</v>
      </c>
      <c r="I889" s="5">
        <v>153.0</v>
      </c>
      <c r="J889" s="5" t="s">
        <v>1696</v>
      </c>
      <c r="K889" s="5" t="s">
        <v>244</v>
      </c>
      <c r="M889" s="5">
        <v>300.0</v>
      </c>
    </row>
    <row r="890">
      <c r="A890" s="5">
        <v>11763.0</v>
      </c>
      <c r="D890" s="90" t="s">
        <v>21</v>
      </c>
      <c r="E890" s="90" t="s">
        <v>1697</v>
      </c>
      <c r="F890" s="5">
        <v>2017.0</v>
      </c>
      <c r="G890" s="5" t="s">
        <v>905</v>
      </c>
      <c r="H890" s="5" t="s">
        <v>847</v>
      </c>
      <c r="I890" s="5" t="s">
        <v>898</v>
      </c>
      <c r="J890" s="5">
        <v>269.0</v>
      </c>
      <c r="K890" s="5" t="s">
        <v>1138</v>
      </c>
      <c r="M890" s="5">
        <v>300.0</v>
      </c>
    </row>
    <row r="891">
      <c r="A891" s="89">
        <f t="shared" ref="A891:A896" si="67">A890+1</f>
        <v>11764</v>
      </c>
      <c r="B891" s="5"/>
      <c r="C891" s="5"/>
      <c r="D891" s="90" t="s">
        <v>21</v>
      </c>
      <c r="E891" s="90" t="s">
        <v>1698</v>
      </c>
      <c r="F891" s="101">
        <v>2020.0</v>
      </c>
      <c r="G891" s="101" t="s">
        <v>786</v>
      </c>
      <c r="H891" s="101" t="s">
        <v>895</v>
      </c>
      <c r="I891" s="101">
        <v>307.0</v>
      </c>
      <c r="J891" s="102"/>
      <c r="K891" s="91" t="s">
        <v>30</v>
      </c>
      <c r="M891" s="5">
        <v>330.0</v>
      </c>
    </row>
    <row r="892">
      <c r="A892" s="89">
        <f t="shared" si="67"/>
        <v>11765</v>
      </c>
      <c r="B892" s="5"/>
      <c r="C892" s="5"/>
      <c r="D892" s="90" t="s">
        <v>21</v>
      </c>
      <c r="E892" s="90" t="s">
        <v>1699</v>
      </c>
      <c r="F892" s="5">
        <v>2020.0</v>
      </c>
      <c r="G892" s="5" t="s">
        <v>905</v>
      </c>
      <c r="H892" s="5" t="s">
        <v>880</v>
      </c>
      <c r="I892" s="5">
        <v>325.0</v>
      </c>
      <c r="K892" s="5" t="s">
        <v>30</v>
      </c>
      <c r="M892" s="5">
        <v>350.0</v>
      </c>
    </row>
    <row r="893">
      <c r="A893" s="89">
        <f t="shared" si="67"/>
        <v>11766</v>
      </c>
      <c r="B893" s="5"/>
      <c r="C893" s="5"/>
      <c r="D893" s="90" t="s">
        <v>21</v>
      </c>
      <c r="E893" s="90" t="s">
        <v>1700</v>
      </c>
      <c r="F893" s="5">
        <v>2019.0</v>
      </c>
      <c r="G893" s="5" t="s">
        <v>1077</v>
      </c>
      <c r="H893" s="5" t="s">
        <v>1201</v>
      </c>
      <c r="I893" s="5">
        <v>113.0</v>
      </c>
      <c r="J893" s="5" t="s">
        <v>1701</v>
      </c>
      <c r="K893" s="5" t="s">
        <v>25</v>
      </c>
      <c r="M893" s="5">
        <v>400.0</v>
      </c>
    </row>
    <row r="894">
      <c r="A894" s="89">
        <f t="shared" si="67"/>
        <v>11767</v>
      </c>
      <c r="D894" s="90" t="s">
        <v>66</v>
      </c>
      <c r="E894" s="5">
        <v>1326603.0</v>
      </c>
      <c r="F894" s="5">
        <v>2020.0</v>
      </c>
      <c r="G894" s="5" t="s">
        <v>956</v>
      </c>
      <c r="H894" s="5" t="s">
        <v>880</v>
      </c>
      <c r="J894" s="5" t="s">
        <v>898</v>
      </c>
      <c r="K894" s="5" t="s">
        <v>68</v>
      </c>
      <c r="M894" s="5">
        <v>400.0</v>
      </c>
    </row>
    <row r="895">
      <c r="A895" s="211">
        <f t="shared" si="67"/>
        <v>11768</v>
      </c>
      <c r="D895" s="90" t="s">
        <v>21</v>
      </c>
      <c r="E895" s="90" t="s">
        <v>1702</v>
      </c>
      <c r="F895" s="5">
        <v>2020.0</v>
      </c>
      <c r="G895" s="5" t="s">
        <v>1418</v>
      </c>
      <c r="H895" s="5" t="s">
        <v>950</v>
      </c>
      <c r="I895" s="5" t="s">
        <v>1703</v>
      </c>
      <c r="J895" s="5">
        <v>106.0</v>
      </c>
      <c r="K895" s="5" t="s">
        <v>25</v>
      </c>
      <c r="M895" s="5">
        <v>500.0</v>
      </c>
    </row>
    <row r="896">
      <c r="A896" s="89">
        <f t="shared" si="67"/>
        <v>11769</v>
      </c>
      <c r="B896" s="5"/>
      <c r="C896" s="5"/>
      <c r="D896" s="90" t="s">
        <v>21</v>
      </c>
      <c r="E896" s="90" t="s">
        <v>1704</v>
      </c>
      <c r="F896" s="5">
        <v>2020.0</v>
      </c>
      <c r="G896" s="5" t="s">
        <v>905</v>
      </c>
      <c r="H896" s="5" t="s">
        <v>880</v>
      </c>
      <c r="I896" s="5">
        <v>325.0</v>
      </c>
      <c r="J896" s="5" t="s">
        <v>1349</v>
      </c>
      <c r="K896" s="5" t="s">
        <v>30</v>
      </c>
      <c r="M896" s="5">
        <v>650.0</v>
      </c>
    </row>
    <row r="897">
      <c r="A897" s="89" t="str">
        <f>'Drop 1 BBALL'!A296+1</f>
        <v>#VALUE!</v>
      </c>
      <c r="B897" s="111"/>
      <c r="C897" s="111"/>
      <c r="D897" s="115" t="s">
        <v>21</v>
      </c>
      <c r="E897" s="115" t="s">
        <v>1705</v>
      </c>
      <c r="F897" s="111">
        <v>2021.0</v>
      </c>
      <c r="G897" s="111" t="s">
        <v>1706</v>
      </c>
      <c r="H897" s="111" t="s">
        <v>847</v>
      </c>
      <c r="I897" s="111" t="s">
        <v>1707</v>
      </c>
      <c r="J897" s="111" t="s">
        <v>1708</v>
      </c>
      <c r="K897" s="111" t="s">
        <v>72</v>
      </c>
      <c r="M897" s="5">
        <v>750.0</v>
      </c>
    </row>
    <row r="898">
      <c r="A898" s="5" t="s">
        <v>2854</v>
      </c>
      <c r="D898" s="90" t="s">
        <v>66</v>
      </c>
      <c r="E898" s="90" t="s">
        <v>1709</v>
      </c>
      <c r="F898" s="5">
        <v>2020.0</v>
      </c>
      <c r="G898" s="5" t="s">
        <v>305</v>
      </c>
      <c r="H898" s="5" t="s">
        <v>982</v>
      </c>
      <c r="I898" s="5" t="s">
        <v>1710</v>
      </c>
      <c r="J898" s="5" t="s">
        <v>1711</v>
      </c>
      <c r="K898" s="5" t="s">
        <v>808</v>
      </c>
      <c r="M898" s="5">
        <v>1000.0</v>
      </c>
    </row>
    <row r="899">
      <c r="A899" s="89" t="str">
        <f>A898+1</f>
        <v>#VALUE!</v>
      </c>
      <c r="D899" s="90" t="s">
        <v>66</v>
      </c>
      <c r="E899" s="90" t="s">
        <v>1712</v>
      </c>
      <c r="F899" s="5">
        <v>2000.0</v>
      </c>
      <c r="G899" s="5" t="s">
        <v>1713</v>
      </c>
      <c r="H899" s="5" t="s">
        <v>1060</v>
      </c>
      <c r="I899" s="5">
        <v>254.0</v>
      </c>
      <c r="J899" s="5"/>
      <c r="K899" s="5" t="s">
        <v>467</v>
      </c>
      <c r="M899" s="5">
        <v>1250.0</v>
      </c>
    </row>
    <row r="900">
      <c r="A900" s="5">
        <v>11777.0</v>
      </c>
      <c r="D900" s="90" t="s">
        <v>149</v>
      </c>
      <c r="E900" s="90" t="s">
        <v>1714</v>
      </c>
      <c r="F900" s="5">
        <v>2012.0</v>
      </c>
      <c r="G900" s="5" t="s">
        <v>905</v>
      </c>
      <c r="H900" s="5" t="s">
        <v>1081</v>
      </c>
      <c r="I900" s="5" t="s">
        <v>1715</v>
      </c>
      <c r="J900" s="5">
        <v>230.0</v>
      </c>
      <c r="K900" s="5" t="s">
        <v>1716</v>
      </c>
      <c r="M900" s="5">
        <v>2500.0</v>
      </c>
    </row>
    <row r="901">
      <c r="A901" s="5">
        <v>11778.0</v>
      </c>
      <c r="D901" s="90" t="s">
        <v>149</v>
      </c>
      <c r="E901" s="90" t="s">
        <v>1717</v>
      </c>
      <c r="F901" s="5">
        <v>2012.0</v>
      </c>
      <c r="G901" s="5" t="s">
        <v>905</v>
      </c>
      <c r="H901" s="5" t="s">
        <v>1081</v>
      </c>
      <c r="I901" s="5" t="s">
        <v>1715</v>
      </c>
      <c r="J901" s="5">
        <v>230.0</v>
      </c>
      <c r="K901" s="5" t="s">
        <v>1716</v>
      </c>
      <c r="M901" s="5">
        <v>2500.0</v>
      </c>
    </row>
    <row r="902">
      <c r="A902" s="89">
        <f>'Drop 1 BBALL'!A110+1</f>
        <v>11796</v>
      </c>
      <c r="B902" s="5"/>
      <c r="C902" s="5"/>
      <c r="D902" s="90" t="s">
        <v>21</v>
      </c>
      <c r="E902" s="90" t="s">
        <v>1718</v>
      </c>
      <c r="F902" s="5">
        <v>2020.0</v>
      </c>
      <c r="G902" s="5" t="s">
        <v>884</v>
      </c>
      <c r="H902" s="5" t="s">
        <v>880</v>
      </c>
      <c r="I902" s="5">
        <v>263.0</v>
      </c>
      <c r="J902" s="212" t="s">
        <v>1719</v>
      </c>
      <c r="K902" s="5" t="s">
        <v>25</v>
      </c>
      <c r="M902" s="5">
        <v>3500.0</v>
      </c>
    </row>
    <row r="903">
      <c r="A903" s="8">
        <f>'Drop 1 Baseball'!A260+1</f>
        <v>11691</v>
      </c>
      <c r="D903" s="90" t="s">
        <v>21</v>
      </c>
      <c r="E903" s="90" t="s">
        <v>1720</v>
      </c>
      <c r="F903" s="5">
        <v>2021.0</v>
      </c>
      <c r="G903" s="5" t="s">
        <v>884</v>
      </c>
      <c r="H903" s="5" t="s">
        <v>1403</v>
      </c>
      <c r="I903" s="5" t="s">
        <v>1721</v>
      </c>
      <c r="J903" s="5" t="s">
        <v>1722</v>
      </c>
      <c r="K903" s="5" t="s">
        <v>1723</v>
      </c>
      <c r="M903" s="5">
        <v>7500.0</v>
      </c>
    </row>
    <row r="904">
      <c r="A904" s="143" t="s">
        <v>13</v>
      </c>
      <c r="B904" s="143"/>
      <c r="C904" s="143" t="s">
        <v>3071</v>
      </c>
      <c r="D904" s="144" t="s">
        <v>1</v>
      </c>
      <c r="E904" s="144" t="s">
        <v>2</v>
      </c>
      <c r="F904" s="143" t="s">
        <v>3</v>
      </c>
      <c r="G904" s="143" t="s">
        <v>4</v>
      </c>
      <c r="H904" s="143" t="s">
        <v>5</v>
      </c>
      <c r="I904" s="143" t="s">
        <v>6</v>
      </c>
      <c r="J904" s="143" t="s">
        <v>7</v>
      </c>
      <c r="K904" s="143" t="s">
        <v>8</v>
      </c>
      <c r="M904" s="5" t="s">
        <v>14</v>
      </c>
      <c r="N904" s="5" t="s">
        <v>1779</v>
      </c>
      <c r="O904" s="145" t="s">
        <v>1780</v>
      </c>
      <c r="P904" s="145" t="s">
        <v>1781</v>
      </c>
      <c r="Q904" s="145" t="s">
        <v>1782</v>
      </c>
      <c r="R904" s="81" t="s">
        <v>1783</v>
      </c>
    </row>
    <row r="905">
      <c r="O905" s="146">
        <f>counta(A906:A2137)</f>
        <v>3</v>
      </c>
      <c r="P905" s="147">
        <f>sum(M906:M1902)</f>
        <v>0</v>
      </c>
      <c r="Q905" s="146"/>
    </row>
    <row r="906">
      <c r="A906" s="213">
        <f>'Drop 1 Baseball'!A118+1</f>
        <v>11703</v>
      </c>
      <c r="B906" s="152"/>
      <c r="C906" s="152"/>
      <c r="D906" s="154" t="s">
        <v>21</v>
      </c>
      <c r="E906" s="154" t="s">
        <v>4154</v>
      </c>
      <c r="F906" s="152">
        <v>2020.0</v>
      </c>
      <c r="G906" s="152" t="s">
        <v>1161</v>
      </c>
      <c r="H906" s="152" t="s">
        <v>854</v>
      </c>
      <c r="I906" s="152">
        <v>222.0</v>
      </c>
      <c r="J906" s="153"/>
      <c r="K906" s="152" t="s">
        <v>30</v>
      </c>
    </row>
    <row r="907">
      <c r="A907" s="89" t="str">
        <f>'Drop 1 BBALL'!A294+1</f>
        <v>#VALUE!</v>
      </c>
      <c r="B907" s="111"/>
      <c r="C907" s="111"/>
      <c r="D907" s="154" t="s">
        <v>21</v>
      </c>
      <c r="E907" s="154" t="s">
        <v>4155</v>
      </c>
      <c r="F907" s="152">
        <v>2020.0</v>
      </c>
      <c r="G907" s="152" t="s">
        <v>1161</v>
      </c>
      <c r="H907" s="152" t="s">
        <v>895</v>
      </c>
      <c r="I907" s="152">
        <v>201.0</v>
      </c>
      <c r="J907" s="152" t="s">
        <v>4156</v>
      </c>
      <c r="K907" s="152" t="s">
        <v>30</v>
      </c>
    </row>
    <row r="908">
      <c r="A908" s="148" t="str">
        <f>A907+1</f>
        <v>#VALUE!</v>
      </c>
      <c r="B908" s="151"/>
      <c r="C908" s="151"/>
      <c r="D908" s="150"/>
      <c r="E908" s="151"/>
      <c r="F908" s="151"/>
      <c r="G908" s="151"/>
      <c r="H908" s="151"/>
      <c r="I908" s="149"/>
      <c r="J908" s="149"/>
      <c r="K908" s="151"/>
    </row>
  </sheetData>
  <conditionalFormatting sqref="K682:K717">
    <cfRule type="containsText" dxfId="0" priority="1" operator="containsText" text="football">
      <formula>NOT(ISERROR(SEARCH(("football"),(K682))))</formula>
    </cfRule>
  </conditionalFormatting>
  <conditionalFormatting sqref="K682:K717">
    <cfRule type="containsText" dxfId="1" priority="2" operator="containsText" text="baseball">
      <formula>NOT(ISERROR(SEARCH(("baseball"),(K682))))</formula>
    </cfRule>
  </conditionalFormatting>
  <conditionalFormatting sqref="K682:K717">
    <cfRule type="containsText" dxfId="2" priority="3" operator="containsText" text="basketball">
      <formula>NOT(ISERROR(SEARCH(("basketball"),(K682))))</formula>
    </cfRule>
  </conditionalFormatting>
  <conditionalFormatting sqref="K682:K717">
    <cfRule type="containsText" dxfId="3" priority="4" operator="containsText" text="pokemon">
      <formula>NOT(ISERROR(SEARCH(("pokemon"),(K682))))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38"/>
  </cols>
  <sheetData>
    <row r="1">
      <c r="A1" s="89" t="str">
        <f>'Drop 1 Football'!A35+1</f>
        <v>#VALUE!</v>
      </c>
      <c r="B1" s="5"/>
      <c r="C1" s="5"/>
      <c r="D1" s="90" t="s">
        <v>16</v>
      </c>
      <c r="E1" s="90" t="s">
        <v>3460</v>
      </c>
      <c r="F1" s="91">
        <v>2020.0</v>
      </c>
      <c r="G1" s="91" t="s">
        <v>544</v>
      </c>
      <c r="H1" s="91" t="s">
        <v>24</v>
      </c>
      <c r="I1" s="91">
        <v>512.0</v>
      </c>
      <c r="J1" s="91" t="s">
        <v>3461</v>
      </c>
      <c r="K1" s="91" t="s">
        <v>2705</v>
      </c>
      <c r="M1" s="5">
        <v>5.0</v>
      </c>
      <c r="O1" s="93"/>
      <c r="P1" s="94"/>
      <c r="Q1" s="95"/>
    </row>
    <row r="2">
      <c r="A2" s="89" t="str">
        <f t="shared" ref="A2:A5" si="1">A1+1</f>
        <v>#VALUE!</v>
      </c>
      <c r="B2" s="5"/>
      <c r="C2" s="5"/>
      <c r="D2" s="90" t="s">
        <v>21</v>
      </c>
      <c r="E2" s="90" t="s">
        <v>3462</v>
      </c>
      <c r="F2" s="106">
        <v>1995.0</v>
      </c>
      <c r="G2" s="106" t="s">
        <v>3463</v>
      </c>
      <c r="H2" s="107" t="s">
        <v>3464</v>
      </c>
      <c r="I2" s="106">
        <v>6.0</v>
      </c>
      <c r="J2" s="108"/>
      <c r="K2" s="106" t="s">
        <v>763</v>
      </c>
      <c r="M2" s="5">
        <v>5.0</v>
      </c>
      <c r="O2" s="96"/>
      <c r="P2" s="97"/>
      <c r="Q2" s="98"/>
    </row>
    <row r="3">
      <c r="A3" s="89" t="str">
        <f t="shared" si="1"/>
        <v>#VALUE!</v>
      </c>
      <c r="B3" s="5"/>
      <c r="C3" s="5"/>
      <c r="D3" s="90" t="s">
        <v>16</v>
      </c>
      <c r="E3" s="90" t="s">
        <v>3465</v>
      </c>
      <c r="F3" s="99">
        <v>2020.0</v>
      </c>
      <c r="G3" s="99" t="s">
        <v>23</v>
      </c>
      <c r="H3" s="99" t="s">
        <v>3466</v>
      </c>
      <c r="I3" s="99">
        <v>186.0</v>
      </c>
      <c r="J3" s="100"/>
      <c r="K3" s="99" t="s">
        <v>60</v>
      </c>
      <c r="M3" s="5">
        <v>5.0</v>
      </c>
    </row>
    <row r="4">
      <c r="A4" s="89" t="str">
        <f t="shared" si="1"/>
        <v>#VALUE!</v>
      </c>
      <c r="B4" s="5"/>
      <c r="C4" s="5"/>
      <c r="D4" s="90" t="s">
        <v>16</v>
      </c>
      <c r="E4" s="90" t="s">
        <v>3467</v>
      </c>
      <c r="F4" s="106">
        <v>2020.0</v>
      </c>
      <c r="G4" s="106" t="s">
        <v>23</v>
      </c>
      <c r="H4" s="106" t="s">
        <v>24</v>
      </c>
      <c r="I4" s="106" t="s">
        <v>3468</v>
      </c>
      <c r="J4" s="106" t="s">
        <v>200</v>
      </c>
      <c r="K4" s="106" t="s">
        <v>60</v>
      </c>
      <c r="M4" s="5">
        <v>5.0</v>
      </c>
    </row>
    <row r="5">
      <c r="A5" s="89" t="str">
        <f t="shared" si="1"/>
        <v>#VALUE!</v>
      </c>
      <c r="B5" s="5"/>
      <c r="C5" s="5"/>
      <c r="D5" s="90" t="s">
        <v>21</v>
      </c>
      <c r="E5" s="90" t="s">
        <v>3469</v>
      </c>
      <c r="F5" s="5">
        <v>2020.0</v>
      </c>
      <c r="G5" s="5" t="s">
        <v>39</v>
      </c>
      <c r="H5" s="5" t="s">
        <v>46</v>
      </c>
      <c r="I5" s="5">
        <v>24.0</v>
      </c>
      <c r="K5" s="5" t="s">
        <v>1138</v>
      </c>
      <c r="M5" s="5">
        <v>5.0</v>
      </c>
    </row>
    <row r="6">
      <c r="A6" s="89" t="str">
        <f>'Drop 1 BBALL'!A272+1</f>
        <v>#VALUE!</v>
      </c>
      <c r="B6" s="5"/>
      <c r="C6" s="5"/>
      <c r="D6" s="90" t="s">
        <v>21</v>
      </c>
      <c r="E6" s="90" t="s">
        <v>3470</v>
      </c>
      <c r="F6" s="5">
        <v>2015.0</v>
      </c>
      <c r="G6" s="5" t="s">
        <v>83</v>
      </c>
      <c r="H6" s="5" t="s">
        <v>3471</v>
      </c>
      <c r="I6" s="5">
        <v>181.0</v>
      </c>
      <c r="K6" s="5" t="s">
        <v>25</v>
      </c>
      <c r="M6" s="5">
        <v>5.0</v>
      </c>
    </row>
    <row r="7">
      <c r="A7" s="89" t="str">
        <f t="shared" ref="A7:A8" si="2">A6+1</f>
        <v>#VALUE!</v>
      </c>
      <c r="B7" s="111"/>
      <c r="C7" s="111"/>
      <c r="D7" s="115" t="s">
        <v>21</v>
      </c>
      <c r="E7" s="115" t="s">
        <v>3472</v>
      </c>
      <c r="F7" s="111">
        <v>2020.0</v>
      </c>
      <c r="G7" s="111" t="s">
        <v>39</v>
      </c>
      <c r="H7" s="111" t="s">
        <v>24</v>
      </c>
      <c r="I7" s="111">
        <v>18.0</v>
      </c>
      <c r="J7" s="114"/>
      <c r="K7" s="111" t="s">
        <v>666</v>
      </c>
      <c r="M7" s="5">
        <v>5.0</v>
      </c>
    </row>
    <row r="8">
      <c r="A8" s="89" t="str">
        <f t="shared" si="2"/>
        <v>#VALUE!</v>
      </c>
      <c r="B8" s="111"/>
      <c r="C8" s="111"/>
      <c r="D8" s="115" t="s">
        <v>21</v>
      </c>
      <c r="E8" s="115" t="s">
        <v>3473</v>
      </c>
      <c r="F8" s="111">
        <v>2020.0</v>
      </c>
      <c r="G8" s="111" t="s">
        <v>39</v>
      </c>
      <c r="H8" s="111" t="s">
        <v>24</v>
      </c>
      <c r="I8" s="111">
        <v>18.0</v>
      </c>
      <c r="J8" s="114"/>
      <c r="K8" s="111" t="s">
        <v>1138</v>
      </c>
      <c r="M8" s="5">
        <v>5.0</v>
      </c>
    </row>
    <row r="9">
      <c r="A9" s="5">
        <v>11890.0</v>
      </c>
      <c r="D9" s="90" t="s">
        <v>21</v>
      </c>
      <c r="E9" s="90" t="s">
        <v>3474</v>
      </c>
      <c r="F9" s="5">
        <v>1990.0</v>
      </c>
      <c r="G9" s="5" t="s">
        <v>90</v>
      </c>
      <c r="H9" s="5" t="s">
        <v>91</v>
      </c>
      <c r="I9" s="5"/>
      <c r="J9" s="5">
        <v>663.0</v>
      </c>
      <c r="K9" s="5" t="s">
        <v>666</v>
      </c>
      <c r="M9" s="5">
        <v>5.0</v>
      </c>
    </row>
    <row r="10">
      <c r="A10" s="5">
        <v>12412.0</v>
      </c>
      <c r="D10" s="90" t="s">
        <v>21</v>
      </c>
      <c r="E10" s="90" t="s">
        <v>3475</v>
      </c>
      <c r="F10" s="5">
        <v>1991.0</v>
      </c>
      <c r="G10" s="5" t="s">
        <v>3476</v>
      </c>
      <c r="H10" s="5" t="s">
        <v>3477</v>
      </c>
      <c r="I10" s="5" t="s">
        <v>3478</v>
      </c>
      <c r="J10" s="5"/>
      <c r="K10" s="5" t="s">
        <v>3479</v>
      </c>
      <c r="M10" s="5">
        <v>5.0</v>
      </c>
    </row>
    <row r="11">
      <c r="A11" s="89" t="str">
        <f>'Drop 1 Football'!A184+1</f>
        <v>#VALUE!</v>
      </c>
      <c r="B11" s="5"/>
      <c r="C11" s="5"/>
      <c r="D11" s="90" t="s">
        <v>21</v>
      </c>
      <c r="E11" s="90" t="s">
        <v>3480</v>
      </c>
      <c r="F11" s="5">
        <v>2020.0</v>
      </c>
      <c r="G11" s="5" t="s">
        <v>23</v>
      </c>
      <c r="H11" s="5" t="s">
        <v>206</v>
      </c>
      <c r="I11" s="5">
        <v>200.0</v>
      </c>
      <c r="J11" s="5" t="s">
        <v>506</v>
      </c>
      <c r="K11" s="5" t="s">
        <v>72</v>
      </c>
      <c r="M11" s="5">
        <v>10.0</v>
      </c>
    </row>
    <row r="12">
      <c r="A12" s="89" t="str">
        <f>A11+1</f>
        <v>#VALUE!</v>
      </c>
      <c r="B12" s="5"/>
      <c r="C12" s="5"/>
      <c r="D12" s="90" t="s">
        <v>21</v>
      </c>
      <c r="E12" s="90" t="s">
        <v>3481</v>
      </c>
      <c r="F12" s="106">
        <v>1997.0</v>
      </c>
      <c r="G12" s="106" t="s">
        <v>322</v>
      </c>
      <c r="H12" s="107" t="s">
        <v>3482</v>
      </c>
      <c r="I12" s="106">
        <v>139.0</v>
      </c>
      <c r="J12" s="108"/>
      <c r="K12" s="106" t="s">
        <v>763</v>
      </c>
      <c r="M12" s="5">
        <v>10.0</v>
      </c>
    </row>
    <row r="13">
      <c r="A13" s="89">
        <f>'Drop 1 Football'!A198+1</f>
        <v>10641</v>
      </c>
      <c r="B13" s="5"/>
      <c r="C13" s="5"/>
      <c r="D13" s="90" t="s">
        <v>21</v>
      </c>
      <c r="E13" s="90" t="s">
        <v>3483</v>
      </c>
      <c r="F13" s="106">
        <v>2018.0</v>
      </c>
      <c r="G13" s="106" t="s">
        <v>3484</v>
      </c>
      <c r="H13" s="107" t="s">
        <v>689</v>
      </c>
      <c r="I13" s="106" t="s">
        <v>3485</v>
      </c>
      <c r="J13" s="108"/>
      <c r="K13" s="106" t="s">
        <v>25</v>
      </c>
      <c r="M13" s="5">
        <v>10.0</v>
      </c>
    </row>
    <row r="14">
      <c r="A14" s="89">
        <f t="shared" ref="A14:A30" si="3">A13+1</f>
        <v>10642</v>
      </c>
      <c r="B14" s="5"/>
      <c r="C14" s="5"/>
      <c r="D14" s="90" t="s">
        <v>21</v>
      </c>
      <c r="E14" s="90" t="s">
        <v>3486</v>
      </c>
      <c r="F14" s="184">
        <v>2020.0</v>
      </c>
      <c r="G14" s="184" t="s">
        <v>23</v>
      </c>
      <c r="H14" s="184" t="s">
        <v>3487</v>
      </c>
      <c r="I14" s="184">
        <v>186.0</v>
      </c>
      <c r="J14" s="185"/>
      <c r="K14" s="185" t="s">
        <v>25</v>
      </c>
      <c r="M14" s="5">
        <v>10.0</v>
      </c>
    </row>
    <row r="15">
      <c r="A15" s="89">
        <f t="shared" si="3"/>
        <v>10643</v>
      </c>
      <c r="B15" s="5"/>
      <c r="C15" s="5"/>
      <c r="D15" s="90" t="s">
        <v>16</v>
      </c>
      <c r="E15" s="90" t="s">
        <v>3488</v>
      </c>
      <c r="F15" s="106">
        <v>2020.0</v>
      </c>
      <c r="G15" s="106" t="s">
        <v>18</v>
      </c>
      <c r="H15" s="106" t="s">
        <v>19</v>
      </c>
      <c r="I15" s="106">
        <v>145.0</v>
      </c>
      <c r="J15" s="106" t="s">
        <v>3489</v>
      </c>
      <c r="K15" s="106" t="s">
        <v>63</v>
      </c>
      <c r="M15" s="5">
        <v>10.0</v>
      </c>
    </row>
    <row r="16">
      <c r="A16" s="89">
        <f t="shared" si="3"/>
        <v>10644</v>
      </c>
      <c r="B16" s="5"/>
      <c r="C16" s="5"/>
      <c r="D16" s="90" t="s">
        <v>16</v>
      </c>
      <c r="E16" s="90" t="s">
        <v>3490</v>
      </c>
      <c r="F16" s="106">
        <v>2020.0</v>
      </c>
      <c r="G16" s="106" t="s">
        <v>18</v>
      </c>
      <c r="H16" s="106" t="s">
        <v>19</v>
      </c>
      <c r="I16" s="106">
        <v>145.0</v>
      </c>
      <c r="J16" s="106" t="s">
        <v>3489</v>
      </c>
      <c r="K16" s="106" t="s">
        <v>2967</v>
      </c>
      <c r="M16" s="5">
        <v>10.0</v>
      </c>
    </row>
    <row r="17">
      <c r="A17" s="89">
        <f t="shared" si="3"/>
        <v>10645</v>
      </c>
      <c r="B17" s="5"/>
      <c r="C17" s="5"/>
      <c r="D17" s="90" t="s">
        <v>21</v>
      </c>
      <c r="E17" s="90" t="s">
        <v>3469</v>
      </c>
      <c r="F17" s="5">
        <v>2020.0</v>
      </c>
      <c r="G17" s="5" t="s">
        <v>39</v>
      </c>
      <c r="H17" s="5" t="s">
        <v>46</v>
      </c>
      <c r="I17" s="5">
        <v>24.0</v>
      </c>
      <c r="K17" s="5" t="s">
        <v>30</v>
      </c>
      <c r="M17" s="5">
        <v>10.0</v>
      </c>
    </row>
    <row r="18">
      <c r="A18" s="89">
        <f t="shared" si="3"/>
        <v>10646</v>
      </c>
      <c r="B18" s="5"/>
      <c r="C18" s="5"/>
      <c r="D18" s="90" t="s">
        <v>21</v>
      </c>
      <c r="E18" s="90" t="s">
        <v>3491</v>
      </c>
      <c r="F18" s="5">
        <v>2020.0</v>
      </c>
      <c r="G18" s="5" t="s">
        <v>39</v>
      </c>
      <c r="H18" s="5" t="s">
        <v>46</v>
      </c>
      <c r="I18" s="5">
        <v>24.0</v>
      </c>
      <c r="K18" s="5" t="s">
        <v>30</v>
      </c>
      <c r="M18" s="5">
        <v>10.0</v>
      </c>
    </row>
    <row r="19">
      <c r="A19" s="89">
        <f t="shared" si="3"/>
        <v>10647</v>
      </c>
      <c r="B19" s="5"/>
      <c r="C19" s="5"/>
      <c r="D19" s="90" t="s">
        <v>21</v>
      </c>
      <c r="E19" s="90" t="s">
        <v>3492</v>
      </c>
      <c r="F19" s="5">
        <v>2020.0</v>
      </c>
      <c r="G19" s="5" t="s">
        <v>39</v>
      </c>
      <c r="H19" s="5" t="s">
        <v>46</v>
      </c>
      <c r="I19" s="5">
        <v>24.0</v>
      </c>
      <c r="K19" s="5" t="s">
        <v>30</v>
      </c>
      <c r="M19" s="5">
        <v>10.0</v>
      </c>
    </row>
    <row r="20">
      <c r="A20" s="89">
        <f t="shared" si="3"/>
        <v>10648</v>
      </c>
      <c r="B20" s="5"/>
      <c r="C20" s="5"/>
      <c r="D20" s="90" t="s">
        <v>21</v>
      </c>
      <c r="E20" s="90" t="s">
        <v>3493</v>
      </c>
      <c r="F20" s="5">
        <v>2020.0</v>
      </c>
      <c r="G20" s="5" t="s">
        <v>39</v>
      </c>
      <c r="H20" s="5" t="s">
        <v>49</v>
      </c>
      <c r="I20" s="5">
        <v>52.0</v>
      </c>
      <c r="K20" s="5" t="s">
        <v>25</v>
      </c>
      <c r="M20" s="5">
        <v>10.0</v>
      </c>
    </row>
    <row r="21">
      <c r="A21" s="89">
        <f t="shared" si="3"/>
        <v>10649</v>
      </c>
      <c r="B21" s="5"/>
      <c r="C21" s="5"/>
      <c r="D21" s="90" t="s">
        <v>21</v>
      </c>
      <c r="E21" s="90" t="s">
        <v>3494</v>
      </c>
      <c r="F21" s="5">
        <v>2020.0</v>
      </c>
      <c r="G21" s="5" t="s">
        <v>39</v>
      </c>
      <c r="H21" s="5" t="s">
        <v>49</v>
      </c>
      <c r="I21" s="5">
        <v>52.0</v>
      </c>
      <c r="K21" s="5" t="s">
        <v>25</v>
      </c>
      <c r="M21" s="5">
        <v>10.0</v>
      </c>
    </row>
    <row r="22">
      <c r="A22" s="89">
        <f t="shared" si="3"/>
        <v>10650</v>
      </c>
      <c r="B22" s="5"/>
      <c r="C22" s="5"/>
      <c r="D22" s="90" t="s">
        <v>21</v>
      </c>
      <c r="E22" s="90" t="s">
        <v>3495</v>
      </c>
      <c r="F22" s="5">
        <v>2020.0</v>
      </c>
      <c r="G22" s="5" t="s">
        <v>39</v>
      </c>
      <c r="H22" s="5" t="s">
        <v>49</v>
      </c>
      <c r="I22" s="5">
        <v>52.0</v>
      </c>
      <c r="K22" s="5" t="s">
        <v>25</v>
      </c>
      <c r="M22" s="5">
        <v>10.0</v>
      </c>
    </row>
    <row r="23">
      <c r="A23" s="89">
        <f t="shared" si="3"/>
        <v>10651</v>
      </c>
      <c r="B23" s="5"/>
      <c r="C23" s="5"/>
      <c r="D23" s="90" t="s">
        <v>16</v>
      </c>
      <c r="E23" s="90" t="s">
        <v>3496</v>
      </c>
      <c r="F23" s="5">
        <v>2020.0</v>
      </c>
      <c r="G23" s="5" t="s">
        <v>75</v>
      </c>
      <c r="H23" s="5" t="s">
        <v>3497</v>
      </c>
      <c r="I23" s="5" t="s">
        <v>3498</v>
      </c>
      <c r="J23" s="5" t="s">
        <v>3499</v>
      </c>
      <c r="K23" s="5" t="s">
        <v>60</v>
      </c>
      <c r="M23" s="5">
        <v>10.0</v>
      </c>
    </row>
    <row r="24">
      <c r="A24" s="89">
        <f t="shared" si="3"/>
        <v>10652</v>
      </c>
      <c r="B24" s="5"/>
      <c r="C24" s="5"/>
      <c r="D24" s="186" t="s">
        <v>16</v>
      </c>
      <c r="E24" s="90" t="s">
        <v>3500</v>
      </c>
      <c r="F24" s="5">
        <v>2020.0</v>
      </c>
      <c r="G24" s="5" t="s">
        <v>23</v>
      </c>
      <c r="H24" s="5" t="s">
        <v>46</v>
      </c>
      <c r="I24" s="5">
        <v>49.0</v>
      </c>
      <c r="K24" s="5" t="s">
        <v>63</v>
      </c>
      <c r="M24" s="5">
        <v>10.0</v>
      </c>
    </row>
    <row r="25">
      <c r="A25" s="89">
        <f t="shared" si="3"/>
        <v>10653</v>
      </c>
      <c r="B25" s="5"/>
      <c r="C25" s="5"/>
      <c r="D25" s="186" t="s">
        <v>16</v>
      </c>
      <c r="E25" s="90" t="s">
        <v>3501</v>
      </c>
      <c r="F25" s="5">
        <v>2019.0</v>
      </c>
      <c r="G25" s="5" t="s">
        <v>505</v>
      </c>
      <c r="H25" s="5" t="s">
        <v>297</v>
      </c>
      <c r="I25" s="5">
        <v>58.0</v>
      </c>
      <c r="K25" s="5" t="s">
        <v>63</v>
      </c>
      <c r="M25" s="5">
        <v>10.0</v>
      </c>
    </row>
    <row r="26">
      <c r="A26" s="89">
        <f t="shared" si="3"/>
        <v>10654</v>
      </c>
      <c r="B26" s="5"/>
      <c r="C26" s="5"/>
      <c r="D26" s="186" t="s">
        <v>16</v>
      </c>
      <c r="E26" s="90" t="s">
        <v>3502</v>
      </c>
      <c r="F26" s="5">
        <v>2019.0</v>
      </c>
      <c r="G26" s="5" t="s">
        <v>39</v>
      </c>
      <c r="H26" s="5" t="s">
        <v>297</v>
      </c>
      <c r="I26" s="5" t="s">
        <v>3503</v>
      </c>
      <c r="J26" s="5" t="s">
        <v>3504</v>
      </c>
      <c r="K26" s="5" t="s">
        <v>20</v>
      </c>
      <c r="M26" s="5">
        <v>10.0</v>
      </c>
    </row>
    <row r="27">
      <c r="A27" s="89">
        <f t="shared" si="3"/>
        <v>10655</v>
      </c>
      <c r="B27" s="5"/>
      <c r="C27" s="5"/>
      <c r="D27" s="186" t="s">
        <v>16</v>
      </c>
      <c r="E27" s="90" t="s">
        <v>3505</v>
      </c>
      <c r="F27" s="5">
        <v>2019.0</v>
      </c>
      <c r="G27" s="5" t="s">
        <v>505</v>
      </c>
      <c r="H27" s="110" t="s">
        <v>297</v>
      </c>
      <c r="I27" s="5" t="s">
        <v>3506</v>
      </c>
      <c r="J27" s="5" t="s">
        <v>3507</v>
      </c>
      <c r="K27" s="5" t="s">
        <v>60</v>
      </c>
      <c r="M27" s="5">
        <v>10.0</v>
      </c>
    </row>
    <row r="28">
      <c r="A28" s="89">
        <f t="shared" si="3"/>
        <v>10656</v>
      </c>
      <c r="B28" s="5"/>
      <c r="C28" s="5"/>
      <c r="D28" s="90" t="s">
        <v>16</v>
      </c>
      <c r="E28" s="90" t="s">
        <v>3508</v>
      </c>
      <c r="F28" s="5">
        <v>2018.0</v>
      </c>
      <c r="G28" s="5" t="s">
        <v>39</v>
      </c>
      <c r="H28" s="5" t="s">
        <v>297</v>
      </c>
      <c r="I28" s="5" t="s">
        <v>3509</v>
      </c>
      <c r="J28" s="5" t="s">
        <v>661</v>
      </c>
      <c r="K28" s="5" t="s">
        <v>60</v>
      </c>
      <c r="M28" s="5">
        <v>10.0</v>
      </c>
    </row>
    <row r="29">
      <c r="A29" s="89">
        <f t="shared" si="3"/>
        <v>10657</v>
      </c>
      <c r="B29" s="5"/>
      <c r="C29" s="5"/>
      <c r="D29" s="90" t="s">
        <v>16</v>
      </c>
      <c r="E29" s="90" t="s">
        <v>3510</v>
      </c>
      <c r="F29" s="5">
        <v>2019.0</v>
      </c>
      <c r="G29" s="5" t="s">
        <v>789</v>
      </c>
      <c r="H29" s="5" t="s">
        <v>206</v>
      </c>
      <c r="I29" s="5" t="s">
        <v>3511</v>
      </c>
      <c r="K29" s="5" t="s">
        <v>60</v>
      </c>
      <c r="M29" s="5">
        <v>10.0</v>
      </c>
    </row>
    <row r="30">
      <c r="A30" s="89">
        <f t="shared" si="3"/>
        <v>10658</v>
      </c>
      <c r="B30" s="5"/>
      <c r="C30" s="5"/>
      <c r="D30" s="90" t="s">
        <v>16</v>
      </c>
      <c r="E30" s="90" t="s">
        <v>3512</v>
      </c>
      <c r="F30" s="5">
        <v>2011.0</v>
      </c>
      <c r="G30" s="5" t="s">
        <v>62</v>
      </c>
      <c r="H30" s="5" t="s">
        <v>33</v>
      </c>
      <c r="I30" s="5">
        <v>100.0</v>
      </c>
      <c r="J30" s="5" t="s">
        <v>3513</v>
      </c>
      <c r="K30" s="5" t="s">
        <v>60</v>
      </c>
      <c r="M30" s="5">
        <v>10.0</v>
      </c>
    </row>
    <row r="31">
      <c r="A31" s="89" t="str">
        <f>'Drop 1 Football'!A411+1</f>
        <v>#VALUE!</v>
      </c>
      <c r="B31" s="5"/>
      <c r="C31" s="5"/>
      <c r="D31" s="90" t="s">
        <v>21</v>
      </c>
      <c r="E31" s="90" t="s">
        <v>3514</v>
      </c>
      <c r="F31" s="5">
        <v>2020.0</v>
      </c>
      <c r="G31" s="5" t="s">
        <v>39</v>
      </c>
      <c r="H31" s="5" t="s">
        <v>24</v>
      </c>
      <c r="I31" s="5">
        <v>18.0</v>
      </c>
      <c r="K31" s="5" t="s">
        <v>25</v>
      </c>
      <c r="M31" s="5">
        <v>10.0</v>
      </c>
    </row>
    <row r="32">
      <c r="A32" s="89" t="str">
        <f>'Drop 1 BBALL'!A287+1</f>
        <v>#VALUE!</v>
      </c>
      <c r="B32" s="5"/>
      <c r="C32" s="5"/>
      <c r="D32" s="90" t="s">
        <v>21</v>
      </c>
      <c r="E32" s="90" t="s">
        <v>3515</v>
      </c>
      <c r="F32" s="5">
        <v>2020.0</v>
      </c>
      <c r="G32" s="5" t="s">
        <v>3516</v>
      </c>
      <c r="H32" s="5" t="s">
        <v>49</v>
      </c>
      <c r="I32" s="5">
        <v>173.0</v>
      </c>
      <c r="K32" s="5" t="s">
        <v>25</v>
      </c>
      <c r="M32" s="5">
        <v>10.0</v>
      </c>
    </row>
    <row r="33">
      <c r="A33" s="89" t="str">
        <f>'Drop 1 Football'!A453+1</f>
        <v>#VALUE!</v>
      </c>
      <c r="B33" s="111"/>
      <c r="C33" s="111"/>
      <c r="D33" s="115" t="s">
        <v>21</v>
      </c>
      <c r="E33" s="115" t="s">
        <v>3517</v>
      </c>
      <c r="F33" s="111">
        <v>2020.0</v>
      </c>
      <c r="G33" s="111" t="s">
        <v>23</v>
      </c>
      <c r="H33" s="111" t="s">
        <v>3518</v>
      </c>
      <c r="I33" s="111">
        <v>148.0</v>
      </c>
      <c r="J33" s="111" t="s">
        <v>506</v>
      </c>
      <c r="K33" s="111" t="s">
        <v>25</v>
      </c>
      <c r="M33" s="5">
        <v>10.0</v>
      </c>
    </row>
    <row r="34">
      <c r="A34" s="89" t="str">
        <f t="shared" ref="A34:A45" si="4">A33+1</f>
        <v>#VALUE!</v>
      </c>
      <c r="B34" s="111"/>
      <c r="C34" s="111"/>
      <c r="D34" s="115" t="s">
        <v>21</v>
      </c>
      <c r="E34" s="115" t="s">
        <v>3519</v>
      </c>
      <c r="F34" s="111">
        <v>2020.0</v>
      </c>
      <c r="G34" s="111" t="s">
        <v>39</v>
      </c>
      <c r="H34" s="111" t="s">
        <v>24</v>
      </c>
      <c r="I34" s="111">
        <v>18.0</v>
      </c>
      <c r="J34" s="114"/>
      <c r="K34" s="111" t="s">
        <v>25</v>
      </c>
      <c r="M34" s="5">
        <v>10.0</v>
      </c>
    </row>
    <row r="35">
      <c r="A35" s="89" t="str">
        <f t="shared" si="4"/>
        <v>#VALUE!</v>
      </c>
      <c r="B35" s="111"/>
      <c r="C35" s="111"/>
      <c r="D35" s="115" t="s">
        <v>21</v>
      </c>
      <c r="E35" s="115" t="s">
        <v>3520</v>
      </c>
      <c r="F35" s="111">
        <v>2020.0</v>
      </c>
      <c r="G35" s="111" t="s">
        <v>39</v>
      </c>
      <c r="H35" s="111" t="s">
        <v>24</v>
      </c>
      <c r="I35" s="111">
        <v>18.0</v>
      </c>
      <c r="J35" s="114"/>
      <c r="K35" s="111" t="s">
        <v>25</v>
      </c>
      <c r="M35" s="5">
        <v>10.0</v>
      </c>
    </row>
    <row r="36">
      <c r="A36" s="89" t="str">
        <f t="shared" si="4"/>
        <v>#VALUE!</v>
      </c>
      <c r="B36" s="111"/>
      <c r="C36" s="111"/>
      <c r="D36" s="115" t="s">
        <v>21</v>
      </c>
      <c r="E36" s="115" t="s">
        <v>3521</v>
      </c>
      <c r="F36" s="111">
        <v>2020.0</v>
      </c>
      <c r="G36" s="111" t="s">
        <v>39</v>
      </c>
      <c r="H36" s="111" t="s">
        <v>24</v>
      </c>
      <c r="I36" s="111">
        <v>18.0</v>
      </c>
      <c r="J36" s="114"/>
      <c r="K36" s="111" t="s">
        <v>25</v>
      </c>
      <c r="M36" s="5">
        <v>10.0</v>
      </c>
    </row>
    <row r="37">
      <c r="A37" s="89" t="str">
        <f t="shared" si="4"/>
        <v>#VALUE!</v>
      </c>
      <c r="B37" s="111"/>
      <c r="C37" s="111"/>
      <c r="D37" s="115" t="s">
        <v>21</v>
      </c>
      <c r="E37" s="115" t="s">
        <v>3522</v>
      </c>
      <c r="F37" s="111">
        <v>2020.0</v>
      </c>
      <c r="G37" s="111" t="s">
        <v>39</v>
      </c>
      <c r="H37" s="111" t="s">
        <v>24</v>
      </c>
      <c r="I37" s="111">
        <v>18.0</v>
      </c>
      <c r="J37" s="114"/>
      <c r="K37" s="111" t="s">
        <v>25</v>
      </c>
      <c r="M37" s="5">
        <v>10.0</v>
      </c>
    </row>
    <row r="38">
      <c r="A38" s="89" t="str">
        <f t="shared" si="4"/>
        <v>#VALUE!</v>
      </c>
      <c r="B38" s="111"/>
      <c r="C38" s="111"/>
      <c r="D38" s="115" t="s">
        <v>21</v>
      </c>
      <c r="E38" s="115" t="s">
        <v>3523</v>
      </c>
      <c r="F38" s="111">
        <v>2020.0</v>
      </c>
      <c r="G38" s="111" t="s">
        <v>39</v>
      </c>
      <c r="H38" s="111" t="s">
        <v>24</v>
      </c>
      <c r="I38" s="111">
        <v>18.0</v>
      </c>
      <c r="J38" s="114"/>
      <c r="K38" s="111" t="s">
        <v>25</v>
      </c>
      <c r="M38" s="5">
        <v>10.0</v>
      </c>
    </row>
    <row r="39">
      <c r="A39" s="89" t="str">
        <f t="shared" si="4"/>
        <v>#VALUE!</v>
      </c>
      <c r="B39" s="111"/>
      <c r="C39" s="111"/>
      <c r="D39" s="115" t="s">
        <v>21</v>
      </c>
      <c r="E39" s="115" t="s">
        <v>3524</v>
      </c>
      <c r="F39" s="111">
        <v>2020.0</v>
      </c>
      <c r="G39" s="111" t="s">
        <v>39</v>
      </c>
      <c r="H39" s="111" t="s">
        <v>24</v>
      </c>
      <c r="I39" s="111">
        <v>18.0</v>
      </c>
      <c r="J39" s="114"/>
      <c r="K39" s="111" t="s">
        <v>25</v>
      </c>
      <c r="M39" s="5">
        <v>10.0</v>
      </c>
    </row>
    <row r="40">
      <c r="A40" s="89" t="str">
        <f t="shared" si="4"/>
        <v>#VALUE!</v>
      </c>
      <c r="B40" s="111"/>
      <c r="C40" s="111"/>
      <c r="D40" s="115" t="s">
        <v>21</v>
      </c>
      <c r="E40" s="115" t="s">
        <v>3525</v>
      </c>
      <c r="F40" s="111">
        <v>2020.0</v>
      </c>
      <c r="G40" s="111" t="s">
        <v>39</v>
      </c>
      <c r="H40" s="111" t="s">
        <v>24</v>
      </c>
      <c r="I40" s="111">
        <v>18.0</v>
      </c>
      <c r="J40" s="114"/>
      <c r="K40" s="111" t="s">
        <v>25</v>
      </c>
      <c r="M40" s="5">
        <v>10.0</v>
      </c>
    </row>
    <row r="41">
      <c r="A41" s="89" t="str">
        <f t="shared" si="4"/>
        <v>#VALUE!</v>
      </c>
      <c r="B41" s="111"/>
      <c r="C41" s="111"/>
      <c r="D41" s="115" t="s">
        <v>21</v>
      </c>
      <c r="E41" s="115" t="s">
        <v>3526</v>
      </c>
      <c r="F41" s="111">
        <v>2020.0</v>
      </c>
      <c r="G41" s="111" t="s">
        <v>39</v>
      </c>
      <c r="H41" s="111" t="s">
        <v>24</v>
      </c>
      <c r="I41" s="111">
        <v>18.0</v>
      </c>
      <c r="J41" s="114"/>
      <c r="K41" s="111" t="s">
        <v>25</v>
      </c>
      <c r="M41" s="5">
        <v>10.0</v>
      </c>
    </row>
    <row r="42">
      <c r="A42" s="89" t="str">
        <f t="shared" si="4"/>
        <v>#VALUE!</v>
      </c>
      <c r="B42" s="111"/>
      <c r="C42" s="111"/>
      <c r="D42" s="115" t="s">
        <v>21</v>
      </c>
      <c r="E42" s="115" t="s">
        <v>3527</v>
      </c>
      <c r="F42" s="111">
        <v>2020.0</v>
      </c>
      <c r="G42" s="111" t="s">
        <v>39</v>
      </c>
      <c r="H42" s="111" t="s">
        <v>24</v>
      </c>
      <c r="I42" s="111">
        <v>18.0</v>
      </c>
      <c r="J42" s="114"/>
      <c r="K42" s="111" t="s">
        <v>25</v>
      </c>
      <c r="M42" s="5">
        <v>10.0</v>
      </c>
    </row>
    <row r="43">
      <c r="A43" s="89" t="str">
        <f t="shared" si="4"/>
        <v>#VALUE!</v>
      </c>
      <c r="B43" s="111"/>
      <c r="C43" s="111"/>
      <c r="D43" s="115" t="s">
        <v>21</v>
      </c>
      <c r="E43" s="115" t="s">
        <v>3528</v>
      </c>
      <c r="F43" s="111">
        <v>2020.0</v>
      </c>
      <c r="G43" s="111" t="s">
        <v>39</v>
      </c>
      <c r="H43" s="111" t="s">
        <v>24</v>
      </c>
      <c r="I43" s="111">
        <v>18.0</v>
      </c>
      <c r="J43" s="114"/>
      <c r="K43" s="111" t="s">
        <v>25</v>
      </c>
      <c r="M43" s="5">
        <v>10.0</v>
      </c>
    </row>
    <row r="44">
      <c r="A44" s="89" t="str">
        <f t="shared" si="4"/>
        <v>#VALUE!</v>
      </c>
      <c r="B44" s="111"/>
      <c r="C44" s="111"/>
      <c r="D44" s="115" t="s">
        <v>21</v>
      </c>
      <c r="E44" s="115" t="s">
        <v>3529</v>
      </c>
      <c r="F44" s="111">
        <v>2020.0</v>
      </c>
      <c r="G44" s="111" t="s">
        <v>39</v>
      </c>
      <c r="H44" s="111" t="s">
        <v>24</v>
      </c>
      <c r="I44" s="111">
        <v>18.0</v>
      </c>
      <c r="J44" s="114"/>
      <c r="K44" s="111" t="s">
        <v>25</v>
      </c>
      <c r="M44" s="5">
        <v>10.0</v>
      </c>
    </row>
    <row r="45">
      <c r="A45" s="89" t="str">
        <f t="shared" si="4"/>
        <v>#VALUE!</v>
      </c>
      <c r="B45" s="111"/>
      <c r="C45" s="111"/>
      <c r="D45" s="115" t="s">
        <v>21</v>
      </c>
      <c r="E45" s="115" t="s">
        <v>3530</v>
      </c>
      <c r="F45" s="111">
        <v>2020.0</v>
      </c>
      <c r="G45" s="111" t="s">
        <v>39</v>
      </c>
      <c r="H45" s="111" t="s">
        <v>24</v>
      </c>
      <c r="I45" s="111">
        <v>18.0</v>
      </c>
      <c r="J45" s="114"/>
      <c r="K45" s="111" t="s">
        <v>25</v>
      </c>
      <c r="M45" s="5">
        <v>10.0</v>
      </c>
    </row>
    <row r="46">
      <c r="A46" s="89">
        <f>'Drop 1 Football'!A492+1</f>
        <v>12000</v>
      </c>
      <c r="B46" s="5"/>
      <c r="C46" s="5"/>
      <c r="D46" s="90" t="s">
        <v>66</v>
      </c>
      <c r="E46" s="5">
        <v>2862361.0</v>
      </c>
      <c r="F46" s="5">
        <v>2020.0</v>
      </c>
      <c r="G46" s="5" t="s">
        <v>23</v>
      </c>
      <c r="H46" s="5" t="s">
        <v>67</v>
      </c>
      <c r="K46" s="5" t="s">
        <v>467</v>
      </c>
      <c r="M46" s="5">
        <v>10.0</v>
      </c>
    </row>
    <row r="47">
      <c r="A47" s="89" t="str">
        <f>'Drop 1 TCG'!A81+1</f>
        <v>#VALUE!</v>
      </c>
      <c r="D47" s="90" t="s">
        <v>161</v>
      </c>
      <c r="E47" s="90" t="s">
        <v>3531</v>
      </c>
      <c r="F47" s="5">
        <v>94.0</v>
      </c>
      <c r="G47" s="5" t="s">
        <v>905</v>
      </c>
      <c r="H47" s="5" t="s">
        <v>3487</v>
      </c>
      <c r="I47" s="5">
        <v>94.0</v>
      </c>
      <c r="J47" s="5" t="s">
        <v>3532</v>
      </c>
      <c r="K47" s="5" t="s">
        <v>25</v>
      </c>
      <c r="M47" s="5">
        <v>10.0</v>
      </c>
    </row>
    <row r="48">
      <c r="A48" s="89" t="str">
        <f t="shared" ref="A48:A49" si="5">A47+1</f>
        <v>#VALUE!</v>
      </c>
      <c r="D48" s="90" t="s">
        <v>21</v>
      </c>
      <c r="E48" s="90" t="s">
        <v>3533</v>
      </c>
      <c r="F48" s="5">
        <v>2019.0</v>
      </c>
      <c r="G48" s="5" t="s">
        <v>212</v>
      </c>
      <c r="H48" s="5" t="s">
        <v>67</v>
      </c>
      <c r="I48" s="5">
        <v>18.0</v>
      </c>
      <c r="J48" s="5" t="s">
        <v>214</v>
      </c>
      <c r="K48" s="5" t="s">
        <v>25</v>
      </c>
      <c r="M48" s="5">
        <v>10.0</v>
      </c>
    </row>
    <row r="49">
      <c r="A49" s="89" t="str">
        <f t="shared" si="5"/>
        <v>#VALUE!</v>
      </c>
      <c r="D49" s="90" t="s">
        <v>21</v>
      </c>
      <c r="E49" s="90" t="s">
        <v>3534</v>
      </c>
      <c r="F49" s="5">
        <v>2019.0</v>
      </c>
      <c r="G49" s="5" t="s">
        <v>212</v>
      </c>
      <c r="H49" s="5" t="s">
        <v>67</v>
      </c>
      <c r="I49" s="5">
        <v>18.0</v>
      </c>
      <c r="J49" s="5" t="s">
        <v>214</v>
      </c>
      <c r="K49" s="5" t="s">
        <v>25</v>
      </c>
      <c r="M49" s="5">
        <v>10.0</v>
      </c>
    </row>
    <row r="50">
      <c r="A50" s="5">
        <v>11731.0</v>
      </c>
      <c r="D50" s="90" t="s">
        <v>21</v>
      </c>
      <c r="E50" s="90" t="s">
        <v>3535</v>
      </c>
      <c r="F50" s="5">
        <v>2019.0</v>
      </c>
      <c r="G50" s="5" t="s">
        <v>195</v>
      </c>
      <c r="H50" s="5" t="s">
        <v>3536</v>
      </c>
      <c r="I50" s="5" t="s">
        <v>3537</v>
      </c>
      <c r="J50" s="5">
        <v>53.0</v>
      </c>
      <c r="K50" s="5" t="s">
        <v>30</v>
      </c>
      <c r="M50" s="5">
        <v>10.0</v>
      </c>
    </row>
    <row r="51">
      <c r="A51" s="5">
        <v>11868.0</v>
      </c>
      <c r="D51" s="90" t="s">
        <v>21</v>
      </c>
      <c r="E51" s="90" t="s">
        <v>3538</v>
      </c>
      <c r="F51" s="5">
        <v>1987.0</v>
      </c>
      <c r="G51" s="5" t="s">
        <v>2103</v>
      </c>
      <c r="H51" s="5" t="s">
        <v>3539</v>
      </c>
      <c r="I51" s="5"/>
      <c r="J51" s="5" t="s">
        <v>3540</v>
      </c>
      <c r="K51" s="5" t="s">
        <v>72</v>
      </c>
      <c r="M51" s="5">
        <v>10.0</v>
      </c>
    </row>
    <row r="52">
      <c r="A52" s="5">
        <v>11888.0</v>
      </c>
      <c r="D52" s="90" t="s">
        <v>21</v>
      </c>
      <c r="E52" s="90" t="s">
        <v>3541</v>
      </c>
      <c r="F52" s="5">
        <v>1990.0</v>
      </c>
      <c r="G52" s="5" t="s">
        <v>90</v>
      </c>
      <c r="H52" s="5" t="s">
        <v>91</v>
      </c>
      <c r="I52" s="5"/>
      <c r="J52" s="5">
        <v>663.0</v>
      </c>
      <c r="K52" s="5" t="s">
        <v>72</v>
      </c>
      <c r="M52" s="5">
        <v>10.0</v>
      </c>
    </row>
    <row r="53">
      <c r="A53" s="5">
        <v>11889.0</v>
      </c>
      <c r="D53" s="90" t="s">
        <v>21</v>
      </c>
      <c r="E53" s="90" t="s">
        <v>3542</v>
      </c>
      <c r="F53" s="5">
        <v>1990.0</v>
      </c>
      <c r="G53" s="5" t="s">
        <v>90</v>
      </c>
      <c r="H53" s="5" t="s">
        <v>91</v>
      </c>
      <c r="I53" s="5"/>
      <c r="J53" s="5">
        <v>663.0</v>
      </c>
      <c r="K53" s="5" t="s">
        <v>72</v>
      </c>
      <c r="M53" s="5">
        <v>10.0</v>
      </c>
    </row>
    <row r="54">
      <c r="A54" s="5">
        <v>12020.0</v>
      </c>
      <c r="D54" s="90" t="s">
        <v>21</v>
      </c>
      <c r="E54" s="90" t="s">
        <v>3543</v>
      </c>
      <c r="F54" s="5">
        <v>1992.0</v>
      </c>
      <c r="G54" s="5" t="s">
        <v>134</v>
      </c>
      <c r="H54" s="5" t="s">
        <v>107</v>
      </c>
      <c r="I54" s="5" t="s">
        <v>3544</v>
      </c>
      <c r="J54" s="5">
        <v>2.0</v>
      </c>
      <c r="K54" s="5" t="s">
        <v>72</v>
      </c>
      <c r="M54" s="5">
        <v>10.0</v>
      </c>
    </row>
    <row r="55">
      <c r="A55" s="5">
        <v>12021.0</v>
      </c>
      <c r="D55" s="90" t="s">
        <v>21</v>
      </c>
      <c r="E55" s="90" t="s">
        <v>3545</v>
      </c>
      <c r="F55" s="5">
        <v>1992.0</v>
      </c>
      <c r="G55" s="5" t="s">
        <v>134</v>
      </c>
      <c r="H55" s="5" t="s">
        <v>107</v>
      </c>
      <c r="I55" s="5" t="s">
        <v>3544</v>
      </c>
      <c r="J55" s="5">
        <v>2.0</v>
      </c>
      <c r="K55" s="5" t="s">
        <v>72</v>
      </c>
      <c r="M55" s="5">
        <v>10.0</v>
      </c>
    </row>
    <row r="56">
      <c r="A56" s="5">
        <v>12022.0</v>
      </c>
      <c r="D56" s="90" t="s">
        <v>21</v>
      </c>
      <c r="E56" s="90" t="s">
        <v>3546</v>
      </c>
      <c r="F56" s="5">
        <v>1992.0</v>
      </c>
      <c r="G56" s="5" t="s">
        <v>134</v>
      </c>
      <c r="H56" s="5" t="s">
        <v>107</v>
      </c>
      <c r="I56" s="5" t="s">
        <v>3544</v>
      </c>
      <c r="J56" s="5">
        <v>2.0</v>
      </c>
      <c r="K56" s="5" t="s">
        <v>72</v>
      </c>
      <c r="M56" s="5">
        <v>10.0</v>
      </c>
    </row>
    <row r="57">
      <c r="A57" s="5">
        <v>12023.0</v>
      </c>
      <c r="D57" s="90" t="s">
        <v>21</v>
      </c>
      <c r="E57" s="90" t="s">
        <v>3547</v>
      </c>
      <c r="F57" s="5">
        <v>1991.0</v>
      </c>
      <c r="G57" s="5" t="s">
        <v>1802</v>
      </c>
      <c r="H57" s="5" t="s">
        <v>107</v>
      </c>
      <c r="I57" s="5"/>
      <c r="J57" s="5">
        <v>55.0</v>
      </c>
      <c r="K57" s="5" t="s">
        <v>666</v>
      </c>
      <c r="M57" s="5">
        <v>10.0</v>
      </c>
    </row>
    <row r="58">
      <c r="A58" s="5">
        <v>12025.0</v>
      </c>
      <c r="D58" s="90" t="s">
        <v>21</v>
      </c>
      <c r="E58" s="90" t="s">
        <v>3548</v>
      </c>
      <c r="F58" s="5">
        <v>1991.0</v>
      </c>
      <c r="G58" s="5" t="s">
        <v>1802</v>
      </c>
      <c r="H58" s="5" t="s">
        <v>107</v>
      </c>
      <c r="I58" s="5"/>
      <c r="J58" s="5">
        <v>55.0</v>
      </c>
      <c r="K58" s="5" t="s">
        <v>666</v>
      </c>
      <c r="M58" s="5">
        <v>10.0</v>
      </c>
    </row>
    <row r="59">
      <c r="A59" s="5">
        <v>12033.0</v>
      </c>
      <c r="D59" s="90" t="s">
        <v>21</v>
      </c>
      <c r="E59" s="90" t="s">
        <v>3549</v>
      </c>
      <c r="F59" s="5">
        <v>2020.0</v>
      </c>
      <c r="G59" s="5" t="s">
        <v>151</v>
      </c>
      <c r="H59" s="5" t="s">
        <v>46</v>
      </c>
      <c r="I59" s="5"/>
      <c r="J59" s="5">
        <v>11.0</v>
      </c>
      <c r="K59" s="5" t="s">
        <v>25</v>
      </c>
      <c r="M59" s="5">
        <v>10.0</v>
      </c>
    </row>
    <row r="60">
      <c r="A60" s="5" t="s">
        <v>2854</v>
      </c>
      <c r="D60" s="90" t="s">
        <v>21</v>
      </c>
      <c r="E60" s="90" t="s">
        <v>3550</v>
      </c>
      <c r="F60" s="5">
        <v>1991.0</v>
      </c>
      <c r="G60" s="5" t="s">
        <v>1802</v>
      </c>
      <c r="H60" s="5" t="s">
        <v>107</v>
      </c>
      <c r="I60" s="5">
        <v>55.0</v>
      </c>
      <c r="J60" s="5" t="s">
        <v>105</v>
      </c>
      <c r="K60" s="5" t="s">
        <v>72</v>
      </c>
      <c r="M60" s="5">
        <v>10.0</v>
      </c>
    </row>
    <row r="61">
      <c r="A61" s="5" t="s">
        <v>2854</v>
      </c>
      <c r="D61" s="90" t="s">
        <v>21</v>
      </c>
      <c r="E61" s="90" t="s">
        <v>3551</v>
      </c>
      <c r="F61" s="5">
        <v>1991.0</v>
      </c>
      <c r="G61" s="5" t="s">
        <v>1802</v>
      </c>
      <c r="H61" s="5" t="s">
        <v>107</v>
      </c>
      <c r="I61" s="5">
        <v>55.0</v>
      </c>
      <c r="J61" s="5" t="s">
        <v>105</v>
      </c>
      <c r="K61" s="5" t="s">
        <v>72</v>
      </c>
      <c r="M61" s="5">
        <v>10.0</v>
      </c>
    </row>
    <row r="62">
      <c r="A62" s="5" t="s">
        <v>2854</v>
      </c>
      <c r="D62" s="112"/>
      <c r="E62" s="90" t="s">
        <v>3552</v>
      </c>
      <c r="F62" s="5">
        <v>1990.0</v>
      </c>
      <c r="G62" s="5" t="s">
        <v>62</v>
      </c>
      <c r="H62" s="5" t="s">
        <v>91</v>
      </c>
      <c r="I62" s="5">
        <v>414.0</v>
      </c>
      <c r="J62" s="5" t="s">
        <v>246</v>
      </c>
      <c r="K62" s="5" t="s">
        <v>666</v>
      </c>
      <c r="M62" s="5">
        <v>10.0</v>
      </c>
    </row>
    <row r="63">
      <c r="A63" s="5" t="s">
        <v>2854</v>
      </c>
      <c r="D63" s="112"/>
      <c r="E63" s="90" t="s">
        <v>3553</v>
      </c>
      <c r="F63" s="5">
        <v>1987.0</v>
      </c>
      <c r="G63" s="5" t="s">
        <v>102</v>
      </c>
      <c r="H63" s="5" t="s">
        <v>120</v>
      </c>
      <c r="I63" s="5">
        <v>604.0</v>
      </c>
      <c r="J63" s="5" t="s">
        <v>105</v>
      </c>
      <c r="K63" s="5" t="s">
        <v>666</v>
      </c>
      <c r="M63" s="5">
        <v>10.0</v>
      </c>
    </row>
    <row r="64">
      <c r="A64" s="5" t="s">
        <v>2854</v>
      </c>
      <c r="D64" s="112"/>
      <c r="E64" s="90" t="s">
        <v>3554</v>
      </c>
      <c r="F64" s="5">
        <v>1993.0</v>
      </c>
      <c r="G64" s="5" t="s">
        <v>131</v>
      </c>
      <c r="H64" s="5" t="s">
        <v>193</v>
      </c>
      <c r="I64" s="5">
        <v>707.0</v>
      </c>
      <c r="J64" s="5" t="s">
        <v>105</v>
      </c>
      <c r="K64" s="5" t="s">
        <v>72</v>
      </c>
      <c r="M64" s="5">
        <v>10.0</v>
      </c>
    </row>
    <row r="65">
      <c r="A65" s="5" t="s">
        <v>2854</v>
      </c>
      <c r="D65" s="112"/>
      <c r="E65" s="90" t="s">
        <v>3555</v>
      </c>
      <c r="F65" s="5">
        <v>2001.0</v>
      </c>
      <c r="G65" s="5" t="s">
        <v>62</v>
      </c>
      <c r="H65" s="5" t="s">
        <v>3556</v>
      </c>
      <c r="I65" s="5">
        <v>146.0</v>
      </c>
      <c r="J65" s="5" t="s">
        <v>3557</v>
      </c>
      <c r="K65" s="5" t="s">
        <v>72</v>
      </c>
      <c r="M65" s="5">
        <v>10.0</v>
      </c>
    </row>
    <row r="66">
      <c r="A66" s="5" t="s">
        <v>2854</v>
      </c>
      <c r="B66" s="5" t="s">
        <v>3558</v>
      </c>
      <c r="D66" s="112"/>
      <c r="E66" s="90" t="s">
        <v>3559</v>
      </c>
      <c r="F66" s="5">
        <v>2012.0</v>
      </c>
      <c r="G66" s="5" t="s">
        <v>62</v>
      </c>
      <c r="H66" s="5" t="s">
        <v>157</v>
      </c>
      <c r="I66" s="5">
        <v>129.0</v>
      </c>
      <c r="J66" s="5" t="s">
        <v>3560</v>
      </c>
      <c r="K66" s="5" t="s">
        <v>30</v>
      </c>
      <c r="M66" s="5">
        <v>10.0</v>
      </c>
    </row>
    <row r="67">
      <c r="A67" s="5" t="s">
        <v>2854</v>
      </c>
      <c r="D67" s="112"/>
      <c r="E67" s="90" t="s">
        <v>3561</v>
      </c>
      <c r="F67" s="5">
        <v>2012.0</v>
      </c>
      <c r="G67" s="5" t="s">
        <v>62</v>
      </c>
      <c r="H67" s="5" t="s">
        <v>3562</v>
      </c>
      <c r="I67" s="5">
        <v>396.0</v>
      </c>
      <c r="J67" s="5" t="s">
        <v>3563</v>
      </c>
      <c r="K67" s="5" t="s">
        <v>30</v>
      </c>
      <c r="M67" s="5">
        <v>10.0</v>
      </c>
    </row>
    <row r="68">
      <c r="A68" s="5" t="s">
        <v>2854</v>
      </c>
      <c r="D68" s="112"/>
      <c r="E68" s="90" t="s">
        <v>3564</v>
      </c>
      <c r="F68" s="5">
        <v>2012.0</v>
      </c>
      <c r="G68" s="5" t="s">
        <v>62</v>
      </c>
      <c r="H68" s="5" t="s">
        <v>3565</v>
      </c>
      <c r="I68" s="5">
        <v>462.0</v>
      </c>
      <c r="J68" s="5" t="s">
        <v>3566</v>
      </c>
      <c r="K68" s="5" t="s">
        <v>30</v>
      </c>
      <c r="M68" s="5">
        <v>10.0</v>
      </c>
    </row>
    <row r="69">
      <c r="A69" s="5" t="s">
        <v>2854</v>
      </c>
      <c r="D69" s="112"/>
      <c r="E69" s="90" t="s">
        <v>3567</v>
      </c>
      <c r="F69" s="5">
        <v>2012.0</v>
      </c>
      <c r="G69" s="5" t="s">
        <v>62</v>
      </c>
      <c r="H69" s="5" t="s">
        <v>3568</v>
      </c>
      <c r="I69" s="5">
        <v>660.0</v>
      </c>
      <c r="J69" s="5" t="s">
        <v>3569</v>
      </c>
      <c r="K69" s="5" t="s">
        <v>30</v>
      </c>
      <c r="M69" s="5">
        <v>10.0</v>
      </c>
    </row>
    <row r="70">
      <c r="A70" s="5" t="s">
        <v>2854</v>
      </c>
      <c r="D70" s="90" t="s">
        <v>21</v>
      </c>
      <c r="E70" s="90" t="s">
        <v>3570</v>
      </c>
      <c r="F70" s="5">
        <v>2019.0</v>
      </c>
      <c r="G70" s="5" t="s">
        <v>240</v>
      </c>
      <c r="H70" s="5" t="s">
        <v>81</v>
      </c>
      <c r="I70" s="5">
        <v>71.0</v>
      </c>
      <c r="J70" s="5" t="s">
        <v>105</v>
      </c>
      <c r="K70" s="5" t="s">
        <v>72</v>
      </c>
      <c r="M70" s="5">
        <v>10.0</v>
      </c>
    </row>
    <row r="71">
      <c r="A71" s="5" t="s">
        <v>2854</v>
      </c>
      <c r="D71" s="90" t="s">
        <v>21</v>
      </c>
      <c r="E71" s="90" t="s">
        <v>3571</v>
      </c>
      <c r="F71" s="5">
        <v>2019.0</v>
      </c>
      <c r="G71" s="5" t="s">
        <v>240</v>
      </c>
      <c r="H71" s="5" t="s">
        <v>81</v>
      </c>
      <c r="I71" s="5">
        <v>71.0</v>
      </c>
      <c r="J71" s="5" t="s">
        <v>105</v>
      </c>
      <c r="K71" s="5" t="s">
        <v>72</v>
      </c>
      <c r="M71" s="5">
        <v>10.0</v>
      </c>
    </row>
    <row r="72">
      <c r="A72" s="5" t="s">
        <v>2854</v>
      </c>
      <c r="D72" s="90" t="s">
        <v>21</v>
      </c>
      <c r="E72" s="90" t="s">
        <v>3572</v>
      </c>
      <c r="F72" s="5">
        <v>2019.0</v>
      </c>
      <c r="G72" s="5" t="s">
        <v>240</v>
      </c>
      <c r="H72" s="5" t="s">
        <v>81</v>
      </c>
      <c r="I72" s="5">
        <v>71.0</v>
      </c>
      <c r="J72" s="5" t="s">
        <v>243</v>
      </c>
      <c r="K72" s="5" t="s">
        <v>72</v>
      </c>
      <c r="M72" s="5">
        <v>10.0</v>
      </c>
    </row>
    <row r="73">
      <c r="A73" s="5" t="s">
        <v>2854</v>
      </c>
      <c r="D73" s="90" t="s">
        <v>21</v>
      </c>
      <c r="E73" s="90" t="s">
        <v>3573</v>
      </c>
      <c r="F73" s="5">
        <v>2019.0</v>
      </c>
      <c r="G73" s="5" t="s">
        <v>240</v>
      </c>
      <c r="H73" s="5" t="s">
        <v>81</v>
      </c>
      <c r="I73" s="5">
        <v>71.0</v>
      </c>
      <c r="J73" s="5" t="s">
        <v>243</v>
      </c>
      <c r="K73" s="5" t="s">
        <v>72</v>
      </c>
      <c r="M73" s="5">
        <v>10.0</v>
      </c>
    </row>
    <row r="74">
      <c r="A74" s="5" t="s">
        <v>2854</v>
      </c>
      <c r="D74" s="90" t="s">
        <v>21</v>
      </c>
      <c r="E74" s="90" t="s">
        <v>3574</v>
      </c>
      <c r="F74" s="5">
        <v>2019.0</v>
      </c>
      <c r="G74" s="5" t="s">
        <v>240</v>
      </c>
      <c r="H74" s="5" t="s">
        <v>81</v>
      </c>
      <c r="I74" s="5">
        <v>71.0</v>
      </c>
      <c r="J74" s="5" t="s">
        <v>243</v>
      </c>
      <c r="K74" s="5" t="s">
        <v>72</v>
      </c>
      <c r="M74" s="5">
        <v>10.0</v>
      </c>
    </row>
    <row r="75">
      <c r="A75" s="5" t="s">
        <v>2854</v>
      </c>
      <c r="D75" s="90" t="s">
        <v>21</v>
      </c>
      <c r="E75" s="90" t="s">
        <v>3575</v>
      </c>
      <c r="F75" s="5">
        <v>2019.0</v>
      </c>
      <c r="G75" s="5" t="s">
        <v>240</v>
      </c>
      <c r="H75" s="5" t="s">
        <v>81</v>
      </c>
      <c r="I75" s="5">
        <v>71.0</v>
      </c>
      <c r="J75" s="5" t="s">
        <v>243</v>
      </c>
      <c r="K75" s="5" t="s">
        <v>72</v>
      </c>
      <c r="M75" s="5">
        <v>10.0</v>
      </c>
    </row>
    <row r="76">
      <c r="A76" s="5" t="s">
        <v>2854</v>
      </c>
      <c r="D76" s="90" t="s">
        <v>21</v>
      </c>
      <c r="E76" s="90" t="s">
        <v>3576</v>
      </c>
      <c r="F76" s="5">
        <v>2019.0</v>
      </c>
      <c r="G76" s="5" t="s">
        <v>240</v>
      </c>
      <c r="H76" s="5" t="s">
        <v>81</v>
      </c>
      <c r="I76" s="5">
        <v>71.0</v>
      </c>
      <c r="J76" s="5" t="s">
        <v>243</v>
      </c>
      <c r="K76" s="5" t="s">
        <v>72</v>
      </c>
      <c r="M76" s="5">
        <v>10.0</v>
      </c>
    </row>
    <row r="77">
      <c r="A77" s="5" t="s">
        <v>2854</v>
      </c>
      <c r="D77" s="90" t="s">
        <v>21</v>
      </c>
      <c r="E77" s="90" t="s">
        <v>3577</v>
      </c>
      <c r="F77" s="5">
        <v>1978.0</v>
      </c>
      <c r="G77" s="5" t="s">
        <v>62</v>
      </c>
      <c r="H77" s="5" t="s">
        <v>3578</v>
      </c>
      <c r="I77" s="5">
        <v>540.0</v>
      </c>
      <c r="J77" s="5" t="s">
        <v>105</v>
      </c>
      <c r="K77" s="5" t="s">
        <v>666</v>
      </c>
      <c r="M77" s="5">
        <v>10.0</v>
      </c>
    </row>
    <row r="78">
      <c r="A78" s="5" t="s">
        <v>2854</v>
      </c>
      <c r="D78" s="90" t="s">
        <v>21</v>
      </c>
      <c r="E78" s="90" t="s">
        <v>3579</v>
      </c>
      <c r="F78" s="5">
        <v>1978.0</v>
      </c>
      <c r="G78" s="5" t="s">
        <v>62</v>
      </c>
      <c r="H78" s="5" t="s">
        <v>3580</v>
      </c>
      <c r="I78" s="5">
        <v>135.0</v>
      </c>
      <c r="J78" s="5" t="s">
        <v>105</v>
      </c>
      <c r="K78" s="5" t="s">
        <v>72</v>
      </c>
      <c r="M78" s="5">
        <v>10.0</v>
      </c>
    </row>
    <row r="79">
      <c r="A79" s="5" t="s">
        <v>2854</v>
      </c>
      <c r="D79" s="90" t="s">
        <v>21</v>
      </c>
      <c r="E79" s="90" t="s">
        <v>3581</v>
      </c>
      <c r="F79" s="5">
        <v>2019.0</v>
      </c>
      <c r="G79" s="5" t="s">
        <v>240</v>
      </c>
      <c r="H79" s="5" t="s">
        <v>81</v>
      </c>
      <c r="I79" s="5">
        <v>71.0</v>
      </c>
      <c r="J79" s="5" t="s">
        <v>105</v>
      </c>
      <c r="K79" s="5" t="s">
        <v>72</v>
      </c>
      <c r="M79" s="5">
        <v>10.0</v>
      </c>
    </row>
    <row r="80">
      <c r="A80" s="5" t="s">
        <v>2854</v>
      </c>
      <c r="D80" s="90" t="s">
        <v>21</v>
      </c>
      <c r="E80" s="90" t="s">
        <v>3582</v>
      </c>
      <c r="F80" s="5">
        <v>2019.0</v>
      </c>
      <c r="G80" s="5" t="s">
        <v>240</v>
      </c>
      <c r="H80" s="5" t="s">
        <v>81</v>
      </c>
      <c r="I80" s="5">
        <v>71.0</v>
      </c>
      <c r="J80" s="5" t="s">
        <v>105</v>
      </c>
      <c r="K80" s="5" t="s">
        <v>72</v>
      </c>
      <c r="M80" s="5">
        <v>10.0</v>
      </c>
    </row>
    <row r="81">
      <c r="A81" s="5" t="s">
        <v>2854</v>
      </c>
      <c r="D81" s="90" t="s">
        <v>21</v>
      </c>
      <c r="E81" s="90" t="s">
        <v>3583</v>
      </c>
      <c r="F81" s="5">
        <v>2009.0</v>
      </c>
      <c r="G81" s="5" t="s">
        <v>3584</v>
      </c>
      <c r="H81" s="5" t="s">
        <v>275</v>
      </c>
      <c r="I81" s="5"/>
      <c r="J81" s="5" t="s">
        <v>3585</v>
      </c>
      <c r="K81" s="5" t="s">
        <v>3586</v>
      </c>
      <c r="M81" s="5">
        <v>10.0</v>
      </c>
    </row>
    <row r="82">
      <c r="A82" s="5" t="s">
        <v>2854</v>
      </c>
      <c r="D82" s="90" t="s">
        <v>21</v>
      </c>
      <c r="E82" s="90" t="s">
        <v>3587</v>
      </c>
      <c r="F82" s="5">
        <v>1978.0</v>
      </c>
      <c r="G82" s="5" t="s">
        <v>62</v>
      </c>
      <c r="H82" s="5" t="s">
        <v>519</v>
      </c>
      <c r="I82" s="5">
        <v>530.0</v>
      </c>
      <c r="J82" s="5" t="s">
        <v>105</v>
      </c>
      <c r="K82" s="5" t="s">
        <v>666</v>
      </c>
      <c r="M82" s="5">
        <v>10.0</v>
      </c>
    </row>
    <row r="83">
      <c r="A83" s="5" t="s">
        <v>2854</v>
      </c>
      <c r="D83" s="90" t="s">
        <v>21</v>
      </c>
      <c r="E83" s="90" t="s">
        <v>3588</v>
      </c>
      <c r="F83" s="5">
        <v>2015.0</v>
      </c>
      <c r="G83" s="5" t="s">
        <v>151</v>
      </c>
      <c r="H83" s="5" t="s">
        <v>3589</v>
      </c>
      <c r="I83" s="5" t="s">
        <v>3590</v>
      </c>
      <c r="J83" s="5" t="s">
        <v>169</v>
      </c>
      <c r="K83" s="5" t="s">
        <v>25</v>
      </c>
      <c r="M83" s="5">
        <v>10.0</v>
      </c>
    </row>
    <row r="84">
      <c r="A84" s="5" t="s">
        <v>2854</v>
      </c>
      <c r="D84" s="90" t="s">
        <v>21</v>
      </c>
      <c r="E84" s="90" t="s">
        <v>3591</v>
      </c>
      <c r="F84" s="5">
        <v>1990.0</v>
      </c>
      <c r="G84" s="5" t="s">
        <v>62</v>
      </c>
      <c r="H84" s="5" t="s">
        <v>91</v>
      </c>
      <c r="I84" s="5">
        <v>414.0</v>
      </c>
      <c r="J84" s="5" t="s">
        <v>246</v>
      </c>
      <c r="K84" s="5" t="s">
        <v>1797</v>
      </c>
      <c r="M84" s="5">
        <v>10.0</v>
      </c>
    </row>
    <row r="85">
      <c r="A85" s="5" t="s">
        <v>2854</v>
      </c>
      <c r="D85" s="90" t="s">
        <v>66</v>
      </c>
      <c r="E85" s="90" t="s">
        <v>3592</v>
      </c>
      <c r="F85" s="5">
        <v>1991.0</v>
      </c>
      <c r="G85" s="5" t="s">
        <v>3593</v>
      </c>
      <c r="H85" s="5" t="s">
        <v>3594</v>
      </c>
      <c r="I85" s="5" t="s">
        <v>3595</v>
      </c>
      <c r="J85" s="5" t="s">
        <v>3596</v>
      </c>
      <c r="K85" s="5" t="s">
        <v>467</v>
      </c>
      <c r="M85" s="5">
        <v>10.0</v>
      </c>
    </row>
    <row r="86">
      <c r="A86" s="5" t="s">
        <v>2854</v>
      </c>
      <c r="D86" s="90" t="s">
        <v>66</v>
      </c>
      <c r="E86" s="90" t="s">
        <v>3597</v>
      </c>
      <c r="F86" s="5">
        <v>1991.0</v>
      </c>
      <c r="G86" s="5" t="s">
        <v>3593</v>
      </c>
      <c r="H86" s="5" t="s">
        <v>3594</v>
      </c>
      <c r="I86" s="5" t="s">
        <v>3595</v>
      </c>
      <c r="J86" s="5" t="s">
        <v>3596</v>
      </c>
      <c r="K86" s="5" t="s">
        <v>467</v>
      </c>
      <c r="M86" s="5">
        <v>10.0</v>
      </c>
    </row>
    <row r="87">
      <c r="A87" s="5" t="s">
        <v>2854</v>
      </c>
      <c r="D87" s="90" t="s">
        <v>66</v>
      </c>
      <c r="E87" s="90" t="s">
        <v>3598</v>
      </c>
      <c r="F87" s="5">
        <v>1991.0</v>
      </c>
      <c r="G87" s="5" t="s">
        <v>3593</v>
      </c>
      <c r="H87" s="5" t="s">
        <v>3594</v>
      </c>
      <c r="I87" s="5" t="s">
        <v>3595</v>
      </c>
      <c r="J87" s="5" t="s">
        <v>3596</v>
      </c>
      <c r="K87" s="5" t="s">
        <v>467</v>
      </c>
      <c r="M87" s="5">
        <v>10.0</v>
      </c>
    </row>
    <row r="88">
      <c r="A88" s="5" t="s">
        <v>2854</v>
      </c>
      <c r="D88" s="121" t="s">
        <v>66</v>
      </c>
      <c r="E88" s="122" t="s">
        <v>3599</v>
      </c>
      <c r="F88" s="116">
        <v>1991.0</v>
      </c>
      <c r="G88" s="117" t="s">
        <v>3593</v>
      </c>
      <c r="H88" s="117" t="s">
        <v>3594</v>
      </c>
      <c r="I88" s="117" t="s">
        <v>3595</v>
      </c>
      <c r="J88" s="117" t="s">
        <v>3596</v>
      </c>
      <c r="K88" s="117" t="s">
        <v>467</v>
      </c>
      <c r="M88" s="5">
        <v>10.0</v>
      </c>
    </row>
    <row r="89">
      <c r="A89" s="5" t="s">
        <v>2854</v>
      </c>
      <c r="D89" s="121" t="s">
        <v>66</v>
      </c>
      <c r="E89" s="122" t="s">
        <v>3600</v>
      </c>
      <c r="F89" s="116">
        <v>1991.0</v>
      </c>
      <c r="G89" s="117" t="s">
        <v>3593</v>
      </c>
      <c r="H89" s="117" t="s">
        <v>3594</v>
      </c>
      <c r="I89" s="117" t="s">
        <v>3595</v>
      </c>
      <c r="J89" s="117" t="s">
        <v>3596</v>
      </c>
      <c r="K89" s="117" t="s">
        <v>467</v>
      </c>
      <c r="M89" s="5">
        <v>10.0</v>
      </c>
    </row>
    <row r="90">
      <c r="A90" s="5" t="s">
        <v>2854</v>
      </c>
      <c r="D90" s="121" t="s">
        <v>66</v>
      </c>
      <c r="E90" s="122" t="s">
        <v>3601</v>
      </c>
      <c r="F90" s="116">
        <v>1991.0</v>
      </c>
      <c r="G90" s="117" t="s">
        <v>3593</v>
      </c>
      <c r="H90" s="117" t="s">
        <v>3594</v>
      </c>
      <c r="I90" s="117" t="s">
        <v>3595</v>
      </c>
      <c r="J90" s="117" t="s">
        <v>3596</v>
      </c>
      <c r="K90" s="117" t="s">
        <v>467</v>
      </c>
      <c r="M90" s="5">
        <v>10.0</v>
      </c>
    </row>
    <row r="91">
      <c r="A91" s="5" t="s">
        <v>2854</v>
      </c>
      <c r="D91" s="121" t="s">
        <v>66</v>
      </c>
      <c r="E91" s="122" t="s">
        <v>3602</v>
      </c>
      <c r="F91" s="116">
        <v>1991.0</v>
      </c>
      <c r="G91" s="117" t="s">
        <v>3593</v>
      </c>
      <c r="H91" s="117" t="s">
        <v>3594</v>
      </c>
      <c r="I91" s="117" t="s">
        <v>3595</v>
      </c>
      <c r="J91" s="117" t="s">
        <v>3596</v>
      </c>
      <c r="K91" s="117" t="s">
        <v>467</v>
      </c>
      <c r="M91" s="5">
        <v>10.0</v>
      </c>
    </row>
    <row r="92">
      <c r="A92" s="5" t="s">
        <v>2854</v>
      </c>
      <c r="D92" s="121" t="s">
        <v>66</v>
      </c>
      <c r="E92" s="122" t="s">
        <v>3603</v>
      </c>
      <c r="F92" s="116">
        <v>1991.0</v>
      </c>
      <c r="G92" s="117" t="s">
        <v>3593</v>
      </c>
      <c r="H92" s="117" t="s">
        <v>3594</v>
      </c>
      <c r="I92" s="117" t="s">
        <v>3595</v>
      </c>
      <c r="J92" s="117" t="s">
        <v>3596</v>
      </c>
      <c r="K92" s="117" t="s">
        <v>467</v>
      </c>
      <c r="M92" s="5">
        <v>10.0</v>
      </c>
    </row>
    <row r="93">
      <c r="A93" s="5" t="s">
        <v>2854</v>
      </c>
      <c r="D93" s="121" t="s">
        <v>66</v>
      </c>
      <c r="E93" s="122" t="s">
        <v>3604</v>
      </c>
      <c r="F93" s="116">
        <v>1991.0</v>
      </c>
      <c r="G93" s="117" t="s">
        <v>3593</v>
      </c>
      <c r="H93" s="117" t="s">
        <v>3594</v>
      </c>
      <c r="I93" s="117" t="s">
        <v>3595</v>
      </c>
      <c r="J93" s="117" t="s">
        <v>3596</v>
      </c>
      <c r="K93" s="117" t="s">
        <v>467</v>
      </c>
      <c r="M93" s="5">
        <v>10.0</v>
      </c>
    </row>
    <row r="94">
      <c r="A94" s="5" t="s">
        <v>2854</v>
      </c>
      <c r="D94" s="121" t="s">
        <v>66</v>
      </c>
      <c r="E94" s="122" t="s">
        <v>3605</v>
      </c>
      <c r="F94" s="116">
        <v>1991.0</v>
      </c>
      <c r="G94" s="117" t="s">
        <v>3593</v>
      </c>
      <c r="H94" s="117" t="s">
        <v>3594</v>
      </c>
      <c r="I94" s="117" t="s">
        <v>3595</v>
      </c>
      <c r="J94" s="117" t="s">
        <v>3596</v>
      </c>
      <c r="K94" s="117" t="s">
        <v>467</v>
      </c>
      <c r="M94" s="5">
        <v>10.0</v>
      </c>
    </row>
    <row r="95">
      <c r="A95" s="5" t="s">
        <v>2854</v>
      </c>
      <c r="D95" s="121" t="s">
        <v>66</v>
      </c>
      <c r="E95" s="122" t="s">
        <v>3606</v>
      </c>
      <c r="F95" s="116">
        <v>1991.0</v>
      </c>
      <c r="G95" s="117" t="s">
        <v>3593</v>
      </c>
      <c r="H95" s="117" t="s">
        <v>3594</v>
      </c>
      <c r="I95" s="117" t="s">
        <v>3595</v>
      </c>
      <c r="J95" s="117" t="s">
        <v>3596</v>
      </c>
      <c r="K95" s="117" t="s">
        <v>467</v>
      </c>
      <c r="M95" s="5">
        <v>10.0</v>
      </c>
    </row>
    <row r="96">
      <c r="A96" s="5" t="s">
        <v>2854</v>
      </c>
      <c r="D96" s="121" t="s">
        <v>66</v>
      </c>
      <c r="E96" s="122" t="s">
        <v>3607</v>
      </c>
      <c r="F96" s="116">
        <v>1991.0</v>
      </c>
      <c r="G96" s="117" t="s">
        <v>3593</v>
      </c>
      <c r="H96" s="117" t="s">
        <v>3594</v>
      </c>
      <c r="I96" s="117" t="s">
        <v>3595</v>
      </c>
      <c r="J96" s="117" t="s">
        <v>3596</v>
      </c>
      <c r="K96" s="117" t="s">
        <v>467</v>
      </c>
      <c r="M96" s="5">
        <v>10.0</v>
      </c>
    </row>
    <row r="97">
      <c r="A97" s="5" t="s">
        <v>2854</v>
      </c>
      <c r="D97" s="121" t="s">
        <v>66</v>
      </c>
      <c r="E97" s="122" t="s">
        <v>3608</v>
      </c>
      <c r="F97" s="116">
        <v>1991.0</v>
      </c>
      <c r="G97" s="117" t="s">
        <v>3593</v>
      </c>
      <c r="H97" s="117" t="s">
        <v>3594</v>
      </c>
      <c r="I97" s="117" t="s">
        <v>3595</v>
      </c>
      <c r="J97" s="117" t="s">
        <v>3596</v>
      </c>
      <c r="K97" s="117" t="s">
        <v>467</v>
      </c>
      <c r="M97" s="5">
        <v>10.0</v>
      </c>
    </row>
    <row r="98">
      <c r="A98" s="5" t="s">
        <v>2854</v>
      </c>
      <c r="D98" s="121" t="s">
        <v>66</v>
      </c>
      <c r="E98" s="122" t="s">
        <v>3609</v>
      </c>
      <c r="F98" s="116">
        <v>1991.0</v>
      </c>
      <c r="G98" s="117" t="s">
        <v>3593</v>
      </c>
      <c r="H98" s="117" t="s">
        <v>3594</v>
      </c>
      <c r="I98" s="117" t="s">
        <v>3595</v>
      </c>
      <c r="J98" s="117" t="s">
        <v>3596</v>
      </c>
      <c r="K98" s="117" t="s">
        <v>467</v>
      </c>
      <c r="M98" s="5">
        <v>10.0</v>
      </c>
    </row>
    <row r="99">
      <c r="A99" s="5" t="s">
        <v>2854</v>
      </c>
      <c r="D99" s="121" t="s">
        <v>66</v>
      </c>
      <c r="E99" s="122" t="s">
        <v>3610</v>
      </c>
      <c r="F99" s="116">
        <v>1991.0</v>
      </c>
      <c r="G99" s="117" t="s">
        <v>3593</v>
      </c>
      <c r="H99" s="117" t="s">
        <v>3594</v>
      </c>
      <c r="I99" s="117" t="s">
        <v>3595</v>
      </c>
      <c r="J99" s="117" t="s">
        <v>3596</v>
      </c>
      <c r="K99" s="117" t="s">
        <v>467</v>
      </c>
      <c r="M99" s="5">
        <v>10.0</v>
      </c>
    </row>
    <row r="100">
      <c r="A100" s="5" t="s">
        <v>2854</v>
      </c>
      <c r="D100" s="121" t="s">
        <v>66</v>
      </c>
      <c r="E100" s="122" t="s">
        <v>3611</v>
      </c>
      <c r="F100" s="116">
        <v>1991.0</v>
      </c>
      <c r="G100" s="117" t="s">
        <v>3593</v>
      </c>
      <c r="H100" s="117" t="s">
        <v>3594</v>
      </c>
      <c r="I100" s="117" t="s">
        <v>3595</v>
      </c>
      <c r="J100" s="117" t="s">
        <v>3596</v>
      </c>
      <c r="K100" s="117" t="s">
        <v>467</v>
      </c>
      <c r="M100" s="5">
        <v>10.0</v>
      </c>
    </row>
    <row r="101">
      <c r="A101" s="5" t="s">
        <v>2854</v>
      </c>
      <c r="D101" s="121" t="s">
        <v>66</v>
      </c>
      <c r="E101" s="122" t="s">
        <v>3612</v>
      </c>
      <c r="F101" s="116">
        <v>1991.0</v>
      </c>
      <c r="G101" s="117" t="s">
        <v>3593</v>
      </c>
      <c r="H101" s="117" t="s">
        <v>3594</v>
      </c>
      <c r="I101" s="117" t="s">
        <v>3595</v>
      </c>
      <c r="J101" s="117" t="s">
        <v>3596</v>
      </c>
      <c r="K101" s="117" t="s">
        <v>467</v>
      </c>
      <c r="M101" s="5">
        <v>10.0</v>
      </c>
    </row>
    <row r="102">
      <c r="A102" s="5" t="s">
        <v>2854</v>
      </c>
      <c r="D102" s="121" t="s">
        <v>66</v>
      </c>
      <c r="E102" s="122" t="s">
        <v>3613</v>
      </c>
      <c r="F102" s="116">
        <v>1991.0</v>
      </c>
      <c r="G102" s="117" t="s">
        <v>3593</v>
      </c>
      <c r="H102" s="117" t="s">
        <v>3594</v>
      </c>
      <c r="I102" s="117" t="s">
        <v>3595</v>
      </c>
      <c r="J102" s="117" t="s">
        <v>3596</v>
      </c>
      <c r="K102" s="117" t="s">
        <v>467</v>
      </c>
      <c r="M102" s="5">
        <v>10.0</v>
      </c>
    </row>
    <row r="103">
      <c r="A103" s="5" t="s">
        <v>2854</v>
      </c>
      <c r="D103" s="121" t="s">
        <v>66</v>
      </c>
      <c r="E103" s="122" t="s">
        <v>3614</v>
      </c>
      <c r="F103" s="116">
        <v>1991.0</v>
      </c>
      <c r="G103" s="117" t="s">
        <v>3593</v>
      </c>
      <c r="H103" s="117" t="s">
        <v>3594</v>
      </c>
      <c r="I103" s="117" t="s">
        <v>3595</v>
      </c>
      <c r="J103" s="117" t="s">
        <v>3596</v>
      </c>
      <c r="K103" s="117" t="s">
        <v>467</v>
      </c>
      <c r="M103" s="5">
        <v>10.0</v>
      </c>
    </row>
    <row r="104">
      <c r="A104" s="5" t="s">
        <v>2854</v>
      </c>
      <c r="D104" s="121" t="s">
        <v>66</v>
      </c>
      <c r="E104" s="122" t="s">
        <v>3615</v>
      </c>
      <c r="F104" s="116">
        <v>1991.0</v>
      </c>
      <c r="G104" s="117" t="s">
        <v>3593</v>
      </c>
      <c r="H104" s="117" t="s">
        <v>3594</v>
      </c>
      <c r="I104" s="117" t="s">
        <v>3595</v>
      </c>
      <c r="J104" s="117" t="s">
        <v>3596</v>
      </c>
      <c r="K104" s="117" t="s">
        <v>467</v>
      </c>
      <c r="M104" s="5">
        <v>10.0</v>
      </c>
    </row>
    <row r="105">
      <c r="A105" s="5" t="s">
        <v>2854</v>
      </c>
      <c r="D105" s="90" t="s">
        <v>66</v>
      </c>
      <c r="E105" s="90" t="s">
        <v>3616</v>
      </c>
      <c r="F105" s="116">
        <v>1991.0</v>
      </c>
      <c r="G105" s="117" t="s">
        <v>3593</v>
      </c>
      <c r="H105" s="117" t="s">
        <v>3594</v>
      </c>
      <c r="I105" s="117" t="s">
        <v>3595</v>
      </c>
      <c r="J105" s="117" t="s">
        <v>3596</v>
      </c>
      <c r="K105" s="117" t="s">
        <v>467</v>
      </c>
      <c r="M105" s="5">
        <v>10.0</v>
      </c>
    </row>
    <row r="106">
      <c r="A106" s="5" t="s">
        <v>2854</v>
      </c>
      <c r="D106" s="90" t="s">
        <v>66</v>
      </c>
      <c r="E106" s="90" t="s">
        <v>3617</v>
      </c>
      <c r="F106" s="116">
        <v>1991.0</v>
      </c>
      <c r="G106" s="117" t="s">
        <v>3593</v>
      </c>
      <c r="H106" s="117" t="s">
        <v>3594</v>
      </c>
      <c r="I106" s="117" t="s">
        <v>3595</v>
      </c>
      <c r="J106" s="117" t="s">
        <v>3596</v>
      </c>
      <c r="K106" s="117" t="s">
        <v>467</v>
      </c>
      <c r="M106" s="5">
        <v>10.0</v>
      </c>
    </row>
    <row r="107">
      <c r="A107" s="5" t="s">
        <v>2854</v>
      </c>
      <c r="D107" s="90" t="s">
        <v>66</v>
      </c>
      <c r="E107" s="90" t="s">
        <v>3618</v>
      </c>
      <c r="F107" s="116">
        <v>1991.0</v>
      </c>
      <c r="G107" s="117" t="s">
        <v>3593</v>
      </c>
      <c r="H107" s="117" t="s">
        <v>3594</v>
      </c>
      <c r="I107" s="117" t="s">
        <v>3595</v>
      </c>
      <c r="J107" s="117" t="s">
        <v>3596</v>
      </c>
      <c r="K107" s="117" t="s">
        <v>467</v>
      </c>
      <c r="M107" s="5">
        <v>10.0</v>
      </c>
    </row>
    <row r="108">
      <c r="A108" s="5" t="s">
        <v>2854</v>
      </c>
      <c r="D108" s="90" t="s">
        <v>66</v>
      </c>
      <c r="E108" s="90" t="s">
        <v>3619</v>
      </c>
      <c r="F108" s="116">
        <v>1991.0</v>
      </c>
      <c r="G108" s="117" t="s">
        <v>3593</v>
      </c>
      <c r="H108" s="117" t="s">
        <v>3594</v>
      </c>
      <c r="I108" s="117" t="s">
        <v>3595</v>
      </c>
      <c r="J108" s="117" t="s">
        <v>3596</v>
      </c>
      <c r="K108" s="117" t="s">
        <v>467</v>
      </c>
      <c r="M108" s="5">
        <v>10.0</v>
      </c>
    </row>
    <row r="109">
      <c r="A109" s="5" t="s">
        <v>2854</v>
      </c>
      <c r="D109" s="90" t="s">
        <v>66</v>
      </c>
      <c r="E109" s="90" t="s">
        <v>3620</v>
      </c>
      <c r="F109" s="116">
        <v>1991.0</v>
      </c>
      <c r="G109" s="117" t="s">
        <v>3593</v>
      </c>
      <c r="H109" s="117" t="s">
        <v>3594</v>
      </c>
      <c r="I109" s="117" t="s">
        <v>3595</v>
      </c>
      <c r="J109" s="117" t="s">
        <v>3596</v>
      </c>
      <c r="K109" s="117" t="s">
        <v>467</v>
      </c>
      <c r="M109" s="5">
        <v>10.0</v>
      </c>
    </row>
    <row r="110">
      <c r="A110" s="5" t="s">
        <v>2854</v>
      </c>
      <c r="D110" s="112"/>
      <c r="E110" s="90" t="s">
        <v>3621</v>
      </c>
      <c r="F110" s="5">
        <v>1988.0</v>
      </c>
      <c r="G110" s="5" t="s">
        <v>102</v>
      </c>
      <c r="H110" s="5" t="s">
        <v>3556</v>
      </c>
      <c r="I110" s="5">
        <v>539.0</v>
      </c>
      <c r="J110" s="5" t="s">
        <v>105</v>
      </c>
      <c r="K110" s="5" t="s">
        <v>25</v>
      </c>
      <c r="M110" s="5">
        <v>10.0</v>
      </c>
    </row>
    <row r="111">
      <c r="A111" s="5" t="s">
        <v>2854</v>
      </c>
      <c r="D111" s="90" t="s">
        <v>21</v>
      </c>
      <c r="E111" s="90" t="s">
        <v>3622</v>
      </c>
      <c r="F111" s="5">
        <v>1994.0</v>
      </c>
      <c r="G111" s="5" t="s">
        <v>144</v>
      </c>
      <c r="H111" s="5" t="s">
        <v>145</v>
      </c>
      <c r="I111" s="5">
        <v>124.0</v>
      </c>
      <c r="J111" s="5" t="s">
        <v>105</v>
      </c>
      <c r="K111" s="5" t="s">
        <v>72</v>
      </c>
      <c r="M111" s="5">
        <v>10.0</v>
      </c>
    </row>
    <row r="112">
      <c r="A112" s="5">
        <v>11696.0</v>
      </c>
      <c r="D112" s="90" t="s">
        <v>21</v>
      </c>
      <c r="E112" s="90" t="s">
        <v>3623</v>
      </c>
      <c r="F112" s="5">
        <v>1991.0</v>
      </c>
      <c r="G112" s="5" t="s">
        <v>3624</v>
      </c>
      <c r="H112" s="5" t="s">
        <v>3477</v>
      </c>
      <c r="I112" s="5"/>
      <c r="J112" s="5" t="s">
        <v>3478</v>
      </c>
      <c r="K112" s="5" t="s">
        <v>72</v>
      </c>
      <c r="M112" s="5">
        <v>12.0</v>
      </c>
    </row>
    <row r="113">
      <c r="A113" s="5">
        <v>11697.0</v>
      </c>
      <c r="D113" s="90" t="s">
        <v>21</v>
      </c>
      <c r="E113" s="90" t="s">
        <v>3625</v>
      </c>
      <c r="F113" s="5">
        <v>1991.0</v>
      </c>
      <c r="G113" s="5" t="s">
        <v>3624</v>
      </c>
      <c r="H113" s="5" t="s">
        <v>3477</v>
      </c>
      <c r="I113" s="5"/>
      <c r="J113" s="5" t="s">
        <v>3478</v>
      </c>
      <c r="K113" s="5" t="s">
        <v>72</v>
      </c>
      <c r="M113" s="5">
        <v>12.0</v>
      </c>
    </row>
    <row r="114">
      <c r="A114" s="5">
        <v>11698.0</v>
      </c>
      <c r="D114" s="186" t="s">
        <v>21</v>
      </c>
      <c r="E114" s="90" t="s">
        <v>3626</v>
      </c>
      <c r="F114" s="5">
        <v>1991.0</v>
      </c>
      <c r="G114" s="5" t="s">
        <v>3624</v>
      </c>
      <c r="H114" s="5" t="s">
        <v>3477</v>
      </c>
      <c r="I114" s="5"/>
      <c r="J114" s="5" t="s">
        <v>3478</v>
      </c>
      <c r="K114" s="5" t="s">
        <v>72</v>
      </c>
      <c r="M114" s="5">
        <v>12.0</v>
      </c>
    </row>
    <row r="115">
      <c r="A115" s="5">
        <v>11699.0</v>
      </c>
      <c r="D115" s="186" t="s">
        <v>21</v>
      </c>
      <c r="E115" s="90" t="s">
        <v>3627</v>
      </c>
      <c r="F115" s="5">
        <v>1991.0</v>
      </c>
      <c r="G115" s="5" t="s">
        <v>3624</v>
      </c>
      <c r="H115" s="5" t="s">
        <v>3477</v>
      </c>
      <c r="I115" s="5"/>
      <c r="J115" s="5" t="s">
        <v>3478</v>
      </c>
      <c r="K115" s="5" t="s">
        <v>72</v>
      </c>
      <c r="M115" s="5">
        <v>12.0</v>
      </c>
    </row>
    <row r="116">
      <c r="A116" s="5">
        <v>11700.0</v>
      </c>
      <c r="D116" s="90" t="s">
        <v>21</v>
      </c>
      <c r="E116" s="90" t="s">
        <v>3628</v>
      </c>
      <c r="F116" s="5">
        <v>1991.0</v>
      </c>
      <c r="G116" s="5" t="s">
        <v>3624</v>
      </c>
      <c r="H116" s="5" t="s">
        <v>3477</v>
      </c>
      <c r="I116" s="5"/>
      <c r="J116" s="5" t="s">
        <v>3478</v>
      </c>
      <c r="K116" s="5" t="s">
        <v>72</v>
      </c>
      <c r="M116" s="5">
        <v>12.0</v>
      </c>
    </row>
    <row r="117">
      <c r="A117" s="5">
        <v>11701.0</v>
      </c>
      <c r="D117" s="90" t="s">
        <v>21</v>
      </c>
      <c r="E117" s="90" t="s">
        <v>3629</v>
      </c>
      <c r="F117" s="5">
        <v>1991.0</v>
      </c>
      <c r="G117" s="5" t="s">
        <v>3624</v>
      </c>
      <c r="H117" s="5" t="s">
        <v>3477</v>
      </c>
      <c r="I117" s="5"/>
      <c r="J117" s="5" t="s">
        <v>3478</v>
      </c>
      <c r="K117" s="5" t="s">
        <v>72</v>
      </c>
      <c r="M117" s="5">
        <v>12.0</v>
      </c>
    </row>
    <row r="118">
      <c r="A118" s="5">
        <v>11702.0</v>
      </c>
      <c r="D118" s="90" t="s">
        <v>21</v>
      </c>
      <c r="E118" s="90" t="s">
        <v>3630</v>
      </c>
      <c r="F118" s="5">
        <v>1991.0</v>
      </c>
      <c r="G118" s="5" t="s">
        <v>3624</v>
      </c>
      <c r="H118" s="5" t="s">
        <v>3477</v>
      </c>
      <c r="I118" s="5"/>
      <c r="J118" s="5" t="s">
        <v>3478</v>
      </c>
      <c r="K118" s="5" t="s">
        <v>72</v>
      </c>
      <c r="M118" s="5">
        <v>12.0</v>
      </c>
    </row>
    <row r="119">
      <c r="A119" s="5">
        <v>11703.0</v>
      </c>
      <c r="D119" s="90" t="s">
        <v>21</v>
      </c>
      <c r="E119" s="90" t="s">
        <v>3631</v>
      </c>
      <c r="F119" s="5">
        <v>1991.0</v>
      </c>
      <c r="G119" s="5" t="s">
        <v>3624</v>
      </c>
      <c r="H119" s="5" t="s">
        <v>3477</v>
      </c>
      <c r="I119" s="5"/>
      <c r="J119" s="5" t="s">
        <v>3478</v>
      </c>
      <c r="K119" s="5" t="s">
        <v>72</v>
      </c>
      <c r="M119" s="5">
        <v>12.0</v>
      </c>
    </row>
    <row r="120">
      <c r="A120" s="5">
        <v>11704.0</v>
      </c>
      <c r="D120" s="90" t="s">
        <v>21</v>
      </c>
      <c r="E120" s="90" t="s">
        <v>3632</v>
      </c>
      <c r="F120" s="5">
        <v>1991.0</v>
      </c>
      <c r="G120" s="5" t="s">
        <v>3624</v>
      </c>
      <c r="H120" s="5" t="s">
        <v>3477</v>
      </c>
      <c r="I120" s="5"/>
      <c r="J120" s="5" t="s">
        <v>3478</v>
      </c>
      <c r="K120" s="5" t="s">
        <v>72</v>
      </c>
      <c r="M120" s="5">
        <v>12.0</v>
      </c>
    </row>
    <row r="121">
      <c r="A121" s="5">
        <v>11705.0</v>
      </c>
      <c r="D121" s="90" t="s">
        <v>21</v>
      </c>
      <c r="E121" s="90" t="s">
        <v>3633</v>
      </c>
      <c r="F121" s="5">
        <v>1991.0</v>
      </c>
      <c r="G121" s="5" t="s">
        <v>3624</v>
      </c>
      <c r="H121" s="5" t="s">
        <v>3477</v>
      </c>
      <c r="I121" s="5"/>
      <c r="J121" s="5" t="s">
        <v>3478</v>
      </c>
      <c r="K121" s="5" t="s">
        <v>72</v>
      </c>
      <c r="M121" s="5">
        <v>12.0</v>
      </c>
    </row>
    <row r="122">
      <c r="A122" s="5">
        <v>11706.0</v>
      </c>
      <c r="D122" s="90" t="s">
        <v>21</v>
      </c>
      <c r="E122" s="90" t="s">
        <v>3634</v>
      </c>
      <c r="F122" s="5">
        <v>1991.0</v>
      </c>
      <c r="G122" s="5" t="s">
        <v>3624</v>
      </c>
      <c r="H122" s="5" t="s">
        <v>3477</v>
      </c>
      <c r="I122" s="5"/>
      <c r="J122" s="5" t="s">
        <v>3478</v>
      </c>
      <c r="K122" s="5" t="s">
        <v>72</v>
      </c>
      <c r="M122" s="5">
        <v>12.0</v>
      </c>
    </row>
    <row r="123">
      <c r="A123" s="5">
        <v>11707.0</v>
      </c>
      <c r="D123" s="90" t="s">
        <v>21</v>
      </c>
      <c r="E123" s="90" t="s">
        <v>3635</v>
      </c>
      <c r="F123" s="5">
        <v>1991.0</v>
      </c>
      <c r="G123" s="5" t="s">
        <v>3624</v>
      </c>
      <c r="H123" s="5" t="s">
        <v>3477</v>
      </c>
      <c r="I123" s="5"/>
      <c r="J123" s="5" t="s">
        <v>3478</v>
      </c>
      <c r="K123" s="5" t="s">
        <v>72</v>
      </c>
      <c r="M123" s="5">
        <v>12.0</v>
      </c>
    </row>
    <row r="124">
      <c r="A124" s="5">
        <v>11708.0</v>
      </c>
      <c r="D124" s="90" t="s">
        <v>21</v>
      </c>
      <c r="E124" s="90" t="s">
        <v>3636</v>
      </c>
      <c r="F124" s="5">
        <v>1991.0</v>
      </c>
      <c r="G124" s="5" t="s">
        <v>3624</v>
      </c>
      <c r="H124" s="5" t="s">
        <v>3477</v>
      </c>
      <c r="I124" s="5"/>
      <c r="J124" s="5" t="s">
        <v>3478</v>
      </c>
      <c r="K124" s="5" t="s">
        <v>72</v>
      </c>
      <c r="M124" s="5">
        <v>12.0</v>
      </c>
    </row>
    <row r="125">
      <c r="A125" s="5">
        <v>11709.0</v>
      </c>
      <c r="D125" s="90" t="s">
        <v>21</v>
      </c>
      <c r="E125" s="90" t="s">
        <v>3637</v>
      </c>
      <c r="F125" s="5">
        <v>1991.0</v>
      </c>
      <c r="G125" s="5" t="s">
        <v>3624</v>
      </c>
      <c r="H125" s="5" t="s">
        <v>3477</v>
      </c>
      <c r="I125" s="5"/>
      <c r="J125" s="5" t="s">
        <v>3478</v>
      </c>
      <c r="K125" s="5" t="s">
        <v>72</v>
      </c>
      <c r="M125" s="5">
        <v>12.0</v>
      </c>
    </row>
    <row r="126">
      <c r="A126" s="5">
        <v>11710.0</v>
      </c>
      <c r="D126" s="90" t="s">
        <v>21</v>
      </c>
      <c r="E126" s="90" t="s">
        <v>3638</v>
      </c>
      <c r="F126" s="5">
        <v>1991.0</v>
      </c>
      <c r="G126" s="5" t="s">
        <v>3624</v>
      </c>
      <c r="H126" s="5" t="s">
        <v>3477</v>
      </c>
      <c r="I126" s="5"/>
      <c r="J126" s="5" t="s">
        <v>3478</v>
      </c>
      <c r="K126" s="5" t="s">
        <v>72</v>
      </c>
      <c r="M126" s="5">
        <v>12.0</v>
      </c>
    </row>
    <row r="127">
      <c r="A127" s="5">
        <v>11711.0</v>
      </c>
      <c r="D127" s="90" t="s">
        <v>21</v>
      </c>
      <c r="E127" s="90" t="s">
        <v>3639</v>
      </c>
      <c r="F127" s="5">
        <v>1991.0</v>
      </c>
      <c r="G127" s="5" t="s">
        <v>3624</v>
      </c>
      <c r="H127" s="5" t="s">
        <v>3477</v>
      </c>
      <c r="I127" s="5"/>
      <c r="J127" s="5" t="s">
        <v>3478</v>
      </c>
      <c r="K127" s="5" t="s">
        <v>72</v>
      </c>
      <c r="M127" s="5">
        <v>12.0</v>
      </c>
    </row>
    <row r="128">
      <c r="A128" s="5">
        <v>11712.0</v>
      </c>
      <c r="D128" s="90" t="s">
        <v>21</v>
      </c>
      <c r="E128" s="90" t="s">
        <v>3640</v>
      </c>
      <c r="F128" s="5">
        <v>1991.0</v>
      </c>
      <c r="G128" s="5" t="s">
        <v>3624</v>
      </c>
      <c r="H128" s="5" t="s">
        <v>3477</v>
      </c>
      <c r="I128" s="5"/>
      <c r="J128" s="5" t="s">
        <v>3478</v>
      </c>
      <c r="K128" s="5" t="s">
        <v>72</v>
      </c>
      <c r="M128" s="5">
        <v>12.0</v>
      </c>
    </row>
    <row r="129">
      <c r="A129" s="5">
        <v>11713.0</v>
      </c>
      <c r="D129" s="90" t="s">
        <v>21</v>
      </c>
      <c r="E129" s="90" t="s">
        <v>3641</v>
      </c>
      <c r="F129" s="5">
        <v>1991.0</v>
      </c>
      <c r="G129" s="5" t="s">
        <v>3624</v>
      </c>
      <c r="H129" s="5" t="s">
        <v>3477</v>
      </c>
      <c r="I129" s="5"/>
      <c r="J129" s="5" t="s">
        <v>3478</v>
      </c>
      <c r="K129" s="5" t="s">
        <v>72</v>
      </c>
      <c r="M129" s="5">
        <v>12.0</v>
      </c>
    </row>
    <row r="130">
      <c r="A130" s="5">
        <v>11714.0</v>
      </c>
      <c r="D130" s="90" t="s">
        <v>21</v>
      </c>
      <c r="E130" s="90" t="s">
        <v>3642</v>
      </c>
      <c r="F130" s="5">
        <v>1991.0</v>
      </c>
      <c r="G130" s="5" t="s">
        <v>3624</v>
      </c>
      <c r="H130" s="5" t="s">
        <v>3477</v>
      </c>
      <c r="I130" s="5"/>
      <c r="J130" s="5" t="s">
        <v>3478</v>
      </c>
      <c r="K130" s="5" t="s">
        <v>72</v>
      </c>
      <c r="M130" s="5">
        <v>12.0</v>
      </c>
    </row>
    <row r="131">
      <c r="A131" s="5">
        <v>11715.0</v>
      </c>
      <c r="D131" s="90" t="s">
        <v>21</v>
      </c>
      <c r="E131" s="90" t="s">
        <v>3643</v>
      </c>
      <c r="F131" s="5">
        <v>1991.0</v>
      </c>
      <c r="G131" s="5" t="s">
        <v>3624</v>
      </c>
      <c r="H131" s="5" t="s">
        <v>3477</v>
      </c>
      <c r="I131" s="5"/>
      <c r="J131" s="5" t="s">
        <v>3478</v>
      </c>
      <c r="K131" s="5" t="s">
        <v>72</v>
      </c>
      <c r="M131" s="5">
        <v>12.0</v>
      </c>
    </row>
    <row r="132">
      <c r="A132" s="5">
        <v>11716.0</v>
      </c>
      <c r="D132" s="90" t="s">
        <v>21</v>
      </c>
      <c r="E132" s="90" t="s">
        <v>3644</v>
      </c>
      <c r="F132" s="5">
        <v>1991.0</v>
      </c>
      <c r="G132" s="5" t="s">
        <v>3624</v>
      </c>
      <c r="H132" s="5" t="s">
        <v>3477</v>
      </c>
      <c r="I132" s="5"/>
      <c r="J132" s="5" t="s">
        <v>3478</v>
      </c>
      <c r="K132" s="5" t="s">
        <v>72</v>
      </c>
      <c r="M132" s="5">
        <v>12.0</v>
      </c>
    </row>
    <row r="133">
      <c r="A133" s="5">
        <v>11717.0</v>
      </c>
      <c r="D133" s="90" t="s">
        <v>21</v>
      </c>
      <c r="E133" s="90" t="s">
        <v>3645</v>
      </c>
      <c r="F133" s="5">
        <v>1991.0</v>
      </c>
      <c r="G133" s="5" t="s">
        <v>3624</v>
      </c>
      <c r="H133" s="5" t="s">
        <v>3477</v>
      </c>
      <c r="I133" s="5"/>
      <c r="J133" s="5" t="s">
        <v>3478</v>
      </c>
      <c r="K133" s="5" t="s">
        <v>72</v>
      </c>
      <c r="M133" s="5">
        <v>12.0</v>
      </c>
    </row>
    <row r="134">
      <c r="A134" s="5">
        <v>11718.0</v>
      </c>
      <c r="D134" s="90" t="s">
        <v>21</v>
      </c>
      <c r="E134" s="90" t="s">
        <v>3646</v>
      </c>
      <c r="F134" s="5">
        <v>1991.0</v>
      </c>
      <c r="G134" s="5" t="s">
        <v>3624</v>
      </c>
      <c r="H134" s="5" t="s">
        <v>3477</v>
      </c>
      <c r="I134" s="5"/>
      <c r="J134" s="5" t="s">
        <v>3478</v>
      </c>
      <c r="K134" s="5" t="s">
        <v>72</v>
      </c>
      <c r="M134" s="5">
        <v>12.0</v>
      </c>
    </row>
    <row r="135">
      <c r="A135" s="5">
        <v>11719.0</v>
      </c>
      <c r="D135" s="90" t="s">
        <v>21</v>
      </c>
      <c r="E135" s="90" t="s">
        <v>3647</v>
      </c>
      <c r="F135" s="5">
        <v>1991.0</v>
      </c>
      <c r="G135" s="5" t="s">
        <v>3624</v>
      </c>
      <c r="H135" s="5" t="s">
        <v>3477</v>
      </c>
      <c r="I135" s="5"/>
      <c r="J135" s="5" t="s">
        <v>3478</v>
      </c>
      <c r="K135" s="5" t="s">
        <v>72</v>
      </c>
      <c r="M135" s="5">
        <v>12.0</v>
      </c>
    </row>
    <row r="136">
      <c r="A136" s="89" t="str">
        <f>'Drop 1 Football'!A70+1</f>
        <v>#VALUE!</v>
      </c>
      <c r="B136" s="5"/>
      <c r="C136" s="5"/>
      <c r="D136" s="90" t="s">
        <v>21</v>
      </c>
      <c r="E136" s="90" t="s">
        <v>3648</v>
      </c>
      <c r="F136" s="106">
        <v>2020.0</v>
      </c>
      <c r="G136" s="182" t="s">
        <v>3649</v>
      </c>
      <c r="H136" s="183" t="s">
        <v>3650</v>
      </c>
      <c r="I136" s="189" t="s">
        <v>3651</v>
      </c>
      <c r="J136" s="106" t="s">
        <v>675</v>
      </c>
      <c r="K136" s="182" t="s">
        <v>30</v>
      </c>
      <c r="M136" s="5">
        <v>15.0</v>
      </c>
    </row>
    <row r="137">
      <c r="A137" s="89" t="str">
        <f t="shared" ref="A137:A144" si="6">A136+1</f>
        <v>#VALUE!</v>
      </c>
      <c r="B137" s="5"/>
      <c r="C137" s="5"/>
      <c r="D137" s="90" t="s">
        <v>21</v>
      </c>
      <c r="E137" s="90" t="s">
        <v>3652</v>
      </c>
      <c r="F137" s="5">
        <v>2020.0</v>
      </c>
      <c r="G137" s="5" t="s">
        <v>172</v>
      </c>
      <c r="H137" s="5" t="s">
        <v>19</v>
      </c>
      <c r="I137" s="5" t="s">
        <v>3653</v>
      </c>
      <c r="J137" s="5" t="s">
        <v>3654</v>
      </c>
      <c r="K137" s="5" t="s">
        <v>25</v>
      </c>
      <c r="M137" s="5">
        <v>15.0</v>
      </c>
    </row>
    <row r="138">
      <c r="A138" s="89" t="str">
        <f t="shared" si="6"/>
        <v>#VALUE!</v>
      </c>
      <c r="B138" s="5"/>
      <c r="C138" s="5"/>
      <c r="D138" s="90" t="s">
        <v>16</v>
      </c>
      <c r="E138" s="90" t="s">
        <v>3655</v>
      </c>
      <c r="F138" s="106">
        <v>2020.0</v>
      </c>
      <c r="G138" s="106" t="s">
        <v>23</v>
      </c>
      <c r="H138" s="106" t="s">
        <v>3656</v>
      </c>
      <c r="I138" s="106" t="s">
        <v>3657</v>
      </c>
      <c r="J138" s="106" t="s">
        <v>398</v>
      </c>
      <c r="K138" s="106" t="s">
        <v>20</v>
      </c>
      <c r="M138" s="5">
        <v>15.0</v>
      </c>
    </row>
    <row r="139">
      <c r="A139" s="89" t="str">
        <f t="shared" si="6"/>
        <v>#VALUE!</v>
      </c>
      <c r="B139" s="5"/>
      <c r="C139" s="5"/>
      <c r="D139" s="90" t="s">
        <v>16</v>
      </c>
      <c r="E139" s="90" t="s">
        <v>3658</v>
      </c>
      <c r="F139" s="106">
        <v>2020.0</v>
      </c>
      <c r="G139" s="106" t="s">
        <v>18</v>
      </c>
      <c r="H139" s="106" t="s">
        <v>19</v>
      </c>
      <c r="I139" s="106">
        <v>95.0</v>
      </c>
      <c r="J139" s="108"/>
      <c r="K139" s="106" t="s">
        <v>3659</v>
      </c>
      <c r="M139" s="5">
        <v>15.0</v>
      </c>
    </row>
    <row r="140">
      <c r="A140" s="89" t="str">
        <f t="shared" si="6"/>
        <v>#VALUE!</v>
      </c>
      <c r="B140" s="5"/>
      <c r="C140" s="5"/>
      <c r="D140" s="90" t="s">
        <v>16</v>
      </c>
      <c r="E140" s="90" t="s">
        <v>3660</v>
      </c>
      <c r="F140" s="106">
        <v>2020.0</v>
      </c>
      <c r="G140" s="106" t="s">
        <v>18</v>
      </c>
      <c r="H140" s="106" t="s">
        <v>19</v>
      </c>
      <c r="I140" s="106">
        <v>45.0</v>
      </c>
      <c r="J140" s="108"/>
      <c r="K140" s="106" t="s">
        <v>20</v>
      </c>
      <c r="M140" s="5">
        <v>15.0</v>
      </c>
    </row>
    <row r="141">
      <c r="A141" s="89" t="str">
        <f t="shared" si="6"/>
        <v>#VALUE!</v>
      </c>
      <c r="B141" s="5"/>
      <c r="C141" s="5"/>
      <c r="D141" s="90" t="s">
        <v>21</v>
      </c>
      <c r="E141" s="90" t="s">
        <v>3661</v>
      </c>
      <c r="F141" s="5">
        <v>2020.0</v>
      </c>
      <c r="G141" s="5" t="s">
        <v>42</v>
      </c>
      <c r="H141" s="5" t="s">
        <v>3497</v>
      </c>
      <c r="I141" s="5">
        <v>80.0</v>
      </c>
      <c r="J141" s="5" t="s">
        <v>1746</v>
      </c>
      <c r="K141" s="5" t="s">
        <v>25</v>
      </c>
      <c r="M141" s="5">
        <v>15.0</v>
      </c>
    </row>
    <row r="142">
      <c r="A142" s="89" t="str">
        <f t="shared" si="6"/>
        <v>#VALUE!</v>
      </c>
      <c r="B142" s="5"/>
      <c r="C142" s="5"/>
      <c r="D142" s="90" t="s">
        <v>16</v>
      </c>
      <c r="E142" s="90" t="s">
        <v>3662</v>
      </c>
      <c r="F142" s="5">
        <v>2020.0</v>
      </c>
      <c r="G142" s="5" t="s">
        <v>75</v>
      </c>
      <c r="H142" s="5" t="s">
        <v>206</v>
      </c>
      <c r="I142" s="5" t="s">
        <v>3663</v>
      </c>
      <c r="K142" s="5" t="s">
        <v>20</v>
      </c>
      <c r="M142" s="5">
        <v>15.0</v>
      </c>
    </row>
    <row r="143">
      <c r="A143" s="89" t="str">
        <f t="shared" si="6"/>
        <v>#VALUE!</v>
      </c>
      <c r="B143" s="5"/>
      <c r="C143" s="5"/>
      <c r="D143" s="186" t="s">
        <v>16</v>
      </c>
      <c r="E143" s="90" t="s">
        <v>3664</v>
      </c>
      <c r="F143" s="5">
        <v>2020.0</v>
      </c>
      <c r="G143" s="5" t="s">
        <v>415</v>
      </c>
      <c r="H143" s="5" t="s">
        <v>46</v>
      </c>
      <c r="I143" s="5" t="s">
        <v>3665</v>
      </c>
      <c r="K143" s="5" t="s">
        <v>20</v>
      </c>
      <c r="M143" s="5">
        <v>15.0</v>
      </c>
    </row>
    <row r="144">
      <c r="A144" s="89" t="str">
        <f t="shared" si="6"/>
        <v>#VALUE!</v>
      </c>
      <c r="B144" s="5"/>
      <c r="C144" s="5"/>
      <c r="D144" s="90" t="s">
        <v>16</v>
      </c>
      <c r="E144" s="90" t="s">
        <v>3666</v>
      </c>
      <c r="F144" s="5">
        <v>2018.0</v>
      </c>
      <c r="G144" s="5" t="s">
        <v>57</v>
      </c>
      <c r="H144" s="110" t="s">
        <v>58</v>
      </c>
      <c r="I144" s="5">
        <v>700.0</v>
      </c>
      <c r="K144" s="5" t="s">
        <v>60</v>
      </c>
      <c r="M144" s="5">
        <v>15.0</v>
      </c>
    </row>
    <row r="145">
      <c r="A145" s="89">
        <v>10923.0</v>
      </c>
      <c r="B145" s="111"/>
      <c r="C145" s="111"/>
      <c r="D145" s="115" t="s">
        <v>21</v>
      </c>
      <c r="E145" s="115" t="s">
        <v>3667</v>
      </c>
      <c r="F145" s="111">
        <v>2020.0</v>
      </c>
      <c r="G145" s="111" t="s">
        <v>39</v>
      </c>
      <c r="H145" s="111" t="s">
        <v>24</v>
      </c>
      <c r="I145" s="111">
        <v>18.0</v>
      </c>
      <c r="J145" s="114"/>
      <c r="K145" s="111" t="s">
        <v>30</v>
      </c>
      <c r="M145" s="5">
        <v>15.0</v>
      </c>
    </row>
    <row r="146">
      <c r="A146" s="89">
        <f t="shared" ref="A146:A165" si="7">A145+1</f>
        <v>10924</v>
      </c>
      <c r="B146" s="111"/>
      <c r="C146" s="111"/>
      <c r="D146" s="115" t="s">
        <v>21</v>
      </c>
      <c r="E146" s="115" t="s">
        <v>3668</v>
      </c>
      <c r="F146" s="111">
        <v>2020.0</v>
      </c>
      <c r="G146" s="111" t="s">
        <v>39</v>
      </c>
      <c r="H146" s="111" t="s">
        <v>24</v>
      </c>
      <c r="I146" s="111">
        <v>18.0</v>
      </c>
      <c r="J146" s="114"/>
      <c r="K146" s="111" t="s">
        <v>30</v>
      </c>
      <c r="M146" s="5">
        <v>15.0</v>
      </c>
    </row>
    <row r="147">
      <c r="A147" s="89">
        <f t="shared" si="7"/>
        <v>10925</v>
      </c>
      <c r="B147" s="111"/>
      <c r="C147" s="111"/>
      <c r="D147" s="115" t="s">
        <v>21</v>
      </c>
      <c r="E147" s="115" t="s">
        <v>3669</v>
      </c>
      <c r="F147" s="111">
        <v>2020.0</v>
      </c>
      <c r="G147" s="111" t="s">
        <v>39</v>
      </c>
      <c r="H147" s="111" t="s">
        <v>24</v>
      </c>
      <c r="I147" s="111">
        <v>18.0</v>
      </c>
      <c r="J147" s="114"/>
      <c r="K147" s="111" t="s">
        <v>30</v>
      </c>
      <c r="M147" s="5">
        <v>15.0</v>
      </c>
    </row>
    <row r="148">
      <c r="A148" s="89">
        <f t="shared" si="7"/>
        <v>10926</v>
      </c>
      <c r="B148" s="111"/>
      <c r="C148" s="111"/>
      <c r="D148" s="115" t="s">
        <v>21</v>
      </c>
      <c r="E148" s="115" t="s">
        <v>3670</v>
      </c>
      <c r="F148" s="111">
        <v>2020.0</v>
      </c>
      <c r="G148" s="111" t="s">
        <v>39</v>
      </c>
      <c r="H148" s="111" t="s">
        <v>24</v>
      </c>
      <c r="I148" s="111">
        <v>18.0</v>
      </c>
      <c r="J148" s="114"/>
      <c r="K148" s="111" t="s">
        <v>30</v>
      </c>
      <c r="M148" s="5">
        <v>15.0</v>
      </c>
    </row>
    <row r="149">
      <c r="A149" s="89">
        <f t="shared" si="7"/>
        <v>10927</v>
      </c>
      <c r="B149" s="111"/>
      <c r="C149" s="111"/>
      <c r="D149" s="115" t="s">
        <v>21</v>
      </c>
      <c r="E149" s="115" t="s">
        <v>3671</v>
      </c>
      <c r="F149" s="111">
        <v>2020.0</v>
      </c>
      <c r="G149" s="111" t="s">
        <v>39</v>
      </c>
      <c r="H149" s="111" t="s">
        <v>24</v>
      </c>
      <c r="I149" s="111">
        <v>18.0</v>
      </c>
      <c r="J149" s="114"/>
      <c r="K149" s="111" t="s">
        <v>30</v>
      </c>
      <c r="M149" s="5">
        <v>15.0</v>
      </c>
    </row>
    <row r="150">
      <c r="A150" s="89">
        <f t="shared" si="7"/>
        <v>10928</v>
      </c>
      <c r="B150" s="111"/>
      <c r="C150" s="111"/>
      <c r="D150" s="115" t="s">
        <v>21</v>
      </c>
      <c r="E150" s="115" t="s">
        <v>3672</v>
      </c>
      <c r="F150" s="111">
        <v>2020.0</v>
      </c>
      <c r="G150" s="111" t="s">
        <v>39</v>
      </c>
      <c r="H150" s="111" t="s">
        <v>24</v>
      </c>
      <c r="I150" s="111">
        <v>18.0</v>
      </c>
      <c r="J150" s="114"/>
      <c r="K150" s="111" t="s">
        <v>30</v>
      </c>
      <c r="M150" s="5">
        <v>15.0</v>
      </c>
    </row>
    <row r="151">
      <c r="A151" s="89">
        <f t="shared" si="7"/>
        <v>10929</v>
      </c>
      <c r="B151" s="111"/>
      <c r="C151" s="111"/>
      <c r="D151" s="115" t="s">
        <v>21</v>
      </c>
      <c r="E151" s="115" t="s">
        <v>3673</v>
      </c>
      <c r="F151" s="111">
        <v>2020.0</v>
      </c>
      <c r="G151" s="111" t="s">
        <v>39</v>
      </c>
      <c r="H151" s="111" t="s">
        <v>24</v>
      </c>
      <c r="I151" s="111">
        <v>18.0</v>
      </c>
      <c r="J151" s="114"/>
      <c r="K151" s="111" t="s">
        <v>30</v>
      </c>
      <c r="M151" s="5">
        <v>15.0</v>
      </c>
    </row>
    <row r="152">
      <c r="A152" s="89">
        <f t="shared" si="7"/>
        <v>10930</v>
      </c>
      <c r="B152" s="111"/>
      <c r="C152" s="111"/>
      <c r="D152" s="115" t="s">
        <v>21</v>
      </c>
      <c r="E152" s="115" t="s">
        <v>3674</v>
      </c>
      <c r="F152" s="111">
        <v>2020.0</v>
      </c>
      <c r="G152" s="111" t="s">
        <v>39</v>
      </c>
      <c r="H152" s="111" t="s">
        <v>24</v>
      </c>
      <c r="I152" s="111">
        <v>18.0</v>
      </c>
      <c r="J152" s="114"/>
      <c r="K152" s="111" t="s">
        <v>30</v>
      </c>
      <c r="M152" s="5">
        <v>15.0</v>
      </c>
    </row>
    <row r="153">
      <c r="A153" s="89">
        <f t="shared" si="7"/>
        <v>10931</v>
      </c>
      <c r="B153" s="111"/>
      <c r="C153" s="111"/>
      <c r="D153" s="115" t="s">
        <v>21</v>
      </c>
      <c r="E153" s="115" t="s">
        <v>3675</v>
      </c>
      <c r="F153" s="111">
        <v>2020.0</v>
      </c>
      <c r="G153" s="111" t="s">
        <v>39</v>
      </c>
      <c r="H153" s="111" t="s">
        <v>24</v>
      </c>
      <c r="I153" s="111">
        <v>18.0</v>
      </c>
      <c r="J153" s="114"/>
      <c r="K153" s="111" t="s">
        <v>30</v>
      </c>
      <c r="M153" s="5">
        <v>15.0</v>
      </c>
    </row>
    <row r="154">
      <c r="A154" s="89">
        <f t="shared" si="7"/>
        <v>10932</v>
      </c>
      <c r="B154" s="111"/>
      <c r="C154" s="111"/>
      <c r="D154" s="115" t="s">
        <v>21</v>
      </c>
      <c r="E154" s="115" t="s">
        <v>3676</v>
      </c>
      <c r="F154" s="111">
        <v>2020.0</v>
      </c>
      <c r="G154" s="111" t="s">
        <v>39</v>
      </c>
      <c r="H154" s="111" t="s">
        <v>24</v>
      </c>
      <c r="I154" s="111">
        <v>18.0</v>
      </c>
      <c r="J154" s="114"/>
      <c r="K154" s="111" t="s">
        <v>30</v>
      </c>
      <c r="M154" s="5">
        <v>15.0</v>
      </c>
    </row>
    <row r="155">
      <c r="A155" s="89">
        <f t="shared" si="7"/>
        <v>10933</v>
      </c>
      <c r="B155" s="111"/>
      <c r="C155" s="111"/>
      <c r="D155" s="115" t="s">
        <v>21</v>
      </c>
      <c r="E155" s="115" t="s">
        <v>3677</v>
      </c>
      <c r="F155" s="111">
        <v>2020.0</v>
      </c>
      <c r="G155" s="111" t="s">
        <v>39</v>
      </c>
      <c r="H155" s="111" t="s">
        <v>24</v>
      </c>
      <c r="I155" s="111">
        <v>18.0</v>
      </c>
      <c r="J155" s="114"/>
      <c r="K155" s="111" t="s">
        <v>30</v>
      </c>
      <c r="M155" s="5">
        <v>15.0</v>
      </c>
    </row>
    <row r="156">
      <c r="A156" s="89">
        <f t="shared" si="7"/>
        <v>10934</v>
      </c>
      <c r="B156" s="111"/>
      <c r="C156" s="111"/>
      <c r="D156" s="115" t="s">
        <v>21</v>
      </c>
      <c r="E156" s="5">
        <v>5.1717228E7</v>
      </c>
      <c r="F156" s="111">
        <v>2020.0</v>
      </c>
      <c r="G156" s="111" t="s">
        <v>39</v>
      </c>
      <c r="H156" s="111" t="s">
        <v>24</v>
      </c>
      <c r="I156" s="111">
        <v>18.0</v>
      </c>
      <c r="J156" s="114"/>
      <c r="K156" s="111" t="s">
        <v>30</v>
      </c>
      <c r="M156" s="5">
        <v>15.0</v>
      </c>
    </row>
    <row r="157">
      <c r="A157" s="89">
        <f t="shared" si="7"/>
        <v>10935</v>
      </c>
      <c r="B157" s="111"/>
      <c r="C157" s="111"/>
      <c r="D157" s="115" t="s">
        <v>21</v>
      </c>
      <c r="E157" s="115" t="s">
        <v>3678</v>
      </c>
      <c r="F157" s="111">
        <v>2020.0</v>
      </c>
      <c r="G157" s="111" t="s">
        <v>39</v>
      </c>
      <c r="H157" s="111" t="s">
        <v>24</v>
      </c>
      <c r="I157" s="111">
        <v>18.0</v>
      </c>
      <c r="J157" s="114"/>
      <c r="K157" s="111" t="s">
        <v>30</v>
      </c>
      <c r="M157" s="5">
        <v>15.0</v>
      </c>
    </row>
    <row r="158">
      <c r="A158" s="89">
        <f t="shared" si="7"/>
        <v>10936</v>
      </c>
      <c r="B158" s="111"/>
      <c r="C158" s="111"/>
      <c r="D158" s="115" t="s">
        <v>21</v>
      </c>
      <c r="E158" s="115" t="s">
        <v>3679</v>
      </c>
      <c r="F158" s="111">
        <v>2020.0</v>
      </c>
      <c r="G158" s="111" t="s">
        <v>39</v>
      </c>
      <c r="H158" s="111" t="s">
        <v>24</v>
      </c>
      <c r="I158" s="111">
        <v>18.0</v>
      </c>
      <c r="J158" s="114"/>
      <c r="K158" s="111" t="s">
        <v>30</v>
      </c>
      <c r="M158" s="5">
        <v>15.0</v>
      </c>
    </row>
    <row r="159">
      <c r="A159" s="89">
        <f t="shared" si="7"/>
        <v>10937</v>
      </c>
      <c r="D159" s="90" t="s">
        <v>21</v>
      </c>
      <c r="E159" s="90" t="s">
        <v>3680</v>
      </c>
      <c r="F159" s="5">
        <v>2019.0</v>
      </c>
      <c r="G159" s="5" t="s">
        <v>212</v>
      </c>
      <c r="H159" s="5" t="s">
        <v>67</v>
      </c>
      <c r="I159" s="5">
        <v>18.0</v>
      </c>
      <c r="J159" s="5" t="s">
        <v>214</v>
      </c>
      <c r="K159" s="5" t="s">
        <v>30</v>
      </c>
      <c r="M159" s="5">
        <v>15.0</v>
      </c>
    </row>
    <row r="160">
      <c r="A160" s="89">
        <f t="shared" si="7"/>
        <v>10938</v>
      </c>
      <c r="D160" s="90" t="s">
        <v>21</v>
      </c>
      <c r="E160" s="90" t="s">
        <v>3681</v>
      </c>
      <c r="F160" s="5">
        <v>2019.0</v>
      </c>
      <c r="G160" s="5" t="s">
        <v>212</v>
      </c>
      <c r="H160" s="5" t="s">
        <v>67</v>
      </c>
      <c r="I160" s="5">
        <v>18.0</v>
      </c>
      <c r="J160" s="5" t="s">
        <v>214</v>
      </c>
      <c r="K160" s="5" t="s">
        <v>30</v>
      </c>
      <c r="M160" s="5">
        <v>15.0</v>
      </c>
    </row>
    <row r="161">
      <c r="A161" s="89">
        <f t="shared" si="7"/>
        <v>10939</v>
      </c>
      <c r="D161" s="90" t="s">
        <v>21</v>
      </c>
      <c r="E161" s="90" t="s">
        <v>3682</v>
      </c>
      <c r="F161" s="5">
        <v>2019.0</v>
      </c>
      <c r="G161" s="5" t="s">
        <v>212</v>
      </c>
      <c r="H161" s="5" t="s">
        <v>67</v>
      </c>
      <c r="I161" s="5">
        <v>18.0</v>
      </c>
      <c r="J161" s="5" t="s">
        <v>214</v>
      </c>
      <c r="K161" s="5" t="s">
        <v>30</v>
      </c>
      <c r="M161" s="5">
        <v>15.0</v>
      </c>
    </row>
    <row r="162">
      <c r="A162" s="89">
        <f t="shared" si="7"/>
        <v>10940</v>
      </c>
      <c r="D162" s="90" t="s">
        <v>21</v>
      </c>
      <c r="E162" s="90" t="s">
        <v>3683</v>
      </c>
      <c r="F162" s="5">
        <v>2019.0</v>
      </c>
      <c r="G162" s="5" t="s">
        <v>212</v>
      </c>
      <c r="H162" s="5" t="s">
        <v>67</v>
      </c>
      <c r="I162" s="5">
        <v>18.0</v>
      </c>
      <c r="J162" s="5" t="s">
        <v>214</v>
      </c>
      <c r="K162" s="5" t="s">
        <v>30</v>
      </c>
      <c r="M162" s="5">
        <v>15.0</v>
      </c>
    </row>
    <row r="163">
      <c r="A163" s="89">
        <f t="shared" si="7"/>
        <v>10941</v>
      </c>
      <c r="D163" s="90" t="s">
        <v>21</v>
      </c>
      <c r="E163" s="90" t="s">
        <v>3684</v>
      </c>
      <c r="F163" s="5">
        <v>2019.0</v>
      </c>
      <c r="G163" s="5" t="s">
        <v>212</v>
      </c>
      <c r="H163" s="5" t="s">
        <v>81</v>
      </c>
      <c r="I163" s="5">
        <v>20.0</v>
      </c>
      <c r="J163" s="5" t="s">
        <v>214</v>
      </c>
      <c r="K163" s="5" t="s">
        <v>30</v>
      </c>
      <c r="M163" s="5">
        <v>15.0</v>
      </c>
    </row>
    <row r="164">
      <c r="A164" s="89">
        <f t="shared" si="7"/>
        <v>10942</v>
      </c>
      <c r="D164" s="90" t="s">
        <v>21</v>
      </c>
      <c r="E164" s="90" t="s">
        <v>3685</v>
      </c>
      <c r="F164" s="5">
        <v>2017.0</v>
      </c>
      <c r="G164" s="5" t="s">
        <v>75</v>
      </c>
      <c r="H164" s="5" t="s">
        <v>218</v>
      </c>
      <c r="I164" s="5" t="s">
        <v>3686</v>
      </c>
      <c r="J164" s="5" t="s">
        <v>220</v>
      </c>
      <c r="K164" s="5" t="s">
        <v>72</v>
      </c>
      <c r="M164" s="5">
        <v>15.0</v>
      </c>
    </row>
    <row r="165">
      <c r="A165" s="89">
        <f t="shared" si="7"/>
        <v>10943</v>
      </c>
      <c r="D165" s="90" t="s">
        <v>21</v>
      </c>
      <c r="E165" s="90" t="s">
        <v>3687</v>
      </c>
      <c r="F165" s="5">
        <v>2017.0</v>
      </c>
      <c r="G165" s="5" t="s">
        <v>75</v>
      </c>
      <c r="H165" s="5" t="s">
        <v>218</v>
      </c>
      <c r="I165" s="5" t="s">
        <v>3686</v>
      </c>
      <c r="J165" s="5" t="s">
        <v>220</v>
      </c>
      <c r="K165" s="5" t="s">
        <v>72</v>
      </c>
      <c r="M165" s="5">
        <v>15.0</v>
      </c>
    </row>
    <row r="166">
      <c r="A166" s="5">
        <v>11720.0</v>
      </c>
      <c r="D166" s="90" t="s">
        <v>21</v>
      </c>
      <c r="E166" s="90" t="s">
        <v>3688</v>
      </c>
      <c r="F166" s="5">
        <v>2018.0</v>
      </c>
      <c r="G166" s="5" t="s">
        <v>39</v>
      </c>
      <c r="H166" s="5" t="s">
        <v>24</v>
      </c>
      <c r="I166" s="5" t="s">
        <v>203</v>
      </c>
      <c r="J166" s="5" t="s">
        <v>3689</v>
      </c>
      <c r="K166" s="5" t="s">
        <v>25</v>
      </c>
      <c r="M166" s="5">
        <v>15.0</v>
      </c>
    </row>
    <row r="167">
      <c r="A167" s="5">
        <v>11721.0</v>
      </c>
      <c r="D167" s="90" t="s">
        <v>21</v>
      </c>
      <c r="E167" s="90" t="s">
        <v>3690</v>
      </c>
      <c r="F167" s="5">
        <v>2018.0</v>
      </c>
      <c r="G167" s="5" t="s">
        <v>39</v>
      </c>
      <c r="H167" s="5" t="s">
        <v>24</v>
      </c>
      <c r="I167" s="5" t="s">
        <v>203</v>
      </c>
      <c r="J167" s="5" t="s">
        <v>3689</v>
      </c>
      <c r="K167" s="5" t="s">
        <v>25</v>
      </c>
      <c r="M167" s="5">
        <v>15.0</v>
      </c>
    </row>
    <row r="168">
      <c r="A168" s="5">
        <v>11727.0</v>
      </c>
      <c r="D168" s="90" t="s">
        <v>21</v>
      </c>
      <c r="E168" s="90" t="s">
        <v>3691</v>
      </c>
      <c r="F168" s="5">
        <v>2020.0</v>
      </c>
      <c r="G168" s="5" t="s">
        <v>62</v>
      </c>
      <c r="H168" s="5" t="s">
        <v>206</v>
      </c>
      <c r="I168" s="5"/>
      <c r="J168" s="5">
        <v>63.0</v>
      </c>
      <c r="K168" s="5" t="s">
        <v>30</v>
      </c>
      <c r="M168" s="5">
        <v>15.0</v>
      </c>
    </row>
    <row r="169">
      <c r="A169" s="5">
        <v>11728.0</v>
      </c>
      <c r="D169" s="90" t="s">
        <v>21</v>
      </c>
      <c r="E169" s="90" t="s">
        <v>3692</v>
      </c>
      <c r="F169" s="5">
        <v>2020.0</v>
      </c>
      <c r="G169" s="5" t="s">
        <v>62</v>
      </c>
      <c r="H169" s="5" t="s">
        <v>206</v>
      </c>
      <c r="I169" s="5"/>
      <c r="J169" s="5">
        <v>63.0</v>
      </c>
      <c r="K169" s="5" t="s">
        <v>30</v>
      </c>
      <c r="M169" s="5">
        <v>15.0</v>
      </c>
    </row>
    <row r="170">
      <c r="A170" s="5">
        <v>11732.0</v>
      </c>
      <c r="D170" s="90" t="s">
        <v>21</v>
      </c>
      <c r="E170" s="90" t="s">
        <v>3693</v>
      </c>
      <c r="F170" s="5">
        <v>1989.0</v>
      </c>
      <c r="G170" s="5" t="s">
        <v>62</v>
      </c>
      <c r="H170" s="5" t="s">
        <v>124</v>
      </c>
      <c r="I170" s="5"/>
      <c r="J170" s="5">
        <v>647.0</v>
      </c>
      <c r="K170" s="5" t="s">
        <v>25</v>
      </c>
      <c r="M170" s="5">
        <v>15.0</v>
      </c>
    </row>
    <row r="171">
      <c r="A171" s="5">
        <v>11733.0</v>
      </c>
      <c r="D171" s="90" t="s">
        <v>21</v>
      </c>
      <c r="E171" s="90" t="s">
        <v>3694</v>
      </c>
      <c r="F171" s="5">
        <v>1989.0</v>
      </c>
      <c r="G171" s="5" t="s">
        <v>62</v>
      </c>
      <c r="H171" s="5" t="s">
        <v>124</v>
      </c>
      <c r="I171" s="5"/>
      <c r="J171" s="5">
        <v>647.0</v>
      </c>
      <c r="K171" s="5" t="s">
        <v>25</v>
      </c>
      <c r="M171" s="5">
        <v>15.0</v>
      </c>
    </row>
    <row r="172">
      <c r="A172" s="5">
        <v>11734.0</v>
      </c>
      <c r="D172" s="90" t="s">
        <v>21</v>
      </c>
      <c r="E172" s="90" t="s">
        <v>3695</v>
      </c>
      <c r="F172" s="5">
        <v>1989.0</v>
      </c>
      <c r="G172" s="5" t="s">
        <v>62</v>
      </c>
      <c r="H172" s="5" t="s">
        <v>124</v>
      </c>
      <c r="I172" s="5"/>
      <c r="J172" s="5">
        <v>647.0</v>
      </c>
      <c r="K172" s="5" t="s">
        <v>25</v>
      </c>
      <c r="M172" s="5">
        <v>15.0</v>
      </c>
    </row>
    <row r="173">
      <c r="A173" s="5">
        <v>11735.0</v>
      </c>
      <c r="D173" s="90" t="s">
        <v>21</v>
      </c>
      <c r="E173" s="90" t="s">
        <v>3696</v>
      </c>
      <c r="F173" s="5">
        <v>1989.0</v>
      </c>
      <c r="G173" s="5" t="s">
        <v>62</v>
      </c>
      <c r="H173" s="5" t="s">
        <v>124</v>
      </c>
      <c r="I173" s="5"/>
      <c r="J173" s="5">
        <v>647.0</v>
      </c>
      <c r="K173" s="5" t="s">
        <v>25</v>
      </c>
      <c r="M173" s="5">
        <v>15.0</v>
      </c>
    </row>
    <row r="174">
      <c r="A174" s="5">
        <v>11736.0</v>
      </c>
      <c r="D174" s="90" t="s">
        <v>21</v>
      </c>
      <c r="E174" s="90" t="s">
        <v>3697</v>
      </c>
      <c r="F174" s="5">
        <v>1989.0</v>
      </c>
      <c r="G174" s="5" t="s">
        <v>62</v>
      </c>
      <c r="H174" s="5" t="s">
        <v>124</v>
      </c>
      <c r="I174" s="5"/>
      <c r="J174" s="5">
        <v>647.0</v>
      </c>
      <c r="K174" s="5" t="s">
        <v>25</v>
      </c>
      <c r="M174" s="5">
        <v>15.0</v>
      </c>
    </row>
    <row r="175">
      <c r="A175" s="8">
        <f t="shared" ref="A175:A180" si="8">A174+1</f>
        <v>11737</v>
      </c>
      <c r="D175" s="90" t="s">
        <v>21</v>
      </c>
      <c r="E175" s="90" t="s">
        <v>3698</v>
      </c>
      <c r="F175" s="5">
        <v>2020.0</v>
      </c>
      <c r="G175" s="5" t="s">
        <v>62</v>
      </c>
      <c r="H175" s="5" t="s">
        <v>49</v>
      </c>
      <c r="I175" s="5"/>
      <c r="J175" s="5">
        <v>78.0</v>
      </c>
      <c r="K175" s="5" t="s">
        <v>25</v>
      </c>
      <c r="M175" s="5">
        <v>15.0</v>
      </c>
    </row>
    <row r="176">
      <c r="A176" s="8">
        <f t="shared" si="8"/>
        <v>11738</v>
      </c>
      <c r="D176" s="90" t="s">
        <v>21</v>
      </c>
      <c r="E176" s="90" t="s">
        <v>3699</v>
      </c>
      <c r="F176" s="5">
        <v>2020.0</v>
      </c>
      <c r="G176" s="5" t="s">
        <v>62</v>
      </c>
      <c r="H176" s="5" t="s">
        <v>49</v>
      </c>
      <c r="I176" s="5"/>
      <c r="J176" s="5">
        <v>78.0</v>
      </c>
      <c r="K176" s="5" t="s">
        <v>25</v>
      </c>
      <c r="M176" s="5">
        <v>15.0</v>
      </c>
    </row>
    <row r="177">
      <c r="A177" s="8">
        <f t="shared" si="8"/>
        <v>11739</v>
      </c>
      <c r="D177" s="90" t="s">
        <v>21</v>
      </c>
      <c r="E177" s="90" t="s">
        <v>3700</v>
      </c>
      <c r="F177" s="5">
        <v>2020.0</v>
      </c>
      <c r="G177" s="5" t="s">
        <v>62</v>
      </c>
      <c r="H177" s="5" t="s">
        <v>49</v>
      </c>
      <c r="I177" s="5"/>
      <c r="J177" s="5">
        <v>78.0</v>
      </c>
      <c r="K177" s="5" t="s">
        <v>25</v>
      </c>
      <c r="M177" s="5">
        <v>15.0</v>
      </c>
    </row>
    <row r="178">
      <c r="A178" s="8">
        <f t="shared" si="8"/>
        <v>11740</v>
      </c>
      <c r="D178" s="90" t="s">
        <v>21</v>
      </c>
      <c r="E178" s="90" t="s">
        <v>3701</v>
      </c>
      <c r="F178" s="5">
        <v>2020.0</v>
      </c>
      <c r="G178" s="5" t="s">
        <v>62</v>
      </c>
      <c r="H178" s="5" t="s">
        <v>49</v>
      </c>
      <c r="I178" s="5"/>
      <c r="J178" s="5">
        <v>78.0</v>
      </c>
      <c r="K178" s="5" t="s">
        <v>25</v>
      </c>
      <c r="M178" s="5">
        <v>15.0</v>
      </c>
    </row>
    <row r="179">
      <c r="A179" s="8">
        <f t="shared" si="8"/>
        <v>11741</v>
      </c>
      <c r="D179" s="90" t="s">
        <v>21</v>
      </c>
      <c r="E179" s="90" t="s">
        <v>3702</v>
      </c>
      <c r="F179" s="5">
        <v>2020.0</v>
      </c>
      <c r="G179" s="5" t="s">
        <v>62</v>
      </c>
      <c r="H179" s="5" t="s">
        <v>49</v>
      </c>
      <c r="I179" s="5"/>
      <c r="J179" s="5">
        <v>78.0</v>
      </c>
      <c r="K179" s="5" t="s">
        <v>25</v>
      </c>
      <c r="M179" s="5">
        <v>15.0</v>
      </c>
    </row>
    <row r="180">
      <c r="A180" s="8">
        <f t="shared" si="8"/>
        <v>11742</v>
      </c>
      <c r="D180" s="90" t="s">
        <v>21</v>
      </c>
      <c r="E180" s="90" t="s">
        <v>3703</v>
      </c>
      <c r="F180" s="5">
        <v>2020.0</v>
      </c>
      <c r="G180" s="5" t="s">
        <v>62</v>
      </c>
      <c r="H180" s="5" t="s">
        <v>49</v>
      </c>
      <c r="I180" s="5"/>
      <c r="J180" s="5">
        <v>78.0</v>
      </c>
      <c r="K180" s="5" t="s">
        <v>25</v>
      </c>
      <c r="M180" s="5">
        <v>15.0</v>
      </c>
    </row>
    <row r="181">
      <c r="A181" s="5">
        <v>11867.0</v>
      </c>
      <c r="D181" s="90" t="s">
        <v>21</v>
      </c>
      <c r="E181" s="90" t="s">
        <v>3704</v>
      </c>
      <c r="F181" s="5">
        <v>1987.0</v>
      </c>
      <c r="G181" s="5" t="s">
        <v>2103</v>
      </c>
      <c r="H181" s="5" t="s">
        <v>3539</v>
      </c>
      <c r="I181" s="5"/>
      <c r="J181" s="5" t="s">
        <v>3540</v>
      </c>
      <c r="K181" s="5" t="s">
        <v>25</v>
      </c>
      <c r="M181" s="5">
        <v>15.0</v>
      </c>
    </row>
    <row r="182">
      <c r="A182" s="5">
        <v>11869.0</v>
      </c>
      <c r="D182" s="90" t="s">
        <v>21</v>
      </c>
      <c r="E182" s="90" t="s">
        <v>3705</v>
      </c>
      <c r="F182" s="5">
        <v>1987.0</v>
      </c>
      <c r="G182" s="5" t="s">
        <v>102</v>
      </c>
      <c r="H182" s="5" t="s">
        <v>229</v>
      </c>
      <c r="I182" s="5"/>
      <c r="J182" s="5">
        <v>204.0</v>
      </c>
      <c r="K182" s="5" t="s">
        <v>72</v>
      </c>
      <c r="M182" s="5">
        <v>15.0</v>
      </c>
    </row>
    <row r="183">
      <c r="A183" s="5">
        <v>11870.0</v>
      </c>
      <c r="D183" s="90" t="s">
        <v>21</v>
      </c>
      <c r="E183" s="90" t="s">
        <v>3706</v>
      </c>
      <c r="F183" s="5">
        <v>1987.0</v>
      </c>
      <c r="G183" s="5" t="s">
        <v>102</v>
      </c>
      <c r="H183" s="5" t="s">
        <v>229</v>
      </c>
      <c r="I183" s="5"/>
      <c r="J183" s="5">
        <v>204.0</v>
      </c>
      <c r="K183" s="5" t="s">
        <v>72</v>
      </c>
      <c r="M183" s="5">
        <v>15.0</v>
      </c>
    </row>
    <row r="184">
      <c r="A184" s="5">
        <v>11871.0</v>
      </c>
      <c r="D184" s="90" t="s">
        <v>21</v>
      </c>
      <c r="E184" s="90" t="s">
        <v>3707</v>
      </c>
      <c r="F184" s="5">
        <v>1987.0</v>
      </c>
      <c r="G184" s="5" t="s">
        <v>102</v>
      </c>
      <c r="H184" s="5" t="s">
        <v>229</v>
      </c>
      <c r="I184" s="5"/>
      <c r="J184" s="5">
        <v>204.0</v>
      </c>
      <c r="K184" s="5" t="s">
        <v>72</v>
      </c>
      <c r="M184" s="5">
        <v>15.0</v>
      </c>
    </row>
    <row r="185">
      <c r="A185" s="5">
        <v>11872.0</v>
      </c>
      <c r="D185" s="90" t="s">
        <v>21</v>
      </c>
      <c r="E185" s="90" t="s">
        <v>3708</v>
      </c>
      <c r="F185" s="5">
        <v>1987.0</v>
      </c>
      <c r="G185" s="5" t="s">
        <v>102</v>
      </c>
      <c r="H185" s="5" t="s">
        <v>229</v>
      </c>
      <c r="I185" s="5"/>
      <c r="J185" s="5">
        <v>204.0</v>
      </c>
      <c r="K185" s="5" t="s">
        <v>72</v>
      </c>
      <c r="M185" s="5">
        <v>15.0</v>
      </c>
    </row>
    <row r="186">
      <c r="A186" s="5">
        <v>11873.0</v>
      </c>
      <c r="D186" s="90" t="s">
        <v>21</v>
      </c>
      <c r="E186" s="90" t="s">
        <v>3709</v>
      </c>
      <c r="F186" s="5">
        <v>1987.0</v>
      </c>
      <c r="G186" s="5" t="s">
        <v>102</v>
      </c>
      <c r="H186" s="5" t="s">
        <v>229</v>
      </c>
      <c r="I186" s="5"/>
      <c r="J186" s="5">
        <v>204.0</v>
      </c>
      <c r="K186" s="5" t="s">
        <v>72</v>
      </c>
      <c r="M186" s="5">
        <v>15.0</v>
      </c>
    </row>
    <row r="187">
      <c r="A187" s="5">
        <v>11874.0</v>
      </c>
      <c r="D187" s="90" t="s">
        <v>21</v>
      </c>
      <c r="E187" s="90" t="s">
        <v>3710</v>
      </c>
      <c r="F187" s="5">
        <v>1987.0</v>
      </c>
      <c r="G187" s="5" t="s">
        <v>102</v>
      </c>
      <c r="H187" s="5" t="s">
        <v>229</v>
      </c>
      <c r="I187" s="5"/>
      <c r="J187" s="5">
        <v>204.0</v>
      </c>
      <c r="K187" s="5" t="s">
        <v>72</v>
      </c>
      <c r="M187" s="5">
        <v>15.0</v>
      </c>
    </row>
    <row r="188">
      <c r="A188" s="5">
        <v>11896.0</v>
      </c>
      <c r="D188" s="90" t="s">
        <v>21</v>
      </c>
      <c r="E188" s="90" t="s">
        <v>3711</v>
      </c>
      <c r="F188" s="5">
        <v>1989.0</v>
      </c>
      <c r="G188" s="5" t="s">
        <v>62</v>
      </c>
      <c r="H188" s="5" t="s">
        <v>124</v>
      </c>
      <c r="I188" s="5"/>
      <c r="J188" s="5">
        <v>647.0</v>
      </c>
      <c r="K188" s="5" t="s">
        <v>25</v>
      </c>
      <c r="M188" s="5">
        <v>15.0</v>
      </c>
    </row>
    <row r="189">
      <c r="A189" s="5">
        <v>12024.0</v>
      </c>
      <c r="D189" s="90" t="s">
        <v>21</v>
      </c>
      <c r="E189" s="90" t="s">
        <v>3712</v>
      </c>
      <c r="F189" s="5">
        <v>1991.0</v>
      </c>
      <c r="G189" s="5" t="s">
        <v>1802</v>
      </c>
      <c r="H189" s="5" t="s">
        <v>107</v>
      </c>
      <c r="I189" s="5"/>
      <c r="J189" s="5">
        <v>55.0</v>
      </c>
      <c r="K189" s="5" t="s">
        <v>72</v>
      </c>
      <c r="M189" s="5">
        <v>15.0</v>
      </c>
    </row>
    <row r="190">
      <c r="A190" s="5">
        <v>12026.0</v>
      </c>
      <c r="D190" s="90" t="s">
        <v>21</v>
      </c>
      <c r="E190" s="90" t="s">
        <v>3713</v>
      </c>
      <c r="F190" s="5">
        <v>1991.0</v>
      </c>
      <c r="G190" s="5" t="s">
        <v>1802</v>
      </c>
      <c r="H190" s="5" t="s">
        <v>107</v>
      </c>
      <c r="I190" s="5"/>
      <c r="J190" s="5">
        <v>55.0</v>
      </c>
      <c r="K190" s="5" t="s">
        <v>72</v>
      </c>
      <c r="M190" s="5">
        <v>15.0</v>
      </c>
    </row>
    <row r="191">
      <c r="A191" s="5">
        <v>12027.0</v>
      </c>
      <c r="D191" s="90" t="s">
        <v>21</v>
      </c>
      <c r="E191" s="90" t="s">
        <v>3714</v>
      </c>
      <c r="F191" s="5">
        <v>1991.0</v>
      </c>
      <c r="G191" s="5" t="s">
        <v>1802</v>
      </c>
      <c r="H191" s="5" t="s">
        <v>107</v>
      </c>
      <c r="I191" s="5"/>
      <c r="J191" s="5">
        <v>55.0</v>
      </c>
      <c r="K191" s="5" t="s">
        <v>72</v>
      </c>
      <c r="M191" s="5">
        <v>15.0</v>
      </c>
    </row>
    <row r="192">
      <c r="A192" s="5">
        <v>12028.0</v>
      </c>
      <c r="D192" s="90" t="s">
        <v>21</v>
      </c>
      <c r="E192" s="90" t="s">
        <v>3715</v>
      </c>
      <c r="F192" s="5">
        <v>1991.0</v>
      </c>
      <c r="G192" s="5" t="s">
        <v>1802</v>
      </c>
      <c r="H192" s="5" t="s">
        <v>107</v>
      </c>
      <c r="I192" s="5"/>
      <c r="J192" s="5">
        <v>55.0</v>
      </c>
      <c r="K192" s="5" t="s">
        <v>72</v>
      </c>
      <c r="M192" s="5">
        <v>15.0</v>
      </c>
    </row>
    <row r="193">
      <c r="A193" s="5" t="s">
        <v>2854</v>
      </c>
      <c r="D193" s="90" t="s">
        <v>66</v>
      </c>
      <c r="E193" s="90" t="s">
        <v>3716</v>
      </c>
      <c r="F193" s="5">
        <v>2020.0</v>
      </c>
      <c r="G193" s="5" t="s">
        <v>62</v>
      </c>
      <c r="H193" s="5" t="s">
        <v>3518</v>
      </c>
      <c r="I193" s="5">
        <v>292.0</v>
      </c>
      <c r="J193" s="5" t="s">
        <v>105</v>
      </c>
      <c r="K193" s="5" t="s">
        <v>68</v>
      </c>
      <c r="M193" s="5">
        <v>15.0</v>
      </c>
    </row>
    <row r="194">
      <c r="A194" s="5" t="s">
        <v>2854</v>
      </c>
      <c r="D194" s="90" t="s">
        <v>66</v>
      </c>
      <c r="E194" s="90" t="s">
        <v>3717</v>
      </c>
      <c r="F194" s="5">
        <v>2020.0</v>
      </c>
      <c r="G194" s="5" t="s">
        <v>62</v>
      </c>
      <c r="H194" s="5" t="s">
        <v>3518</v>
      </c>
      <c r="I194" s="5">
        <v>292.0</v>
      </c>
      <c r="J194" s="5" t="s">
        <v>105</v>
      </c>
      <c r="K194" s="5" t="s">
        <v>68</v>
      </c>
      <c r="M194" s="5">
        <v>15.0</v>
      </c>
    </row>
    <row r="195">
      <c r="A195" s="5" t="s">
        <v>2854</v>
      </c>
      <c r="D195" s="90" t="s">
        <v>21</v>
      </c>
      <c r="E195" s="90" t="s">
        <v>3718</v>
      </c>
      <c r="F195" s="5">
        <v>2020.0</v>
      </c>
      <c r="G195" s="5" t="s">
        <v>62</v>
      </c>
      <c r="H195" s="5" t="s">
        <v>3518</v>
      </c>
      <c r="I195" s="5">
        <v>292.0</v>
      </c>
      <c r="J195" s="5" t="s">
        <v>105</v>
      </c>
      <c r="K195" s="5" t="s">
        <v>68</v>
      </c>
      <c r="M195" s="5">
        <v>15.0</v>
      </c>
    </row>
    <row r="196">
      <c r="A196" s="5" t="s">
        <v>2854</v>
      </c>
      <c r="D196" s="90" t="s">
        <v>21</v>
      </c>
      <c r="E196" s="90" t="s">
        <v>3719</v>
      </c>
      <c r="F196" s="5">
        <v>2020.0</v>
      </c>
      <c r="G196" s="5" t="s">
        <v>1974</v>
      </c>
      <c r="H196" s="5" t="s">
        <v>206</v>
      </c>
      <c r="I196" s="5">
        <v>276.0</v>
      </c>
      <c r="J196" s="5" t="s">
        <v>105</v>
      </c>
      <c r="K196" s="5" t="s">
        <v>30</v>
      </c>
      <c r="M196" s="5">
        <v>15.0</v>
      </c>
    </row>
    <row r="197">
      <c r="A197" s="5" t="s">
        <v>2854</v>
      </c>
      <c r="D197" s="90" t="s">
        <v>66</v>
      </c>
      <c r="E197" s="90" t="s">
        <v>3720</v>
      </c>
      <c r="F197" s="5">
        <v>2020.0</v>
      </c>
      <c r="G197" s="5" t="s">
        <v>1974</v>
      </c>
      <c r="H197" s="5" t="s">
        <v>206</v>
      </c>
      <c r="I197" s="5">
        <v>276.0</v>
      </c>
      <c r="J197" s="5" t="s">
        <v>105</v>
      </c>
      <c r="K197" s="5" t="s">
        <v>68</v>
      </c>
      <c r="M197" s="5">
        <v>15.0</v>
      </c>
    </row>
    <row r="198">
      <c r="A198" s="5" t="s">
        <v>2854</v>
      </c>
      <c r="D198" s="90" t="s">
        <v>66</v>
      </c>
      <c r="E198" s="90" t="s">
        <v>3721</v>
      </c>
      <c r="F198" s="5">
        <v>2020.0</v>
      </c>
      <c r="G198" s="5" t="s">
        <v>1974</v>
      </c>
      <c r="H198" s="5" t="s">
        <v>206</v>
      </c>
      <c r="I198" s="5">
        <v>276.0</v>
      </c>
      <c r="J198" s="5" t="s">
        <v>105</v>
      </c>
      <c r="K198" s="5" t="s">
        <v>68</v>
      </c>
      <c r="M198" s="5">
        <v>15.0</v>
      </c>
    </row>
    <row r="199">
      <c r="A199" s="5" t="s">
        <v>2854</v>
      </c>
      <c r="D199" s="90" t="s">
        <v>21</v>
      </c>
      <c r="E199" s="90" t="s">
        <v>3722</v>
      </c>
      <c r="F199" s="5">
        <v>1991.0</v>
      </c>
      <c r="G199" s="5" t="s">
        <v>90</v>
      </c>
      <c r="H199" s="5" t="s">
        <v>107</v>
      </c>
      <c r="I199" s="5">
        <v>671.0</v>
      </c>
      <c r="J199" s="5" t="s">
        <v>105</v>
      </c>
      <c r="K199" s="5" t="s">
        <v>72</v>
      </c>
      <c r="M199" s="5">
        <v>15.0</v>
      </c>
    </row>
    <row r="200">
      <c r="A200" s="5" t="s">
        <v>2854</v>
      </c>
      <c r="D200" s="90" t="s">
        <v>21</v>
      </c>
      <c r="E200" s="90" t="s">
        <v>3723</v>
      </c>
      <c r="F200" s="5">
        <v>1991.0</v>
      </c>
      <c r="G200" s="5" t="s">
        <v>1802</v>
      </c>
      <c r="H200" s="5" t="s">
        <v>107</v>
      </c>
      <c r="I200" s="5">
        <v>55.0</v>
      </c>
      <c r="J200" s="5" t="s">
        <v>105</v>
      </c>
      <c r="K200" s="5" t="s">
        <v>25</v>
      </c>
      <c r="M200" s="5">
        <v>15.0</v>
      </c>
    </row>
    <row r="201">
      <c r="A201" s="5" t="s">
        <v>2854</v>
      </c>
      <c r="D201" s="90" t="s">
        <v>21</v>
      </c>
      <c r="E201" s="90" t="s">
        <v>3724</v>
      </c>
      <c r="F201" s="5">
        <v>1991.0</v>
      </c>
      <c r="G201" s="5" t="s">
        <v>1802</v>
      </c>
      <c r="H201" s="5" t="s">
        <v>107</v>
      </c>
      <c r="I201" s="5">
        <v>55.0</v>
      </c>
      <c r="J201" s="5" t="s">
        <v>105</v>
      </c>
      <c r="K201" s="5" t="s">
        <v>25</v>
      </c>
      <c r="M201" s="5">
        <v>15.0</v>
      </c>
    </row>
    <row r="202">
      <c r="A202" s="5" t="s">
        <v>2854</v>
      </c>
      <c r="D202" s="90" t="s">
        <v>21</v>
      </c>
      <c r="E202" s="90" t="s">
        <v>3725</v>
      </c>
      <c r="F202" s="5">
        <v>1991.0</v>
      </c>
      <c r="G202" s="5" t="s">
        <v>1802</v>
      </c>
      <c r="H202" s="5" t="s">
        <v>107</v>
      </c>
      <c r="I202" s="5">
        <v>55.0</v>
      </c>
      <c r="J202" s="5" t="s">
        <v>105</v>
      </c>
      <c r="K202" s="5" t="s">
        <v>25</v>
      </c>
      <c r="M202" s="5">
        <v>15.0</v>
      </c>
    </row>
    <row r="203">
      <c r="A203" s="5" t="s">
        <v>2854</v>
      </c>
      <c r="D203" s="112"/>
      <c r="E203" s="90" t="s">
        <v>3726</v>
      </c>
      <c r="F203" s="5">
        <v>1990.0</v>
      </c>
      <c r="G203" s="5" t="s">
        <v>62</v>
      </c>
      <c r="H203" s="5" t="s">
        <v>91</v>
      </c>
      <c r="I203" s="5">
        <v>414.0</v>
      </c>
      <c r="J203" s="5" t="s">
        <v>246</v>
      </c>
      <c r="K203" s="5" t="s">
        <v>72</v>
      </c>
      <c r="M203" s="5">
        <v>15.0</v>
      </c>
    </row>
    <row r="204">
      <c r="A204" s="5" t="s">
        <v>2854</v>
      </c>
      <c r="D204" s="112"/>
      <c r="E204" s="90" t="s">
        <v>3727</v>
      </c>
      <c r="F204" s="5">
        <v>1990.0</v>
      </c>
      <c r="G204" s="5" t="s">
        <v>62</v>
      </c>
      <c r="H204" s="5" t="s">
        <v>91</v>
      </c>
      <c r="I204" s="5">
        <v>414.0</v>
      </c>
      <c r="J204" s="5" t="s">
        <v>246</v>
      </c>
      <c r="K204" s="5" t="s">
        <v>72</v>
      </c>
      <c r="M204" s="5">
        <v>15.0</v>
      </c>
    </row>
    <row r="205">
      <c r="A205" s="5" t="s">
        <v>2854</v>
      </c>
      <c r="D205" s="112"/>
      <c r="E205" s="90" t="s">
        <v>3728</v>
      </c>
      <c r="F205" s="5">
        <v>1990.0</v>
      </c>
      <c r="G205" s="5" t="s">
        <v>90</v>
      </c>
      <c r="H205" s="5" t="s">
        <v>91</v>
      </c>
      <c r="I205" s="5">
        <v>663.0</v>
      </c>
      <c r="J205" s="5" t="s">
        <v>105</v>
      </c>
      <c r="K205" s="5" t="s">
        <v>25</v>
      </c>
      <c r="M205" s="5">
        <v>15.0</v>
      </c>
    </row>
    <row r="206">
      <c r="A206" s="5" t="s">
        <v>2854</v>
      </c>
      <c r="D206" s="112"/>
      <c r="E206" s="90" t="s">
        <v>3729</v>
      </c>
      <c r="F206" s="5">
        <v>1990.0</v>
      </c>
      <c r="G206" s="5" t="s">
        <v>90</v>
      </c>
      <c r="H206" s="5" t="s">
        <v>91</v>
      </c>
      <c r="I206" s="5">
        <v>663.0</v>
      </c>
      <c r="J206" s="5" t="s">
        <v>105</v>
      </c>
      <c r="K206" s="5" t="s">
        <v>25</v>
      </c>
      <c r="M206" s="5">
        <v>15.0</v>
      </c>
    </row>
    <row r="207">
      <c r="A207" s="5" t="s">
        <v>2854</v>
      </c>
      <c r="D207" s="112"/>
      <c r="E207" s="90" t="s">
        <v>3730</v>
      </c>
      <c r="F207" s="5">
        <v>1990.0</v>
      </c>
      <c r="G207" s="5" t="s">
        <v>90</v>
      </c>
      <c r="H207" s="5" t="s">
        <v>91</v>
      </c>
      <c r="I207" s="5">
        <v>663.0</v>
      </c>
      <c r="J207" s="5" t="s">
        <v>105</v>
      </c>
      <c r="K207" s="5" t="s">
        <v>25</v>
      </c>
      <c r="M207" s="5">
        <v>15.0</v>
      </c>
    </row>
    <row r="208">
      <c r="A208" s="5" t="s">
        <v>2854</v>
      </c>
      <c r="D208" s="112"/>
      <c r="E208" s="90" t="s">
        <v>3731</v>
      </c>
      <c r="F208" s="5">
        <v>1993.0</v>
      </c>
      <c r="G208" s="5" t="s">
        <v>131</v>
      </c>
      <c r="H208" s="5" t="s">
        <v>193</v>
      </c>
      <c r="I208" s="5">
        <v>707.0</v>
      </c>
      <c r="J208" s="5" t="s">
        <v>105</v>
      </c>
      <c r="K208" s="5" t="s">
        <v>25</v>
      </c>
      <c r="M208" s="5">
        <v>15.0</v>
      </c>
    </row>
    <row r="209">
      <c r="A209" s="5" t="s">
        <v>2854</v>
      </c>
      <c r="D209" s="112"/>
      <c r="E209" s="90" t="s">
        <v>3732</v>
      </c>
      <c r="F209" s="5">
        <v>1989.0</v>
      </c>
      <c r="G209" s="5" t="s">
        <v>119</v>
      </c>
      <c r="H209" s="5" t="s">
        <v>193</v>
      </c>
      <c r="I209" s="5">
        <v>33.0</v>
      </c>
      <c r="J209" s="5" t="s">
        <v>105</v>
      </c>
      <c r="K209" s="5" t="s">
        <v>72</v>
      </c>
      <c r="M209" s="5">
        <v>15.0</v>
      </c>
    </row>
    <row r="210">
      <c r="A210" s="5" t="s">
        <v>2854</v>
      </c>
      <c r="D210" s="112"/>
      <c r="E210" s="90" t="s">
        <v>3733</v>
      </c>
      <c r="F210" s="5">
        <v>2020.0</v>
      </c>
      <c r="G210" s="5" t="s">
        <v>151</v>
      </c>
      <c r="H210" s="5" t="s">
        <v>46</v>
      </c>
      <c r="I210" s="5">
        <v>11.0</v>
      </c>
      <c r="J210" s="5" t="s">
        <v>105</v>
      </c>
      <c r="K210" s="5" t="s">
        <v>25</v>
      </c>
      <c r="M210" s="5">
        <v>15.0</v>
      </c>
    </row>
    <row r="211">
      <c r="A211" s="5" t="s">
        <v>2854</v>
      </c>
      <c r="D211" s="112"/>
      <c r="E211" s="90" t="s">
        <v>3734</v>
      </c>
      <c r="F211" s="5">
        <v>1986.0</v>
      </c>
      <c r="G211" s="5" t="s">
        <v>582</v>
      </c>
      <c r="H211" s="5" t="s">
        <v>190</v>
      </c>
      <c r="I211" s="5">
        <v>38.0</v>
      </c>
      <c r="J211" s="5" t="s">
        <v>105</v>
      </c>
      <c r="K211" s="5" t="s">
        <v>72</v>
      </c>
      <c r="M211" s="5">
        <v>15.0</v>
      </c>
    </row>
    <row r="212">
      <c r="A212" s="5" t="s">
        <v>2854</v>
      </c>
      <c r="D212" s="112"/>
      <c r="E212" s="90" t="s">
        <v>3735</v>
      </c>
      <c r="F212" s="5">
        <v>1986.0</v>
      </c>
      <c r="G212" s="5" t="s">
        <v>582</v>
      </c>
      <c r="H212" s="5" t="s">
        <v>190</v>
      </c>
      <c r="I212" s="5">
        <v>38.0</v>
      </c>
      <c r="J212" s="5" t="s">
        <v>105</v>
      </c>
      <c r="K212" s="5" t="s">
        <v>72</v>
      </c>
      <c r="M212" s="5">
        <v>15.0</v>
      </c>
    </row>
    <row r="213">
      <c r="A213" s="5" t="s">
        <v>2854</v>
      </c>
      <c r="D213" s="112"/>
      <c r="E213" s="90" t="s">
        <v>3736</v>
      </c>
      <c r="F213" s="5">
        <v>1986.0</v>
      </c>
      <c r="G213" s="5" t="s">
        <v>582</v>
      </c>
      <c r="H213" s="5" t="s">
        <v>190</v>
      </c>
      <c r="I213" s="5">
        <v>38.0</v>
      </c>
      <c r="J213" s="5" t="s">
        <v>105</v>
      </c>
      <c r="K213" s="5" t="s">
        <v>72</v>
      </c>
      <c r="M213" s="5">
        <v>15.0</v>
      </c>
    </row>
    <row r="214">
      <c r="A214" s="5" t="s">
        <v>2854</v>
      </c>
      <c r="D214" s="90" t="s">
        <v>21</v>
      </c>
      <c r="E214" s="90" t="s">
        <v>3737</v>
      </c>
      <c r="F214" s="5">
        <v>2020.0</v>
      </c>
      <c r="G214" s="5" t="s">
        <v>62</v>
      </c>
      <c r="H214" s="5" t="s">
        <v>49</v>
      </c>
      <c r="I214" s="5">
        <v>78.0</v>
      </c>
      <c r="J214" s="5" t="s">
        <v>105</v>
      </c>
      <c r="K214" s="5" t="s">
        <v>25</v>
      </c>
      <c r="M214" s="5">
        <v>15.0</v>
      </c>
    </row>
    <row r="215">
      <c r="A215" s="5" t="s">
        <v>2854</v>
      </c>
      <c r="D215" s="90" t="s">
        <v>21</v>
      </c>
      <c r="E215" s="90" t="s">
        <v>3738</v>
      </c>
      <c r="F215" s="5">
        <v>2020.0</v>
      </c>
      <c r="G215" s="5" t="s">
        <v>62</v>
      </c>
      <c r="H215" s="5" t="s">
        <v>49</v>
      </c>
      <c r="I215" s="5">
        <v>78.0</v>
      </c>
      <c r="J215" s="5" t="s">
        <v>105</v>
      </c>
      <c r="K215" s="5" t="s">
        <v>25</v>
      </c>
      <c r="M215" s="5">
        <v>15.0</v>
      </c>
    </row>
    <row r="216">
      <c r="A216" s="5" t="s">
        <v>2854</v>
      </c>
      <c r="D216" s="90" t="s">
        <v>21</v>
      </c>
      <c r="E216" s="90" t="s">
        <v>3739</v>
      </c>
      <c r="F216" s="5">
        <v>2020.0</v>
      </c>
      <c r="G216" s="5" t="s">
        <v>62</v>
      </c>
      <c r="H216" s="5" t="s">
        <v>49</v>
      </c>
      <c r="I216" s="5">
        <v>78.0</v>
      </c>
      <c r="J216" s="5" t="s">
        <v>105</v>
      </c>
      <c r="K216" s="5" t="s">
        <v>25</v>
      </c>
      <c r="M216" s="5">
        <v>15.0</v>
      </c>
    </row>
    <row r="217">
      <c r="A217" s="5" t="s">
        <v>2854</v>
      </c>
      <c r="D217" s="90" t="s">
        <v>21</v>
      </c>
      <c r="E217" s="90" t="s">
        <v>3740</v>
      </c>
      <c r="F217" s="5">
        <v>2020.0</v>
      </c>
      <c r="G217" s="5" t="s">
        <v>62</v>
      </c>
      <c r="H217" s="5" t="s">
        <v>49</v>
      </c>
      <c r="I217" s="5">
        <v>78.0</v>
      </c>
      <c r="J217" s="5" t="s">
        <v>105</v>
      </c>
      <c r="K217" s="5" t="s">
        <v>25</v>
      </c>
      <c r="M217" s="5">
        <v>15.0</v>
      </c>
    </row>
    <row r="218">
      <c r="A218" s="5" t="s">
        <v>2854</v>
      </c>
      <c r="D218" s="90" t="s">
        <v>21</v>
      </c>
      <c r="E218" s="90" t="s">
        <v>3741</v>
      </c>
      <c r="F218" s="5">
        <v>2019.0</v>
      </c>
      <c r="G218" s="5" t="s">
        <v>23</v>
      </c>
      <c r="H218" s="5" t="s">
        <v>81</v>
      </c>
      <c r="I218" s="5">
        <v>204.0</v>
      </c>
      <c r="J218" s="5" t="s">
        <v>105</v>
      </c>
      <c r="K218" s="5" t="s">
        <v>25</v>
      </c>
      <c r="M218" s="5">
        <v>15.0</v>
      </c>
    </row>
    <row r="219">
      <c r="A219" s="5" t="s">
        <v>2854</v>
      </c>
      <c r="D219" s="90" t="s">
        <v>21</v>
      </c>
      <c r="E219" s="90" t="s">
        <v>3742</v>
      </c>
      <c r="F219" s="5">
        <v>2020.0</v>
      </c>
      <c r="G219" s="5" t="s">
        <v>62</v>
      </c>
      <c r="H219" s="5" t="s">
        <v>49</v>
      </c>
      <c r="I219" s="5">
        <v>78.0</v>
      </c>
      <c r="J219" s="5" t="s">
        <v>105</v>
      </c>
      <c r="K219" s="5" t="s">
        <v>25</v>
      </c>
      <c r="M219" s="5">
        <v>15.0</v>
      </c>
    </row>
    <row r="220">
      <c r="A220" s="5" t="s">
        <v>2854</v>
      </c>
      <c r="D220" s="90" t="s">
        <v>21</v>
      </c>
      <c r="E220" s="90" t="s">
        <v>3743</v>
      </c>
      <c r="F220" s="5">
        <v>2020.0</v>
      </c>
      <c r="G220" s="5" t="s">
        <v>62</v>
      </c>
      <c r="H220" s="5" t="s">
        <v>49</v>
      </c>
      <c r="I220" s="5">
        <v>78.0</v>
      </c>
      <c r="J220" s="5" t="s">
        <v>105</v>
      </c>
      <c r="K220" s="5" t="s">
        <v>25</v>
      </c>
      <c r="M220" s="5">
        <v>15.0</v>
      </c>
    </row>
    <row r="221">
      <c r="A221" s="5" t="s">
        <v>2854</v>
      </c>
      <c r="D221" s="90" t="s">
        <v>21</v>
      </c>
      <c r="E221" s="90" t="s">
        <v>3744</v>
      </c>
      <c r="F221" s="5">
        <v>2020.0</v>
      </c>
      <c r="G221" s="5" t="s">
        <v>62</v>
      </c>
      <c r="H221" s="5" t="s">
        <v>49</v>
      </c>
      <c r="I221" s="5">
        <v>78.0</v>
      </c>
      <c r="J221" s="5" t="s">
        <v>105</v>
      </c>
      <c r="K221" s="5" t="s">
        <v>25</v>
      </c>
      <c r="M221" s="5">
        <v>15.0</v>
      </c>
    </row>
    <row r="222">
      <c r="A222" s="5" t="s">
        <v>2854</v>
      </c>
      <c r="D222" s="90" t="s">
        <v>21</v>
      </c>
      <c r="E222" s="90" t="s">
        <v>3745</v>
      </c>
      <c r="F222" s="5">
        <v>1978.0</v>
      </c>
      <c r="G222" s="5" t="s">
        <v>62</v>
      </c>
      <c r="H222" s="5" t="s">
        <v>3746</v>
      </c>
      <c r="I222" s="5">
        <v>460.0</v>
      </c>
      <c r="J222" s="5" t="s">
        <v>105</v>
      </c>
      <c r="K222" s="5" t="s">
        <v>72</v>
      </c>
      <c r="M222" s="5">
        <v>15.0</v>
      </c>
    </row>
    <row r="223">
      <c r="A223" s="5" t="s">
        <v>2854</v>
      </c>
      <c r="D223" s="90" t="s">
        <v>21</v>
      </c>
      <c r="E223" s="90" t="s">
        <v>3747</v>
      </c>
      <c r="F223" s="5">
        <v>2010.0</v>
      </c>
      <c r="G223" s="5" t="s">
        <v>83</v>
      </c>
      <c r="H223" s="5" t="s">
        <v>3748</v>
      </c>
      <c r="I223" s="5" t="s">
        <v>3749</v>
      </c>
      <c r="J223" s="5" t="s">
        <v>3750</v>
      </c>
      <c r="K223" s="5" t="s">
        <v>30</v>
      </c>
      <c r="M223" s="5">
        <v>15.0</v>
      </c>
    </row>
    <row r="224">
      <c r="A224" s="5" t="s">
        <v>2854</v>
      </c>
      <c r="D224" s="90" t="s">
        <v>21</v>
      </c>
      <c r="E224" s="90" t="s">
        <v>3751</v>
      </c>
      <c r="F224" s="5">
        <v>1990.0</v>
      </c>
      <c r="G224" s="5" t="s">
        <v>62</v>
      </c>
      <c r="H224" s="5" t="s">
        <v>91</v>
      </c>
      <c r="I224" s="5">
        <v>414.0</v>
      </c>
      <c r="J224" s="5" t="s">
        <v>246</v>
      </c>
      <c r="K224" s="5" t="s">
        <v>72</v>
      </c>
      <c r="M224" s="5">
        <v>15.0</v>
      </c>
    </row>
    <row r="225">
      <c r="A225" s="5" t="s">
        <v>2854</v>
      </c>
      <c r="D225" s="112"/>
      <c r="E225" s="90" t="s">
        <v>3752</v>
      </c>
      <c r="F225" s="5">
        <v>1991.0</v>
      </c>
      <c r="G225" s="5" t="s">
        <v>90</v>
      </c>
      <c r="H225" s="5" t="s">
        <v>107</v>
      </c>
      <c r="I225" s="5">
        <v>671.0</v>
      </c>
      <c r="J225" s="5" t="s">
        <v>105</v>
      </c>
      <c r="K225" s="5" t="s">
        <v>72</v>
      </c>
      <c r="M225" s="5">
        <v>15.0</v>
      </c>
    </row>
    <row r="226">
      <c r="A226" s="5" t="s">
        <v>2854</v>
      </c>
      <c r="D226" s="112"/>
      <c r="E226" s="90" t="s">
        <v>3753</v>
      </c>
      <c r="F226" s="5">
        <v>1991.0</v>
      </c>
      <c r="G226" s="5" t="s">
        <v>90</v>
      </c>
      <c r="H226" s="5" t="s">
        <v>107</v>
      </c>
      <c r="I226" s="5">
        <v>671.0</v>
      </c>
      <c r="J226" s="5" t="s">
        <v>105</v>
      </c>
      <c r="K226" s="5" t="s">
        <v>72</v>
      </c>
      <c r="M226" s="5">
        <v>15.0</v>
      </c>
    </row>
    <row r="227">
      <c r="A227" s="5" t="s">
        <v>2854</v>
      </c>
      <c r="D227" s="112"/>
      <c r="E227" s="90" t="s">
        <v>3754</v>
      </c>
      <c r="F227" s="5">
        <v>1991.0</v>
      </c>
      <c r="G227" s="5" t="s">
        <v>90</v>
      </c>
      <c r="H227" s="5" t="s">
        <v>107</v>
      </c>
      <c r="I227" s="5">
        <v>671.0</v>
      </c>
      <c r="J227" s="5" t="s">
        <v>105</v>
      </c>
      <c r="K227" s="5" t="s">
        <v>72</v>
      </c>
      <c r="M227" s="5">
        <v>15.0</v>
      </c>
    </row>
    <row r="228">
      <c r="A228" s="5" t="s">
        <v>2854</v>
      </c>
      <c r="D228" s="112"/>
      <c r="E228" s="90" t="s">
        <v>3755</v>
      </c>
      <c r="F228" s="5">
        <v>1991.0</v>
      </c>
      <c r="G228" s="5" t="s">
        <v>90</v>
      </c>
      <c r="H228" s="5" t="s">
        <v>107</v>
      </c>
      <c r="I228" s="5">
        <v>671.0</v>
      </c>
      <c r="J228" s="5" t="s">
        <v>105</v>
      </c>
      <c r="K228" s="5" t="s">
        <v>72</v>
      </c>
      <c r="M228" s="5">
        <v>15.0</v>
      </c>
    </row>
    <row r="229">
      <c r="A229" s="5" t="s">
        <v>2854</v>
      </c>
      <c r="D229" s="112"/>
      <c r="E229" s="90" t="s">
        <v>3756</v>
      </c>
      <c r="F229" s="5">
        <v>1991.0</v>
      </c>
      <c r="G229" s="5" t="s">
        <v>90</v>
      </c>
      <c r="H229" s="5" t="s">
        <v>107</v>
      </c>
      <c r="I229" s="5">
        <v>671.0</v>
      </c>
      <c r="J229" s="5" t="s">
        <v>105</v>
      </c>
      <c r="K229" s="5" t="s">
        <v>72</v>
      </c>
      <c r="M229" s="5">
        <v>15.0</v>
      </c>
    </row>
    <row r="230">
      <c r="A230" s="5" t="s">
        <v>2854</v>
      </c>
      <c r="D230" s="112"/>
      <c r="E230" s="90" t="s">
        <v>3757</v>
      </c>
      <c r="F230" s="5">
        <v>1991.0</v>
      </c>
      <c r="G230" s="5" t="s">
        <v>90</v>
      </c>
      <c r="H230" s="5" t="s">
        <v>107</v>
      </c>
      <c r="I230" s="5">
        <v>671.0</v>
      </c>
      <c r="J230" s="5" t="s">
        <v>105</v>
      </c>
      <c r="K230" s="5" t="s">
        <v>72</v>
      </c>
      <c r="M230" s="5">
        <v>15.0</v>
      </c>
    </row>
    <row r="231">
      <c r="A231" s="5" t="s">
        <v>2854</v>
      </c>
      <c r="D231" s="112"/>
      <c r="E231" s="90" t="s">
        <v>3758</v>
      </c>
      <c r="F231" s="5">
        <v>1991.0</v>
      </c>
      <c r="G231" s="5" t="s">
        <v>90</v>
      </c>
      <c r="H231" s="5" t="s">
        <v>107</v>
      </c>
      <c r="I231" s="5">
        <v>671.0</v>
      </c>
      <c r="J231" s="5" t="s">
        <v>105</v>
      </c>
      <c r="K231" s="5" t="s">
        <v>72</v>
      </c>
      <c r="M231" s="5">
        <v>15.0</v>
      </c>
    </row>
    <row r="232">
      <c r="A232" s="5" t="s">
        <v>2854</v>
      </c>
      <c r="D232" s="112"/>
      <c r="E232" s="90" t="s">
        <v>3759</v>
      </c>
      <c r="F232" s="5">
        <v>1991.0</v>
      </c>
      <c r="G232" s="5" t="s">
        <v>90</v>
      </c>
      <c r="H232" s="5" t="s">
        <v>107</v>
      </c>
      <c r="I232" s="5">
        <v>671.0</v>
      </c>
      <c r="J232" s="5" t="s">
        <v>105</v>
      </c>
      <c r="K232" s="5" t="s">
        <v>72</v>
      </c>
      <c r="M232" s="5">
        <v>15.0</v>
      </c>
    </row>
    <row r="233">
      <c r="A233" s="5" t="s">
        <v>2854</v>
      </c>
      <c r="D233" s="112"/>
      <c r="E233" s="90" t="s">
        <v>3760</v>
      </c>
      <c r="F233" s="5">
        <v>1991.0</v>
      </c>
      <c r="G233" s="5" t="s">
        <v>90</v>
      </c>
      <c r="H233" s="5" t="s">
        <v>107</v>
      </c>
      <c r="I233" s="5">
        <v>671.0</v>
      </c>
      <c r="J233" s="5" t="s">
        <v>105</v>
      </c>
      <c r="K233" s="5" t="s">
        <v>72</v>
      </c>
      <c r="M233" s="5">
        <v>15.0</v>
      </c>
    </row>
    <row r="234">
      <c r="A234" s="5" t="s">
        <v>2854</v>
      </c>
      <c r="D234" s="112"/>
      <c r="E234" s="90" t="s">
        <v>3761</v>
      </c>
      <c r="F234" s="5">
        <v>1987.0</v>
      </c>
      <c r="G234" s="5" t="s">
        <v>62</v>
      </c>
      <c r="H234" s="5" t="s">
        <v>3762</v>
      </c>
      <c r="I234" s="5">
        <v>757.0</v>
      </c>
      <c r="J234" s="5" t="s">
        <v>105</v>
      </c>
      <c r="K234" s="5" t="s">
        <v>72</v>
      </c>
      <c r="M234" s="5">
        <v>15.0</v>
      </c>
    </row>
    <row r="235">
      <c r="A235" s="5" t="s">
        <v>2854</v>
      </c>
      <c r="D235" s="112"/>
      <c r="E235" s="90" t="s">
        <v>3763</v>
      </c>
      <c r="F235" s="5">
        <v>1987.0</v>
      </c>
      <c r="G235" s="5" t="s">
        <v>62</v>
      </c>
      <c r="H235" s="5" t="s">
        <v>190</v>
      </c>
      <c r="I235" s="5">
        <v>170.0</v>
      </c>
      <c r="J235" s="5" t="s">
        <v>398</v>
      </c>
      <c r="K235" s="5" t="s">
        <v>72</v>
      </c>
      <c r="M235" s="5">
        <v>15.0</v>
      </c>
    </row>
    <row r="236">
      <c r="A236" s="89">
        <f>'Drop 1 Football'!A235+1</f>
        <v>11719</v>
      </c>
      <c r="B236" s="5"/>
      <c r="C236" s="5"/>
      <c r="D236" s="90" t="s">
        <v>16</v>
      </c>
      <c r="E236" s="90" t="s">
        <v>17</v>
      </c>
      <c r="F236" s="106">
        <v>2020.0</v>
      </c>
      <c r="G236" s="106" t="s">
        <v>18</v>
      </c>
      <c r="H236" s="106" t="s">
        <v>19</v>
      </c>
      <c r="I236" s="106">
        <v>95.0</v>
      </c>
      <c r="J236" s="108"/>
      <c r="K236" s="106" t="s">
        <v>20</v>
      </c>
      <c r="M236" s="5">
        <v>20.0</v>
      </c>
    </row>
    <row r="237">
      <c r="A237" s="89">
        <f t="shared" ref="A237:A254" si="9">A236+1</f>
        <v>11720</v>
      </c>
      <c r="B237" s="5"/>
      <c r="C237" s="5"/>
      <c r="D237" s="90" t="s">
        <v>21</v>
      </c>
      <c r="E237" s="90" t="s">
        <v>22</v>
      </c>
      <c r="F237" s="184">
        <v>2020.0</v>
      </c>
      <c r="G237" s="184" t="s">
        <v>23</v>
      </c>
      <c r="H237" s="184" t="s">
        <v>24</v>
      </c>
      <c r="I237" s="184">
        <v>60.0</v>
      </c>
      <c r="J237" s="185"/>
      <c r="K237" s="185" t="s">
        <v>25</v>
      </c>
      <c r="M237" s="5">
        <v>20.0</v>
      </c>
    </row>
    <row r="238">
      <c r="A238" s="89">
        <f t="shared" si="9"/>
        <v>11721</v>
      </c>
      <c r="B238" s="5"/>
      <c r="C238" s="5"/>
      <c r="D238" s="90" t="s">
        <v>21</v>
      </c>
      <c r="E238" s="90" t="s">
        <v>26</v>
      </c>
      <c r="F238" s="106">
        <v>2020.0</v>
      </c>
      <c r="G238" s="106" t="s">
        <v>27</v>
      </c>
      <c r="H238" s="106" t="s">
        <v>28</v>
      </c>
      <c r="I238" s="106">
        <v>99.0</v>
      </c>
      <c r="J238" s="106" t="s">
        <v>29</v>
      </c>
      <c r="K238" s="106" t="s">
        <v>30</v>
      </c>
      <c r="M238" s="5">
        <v>20.0</v>
      </c>
    </row>
    <row r="239">
      <c r="A239" s="89">
        <f t="shared" si="9"/>
        <v>11722</v>
      </c>
      <c r="B239" s="5"/>
      <c r="C239" s="5"/>
      <c r="D239" s="90" t="s">
        <v>21</v>
      </c>
      <c r="E239" s="90" t="s">
        <v>31</v>
      </c>
      <c r="F239" s="191">
        <v>2020.0</v>
      </c>
      <c r="G239" s="191" t="s">
        <v>32</v>
      </c>
      <c r="H239" s="191" t="s">
        <v>33</v>
      </c>
      <c r="I239" s="191">
        <v>127.0</v>
      </c>
      <c r="J239" s="191" t="s">
        <v>34</v>
      </c>
      <c r="K239" s="191" t="s">
        <v>30</v>
      </c>
      <c r="M239" s="5">
        <v>20.0</v>
      </c>
    </row>
    <row r="240">
      <c r="A240" s="89">
        <f t="shared" si="9"/>
        <v>11723</v>
      </c>
      <c r="B240" s="5"/>
      <c r="C240" s="5"/>
      <c r="D240" s="90" t="s">
        <v>16</v>
      </c>
      <c r="E240" s="90" t="s">
        <v>35</v>
      </c>
      <c r="F240" s="106">
        <v>2020.0</v>
      </c>
      <c r="G240" s="106" t="s">
        <v>18</v>
      </c>
      <c r="H240" s="106" t="s">
        <v>36</v>
      </c>
      <c r="I240" s="106">
        <v>30.0</v>
      </c>
      <c r="J240" s="108"/>
      <c r="K240" s="106" t="s">
        <v>20</v>
      </c>
      <c r="M240" s="5">
        <v>20.0</v>
      </c>
    </row>
    <row r="241">
      <c r="A241" s="89">
        <f t="shared" si="9"/>
        <v>11724</v>
      </c>
      <c r="B241" s="5"/>
      <c r="C241" s="5"/>
      <c r="D241" s="90" t="s">
        <v>16</v>
      </c>
      <c r="E241" s="90" t="s">
        <v>37</v>
      </c>
      <c r="F241" s="106">
        <v>2020.0</v>
      </c>
      <c r="G241" s="106" t="s">
        <v>18</v>
      </c>
      <c r="H241" s="106" t="s">
        <v>36</v>
      </c>
      <c r="I241" s="106">
        <v>80.0</v>
      </c>
      <c r="J241" s="108"/>
      <c r="K241" s="106" t="s">
        <v>20</v>
      </c>
      <c r="M241" s="5">
        <v>20.0</v>
      </c>
    </row>
    <row r="242">
      <c r="A242" s="89">
        <f t="shared" si="9"/>
        <v>11725</v>
      </c>
      <c r="B242" s="5"/>
      <c r="C242" s="5"/>
      <c r="D242" s="90" t="s">
        <v>21</v>
      </c>
      <c r="E242" s="90" t="s">
        <v>38</v>
      </c>
      <c r="F242" s="5">
        <v>2019.0</v>
      </c>
      <c r="G242" s="5" t="s">
        <v>39</v>
      </c>
      <c r="H242" s="5" t="s">
        <v>24</v>
      </c>
      <c r="I242" s="5">
        <v>44.0</v>
      </c>
      <c r="J242" s="5" t="s">
        <v>40</v>
      </c>
      <c r="K242" s="5" t="s">
        <v>30</v>
      </c>
      <c r="M242" s="5">
        <v>20.0</v>
      </c>
    </row>
    <row r="243">
      <c r="A243" s="89">
        <f t="shared" si="9"/>
        <v>11726</v>
      </c>
      <c r="B243" s="5"/>
      <c r="C243" s="5"/>
      <c r="D243" s="90" t="s">
        <v>21</v>
      </c>
      <c r="E243" s="90" t="s">
        <v>41</v>
      </c>
      <c r="F243" s="5">
        <v>2020.0</v>
      </c>
      <c r="G243" s="5" t="s">
        <v>42</v>
      </c>
      <c r="H243" s="5" t="s">
        <v>43</v>
      </c>
      <c r="I243" s="5">
        <v>28.0</v>
      </c>
      <c r="J243" s="5" t="s">
        <v>44</v>
      </c>
      <c r="K243" s="5" t="s">
        <v>25</v>
      </c>
      <c r="M243" s="5">
        <v>20.0</v>
      </c>
    </row>
    <row r="244">
      <c r="A244" s="89">
        <f t="shared" si="9"/>
        <v>11727</v>
      </c>
      <c r="B244" s="5"/>
      <c r="C244" s="5"/>
      <c r="D244" s="90" t="s">
        <v>21</v>
      </c>
      <c r="E244" s="90" t="s">
        <v>45</v>
      </c>
      <c r="F244" s="5">
        <v>2020.0</v>
      </c>
      <c r="G244" s="5" t="s">
        <v>23</v>
      </c>
      <c r="H244" s="5" t="s">
        <v>46</v>
      </c>
      <c r="I244" s="5">
        <v>49.0</v>
      </c>
      <c r="K244" s="5" t="s">
        <v>30</v>
      </c>
      <c r="M244" s="5">
        <v>20.0</v>
      </c>
    </row>
    <row r="245">
      <c r="A245" s="89">
        <f t="shared" si="9"/>
        <v>11728</v>
      </c>
      <c r="B245" s="5"/>
      <c r="C245" s="5"/>
      <c r="D245" s="90" t="s">
        <v>21</v>
      </c>
      <c r="E245" s="90" t="s">
        <v>47</v>
      </c>
      <c r="F245" s="5">
        <v>2020.0</v>
      </c>
      <c r="G245" s="5" t="s">
        <v>23</v>
      </c>
      <c r="H245" s="5" t="s">
        <v>46</v>
      </c>
      <c r="I245" s="5">
        <v>49.0</v>
      </c>
      <c r="K245" s="5" t="s">
        <v>30</v>
      </c>
      <c r="M245" s="5">
        <v>20.0</v>
      </c>
    </row>
    <row r="246">
      <c r="A246" s="89">
        <f t="shared" si="9"/>
        <v>11729</v>
      </c>
      <c r="B246" s="5"/>
      <c r="C246" s="5"/>
      <c r="D246" s="90" t="s">
        <v>21</v>
      </c>
      <c r="E246" s="90" t="s">
        <v>48</v>
      </c>
      <c r="F246" s="5">
        <v>2020.0</v>
      </c>
      <c r="G246" s="5" t="s">
        <v>39</v>
      </c>
      <c r="H246" s="5" t="s">
        <v>49</v>
      </c>
      <c r="I246" s="5">
        <v>52.0</v>
      </c>
      <c r="K246" s="5" t="s">
        <v>30</v>
      </c>
      <c r="M246" s="5">
        <v>20.0</v>
      </c>
    </row>
    <row r="247">
      <c r="A247" s="89">
        <f t="shared" si="9"/>
        <v>11730</v>
      </c>
      <c r="B247" s="5"/>
      <c r="C247" s="5"/>
      <c r="D247" s="90" t="s">
        <v>21</v>
      </c>
      <c r="E247" s="90" t="s">
        <v>50</v>
      </c>
      <c r="F247" s="5">
        <v>2020.0</v>
      </c>
      <c r="G247" s="5" t="s">
        <v>39</v>
      </c>
      <c r="H247" s="5" t="s">
        <v>49</v>
      </c>
      <c r="I247" s="5">
        <v>52.0</v>
      </c>
      <c r="K247" s="5" t="s">
        <v>30</v>
      </c>
      <c r="M247" s="5">
        <v>20.0</v>
      </c>
    </row>
    <row r="248">
      <c r="A248" s="89">
        <f t="shared" si="9"/>
        <v>11731</v>
      </c>
      <c r="B248" s="5"/>
      <c r="C248" s="5"/>
      <c r="D248" s="90" t="s">
        <v>21</v>
      </c>
      <c r="E248" s="90" t="s">
        <v>51</v>
      </c>
      <c r="F248" s="5">
        <v>2020.0</v>
      </c>
      <c r="G248" s="5" t="s">
        <v>39</v>
      </c>
      <c r="H248" s="5" t="s">
        <v>49</v>
      </c>
      <c r="I248" s="5">
        <v>52.0</v>
      </c>
      <c r="K248" s="5" t="s">
        <v>30</v>
      </c>
      <c r="M248" s="5">
        <v>20.0</v>
      </c>
    </row>
    <row r="249">
      <c r="A249" s="89">
        <f t="shared" si="9"/>
        <v>11732</v>
      </c>
      <c r="B249" s="5"/>
      <c r="C249" s="5"/>
      <c r="D249" s="90" t="s">
        <v>21</v>
      </c>
      <c r="E249" s="90" t="s">
        <v>52</v>
      </c>
      <c r="F249" s="5">
        <v>2020.0</v>
      </c>
      <c r="G249" s="5" t="s">
        <v>39</v>
      </c>
      <c r="H249" s="5" t="s">
        <v>49</v>
      </c>
      <c r="I249" s="5">
        <v>52.0</v>
      </c>
      <c r="K249" s="5" t="s">
        <v>30</v>
      </c>
      <c r="M249" s="5">
        <v>20.0</v>
      </c>
    </row>
    <row r="250">
      <c r="A250" s="89">
        <f t="shared" si="9"/>
        <v>11733</v>
      </c>
      <c r="B250" s="5"/>
      <c r="C250" s="5"/>
      <c r="D250" s="90" t="s">
        <v>21</v>
      </c>
      <c r="E250" s="90" t="s">
        <v>53</v>
      </c>
      <c r="F250" s="5">
        <v>2020.0</v>
      </c>
      <c r="G250" s="5" t="s">
        <v>39</v>
      </c>
      <c r="H250" s="5" t="s">
        <v>49</v>
      </c>
      <c r="I250" s="5">
        <v>52.0</v>
      </c>
      <c r="K250" s="5" t="s">
        <v>30</v>
      </c>
      <c r="M250" s="5">
        <v>20.0</v>
      </c>
    </row>
    <row r="251">
      <c r="A251" s="89">
        <f t="shared" si="9"/>
        <v>11734</v>
      </c>
      <c r="B251" s="5"/>
      <c r="C251" s="5"/>
      <c r="D251" s="90" t="s">
        <v>21</v>
      </c>
      <c r="E251" s="90" t="s">
        <v>54</v>
      </c>
      <c r="F251" s="5">
        <v>2020.0</v>
      </c>
      <c r="G251" s="5" t="s">
        <v>39</v>
      </c>
      <c r="H251" s="5" t="s">
        <v>49</v>
      </c>
      <c r="I251" s="5">
        <v>52.0</v>
      </c>
      <c r="K251" s="5" t="s">
        <v>30</v>
      </c>
      <c r="M251" s="5">
        <v>20.0</v>
      </c>
    </row>
    <row r="252">
      <c r="A252" s="89">
        <f t="shared" si="9"/>
        <v>11735</v>
      </c>
      <c r="B252" s="5"/>
      <c r="C252" s="5"/>
      <c r="D252" s="186" t="s">
        <v>16</v>
      </c>
      <c r="E252" s="90" t="s">
        <v>55</v>
      </c>
      <c r="F252" s="5">
        <v>2020.0</v>
      </c>
      <c r="G252" s="5" t="s">
        <v>23</v>
      </c>
      <c r="H252" s="5" t="s">
        <v>46</v>
      </c>
      <c r="I252" s="5">
        <v>49.0</v>
      </c>
      <c r="K252" s="5" t="s">
        <v>20</v>
      </c>
      <c r="M252" s="5">
        <v>20.0</v>
      </c>
    </row>
    <row r="253">
      <c r="A253" s="89">
        <f t="shared" si="9"/>
        <v>11736</v>
      </c>
      <c r="B253" s="5"/>
      <c r="C253" s="5"/>
      <c r="D253" s="90" t="s">
        <v>16</v>
      </c>
      <c r="E253" s="90" t="s">
        <v>56</v>
      </c>
      <c r="F253" s="5">
        <v>2018.0</v>
      </c>
      <c r="G253" s="5" t="s">
        <v>57</v>
      </c>
      <c r="H253" s="5" t="s">
        <v>58</v>
      </c>
      <c r="I253" s="5">
        <v>700.0</v>
      </c>
      <c r="J253" s="5" t="s">
        <v>59</v>
      </c>
      <c r="K253" s="5" t="s">
        <v>60</v>
      </c>
      <c r="M253" s="5">
        <v>20.0</v>
      </c>
    </row>
    <row r="254">
      <c r="A254" s="89">
        <f t="shared" si="9"/>
        <v>11737</v>
      </c>
      <c r="B254" s="5"/>
      <c r="C254" s="5"/>
      <c r="D254" s="90" t="s">
        <v>16</v>
      </c>
      <c r="E254" s="90" t="s">
        <v>61</v>
      </c>
      <c r="F254" s="5">
        <v>2018.0</v>
      </c>
      <c r="G254" s="5" t="s">
        <v>62</v>
      </c>
      <c r="H254" s="110" t="s">
        <v>58</v>
      </c>
      <c r="I254" s="5">
        <v>700.0</v>
      </c>
      <c r="K254" s="5" t="s">
        <v>63</v>
      </c>
      <c r="M254" s="5">
        <v>20.0</v>
      </c>
    </row>
    <row r="255">
      <c r="A255" s="89">
        <f>'Drop 1 Football'!A481+1</f>
        <v>12185</v>
      </c>
      <c r="B255" s="111"/>
      <c r="C255" s="111"/>
      <c r="D255" s="115" t="s">
        <v>21</v>
      </c>
      <c r="E255" s="115" t="s">
        <v>64</v>
      </c>
      <c r="F255" s="111">
        <v>2020.0</v>
      </c>
      <c r="G255" s="111" t="s">
        <v>65</v>
      </c>
      <c r="H255" s="111" t="s">
        <v>24</v>
      </c>
      <c r="I255" s="111">
        <v>264.0</v>
      </c>
      <c r="J255" s="114"/>
      <c r="K255" s="111" t="s">
        <v>30</v>
      </c>
      <c r="M255" s="5">
        <v>20.0</v>
      </c>
    </row>
    <row r="256">
      <c r="A256" s="89">
        <f>'Drop 1 Football'!A494+1</f>
        <v>12002</v>
      </c>
      <c r="B256" s="5"/>
      <c r="C256" s="5"/>
      <c r="D256" s="90" t="s">
        <v>66</v>
      </c>
      <c r="E256" s="5">
        <v>6236866.0</v>
      </c>
      <c r="F256" s="5">
        <v>2020.0</v>
      </c>
      <c r="G256" s="5" t="s">
        <v>23</v>
      </c>
      <c r="H256" s="5" t="s">
        <v>67</v>
      </c>
      <c r="K256" s="5" t="s">
        <v>68</v>
      </c>
      <c r="M256" s="5">
        <v>20.0</v>
      </c>
    </row>
    <row r="257">
      <c r="A257" s="89">
        <f t="shared" ref="A257:A259" si="10">A256+1</f>
        <v>12003</v>
      </c>
      <c r="D257" s="90" t="s">
        <v>21</v>
      </c>
      <c r="E257" s="90" t="s">
        <v>69</v>
      </c>
      <c r="F257" s="5">
        <v>2019.0</v>
      </c>
      <c r="G257" s="5" t="s">
        <v>23</v>
      </c>
      <c r="H257" s="5" t="s">
        <v>70</v>
      </c>
      <c r="I257" s="5">
        <v>54.0</v>
      </c>
      <c r="J257" s="5" t="s">
        <v>71</v>
      </c>
      <c r="K257" s="5" t="s">
        <v>72</v>
      </c>
      <c r="M257" s="5">
        <v>20.0</v>
      </c>
    </row>
    <row r="258">
      <c r="A258" s="89">
        <f t="shared" si="10"/>
        <v>12004</v>
      </c>
      <c r="D258" s="90" t="s">
        <v>21</v>
      </c>
      <c r="E258" s="90" t="s">
        <v>73</v>
      </c>
      <c r="F258" s="5">
        <v>2019.0</v>
      </c>
      <c r="G258" s="5" t="s">
        <v>23</v>
      </c>
      <c r="H258" s="5" t="s">
        <v>70</v>
      </c>
      <c r="I258" s="5">
        <v>54.0</v>
      </c>
      <c r="J258" s="5" t="s">
        <v>71</v>
      </c>
      <c r="K258" s="5" t="s">
        <v>72</v>
      </c>
      <c r="M258" s="5">
        <v>20.0</v>
      </c>
    </row>
    <row r="259">
      <c r="A259" s="89">
        <f t="shared" si="10"/>
        <v>12005</v>
      </c>
      <c r="D259" s="90" t="s">
        <v>21</v>
      </c>
      <c r="E259" s="90" t="s">
        <v>74</v>
      </c>
      <c r="F259" s="5">
        <v>2019.0</v>
      </c>
      <c r="G259" s="5" t="s">
        <v>75</v>
      </c>
      <c r="H259" s="5" t="s">
        <v>70</v>
      </c>
      <c r="I259" s="5" t="s">
        <v>76</v>
      </c>
      <c r="J259" s="5"/>
      <c r="K259" s="5" t="s">
        <v>25</v>
      </c>
      <c r="M259" s="5">
        <v>20.0</v>
      </c>
    </row>
    <row r="260">
      <c r="A260" s="5">
        <v>11690.0</v>
      </c>
      <c r="D260" s="90" t="s">
        <v>21</v>
      </c>
      <c r="E260" s="90" t="s">
        <v>77</v>
      </c>
      <c r="F260" s="5">
        <v>2020.0</v>
      </c>
      <c r="G260" s="5" t="s">
        <v>78</v>
      </c>
      <c r="H260" s="5" t="s">
        <v>79</v>
      </c>
      <c r="I260" s="5"/>
      <c r="J260" s="5">
        <v>42.0</v>
      </c>
      <c r="K260" s="5" t="s">
        <v>30</v>
      </c>
      <c r="M260" s="5">
        <v>20.0</v>
      </c>
    </row>
    <row r="261">
      <c r="A261" s="5">
        <v>11726.0</v>
      </c>
      <c r="D261" s="90" t="s">
        <v>21</v>
      </c>
      <c r="E261" s="90" t="s">
        <v>80</v>
      </c>
      <c r="F261" s="5">
        <v>2019.0</v>
      </c>
      <c r="G261" s="5" t="s">
        <v>23</v>
      </c>
      <c r="H261" s="5" t="s">
        <v>81</v>
      </c>
      <c r="I261" s="5" t="s">
        <v>71</v>
      </c>
      <c r="J261" s="5">
        <v>86.0</v>
      </c>
      <c r="K261" s="5" t="s">
        <v>30</v>
      </c>
      <c r="M261" s="5">
        <v>20.0</v>
      </c>
    </row>
    <row r="262">
      <c r="A262" s="8">
        <f>A261+1</f>
        <v>11727</v>
      </c>
      <c r="D262" s="90" t="s">
        <v>21</v>
      </c>
      <c r="E262" s="90" t="s">
        <v>82</v>
      </c>
      <c r="F262" s="5">
        <v>2020.0</v>
      </c>
      <c r="G262" s="5" t="s">
        <v>83</v>
      </c>
      <c r="H262" s="5" t="s">
        <v>84</v>
      </c>
      <c r="I262" s="5"/>
      <c r="J262" s="5" t="s">
        <v>85</v>
      </c>
      <c r="K262" s="5" t="s">
        <v>72</v>
      </c>
      <c r="M262" s="5">
        <v>20.0</v>
      </c>
    </row>
    <row r="263">
      <c r="A263" s="5">
        <v>11759.0</v>
      </c>
      <c r="D263" s="90" t="s">
        <v>21</v>
      </c>
      <c r="E263" s="90" t="s">
        <v>86</v>
      </c>
      <c r="F263" s="5">
        <v>2020.0</v>
      </c>
      <c r="G263" s="5" t="s">
        <v>83</v>
      </c>
      <c r="H263" s="5" t="s">
        <v>84</v>
      </c>
      <c r="I263" s="5"/>
      <c r="J263" s="5" t="s">
        <v>85</v>
      </c>
      <c r="K263" s="5" t="s">
        <v>72</v>
      </c>
      <c r="M263" s="5">
        <v>20.0</v>
      </c>
    </row>
    <row r="264">
      <c r="A264" s="5">
        <v>11760.0</v>
      </c>
      <c r="D264" s="90" t="s">
        <v>21</v>
      </c>
      <c r="E264" s="90" t="s">
        <v>87</v>
      </c>
      <c r="F264" s="5">
        <v>2020.0</v>
      </c>
      <c r="G264" s="5" t="s">
        <v>83</v>
      </c>
      <c r="H264" s="5" t="s">
        <v>84</v>
      </c>
      <c r="I264" s="5" t="s">
        <v>88</v>
      </c>
      <c r="J264" s="5" t="s">
        <v>85</v>
      </c>
      <c r="K264" s="5" t="s">
        <v>72</v>
      </c>
      <c r="M264" s="5">
        <v>20.0</v>
      </c>
    </row>
    <row r="265">
      <c r="A265" s="5">
        <v>11878.0</v>
      </c>
      <c r="D265" s="90" t="s">
        <v>21</v>
      </c>
      <c r="E265" s="90" t="s">
        <v>89</v>
      </c>
      <c r="F265" s="5">
        <v>1990.0</v>
      </c>
      <c r="G265" s="5" t="s">
        <v>90</v>
      </c>
      <c r="H265" s="5" t="s">
        <v>91</v>
      </c>
      <c r="I265" s="5"/>
      <c r="J265" s="5">
        <v>663.0</v>
      </c>
      <c r="K265" s="5" t="s">
        <v>25</v>
      </c>
      <c r="M265" s="5">
        <v>20.0</v>
      </c>
    </row>
    <row r="266">
      <c r="A266" s="5">
        <v>11879.0</v>
      </c>
      <c r="D266" s="90" t="s">
        <v>21</v>
      </c>
      <c r="E266" s="90" t="s">
        <v>92</v>
      </c>
      <c r="F266" s="5">
        <v>1990.0</v>
      </c>
      <c r="G266" s="5" t="s">
        <v>90</v>
      </c>
      <c r="H266" s="5" t="s">
        <v>91</v>
      </c>
      <c r="I266" s="5"/>
      <c r="J266" s="5">
        <v>663.0</v>
      </c>
      <c r="K266" s="5" t="s">
        <v>25</v>
      </c>
      <c r="M266" s="5">
        <v>20.0</v>
      </c>
    </row>
    <row r="267">
      <c r="A267" s="5">
        <v>11880.0</v>
      </c>
      <c r="D267" s="90" t="s">
        <v>21</v>
      </c>
      <c r="E267" s="90" t="s">
        <v>93</v>
      </c>
      <c r="F267" s="5">
        <v>1990.0</v>
      </c>
      <c r="G267" s="5" t="s">
        <v>90</v>
      </c>
      <c r="H267" s="5" t="s">
        <v>91</v>
      </c>
      <c r="I267" s="5"/>
      <c r="J267" s="5">
        <v>663.0</v>
      </c>
      <c r="K267" s="5" t="s">
        <v>25</v>
      </c>
      <c r="M267" s="5">
        <v>20.0</v>
      </c>
    </row>
    <row r="268">
      <c r="A268" s="5">
        <v>11881.0</v>
      </c>
      <c r="D268" s="90" t="s">
        <v>21</v>
      </c>
      <c r="E268" s="90" t="s">
        <v>94</v>
      </c>
      <c r="F268" s="5">
        <v>1990.0</v>
      </c>
      <c r="G268" s="5" t="s">
        <v>90</v>
      </c>
      <c r="H268" s="5" t="s">
        <v>91</v>
      </c>
      <c r="I268" s="5"/>
      <c r="J268" s="5">
        <v>663.0</v>
      </c>
      <c r="K268" s="5" t="s">
        <v>25</v>
      </c>
      <c r="M268" s="5">
        <v>20.0</v>
      </c>
    </row>
    <row r="269">
      <c r="A269" s="5">
        <v>11882.0</v>
      </c>
      <c r="D269" s="90" t="s">
        <v>21</v>
      </c>
      <c r="E269" s="90" t="s">
        <v>95</v>
      </c>
      <c r="F269" s="5">
        <v>1990.0</v>
      </c>
      <c r="G269" s="5" t="s">
        <v>90</v>
      </c>
      <c r="H269" s="5" t="s">
        <v>91</v>
      </c>
      <c r="I269" s="5"/>
      <c r="J269" s="5">
        <v>663.0</v>
      </c>
      <c r="K269" s="5" t="s">
        <v>25</v>
      </c>
      <c r="M269" s="5">
        <v>20.0</v>
      </c>
    </row>
    <row r="270">
      <c r="A270" s="5">
        <v>11883.0</v>
      </c>
      <c r="D270" s="90" t="s">
        <v>21</v>
      </c>
      <c r="E270" s="90" t="s">
        <v>96</v>
      </c>
      <c r="F270" s="5">
        <v>1990.0</v>
      </c>
      <c r="G270" s="5" t="s">
        <v>90</v>
      </c>
      <c r="H270" s="5" t="s">
        <v>91</v>
      </c>
      <c r="I270" s="5"/>
      <c r="J270" s="5">
        <v>663.0</v>
      </c>
      <c r="K270" s="5" t="s">
        <v>25</v>
      </c>
      <c r="M270" s="5">
        <v>20.0</v>
      </c>
    </row>
    <row r="271">
      <c r="A271" s="5">
        <v>11884.0</v>
      </c>
      <c r="D271" s="90" t="s">
        <v>21</v>
      </c>
      <c r="E271" s="90" t="s">
        <v>97</v>
      </c>
      <c r="F271" s="5">
        <v>1990.0</v>
      </c>
      <c r="G271" s="5" t="s">
        <v>90</v>
      </c>
      <c r="H271" s="5" t="s">
        <v>91</v>
      </c>
      <c r="I271" s="5"/>
      <c r="J271" s="5">
        <v>663.0</v>
      </c>
      <c r="K271" s="5" t="s">
        <v>25</v>
      </c>
      <c r="M271" s="5">
        <v>20.0</v>
      </c>
    </row>
    <row r="272">
      <c r="A272" s="5">
        <v>11885.0</v>
      </c>
      <c r="D272" s="90" t="s">
        <v>21</v>
      </c>
      <c r="E272" s="90" t="s">
        <v>98</v>
      </c>
      <c r="F272" s="5">
        <v>1990.0</v>
      </c>
      <c r="G272" s="5" t="s">
        <v>90</v>
      </c>
      <c r="H272" s="5" t="s">
        <v>91</v>
      </c>
      <c r="I272" s="5"/>
      <c r="J272" s="5">
        <v>663.0</v>
      </c>
      <c r="K272" s="5" t="s">
        <v>25</v>
      </c>
      <c r="M272" s="5">
        <v>20.0</v>
      </c>
    </row>
    <row r="273">
      <c r="A273" s="5">
        <v>11886.0</v>
      </c>
      <c r="D273" s="90" t="s">
        <v>21</v>
      </c>
      <c r="E273" s="90" t="s">
        <v>99</v>
      </c>
      <c r="F273" s="5">
        <v>1990.0</v>
      </c>
      <c r="G273" s="5" t="s">
        <v>90</v>
      </c>
      <c r="H273" s="5" t="s">
        <v>91</v>
      </c>
      <c r="I273" s="5"/>
      <c r="J273" s="5">
        <v>663.0</v>
      </c>
      <c r="K273" s="5" t="s">
        <v>25</v>
      </c>
      <c r="M273" s="5">
        <v>20.0</v>
      </c>
    </row>
    <row r="274">
      <c r="A274" s="5">
        <v>11887.0</v>
      </c>
      <c r="D274" s="90" t="s">
        <v>21</v>
      </c>
      <c r="E274" s="90" t="s">
        <v>100</v>
      </c>
      <c r="F274" s="5">
        <v>1990.0</v>
      </c>
      <c r="G274" s="5" t="s">
        <v>90</v>
      </c>
      <c r="H274" s="5" t="s">
        <v>91</v>
      </c>
      <c r="I274" s="5"/>
      <c r="J274" s="5">
        <v>663.0</v>
      </c>
      <c r="K274" s="5" t="s">
        <v>25</v>
      </c>
      <c r="M274" s="5">
        <v>20.0</v>
      </c>
    </row>
    <row r="275">
      <c r="A275" s="5">
        <v>11894.0</v>
      </c>
      <c r="D275" s="90" t="s">
        <v>21</v>
      </c>
      <c r="E275" s="90" t="s">
        <v>101</v>
      </c>
      <c r="F275" s="5">
        <v>1989.0</v>
      </c>
      <c r="G275" s="5" t="s">
        <v>102</v>
      </c>
      <c r="H275" s="5" t="s">
        <v>103</v>
      </c>
      <c r="I275" s="5"/>
      <c r="J275" s="5">
        <v>548.0</v>
      </c>
      <c r="K275" s="5" t="s">
        <v>72</v>
      </c>
      <c r="M275" s="5">
        <v>20.0</v>
      </c>
    </row>
    <row r="276">
      <c r="A276" s="5">
        <v>12194.0</v>
      </c>
      <c r="D276" s="90" t="s">
        <v>21</v>
      </c>
      <c r="E276" s="90" t="s">
        <v>104</v>
      </c>
      <c r="F276" s="5">
        <v>2020.0</v>
      </c>
      <c r="G276" s="5" t="s">
        <v>39</v>
      </c>
      <c r="H276" s="5" t="s">
        <v>24</v>
      </c>
      <c r="I276" s="5">
        <v>18.0</v>
      </c>
      <c r="J276" s="5" t="s">
        <v>105</v>
      </c>
      <c r="K276" s="5" t="s">
        <v>30</v>
      </c>
      <c r="M276" s="5">
        <v>20.0</v>
      </c>
    </row>
    <row r="277">
      <c r="A277" s="5">
        <f t="shared" ref="A277:A285" si="11">A276+1</f>
        <v>12195</v>
      </c>
      <c r="D277" s="90" t="s">
        <v>21</v>
      </c>
      <c r="E277" s="90" t="s">
        <v>106</v>
      </c>
      <c r="F277" s="5">
        <v>1991.0</v>
      </c>
      <c r="G277" s="5" t="s">
        <v>90</v>
      </c>
      <c r="H277" s="5" t="s">
        <v>107</v>
      </c>
      <c r="I277" s="5">
        <v>671.0</v>
      </c>
      <c r="J277" s="5" t="s">
        <v>105</v>
      </c>
      <c r="K277" s="5" t="s">
        <v>25</v>
      </c>
      <c r="M277" s="5">
        <v>20.0</v>
      </c>
    </row>
    <row r="278">
      <c r="A278" s="5">
        <f t="shared" si="11"/>
        <v>12196</v>
      </c>
      <c r="D278" s="90" t="s">
        <v>21</v>
      </c>
      <c r="E278" s="90" t="s">
        <v>108</v>
      </c>
      <c r="F278" s="5">
        <v>1991.0</v>
      </c>
      <c r="G278" s="5" t="s">
        <v>90</v>
      </c>
      <c r="H278" s="5" t="s">
        <v>107</v>
      </c>
      <c r="I278" s="5">
        <v>671.0</v>
      </c>
      <c r="J278" s="5" t="s">
        <v>105</v>
      </c>
      <c r="K278" s="5" t="s">
        <v>25</v>
      </c>
      <c r="M278" s="5">
        <v>20.0</v>
      </c>
    </row>
    <row r="279">
      <c r="A279" s="5">
        <f t="shared" si="11"/>
        <v>12197</v>
      </c>
      <c r="D279" s="90" t="s">
        <v>21</v>
      </c>
      <c r="E279" s="90" t="s">
        <v>109</v>
      </c>
      <c r="F279" s="5">
        <v>1991.0</v>
      </c>
      <c r="G279" s="5" t="s">
        <v>90</v>
      </c>
      <c r="H279" s="5" t="s">
        <v>107</v>
      </c>
      <c r="I279" s="5">
        <v>671.0</v>
      </c>
      <c r="J279" s="5" t="s">
        <v>105</v>
      </c>
      <c r="K279" s="5" t="s">
        <v>25</v>
      </c>
      <c r="M279" s="5">
        <v>20.0</v>
      </c>
    </row>
    <row r="280">
      <c r="A280" s="5">
        <f t="shared" si="11"/>
        <v>12198</v>
      </c>
      <c r="D280" s="90" t="s">
        <v>21</v>
      </c>
      <c r="E280" s="90" t="s">
        <v>110</v>
      </c>
      <c r="F280" s="5">
        <v>1991.0</v>
      </c>
      <c r="G280" s="5" t="s">
        <v>90</v>
      </c>
      <c r="H280" s="5" t="s">
        <v>107</v>
      </c>
      <c r="I280" s="5">
        <v>671.0</v>
      </c>
      <c r="J280" s="5" t="s">
        <v>105</v>
      </c>
      <c r="K280" s="5" t="s">
        <v>25</v>
      </c>
      <c r="M280" s="5">
        <v>20.0</v>
      </c>
    </row>
    <row r="281">
      <c r="A281" s="5">
        <f t="shared" si="11"/>
        <v>12199</v>
      </c>
      <c r="D281" s="90" t="s">
        <v>21</v>
      </c>
      <c r="E281" s="90" t="s">
        <v>111</v>
      </c>
      <c r="F281" s="5">
        <v>1991.0</v>
      </c>
      <c r="G281" s="5" t="s">
        <v>90</v>
      </c>
      <c r="H281" s="5" t="s">
        <v>107</v>
      </c>
      <c r="I281" s="5">
        <v>671.0</v>
      </c>
      <c r="J281" s="5" t="s">
        <v>105</v>
      </c>
      <c r="K281" s="5" t="s">
        <v>25</v>
      </c>
      <c r="M281" s="5">
        <v>20.0</v>
      </c>
    </row>
    <row r="282">
      <c r="A282" s="5">
        <f t="shared" si="11"/>
        <v>12200</v>
      </c>
      <c r="D282" s="90" t="s">
        <v>21</v>
      </c>
      <c r="E282" s="90" t="s">
        <v>112</v>
      </c>
      <c r="F282" s="5">
        <v>1991.0</v>
      </c>
      <c r="G282" s="5" t="s">
        <v>90</v>
      </c>
      <c r="H282" s="5" t="s">
        <v>107</v>
      </c>
      <c r="I282" s="5">
        <v>671.0</v>
      </c>
      <c r="J282" s="5" t="s">
        <v>105</v>
      </c>
      <c r="K282" s="5" t="s">
        <v>25</v>
      </c>
      <c r="M282" s="5">
        <v>20.0</v>
      </c>
    </row>
    <row r="283">
      <c r="A283" s="5">
        <f t="shared" si="11"/>
        <v>12201</v>
      </c>
      <c r="D283" s="90" t="s">
        <v>21</v>
      </c>
      <c r="E283" s="90" t="s">
        <v>113</v>
      </c>
      <c r="F283" s="5">
        <v>1991.0</v>
      </c>
      <c r="G283" s="5" t="s">
        <v>90</v>
      </c>
      <c r="H283" s="5" t="s">
        <v>107</v>
      </c>
      <c r="I283" s="5">
        <v>671.0</v>
      </c>
      <c r="J283" s="5" t="s">
        <v>105</v>
      </c>
      <c r="K283" s="5" t="s">
        <v>25</v>
      </c>
      <c r="M283" s="5">
        <v>20.0</v>
      </c>
    </row>
    <row r="284">
      <c r="A284" s="5">
        <f t="shared" si="11"/>
        <v>12202</v>
      </c>
      <c r="D284" s="90" t="s">
        <v>21</v>
      </c>
      <c r="E284" s="90" t="s">
        <v>114</v>
      </c>
      <c r="F284" s="5">
        <v>1991.0</v>
      </c>
      <c r="G284" s="5" t="s">
        <v>90</v>
      </c>
      <c r="H284" s="5" t="s">
        <v>107</v>
      </c>
      <c r="I284" s="5">
        <v>671.0</v>
      </c>
      <c r="J284" s="5" t="s">
        <v>105</v>
      </c>
      <c r="K284" s="5" t="s">
        <v>25</v>
      </c>
      <c r="M284" s="5">
        <v>20.0</v>
      </c>
    </row>
    <row r="285">
      <c r="A285" s="5">
        <f t="shared" si="11"/>
        <v>12203</v>
      </c>
      <c r="D285" s="90" t="s">
        <v>21</v>
      </c>
      <c r="E285" s="90" t="s">
        <v>115</v>
      </c>
      <c r="F285" s="5">
        <v>1991.0</v>
      </c>
      <c r="G285" s="5" t="s">
        <v>90</v>
      </c>
      <c r="H285" s="5" t="s">
        <v>107</v>
      </c>
      <c r="I285" s="5">
        <v>671.0</v>
      </c>
      <c r="J285" s="5" t="s">
        <v>105</v>
      </c>
      <c r="K285" s="5" t="s">
        <v>25</v>
      </c>
      <c r="M285" s="5">
        <v>20.0</v>
      </c>
    </row>
    <row r="286">
      <c r="A286" s="5" t="s">
        <v>2854</v>
      </c>
      <c r="D286" s="90" t="s">
        <v>21</v>
      </c>
      <c r="E286" s="90" t="s">
        <v>116</v>
      </c>
      <c r="F286" s="5">
        <v>2020.0</v>
      </c>
      <c r="G286" s="5" t="s">
        <v>117</v>
      </c>
      <c r="H286" s="5" t="s">
        <v>46</v>
      </c>
      <c r="I286" s="5">
        <v>11.0</v>
      </c>
      <c r="J286" s="5" t="s">
        <v>105</v>
      </c>
      <c r="K286" s="5" t="s">
        <v>30</v>
      </c>
      <c r="M286" s="5">
        <v>20.0</v>
      </c>
    </row>
    <row r="287">
      <c r="A287" s="5" t="s">
        <v>2854</v>
      </c>
      <c r="D287" s="112"/>
      <c r="E287" s="90" t="s">
        <v>118</v>
      </c>
      <c r="F287" s="5">
        <v>1987.0</v>
      </c>
      <c r="G287" s="5" t="s">
        <v>119</v>
      </c>
      <c r="H287" s="5" t="s">
        <v>120</v>
      </c>
      <c r="I287" s="5">
        <v>361.0</v>
      </c>
      <c r="J287" s="5" t="s">
        <v>105</v>
      </c>
      <c r="K287" s="5" t="s">
        <v>25</v>
      </c>
      <c r="M287" s="5">
        <v>20.0</v>
      </c>
    </row>
    <row r="288">
      <c r="A288" s="5" t="s">
        <v>2854</v>
      </c>
      <c r="D288" s="112"/>
      <c r="E288" s="90" t="s">
        <v>121</v>
      </c>
      <c r="F288" s="5">
        <v>1987.0</v>
      </c>
      <c r="G288" s="5" t="s">
        <v>119</v>
      </c>
      <c r="H288" s="5" t="s">
        <v>120</v>
      </c>
      <c r="I288" s="5">
        <v>361.0</v>
      </c>
      <c r="J288" s="5" t="s">
        <v>105</v>
      </c>
      <c r="K288" s="5" t="s">
        <v>25</v>
      </c>
      <c r="M288" s="5">
        <v>20.0</v>
      </c>
    </row>
    <row r="289">
      <c r="A289" s="5" t="s">
        <v>2854</v>
      </c>
      <c r="D289" s="112"/>
      <c r="E289" s="90" t="s">
        <v>122</v>
      </c>
      <c r="F289" s="5">
        <v>1989.0</v>
      </c>
      <c r="G289" s="5" t="s">
        <v>123</v>
      </c>
      <c r="H289" s="5" t="s">
        <v>124</v>
      </c>
      <c r="I289" s="5">
        <v>25.0</v>
      </c>
      <c r="J289" s="5" t="s">
        <v>125</v>
      </c>
      <c r="K289" s="5" t="s">
        <v>25</v>
      </c>
      <c r="M289" s="5">
        <v>20.0</v>
      </c>
    </row>
    <row r="290">
      <c r="A290" s="5" t="s">
        <v>2854</v>
      </c>
      <c r="D290" s="112"/>
      <c r="E290" s="90" t="s">
        <v>126</v>
      </c>
      <c r="F290" s="5">
        <v>1989.0</v>
      </c>
      <c r="G290" s="5" t="s">
        <v>127</v>
      </c>
      <c r="H290" s="5" t="s">
        <v>128</v>
      </c>
      <c r="I290" s="5">
        <v>736.0</v>
      </c>
      <c r="J290" s="5" t="s">
        <v>129</v>
      </c>
      <c r="K290" s="5" t="s">
        <v>25</v>
      </c>
      <c r="M290" s="5">
        <v>20.0</v>
      </c>
    </row>
    <row r="291">
      <c r="A291" s="5" t="s">
        <v>2854</v>
      </c>
      <c r="D291" s="112"/>
      <c r="E291" s="90" t="s">
        <v>130</v>
      </c>
      <c r="F291" s="5">
        <v>2020.0</v>
      </c>
      <c r="G291" s="5" t="s">
        <v>131</v>
      </c>
      <c r="H291" s="5" t="s">
        <v>46</v>
      </c>
      <c r="I291" s="5">
        <v>299.0</v>
      </c>
      <c r="J291" s="5" t="s">
        <v>105</v>
      </c>
      <c r="K291" s="5" t="s">
        <v>25</v>
      </c>
      <c r="M291" s="5">
        <v>20.0</v>
      </c>
    </row>
    <row r="292">
      <c r="A292" s="5" t="s">
        <v>2854</v>
      </c>
      <c r="D292" s="112"/>
      <c r="E292" s="90" t="s">
        <v>132</v>
      </c>
      <c r="F292" s="5">
        <v>2020.0</v>
      </c>
      <c r="G292" s="5" t="s">
        <v>57</v>
      </c>
      <c r="H292" s="5" t="s">
        <v>49</v>
      </c>
      <c r="I292" s="5">
        <v>78.0</v>
      </c>
      <c r="J292" s="5" t="s">
        <v>105</v>
      </c>
      <c r="K292" s="5" t="s">
        <v>30</v>
      </c>
      <c r="M292" s="5">
        <v>20.0</v>
      </c>
    </row>
    <row r="293">
      <c r="A293" s="5" t="s">
        <v>2854</v>
      </c>
      <c r="D293" s="112"/>
      <c r="E293" s="90" t="s">
        <v>133</v>
      </c>
      <c r="F293" s="5">
        <v>1992.0</v>
      </c>
      <c r="G293" s="5" t="s">
        <v>134</v>
      </c>
      <c r="H293" s="5" t="s">
        <v>107</v>
      </c>
      <c r="I293" s="5">
        <v>2.0</v>
      </c>
      <c r="J293" s="5" t="s">
        <v>105</v>
      </c>
      <c r="K293" s="5" t="s">
        <v>25</v>
      </c>
      <c r="M293" s="5">
        <v>20.0</v>
      </c>
    </row>
    <row r="294">
      <c r="A294" s="5" t="s">
        <v>2854</v>
      </c>
      <c r="D294" s="112"/>
      <c r="E294" s="90" t="s">
        <v>135</v>
      </c>
      <c r="F294" s="5">
        <v>1992.0</v>
      </c>
      <c r="G294" s="5" t="s">
        <v>134</v>
      </c>
      <c r="H294" s="5" t="s">
        <v>107</v>
      </c>
      <c r="I294" s="5">
        <v>2.0</v>
      </c>
      <c r="J294" s="5" t="s">
        <v>105</v>
      </c>
      <c r="K294" s="5" t="s">
        <v>25</v>
      </c>
      <c r="M294" s="5">
        <v>20.0</v>
      </c>
    </row>
    <row r="295">
      <c r="A295" s="5" t="s">
        <v>2854</v>
      </c>
      <c r="D295" s="112"/>
      <c r="E295" s="90" t="s">
        <v>133</v>
      </c>
      <c r="F295" s="5">
        <v>1992.0</v>
      </c>
      <c r="G295" s="5" t="s">
        <v>134</v>
      </c>
      <c r="H295" s="5" t="s">
        <v>107</v>
      </c>
      <c r="I295" s="5">
        <v>2.0</v>
      </c>
      <c r="J295" s="5" t="s">
        <v>105</v>
      </c>
      <c r="K295" s="5" t="s">
        <v>25</v>
      </c>
      <c r="M295" s="5">
        <v>20.0</v>
      </c>
    </row>
    <row r="296">
      <c r="A296" s="5" t="s">
        <v>2854</v>
      </c>
      <c r="B296" s="5" t="s">
        <v>4157</v>
      </c>
      <c r="D296" s="112"/>
      <c r="E296" s="90" t="s">
        <v>136</v>
      </c>
      <c r="F296" s="5">
        <v>1992.0</v>
      </c>
      <c r="G296" s="5" t="s">
        <v>134</v>
      </c>
      <c r="H296" s="5" t="s">
        <v>107</v>
      </c>
      <c r="I296" s="5">
        <v>2.0</v>
      </c>
      <c r="J296" s="5" t="s">
        <v>105</v>
      </c>
      <c r="K296" s="5" t="s">
        <v>25</v>
      </c>
      <c r="M296" s="5">
        <v>20.0</v>
      </c>
    </row>
    <row r="297">
      <c r="A297" s="5" t="s">
        <v>2854</v>
      </c>
      <c r="D297" s="112"/>
      <c r="E297" s="90" t="s">
        <v>137</v>
      </c>
      <c r="F297" s="5">
        <v>1992.0</v>
      </c>
      <c r="G297" s="5" t="s">
        <v>134</v>
      </c>
      <c r="H297" s="5" t="s">
        <v>107</v>
      </c>
      <c r="I297" s="5">
        <v>2.0</v>
      </c>
      <c r="J297" s="5" t="s">
        <v>105</v>
      </c>
      <c r="K297" s="5" t="s">
        <v>25</v>
      </c>
      <c r="M297" s="5">
        <v>20.0</v>
      </c>
    </row>
    <row r="298">
      <c r="A298" s="5" t="s">
        <v>2854</v>
      </c>
      <c r="D298" s="112"/>
      <c r="E298" s="90" t="s">
        <v>138</v>
      </c>
      <c r="F298" s="5">
        <v>1992.0</v>
      </c>
      <c r="G298" s="5" t="s">
        <v>134</v>
      </c>
      <c r="H298" s="5" t="s">
        <v>107</v>
      </c>
      <c r="I298" s="5">
        <v>2.0</v>
      </c>
      <c r="J298" s="5" t="s">
        <v>105</v>
      </c>
      <c r="K298" s="5" t="s">
        <v>25</v>
      </c>
      <c r="M298" s="5">
        <v>20.0</v>
      </c>
    </row>
    <row r="299">
      <c r="A299" s="5" t="s">
        <v>2854</v>
      </c>
      <c r="D299" s="112"/>
      <c r="E299" s="90" t="s">
        <v>139</v>
      </c>
      <c r="F299" s="5">
        <v>1992.0</v>
      </c>
      <c r="G299" s="5" t="s">
        <v>134</v>
      </c>
      <c r="H299" s="5" t="s">
        <v>107</v>
      </c>
      <c r="I299" s="5">
        <v>2.0</v>
      </c>
      <c r="J299" s="5" t="s">
        <v>105</v>
      </c>
      <c r="K299" s="5" t="s">
        <v>25</v>
      </c>
      <c r="M299" s="5">
        <v>20.0</v>
      </c>
    </row>
    <row r="300">
      <c r="A300" s="5" t="s">
        <v>2854</v>
      </c>
      <c r="D300" s="112"/>
      <c r="E300" s="90" t="s">
        <v>140</v>
      </c>
      <c r="F300" s="5">
        <v>1992.0</v>
      </c>
      <c r="G300" s="5" t="s">
        <v>134</v>
      </c>
      <c r="H300" s="5" t="s">
        <v>107</v>
      </c>
      <c r="I300" s="5">
        <v>2.0</v>
      </c>
      <c r="J300" s="5" t="s">
        <v>105</v>
      </c>
      <c r="K300" s="5" t="s">
        <v>25</v>
      </c>
      <c r="M300" s="5">
        <v>20.0</v>
      </c>
    </row>
    <row r="301">
      <c r="A301" s="5" t="s">
        <v>2854</v>
      </c>
      <c r="D301" s="112"/>
      <c r="E301" s="90" t="s">
        <v>141</v>
      </c>
      <c r="F301" s="5">
        <v>1992.0</v>
      </c>
      <c r="G301" s="5" t="s">
        <v>134</v>
      </c>
      <c r="H301" s="5" t="s">
        <v>107</v>
      </c>
      <c r="I301" s="5">
        <v>2.0</v>
      </c>
      <c r="J301" s="5" t="s">
        <v>105</v>
      </c>
      <c r="K301" s="5" t="s">
        <v>25</v>
      </c>
      <c r="M301" s="5">
        <v>20.0</v>
      </c>
    </row>
    <row r="302">
      <c r="A302" s="5" t="s">
        <v>2854</v>
      </c>
      <c r="D302" s="112"/>
      <c r="E302" s="90" t="s">
        <v>142</v>
      </c>
      <c r="F302" s="5">
        <v>1987.0</v>
      </c>
      <c r="G302" s="5" t="s">
        <v>119</v>
      </c>
      <c r="H302" s="5" t="s">
        <v>120</v>
      </c>
      <c r="I302" s="5">
        <v>361.0</v>
      </c>
      <c r="J302" s="5" t="s">
        <v>105</v>
      </c>
      <c r="K302" s="5" t="s">
        <v>25</v>
      </c>
      <c r="M302" s="5">
        <v>20.0</v>
      </c>
    </row>
    <row r="303">
      <c r="A303" s="5" t="s">
        <v>2854</v>
      </c>
      <c r="D303" s="112"/>
      <c r="E303" s="90" t="s">
        <v>143</v>
      </c>
      <c r="F303" s="5">
        <v>1994.0</v>
      </c>
      <c r="G303" s="5" t="s">
        <v>144</v>
      </c>
      <c r="H303" s="5" t="s">
        <v>145</v>
      </c>
      <c r="I303" s="5">
        <v>124.0</v>
      </c>
      <c r="J303" s="5" t="s">
        <v>105</v>
      </c>
      <c r="K303" s="5" t="s">
        <v>25</v>
      </c>
      <c r="M303" s="5">
        <v>20.0</v>
      </c>
    </row>
    <row r="304">
      <c r="A304" s="5" t="s">
        <v>2854</v>
      </c>
      <c r="D304" s="112"/>
      <c r="E304" s="90" t="s">
        <v>146</v>
      </c>
      <c r="F304" s="5">
        <v>1994.0</v>
      </c>
      <c r="G304" s="5" t="s">
        <v>144</v>
      </c>
      <c r="H304" s="5" t="s">
        <v>145</v>
      </c>
      <c r="I304" s="5">
        <v>124.0</v>
      </c>
      <c r="J304" s="5" t="s">
        <v>105</v>
      </c>
      <c r="K304" s="5" t="s">
        <v>25</v>
      </c>
      <c r="M304" s="5">
        <v>20.0</v>
      </c>
    </row>
    <row r="305">
      <c r="A305" s="5" t="s">
        <v>2854</v>
      </c>
      <c r="D305" s="112"/>
      <c r="E305" s="90" t="s">
        <v>147</v>
      </c>
      <c r="F305" s="5">
        <v>1994.0</v>
      </c>
      <c r="G305" s="5" t="s">
        <v>144</v>
      </c>
      <c r="H305" s="5" t="s">
        <v>145</v>
      </c>
      <c r="I305" s="5">
        <v>124.0</v>
      </c>
      <c r="J305" s="5" t="s">
        <v>105</v>
      </c>
      <c r="K305" s="5" t="s">
        <v>25</v>
      </c>
      <c r="M305" s="5">
        <v>20.0</v>
      </c>
    </row>
    <row r="306">
      <c r="A306" s="5" t="s">
        <v>2854</v>
      </c>
      <c r="D306" s="112"/>
      <c r="E306" s="90" t="s">
        <v>148</v>
      </c>
      <c r="F306" s="5">
        <v>1994.0</v>
      </c>
      <c r="G306" s="5" t="s">
        <v>144</v>
      </c>
      <c r="H306" s="5" t="s">
        <v>145</v>
      </c>
      <c r="I306" s="5">
        <v>124.0</v>
      </c>
      <c r="J306" s="5" t="s">
        <v>105</v>
      </c>
      <c r="K306" s="5" t="s">
        <v>25</v>
      </c>
      <c r="M306" s="5">
        <v>20.0</v>
      </c>
    </row>
    <row r="307">
      <c r="A307" s="5" t="s">
        <v>2854</v>
      </c>
      <c r="D307" s="90" t="s">
        <v>149</v>
      </c>
      <c r="E307" s="90" t="s">
        <v>150</v>
      </c>
      <c r="F307" s="5">
        <v>2013.0</v>
      </c>
      <c r="G307" s="5" t="s">
        <v>151</v>
      </c>
      <c r="H307" s="5" t="s">
        <v>152</v>
      </c>
      <c r="I307" s="5" t="s">
        <v>153</v>
      </c>
      <c r="J307" s="5" t="s">
        <v>154</v>
      </c>
      <c r="K307" s="5" t="s">
        <v>155</v>
      </c>
      <c r="M307" s="5">
        <v>20.0</v>
      </c>
    </row>
    <row r="308">
      <c r="A308" s="5" t="s">
        <v>2854</v>
      </c>
      <c r="D308" s="90" t="s">
        <v>21</v>
      </c>
      <c r="E308" s="90" t="s">
        <v>156</v>
      </c>
      <c r="F308" s="5">
        <v>2012.0</v>
      </c>
      <c r="G308" s="5" t="s">
        <v>23</v>
      </c>
      <c r="H308" s="5" t="s">
        <v>157</v>
      </c>
      <c r="I308" s="5">
        <v>160.0</v>
      </c>
      <c r="J308" s="5" t="s">
        <v>154</v>
      </c>
      <c r="K308" s="5" t="s">
        <v>30</v>
      </c>
      <c r="M308" s="5">
        <v>20.0</v>
      </c>
    </row>
    <row r="309">
      <c r="A309" s="5" t="s">
        <v>2854</v>
      </c>
      <c r="D309" s="90" t="s">
        <v>21</v>
      </c>
      <c r="E309" s="90" t="s">
        <v>158</v>
      </c>
      <c r="F309" s="5">
        <v>2011.0</v>
      </c>
      <c r="G309" s="5" t="s">
        <v>151</v>
      </c>
      <c r="H309" s="5" t="s">
        <v>157</v>
      </c>
      <c r="I309" s="5" t="s">
        <v>159</v>
      </c>
      <c r="J309" s="5" t="s">
        <v>160</v>
      </c>
      <c r="K309" s="5" t="s">
        <v>25</v>
      </c>
      <c r="M309" s="5">
        <v>20.0</v>
      </c>
    </row>
    <row r="310">
      <c r="A310" s="5" t="s">
        <v>2854</v>
      </c>
      <c r="D310" s="90" t="s">
        <v>161</v>
      </c>
      <c r="E310" s="90" t="s">
        <v>162</v>
      </c>
      <c r="F310" s="5">
        <v>2010.0</v>
      </c>
      <c r="G310" s="5" t="s">
        <v>163</v>
      </c>
      <c r="H310" s="5" t="s">
        <v>164</v>
      </c>
      <c r="I310" s="5" t="s">
        <v>165</v>
      </c>
      <c r="J310" s="5" t="s">
        <v>154</v>
      </c>
      <c r="K310" s="5" t="s">
        <v>30</v>
      </c>
      <c r="M310" s="5">
        <v>20.0</v>
      </c>
    </row>
    <row r="311">
      <c r="A311" s="5" t="s">
        <v>2854</v>
      </c>
      <c r="D311" s="90" t="s">
        <v>21</v>
      </c>
      <c r="E311" s="90" t="s">
        <v>166</v>
      </c>
      <c r="F311" s="5">
        <v>2009.0</v>
      </c>
      <c r="G311" s="5" t="s">
        <v>167</v>
      </c>
      <c r="H311" s="5" t="s">
        <v>168</v>
      </c>
      <c r="I311" s="5">
        <v>121.0</v>
      </c>
      <c r="J311" s="5" t="s">
        <v>169</v>
      </c>
      <c r="K311" s="5" t="s">
        <v>72</v>
      </c>
      <c r="M311" s="5">
        <v>20.0</v>
      </c>
    </row>
    <row r="312">
      <c r="A312" s="5" t="s">
        <v>2854</v>
      </c>
      <c r="B312" s="5" t="s">
        <v>3066</v>
      </c>
      <c r="D312" s="90" t="s">
        <v>21</v>
      </c>
      <c r="E312" s="90" t="s">
        <v>170</v>
      </c>
      <c r="F312" s="5">
        <v>2012.0</v>
      </c>
      <c r="G312" s="5" t="s">
        <v>23</v>
      </c>
      <c r="H312" s="5" t="s">
        <v>157</v>
      </c>
      <c r="I312" s="5">
        <v>160.0</v>
      </c>
      <c r="J312" s="5" t="s">
        <v>154</v>
      </c>
      <c r="K312" s="5" t="s">
        <v>30</v>
      </c>
      <c r="M312" s="5">
        <v>20.0</v>
      </c>
    </row>
    <row r="313">
      <c r="A313" s="5" t="s">
        <v>2854</v>
      </c>
      <c r="D313" s="90" t="s">
        <v>21</v>
      </c>
      <c r="E313" s="90" t="s">
        <v>171</v>
      </c>
      <c r="F313" s="5">
        <v>2011.0</v>
      </c>
      <c r="G313" s="5" t="s">
        <v>172</v>
      </c>
      <c r="H313" s="5" t="s">
        <v>157</v>
      </c>
      <c r="I313" s="5" t="s">
        <v>159</v>
      </c>
      <c r="J313" s="5" t="s">
        <v>173</v>
      </c>
      <c r="K313" s="5" t="s">
        <v>25</v>
      </c>
      <c r="M313" s="5">
        <v>20.0</v>
      </c>
    </row>
    <row r="314">
      <c r="A314" s="5" t="s">
        <v>2854</v>
      </c>
      <c r="D314" s="90" t="s">
        <v>149</v>
      </c>
      <c r="E314" s="90" t="s">
        <v>174</v>
      </c>
      <c r="F314" s="5">
        <v>2012.0</v>
      </c>
      <c r="G314" s="5" t="s">
        <v>175</v>
      </c>
      <c r="H314" s="5" t="s">
        <v>157</v>
      </c>
      <c r="I314" s="5" t="s">
        <v>176</v>
      </c>
      <c r="J314" s="5" t="s">
        <v>177</v>
      </c>
      <c r="K314" s="5" t="s">
        <v>178</v>
      </c>
      <c r="M314" s="5">
        <v>20.0</v>
      </c>
    </row>
    <row r="315">
      <c r="A315" s="5" t="s">
        <v>2854</v>
      </c>
      <c r="D315" s="90" t="s">
        <v>21</v>
      </c>
      <c r="E315" s="90" t="s">
        <v>179</v>
      </c>
      <c r="F315" s="5">
        <v>2020.0</v>
      </c>
      <c r="G315" s="5" t="s">
        <v>23</v>
      </c>
      <c r="H315" s="5" t="s">
        <v>46</v>
      </c>
      <c r="I315" s="5">
        <v>49.0</v>
      </c>
      <c r="J315" s="5" t="s">
        <v>180</v>
      </c>
      <c r="K315" s="5" t="s">
        <v>25</v>
      </c>
      <c r="M315" s="5">
        <v>20.0</v>
      </c>
    </row>
    <row r="316">
      <c r="A316" s="5" t="s">
        <v>2854</v>
      </c>
      <c r="D316" s="90" t="s">
        <v>21</v>
      </c>
      <c r="E316" s="90" t="s">
        <v>181</v>
      </c>
      <c r="F316" s="5">
        <v>1994.0</v>
      </c>
      <c r="G316" s="5" t="s">
        <v>144</v>
      </c>
      <c r="H316" s="5" t="s">
        <v>145</v>
      </c>
      <c r="I316" s="5">
        <v>124.0</v>
      </c>
      <c r="J316" s="5" t="s">
        <v>105</v>
      </c>
      <c r="K316" s="5" t="s">
        <v>25</v>
      </c>
      <c r="M316" s="5">
        <v>20.0</v>
      </c>
    </row>
    <row r="317">
      <c r="A317" s="5" t="s">
        <v>2854</v>
      </c>
      <c r="D317" s="90" t="s">
        <v>21</v>
      </c>
      <c r="E317" s="90" t="s">
        <v>182</v>
      </c>
      <c r="F317" s="5">
        <v>1994.0</v>
      </c>
      <c r="G317" s="5" t="s">
        <v>144</v>
      </c>
      <c r="H317" s="5" t="s">
        <v>145</v>
      </c>
      <c r="I317" s="5">
        <v>124.0</v>
      </c>
      <c r="J317" s="5" t="s">
        <v>105</v>
      </c>
      <c r="K317" s="5" t="s">
        <v>25</v>
      </c>
      <c r="M317" s="5">
        <v>20.0</v>
      </c>
    </row>
    <row r="318">
      <c r="A318" s="5" t="s">
        <v>2854</v>
      </c>
      <c r="D318" s="90" t="s">
        <v>21</v>
      </c>
      <c r="E318" s="90" t="s">
        <v>183</v>
      </c>
      <c r="F318" s="5">
        <v>1994.0</v>
      </c>
      <c r="G318" s="5" t="s">
        <v>144</v>
      </c>
      <c r="H318" s="5" t="s">
        <v>145</v>
      </c>
      <c r="I318" s="5">
        <v>124.0</v>
      </c>
      <c r="J318" s="5" t="s">
        <v>105</v>
      </c>
      <c r="K318" s="5" t="s">
        <v>25</v>
      </c>
      <c r="M318" s="5">
        <v>20.0</v>
      </c>
    </row>
    <row r="319">
      <c r="A319" s="5" t="s">
        <v>2854</v>
      </c>
      <c r="D319" s="90" t="s">
        <v>21</v>
      </c>
      <c r="E319" s="90" t="s">
        <v>184</v>
      </c>
      <c r="F319" s="5">
        <v>1994.0</v>
      </c>
      <c r="G319" s="5" t="s">
        <v>144</v>
      </c>
      <c r="H319" s="5" t="s">
        <v>145</v>
      </c>
      <c r="I319" s="5">
        <v>124.0</v>
      </c>
      <c r="J319" s="5" t="s">
        <v>105</v>
      </c>
      <c r="K319" s="5" t="s">
        <v>25</v>
      </c>
      <c r="M319" s="5">
        <v>20.0</v>
      </c>
    </row>
    <row r="320">
      <c r="A320" s="5" t="s">
        <v>2854</v>
      </c>
      <c r="D320" s="90" t="s">
        <v>21</v>
      </c>
      <c r="E320" s="90" t="s">
        <v>185</v>
      </c>
      <c r="F320" s="5">
        <v>1994.0</v>
      </c>
      <c r="G320" s="5" t="s">
        <v>144</v>
      </c>
      <c r="H320" s="5" t="s">
        <v>145</v>
      </c>
      <c r="I320" s="5">
        <v>124.0</v>
      </c>
      <c r="J320" s="5" t="s">
        <v>105</v>
      </c>
      <c r="K320" s="5" t="s">
        <v>25</v>
      </c>
      <c r="M320" s="5">
        <v>20.0</v>
      </c>
    </row>
    <row r="321">
      <c r="A321" s="5" t="s">
        <v>2854</v>
      </c>
      <c r="D321" s="90" t="s">
        <v>21</v>
      </c>
      <c r="E321" s="90" t="s">
        <v>186</v>
      </c>
      <c r="F321" s="5">
        <v>1994.0</v>
      </c>
      <c r="G321" s="5" t="s">
        <v>144</v>
      </c>
      <c r="H321" s="5" t="s">
        <v>145</v>
      </c>
      <c r="I321" s="5">
        <v>124.0</v>
      </c>
      <c r="J321" s="5" t="s">
        <v>105</v>
      </c>
      <c r="K321" s="5" t="s">
        <v>25</v>
      </c>
      <c r="M321" s="5">
        <v>20.0</v>
      </c>
    </row>
    <row r="322">
      <c r="A322" s="5" t="s">
        <v>2854</v>
      </c>
      <c r="D322" s="90" t="s">
        <v>21</v>
      </c>
      <c r="E322" s="90" t="s">
        <v>187</v>
      </c>
      <c r="F322" s="5">
        <v>1994.0</v>
      </c>
      <c r="G322" s="5" t="s">
        <v>144</v>
      </c>
      <c r="H322" s="5" t="s">
        <v>145</v>
      </c>
      <c r="I322" s="5">
        <v>124.0</v>
      </c>
      <c r="J322" s="5" t="s">
        <v>105</v>
      </c>
      <c r="K322" s="5" t="s">
        <v>25</v>
      </c>
      <c r="M322" s="5">
        <v>20.0</v>
      </c>
    </row>
    <row r="323">
      <c r="A323" s="89" t="str">
        <f>'Drop 1 BBALL'!A155+1</f>
        <v>#VALUE!</v>
      </c>
      <c r="B323" s="5"/>
      <c r="C323" s="5"/>
      <c r="D323" s="90" t="s">
        <v>21</v>
      </c>
      <c r="E323" s="90" t="s">
        <v>188</v>
      </c>
      <c r="F323" s="106">
        <v>1994.0</v>
      </c>
      <c r="G323" s="106" t="s">
        <v>189</v>
      </c>
      <c r="H323" s="107" t="s">
        <v>190</v>
      </c>
      <c r="I323" s="106">
        <v>15.0</v>
      </c>
      <c r="J323" s="108"/>
      <c r="K323" s="106" t="s">
        <v>25</v>
      </c>
      <c r="M323" s="5">
        <v>25.0</v>
      </c>
    </row>
    <row r="324">
      <c r="A324" s="89" t="str">
        <f>'Drop 1 BBALL'!A162+1</f>
        <v>#VALUE!</v>
      </c>
      <c r="B324" s="5"/>
      <c r="C324" s="5"/>
      <c r="D324" s="90" t="s">
        <v>21</v>
      </c>
      <c r="E324" s="90" t="s">
        <v>191</v>
      </c>
      <c r="F324" s="106">
        <v>1998.0</v>
      </c>
      <c r="G324" s="106" t="s">
        <v>192</v>
      </c>
      <c r="H324" s="107" t="s">
        <v>193</v>
      </c>
      <c r="I324" s="106">
        <v>314.0</v>
      </c>
      <c r="J324" s="108"/>
      <c r="K324" s="106" t="s">
        <v>25</v>
      </c>
      <c r="M324" s="5">
        <v>25.0</v>
      </c>
    </row>
    <row r="325">
      <c r="A325" s="89" t="str">
        <f>'Drop 1 Football'!A190+1</f>
        <v>#VALUE!</v>
      </c>
      <c r="B325" s="5"/>
      <c r="C325" s="5"/>
      <c r="D325" s="90" t="s">
        <v>21</v>
      </c>
      <c r="E325" s="90" t="s">
        <v>194</v>
      </c>
      <c r="F325" s="106">
        <v>2020.0</v>
      </c>
      <c r="G325" s="106" t="s">
        <v>195</v>
      </c>
      <c r="H325" s="107" t="s">
        <v>196</v>
      </c>
      <c r="I325" s="106">
        <v>33.0</v>
      </c>
      <c r="J325" s="106" t="s">
        <v>197</v>
      </c>
      <c r="K325" s="106" t="s">
        <v>30</v>
      </c>
      <c r="M325" s="5">
        <v>25.0</v>
      </c>
    </row>
    <row r="326">
      <c r="A326" s="89" t="str">
        <f t="shared" ref="A326:A336" si="12">A325+1</f>
        <v>#VALUE!</v>
      </c>
      <c r="B326" s="5"/>
      <c r="C326" s="5"/>
      <c r="D326" s="90" t="s">
        <v>21</v>
      </c>
      <c r="E326" s="90" t="s">
        <v>198</v>
      </c>
      <c r="F326" s="134">
        <v>2020.0</v>
      </c>
      <c r="G326" s="134" t="s">
        <v>23</v>
      </c>
      <c r="H326" s="134" t="s">
        <v>24</v>
      </c>
      <c r="I326" s="134" t="s">
        <v>199</v>
      </c>
      <c r="J326" s="135" t="s">
        <v>200</v>
      </c>
      <c r="K326" s="99" t="s">
        <v>30</v>
      </c>
      <c r="M326" s="5">
        <v>25.0</v>
      </c>
    </row>
    <row r="327">
      <c r="A327" s="89" t="str">
        <f t="shared" si="12"/>
        <v>#VALUE!</v>
      </c>
      <c r="B327" s="5"/>
      <c r="C327" s="5"/>
      <c r="D327" s="90" t="s">
        <v>21</v>
      </c>
      <c r="E327" s="90" t="s">
        <v>201</v>
      </c>
      <c r="F327" s="5">
        <v>2019.0</v>
      </c>
      <c r="G327" s="5" t="s">
        <v>39</v>
      </c>
      <c r="H327" s="5" t="s">
        <v>36</v>
      </c>
      <c r="I327" s="5" t="s">
        <v>202</v>
      </c>
      <c r="J327" s="5" t="s">
        <v>203</v>
      </c>
      <c r="K327" s="5" t="s">
        <v>72</v>
      </c>
      <c r="M327" s="5">
        <v>25.0</v>
      </c>
    </row>
    <row r="328">
      <c r="A328" s="89" t="str">
        <f t="shared" si="12"/>
        <v>#VALUE!</v>
      </c>
      <c r="B328" s="5"/>
      <c r="C328" s="5"/>
      <c r="D328" s="90" t="s">
        <v>21</v>
      </c>
      <c r="E328" s="90" t="s">
        <v>204</v>
      </c>
      <c r="F328" s="5">
        <v>2019.0</v>
      </c>
      <c r="G328" s="5" t="s">
        <v>39</v>
      </c>
      <c r="H328" s="5" t="s">
        <v>36</v>
      </c>
      <c r="I328" s="5" t="s">
        <v>202</v>
      </c>
      <c r="J328" s="5" t="s">
        <v>203</v>
      </c>
      <c r="K328" s="5" t="s">
        <v>72</v>
      </c>
      <c r="M328" s="5">
        <v>25.0</v>
      </c>
    </row>
    <row r="329">
      <c r="A329" s="89" t="str">
        <f t="shared" si="12"/>
        <v>#VALUE!</v>
      </c>
      <c r="B329" s="5"/>
      <c r="C329" s="5"/>
      <c r="D329" s="90" t="s">
        <v>21</v>
      </c>
      <c r="E329" s="90" t="s">
        <v>205</v>
      </c>
      <c r="F329" s="5">
        <v>2020.0</v>
      </c>
      <c r="G329" s="5" t="s">
        <v>23</v>
      </c>
      <c r="H329" s="5" t="s">
        <v>206</v>
      </c>
      <c r="I329" s="5">
        <v>200.0</v>
      </c>
      <c r="K329" s="5" t="s">
        <v>30</v>
      </c>
      <c r="M329" s="5">
        <v>25.0</v>
      </c>
    </row>
    <row r="330">
      <c r="A330" s="89" t="str">
        <f t="shared" si="12"/>
        <v>#VALUE!</v>
      </c>
      <c r="B330" s="5"/>
      <c r="C330" s="5"/>
      <c r="D330" s="90" t="s">
        <v>21</v>
      </c>
      <c r="E330" s="90" t="s">
        <v>207</v>
      </c>
      <c r="F330" s="5">
        <v>2020.0</v>
      </c>
      <c r="G330" s="5" t="s">
        <v>151</v>
      </c>
      <c r="H330" s="5" t="s">
        <v>49</v>
      </c>
      <c r="I330" s="5" t="s">
        <v>208</v>
      </c>
      <c r="J330" s="5" t="s">
        <v>209</v>
      </c>
      <c r="K330" s="5" t="s">
        <v>30</v>
      </c>
      <c r="M330" s="5">
        <v>25.0</v>
      </c>
    </row>
    <row r="331">
      <c r="A331" s="89" t="str">
        <f t="shared" si="12"/>
        <v>#VALUE!</v>
      </c>
      <c r="B331" s="5"/>
      <c r="C331" s="5"/>
      <c r="D331" s="90" t="s">
        <v>21</v>
      </c>
      <c r="E331" s="90" t="s">
        <v>210</v>
      </c>
      <c r="F331" s="5">
        <v>2020.0</v>
      </c>
      <c r="G331" s="5" t="s">
        <v>151</v>
      </c>
      <c r="H331" s="5" t="s">
        <v>49</v>
      </c>
      <c r="I331" s="5" t="s">
        <v>208</v>
      </c>
      <c r="J331" s="5" t="s">
        <v>209</v>
      </c>
      <c r="K331" s="5" t="s">
        <v>25</v>
      </c>
      <c r="M331" s="5">
        <v>25.0</v>
      </c>
    </row>
    <row r="332">
      <c r="A332" s="89" t="str">
        <f t="shared" si="12"/>
        <v>#VALUE!</v>
      </c>
      <c r="D332" s="90" t="s">
        <v>21</v>
      </c>
      <c r="E332" s="90" t="s">
        <v>211</v>
      </c>
      <c r="F332" s="5">
        <v>2019.0</v>
      </c>
      <c r="G332" s="5" t="s">
        <v>212</v>
      </c>
      <c r="H332" s="5" t="s">
        <v>213</v>
      </c>
      <c r="I332" s="5">
        <v>10.0</v>
      </c>
      <c r="J332" s="5" t="s">
        <v>214</v>
      </c>
      <c r="K332" s="5" t="s">
        <v>25</v>
      </c>
      <c r="M332" s="5">
        <v>25.0</v>
      </c>
    </row>
    <row r="333">
      <c r="A333" s="89" t="str">
        <f t="shared" si="12"/>
        <v>#VALUE!</v>
      </c>
      <c r="D333" s="90" t="s">
        <v>21</v>
      </c>
      <c r="E333" s="90" t="s">
        <v>215</v>
      </c>
      <c r="F333" s="5">
        <v>2019.0</v>
      </c>
      <c r="G333" s="5" t="s">
        <v>62</v>
      </c>
      <c r="H333" s="5" t="s">
        <v>70</v>
      </c>
      <c r="I333" s="5">
        <v>410.0</v>
      </c>
      <c r="J333" s="5"/>
      <c r="K333" s="5" t="s">
        <v>25</v>
      </c>
      <c r="M333" s="5">
        <v>25.0</v>
      </c>
    </row>
    <row r="334">
      <c r="A334" s="89" t="str">
        <f t="shared" si="12"/>
        <v>#VALUE!</v>
      </c>
      <c r="D334" s="90" t="s">
        <v>21</v>
      </c>
      <c r="E334" s="90" t="s">
        <v>216</v>
      </c>
      <c r="F334" s="5">
        <v>2019.0</v>
      </c>
      <c r="G334" s="5" t="s">
        <v>212</v>
      </c>
      <c r="H334" s="5" t="s">
        <v>213</v>
      </c>
      <c r="I334" s="5">
        <v>10.0</v>
      </c>
      <c r="J334" s="5" t="s">
        <v>214</v>
      </c>
      <c r="K334" s="5" t="s">
        <v>25</v>
      </c>
      <c r="M334" s="5">
        <v>25.0</v>
      </c>
    </row>
    <row r="335">
      <c r="A335" s="89" t="str">
        <f t="shared" si="12"/>
        <v>#VALUE!</v>
      </c>
      <c r="D335" s="90" t="s">
        <v>161</v>
      </c>
      <c r="E335" s="90" t="s">
        <v>217</v>
      </c>
      <c r="F335" s="5">
        <v>2017.0</v>
      </c>
      <c r="G335" s="5" t="s">
        <v>75</v>
      </c>
      <c r="H335" s="5" t="s">
        <v>218</v>
      </c>
      <c r="I335" s="5" t="s">
        <v>219</v>
      </c>
      <c r="J335" s="5" t="s">
        <v>220</v>
      </c>
      <c r="K335" s="5" t="s">
        <v>25</v>
      </c>
      <c r="M335" s="5">
        <v>25.0</v>
      </c>
    </row>
    <row r="336">
      <c r="A336" s="89" t="str">
        <f t="shared" si="12"/>
        <v>#VALUE!</v>
      </c>
      <c r="D336" s="90" t="s">
        <v>21</v>
      </c>
      <c r="E336" s="90" t="s">
        <v>221</v>
      </c>
      <c r="F336" s="5">
        <v>2017.0</v>
      </c>
      <c r="G336" s="5" t="s">
        <v>23</v>
      </c>
      <c r="H336" s="5" t="s">
        <v>218</v>
      </c>
      <c r="I336" s="5" t="s">
        <v>71</v>
      </c>
      <c r="J336" s="5" t="s">
        <v>220</v>
      </c>
      <c r="K336" s="5" t="s">
        <v>30</v>
      </c>
      <c r="M336" s="5">
        <v>25.0</v>
      </c>
    </row>
    <row r="337">
      <c r="A337" s="5">
        <v>11722.0</v>
      </c>
      <c r="D337" s="90" t="s">
        <v>21</v>
      </c>
      <c r="E337" s="90" t="s">
        <v>222</v>
      </c>
      <c r="F337" s="5">
        <v>2019.0</v>
      </c>
      <c r="G337" s="5" t="s">
        <v>23</v>
      </c>
      <c r="H337" s="5" t="s">
        <v>213</v>
      </c>
      <c r="I337" s="5" t="s">
        <v>71</v>
      </c>
      <c r="J337" s="5">
        <v>76.0</v>
      </c>
      <c r="K337" s="5" t="s">
        <v>30</v>
      </c>
      <c r="M337" s="5">
        <v>25.0</v>
      </c>
    </row>
    <row r="338">
      <c r="A338" s="5">
        <v>11723.0</v>
      </c>
      <c r="D338" s="90" t="s">
        <v>21</v>
      </c>
      <c r="E338" s="90" t="s">
        <v>223</v>
      </c>
      <c r="F338" s="5">
        <v>2018.0</v>
      </c>
      <c r="G338" s="5" t="s">
        <v>83</v>
      </c>
      <c r="H338" s="5" t="s">
        <v>24</v>
      </c>
      <c r="I338" s="5" t="s">
        <v>224</v>
      </c>
      <c r="J338" s="5" t="s">
        <v>225</v>
      </c>
      <c r="K338" s="5" t="s">
        <v>30</v>
      </c>
      <c r="M338" s="5">
        <v>25.0</v>
      </c>
    </row>
    <row r="339">
      <c r="A339" s="5">
        <v>11730.0</v>
      </c>
      <c r="D339" s="90" t="s">
        <v>21</v>
      </c>
      <c r="E339" s="90" t="s">
        <v>226</v>
      </c>
      <c r="F339" s="5">
        <v>1985.0</v>
      </c>
      <c r="G339" s="5" t="s">
        <v>62</v>
      </c>
      <c r="H339" s="5" t="s">
        <v>227</v>
      </c>
      <c r="I339" s="5"/>
      <c r="J339" s="5">
        <v>536.0</v>
      </c>
      <c r="K339" s="5" t="s">
        <v>72</v>
      </c>
      <c r="M339" s="5">
        <v>25.0</v>
      </c>
    </row>
    <row r="340">
      <c r="A340" s="5">
        <v>11875.0</v>
      </c>
      <c r="D340" s="90" t="s">
        <v>21</v>
      </c>
      <c r="E340" s="90" t="s">
        <v>228</v>
      </c>
      <c r="F340" s="5">
        <v>1987.0</v>
      </c>
      <c r="G340" s="5" t="s">
        <v>102</v>
      </c>
      <c r="H340" s="5" t="s">
        <v>229</v>
      </c>
      <c r="I340" s="5"/>
      <c r="J340" s="5">
        <v>204.0</v>
      </c>
      <c r="K340" s="5" t="s">
        <v>25</v>
      </c>
      <c r="M340" s="5">
        <v>25.0</v>
      </c>
    </row>
    <row r="341">
      <c r="A341" s="5">
        <v>11876.0</v>
      </c>
      <c r="D341" s="90" t="s">
        <v>21</v>
      </c>
      <c r="E341" s="90" t="s">
        <v>230</v>
      </c>
      <c r="F341" s="5">
        <v>1987.0</v>
      </c>
      <c r="G341" s="5" t="s">
        <v>102</v>
      </c>
      <c r="H341" s="5" t="s">
        <v>229</v>
      </c>
      <c r="I341" s="5"/>
      <c r="J341" s="5">
        <v>204.0</v>
      </c>
      <c r="K341" s="5" t="s">
        <v>25</v>
      </c>
      <c r="M341" s="5">
        <v>25.0</v>
      </c>
    </row>
    <row r="342">
      <c r="A342" s="5">
        <v>11956.0</v>
      </c>
      <c r="D342" s="90" t="s">
        <v>21</v>
      </c>
      <c r="E342" s="90" t="s">
        <v>231</v>
      </c>
      <c r="F342" s="5">
        <v>1987.0</v>
      </c>
      <c r="G342" s="5" t="s">
        <v>62</v>
      </c>
      <c r="H342" s="5" t="s">
        <v>190</v>
      </c>
      <c r="J342" s="5">
        <v>170.0</v>
      </c>
      <c r="K342" s="5" t="s">
        <v>25</v>
      </c>
      <c r="M342" s="5">
        <v>25.0</v>
      </c>
    </row>
    <row r="343">
      <c r="A343" s="5">
        <v>11957.0</v>
      </c>
      <c r="D343" s="90" t="s">
        <v>21</v>
      </c>
      <c r="E343" s="90" t="s">
        <v>232</v>
      </c>
      <c r="F343" s="5">
        <v>1987.0</v>
      </c>
      <c r="G343" s="5" t="s">
        <v>62</v>
      </c>
      <c r="H343" s="5" t="s">
        <v>190</v>
      </c>
      <c r="J343" s="5">
        <v>170.0</v>
      </c>
      <c r="K343" s="5" t="s">
        <v>25</v>
      </c>
      <c r="M343" s="5">
        <v>25.0</v>
      </c>
    </row>
    <row r="344">
      <c r="A344" s="5">
        <f t="shared" ref="A344:A345" si="13">A343+1</f>
        <v>11958</v>
      </c>
      <c r="D344" s="90" t="s">
        <v>21</v>
      </c>
      <c r="E344" s="90" t="s">
        <v>233</v>
      </c>
      <c r="F344" s="5">
        <v>1993.0</v>
      </c>
      <c r="G344" s="5" t="s">
        <v>234</v>
      </c>
      <c r="H344" s="5" t="s">
        <v>107</v>
      </c>
      <c r="I344" s="5">
        <v>280.0</v>
      </c>
      <c r="J344" s="5" t="s">
        <v>235</v>
      </c>
      <c r="K344" s="5" t="s">
        <v>72</v>
      </c>
      <c r="M344" s="5">
        <v>25.0</v>
      </c>
    </row>
    <row r="345">
      <c r="A345" s="5">
        <f t="shared" si="13"/>
        <v>11959</v>
      </c>
      <c r="D345" s="90" t="s">
        <v>21</v>
      </c>
      <c r="E345" s="90" t="s">
        <v>236</v>
      </c>
      <c r="F345" s="5">
        <v>1991.0</v>
      </c>
      <c r="G345" s="5" t="s">
        <v>62</v>
      </c>
      <c r="H345" s="5" t="s">
        <v>107</v>
      </c>
      <c r="I345" s="5">
        <v>333.0</v>
      </c>
      <c r="J345" s="5" t="s">
        <v>105</v>
      </c>
      <c r="K345" s="5" t="s">
        <v>25</v>
      </c>
      <c r="M345" s="5">
        <v>25.0</v>
      </c>
    </row>
    <row r="346">
      <c r="A346" s="5" t="s">
        <v>2854</v>
      </c>
      <c r="D346" s="90" t="s">
        <v>21</v>
      </c>
      <c r="E346" s="5">
        <v>5.1717174E7</v>
      </c>
      <c r="F346" s="5">
        <v>2018.0</v>
      </c>
      <c r="G346" s="5" t="s">
        <v>237</v>
      </c>
      <c r="H346" s="5" t="s">
        <v>238</v>
      </c>
      <c r="I346" s="5">
        <v>212.0</v>
      </c>
      <c r="J346" s="5" t="s">
        <v>105</v>
      </c>
      <c r="K346" s="5" t="s">
        <v>25</v>
      </c>
      <c r="M346" s="5">
        <v>25.0</v>
      </c>
    </row>
    <row r="347">
      <c r="A347" s="5" t="s">
        <v>2854</v>
      </c>
      <c r="D347" s="90" t="s">
        <v>21</v>
      </c>
      <c r="E347" s="5">
        <v>5.1717176E7</v>
      </c>
      <c r="F347" s="5">
        <v>2018.0</v>
      </c>
      <c r="G347" s="5" t="s">
        <v>237</v>
      </c>
      <c r="H347" s="5" t="s">
        <v>238</v>
      </c>
      <c r="I347" s="5">
        <v>212.0</v>
      </c>
      <c r="J347" s="5" t="s">
        <v>105</v>
      </c>
      <c r="K347" s="5" t="s">
        <v>25</v>
      </c>
      <c r="M347" s="5">
        <v>25.0</v>
      </c>
    </row>
    <row r="348">
      <c r="A348" s="5" t="s">
        <v>2854</v>
      </c>
      <c r="D348" s="90" t="s">
        <v>21</v>
      </c>
      <c r="E348" s="5">
        <v>5.1717177E7</v>
      </c>
      <c r="F348" s="5">
        <v>2018.0</v>
      </c>
      <c r="G348" s="5" t="s">
        <v>237</v>
      </c>
      <c r="H348" s="5" t="s">
        <v>238</v>
      </c>
      <c r="I348" s="5">
        <v>212.0</v>
      </c>
      <c r="J348" s="5" t="s">
        <v>105</v>
      </c>
      <c r="K348" s="5" t="s">
        <v>25</v>
      </c>
      <c r="M348" s="5">
        <v>25.0</v>
      </c>
    </row>
    <row r="349">
      <c r="A349" s="5" t="s">
        <v>2854</v>
      </c>
      <c r="D349" s="90" t="s">
        <v>21</v>
      </c>
      <c r="E349" s="5">
        <v>5.1717178E7</v>
      </c>
      <c r="F349" s="5">
        <v>2018.0</v>
      </c>
      <c r="G349" s="5" t="s">
        <v>237</v>
      </c>
      <c r="H349" s="5" t="s">
        <v>238</v>
      </c>
      <c r="I349" s="5">
        <v>212.0</v>
      </c>
      <c r="J349" s="5" t="s">
        <v>105</v>
      </c>
      <c r="K349" s="5" t="s">
        <v>25</v>
      </c>
      <c r="M349" s="5">
        <v>25.0</v>
      </c>
    </row>
    <row r="350">
      <c r="A350" s="5" t="s">
        <v>2854</v>
      </c>
      <c r="D350" s="90" t="s">
        <v>21</v>
      </c>
      <c r="E350" s="5">
        <v>5.171717E7</v>
      </c>
      <c r="F350" s="5">
        <v>2018.0</v>
      </c>
      <c r="G350" s="5" t="s">
        <v>237</v>
      </c>
      <c r="H350" s="5" t="s">
        <v>238</v>
      </c>
      <c r="I350" s="5">
        <v>212.0</v>
      </c>
      <c r="J350" s="5" t="s">
        <v>105</v>
      </c>
      <c r="K350" s="5" t="s">
        <v>25</v>
      </c>
      <c r="M350" s="5">
        <v>25.0</v>
      </c>
    </row>
    <row r="351">
      <c r="A351" s="5" t="s">
        <v>2854</v>
      </c>
      <c r="D351" s="90" t="s">
        <v>21</v>
      </c>
      <c r="E351" s="5">
        <v>5.1717173E7</v>
      </c>
      <c r="F351" s="5">
        <v>2018.0</v>
      </c>
      <c r="G351" s="5" t="s">
        <v>237</v>
      </c>
      <c r="H351" s="5" t="s">
        <v>238</v>
      </c>
      <c r="I351" s="5">
        <v>212.0</v>
      </c>
      <c r="J351" s="5" t="s">
        <v>105</v>
      </c>
      <c r="K351" s="5" t="s">
        <v>25</v>
      </c>
      <c r="M351" s="5">
        <v>25.0</v>
      </c>
    </row>
    <row r="352">
      <c r="A352" s="5" t="s">
        <v>2854</v>
      </c>
      <c r="D352" s="90" t="s">
        <v>21</v>
      </c>
      <c r="E352" s="5">
        <v>5.1717175E7</v>
      </c>
      <c r="F352" s="5">
        <v>2018.0</v>
      </c>
      <c r="G352" s="5" t="s">
        <v>237</v>
      </c>
      <c r="H352" s="5" t="s">
        <v>238</v>
      </c>
      <c r="I352" s="5">
        <v>212.0</v>
      </c>
      <c r="J352" s="5" t="s">
        <v>105</v>
      </c>
      <c r="K352" s="5" t="s">
        <v>25</v>
      </c>
      <c r="M352" s="5">
        <v>25.0</v>
      </c>
    </row>
    <row r="353">
      <c r="A353" s="5" t="s">
        <v>2854</v>
      </c>
      <c r="D353" s="90" t="s">
        <v>66</v>
      </c>
      <c r="E353" s="90" t="s">
        <v>239</v>
      </c>
      <c r="F353" s="5">
        <v>2019.0</v>
      </c>
      <c r="G353" s="5" t="s">
        <v>240</v>
      </c>
      <c r="H353" s="5" t="s">
        <v>241</v>
      </c>
      <c r="I353" s="5" t="s">
        <v>242</v>
      </c>
      <c r="J353" s="5" t="s">
        <v>243</v>
      </c>
      <c r="K353" s="5" t="s">
        <v>244</v>
      </c>
      <c r="M353" s="5">
        <v>25.0</v>
      </c>
    </row>
    <row r="354">
      <c r="A354" s="5" t="s">
        <v>2854</v>
      </c>
      <c r="D354" s="90" t="s">
        <v>21</v>
      </c>
      <c r="E354" s="90" t="s">
        <v>245</v>
      </c>
      <c r="F354" s="5">
        <v>1990.0</v>
      </c>
      <c r="G354" s="5" t="s">
        <v>62</v>
      </c>
      <c r="H354" s="5" t="s">
        <v>91</v>
      </c>
      <c r="I354" s="5">
        <v>414.0</v>
      </c>
      <c r="J354" s="5" t="s">
        <v>246</v>
      </c>
      <c r="K354" s="5" t="s">
        <v>25</v>
      </c>
      <c r="M354" s="5">
        <v>25.0</v>
      </c>
    </row>
    <row r="355">
      <c r="A355" s="5" t="s">
        <v>2854</v>
      </c>
      <c r="D355" s="112"/>
      <c r="E355" s="90" t="s">
        <v>247</v>
      </c>
      <c r="F355" s="5">
        <v>1990.0</v>
      </c>
      <c r="G355" s="5" t="s">
        <v>62</v>
      </c>
      <c r="H355" s="5" t="s">
        <v>91</v>
      </c>
      <c r="I355" s="5">
        <v>414.0</v>
      </c>
      <c r="J355" s="5" t="s">
        <v>246</v>
      </c>
      <c r="K355" s="5" t="s">
        <v>25</v>
      </c>
      <c r="M355" s="5">
        <v>25.0</v>
      </c>
    </row>
    <row r="356">
      <c r="A356" s="5" t="s">
        <v>2854</v>
      </c>
      <c r="D356" s="112"/>
      <c r="E356" s="90" t="s">
        <v>248</v>
      </c>
      <c r="F356" s="5">
        <v>1990.0</v>
      </c>
      <c r="G356" s="5" t="s">
        <v>62</v>
      </c>
      <c r="H356" s="5" t="s">
        <v>91</v>
      </c>
      <c r="I356" s="5">
        <v>414.0</v>
      </c>
      <c r="J356" s="5" t="s">
        <v>246</v>
      </c>
      <c r="K356" s="5" t="s">
        <v>25</v>
      </c>
      <c r="M356" s="5">
        <v>25.0</v>
      </c>
    </row>
    <row r="357">
      <c r="A357" s="5" t="s">
        <v>2854</v>
      </c>
      <c r="D357" s="112"/>
      <c r="E357" s="90" t="s">
        <v>249</v>
      </c>
      <c r="F357" s="5">
        <v>1990.0</v>
      </c>
      <c r="G357" s="5" t="s">
        <v>62</v>
      </c>
      <c r="H357" s="5" t="s">
        <v>91</v>
      </c>
      <c r="I357" s="5">
        <v>414.0</v>
      </c>
      <c r="J357" s="5" t="s">
        <v>246</v>
      </c>
      <c r="K357" s="5" t="s">
        <v>25</v>
      </c>
      <c r="M357" s="5">
        <v>25.0</v>
      </c>
    </row>
    <row r="358">
      <c r="A358" s="5" t="s">
        <v>2854</v>
      </c>
      <c r="D358" s="112"/>
      <c r="E358" s="90" t="s">
        <v>250</v>
      </c>
      <c r="F358" s="5">
        <v>1990.0</v>
      </c>
      <c r="G358" s="5" t="s">
        <v>62</v>
      </c>
      <c r="H358" s="5" t="s">
        <v>91</v>
      </c>
      <c r="I358" s="5">
        <v>414.0</v>
      </c>
      <c r="J358" s="5" t="s">
        <v>246</v>
      </c>
      <c r="K358" s="5" t="s">
        <v>25</v>
      </c>
      <c r="M358" s="5">
        <v>25.0</v>
      </c>
    </row>
    <row r="359">
      <c r="A359" s="5" t="s">
        <v>2854</v>
      </c>
      <c r="D359" s="112"/>
      <c r="E359" s="90" t="s">
        <v>251</v>
      </c>
      <c r="F359" s="5">
        <v>1990.0</v>
      </c>
      <c r="G359" s="5" t="s">
        <v>62</v>
      </c>
      <c r="H359" s="5" t="s">
        <v>91</v>
      </c>
      <c r="I359" s="5">
        <v>414.0</v>
      </c>
      <c r="J359" s="5" t="s">
        <v>246</v>
      </c>
      <c r="K359" s="5" t="s">
        <v>25</v>
      </c>
      <c r="M359" s="5">
        <v>25.0</v>
      </c>
    </row>
    <row r="360">
      <c r="A360" s="5" t="s">
        <v>2854</v>
      </c>
      <c r="D360" s="112"/>
      <c r="E360" s="90" t="s">
        <v>252</v>
      </c>
      <c r="F360" s="5">
        <v>1990.0</v>
      </c>
      <c r="G360" s="5" t="s">
        <v>62</v>
      </c>
      <c r="H360" s="5" t="s">
        <v>91</v>
      </c>
      <c r="I360" s="5">
        <v>414.0</v>
      </c>
      <c r="J360" s="5" t="s">
        <v>246</v>
      </c>
      <c r="K360" s="5" t="s">
        <v>25</v>
      </c>
      <c r="M360" s="5">
        <v>25.0</v>
      </c>
    </row>
    <row r="361">
      <c r="A361" s="5" t="s">
        <v>2854</v>
      </c>
      <c r="D361" s="112"/>
      <c r="E361" s="90" t="s">
        <v>253</v>
      </c>
      <c r="F361" s="5">
        <v>1990.0</v>
      </c>
      <c r="G361" s="5" t="s">
        <v>62</v>
      </c>
      <c r="H361" s="5" t="s">
        <v>91</v>
      </c>
      <c r="I361" s="5">
        <v>414.0</v>
      </c>
      <c r="J361" s="5" t="s">
        <v>246</v>
      </c>
      <c r="K361" s="5" t="s">
        <v>25</v>
      </c>
      <c r="M361" s="5">
        <v>25.0</v>
      </c>
    </row>
    <row r="362">
      <c r="A362" s="5" t="s">
        <v>2854</v>
      </c>
      <c r="D362" s="112"/>
      <c r="E362" s="90" t="s">
        <v>254</v>
      </c>
      <c r="F362" s="5">
        <v>1990.0</v>
      </c>
      <c r="G362" s="5" t="s">
        <v>62</v>
      </c>
      <c r="H362" s="5" t="s">
        <v>91</v>
      </c>
      <c r="I362" s="5">
        <v>414.0</v>
      </c>
      <c r="J362" s="5" t="s">
        <v>246</v>
      </c>
      <c r="K362" s="5" t="s">
        <v>25</v>
      </c>
      <c r="M362" s="5">
        <v>25.0</v>
      </c>
    </row>
    <row r="363">
      <c r="A363" s="5" t="s">
        <v>2854</v>
      </c>
      <c r="D363" s="112"/>
      <c r="E363" s="90" t="s">
        <v>255</v>
      </c>
      <c r="F363" s="5">
        <v>1990.0</v>
      </c>
      <c r="G363" s="5" t="s">
        <v>62</v>
      </c>
      <c r="H363" s="5" t="s">
        <v>91</v>
      </c>
      <c r="I363" s="5">
        <v>414.0</v>
      </c>
      <c r="J363" s="5" t="s">
        <v>246</v>
      </c>
      <c r="K363" s="5" t="s">
        <v>25</v>
      </c>
      <c r="M363" s="5">
        <v>25.0</v>
      </c>
    </row>
    <row r="364">
      <c r="A364" s="5" t="s">
        <v>2854</v>
      </c>
      <c r="D364" s="112"/>
      <c r="E364" s="90" t="s">
        <v>256</v>
      </c>
      <c r="F364" s="5">
        <v>1990.0</v>
      </c>
      <c r="G364" s="5" t="s">
        <v>62</v>
      </c>
      <c r="H364" s="5" t="s">
        <v>91</v>
      </c>
      <c r="I364" s="5">
        <v>414.0</v>
      </c>
      <c r="J364" s="5" t="s">
        <v>246</v>
      </c>
      <c r="K364" s="5" t="s">
        <v>25</v>
      </c>
      <c r="M364" s="5">
        <v>25.0</v>
      </c>
    </row>
    <row r="365">
      <c r="A365" s="5" t="s">
        <v>2854</v>
      </c>
      <c r="D365" s="112"/>
      <c r="E365" s="90" t="s">
        <v>257</v>
      </c>
      <c r="F365" s="5">
        <v>1990.0</v>
      </c>
      <c r="G365" s="5" t="s">
        <v>62</v>
      </c>
      <c r="H365" s="5" t="s">
        <v>91</v>
      </c>
      <c r="I365" s="5">
        <v>414.0</v>
      </c>
      <c r="K365" s="5" t="s">
        <v>25</v>
      </c>
      <c r="M365" s="5">
        <v>25.0</v>
      </c>
    </row>
    <row r="366">
      <c r="A366" s="5" t="s">
        <v>2854</v>
      </c>
      <c r="D366" s="112"/>
      <c r="E366" s="90" t="s">
        <v>258</v>
      </c>
      <c r="F366" s="5">
        <v>1990.0</v>
      </c>
      <c r="G366" s="5" t="s">
        <v>62</v>
      </c>
      <c r="H366" s="5" t="s">
        <v>91</v>
      </c>
      <c r="I366" s="5">
        <v>414.0</v>
      </c>
      <c r="J366" s="5" t="s">
        <v>246</v>
      </c>
      <c r="K366" s="5" t="s">
        <v>25</v>
      </c>
      <c r="M366" s="5">
        <v>25.0</v>
      </c>
    </row>
    <row r="367">
      <c r="A367" s="5" t="s">
        <v>2854</v>
      </c>
      <c r="D367" s="112"/>
      <c r="E367" s="90" t="s">
        <v>259</v>
      </c>
      <c r="F367" s="5">
        <v>1990.0</v>
      </c>
      <c r="G367" s="5" t="s">
        <v>62</v>
      </c>
      <c r="H367" s="5" t="s">
        <v>91</v>
      </c>
      <c r="I367" s="5">
        <v>414.0</v>
      </c>
      <c r="J367" s="5" t="s">
        <v>246</v>
      </c>
      <c r="K367" s="5" t="s">
        <v>25</v>
      </c>
      <c r="M367" s="5">
        <v>25.0</v>
      </c>
    </row>
    <row r="368">
      <c r="A368" s="5" t="s">
        <v>2854</v>
      </c>
      <c r="D368" s="112"/>
      <c r="E368" s="90" t="s">
        <v>260</v>
      </c>
      <c r="F368" s="5">
        <v>1990.0</v>
      </c>
      <c r="G368" s="5" t="s">
        <v>62</v>
      </c>
      <c r="H368" s="5" t="s">
        <v>91</v>
      </c>
      <c r="I368" s="5">
        <v>414.0</v>
      </c>
      <c r="J368" s="5" t="s">
        <v>246</v>
      </c>
      <c r="K368" s="5" t="s">
        <v>25</v>
      </c>
      <c r="M368" s="5">
        <v>25.0</v>
      </c>
    </row>
    <row r="369">
      <c r="A369" s="5" t="s">
        <v>2854</v>
      </c>
      <c r="D369" s="112"/>
      <c r="E369" s="90" t="s">
        <v>261</v>
      </c>
      <c r="F369" s="5">
        <v>1990.0</v>
      </c>
      <c r="G369" s="5" t="s">
        <v>62</v>
      </c>
      <c r="H369" s="5" t="s">
        <v>91</v>
      </c>
      <c r="I369" s="5">
        <v>414.0</v>
      </c>
      <c r="J369" s="5" t="s">
        <v>246</v>
      </c>
      <c r="K369" s="5" t="s">
        <v>25</v>
      </c>
      <c r="M369" s="5">
        <v>25.0</v>
      </c>
    </row>
    <row r="370">
      <c r="A370" s="5" t="s">
        <v>2854</v>
      </c>
      <c r="D370" s="112"/>
      <c r="E370" s="90" t="s">
        <v>262</v>
      </c>
      <c r="F370" s="5">
        <v>1990.0</v>
      </c>
      <c r="G370" s="5" t="s">
        <v>62</v>
      </c>
      <c r="H370" s="5" t="s">
        <v>91</v>
      </c>
      <c r="I370" s="5">
        <v>414.0</v>
      </c>
      <c r="J370" s="5" t="s">
        <v>246</v>
      </c>
      <c r="K370" s="5" t="s">
        <v>25</v>
      </c>
      <c r="M370" s="5">
        <v>25.0</v>
      </c>
    </row>
    <row r="371">
      <c r="A371" s="5" t="s">
        <v>2854</v>
      </c>
      <c r="D371" s="112"/>
      <c r="E371" s="90" t="s">
        <v>263</v>
      </c>
      <c r="F371" s="5">
        <v>1990.0</v>
      </c>
      <c r="G371" s="5" t="s">
        <v>62</v>
      </c>
      <c r="H371" s="5" t="s">
        <v>91</v>
      </c>
      <c r="I371" s="5">
        <v>414.0</v>
      </c>
      <c r="J371" s="5" t="s">
        <v>246</v>
      </c>
      <c r="K371" s="5" t="s">
        <v>25</v>
      </c>
      <c r="M371" s="5">
        <v>25.0</v>
      </c>
    </row>
    <row r="372">
      <c r="A372" s="5" t="s">
        <v>2854</v>
      </c>
      <c r="D372" s="112"/>
      <c r="E372" s="90" t="s">
        <v>264</v>
      </c>
      <c r="F372" s="5">
        <v>1990.0</v>
      </c>
      <c r="G372" s="5" t="s">
        <v>62</v>
      </c>
      <c r="H372" s="5" t="s">
        <v>91</v>
      </c>
      <c r="I372" s="5">
        <v>414.0</v>
      </c>
      <c r="J372" s="5" t="s">
        <v>246</v>
      </c>
      <c r="K372" s="5" t="s">
        <v>25</v>
      </c>
      <c r="M372" s="5">
        <v>25.0</v>
      </c>
    </row>
    <row r="373">
      <c r="A373" s="5" t="s">
        <v>2854</v>
      </c>
      <c r="D373" s="112"/>
      <c r="E373" s="90" t="s">
        <v>265</v>
      </c>
      <c r="F373" s="5">
        <v>1989.0</v>
      </c>
      <c r="G373" s="5" t="s">
        <v>266</v>
      </c>
      <c r="H373" s="5" t="s">
        <v>193</v>
      </c>
      <c r="I373" s="5" t="s">
        <v>267</v>
      </c>
      <c r="J373" s="5" t="s">
        <v>105</v>
      </c>
      <c r="K373" s="5" t="s">
        <v>25</v>
      </c>
      <c r="M373" s="5">
        <v>25.0</v>
      </c>
    </row>
    <row r="374">
      <c r="A374" s="5" t="s">
        <v>2854</v>
      </c>
      <c r="D374" s="112"/>
      <c r="E374" s="90" t="s">
        <v>268</v>
      </c>
      <c r="F374" s="5">
        <v>1989.0</v>
      </c>
      <c r="G374" s="5" t="s">
        <v>266</v>
      </c>
      <c r="H374" s="5" t="s">
        <v>193</v>
      </c>
      <c r="I374" s="5" t="s">
        <v>267</v>
      </c>
      <c r="J374" s="5" t="s">
        <v>105</v>
      </c>
      <c r="K374" s="5" t="s">
        <v>25</v>
      </c>
      <c r="M374" s="5">
        <v>25.0</v>
      </c>
    </row>
    <row r="375">
      <c r="A375" s="5" t="s">
        <v>2854</v>
      </c>
      <c r="D375" s="112"/>
      <c r="E375" s="90" t="s">
        <v>269</v>
      </c>
      <c r="F375" s="5">
        <v>1989.0</v>
      </c>
      <c r="G375" s="5" t="s">
        <v>266</v>
      </c>
      <c r="H375" s="5" t="s">
        <v>193</v>
      </c>
      <c r="I375" s="5" t="s">
        <v>267</v>
      </c>
      <c r="J375" s="5" t="s">
        <v>105</v>
      </c>
      <c r="K375" s="5" t="s">
        <v>25</v>
      </c>
      <c r="M375" s="5">
        <v>25.0</v>
      </c>
    </row>
    <row r="376">
      <c r="A376" s="5" t="s">
        <v>2854</v>
      </c>
      <c r="D376" s="112"/>
      <c r="E376" s="90" t="s">
        <v>270</v>
      </c>
      <c r="F376" s="5">
        <v>2020.0</v>
      </c>
      <c r="G376" s="5" t="s">
        <v>57</v>
      </c>
      <c r="H376" s="5" t="s">
        <v>46</v>
      </c>
      <c r="I376" s="5">
        <v>229.0</v>
      </c>
      <c r="J376" s="5" t="s">
        <v>271</v>
      </c>
      <c r="K376" s="5" t="s">
        <v>30</v>
      </c>
      <c r="M376" s="5">
        <v>25.0</v>
      </c>
    </row>
    <row r="377">
      <c r="A377" s="5" t="s">
        <v>2854</v>
      </c>
      <c r="D377" s="112"/>
      <c r="E377" s="90" t="s">
        <v>272</v>
      </c>
      <c r="F377" s="5">
        <v>2020.0</v>
      </c>
      <c r="G377" s="5" t="s">
        <v>62</v>
      </c>
      <c r="H377" s="5" t="s">
        <v>273</v>
      </c>
      <c r="I377" s="5">
        <v>78.0</v>
      </c>
      <c r="J377" s="5" t="s">
        <v>105</v>
      </c>
      <c r="K377" s="5" t="s">
        <v>30</v>
      </c>
      <c r="M377" s="5">
        <v>25.0</v>
      </c>
    </row>
    <row r="378">
      <c r="A378" s="5" t="s">
        <v>2854</v>
      </c>
      <c r="D378" s="90" t="s">
        <v>21</v>
      </c>
      <c r="E378" s="90" t="s">
        <v>274</v>
      </c>
      <c r="F378" s="5">
        <v>2011.0</v>
      </c>
      <c r="G378" s="5" t="s">
        <v>151</v>
      </c>
      <c r="H378" s="5" t="s">
        <v>275</v>
      </c>
      <c r="I378" s="5">
        <v>199.0</v>
      </c>
      <c r="J378" s="5" t="s">
        <v>276</v>
      </c>
      <c r="K378" s="5" t="s">
        <v>30</v>
      </c>
      <c r="M378" s="5">
        <v>25.0</v>
      </c>
    </row>
    <row r="379">
      <c r="A379" s="5" t="s">
        <v>2854</v>
      </c>
      <c r="D379" s="90" t="s">
        <v>21</v>
      </c>
      <c r="E379" s="90" t="s">
        <v>277</v>
      </c>
      <c r="F379" s="5">
        <v>2011.0</v>
      </c>
      <c r="G379" s="5" t="s">
        <v>151</v>
      </c>
      <c r="H379" s="5" t="s">
        <v>275</v>
      </c>
      <c r="I379" s="5">
        <v>199.0</v>
      </c>
      <c r="J379" s="5" t="s">
        <v>276</v>
      </c>
      <c r="K379" s="5" t="s">
        <v>30</v>
      </c>
      <c r="M379" s="5">
        <v>25.0</v>
      </c>
    </row>
    <row r="380">
      <c r="A380" s="5" t="s">
        <v>2854</v>
      </c>
      <c r="D380" s="90" t="s">
        <v>21</v>
      </c>
      <c r="E380" s="90" t="s">
        <v>278</v>
      </c>
      <c r="F380" s="5">
        <v>1978.0</v>
      </c>
      <c r="G380" s="5" t="s">
        <v>62</v>
      </c>
      <c r="H380" s="5" t="s">
        <v>279</v>
      </c>
      <c r="I380" s="5">
        <v>450.0</v>
      </c>
      <c r="J380" s="5" t="s">
        <v>105</v>
      </c>
      <c r="K380" s="5" t="s">
        <v>72</v>
      </c>
      <c r="M380" s="5">
        <v>25.0</v>
      </c>
    </row>
    <row r="381">
      <c r="A381" s="5" t="s">
        <v>2854</v>
      </c>
      <c r="D381" s="90" t="s">
        <v>21</v>
      </c>
      <c r="E381" s="90" t="s">
        <v>280</v>
      </c>
      <c r="F381" s="5">
        <v>1978.0</v>
      </c>
      <c r="G381" s="5" t="s">
        <v>62</v>
      </c>
      <c r="H381" s="5" t="s">
        <v>279</v>
      </c>
      <c r="I381" s="5">
        <v>450.0</v>
      </c>
      <c r="J381" s="5" t="s">
        <v>105</v>
      </c>
      <c r="K381" s="5" t="s">
        <v>72</v>
      </c>
      <c r="M381" s="5">
        <v>25.0</v>
      </c>
    </row>
    <row r="382">
      <c r="A382" s="5" t="s">
        <v>2854</v>
      </c>
      <c r="D382" s="90" t="s">
        <v>21</v>
      </c>
      <c r="E382" s="90" t="s">
        <v>281</v>
      </c>
      <c r="F382" s="5">
        <v>2006.0</v>
      </c>
      <c r="G382" s="5" t="s">
        <v>151</v>
      </c>
      <c r="H382" s="5" t="s">
        <v>168</v>
      </c>
      <c r="I382" s="5" t="s">
        <v>282</v>
      </c>
      <c r="J382" s="5" t="s">
        <v>283</v>
      </c>
      <c r="K382" s="5" t="s">
        <v>72</v>
      </c>
      <c r="M382" s="5">
        <v>25.0</v>
      </c>
    </row>
    <row r="383">
      <c r="A383" s="5" t="s">
        <v>2854</v>
      </c>
      <c r="D383" s="90" t="s">
        <v>21</v>
      </c>
      <c r="E383" s="90" t="s">
        <v>284</v>
      </c>
      <c r="F383" s="5">
        <v>2011.0</v>
      </c>
      <c r="G383" s="5" t="s">
        <v>151</v>
      </c>
      <c r="H383" s="5" t="s">
        <v>275</v>
      </c>
      <c r="I383" s="5">
        <v>199.0</v>
      </c>
      <c r="J383" s="5" t="s">
        <v>154</v>
      </c>
      <c r="K383" s="5" t="s">
        <v>30</v>
      </c>
      <c r="M383" s="5">
        <v>25.0</v>
      </c>
    </row>
    <row r="384">
      <c r="A384" s="5" t="s">
        <v>2854</v>
      </c>
      <c r="D384" s="90" t="s">
        <v>21</v>
      </c>
      <c r="E384" s="90" t="s">
        <v>285</v>
      </c>
      <c r="F384" s="5">
        <v>2011.0</v>
      </c>
      <c r="G384" s="5" t="s">
        <v>151</v>
      </c>
      <c r="H384" s="5" t="s">
        <v>275</v>
      </c>
      <c r="I384" s="5">
        <v>199.0</v>
      </c>
      <c r="J384" s="5" t="s">
        <v>154</v>
      </c>
      <c r="K384" s="5" t="s">
        <v>30</v>
      </c>
      <c r="M384" s="5">
        <v>25.0</v>
      </c>
    </row>
    <row r="385">
      <c r="A385" s="5" t="s">
        <v>2854</v>
      </c>
      <c r="D385" s="90" t="s">
        <v>21</v>
      </c>
      <c r="E385" s="90" t="s">
        <v>286</v>
      </c>
      <c r="F385" s="5">
        <v>1994.0</v>
      </c>
      <c r="G385" s="5" t="s">
        <v>287</v>
      </c>
      <c r="H385" s="5" t="s">
        <v>288</v>
      </c>
      <c r="I385" s="5">
        <v>633.0</v>
      </c>
      <c r="J385" s="5" t="s">
        <v>289</v>
      </c>
      <c r="K385" s="5" t="s">
        <v>72</v>
      </c>
      <c r="M385" s="5">
        <v>25.0</v>
      </c>
    </row>
    <row r="386">
      <c r="A386" s="5" t="s">
        <v>2854</v>
      </c>
      <c r="D386" s="90" t="s">
        <v>21</v>
      </c>
      <c r="E386" s="90" t="s">
        <v>290</v>
      </c>
      <c r="F386" s="5">
        <v>1994.0</v>
      </c>
      <c r="G386" s="5" t="s">
        <v>287</v>
      </c>
      <c r="H386" s="5" t="s">
        <v>288</v>
      </c>
      <c r="I386" s="5">
        <v>633.0</v>
      </c>
      <c r="J386" s="5" t="s">
        <v>289</v>
      </c>
      <c r="K386" s="5" t="s">
        <v>72</v>
      </c>
      <c r="M386" s="5">
        <v>25.0</v>
      </c>
    </row>
    <row r="387">
      <c r="A387" s="5" t="s">
        <v>2854</v>
      </c>
      <c r="D387" s="112"/>
      <c r="E387" s="90" t="s">
        <v>291</v>
      </c>
      <c r="F387" s="5">
        <v>1987.0</v>
      </c>
      <c r="G387" s="5" t="s">
        <v>62</v>
      </c>
      <c r="H387" s="5" t="s">
        <v>120</v>
      </c>
      <c r="I387" s="5">
        <v>320.0</v>
      </c>
      <c r="J387" s="5" t="s">
        <v>105</v>
      </c>
      <c r="K387" s="5" t="s">
        <v>25</v>
      </c>
      <c r="M387" s="5">
        <v>25.0</v>
      </c>
    </row>
    <row r="388">
      <c r="A388" s="89" t="str">
        <f t="shared" ref="A388:A393" si="14">A387+1</f>
        <v>#VALUE!</v>
      </c>
      <c r="B388" s="5"/>
      <c r="C388" s="5"/>
      <c r="D388" s="90" t="s">
        <v>21</v>
      </c>
      <c r="E388" s="90" t="s">
        <v>292</v>
      </c>
      <c r="F388" s="5">
        <v>2019.0</v>
      </c>
      <c r="G388" s="5" t="s">
        <v>39</v>
      </c>
      <c r="H388" s="5" t="s">
        <v>36</v>
      </c>
      <c r="I388" s="5" t="s">
        <v>293</v>
      </c>
      <c r="J388" s="5" t="s">
        <v>294</v>
      </c>
      <c r="K388" s="5" t="s">
        <v>25</v>
      </c>
      <c r="M388" s="5">
        <v>30.0</v>
      </c>
    </row>
    <row r="389">
      <c r="A389" s="89" t="str">
        <f t="shared" si="14"/>
        <v>#VALUE!</v>
      </c>
      <c r="B389" s="5"/>
      <c r="C389" s="5"/>
      <c r="D389" s="90" t="s">
        <v>21</v>
      </c>
      <c r="E389" s="90" t="s">
        <v>295</v>
      </c>
      <c r="F389" s="5">
        <v>2019.0</v>
      </c>
      <c r="G389" s="5" t="s">
        <v>296</v>
      </c>
      <c r="H389" s="5" t="s">
        <v>297</v>
      </c>
      <c r="I389" s="5">
        <v>25.0</v>
      </c>
      <c r="J389" s="5" t="s">
        <v>298</v>
      </c>
      <c r="K389" s="5" t="s">
        <v>30</v>
      </c>
      <c r="M389" s="5">
        <v>30.0</v>
      </c>
    </row>
    <row r="390">
      <c r="A390" s="89" t="str">
        <f t="shared" si="14"/>
        <v>#VALUE!</v>
      </c>
      <c r="B390" s="5"/>
      <c r="C390" s="5"/>
      <c r="D390" s="90" t="s">
        <v>21</v>
      </c>
      <c r="E390" s="90" t="s">
        <v>299</v>
      </c>
      <c r="F390" s="5">
        <v>2020.0</v>
      </c>
      <c r="G390" s="5" t="s">
        <v>151</v>
      </c>
      <c r="H390" s="5" t="s">
        <v>46</v>
      </c>
      <c r="I390" s="5">
        <v>11.0</v>
      </c>
      <c r="K390" s="5" t="s">
        <v>30</v>
      </c>
      <c r="M390" s="5">
        <v>30.0</v>
      </c>
    </row>
    <row r="391">
      <c r="A391" s="89" t="str">
        <f t="shared" si="14"/>
        <v>#VALUE!</v>
      </c>
      <c r="B391" s="5"/>
      <c r="C391" s="5"/>
      <c r="D391" s="90" t="s">
        <v>21</v>
      </c>
      <c r="E391" s="90" t="s">
        <v>300</v>
      </c>
      <c r="F391" s="5">
        <v>2020.0</v>
      </c>
      <c r="G391" s="5" t="s">
        <v>151</v>
      </c>
      <c r="H391" s="5" t="s">
        <v>46</v>
      </c>
      <c r="I391" s="5">
        <v>11.0</v>
      </c>
      <c r="K391" s="5" t="s">
        <v>30</v>
      </c>
      <c r="M391" s="5">
        <v>30.0</v>
      </c>
    </row>
    <row r="392">
      <c r="A392" s="89" t="str">
        <f t="shared" si="14"/>
        <v>#VALUE!</v>
      </c>
      <c r="B392" s="5"/>
      <c r="C392" s="5"/>
      <c r="D392" s="90" t="s">
        <v>21</v>
      </c>
      <c r="E392" s="90" t="s">
        <v>301</v>
      </c>
      <c r="F392" s="5">
        <v>2020.0</v>
      </c>
      <c r="G392" s="5" t="s">
        <v>151</v>
      </c>
      <c r="H392" s="5" t="s">
        <v>46</v>
      </c>
      <c r="I392" s="5">
        <v>11.0</v>
      </c>
      <c r="K392" s="5" t="s">
        <v>30</v>
      </c>
      <c r="M392" s="5">
        <v>30.0</v>
      </c>
    </row>
    <row r="393">
      <c r="A393" s="89" t="str">
        <f t="shared" si="14"/>
        <v>#VALUE!</v>
      </c>
      <c r="B393" s="5"/>
      <c r="C393" s="5"/>
      <c r="D393" s="90" t="s">
        <v>21</v>
      </c>
      <c r="E393" s="90" t="s">
        <v>302</v>
      </c>
      <c r="F393" s="5">
        <v>2020.0</v>
      </c>
      <c r="G393" s="5" t="s">
        <v>303</v>
      </c>
      <c r="H393" s="5" t="s">
        <v>49</v>
      </c>
      <c r="I393" s="5">
        <v>112.0</v>
      </c>
      <c r="K393" s="5" t="s">
        <v>30</v>
      </c>
      <c r="M393" s="5">
        <v>30.0</v>
      </c>
    </row>
    <row r="394">
      <c r="A394" s="89" t="str">
        <f>'Drop 1 Football'!A573+1</f>
        <v>#VALUE!</v>
      </c>
      <c r="B394" s="114"/>
      <c r="C394" s="114"/>
      <c r="D394" s="115" t="s">
        <v>21</v>
      </c>
      <c r="E394" s="115" t="s">
        <v>304</v>
      </c>
      <c r="F394" s="131">
        <v>2020.0</v>
      </c>
      <c r="G394" s="132" t="s">
        <v>305</v>
      </c>
      <c r="H394" s="132" t="s">
        <v>24</v>
      </c>
      <c r="I394" s="133">
        <v>62.0</v>
      </c>
      <c r="J394" s="131"/>
      <c r="K394" s="111" t="s">
        <v>30</v>
      </c>
      <c r="M394" s="5">
        <v>30.0</v>
      </c>
    </row>
    <row r="395">
      <c r="A395" s="89" t="str">
        <f>'Drop 1 BBALL'!A394+1</f>
        <v>#VALUE!</v>
      </c>
      <c r="D395" s="90" t="s">
        <v>21</v>
      </c>
      <c r="E395" s="90" t="s">
        <v>306</v>
      </c>
      <c r="F395" s="5">
        <v>2019.0</v>
      </c>
      <c r="G395" s="5" t="s">
        <v>23</v>
      </c>
      <c r="H395" s="5" t="s">
        <v>70</v>
      </c>
      <c r="I395" s="5">
        <v>54.0</v>
      </c>
      <c r="J395" s="5" t="s">
        <v>71</v>
      </c>
      <c r="K395" s="5" t="s">
        <v>25</v>
      </c>
      <c r="M395" s="5">
        <v>30.0</v>
      </c>
    </row>
    <row r="396">
      <c r="A396" s="89" t="str">
        <f t="shared" ref="A396:A403" si="15">A395+1</f>
        <v>#VALUE!</v>
      </c>
      <c r="D396" s="90" t="s">
        <v>21</v>
      </c>
      <c r="E396" s="90" t="s">
        <v>307</v>
      </c>
      <c r="F396" s="5">
        <v>2019.0</v>
      </c>
      <c r="G396" s="5" t="s">
        <v>23</v>
      </c>
      <c r="H396" s="5" t="s">
        <v>70</v>
      </c>
      <c r="I396" s="5">
        <v>54.0</v>
      </c>
      <c r="J396" s="5" t="s">
        <v>71</v>
      </c>
      <c r="K396" s="5" t="s">
        <v>25</v>
      </c>
      <c r="M396" s="5">
        <v>30.0</v>
      </c>
    </row>
    <row r="397">
      <c r="A397" s="89" t="str">
        <f t="shared" si="15"/>
        <v>#VALUE!</v>
      </c>
      <c r="D397" s="90" t="s">
        <v>21</v>
      </c>
      <c r="E397" s="90" t="s">
        <v>308</v>
      </c>
      <c r="F397" s="5">
        <v>2019.0</v>
      </c>
      <c r="G397" s="5" t="s">
        <v>23</v>
      </c>
      <c r="H397" s="5" t="s">
        <v>70</v>
      </c>
      <c r="I397" s="5">
        <v>54.0</v>
      </c>
      <c r="J397" s="5" t="s">
        <v>71</v>
      </c>
      <c r="K397" s="5" t="s">
        <v>25</v>
      </c>
      <c r="M397" s="5">
        <v>30.0</v>
      </c>
    </row>
    <row r="398">
      <c r="A398" s="89" t="str">
        <f t="shared" si="15"/>
        <v>#VALUE!</v>
      </c>
      <c r="D398" s="90" t="s">
        <v>21</v>
      </c>
      <c r="E398" s="90" t="s">
        <v>309</v>
      </c>
      <c r="F398" s="5">
        <v>2019.0</v>
      </c>
      <c r="G398" s="5" t="s">
        <v>23</v>
      </c>
      <c r="H398" s="5" t="s">
        <v>70</v>
      </c>
      <c r="I398" s="5">
        <v>54.0</v>
      </c>
      <c r="J398" s="5" t="s">
        <v>71</v>
      </c>
      <c r="K398" s="5" t="s">
        <v>25</v>
      </c>
      <c r="M398" s="5">
        <v>30.0</v>
      </c>
    </row>
    <row r="399">
      <c r="A399" s="89" t="str">
        <f t="shared" si="15"/>
        <v>#VALUE!</v>
      </c>
      <c r="D399" s="90" t="s">
        <v>21</v>
      </c>
      <c r="E399" s="90" t="s">
        <v>310</v>
      </c>
      <c r="F399" s="5">
        <v>2015.0</v>
      </c>
      <c r="G399" s="5" t="s">
        <v>75</v>
      </c>
      <c r="H399" s="5" t="s">
        <v>311</v>
      </c>
      <c r="I399" s="5" t="s">
        <v>312</v>
      </c>
      <c r="J399" s="5" t="s">
        <v>313</v>
      </c>
      <c r="K399" s="5" t="s">
        <v>25</v>
      </c>
      <c r="M399" s="5">
        <v>30.0</v>
      </c>
    </row>
    <row r="400">
      <c r="A400" s="89" t="str">
        <f t="shared" si="15"/>
        <v>#VALUE!</v>
      </c>
      <c r="D400" s="90" t="s">
        <v>21</v>
      </c>
      <c r="E400" s="90" t="s">
        <v>314</v>
      </c>
      <c r="F400" s="5">
        <v>2015.0</v>
      </c>
      <c r="G400" s="5" t="s">
        <v>75</v>
      </c>
      <c r="H400" s="5" t="s">
        <v>311</v>
      </c>
      <c r="I400" s="5" t="s">
        <v>312</v>
      </c>
      <c r="J400" s="5" t="s">
        <v>313</v>
      </c>
      <c r="K400" s="5" t="s">
        <v>25</v>
      </c>
      <c r="M400" s="5">
        <v>30.0</v>
      </c>
    </row>
    <row r="401">
      <c r="A401" s="89" t="str">
        <f t="shared" si="15"/>
        <v>#VALUE!</v>
      </c>
      <c r="D401" s="90" t="s">
        <v>21</v>
      </c>
      <c r="E401" s="90" t="s">
        <v>315</v>
      </c>
      <c r="F401" s="5">
        <v>2015.0</v>
      </c>
      <c r="G401" s="5" t="s">
        <v>75</v>
      </c>
      <c r="H401" s="5" t="s">
        <v>311</v>
      </c>
      <c r="I401" s="5" t="s">
        <v>312</v>
      </c>
      <c r="J401" s="5" t="s">
        <v>313</v>
      </c>
      <c r="K401" s="5" t="s">
        <v>25</v>
      </c>
      <c r="M401" s="5">
        <v>30.0</v>
      </c>
    </row>
    <row r="402">
      <c r="A402" s="8" t="str">
        <f t="shared" si="15"/>
        <v>#VALUE!</v>
      </c>
      <c r="D402" s="90" t="s">
        <v>21</v>
      </c>
      <c r="E402" s="90" t="s">
        <v>316</v>
      </c>
      <c r="F402" s="5">
        <v>2020.0</v>
      </c>
      <c r="G402" s="5" t="s">
        <v>39</v>
      </c>
      <c r="H402" s="5" t="s">
        <v>19</v>
      </c>
      <c r="I402" s="5" t="s">
        <v>203</v>
      </c>
      <c r="J402" s="5" t="s">
        <v>317</v>
      </c>
      <c r="K402" s="5" t="s">
        <v>30</v>
      </c>
      <c r="M402" s="5">
        <v>30.0</v>
      </c>
    </row>
    <row r="403">
      <c r="A403" s="8" t="str">
        <f t="shared" si="15"/>
        <v>#VALUE!</v>
      </c>
      <c r="D403" s="90" t="s">
        <v>21</v>
      </c>
      <c r="E403" s="90" t="s">
        <v>318</v>
      </c>
      <c r="F403" s="5">
        <v>2018.0</v>
      </c>
      <c r="G403" s="5" t="s">
        <v>319</v>
      </c>
      <c r="H403" s="5" t="s">
        <v>43</v>
      </c>
      <c r="I403" s="5"/>
      <c r="J403" s="5">
        <v>63.0</v>
      </c>
      <c r="K403" s="5" t="s">
        <v>25</v>
      </c>
      <c r="M403" s="5">
        <v>30.0</v>
      </c>
    </row>
    <row r="404">
      <c r="A404" s="5">
        <v>11758.0</v>
      </c>
      <c r="D404" s="90" t="s">
        <v>21</v>
      </c>
      <c r="E404" s="90" t="s">
        <v>320</v>
      </c>
      <c r="F404" s="5">
        <v>2020.0</v>
      </c>
      <c r="G404" s="5" t="s">
        <v>83</v>
      </c>
      <c r="H404" s="5" t="s">
        <v>84</v>
      </c>
      <c r="I404" s="5"/>
      <c r="J404" s="5" t="s">
        <v>85</v>
      </c>
      <c r="K404" s="5" t="s">
        <v>25</v>
      </c>
      <c r="M404" s="5">
        <v>30.0</v>
      </c>
    </row>
    <row r="405">
      <c r="A405" s="5">
        <v>11761.0</v>
      </c>
      <c r="D405" s="90" t="s">
        <v>21</v>
      </c>
      <c r="E405" s="90" t="s">
        <v>321</v>
      </c>
      <c r="F405" s="5">
        <v>2018.0</v>
      </c>
      <c r="G405" s="5" t="s">
        <v>322</v>
      </c>
      <c r="H405" s="5" t="s">
        <v>323</v>
      </c>
      <c r="I405" s="5" t="s">
        <v>324</v>
      </c>
      <c r="J405" s="5">
        <v>75.0</v>
      </c>
      <c r="K405" s="5" t="s">
        <v>25</v>
      </c>
      <c r="M405" s="5">
        <v>30.0</v>
      </c>
    </row>
    <row r="406">
      <c r="A406" s="5">
        <v>11762.0</v>
      </c>
      <c r="D406" s="90" t="s">
        <v>21</v>
      </c>
      <c r="E406" s="90" t="s">
        <v>325</v>
      </c>
      <c r="F406" s="5">
        <v>2018.0</v>
      </c>
      <c r="G406" s="5" t="s">
        <v>151</v>
      </c>
      <c r="H406" s="5" t="s">
        <v>43</v>
      </c>
      <c r="I406" s="5"/>
      <c r="J406" s="5">
        <v>40.0</v>
      </c>
      <c r="K406" s="5" t="s">
        <v>25</v>
      </c>
      <c r="M406" s="5">
        <v>30.0</v>
      </c>
    </row>
    <row r="407">
      <c r="A407" s="5">
        <v>11891.0</v>
      </c>
      <c r="D407" s="90" t="s">
        <v>21</v>
      </c>
      <c r="E407" s="90" t="s">
        <v>326</v>
      </c>
      <c r="F407" s="5">
        <v>1989.0</v>
      </c>
      <c r="G407" s="5" t="s">
        <v>102</v>
      </c>
      <c r="H407" s="5" t="s">
        <v>103</v>
      </c>
      <c r="I407" s="5"/>
      <c r="J407" s="5">
        <v>548.0</v>
      </c>
      <c r="K407" s="5" t="s">
        <v>25</v>
      </c>
      <c r="M407" s="5">
        <v>30.0</v>
      </c>
    </row>
    <row r="408">
      <c r="A408" s="5">
        <v>11892.0</v>
      </c>
      <c r="D408" s="90" t="s">
        <v>21</v>
      </c>
      <c r="E408" s="90" t="s">
        <v>327</v>
      </c>
      <c r="F408" s="5">
        <v>1989.0</v>
      </c>
      <c r="G408" s="5" t="s">
        <v>102</v>
      </c>
      <c r="H408" s="5" t="s">
        <v>103</v>
      </c>
      <c r="I408" s="5"/>
      <c r="J408" s="5">
        <v>548.0</v>
      </c>
      <c r="K408" s="5" t="s">
        <v>25</v>
      </c>
      <c r="M408" s="5">
        <v>30.0</v>
      </c>
    </row>
    <row r="409">
      <c r="A409" s="5">
        <v>11893.0</v>
      </c>
      <c r="D409" s="90" t="s">
        <v>21</v>
      </c>
      <c r="E409" s="90" t="s">
        <v>328</v>
      </c>
      <c r="F409" s="5">
        <v>1989.0</v>
      </c>
      <c r="G409" s="5" t="s">
        <v>102</v>
      </c>
      <c r="H409" s="5" t="s">
        <v>103</v>
      </c>
      <c r="I409" s="5"/>
      <c r="J409" s="5">
        <v>548.0</v>
      </c>
      <c r="K409" s="5" t="s">
        <v>25</v>
      </c>
      <c r="M409" s="5">
        <v>30.0</v>
      </c>
    </row>
    <row r="410">
      <c r="A410" s="5">
        <v>11895.0</v>
      </c>
      <c r="D410" s="90" t="s">
        <v>21</v>
      </c>
      <c r="E410" s="90" t="s">
        <v>329</v>
      </c>
      <c r="F410" s="5">
        <v>1989.0</v>
      </c>
      <c r="G410" s="5" t="s">
        <v>330</v>
      </c>
      <c r="H410" s="5" t="s">
        <v>103</v>
      </c>
      <c r="I410" s="5"/>
      <c r="J410" s="5" t="s">
        <v>331</v>
      </c>
      <c r="K410" s="5" t="s">
        <v>25</v>
      </c>
      <c r="M410" s="5">
        <v>30.0</v>
      </c>
    </row>
    <row r="411">
      <c r="A411" s="5">
        <v>11953.0</v>
      </c>
      <c r="D411" s="90" t="s">
        <v>21</v>
      </c>
      <c r="E411" s="90" t="s">
        <v>332</v>
      </c>
      <c r="F411" s="5">
        <v>1987.0</v>
      </c>
      <c r="G411" s="5" t="s">
        <v>62</v>
      </c>
      <c r="H411" s="5" t="s">
        <v>120</v>
      </c>
      <c r="J411" s="5">
        <v>320.0</v>
      </c>
      <c r="K411" s="5" t="s">
        <v>25</v>
      </c>
      <c r="M411" s="5">
        <v>30.0</v>
      </c>
    </row>
    <row r="412">
      <c r="A412" s="5" t="str">
        <f>'Drop 1 Football'!A681+1</f>
        <v>#VALUE!</v>
      </c>
      <c r="D412" s="90" t="s">
        <v>21</v>
      </c>
      <c r="E412" s="90" t="s">
        <v>333</v>
      </c>
      <c r="F412" s="5">
        <v>1989.0</v>
      </c>
      <c r="G412" s="5" t="s">
        <v>102</v>
      </c>
      <c r="H412" s="5" t="s">
        <v>193</v>
      </c>
      <c r="I412" s="5">
        <v>548.0</v>
      </c>
      <c r="J412" s="5" t="s">
        <v>105</v>
      </c>
      <c r="K412" s="5" t="s">
        <v>25</v>
      </c>
      <c r="M412" s="5">
        <v>30.0</v>
      </c>
    </row>
    <row r="413">
      <c r="A413" s="5" t="str">
        <f t="shared" ref="A413:A428" si="16">A412+1</f>
        <v>#VALUE!</v>
      </c>
      <c r="D413" s="90" t="s">
        <v>21</v>
      </c>
      <c r="E413" s="90" t="s">
        <v>334</v>
      </c>
      <c r="F413" s="5">
        <v>1989.0</v>
      </c>
      <c r="G413" s="5" t="s">
        <v>102</v>
      </c>
      <c r="H413" s="5" t="s">
        <v>193</v>
      </c>
      <c r="I413" s="5">
        <v>548.0</v>
      </c>
      <c r="J413" s="5" t="s">
        <v>105</v>
      </c>
      <c r="K413" s="5" t="s">
        <v>25</v>
      </c>
      <c r="M413" s="5">
        <v>30.0</v>
      </c>
    </row>
    <row r="414">
      <c r="A414" s="5" t="str">
        <f t="shared" si="16"/>
        <v>#VALUE!</v>
      </c>
      <c r="D414" s="90" t="s">
        <v>21</v>
      </c>
      <c r="E414" s="90" t="s">
        <v>335</v>
      </c>
      <c r="F414" s="5">
        <v>1989.0</v>
      </c>
      <c r="G414" s="5" t="s">
        <v>102</v>
      </c>
      <c r="H414" s="5" t="s">
        <v>193</v>
      </c>
      <c r="I414" s="5">
        <v>548.0</v>
      </c>
      <c r="J414" s="5" t="s">
        <v>105</v>
      </c>
      <c r="K414" s="5" t="s">
        <v>25</v>
      </c>
      <c r="M414" s="5">
        <v>30.0</v>
      </c>
    </row>
    <row r="415">
      <c r="A415" s="5" t="str">
        <f t="shared" si="16"/>
        <v>#VALUE!</v>
      </c>
      <c r="D415" s="90" t="s">
        <v>21</v>
      </c>
      <c r="E415" s="90" t="s">
        <v>336</v>
      </c>
      <c r="F415" s="5">
        <v>1989.0</v>
      </c>
      <c r="G415" s="5" t="s">
        <v>102</v>
      </c>
      <c r="H415" s="5" t="s">
        <v>193</v>
      </c>
      <c r="I415" s="5">
        <v>548.0</v>
      </c>
      <c r="J415" s="5" t="s">
        <v>105</v>
      </c>
      <c r="K415" s="5" t="s">
        <v>25</v>
      </c>
      <c r="M415" s="5">
        <v>30.0</v>
      </c>
    </row>
    <row r="416">
      <c r="A416" s="5" t="str">
        <f t="shared" si="16"/>
        <v>#VALUE!</v>
      </c>
      <c r="D416" s="90" t="s">
        <v>21</v>
      </c>
      <c r="E416" s="90" t="s">
        <v>337</v>
      </c>
      <c r="F416" s="5">
        <v>1989.0</v>
      </c>
      <c r="G416" s="5" t="s">
        <v>102</v>
      </c>
      <c r="H416" s="5" t="s">
        <v>193</v>
      </c>
      <c r="I416" s="5">
        <v>548.0</v>
      </c>
      <c r="J416" s="5" t="s">
        <v>105</v>
      </c>
      <c r="K416" s="5" t="s">
        <v>25</v>
      </c>
      <c r="M416" s="5">
        <v>30.0</v>
      </c>
    </row>
    <row r="417">
      <c r="A417" s="5" t="str">
        <f t="shared" si="16"/>
        <v>#VALUE!</v>
      </c>
      <c r="D417" s="90" t="s">
        <v>21</v>
      </c>
      <c r="E417" s="90" t="s">
        <v>338</v>
      </c>
      <c r="F417" s="5">
        <v>1989.0</v>
      </c>
      <c r="G417" s="5" t="s">
        <v>102</v>
      </c>
      <c r="H417" s="5" t="s">
        <v>193</v>
      </c>
      <c r="I417" s="5">
        <v>548.0</v>
      </c>
      <c r="J417" s="5" t="s">
        <v>105</v>
      </c>
      <c r="K417" s="5" t="s">
        <v>25</v>
      </c>
      <c r="M417" s="5">
        <v>30.0</v>
      </c>
    </row>
    <row r="418">
      <c r="A418" s="5" t="str">
        <f t="shared" si="16"/>
        <v>#VALUE!</v>
      </c>
      <c r="D418" s="90" t="s">
        <v>21</v>
      </c>
      <c r="E418" s="90" t="s">
        <v>339</v>
      </c>
      <c r="F418" s="5">
        <v>1989.0</v>
      </c>
      <c r="G418" s="5" t="s">
        <v>102</v>
      </c>
      <c r="H418" s="5" t="s">
        <v>193</v>
      </c>
      <c r="I418" s="5">
        <v>548.0</v>
      </c>
      <c r="J418" s="5" t="s">
        <v>105</v>
      </c>
      <c r="K418" s="5" t="s">
        <v>25</v>
      </c>
      <c r="M418" s="5">
        <v>30.0</v>
      </c>
    </row>
    <row r="419">
      <c r="A419" s="5" t="str">
        <f t="shared" si="16"/>
        <v>#VALUE!</v>
      </c>
      <c r="D419" s="90" t="s">
        <v>21</v>
      </c>
      <c r="E419" s="90" t="s">
        <v>340</v>
      </c>
      <c r="F419" s="5">
        <v>1989.0</v>
      </c>
      <c r="G419" s="5" t="s">
        <v>102</v>
      </c>
      <c r="H419" s="5" t="s">
        <v>193</v>
      </c>
      <c r="I419" s="5">
        <v>548.0</v>
      </c>
      <c r="J419" s="5" t="s">
        <v>105</v>
      </c>
      <c r="K419" s="5" t="s">
        <v>25</v>
      </c>
      <c r="M419" s="5">
        <v>30.0</v>
      </c>
    </row>
    <row r="420">
      <c r="A420" s="5" t="str">
        <f t="shared" si="16"/>
        <v>#VALUE!</v>
      </c>
      <c r="D420" s="90" t="s">
        <v>21</v>
      </c>
      <c r="E420" s="90" t="s">
        <v>341</v>
      </c>
      <c r="F420" s="5">
        <v>1989.0</v>
      </c>
      <c r="G420" s="5" t="s">
        <v>102</v>
      </c>
      <c r="H420" s="5" t="s">
        <v>193</v>
      </c>
      <c r="I420" s="5">
        <v>548.0</v>
      </c>
      <c r="J420" s="5" t="s">
        <v>105</v>
      </c>
      <c r="K420" s="5" t="s">
        <v>25</v>
      </c>
      <c r="M420" s="5">
        <v>30.0</v>
      </c>
    </row>
    <row r="421">
      <c r="A421" s="5" t="str">
        <f t="shared" si="16"/>
        <v>#VALUE!</v>
      </c>
      <c r="D421" s="90" t="s">
        <v>21</v>
      </c>
      <c r="E421" s="90" t="s">
        <v>342</v>
      </c>
      <c r="F421" s="5">
        <v>1989.0</v>
      </c>
      <c r="G421" s="5" t="s">
        <v>102</v>
      </c>
      <c r="H421" s="5" t="s">
        <v>193</v>
      </c>
      <c r="I421" s="5">
        <v>548.0</v>
      </c>
      <c r="J421" s="5" t="s">
        <v>105</v>
      </c>
      <c r="K421" s="5" t="s">
        <v>25</v>
      </c>
      <c r="M421" s="5">
        <v>30.0</v>
      </c>
    </row>
    <row r="422">
      <c r="A422" s="5" t="str">
        <f t="shared" si="16"/>
        <v>#VALUE!</v>
      </c>
      <c r="D422" s="90" t="s">
        <v>21</v>
      </c>
      <c r="E422" s="90" t="s">
        <v>343</v>
      </c>
      <c r="F422" s="5">
        <v>1989.0</v>
      </c>
      <c r="G422" s="5" t="s">
        <v>102</v>
      </c>
      <c r="H422" s="5" t="s">
        <v>193</v>
      </c>
      <c r="I422" s="5">
        <v>548.0</v>
      </c>
      <c r="J422" s="5" t="s">
        <v>105</v>
      </c>
      <c r="K422" s="5" t="s">
        <v>25</v>
      </c>
      <c r="M422" s="5">
        <v>30.0</v>
      </c>
    </row>
    <row r="423">
      <c r="A423" s="5" t="str">
        <f t="shared" si="16"/>
        <v>#VALUE!</v>
      </c>
      <c r="D423" s="90" t="s">
        <v>21</v>
      </c>
      <c r="E423" s="90" t="s">
        <v>344</v>
      </c>
      <c r="F423" s="5">
        <v>1989.0</v>
      </c>
      <c r="G423" s="5" t="s">
        <v>102</v>
      </c>
      <c r="H423" s="5" t="s">
        <v>193</v>
      </c>
      <c r="I423" s="5">
        <v>548.0</v>
      </c>
      <c r="J423" s="5" t="s">
        <v>105</v>
      </c>
      <c r="K423" s="5" t="s">
        <v>25</v>
      </c>
      <c r="M423" s="5">
        <v>30.0</v>
      </c>
    </row>
    <row r="424">
      <c r="A424" s="5" t="str">
        <f t="shared" si="16"/>
        <v>#VALUE!</v>
      </c>
      <c r="D424" s="90" t="s">
        <v>21</v>
      </c>
      <c r="E424" s="90" t="s">
        <v>345</v>
      </c>
      <c r="F424" s="5">
        <v>1989.0</v>
      </c>
      <c r="G424" s="5" t="s">
        <v>102</v>
      </c>
      <c r="H424" s="5" t="s">
        <v>193</v>
      </c>
      <c r="I424" s="5">
        <v>548.0</v>
      </c>
      <c r="J424" s="5" t="s">
        <v>105</v>
      </c>
      <c r="K424" s="5" t="s">
        <v>25</v>
      </c>
      <c r="M424" s="5">
        <v>30.0</v>
      </c>
    </row>
    <row r="425">
      <c r="A425" s="5" t="str">
        <f t="shared" si="16"/>
        <v>#VALUE!</v>
      </c>
      <c r="D425" s="90" t="s">
        <v>21</v>
      </c>
      <c r="E425" s="90" t="s">
        <v>346</v>
      </c>
      <c r="F425" s="5">
        <v>1989.0</v>
      </c>
      <c r="G425" s="5" t="s">
        <v>102</v>
      </c>
      <c r="H425" s="5" t="s">
        <v>193</v>
      </c>
      <c r="I425" s="5">
        <v>548.0</v>
      </c>
      <c r="J425" s="5" t="s">
        <v>105</v>
      </c>
      <c r="K425" s="5" t="s">
        <v>25</v>
      </c>
      <c r="M425" s="5">
        <v>30.0</v>
      </c>
    </row>
    <row r="426">
      <c r="A426" s="5" t="str">
        <f t="shared" si="16"/>
        <v>#VALUE!</v>
      </c>
      <c r="D426" s="90" t="s">
        <v>21</v>
      </c>
      <c r="E426" s="90" t="s">
        <v>347</v>
      </c>
      <c r="F426" s="5">
        <v>1989.0</v>
      </c>
      <c r="G426" s="5" t="s">
        <v>102</v>
      </c>
      <c r="H426" s="5" t="s">
        <v>193</v>
      </c>
      <c r="I426" s="5">
        <v>548.0</v>
      </c>
      <c r="J426" s="5" t="s">
        <v>105</v>
      </c>
      <c r="K426" s="5" t="s">
        <v>25</v>
      </c>
      <c r="M426" s="5">
        <v>30.0</v>
      </c>
    </row>
    <row r="427">
      <c r="A427" s="5" t="str">
        <f t="shared" si="16"/>
        <v>#VALUE!</v>
      </c>
      <c r="D427" s="90" t="s">
        <v>21</v>
      </c>
      <c r="E427" s="90" t="s">
        <v>348</v>
      </c>
      <c r="F427" s="5">
        <v>1989.0</v>
      </c>
      <c r="G427" s="5" t="s">
        <v>102</v>
      </c>
      <c r="H427" s="5" t="s">
        <v>193</v>
      </c>
      <c r="I427" s="5">
        <v>548.0</v>
      </c>
      <c r="J427" s="5" t="s">
        <v>105</v>
      </c>
      <c r="K427" s="5" t="s">
        <v>25</v>
      </c>
      <c r="M427" s="5">
        <v>30.0</v>
      </c>
    </row>
    <row r="428">
      <c r="A428" s="5" t="str">
        <f t="shared" si="16"/>
        <v>#VALUE!</v>
      </c>
      <c r="D428" s="90" t="s">
        <v>21</v>
      </c>
      <c r="E428" s="90" t="s">
        <v>349</v>
      </c>
      <c r="F428" s="5">
        <v>1989.0</v>
      </c>
      <c r="G428" s="5" t="s">
        <v>102</v>
      </c>
      <c r="H428" s="5" t="s">
        <v>193</v>
      </c>
      <c r="I428" s="5">
        <v>548.0</v>
      </c>
      <c r="J428" s="5" t="s">
        <v>105</v>
      </c>
      <c r="K428" s="5" t="s">
        <v>25</v>
      </c>
      <c r="M428" s="5">
        <v>30.0</v>
      </c>
    </row>
    <row r="429">
      <c r="A429" s="5">
        <v>12283.0</v>
      </c>
      <c r="D429" s="90" t="s">
        <v>21</v>
      </c>
      <c r="E429" s="90" t="s">
        <v>350</v>
      </c>
      <c r="F429" s="5">
        <v>1989.0</v>
      </c>
      <c r="G429" s="5" t="s">
        <v>102</v>
      </c>
      <c r="H429" s="5" t="s">
        <v>193</v>
      </c>
      <c r="I429" s="5">
        <v>548.0</v>
      </c>
      <c r="J429" s="5" t="s">
        <v>105</v>
      </c>
      <c r="K429" s="5" t="s">
        <v>25</v>
      </c>
      <c r="M429" s="5">
        <v>30.0</v>
      </c>
    </row>
    <row r="430">
      <c r="A430" s="5">
        <f t="shared" ref="A430:A433" si="17">A429+1</f>
        <v>12284</v>
      </c>
      <c r="D430" s="90" t="s">
        <v>21</v>
      </c>
      <c r="E430" s="90" t="s">
        <v>351</v>
      </c>
      <c r="F430" s="5">
        <v>1989.0</v>
      </c>
      <c r="G430" s="5" t="s">
        <v>102</v>
      </c>
      <c r="H430" s="5" t="s">
        <v>193</v>
      </c>
      <c r="I430" s="5">
        <v>548.0</v>
      </c>
      <c r="J430" s="5" t="s">
        <v>105</v>
      </c>
      <c r="K430" s="5" t="s">
        <v>25</v>
      </c>
      <c r="M430" s="5">
        <v>30.0</v>
      </c>
    </row>
    <row r="431">
      <c r="A431" s="5">
        <f t="shared" si="17"/>
        <v>12285</v>
      </c>
      <c r="D431" s="90" t="s">
        <v>21</v>
      </c>
      <c r="E431" s="90" t="s">
        <v>352</v>
      </c>
      <c r="F431" s="5">
        <v>1989.0</v>
      </c>
      <c r="G431" s="5" t="s">
        <v>102</v>
      </c>
      <c r="H431" s="5" t="s">
        <v>193</v>
      </c>
      <c r="I431" s="5">
        <v>548.0</v>
      </c>
      <c r="J431" s="5" t="s">
        <v>105</v>
      </c>
      <c r="K431" s="5" t="s">
        <v>25</v>
      </c>
      <c r="M431" s="5">
        <v>30.0</v>
      </c>
    </row>
    <row r="432">
      <c r="A432" s="5">
        <f t="shared" si="17"/>
        <v>12286</v>
      </c>
      <c r="D432" s="90" t="s">
        <v>21</v>
      </c>
      <c r="E432" s="90" t="s">
        <v>353</v>
      </c>
      <c r="F432" s="5">
        <v>1989.0</v>
      </c>
      <c r="G432" s="5" t="s">
        <v>102</v>
      </c>
      <c r="H432" s="5" t="s">
        <v>193</v>
      </c>
      <c r="I432" s="5">
        <v>548.0</v>
      </c>
      <c r="J432" s="5" t="s">
        <v>105</v>
      </c>
      <c r="K432" s="5" t="s">
        <v>25</v>
      </c>
      <c r="M432" s="5">
        <v>30.0</v>
      </c>
    </row>
    <row r="433">
      <c r="A433" s="5">
        <f t="shared" si="17"/>
        <v>12287</v>
      </c>
      <c r="D433" s="90" t="s">
        <v>21</v>
      </c>
      <c r="E433" s="90" t="s">
        <v>354</v>
      </c>
      <c r="F433" s="5">
        <v>1989.0</v>
      </c>
      <c r="G433" s="5" t="s">
        <v>102</v>
      </c>
      <c r="H433" s="5" t="s">
        <v>193</v>
      </c>
      <c r="I433" s="5">
        <v>548.0</v>
      </c>
      <c r="J433" s="5" t="s">
        <v>105</v>
      </c>
      <c r="K433" s="5" t="s">
        <v>25</v>
      </c>
      <c r="M433" s="5">
        <v>30.0</v>
      </c>
    </row>
    <row r="434">
      <c r="A434" s="5">
        <v>12290.0</v>
      </c>
      <c r="D434" s="90" t="s">
        <v>21</v>
      </c>
      <c r="E434" s="90" t="s">
        <v>355</v>
      </c>
      <c r="F434" s="5">
        <v>1989.0</v>
      </c>
      <c r="G434" s="5" t="s">
        <v>102</v>
      </c>
      <c r="H434" s="5" t="s">
        <v>193</v>
      </c>
      <c r="I434" s="5">
        <v>548.0</v>
      </c>
      <c r="J434" s="5" t="s">
        <v>105</v>
      </c>
      <c r="K434" s="5" t="s">
        <v>25</v>
      </c>
      <c r="M434" s="5">
        <v>30.0</v>
      </c>
    </row>
    <row r="435">
      <c r="A435" s="5">
        <f t="shared" ref="A435:A439" si="18">A434+1</f>
        <v>12291</v>
      </c>
      <c r="D435" s="90" t="s">
        <v>21</v>
      </c>
      <c r="E435" s="90" t="s">
        <v>356</v>
      </c>
      <c r="F435" s="5">
        <v>1989.0</v>
      </c>
      <c r="G435" s="5" t="s">
        <v>102</v>
      </c>
      <c r="H435" s="5" t="s">
        <v>193</v>
      </c>
      <c r="I435" s="5">
        <v>548.0</v>
      </c>
      <c r="J435" s="5" t="s">
        <v>105</v>
      </c>
      <c r="K435" s="5" t="s">
        <v>25</v>
      </c>
      <c r="M435" s="5">
        <v>30.0</v>
      </c>
    </row>
    <row r="436">
      <c r="A436" s="5">
        <f t="shared" si="18"/>
        <v>12292</v>
      </c>
      <c r="D436" s="90" t="s">
        <v>21</v>
      </c>
      <c r="E436" s="90" t="s">
        <v>357</v>
      </c>
      <c r="F436" s="5">
        <v>1989.0</v>
      </c>
      <c r="G436" s="5" t="s">
        <v>102</v>
      </c>
      <c r="H436" s="5" t="s">
        <v>193</v>
      </c>
      <c r="I436" s="5">
        <v>548.0</v>
      </c>
      <c r="J436" s="5" t="s">
        <v>105</v>
      </c>
      <c r="K436" s="5" t="s">
        <v>25</v>
      </c>
      <c r="M436" s="5">
        <v>30.0</v>
      </c>
    </row>
    <row r="437">
      <c r="A437" s="5">
        <f t="shared" si="18"/>
        <v>12293</v>
      </c>
      <c r="D437" s="90" t="s">
        <v>21</v>
      </c>
      <c r="E437" s="90" t="s">
        <v>358</v>
      </c>
      <c r="F437" s="5">
        <v>1989.0</v>
      </c>
      <c r="G437" s="5" t="s">
        <v>102</v>
      </c>
      <c r="H437" s="5" t="s">
        <v>193</v>
      </c>
      <c r="I437" s="5">
        <v>548.0</v>
      </c>
      <c r="J437" s="5" t="s">
        <v>105</v>
      </c>
      <c r="K437" s="5" t="s">
        <v>25</v>
      </c>
      <c r="M437" s="5">
        <v>30.0</v>
      </c>
    </row>
    <row r="438">
      <c r="A438" s="5">
        <f t="shared" si="18"/>
        <v>12294</v>
      </c>
      <c r="D438" s="90" t="s">
        <v>21</v>
      </c>
      <c r="E438" s="90" t="s">
        <v>359</v>
      </c>
      <c r="F438" s="5">
        <v>1989.0</v>
      </c>
      <c r="G438" s="5" t="s">
        <v>102</v>
      </c>
      <c r="H438" s="5" t="s">
        <v>193</v>
      </c>
      <c r="I438" s="5">
        <v>548.0</v>
      </c>
      <c r="J438" s="5" t="s">
        <v>105</v>
      </c>
      <c r="K438" s="5" t="s">
        <v>25</v>
      </c>
      <c r="M438" s="5">
        <v>30.0</v>
      </c>
    </row>
    <row r="439">
      <c r="A439" s="5">
        <f t="shared" si="18"/>
        <v>12295</v>
      </c>
      <c r="D439" s="90" t="s">
        <v>21</v>
      </c>
      <c r="E439" s="90" t="s">
        <v>360</v>
      </c>
      <c r="F439" s="5">
        <v>1989.0</v>
      </c>
      <c r="G439" s="5" t="s">
        <v>102</v>
      </c>
      <c r="H439" s="5" t="s">
        <v>193</v>
      </c>
      <c r="I439" s="5">
        <v>548.0</v>
      </c>
      <c r="J439" s="5" t="s">
        <v>105</v>
      </c>
      <c r="K439" s="5" t="s">
        <v>25</v>
      </c>
      <c r="M439" s="5">
        <v>30.0</v>
      </c>
    </row>
    <row r="440">
      <c r="A440" s="5">
        <f>'Drop 1 Football'!A709+1</f>
        <v>12298</v>
      </c>
      <c r="D440" s="90" t="s">
        <v>21</v>
      </c>
      <c r="E440" s="90" t="s">
        <v>361</v>
      </c>
      <c r="F440" s="5">
        <v>1989.0</v>
      </c>
      <c r="G440" s="5" t="s">
        <v>102</v>
      </c>
      <c r="H440" s="5" t="s">
        <v>193</v>
      </c>
      <c r="I440" s="5">
        <v>548.0</v>
      </c>
      <c r="J440" s="5" t="s">
        <v>105</v>
      </c>
      <c r="K440" s="5" t="s">
        <v>25</v>
      </c>
      <c r="M440" s="5">
        <v>30.0</v>
      </c>
    </row>
    <row r="441">
      <c r="A441" s="5">
        <f>A440+1</f>
        <v>12299</v>
      </c>
      <c r="D441" s="90" t="s">
        <v>21</v>
      </c>
      <c r="E441" s="90" t="s">
        <v>362</v>
      </c>
      <c r="F441" s="5">
        <v>1989.0</v>
      </c>
      <c r="G441" s="5" t="s">
        <v>102</v>
      </c>
      <c r="H441" s="5" t="s">
        <v>193</v>
      </c>
      <c r="I441" s="5">
        <v>548.0</v>
      </c>
      <c r="J441" s="5" t="s">
        <v>105</v>
      </c>
      <c r="K441" s="5" t="s">
        <v>25</v>
      </c>
      <c r="M441" s="5">
        <v>30.0</v>
      </c>
    </row>
    <row r="442">
      <c r="A442" s="5">
        <f>'Drop 1 Football'!A717+1</f>
        <v>12307</v>
      </c>
      <c r="D442" s="90" t="s">
        <v>21</v>
      </c>
      <c r="E442" s="90" t="s">
        <v>363</v>
      </c>
      <c r="F442" s="5">
        <v>1989.0</v>
      </c>
      <c r="G442" s="5" t="s">
        <v>102</v>
      </c>
      <c r="H442" s="5" t="s">
        <v>193</v>
      </c>
      <c r="I442" s="5">
        <v>548.0</v>
      </c>
      <c r="J442" s="5" t="s">
        <v>105</v>
      </c>
      <c r="K442" s="5" t="s">
        <v>25</v>
      </c>
      <c r="M442" s="5">
        <v>30.0</v>
      </c>
    </row>
    <row r="443">
      <c r="A443" s="5">
        <f t="shared" ref="A443:A445" si="19">A442+1</f>
        <v>12308</v>
      </c>
      <c r="D443" s="90" t="s">
        <v>21</v>
      </c>
      <c r="E443" s="90" t="s">
        <v>364</v>
      </c>
      <c r="F443" s="5">
        <v>1989.0</v>
      </c>
      <c r="G443" s="5" t="s">
        <v>102</v>
      </c>
      <c r="H443" s="5" t="s">
        <v>193</v>
      </c>
      <c r="I443" s="5">
        <v>548.0</v>
      </c>
      <c r="J443" s="5" t="s">
        <v>105</v>
      </c>
      <c r="K443" s="5" t="s">
        <v>25</v>
      </c>
      <c r="M443" s="5">
        <v>30.0</v>
      </c>
    </row>
    <row r="444">
      <c r="A444" s="5">
        <f t="shared" si="19"/>
        <v>12309</v>
      </c>
      <c r="D444" s="90" t="s">
        <v>21</v>
      </c>
      <c r="E444" s="90" t="s">
        <v>365</v>
      </c>
      <c r="F444" s="5">
        <v>1989.0</v>
      </c>
      <c r="G444" s="5" t="s">
        <v>102</v>
      </c>
      <c r="H444" s="5" t="s">
        <v>193</v>
      </c>
      <c r="I444" s="5">
        <v>548.0</v>
      </c>
      <c r="J444" s="5" t="s">
        <v>105</v>
      </c>
      <c r="K444" s="5" t="s">
        <v>25</v>
      </c>
      <c r="M444" s="5">
        <v>30.0</v>
      </c>
    </row>
    <row r="445">
      <c r="A445" s="5">
        <f t="shared" si="19"/>
        <v>12310</v>
      </c>
      <c r="D445" s="90" t="s">
        <v>21</v>
      </c>
      <c r="E445" s="90" t="s">
        <v>366</v>
      </c>
      <c r="F445" s="5">
        <v>1989.0</v>
      </c>
      <c r="G445" s="5" t="s">
        <v>102</v>
      </c>
      <c r="H445" s="5" t="s">
        <v>193</v>
      </c>
      <c r="I445" s="5">
        <v>548.0</v>
      </c>
      <c r="J445" s="5" t="s">
        <v>105</v>
      </c>
      <c r="K445" s="5" t="s">
        <v>25</v>
      </c>
      <c r="M445" s="5">
        <v>30.0</v>
      </c>
    </row>
    <row r="446">
      <c r="A446" s="5">
        <v>12366.0</v>
      </c>
      <c r="D446" s="90" t="s">
        <v>21</v>
      </c>
      <c r="E446" s="90" t="s">
        <v>367</v>
      </c>
      <c r="F446" s="5">
        <v>1989.0</v>
      </c>
      <c r="G446" s="5" t="s">
        <v>102</v>
      </c>
      <c r="H446" s="5" t="s">
        <v>193</v>
      </c>
      <c r="I446" s="5">
        <v>548.0</v>
      </c>
      <c r="J446" s="5" t="s">
        <v>105</v>
      </c>
      <c r="K446" s="5" t="s">
        <v>25</v>
      </c>
      <c r="M446" s="5">
        <v>30.0</v>
      </c>
    </row>
    <row r="447">
      <c r="A447" s="5">
        <f t="shared" ref="A447:A453" si="20">A446+1</f>
        <v>12367</v>
      </c>
      <c r="D447" s="90" t="s">
        <v>21</v>
      </c>
      <c r="E447" s="90" t="s">
        <v>368</v>
      </c>
      <c r="F447" s="5">
        <v>1989.0</v>
      </c>
      <c r="G447" s="5" t="s">
        <v>102</v>
      </c>
      <c r="H447" s="5" t="s">
        <v>193</v>
      </c>
      <c r="I447" s="5">
        <v>548.0</v>
      </c>
      <c r="J447" s="5" t="s">
        <v>105</v>
      </c>
      <c r="K447" s="5" t="s">
        <v>25</v>
      </c>
      <c r="M447" s="5">
        <v>30.0</v>
      </c>
    </row>
    <row r="448">
      <c r="A448" s="5">
        <f t="shared" si="20"/>
        <v>12368</v>
      </c>
      <c r="D448" s="90" t="s">
        <v>21</v>
      </c>
      <c r="E448" s="90" t="s">
        <v>369</v>
      </c>
      <c r="F448" s="5">
        <v>1989.0</v>
      </c>
      <c r="G448" s="5" t="s">
        <v>102</v>
      </c>
      <c r="H448" s="5" t="s">
        <v>193</v>
      </c>
      <c r="I448" s="5">
        <v>548.0</v>
      </c>
      <c r="J448" s="5" t="s">
        <v>105</v>
      </c>
      <c r="K448" s="5" t="s">
        <v>25</v>
      </c>
      <c r="M448" s="5">
        <v>30.0</v>
      </c>
    </row>
    <row r="449">
      <c r="A449" s="5">
        <f t="shared" si="20"/>
        <v>12369</v>
      </c>
      <c r="D449" s="90" t="s">
        <v>21</v>
      </c>
      <c r="E449" s="90" t="s">
        <v>370</v>
      </c>
      <c r="F449" s="5">
        <v>1989.0</v>
      </c>
      <c r="G449" s="5" t="s">
        <v>102</v>
      </c>
      <c r="H449" s="5" t="s">
        <v>193</v>
      </c>
      <c r="I449" s="5">
        <v>548.0</v>
      </c>
      <c r="J449" s="5" t="s">
        <v>105</v>
      </c>
      <c r="K449" s="5" t="s">
        <v>25</v>
      </c>
      <c r="M449" s="5">
        <v>30.0</v>
      </c>
    </row>
    <row r="450">
      <c r="A450" s="5">
        <f t="shared" si="20"/>
        <v>12370</v>
      </c>
      <c r="D450" s="90" t="s">
        <v>21</v>
      </c>
      <c r="E450" s="90" t="s">
        <v>371</v>
      </c>
      <c r="F450" s="5">
        <v>1989.0</v>
      </c>
      <c r="G450" s="5" t="s">
        <v>102</v>
      </c>
      <c r="H450" s="5" t="s">
        <v>193</v>
      </c>
      <c r="I450" s="5">
        <v>548.0</v>
      </c>
      <c r="J450" s="5" t="s">
        <v>105</v>
      </c>
      <c r="K450" s="5" t="s">
        <v>25</v>
      </c>
      <c r="M450" s="5">
        <v>30.0</v>
      </c>
    </row>
    <row r="451">
      <c r="A451" s="5">
        <f t="shared" si="20"/>
        <v>12371</v>
      </c>
      <c r="D451" s="90" t="s">
        <v>21</v>
      </c>
      <c r="E451" s="90" t="s">
        <v>372</v>
      </c>
      <c r="F451" s="5">
        <v>1989.0</v>
      </c>
      <c r="G451" s="5" t="s">
        <v>102</v>
      </c>
      <c r="H451" s="5" t="s">
        <v>193</v>
      </c>
      <c r="I451" s="5">
        <v>548.0</v>
      </c>
      <c r="J451" s="5" t="s">
        <v>105</v>
      </c>
      <c r="K451" s="5" t="s">
        <v>25</v>
      </c>
      <c r="M451" s="5">
        <v>30.0</v>
      </c>
    </row>
    <row r="452">
      <c r="A452" s="5">
        <f t="shared" si="20"/>
        <v>12372</v>
      </c>
      <c r="D452" s="90" t="s">
        <v>21</v>
      </c>
      <c r="E452" s="90" t="s">
        <v>373</v>
      </c>
      <c r="F452" s="5">
        <v>1989.0</v>
      </c>
      <c r="G452" s="5" t="s">
        <v>102</v>
      </c>
      <c r="H452" s="5" t="s">
        <v>193</v>
      </c>
      <c r="I452" s="5">
        <v>548.0</v>
      </c>
      <c r="J452" s="5" t="s">
        <v>105</v>
      </c>
      <c r="K452" s="5" t="s">
        <v>25</v>
      </c>
      <c r="M452" s="5">
        <v>30.0</v>
      </c>
    </row>
    <row r="453">
      <c r="A453" s="5">
        <f t="shared" si="20"/>
        <v>12373</v>
      </c>
      <c r="D453" s="90" t="s">
        <v>21</v>
      </c>
      <c r="E453" s="90" t="s">
        <v>374</v>
      </c>
      <c r="F453" s="5">
        <v>1989.0</v>
      </c>
      <c r="G453" s="5" t="s">
        <v>102</v>
      </c>
      <c r="H453" s="5" t="s">
        <v>193</v>
      </c>
      <c r="I453" s="5">
        <v>548.0</v>
      </c>
      <c r="J453" s="5" t="s">
        <v>105</v>
      </c>
      <c r="K453" s="5" t="s">
        <v>25</v>
      </c>
      <c r="M453" s="5">
        <v>30.0</v>
      </c>
    </row>
    <row r="454">
      <c r="A454" s="5" t="s">
        <v>2854</v>
      </c>
      <c r="D454" s="90" t="s">
        <v>21</v>
      </c>
      <c r="E454" s="90" t="s">
        <v>375</v>
      </c>
      <c r="F454" s="5">
        <v>1989.0</v>
      </c>
      <c r="G454" s="5" t="s">
        <v>102</v>
      </c>
      <c r="H454" s="5" t="s">
        <v>193</v>
      </c>
      <c r="I454" s="5">
        <v>548.0</v>
      </c>
      <c r="J454" s="5" t="s">
        <v>105</v>
      </c>
      <c r="K454" s="5" t="s">
        <v>25</v>
      </c>
      <c r="M454" s="5">
        <v>30.0</v>
      </c>
    </row>
    <row r="455">
      <c r="A455" s="5" t="s">
        <v>2854</v>
      </c>
      <c r="D455" s="90" t="s">
        <v>21</v>
      </c>
      <c r="E455" s="90" t="s">
        <v>376</v>
      </c>
      <c r="F455" s="5">
        <v>1989.0</v>
      </c>
      <c r="G455" s="5" t="s">
        <v>102</v>
      </c>
      <c r="H455" s="5" t="s">
        <v>193</v>
      </c>
      <c r="I455" s="5">
        <v>548.0</v>
      </c>
      <c r="J455" s="5" t="s">
        <v>105</v>
      </c>
      <c r="K455" s="5" t="s">
        <v>25</v>
      </c>
      <c r="M455" s="5">
        <v>30.0</v>
      </c>
    </row>
    <row r="456">
      <c r="A456" s="5" t="s">
        <v>2854</v>
      </c>
      <c r="D456" s="90" t="s">
        <v>21</v>
      </c>
      <c r="E456" s="90" t="s">
        <v>377</v>
      </c>
      <c r="F456" s="5">
        <v>1989.0</v>
      </c>
      <c r="G456" s="5" t="s">
        <v>102</v>
      </c>
      <c r="H456" s="5" t="s">
        <v>193</v>
      </c>
      <c r="I456" s="5">
        <v>548.0</v>
      </c>
      <c r="J456" s="5" t="s">
        <v>105</v>
      </c>
      <c r="K456" s="5" t="s">
        <v>25</v>
      </c>
      <c r="M456" s="5">
        <v>30.0</v>
      </c>
    </row>
    <row r="457">
      <c r="A457" s="5" t="s">
        <v>2854</v>
      </c>
      <c r="D457" s="90" t="s">
        <v>21</v>
      </c>
      <c r="E457" s="90" t="s">
        <v>378</v>
      </c>
      <c r="F457" s="5">
        <v>1989.0</v>
      </c>
      <c r="G457" s="5" t="s">
        <v>102</v>
      </c>
      <c r="H457" s="5" t="s">
        <v>193</v>
      </c>
      <c r="I457" s="5">
        <v>548.0</v>
      </c>
      <c r="J457" s="5" t="s">
        <v>105</v>
      </c>
      <c r="K457" s="5" t="s">
        <v>25</v>
      </c>
      <c r="M457" s="5">
        <v>30.0</v>
      </c>
    </row>
    <row r="458">
      <c r="A458" s="5" t="s">
        <v>2854</v>
      </c>
      <c r="D458" s="90" t="s">
        <v>21</v>
      </c>
      <c r="E458" s="90" t="s">
        <v>379</v>
      </c>
      <c r="F458" s="5">
        <v>1989.0</v>
      </c>
      <c r="G458" s="5" t="s">
        <v>102</v>
      </c>
      <c r="H458" s="5" t="s">
        <v>193</v>
      </c>
      <c r="I458" s="5">
        <v>548.0</v>
      </c>
      <c r="J458" s="5" t="s">
        <v>105</v>
      </c>
      <c r="K458" s="5" t="s">
        <v>25</v>
      </c>
      <c r="M458" s="5">
        <v>30.0</v>
      </c>
    </row>
    <row r="459">
      <c r="A459" s="5" t="s">
        <v>2854</v>
      </c>
      <c r="D459" s="90" t="s">
        <v>21</v>
      </c>
      <c r="E459" s="90" t="s">
        <v>380</v>
      </c>
      <c r="F459" s="5">
        <v>1989.0</v>
      </c>
      <c r="G459" s="5" t="s">
        <v>102</v>
      </c>
      <c r="H459" s="5" t="s">
        <v>193</v>
      </c>
      <c r="I459" s="5">
        <v>548.0</v>
      </c>
      <c r="J459" s="5" t="s">
        <v>105</v>
      </c>
      <c r="K459" s="5" t="s">
        <v>25</v>
      </c>
      <c r="M459" s="5">
        <v>30.0</v>
      </c>
    </row>
    <row r="460">
      <c r="A460" s="5" t="s">
        <v>2854</v>
      </c>
      <c r="D460" s="90" t="s">
        <v>21</v>
      </c>
      <c r="E460" s="90" t="s">
        <v>381</v>
      </c>
      <c r="F460" s="5">
        <v>1989.0</v>
      </c>
      <c r="G460" s="5" t="s">
        <v>102</v>
      </c>
      <c r="H460" s="5" t="s">
        <v>193</v>
      </c>
      <c r="I460" s="5">
        <v>548.0</v>
      </c>
      <c r="J460" s="5" t="s">
        <v>105</v>
      </c>
      <c r="K460" s="5" t="s">
        <v>25</v>
      </c>
      <c r="M460" s="5">
        <v>30.0</v>
      </c>
    </row>
    <row r="461">
      <c r="A461" s="5" t="s">
        <v>2854</v>
      </c>
      <c r="D461" s="90" t="s">
        <v>21</v>
      </c>
      <c r="E461" s="90" t="s">
        <v>382</v>
      </c>
      <c r="F461" s="5">
        <v>1989.0</v>
      </c>
      <c r="G461" s="5" t="s">
        <v>102</v>
      </c>
      <c r="H461" s="5" t="s">
        <v>193</v>
      </c>
      <c r="I461" s="5">
        <v>548.0</v>
      </c>
      <c r="J461" s="5" t="s">
        <v>105</v>
      </c>
      <c r="K461" s="5" t="s">
        <v>25</v>
      </c>
      <c r="M461" s="5">
        <v>30.0</v>
      </c>
    </row>
    <row r="462">
      <c r="A462" s="5" t="s">
        <v>2854</v>
      </c>
      <c r="D462" s="90" t="s">
        <v>21</v>
      </c>
      <c r="E462" s="90" t="s">
        <v>383</v>
      </c>
      <c r="F462" s="5">
        <v>1989.0</v>
      </c>
      <c r="G462" s="5" t="s">
        <v>102</v>
      </c>
      <c r="H462" s="5" t="s">
        <v>193</v>
      </c>
      <c r="I462" s="5">
        <v>548.0</v>
      </c>
      <c r="J462" s="5" t="s">
        <v>105</v>
      </c>
      <c r="K462" s="5" t="s">
        <v>25</v>
      </c>
      <c r="M462" s="5">
        <v>30.0</v>
      </c>
    </row>
    <row r="463">
      <c r="A463" s="5" t="s">
        <v>2854</v>
      </c>
      <c r="D463" s="90" t="s">
        <v>21</v>
      </c>
      <c r="E463" s="90" t="s">
        <v>384</v>
      </c>
      <c r="F463" s="5">
        <v>1989.0</v>
      </c>
      <c r="G463" s="5" t="s">
        <v>102</v>
      </c>
      <c r="H463" s="5" t="s">
        <v>193</v>
      </c>
      <c r="I463" s="5">
        <v>548.0</v>
      </c>
      <c r="J463" s="5" t="s">
        <v>105</v>
      </c>
      <c r="K463" s="5" t="s">
        <v>25</v>
      </c>
      <c r="M463" s="5">
        <v>30.0</v>
      </c>
    </row>
    <row r="464">
      <c r="A464" s="5" t="s">
        <v>2854</v>
      </c>
      <c r="D464" s="90" t="s">
        <v>21</v>
      </c>
      <c r="E464" s="90" t="s">
        <v>385</v>
      </c>
      <c r="F464" s="5">
        <v>1989.0</v>
      </c>
      <c r="G464" s="5" t="s">
        <v>102</v>
      </c>
      <c r="H464" s="5" t="s">
        <v>193</v>
      </c>
      <c r="I464" s="5">
        <v>548.0</v>
      </c>
      <c r="J464" s="5" t="s">
        <v>105</v>
      </c>
      <c r="K464" s="5" t="s">
        <v>25</v>
      </c>
      <c r="M464" s="5">
        <v>30.0</v>
      </c>
    </row>
    <row r="465">
      <c r="A465" s="5" t="s">
        <v>2854</v>
      </c>
      <c r="D465" s="90" t="s">
        <v>21</v>
      </c>
      <c r="E465" s="90" t="s">
        <v>386</v>
      </c>
      <c r="F465" s="5">
        <v>2011.0</v>
      </c>
      <c r="G465" s="5" t="s">
        <v>172</v>
      </c>
      <c r="H465" s="5" t="s">
        <v>387</v>
      </c>
      <c r="I465" s="5" t="s">
        <v>388</v>
      </c>
      <c r="J465" s="5" t="s">
        <v>173</v>
      </c>
      <c r="K465" s="5" t="s">
        <v>25</v>
      </c>
      <c r="M465" s="5">
        <v>30.0</v>
      </c>
    </row>
    <row r="466">
      <c r="A466" s="5" t="s">
        <v>2854</v>
      </c>
      <c r="D466" s="90" t="s">
        <v>21</v>
      </c>
      <c r="E466" s="90" t="s">
        <v>389</v>
      </c>
      <c r="F466" s="5">
        <v>1978.0</v>
      </c>
      <c r="G466" s="5" t="s">
        <v>62</v>
      </c>
      <c r="H466" s="5" t="s">
        <v>390</v>
      </c>
      <c r="I466" s="5">
        <v>160.0</v>
      </c>
      <c r="J466" s="5" t="s">
        <v>105</v>
      </c>
      <c r="K466" s="5" t="s">
        <v>72</v>
      </c>
      <c r="M466" s="5">
        <v>30.0</v>
      </c>
    </row>
    <row r="467">
      <c r="A467" s="5" t="s">
        <v>2854</v>
      </c>
      <c r="D467" s="90" t="s">
        <v>21</v>
      </c>
      <c r="E467" s="90" t="s">
        <v>391</v>
      </c>
      <c r="F467" s="5">
        <v>2011.0</v>
      </c>
      <c r="G467" s="5" t="s">
        <v>151</v>
      </c>
      <c r="H467" s="5" t="s">
        <v>392</v>
      </c>
      <c r="I467" s="5" t="s">
        <v>393</v>
      </c>
      <c r="J467" s="5" t="s">
        <v>160</v>
      </c>
      <c r="K467" s="5" t="s">
        <v>25</v>
      </c>
      <c r="M467" s="5">
        <v>30.0</v>
      </c>
    </row>
    <row r="468">
      <c r="A468" s="5" t="s">
        <v>2854</v>
      </c>
      <c r="D468" s="90" t="s">
        <v>21</v>
      </c>
      <c r="E468" s="90" t="s">
        <v>394</v>
      </c>
      <c r="F468" s="5">
        <v>2010.0</v>
      </c>
      <c r="G468" s="5" t="s">
        <v>163</v>
      </c>
      <c r="H468" s="5" t="s">
        <v>395</v>
      </c>
      <c r="I468" s="5" t="s">
        <v>396</v>
      </c>
      <c r="J468" s="5" t="s">
        <v>154</v>
      </c>
      <c r="K468" s="5" t="s">
        <v>25</v>
      </c>
      <c r="M468" s="5">
        <v>30.0</v>
      </c>
    </row>
    <row r="469">
      <c r="A469" s="5" t="s">
        <v>2854</v>
      </c>
      <c r="D469" s="112"/>
      <c r="E469" s="90" t="s">
        <v>397</v>
      </c>
      <c r="F469" s="5">
        <v>1987.0</v>
      </c>
      <c r="G469" s="5" t="s">
        <v>62</v>
      </c>
      <c r="H469" s="5" t="s">
        <v>190</v>
      </c>
      <c r="I469" s="5">
        <v>170.0</v>
      </c>
      <c r="J469" s="5" t="s">
        <v>398</v>
      </c>
      <c r="K469" s="5" t="s">
        <v>25</v>
      </c>
      <c r="M469" s="5">
        <v>30.0</v>
      </c>
    </row>
    <row r="470">
      <c r="A470" s="5" t="s">
        <v>2854</v>
      </c>
      <c r="D470" s="112"/>
      <c r="E470" s="90" t="s">
        <v>399</v>
      </c>
      <c r="F470" s="5">
        <v>1993.0</v>
      </c>
      <c r="G470" s="5" t="s">
        <v>62</v>
      </c>
      <c r="H470" s="5" t="s">
        <v>145</v>
      </c>
      <c r="I470" s="5">
        <v>98.0</v>
      </c>
      <c r="J470" s="5" t="s">
        <v>105</v>
      </c>
      <c r="K470" s="5" t="s">
        <v>72</v>
      </c>
      <c r="M470" s="5">
        <v>30.0</v>
      </c>
    </row>
    <row r="471">
      <c r="A471" s="5" t="s">
        <v>2854</v>
      </c>
      <c r="D471" s="112"/>
      <c r="E471" s="90" t="s">
        <v>400</v>
      </c>
      <c r="F471" s="5">
        <v>1993.0</v>
      </c>
      <c r="G471" s="5" t="s">
        <v>62</v>
      </c>
      <c r="H471" s="5" t="s">
        <v>145</v>
      </c>
      <c r="I471" s="5">
        <v>98.0</v>
      </c>
      <c r="J471" s="5" t="s">
        <v>105</v>
      </c>
      <c r="K471" s="5" t="s">
        <v>72</v>
      </c>
      <c r="M471" s="5">
        <v>30.0</v>
      </c>
    </row>
    <row r="472">
      <c r="A472" s="5" t="s">
        <v>2854</v>
      </c>
      <c r="D472" s="112"/>
      <c r="E472" s="90" t="s">
        <v>401</v>
      </c>
      <c r="F472" s="5">
        <v>1993.0</v>
      </c>
      <c r="G472" s="5" t="s">
        <v>62</v>
      </c>
      <c r="H472" s="5" t="s">
        <v>145</v>
      </c>
      <c r="I472" s="5">
        <v>98.0</v>
      </c>
      <c r="J472" s="5" t="s">
        <v>105</v>
      </c>
      <c r="K472" s="5" t="s">
        <v>72</v>
      </c>
      <c r="M472" s="5">
        <v>30.0</v>
      </c>
    </row>
    <row r="473">
      <c r="A473" s="5" t="s">
        <v>2854</v>
      </c>
      <c r="D473" s="112"/>
      <c r="E473" s="90" t="s">
        <v>402</v>
      </c>
      <c r="F473" s="5">
        <v>1993.0</v>
      </c>
      <c r="G473" s="5" t="s">
        <v>62</v>
      </c>
      <c r="H473" s="5" t="s">
        <v>145</v>
      </c>
      <c r="I473" s="5">
        <v>98.0</v>
      </c>
      <c r="J473" s="5" t="s">
        <v>105</v>
      </c>
      <c r="K473" s="5" t="s">
        <v>72</v>
      </c>
      <c r="M473" s="5">
        <v>30.0</v>
      </c>
    </row>
    <row r="474">
      <c r="A474" s="5" t="s">
        <v>2854</v>
      </c>
      <c r="D474" s="112"/>
      <c r="E474" s="90" t="s">
        <v>403</v>
      </c>
      <c r="F474" s="5">
        <v>1993.0</v>
      </c>
      <c r="G474" s="5" t="s">
        <v>62</v>
      </c>
      <c r="H474" s="5" t="s">
        <v>145</v>
      </c>
      <c r="I474" s="5">
        <v>98.0</v>
      </c>
      <c r="J474" s="5" t="s">
        <v>105</v>
      </c>
      <c r="K474" s="5" t="s">
        <v>72</v>
      </c>
      <c r="M474" s="5">
        <v>30.0</v>
      </c>
    </row>
    <row r="475">
      <c r="A475" s="5" t="s">
        <v>2854</v>
      </c>
      <c r="D475" s="112"/>
      <c r="E475" s="90" t="s">
        <v>404</v>
      </c>
      <c r="F475" s="5">
        <v>1993.0</v>
      </c>
      <c r="G475" s="5" t="s">
        <v>62</v>
      </c>
      <c r="H475" s="5" t="s">
        <v>145</v>
      </c>
      <c r="I475" s="5">
        <v>98.0</v>
      </c>
      <c r="J475" s="5" t="s">
        <v>105</v>
      </c>
      <c r="K475" s="5" t="s">
        <v>72</v>
      </c>
      <c r="M475" s="5">
        <v>30.0</v>
      </c>
    </row>
    <row r="476">
      <c r="A476" s="5" t="s">
        <v>2854</v>
      </c>
      <c r="D476" s="112"/>
      <c r="E476" s="90" t="s">
        <v>405</v>
      </c>
      <c r="F476" s="5">
        <v>1993.0</v>
      </c>
      <c r="G476" s="5" t="s">
        <v>62</v>
      </c>
      <c r="H476" s="5" t="s">
        <v>145</v>
      </c>
      <c r="I476" s="5">
        <v>98.0</v>
      </c>
      <c r="J476" s="5" t="s">
        <v>105</v>
      </c>
      <c r="K476" s="5" t="s">
        <v>72</v>
      </c>
      <c r="M476" s="5">
        <v>30.0</v>
      </c>
    </row>
    <row r="477">
      <c r="A477" s="89" t="str">
        <f t="shared" ref="A477:A482" si="21">A476+1</f>
        <v>#VALUE!</v>
      </c>
      <c r="B477" s="5"/>
      <c r="C477" s="5"/>
      <c r="D477" s="90" t="s">
        <v>21</v>
      </c>
      <c r="E477" s="90" t="s">
        <v>406</v>
      </c>
      <c r="F477" s="5">
        <v>2018.0</v>
      </c>
      <c r="G477" s="5" t="s">
        <v>75</v>
      </c>
      <c r="H477" s="5" t="s">
        <v>407</v>
      </c>
      <c r="I477" s="5" t="s">
        <v>408</v>
      </c>
      <c r="J477" s="5" t="s">
        <v>298</v>
      </c>
      <c r="K477" s="5" t="s">
        <v>72</v>
      </c>
      <c r="M477" s="5">
        <v>35.0</v>
      </c>
    </row>
    <row r="478">
      <c r="A478" s="89" t="str">
        <f t="shared" si="21"/>
        <v>#VALUE!</v>
      </c>
      <c r="B478" s="5"/>
      <c r="C478" s="5"/>
      <c r="D478" s="90" t="s">
        <v>21</v>
      </c>
      <c r="E478" s="90" t="s">
        <v>409</v>
      </c>
      <c r="F478" s="5">
        <v>2019.0</v>
      </c>
      <c r="G478" s="5" t="s">
        <v>39</v>
      </c>
      <c r="H478" s="5" t="s">
        <v>36</v>
      </c>
      <c r="I478" s="5" t="s">
        <v>202</v>
      </c>
      <c r="J478" s="5" t="s">
        <v>203</v>
      </c>
      <c r="K478" s="5" t="s">
        <v>25</v>
      </c>
      <c r="M478" s="5">
        <v>35.0</v>
      </c>
    </row>
    <row r="479">
      <c r="A479" s="89" t="str">
        <f t="shared" si="21"/>
        <v>#VALUE!</v>
      </c>
      <c r="B479" s="5"/>
      <c r="C479" s="5"/>
      <c r="D479" s="90" t="s">
        <v>21</v>
      </c>
      <c r="E479" s="90" t="s">
        <v>410</v>
      </c>
      <c r="F479" s="5">
        <v>2019.0</v>
      </c>
      <c r="G479" s="5" t="s">
        <v>39</v>
      </c>
      <c r="H479" s="5" t="s">
        <v>36</v>
      </c>
      <c r="I479" s="5" t="s">
        <v>202</v>
      </c>
      <c r="J479" s="5" t="s">
        <v>203</v>
      </c>
      <c r="K479" s="5" t="s">
        <v>25</v>
      </c>
      <c r="M479" s="5">
        <v>35.0</v>
      </c>
    </row>
    <row r="480">
      <c r="A480" s="89" t="str">
        <f t="shared" si="21"/>
        <v>#VALUE!</v>
      </c>
      <c r="B480" s="5"/>
      <c r="C480" s="5"/>
      <c r="D480" s="90" t="s">
        <v>21</v>
      </c>
      <c r="E480" s="90" t="s">
        <v>411</v>
      </c>
      <c r="F480" s="5">
        <v>2019.0</v>
      </c>
      <c r="G480" s="5" t="s">
        <v>39</v>
      </c>
      <c r="H480" s="5" t="s">
        <v>36</v>
      </c>
      <c r="I480" s="5" t="s">
        <v>202</v>
      </c>
      <c r="J480" s="5" t="s">
        <v>203</v>
      </c>
      <c r="K480" s="5" t="s">
        <v>25</v>
      </c>
      <c r="M480" s="5">
        <v>35.0</v>
      </c>
    </row>
    <row r="481">
      <c r="A481" s="89" t="str">
        <f t="shared" si="21"/>
        <v>#VALUE!</v>
      </c>
      <c r="B481" s="5"/>
      <c r="C481" s="5"/>
      <c r="D481" s="186" t="s">
        <v>16</v>
      </c>
      <c r="E481" s="90" t="s">
        <v>412</v>
      </c>
      <c r="F481" s="5">
        <v>2019.0</v>
      </c>
      <c r="G481" s="5" t="s">
        <v>413</v>
      </c>
      <c r="H481" s="5" t="s">
        <v>297</v>
      </c>
      <c r="I481" s="5">
        <v>85.0</v>
      </c>
      <c r="K481" s="5" t="s">
        <v>20</v>
      </c>
      <c r="M481" s="5">
        <v>35.0</v>
      </c>
    </row>
    <row r="482">
      <c r="A482" s="89" t="str">
        <f t="shared" si="21"/>
        <v>#VALUE!</v>
      </c>
      <c r="B482" s="5"/>
      <c r="C482" s="5"/>
      <c r="D482" s="90" t="s">
        <v>21</v>
      </c>
      <c r="E482" s="90" t="s">
        <v>414</v>
      </c>
      <c r="F482" s="5">
        <v>2018.0</v>
      </c>
      <c r="G482" s="5" t="s">
        <v>415</v>
      </c>
      <c r="H482" s="5" t="s">
        <v>43</v>
      </c>
      <c r="I482" s="5" t="s">
        <v>416</v>
      </c>
      <c r="J482" s="5" t="s">
        <v>417</v>
      </c>
      <c r="K482" s="5" t="s">
        <v>30</v>
      </c>
      <c r="M482" s="5">
        <v>35.0</v>
      </c>
    </row>
    <row r="483">
      <c r="A483" s="5">
        <v>11955.0</v>
      </c>
      <c r="D483" s="90" t="s">
        <v>21</v>
      </c>
      <c r="E483" s="90" t="s">
        <v>418</v>
      </c>
      <c r="F483" s="5">
        <v>1984.0</v>
      </c>
      <c r="G483" s="5" t="s">
        <v>62</v>
      </c>
      <c r="H483" s="5" t="s">
        <v>419</v>
      </c>
      <c r="J483" s="5">
        <v>182.0</v>
      </c>
      <c r="K483" s="5" t="s">
        <v>25</v>
      </c>
      <c r="M483" s="5">
        <v>35.0</v>
      </c>
    </row>
    <row r="484">
      <c r="A484" s="5" t="s">
        <v>2854</v>
      </c>
      <c r="D484" s="90" t="s">
        <v>66</v>
      </c>
      <c r="E484" s="90" t="s">
        <v>420</v>
      </c>
      <c r="F484" s="5">
        <v>2020.0</v>
      </c>
      <c r="G484" s="5" t="s">
        <v>23</v>
      </c>
      <c r="H484" s="5" t="s">
        <v>49</v>
      </c>
      <c r="I484" s="5">
        <v>150.0</v>
      </c>
      <c r="J484" s="5" t="s">
        <v>243</v>
      </c>
      <c r="K484" s="5" t="s">
        <v>68</v>
      </c>
      <c r="M484" s="5">
        <v>35.0</v>
      </c>
    </row>
    <row r="485">
      <c r="A485" s="5" t="s">
        <v>2854</v>
      </c>
      <c r="D485" s="90" t="s">
        <v>66</v>
      </c>
      <c r="E485" s="90" t="s">
        <v>421</v>
      </c>
      <c r="F485" s="5">
        <v>2020.0</v>
      </c>
      <c r="G485" s="5" t="s">
        <v>23</v>
      </c>
      <c r="H485" s="5" t="s">
        <v>49</v>
      </c>
      <c r="I485" s="5">
        <v>150.0</v>
      </c>
      <c r="J485" s="5" t="s">
        <v>243</v>
      </c>
      <c r="K485" s="5" t="s">
        <v>68</v>
      </c>
      <c r="M485" s="5">
        <v>35.0</v>
      </c>
    </row>
    <row r="486">
      <c r="A486" s="5" t="s">
        <v>2854</v>
      </c>
      <c r="D486" s="90" t="s">
        <v>66</v>
      </c>
      <c r="E486" s="90" t="s">
        <v>422</v>
      </c>
      <c r="F486" s="5">
        <v>2020.0</v>
      </c>
      <c r="G486" s="5" t="s">
        <v>23</v>
      </c>
      <c r="H486" s="5" t="s">
        <v>49</v>
      </c>
      <c r="I486" s="5">
        <v>150.0</v>
      </c>
      <c r="J486" s="5" t="s">
        <v>243</v>
      </c>
      <c r="K486" s="5" t="s">
        <v>68</v>
      </c>
      <c r="M486" s="5">
        <v>35.0</v>
      </c>
    </row>
    <row r="487">
      <c r="A487" s="5" t="s">
        <v>2854</v>
      </c>
      <c r="D487" s="90" t="s">
        <v>21</v>
      </c>
      <c r="E487" s="90" t="s">
        <v>423</v>
      </c>
      <c r="F487" s="5">
        <v>2015.0</v>
      </c>
      <c r="G487" s="5" t="s">
        <v>75</v>
      </c>
      <c r="H487" s="5" t="s">
        <v>424</v>
      </c>
      <c r="I487" s="5" t="s">
        <v>425</v>
      </c>
      <c r="J487" s="5" t="s">
        <v>105</v>
      </c>
      <c r="K487" s="5" t="s">
        <v>30</v>
      </c>
      <c r="M487" s="5">
        <v>35.0</v>
      </c>
    </row>
    <row r="488">
      <c r="A488" s="5" t="s">
        <v>2854</v>
      </c>
      <c r="D488" s="90" t="s">
        <v>21</v>
      </c>
      <c r="E488" s="90" t="s">
        <v>426</v>
      </c>
      <c r="F488" s="5">
        <v>2015.0</v>
      </c>
      <c r="G488" s="5" t="s">
        <v>75</v>
      </c>
      <c r="H488" s="5" t="s">
        <v>424</v>
      </c>
      <c r="I488" s="5" t="s">
        <v>425</v>
      </c>
      <c r="J488" s="5" t="s">
        <v>105</v>
      </c>
      <c r="K488" s="5" t="s">
        <v>30</v>
      </c>
      <c r="M488" s="5">
        <v>35.0</v>
      </c>
    </row>
    <row r="489">
      <c r="A489" s="5" t="s">
        <v>2854</v>
      </c>
      <c r="D489" s="90" t="s">
        <v>21</v>
      </c>
      <c r="E489" s="90" t="s">
        <v>427</v>
      </c>
      <c r="F489" s="5">
        <v>2015.0</v>
      </c>
      <c r="G489" s="5" t="s">
        <v>75</v>
      </c>
      <c r="H489" s="5" t="s">
        <v>424</v>
      </c>
      <c r="I489" s="5" t="s">
        <v>425</v>
      </c>
      <c r="J489" s="5" t="s">
        <v>105</v>
      </c>
      <c r="K489" s="5" t="s">
        <v>30</v>
      </c>
      <c r="M489" s="5">
        <v>35.0</v>
      </c>
    </row>
    <row r="490">
      <c r="A490" s="5" t="s">
        <v>2854</v>
      </c>
      <c r="D490" s="90" t="s">
        <v>21</v>
      </c>
      <c r="E490" s="90" t="s">
        <v>428</v>
      </c>
      <c r="F490" s="5">
        <v>2015.0</v>
      </c>
      <c r="G490" s="5" t="s">
        <v>75</v>
      </c>
      <c r="H490" s="5" t="s">
        <v>424</v>
      </c>
      <c r="I490" s="5" t="s">
        <v>425</v>
      </c>
      <c r="J490" s="5" t="s">
        <v>105</v>
      </c>
      <c r="K490" s="5" t="s">
        <v>30</v>
      </c>
      <c r="M490" s="5">
        <v>35.0</v>
      </c>
    </row>
    <row r="491">
      <c r="A491" s="5" t="s">
        <v>2854</v>
      </c>
      <c r="D491" s="90" t="s">
        <v>21</v>
      </c>
      <c r="E491" s="90" t="s">
        <v>429</v>
      </c>
      <c r="F491" s="5">
        <v>2015.0</v>
      </c>
      <c r="G491" s="5" t="s">
        <v>75</v>
      </c>
      <c r="H491" s="5" t="s">
        <v>424</v>
      </c>
      <c r="I491" s="5" t="s">
        <v>425</v>
      </c>
      <c r="J491" s="5" t="s">
        <v>105</v>
      </c>
      <c r="K491" s="5" t="s">
        <v>30</v>
      </c>
      <c r="M491" s="5">
        <v>35.0</v>
      </c>
    </row>
    <row r="492">
      <c r="A492" s="5" t="s">
        <v>2854</v>
      </c>
      <c r="D492" s="90" t="s">
        <v>21</v>
      </c>
      <c r="E492" s="90" t="s">
        <v>430</v>
      </c>
      <c r="F492" s="5">
        <v>2015.0</v>
      </c>
      <c r="G492" s="5" t="s">
        <v>75</v>
      </c>
      <c r="H492" s="5" t="s">
        <v>424</v>
      </c>
      <c r="I492" s="5" t="s">
        <v>425</v>
      </c>
      <c r="J492" s="5" t="s">
        <v>105</v>
      </c>
      <c r="K492" s="5" t="s">
        <v>30</v>
      </c>
      <c r="M492" s="5">
        <v>35.0</v>
      </c>
    </row>
    <row r="493">
      <c r="A493" s="5" t="s">
        <v>2854</v>
      </c>
      <c r="D493" s="90" t="s">
        <v>21</v>
      </c>
      <c r="E493" s="90" t="s">
        <v>431</v>
      </c>
      <c r="F493" s="5">
        <v>2015.0</v>
      </c>
      <c r="G493" s="5" t="s">
        <v>75</v>
      </c>
      <c r="H493" s="5" t="s">
        <v>424</v>
      </c>
      <c r="I493" s="5" t="s">
        <v>425</v>
      </c>
      <c r="J493" s="5" t="s">
        <v>105</v>
      </c>
      <c r="K493" s="5" t="s">
        <v>30</v>
      </c>
      <c r="M493" s="5">
        <v>35.0</v>
      </c>
    </row>
    <row r="494">
      <c r="A494" s="5" t="s">
        <v>2854</v>
      </c>
      <c r="D494" s="90" t="s">
        <v>21</v>
      </c>
      <c r="E494" s="90" t="s">
        <v>432</v>
      </c>
      <c r="F494" s="5">
        <v>2015.0</v>
      </c>
      <c r="G494" s="5" t="s">
        <v>75</v>
      </c>
      <c r="H494" s="5" t="s">
        <v>424</v>
      </c>
      <c r="I494" s="5" t="s">
        <v>425</v>
      </c>
      <c r="J494" s="5" t="s">
        <v>105</v>
      </c>
      <c r="K494" s="5" t="s">
        <v>30</v>
      </c>
      <c r="M494" s="5">
        <v>35.0</v>
      </c>
    </row>
    <row r="495">
      <c r="A495" s="5" t="s">
        <v>2854</v>
      </c>
      <c r="D495" s="90" t="s">
        <v>21</v>
      </c>
      <c r="E495" s="90" t="s">
        <v>433</v>
      </c>
      <c r="F495" s="5">
        <v>2015.0</v>
      </c>
      <c r="G495" s="5" t="s">
        <v>75</v>
      </c>
      <c r="H495" s="5" t="s">
        <v>424</v>
      </c>
      <c r="I495" s="5" t="s">
        <v>425</v>
      </c>
      <c r="J495" s="5" t="s">
        <v>105</v>
      </c>
      <c r="K495" s="5" t="s">
        <v>30</v>
      </c>
      <c r="M495" s="5">
        <v>35.0</v>
      </c>
    </row>
    <row r="496">
      <c r="A496" s="5" t="s">
        <v>2854</v>
      </c>
      <c r="D496" s="90" t="s">
        <v>21</v>
      </c>
      <c r="E496" s="90" t="s">
        <v>434</v>
      </c>
      <c r="F496" s="5">
        <v>2015.0</v>
      </c>
      <c r="G496" s="5" t="s">
        <v>75</v>
      </c>
      <c r="H496" s="5" t="s">
        <v>424</v>
      </c>
      <c r="I496" s="5" t="s">
        <v>425</v>
      </c>
      <c r="J496" s="5" t="s">
        <v>105</v>
      </c>
      <c r="K496" s="5" t="s">
        <v>30</v>
      </c>
      <c r="M496" s="5">
        <v>35.0</v>
      </c>
    </row>
    <row r="497">
      <c r="A497" s="5" t="s">
        <v>2854</v>
      </c>
      <c r="D497" s="90" t="s">
        <v>21</v>
      </c>
      <c r="E497" s="90" t="s">
        <v>435</v>
      </c>
      <c r="F497" s="5">
        <v>2015.0</v>
      </c>
      <c r="G497" s="5" t="s">
        <v>75</v>
      </c>
      <c r="H497" s="5" t="s">
        <v>424</v>
      </c>
      <c r="I497" s="5" t="s">
        <v>425</v>
      </c>
      <c r="J497" s="5" t="s">
        <v>105</v>
      </c>
      <c r="K497" s="5" t="s">
        <v>30</v>
      </c>
      <c r="M497" s="5">
        <v>35.0</v>
      </c>
    </row>
    <row r="498">
      <c r="A498" s="5" t="s">
        <v>2854</v>
      </c>
      <c r="D498" s="90" t="s">
        <v>21</v>
      </c>
      <c r="E498" s="90" t="s">
        <v>436</v>
      </c>
      <c r="F498" s="5">
        <v>2015.0</v>
      </c>
      <c r="G498" s="5" t="s">
        <v>75</v>
      </c>
      <c r="H498" s="5" t="s">
        <v>424</v>
      </c>
      <c r="I498" s="5" t="s">
        <v>425</v>
      </c>
      <c r="J498" s="5" t="s">
        <v>105</v>
      </c>
      <c r="K498" s="5" t="s">
        <v>30</v>
      </c>
      <c r="M498" s="5">
        <v>35.0</v>
      </c>
    </row>
    <row r="499">
      <c r="A499" s="5" t="s">
        <v>2854</v>
      </c>
      <c r="D499" s="90" t="s">
        <v>21</v>
      </c>
      <c r="E499" s="90" t="s">
        <v>437</v>
      </c>
      <c r="F499" s="5">
        <v>2015.0</v>
      </c>
      <c r="G499" s="5" t="s">
        <v>75</v>
      </c>
      <c r="H499" s="5" t="s">
        <v>424</v>
      </c>
      <c r="I499" s="5" t="s">
        <v>425</v>
      </c>
      <c r="J499" s="5" t="s">
        <v>105</v>
      </c>
      <c r="K499" s="5" t="s">
        <v>30</v>
      </c>
      <c r="M499" s="5">
        <v>35.0</v>
      </c>
    </row>
    <row r="500">
      <c r="A500" s="5" t="s">
        <v>2854</v>
      </c>
      <c r="D500" s="90" t="s">
        <v>21</v>
      </c>
      <c r="E500" s="90" t="s">
        <v>438</v>
      </c>
      <c r="F500" s="5">
        <v>2015.0</v>
      </c>
      <c r="G500" s="5" t="s">
        <v>75</v>
      </c>
      <c r="H500" s="5" t="s">
        <v>424</v>
      </c>
      <c r="I500" s="5" t="s">
        <v>425</v>
      </c>
      <c r="J500" s="5" t="s">
        <v>105</v>
      </c>
      <c r="K500" s="5" t="s">
        <v>30</v>
      </c>
      <c r="M500" s="5">
        <v>35.0</v>
      </c>
    </row>
    <row r="501">
      <c r="A501" s="5" t="s">
        <v>2854</v>
      </c>
      <c r="D501" s="90" t="s">
        <v>21</v>
      </c>
      <c r="E501" s="90" t="s">
        <v>439</v>
      </c>
      <c r="F501" s="5">
        <v>2015.0</v>
      </c>
      <c r="G501" s="5" t="s">
        <v>75</v>
      </c>
      <c r="H501" s="5" t="s">
        <v>424</v>
      </c>
      <c r="I501" s="5" t="s">
        <v>425</v>
      </c>
      <c r="J501" s="5" t="s">
        <v>105</v>
      </c>
      <c r="K501" s="5" t="s">
        <v>30</v>
      </c>
      <c r="M501" s="5">
        <v>35.0</v>
      </c>
    </row>
    <row r="502">
      <c r="A502" s="5" t="s">
        <v>2854</v>
      </c>
      <c r="D502" s="90" t="s">
        <v>21</v>
      </c>
      <c r="E502" s="90" t="s">
        <v>440</v>
      </c>
      <c r="F502" s="5">
        <v>2015.0</v>
      </c>
      <c r="G502" s="5" t="s">
        <v>75</v>
      </c>
      <c r="H502" s="5" t="s">
        <v>424</v>
      </c>
      <c r="I502" s="5" t="s">
        <v>425</v>
      </c>
      <c r="J502" s="5" t="s">
        <v>105</v>
      </c>
      <c r="K502" s="5" t="s">
        <v>30</v>
      </c>
      <c r="M502" s="5">
        <v>35.0</v>
      </c>
    </row>
    <row r="503">
      <c r="A503" s="5" t="s">
        <v>2854</v>
      </c>
      <c r="D503" s="112"/>
      <c r="E503" s="90" t="s">
        <v>441</v>
      </c>
      <c r="F503" s="5">
        <v>1987.0</v>
      </c>
      <c r="G503" s="5" t="s">
        <v>119</v>
      </c>
      <c r="H503" s="5" t="s">
        <v>190</v>
      </c>
      <c r="I503" s="5">
        <v>35.0</v>
      </c>
      <c r="J503" s="5" t="s">
        <v>105</v>
      </c>
      <c r="K503" s="5" t="s">
        <v>25</v>
      </c>
      <c r="M503" s="5">
        <v>35.0</v>
      </c>
    </row>
    <row r="504">
      <c r="A504" s="5" t="s">
        <v>2854</v>
      </c>
      <c r="D504" s="112"/>
      <c r="E504" s="90" t="s">
        <v>442</v>
      </c>
      <c r="F504" s="5">
        <v>1987.0</v>
      </c>
      <c r="G504" s="5" t="s">
        <v>119</v>
      </c>
      <c r="H504" s="5" t="s">
        <v>190</v>
      </c>
      <c r="I504" s="5">
        <v>35.0</v>
      </c>
      <c r="J504" s="5" t="s">
        <v>105</v>
      </c>
      <c r="K504" s="5" t="s">
        <v>25</v>
      </c>
      <c r="M504" s="5">
        <v>35.0</v>
      </c>
    </row>
    <row r="505">
      <c r="A505" s="5" t="s">
        <v>2854</v>
      </c>
      <c r="D505" s="112"/>
      <c r="E505" s="90" t="s">
        <v>443</v>
      </c>
      <c r="F505" s="5">
        <v>1987.0</v>
      </c>
      <c r="G505" s="5" t="s">
        <v>119</v>
      </c>
      <c r="H505" s="5" t="s">
        <v>190</v>
      </c>
      <c r="I505" s="5">
        <v>35.0</v>
      </c>
      <c r="J505" s="5" t="s">
        <v>105</v>
      </c>
      <c r="K505" s="5" t="s">
        <v>25</v>
      </c>
      <c r="M505" s="5">
        <v>35.0</v>
      </c>
    </row>
    <row r="506">
      <c r="A506" s="5" t="s">
        <v>2854</v>
      </c>
      <c r="D506" s="112"/>
      <c r="E506" s="90" t="s">
        <v>444</v>
      </c>
      <c r="F506" s="5">
        <v>1987.0</v>
      </c>
      <c r="G506" s="5" t="s">
        <v>119</v>
      </c>
      <c r="H506" s="5" t="s">
        <v>190</v>
      </c>
      <c r="I506" s="5">
        <v>35.0</v>
      </c>
      <c r="J506" s="5" t="s">
        <v>105</v>
      </c>
      <c r="K506" s="5" t="s">
        <v>25</v>
      </c>
      <c r="M506" s="5">
        <v>35.0</v>
      </c>
    </row>
    <row r="507">
      <c r="A507" s="5" t="s">
        <v>2854</v>
      </c>
      <c r="D507" s="112"/>
      <c r="E507" s="90" t="s">
        <v>445</v>
      </c>
      <c r="F507" s="5">
        <v>1987.0</v>
      </c>
      <c r="G507" s="5" t="s">
        <v>119</v>
      </c>
      <c r="H507" s="5" t="s">
        <v>190</v>
      </c>
      <c r="I507" s="5">
        <v>35.0</v>
      </c>
      <c r="J507" s="5" t="s">
        <v>105</v>
      </c>
      <c r="K507" s="5" t="s">
        <v>25</v>
      </c>
      <c r="M507" s="5">
        <v>35.0</v>
      </c>
    </row>
    <row r="508">
      <c r="A508" s="5" t="s">
        <v>2854</v>
      </c>
      <c r="D508" s="112"/>
      <c r="E508" s="90" t="s">
        <v>446</v>
      </c>
      <c r="F508" s="5">
        <v>1987.0</v>
      </c>
      <c r="G508" s="5" t="s">
        <v>119</v>
      </c>
      <c r="H508" s="5" t="s">
        <v>190</v>
      </c>
      <c r="I508" s="5">
        <v>35.0</v>
      </c>
      <c r="J508" s="5" t="s">
        <v>105</v>
      </c>
      <c r="K508" s="5" t="s">
        <v>25</v>
      </c>
      <c r="M508" s="5">
        <v>35.0</v>
      </c>
    </row>
    <row r="509">
      <c r="A509" s="5" t="s">
        <v>2854</v>
      </c>
      <c r="D509" s="112"/>
      <c r="E509" s="90" t="s">
        <v>447</v>
      </c>
      <c r="F509" s="5">
        <v>1987.0</v>
      </c>
      <c r="G509" s="5" t="s">
        <v>119</v>
      </c>
      <c r="H509" s="5" t="s">
        <v>190</v>
      </c>
      <c r="I509" s="5">
        <v>35.0</v>
      </c>
      <c r="J509" s="5" t="s">
        <v>105</v>
      </c>
      <c r="K509" s="5" t="s">
        <v>25</v>
      </c>
      <c r="M509" s="5">
        <v>35.0</v>
      </c>
    </row>
    <row r="510">
      <c r="A510" s="5" t="s">
        <v>2854</v>
      </c>
      <c r="D510" s="112"/>
      <c r="E510" s="90" t="s">
        <v>448</v>
      </c>
      <c r="F510" s="5">
        <v>1987.0</v>
      </c>
      <c r="G510" s="5" t="s">
        <v>119</v>
      </c>
      <c r="H510" s="5" t="s">
        <v>190</v>
      </c>
      <c r="I510" s="5">
        <v>35.0</v>
      </c>
      <c r="J510" s="5" t="s">
        <v>105</v>
      </c>
      <c r="K510" s="5" t="s">
        <v>25</v>
      </c>
      <c r="M510" s="5">
        <v>35.0</v>
      </c>
    </row>
    <row r="511">
      <c r="A511" s="5" t="s">
        <v>2854</v>
      </c>
      <c r="D511" s="112"/>
      <c r="E511" s="90" t="s">
        <v>449</v>
      </c>
      <c r="F511" s="5">
        <v>1987.0</v>
      </c>
      <c r="G511" s="5" t="s">
        <v>119</v>
      </c>
      <c r="H511" s="5" t="s">
        <v>190</v>
      </c>
      <c r="I511" s="5">
        <v>35.0</v>
      </c>
      <c r="J511" s="5" t="s">
        <v>105</v>
      </c>
      <c r="K511" s="5" t="s">
        <v>25</v>
      </c>
      <c r="M511" s="5">
        <v>35.0</v>
      </c>
    </row>
    <row r="512">
      <c r="A512" s="5" t="s">
        <v>2854</v>
      </c>
      <c r="D512" s="112"/>
      <c r="E512" s="90" t="s">
        <v>450</v>
      </c>
      <c r="F512" s="5">
        <v>1987.0</v>
      </c>
      <c r="G512" s="5" t="s">
        <v>119</v>
      </c>
      <c r="H512" s="5" t="s">
        <v>190</v>
      </c>
      <c r="I512" s="5">
        <v>35.0</v>
      </c>
      <c r="J512" s="5" t="s">
        <v>105</v>
      </c>
      <c r="K512" s="5" t="s">
        <v>25</v>
      </c>
      <c r="M512" s="5">
        <v>35.0</v>
      </c>
    </row>
    <row r="513">
      <c r="A513" s="5" t="s">
        <v>2854</v>
      </c>
      <c r="D513" s="112"/>
      <c r="E513" s="90" t="s">
        <v>451</v>
      </c>
      <c r="F513" s="5">
        <v>1987.0</v>
      </c>
      <c r="G513" s="5" t="s">
        <v>119</v>
      </c>
      <c r="H513" s="5" t="s">
        <v>190</v>
      </c>
      <c r="I513" s="5">
        <v>35.0</v>
      </c>
      <c r="J513" s="5" t="s">
        <v>105</v>
      </c>
      <c r="K513" s="5" t="s">
        <v>25</v>
      </c>
      <c r="M513" s="5">
        <v>35.0</v>
      </c>
    </row>
    <row r="514">
      <c r="A514" s="5" t="s">
        <v>2854</v>
      </c>
      <c r="D514" s="112"/>
      <c r="E514" s="90" t="s">
        <v>452</v>
      </c>
      <c r="F514" s="5">
        <v>1987.0</v>
      </c>
      <c r="G514" s="5" t="s">
        <v>119</v>
      </c>
      <c r="H514" s="5" t="s">
        <v>190</v>
      </c>
      <c r="I514" s="5">
        <v>35.0</v>
      </c>
      <c r="J514" s="5" t="s">
        <v>105</v>
      </c>
      <c r="K514" s="5" t="s">
        <v>25</v>
      </c>
      <c r="M514" s="5">
        <v>35.0</v>
      </c>
    </row>
    <row r="515">
      <c r="A515" s="5" t="s">
        <v>2854</v>
      </c>
      <c r="D515" s="112"/>
      <c r="E515" s="90" t="s">
        <v>453</v>
      </c>
      <c r="F515" s="5">
        <v>1987.0</v>
      </c>
      <c r="G515" s="5" t="s">
        <v>119</v>
      </c>
      <c r="H515" s="5" t="s">
        <v>190</v>
      </c>
      <c r="I515" s="5">
        <v>35.0</v>
      </c>
      <c r="J515" s="5" t="s">
        <v>105</v>
      </c>
      <c r="K515" s="5" t="s">
        <v>25</v>
      </c>
      <c r="M515" s="5">
        <v>35.0</v>
      </c>
    </row>
    <row r="516">
      <c r="A516" s="5" t="s">
        <v>2854</v>
      </c>
      <c r="D516" s="112"/>
      <c r="E516" s="90" t="s">
        <v>454</v>
      </c>
      <c r="F516" s="5">
        <v>1987.0</v>
      </c>
      <c r="G516" s="5" t="s">
        <v>119</v>
      </c>
      <c r="H516" s="5" t="s">
        <v>190</v>
      </c>
      <c r="I516" s="5">
        <v>35.0</v>
      </c>
      <c r="J516" s="5" t="s">
        <v>105</v>
      </c>
      <c r="K516" s="5" t="s">
        <v>25</v>
      </c>
      <c r="M516" s="5">
        <v>35.0</v>
      </c>
    </row>
    <row r="517">
      <c r="A517" s="5" t="s">
        <v>2854</v>
      </c>
      <c r="D517" s="112"/>
      <c r="E517" s="90" t="s">
        <v>455</v>
      </c>
      <c r="F517" s="5">
        <v>1987.0</v>
      </c>
      <c r="G517" s="5" t="s">
        <v>119</v>
      </c>
      <c r="H517" s="5" t="s">
        <v>190</v>
      </c>
      <c r="I517" s="5">
        <v>35.0</v>
      </c>
      <c r="J517" s="5" t="s">
        <v>105</v>
      </c>
      <c r="K517" s="5" t="s">
        <v>25</v>
      </c>
      <c r="M517" s="5">
        <v>35.0</v>
      </c>
    </row>
    <row r="518">
      <c r="A518" s="5" t="s">
        <v>2854</v>
      </c>
      <c r="D518" s="112"/>
      <c r="E518" s="90" t="s">
        <v>456</v>
      </c>
      <c r="F518" s="5">
        <v>1987.0</v>
      </c>
      <c r="G518" s="5" t="s">
        <v>119</v>
      </c>
      <c r="H518" s="5" t="s">
        <v>190</v>
      </c>
      <c r="I518" s="5">
        <v>35.0</v>
      </c>
      <c r="J518" s="5" t="s">
        <v>105</v>
      </c>
      <c r="K518" s="5" t="s">
        <v>25</v>
      </c>
      <c r="M518" s="5">
        <v>35.0</v>
      </c>
    </row>
    <row r="519">
      <c r="A519" s="5" t="s">
        <v>2854</v>
      </c>
      <c r="D519" s="112"/>
      <c r="E519" s="90" t="s">
        <v>457</v>
      </c>
      <c r="F519" s="5">
        <v>1987.0</v>
      </c>
      <c r="G519" s="5" t="s">
        <v>119</v>
      </c>
      <c r="H519" s="5" t="s">
        <v>190</v>
      </c>
      <c r="I519" s="5">
        <v>35.0</v>
      </c>
      <c r="J519" s="5" t="s">
        <v>105</v>
      </c>
      <c r="K519" s="5" t="s">
        <v>25</v>
      </c>
      <c r="M519" s="5">
        <v>35.0</v>
      </c>
    </row>
    <row r="520">
      <c r="A520" s="5" t="s">
        <v>2854</v>
      </c>
      <c r="D520" s="112"/>
      <c r="E520" s="90" t="s">
        <v>458</v>
      </c>
      <c r="F520" s="5">
        <v>1987.0</v>
      </c>
      <c r="G520" s="5" t="s">
        <v>119</v>
      </c>
      <c r="H520" s="5" t="s">
        <v>190</v>
      </c>
      <c r="I520" s="5">
        <v>35.0</v>
      </c>
      <c r="J520" s="5" t="s">
        <v>105</v>
      </c>
      <c r="K520" s="5" t="s">
        <v>25</v>
      </c>
      <c r="M520" s="5">
        <v>35.0</v>
      </c>
    </row>
    <row r="521">
      <c r="A521" s="5" t="s">
        <v>2854</v>
      </c>
      <c r="D521" s="112"/>
      <c r="E521" s="90" t="s">
        <v>459</v>
      </c>
      <c r="F521" s="5">
        <v>1987.0</v>
      </c>
      <c r="G521" s="5" t="s">
        <v>119</v>
      </c>
      <c r="H521" s="5" t="s">
        <v>190</v>
      </c>
      <c r="I521" s="5">
        <v>35.0</v>
      </c>
      <c r="J521" s="5" t="s">
        <v>105</v>
      </c>
      <c r="K521" s="5" t="s">
        <v>25</v>
      </c>
      <c r="M521" s="5">
        <v>35.0</v>
      </c>
    </row>
    <row r="522">
      <c r="A522" s="5" t="s">
        <v>2854</v>
      </c>
      <c r="D522" s="112"/>
      <c r="E522" s="90" t="s">
        <v>460</v>
      </c>
      <c r="F522" s="5">
        <v>1987.0</v>
      </c>
      <c r="G522" s="5" t="s">
        <v>119</v>
      </c>
      <c r="H522" s="5" t="s">
        <v>190</v>
      </c>
      <c r="I522" s="5">
        <v>35.0</v>
      </c>
      <c r="J522" s="5" t="s">
        <v>105</v>
      </c>
      <c r="K522" s="5" t="s">
        <v>25</v>
      </c>
      <c r="M522" s="5">
        <v>35.0</v>
      </c>
    </row>
    <row r="523">
      <c r="A523" s="5" t="s">
        <v>2854</v>
      </c>
      <c r="D523" s="90" t="s">
        <v>66</v>
      </c>
      <c r="E523" s="90" t="s">
        <v>461</v>
      </c>
      <c r="F523" s="5">
        <v>1993.0</v>
      </c>
      <c r="G523" s="5" t="s">
        <v>62</v>
      </c>
      <c r="H523" s="5" t="s">
        <v>145</v>
      </c>
      <c r="I523" s="5">
        <v>98.0</v>
      </c>
      <c r="J523" s="5" t="s">
        <v>105</v>
      </c>
      <c r="K523" s="5" t="s">
        <v>462</v>
      </c>
      <c r="M523" s="5">
        <v>35.0</v>
      </c>
    </row>
    <row r="524">
      <c r="A524" s="89" t="str">
        <f t="shared" ref="A524:A528" si="22">A523+1</f>
        <v>#VALUE!</v>
      </c>
      <c r="B524" s="5"/>
      <c r="C524" s="5"/>
      <c r="D524" s="90" t="s">
        <v>66</v>
      </c>
      <c r="E524" s="90" t="s">
        <v>463</v>
      </c>
      <c r="F524" s="106">
        <v>2018.0</v>
      </c>
      <c r="G524" s="106" t="s">
        <v>464</v>
      </c>
      <c r="H524" s="107" t="s">
        <v>58</v>
      </c>
      <c r="I524" s="106" t="s">
        <v>465</v>
      </c>
      <c r="J524" s="106" t="s">
        <v>466</v>
      </c>
      <c r="K524" s="106" t="s">
        <v>467</v>
      </c>
      <c r="M524" s="5">
        <v>40.0</v>
      </c>
    </row>
    <row r="525">
      <c r="A525" s="89" t="str">
        <f t="shared" si="22"/>
        <v>#VALUE!</v>
      </c>
      <c r="B525" s="5"/>
      <c r="C525" s="5"/>
      <c r="D525" s="90" t="s">
        <v>21</v>
      </c>
      <c r="E525" s="90" t="s">
        <v>468</v>
      </c>
      <c r="F525" s="214">
        <v>2020.0</v>
      </c>
      <c r="G525" s="215" t="s">
        <v>469</v>
      </c>
      <c r="H525" s="215" t="s">
        <v>19</v>
      </c>
      <c r="I525" s="130" t="s">
        <v>470</v>
      </c>
      <c r="J525" s="215"/>
      <c r="K525" s="216" t="s">
        <v>25</v>
      </c>
      <c r="M525" s="5">
        <v>40.0</v>
      </c>
    </row>
    <row r="526">
      <c r="A526" s="89" t="str">
        <f t="shared" si="22"/>
        <v>#VALUE!</v>
      </c>
      <c r="B526" s="5"/>
      <c r="C526" s="5"/>
      <c r="D526" s="90" t="s">
        <v>21</v>
      </c>
      <c r="E526" s="90" t="s">
        <v>471</v>
      </c>
      <c r="F526" s="214">
        <v>2020.0</v>
      </c>
      <c r="G526" s="215" t="s">
        <v>469</v>
      </c>
      <c r="H526" s="215" t="s">
        <v>19</v>
      </c>
      <c r="I526" s="130" t="s">
        <v>470</v>
      </c>
      <c r="J526" s="215"/>
      <c r="K526" s="216" t="s">
        <v>25</v>
      </c>
      <c r="M526" s="5">
        <v>40.0</v>
      </c>
    </row>
    <row r="527">
      <c r="A527" s="89" t="str">
        <f t="shared" si="22"/>
        <v>#VALUE!</v>
      </c>
      <c r="B527" s="5"/>
      <c r="C527" s="5"/>
      <c r="D527" s="90" t="s">
        <v>16</v>
      </c>
      <c r="E527" s="90" t="s">
        <v>472</v>
      </c>
      <c r="F527" s="99">
        <v>2020.0</v>
      </c>
      <c r="G527" s="99" t="s">
        <v>473</v>
      </c>
      <c r="H527" s="99" t="s">
        <v>19</v>
      </c>
      <c r="I527" s="99" t="s">
        <v>474</v>
      </c>
      <c r="J527" s="100"/>
      <c r="K527" s="99" t="s">
        <v>20</v>
      </c>
      <c r="M527" s="5">
        <v>40.0</v>
      </c>
    </row>
    <row r="528">
      <c r="A528" s="89" t="str">
        <f t="shared" si="22"/>
        <v>#VALUE!</v>
      </c>
      <c r="B528" s="5"/>
      <c r="C528" s="5"/>
      <c r="D528" s="90" t="s">
        <v>21</v>
      </c>
      <c r="E528" s="90" t="s">
        <v>475</v>
      </c>
      <c r="F528" s="5">
        <v>2018.0</v>
      </c>
      <c r="G528" s="5" t="s">
        <v>75</v>
      </c>
      <c r="H528" s="5" t="s">
        <v>43</v>
      </c>
      <c r="I528" s="5" t="s">
        <v>476</v>
      </c>
      <c r="J528" s="5" t="s">
        <v>477</v>
      </c>
      <c r="K528" s="5" t="s">
        <v>25</v>
      </c>
      <c r="M528" s="5">
        <v>40.0</v>
      </c>
    </row>
    <row r="529">
      <c r="A529" s="5">
        <f>'Drop 1 TCG'!A469+1</f>
        <v>11688</v>
      </c>
      <c r="D529" s="90" t="s">
        <v>21</v>
      </c>
      <c r="E529" s="90" t="s">
        <v>478</v>
      </c>
      <c r="F529" s="5">
        <v>1986.0</v>
      </c>
      <c r="G529" s="5" t="s">
        <v>119</v>
      </c>
      <c r="H529" s="5" t="s">
        <v>479</v>
      </c>
      <c r="I529" s="5"/>
      <c r="J529" s="5">
        <v>28.0</v>
      </c>
      <c r="K529" s="5" t="s">
        <v>25</v>
      </c>
      <c r="M529" s="5">
        <v>40.0</v>
      </c>
    </row>
    <row r="530">
      <c r="A530" s="5">
        <v>11693.0</v>
      </c>
      <c r="D530" s="90" t="s">
        <v>21</v>
      </c>
      <c r="E530" s="90" t="s">
        <v>480</v>
      </c>
      <c r="F530" s="5">
        <v>2018.0</v>
      </c>
      <c r="G530" s="5" t="s">
        <v>62</v>
      </c>
      <c r="H530" s="5" t="s">
        <v>481</v>
      </c>
      <c r="I530" s="5" t="s">
        <v>298</v>
      </c>
      <c r="J530" s="5">
        <v>18.0</v>
      </c>
      <c r="K530" s="5" t="s">
        <v>30</v>
      </c>
      <c r="M530" s="5">
        <v>40.0</v>
      </c>
    </row>
    <row r="531">
      <c r="A531" s="8" t="str">
        <f>'Drop 1 BBALL'!A399+1</f>
        <v>#VALUE!</v>
      </c>
      <c r="D531" s="90" t="s">
        <v>21</v>
      </c>
      <c r="E531" s="90" t="s">
        <v>482</v>
      </c>
      <c r="F531" s="5">
        <v>2019.0</v>
      </c>
      <c r="G531" s="5" t="s">
        <v>483</v>
      </c>
      <c r="H531" s="5" t="s">
        <v>484</v>
      </c>
      <c r="I531" s="5" t="s">
        <v>485</v>
      </c>
      <c r="J531" s="5" t="s">
        <v>486</v>
      </c>
      <c r="K531" s="5" t="s">
        <v>25</v>
      </c>
      <c r="M531" s="5">
        <v>40.0</v>
      </c>
    </row>
    <row r="532">
      <c r="A532" s="8" t="str">
        <f>A531+1</f>
        <v>#VALUE!</v>
      </c>
      <c r="D532" s="90" t="s">
        <v>21</v>
      </c>
      <c r="E532" s="90" t="s">
        <v>487</v>
      </c>
      <c r="F532" s="5">
        <v>2019.0</v>
      </c>
      <c r="G532" s="5" t="s">
        <v>483</v>
      </c>
      <c r="H532" s="5" t="s">
        <v>484</v>
      </c>
      <c r="I532" s="5" t="s">
        <v>485</v>
      </c>
      <c r="J532" s="5" t="s">
        <v>486</v>
      </c>
      <c r="K532" s="5" t="s">
        <v>25</v>
      </c>
      <c r="M532" s="5">
        <v>40.0</v>
      </c>
    </row>
    <row r="533">
      <c r="A533" s="5">
        <v>12170.0</v>
      </c>
      <c r="D533" s="90" t="s">
        <v>21</v>
      </c>
      <c r="E533" s="90" t="s">
        <v>488</v>
      </c>
      <c r="F533" s="5">
        <v>2020.0</v>
      </c>
      <c r="G533" s="5" t="s">
        <v>473</v>
      </c>
      <c r="H533" s="5" t="s">
        <v>19</v>
      </c>
      <c r="I533" s="5" t="s">
        <v>317</v>
      </c>
      <c r="J533" s="5" t="s">
        <v>105</v>
      </c>
      <c r="K533" s="5" t="s">
        <v>30</v>
      </c>
      <c r="M533" s="5">
        <v>40.0</v>
      </c>
    </row>
    <row r="534">
      <c r="A534" s="5">
        <v>12411.0</v>
      </c>
      <c r="D534" s="90" t="s">
        <v>21</v>
      </c>
      <c r="E534" s="90" t="s">
        <v>489</v>
      </c>
      <c r="F534" s="5">
        <v>2018.0</v>
      </c>
      <c r="G534" s="5" t="s">
        <v>23</v>
      </c>
      <c r="H534" s="5" t="s">
        <v>490</v>
      </c>
      <c r="I534" s="5">
        <v>72.0</v>
      </c>
      <c r="J534" s="5" t="s">
        <v>491</v>
      </c>
      <c r="K534" s="5" t="s">
        <v>30</v>
      </c>
      <c r="M534" s="5">
        <v>40.0</v>
      </c>
    </row>
    <row r="535">
      <c r="A535" s="5" t="s">
        <v>2854</v>
      </c>
      <c r="D535" s="90" t="s">
        <v>21</v>
      </c>
      <c r="E535" s="90" t="s">
        <v>492</v>
      </c>
      <c r="F535" s="5">
        <v>2019.0</v>
      </c>
      <c r="G535" s="5" t="s">
        <v>23</v>
      </c>
      <c r="H535" s="5" t="s">
        <v>241</v>
      </c>
      <c r="I535" s="5">
        <v>203.0</v>
      </c>
      <c r="J535" s="5" t="s">
        <v>243</v>
      </c>
      <c r="K535" s="5" t="s">
        <v>25</v>
      </c>
      <c r="M535" s="5">
        <v>40.0</v>
      </c>
    </row>
    <row r="536">
      <c r="A536" s="5" t="s">
        <v>2854</v>
      </c>
      <c r="D536" s="90" t="s">
        <v>21</v>
      </c>
      <c r="E536" s="90" t="s">
        <v>493</v>
      </c>
      <c r="F536" s="5">
        <v>2019.0</v>
      </c>
      <c r="G536" s="5" t="s">
        <v>473</v>
      </c>
      <c r="H536" s="5" t="s">
        <v>36</v>
      </c>
      <c r="I536" s="5" t="s">
        <v>202</v>
      </c>
      <c r="J536" s="5" t="s">
        <v>105</v>
      </c>
      <c r="K536" s="5" t="s">
        <v>25</v>
      </c>
      <c r="M536" s="5">
        <v>40.0</v>
      </c>
    </row>
    <row r="537">
      <c r="A537" s="5" t="s">
        <v>2854</v>
      </c>
      <c r="D537" s="90" t="s">
        <v>21</v>
      </c>
      <c r="E537" s="90" t="s">
        <v>494</v>
      </c>
      <c r="F537" s="5">
        <v>1978.0</v>
      </c>
      <c r="G537" s="5" t="s">
        <v>62</v>
      </c>
      <c r="H537" s="5" t="s">
        <v>495</v>
      </c>
      <c r="I537" s="5">
        <v>72.0</v>
      </c>
      <c r="J537" s="5" t="s">
        <v>105</v>
      </c>
      <c r="K537" s="5" t="s">
        <v>72</v>
      </c>
      <c r="M537" s="5">
        <v>40.0</v>
      </c>
    </row>
    <row r="538">
      <c r="A538" s="5" t="s">
        <v>2854</v>
      </c>
      <c r="D538" s="90" t="s">
        <v>21</v>
      </c>
      <c r="E538" s="90" t="s">
        <v>496</v>
      </c>
      <c r="F538" s="5">
        <v>1978.0</v>
      </c>
      <c r="G538" s="5" t="s">
        <v>62</v>
      </c>
      <c r="H538" s="5" t="s">
        <v>495</v>
      </c>
      <c r="I538" s="5">
        <v>72.0</v>
      </c>
      <c r="J538" s="5" t="s">
        <v>105</v>
      </c>
      <c r="K538" s="5" t="s">
        <v>72</v>
      </c>
      <c r="M538" s="5">
        <v>40.0</v>
      </c>
    </row>
    <row r="539">
      <c r="A539" s="5" t="s">
        <v>2854</v>
      </c>
      <c r="D539" s="90" t="s">
        <v>21</v>
      </c>
      <c r="E539" s="90" t="s">
        <v>497</v>
      </c>
      <c r="F539" s="5">
        <v>1994.0</v>
      </c>
      <c r="G539" s="5" t="s">
        <v>287</v>
      </c>
      <c r="H539" s="5" t="s">
        <v>288</v>
      </c>
      <c r="I539" s="5">
        <v>633.0</v>
      </c>
      <c r="J539" s="5" t="s">
        <v>289</v>
      </c>
      <c r="K539" s="5" t="s">
        <v>498</v>
      </c>
      <c r="M539" s="5">
        <v>40.0</v>
      </c>
    </row>
    <row r="540">
      <c r="A540" s="5" t="s">
        <v>2854</v>
      </c>
      <c r="D540" s="112"/>
      <c r="E540" s="122" t="s">
        <v>499</v>
      </c>
      <c r="F540" s="116">
        <v>2007.0</v>
      </c>
      <c r="G540" s="117" t="s">
        <v>62</v>
      </c>
      <c r="H540" s="117" t="s">
        <v>145</v>
      </c>
      <c r="I540" s="116">
        <v>40.0</v>
      </c>
      <c r="J540" s="117" t="s">
        <v>500</v>
      </c>
      <c r="K540" s="118" t="s">
        <v>72</v>
      </c>
      <c r="M540" s="5">
        <v>40.0</v>
      </c>
    </row>
    <row r="541">
      <c r="A541" s="5" t="s">
        <v>2854</v>
      </c>
      <c r="D541" s="112"/>
      <c r="E541" s="122" t="s">
        <v>501</v>
      </c>
      <c r="F541" s="116">
        <v>2007.0</v>
      </c>
      <c r="G541" s="117" t="s">
        <v>62</v>
      </c>
      <c r="H541" s="117" t="s">
        <v>145</v>
      </c>
      <c r="I541" s="116">
        <v>40.0</v>
      </c>
      <c r="J541" s="117" t="s">
        <v>500</v>
      </c>
      <c r="K541" s="118" t="s">
        <v>72</v>
      </c>
      <c r="M541" s="5">
        <v>40.0</v>
      </c>
    </row>
    <row r="542">
      <c r="A542" s="5" t="s">
        <v>2854</v>
      </c>
      <c r="D542" s="112"/>
      <c r="E542" s="122" t="s">
        <v>502</v>
      </c>
      <c r="F542" s="116">
        <v>2007.0</v>
      </c>
      <c r="G542" s="117" t="s">
        <v>62</v>
      </c>
      <c r="H542" s="117" t="s">
        <v>145</v>
      </c>
      <c r="I542" s="116">
        <v>40.0</v>
      </c>
      <c r="J542" s="118" t="s">
        <v>503</v>
      </c>
      <c r="K542" s="118" t="s">
        <v>72</v>
      </c>
      <c r="M542" s="5">
        <v>40.0</v>
      </c>
    </row>
    <row r="543">
      <c r="A543" s="89" t="str">
        <f>A542+1</f>
        <v>#VALUE!</v>
      </c>
      <c r="B543" s="5"/>
      <c r="C543" s="5"/>
      <c r="D543" s="90" t="s">
        <v>66</v>
      </c>
      <c r="E543" s="90" t="s">
        <v>504</v>
      </c>
      <c r="F543" s="5">
        <v>2019.0</v>
      </c>
      <c r="G543" s="5" t="s">
        <v>505</v>
      </c>
      <c r="H543" s="5" t="s">
        <v>297</v>
      </c>
      <c r="I543" s="5">
        <v>58.0</v>
      </c>
      <c r="J543" s="5" t="s">
        <v>506</v>
      </c>
      <c r="K543" s="5" t="s">
        <v>244</v>
      </c>
      <c r="M543" s="5">
        <v>45.0</v>
      </c>
    </row>
    <row r="544">
      <c r="A544" s="5" t="s">
        <v>2854</v>
      </c>
      <c r="D544" s="90" t="s">
        <v>66</v>
      </c>
      <c r="E544" s="90" t="s">
        <v>507</v>
      </c>
      <c r="F544" s="5">
        <v>2018.0</v>
      </c>
      <c r="G544" s="5" t="s">
        <v>75</v>
      </c>
      <c r="H544" s="5" t="s">
        <v>407</v>
      </c>
      <c r="I544" s="5" t="s">
        <v>508</v>
      </c>
      <c r="J544" s="5" t="s">
        <v>105</v>
      </c>
      <c r="K544" s="5" t="s">
        <v>68</v>
      </c>
      <c r="M544" s="5">
        <v>45.0</v>
      </c>
    </row>
    <row r="545">
      <c r="A545" s="89" t="str">
        <f t="shared" ref="A545:A549" si="23">A544+1</f>
        <v>#VALUE!</v>
      </c>
      <c r="B545" s="5"/>
      <c r="C545" s="5"/>
      <c r="D545" s="90" t="s">
        <v>66</v>
      </c>
      <c r="E545" s="90" t="s">
        <v>509</v>
      </c>
      <c r="F545" s="106">
        <v>2018.0</v>
      </c>
      <c r="G545" s="106" t="s">
        <v>510</v>
      </c>
      <c r="H545" s="107" t="s">
        <v>58</v>
      </c>
      <c r="I545" s="106" t="s">
        <v>511</v>
      </c>
      <c r="J545" s="106" t="s">
        <v>512</v>
      </c>
      <c r="K545" s="106" t="s">
        <v>467</v>
      </c>
      <c r="M545" s="5">
        <v>50.0</v>
      </c>
    </row>
    <row r="546">
      <c r="A546" s="89" t="str">
        <f t="shared" si="23"/>
        <v>#VALUE!</v>
      </c>
      <c r="B546" s="5"/>
      <c r="C546" s="5"/>
      <c r="D546" s="90" t="s">
        <v>21</v>
      </c>
      <c r="E546" s="90" t="s">
        <v>513</v>
      </c>
      <c r="F546" s="184">
        <v>2020.0</v>
      </c>
      <c r="G546" s="184" t="s">
        <v>514</v>
      </c>
      <c r="H546" s="184" t="s">
        <v>19</v>
      </c>
      <c r="I546" s="184" t="s">
        <v>317</v>
      </c>
      <c r="J546" s="185"/>
      <c r="K546" s="200" t="s">
        <v>30</v>
      </c>
      <c r="M546" s="5">
        <v>50.0</v>
      </c>
    </row>
    <row r="547">
      <c r="A547" s="89" t="str">
        <f t="shared" si="23"/>
        <v>#VALUE!</v>
      </c>
      <c r="B547" s="5"/>
      <c r="C547" s="5"/>
      <c r="D547" s="90" t="s">
        <v>21</v>
      </c>
      <c r="E547" s="90" t="s">
        <v>515</v>
      </c>
      <c r="F547" s="184">
        <v>2020.0</v>
      </c>
      <c r="G547" s="184" t="s">
        <v>514</v>
      </c>
      <c r="H547" s="184" t="s">
        <v>19</v>
      </c>
      <c r="I547" s="184" t="s">
        <v>317</v>
      </c>
      <c r="J547" s="185"/>
      <c r="K547" s="200" t="s">
        <v>30</v>
      </c>
      <c r="M547" s="5">
        <v>50.0</v>
      </c>
    </row>
    <row r="548">
      <c r="A548" s="89" t="str">
        <f t="shared" si="23"/>
        <v>#VALUE!</v>
      </c>
      <c r="B548" s="5"/>
      <c r="C548" s="5"/>
      <c r="D548" s="90" t="s">
        <v>21</v>
      </c>
      <c r="E548" s="90" t="s">
        <v>516</v>
      </c>
      <c r="F548" s="184">
        <v>2020.0</v>
      </c>
      <c r="G548" s="184" t="s">
        <v>514</v>
      </c>
      <c r="H548" s="184" t="s">
        <v>19</v>
      </c>
      <c r="I548" s="184" t="s">
        <v>317</v>
      </c>
      <c r="J548" s="185"/>
      <c r="K548" s="200" t="s">
        <v>30</v>
      </c>
      <c r="M548" s="5">
        <v>50.0</v>
      </c>
    </row>
    <row r="549">
      <c r="A549" s="89" t="str">
        <f t="shared" si="23"/>
        <v>#VALUE!</v>
      </c>
      <c r="B549" s="5"/>
      <c r="C549" s="5"/>
      <c r="D549" s="90" t="s">
        <v>21</v>
      </c>
      <c r="E549" s="90" t="s">
        <v>517</v>
      </c>
      <c r="F549" s="184">
        <v>2020.0</v>
      </c>
      <c r="G549" s="184" t="s">
        <v>172</v>
      </c>
      <c r="H549" s="184" t="s">
        <v>19</v>
      </c>
      <c r="I549" s="184" t="s">
        <v>470</v>
      </c>
      <c r="J549" s="185"/>
      <c r="K549" s="185" t="s">
        <v>30</v>
      </c>
      <c r="M549" s="5">
        <v>50.0</v>
      </c>
    </row>
    <row r="550">
      <c r="A550" s="89" t="str">
        <f>'Drop 1 Football'!A286+1</f>
        <v>#VALUE!</v>
      </c>
      <c r="B550" s="5"/>
      <c r="C550" s="5"/>
      <c r="D550" s="90" t="s">
        <v>21</v>
      </c>
      <c r="E550" s="90" t="s">
        <v>518</v>
      </c>
      <c r="F550" s="5">
        <v>1974.0</v>
      </c>
      <c r="G550" s="5" t="s">
        <v>62</v>
      </c>
      <c r="H550" s="5" t="s">
        <v>519</v>
      </c>
      <c r="I550" s="5">
        <v>456.0</v>
      </c>
      <c r="K550" s="5" t="s">
        <v>520</v>
      </c>
      <c r="M550" s="5">
        <v>50.0</v>
      </c>
    </row>
    <row r="551">
      <c r="A551" s="89" t="str">
        <f t="shared" ref="A551:A562" si="24">A550+1</f>
        <v>#VALUE!</v>
      </c>
      <c r="B551" s="5"/>
      <c r="C551" s="5"/>
      <c r="D551" s="90" t="s">
        <v>21</v>
      </c>
      <c r="E551" s="90" t="s">
        <v>521</v>
      </c>
      <c r="F551" s="5">
        <v>2019.0</v>
      </c>
      <c r="G551" s="5" t="s">
        <v>163</v>
      </c>
      <c r="H551" s="5" t="s">
        <v>297</v>
      </c>
      <c r="I551" s="5">
        <v>23.0</v>
      </c>
      <c r="K551" s="5" t="s">
        <v>25</v>
      </c>
      <c r="M551" s="5">
        <v>50.0</v>
      </c>
    </row>
    <row r="552">
      <c r="A552" s="89" t="str">
        <f t="shared" si="24"/>
        <v>#VALUE!</v>
      </c>
      <c r="B552" s="5"/>
      <c r="C552" s="5"/>
      <c r="D552" s="121" t="s">
        <v>21</v>
      </c>
      <c r="E552" s="122" t="s">
        <v>522</v>
      </c>
      <c r="F552" s="217">
        <v>2020.0</v>
      </c>
      <c r="G552" s="218" t="s">
        <v>23</v>
      </c>
      <c r="H552" s="218" t="s">
        <v>49</v>
      </c>
      <c r="I552" s="217">
        <v>150.0</v>
      </c>
      <c r="J552" s="218"/>
      <c r="K552" s="218" t="s">
        <v>30</v>
      </c>
      <c r="M552" s="5">
        <v>50.0</v>
      </c>
    </row>
    <row r="553">
      <c r="A553" s="89" t="str">
        <f t="shared" si="24"/>
        <v>#VALUE!</v>
      </c>
      <c r="B553" s="5"/>
      <c r="C553" s="5"/>
      <c r="D553" s="90" t="s">
        <v>21</v>
      </c>
      <c r="E553" s="90" t="s">
        <v>523</v>
      </c>
      <c r="F553" s="5">
        <v>2020.0</v>
      </c>
      <c r="G553" s="5" t="s">
        <v>23</v>
      </c>
      <c r="H553" s="5" t="s">
        <v>49</v>
      </c>
      <c r="I553" s="5">
        <v>150.0</v>
      </c>
      <c r="K553" s="5" t="s">
        <v>30</v>
      </c>
      <c r="M553" s="5">
        <v>50.0</v>
      </c>
    </row>
    <row r="554">
      <c r="A554" s="89" t="str">
        <f t="shared" si="24"/>
        <v>#VALUE!</v>
      </c>
      <c r="B554" s="5"/>
      <c r="C554" s="5"/>
      <c r="D554" s="90" t="s">
        <v>16</v>
      </c>
      <c r="E554" s="90" t="s">
        <v>524</v>
      </c>
      <c r="F554" s="5">
        <v>2018.0</v>
      </c>
      <c r="G554" s="5" t="s">
        <v>62</v>
      </c>
      <c r="H554" s="110" t="s">
        <v>58</v>
      </c>
      <c r="I554" s="5">
        <v>700.0</v>
      </c>
      <c r="K554" s="5" t="s">
        <v>20</v>
      </c>
      <c r="M554" s="5">
        <v>50.0</v>
      </c>
    </row>
    <row r="555">
      <c r="A555" s="89" t="str">
        <f t="shared" si="24"/>
        <v>#VALUE!</v>
      </c>
      <c r="B555" s="5"/>
      <c r="C555" s="5"/>
      <c r="D555" s="90" t="s">
        <v>16</v>
      </c>
      <c r="E555" s="90" t="s">
        <v>525</v>
      </c>
      <c r="F555" s="5">
        <v>2018.0</v>
      </c>
      <c r="G555" s="5" t="s">
        <v>526</v>
      </c>
      <c r="H555" s="110" t="s">
        <v>58</v>
      </c>
      <c r="I555" s="5">
        <v>700.0</v>
      </c>
      <c r="K555" s="5" t="s">
        <v>20</v>
      </c>
      <c r="M555" s="5">
        <v>50.0</v>
      </c>
    </row>
    <row r="556">
      <c r="A556" s="89" t="str">
        <f t="shared" si="24"/>
        <v>#VALUE!</v>
      </c>
      <c r="B556" s="5"/>
      <c r="C556" s="5"/>
      <c r="D556" s="90" t="s">
        <v>16</v>
      </c>
      <c r="E556" s="90" t="s">
        <v>527</v>
      </c>
      <c r="F556" s="5">
        <v>2018.0</v>
      </c>
      <c r="G556" s="5" t="s">
        <v>62</v>
      </c>
      <c r="H556" s="110" t="s">
        <v>58</v>
      </c>
      <c r="I556" s="5">
        <v>700.0</v>
      </c>
      <c r="K556" s="5" t="s">
        <v>20</v>
      </c>
      <c r="M556" s="5">
        <v>50.0</v>
      </c>
    </row>
    <row r="557">
      <c r="A557" s="89" t="str">
        <f t="shared" si="24"/>
        <v>#VALUE!</v>
      </c>
      <c r="B557" s="5"/>
      <c r="C557" s="5"/>
      <c r="D557" s="90" t="s">
        <v>21</v>
      </c>
      <c r="E557" s="90" t="s">
        <v>528</v>
      </c>
      <c r="F557" s="5">
        <v>2016.0</v>
      </c>
      <c r="G557" s="5" t="s">
        <v>529</v>
      </c>
      <c r="H557" s="5" t="s">
        <v>297</v>
      </c>
      <c r="I557" s="5" t="s">
        <v>530</v>
      </c>
      <c r="K557" s="5" t="s">
        <v>25</v>
      </c>
      <c r="M557" s="5">
        <v>50.0</v>
      </c>
    </row>
    <row r="558">
      <c r="A558" s="89" t="str">
        <f t="shared" si="24"/>
        <v>#VALUE!</v>
      </c>
      <c r="B558" s="5"/>
      <c r="C558" s="5"/>
      <c r="D558" s="90" t="s">
        <v>21</v>
      </c>
      <c r="E558" s="90" t="s">
        <v>531</v>
      </c>
      <c r="F558" s="5">
        <v>2018.0</v>
      </c>
      <c r="G558" s="5" t="s">
        <v>75</v>
      </c>
      <c r="H558" s="5" t="s">
        <v>58</v>
      </c>
      <c r="I558" s="5" t="s">
        <v>532</v>
      </c>
      <c r="J558" s="5" t="s">
        <v>533</v>
      </c>
      <c r="K558" s="5" t="s">
        <v>25</v>
      </c>
      <c r="M558" s="5">
        <v>50.0</v>
      </c>
    </row>
    <row r="559">
      <c r="A559" s="89" t="str">
        <f t="shared" si="24"/>
        <v>#VALUE!</v>
      </c>
      <c r="D559" s="90" t="s">
        <v>21</v>
      </c>
      <c r="E559" s="90" t="s">
        <v>534</v>
      </c>
      <c r="F559" s="5">
        <v>2019.0</v>
      </c>
      <c r="G559" s="5" t="s">
        <v>212</v>
      </c>
      <c r="H559" s="5" t="s">
        <v>213</v>
      </c>
      <c r="I559" s="5">
        <v>10.0</v>
      </c>
      <c r="J559" s="5" t="s">
        <v>214</v>
      </c>
      <c r="K559" s="5" t="s">
        <v>30</v>
      </c>
      <c r="M559" s="5">
        <v>50.0</v>
      </c>
    </row>
    <row r="560">
      <c r="A560" s="89" t="str">
        <f t="shared" si="24"/>
        <v>#VALUE!</v>
      </c>
      <c r="D560" s="90" t="s">
        <v>21</v>
      </c>
      <c r="E560" s="90" t="s">
        <v>535</v>
      </c>
      <c r="F560" s="5">
        <v>2019.0</v>
      </c>
      <c r="G560" s="5" t="s">
        <v>212</v>
      </c>
      <c r="H560" s="5" t="s">
        <v>213</v>
      </c>
      <c r="I560" s="5">
        <v>10.0</v>
      </c>
      <c r="J560" s="5" t="s">
        <v>214</v>
      </c>
      <c r="K560" s="5" t="s">
        <v>30</v>
      </c>
      <c r="M560" s="5">
        <v>50.0</v>
      </c>
    </row>
    <row r="561">
      <c r="A561" s="89" t="str">
        <f t="shared" si="24"/>
        <v>#VALUE!</v>
      </c>
      <c r="D561" s="90" t="s">
        <v>21</v>
      </c>
      <c r="E561" s="90" t="s">
        <v>536</v>
      </c>
      <c r="F561" s="5">
        <v>2019.0</v>
      </c>
      <c r="G561" s="5" t="s">
        <v>212</v>
      </c>
      <c r="H561" s="5" t="s">
        <v>213</v>
      </c>
      <c r="I561" s="5">
        <v>10.0</v>
      </c>
      <c r="J561" s="5" t="s">
        <v>214</v>
      </c>
      <c r="K561" s="5" t="s">
        <v>30</v>
      </c>
      <c r="M561" s="5">
        <v>50.0</v>
      </c>
    </row>
    <row r="562">
      <c r="A562" s="89" t="str">
        <f t="shared" si="24"/>
        <v>#VALUE!</v>
      </c>
      <c r="D562" s="90" t="s">
        <v>21</v>
      </c>
      <c r="E562" s="90" t="s">
        <v>537</v>
      </c>
      <c r="F562" s="5">
        <v>2019.0</v>
      </c>
      <c r="G562" s="5" t="s">
        <v>212</v>
      </c>
      <c r="H562" s="5" t="s">
        <v>213</v>
      </c>
      <c r="I562" s="5">
        <v>10.0</v>
      </c>
      <c r="J562" s="5" t="s">
        <v>214</v>
      </c>
      <c r="K562" s="5" t="s">
        <v>30</v>
      </c>
      <c r="M562" s="5">
        <v>50.0</v>
      </c>
    </row>
    <row r="563">
      <c r="A563" s="5">
        <v>11691.0</v>
      </c>
      <c r="D563" s="90" t="s">
        <v>21</v>
      </c>
      <c r="E563" s="90" t="s">
        <v>538</v>
      </c>
      <c r="F563" s="5">
        <v>2018.0</v>
      </c>
      <c r="G563" s="5" t="s">
        <v>39</v>
      </c>
      <c r="H563" s="5" t="s">
        <v>79</v>
      </c>
      <c r="I563" s="5" t="s">
        <v>539</v>
      </c>
      <c r="J563" s="5" t="s">
        <v>540</v>
      </c>
      <c r="K563" s="5" t="s">
        <v>30</v>
      </c>
      <c r="M563" s="5">
        <v>50.0</v>
      </c>
    </row>
    <row r="564">
      <c r="A564" s="5">
        <v>11960.0</v>
      </c>
      <c r="D564" s="90" t="s">
        <v>21</v>
      </c>
      <c r="E564" s="90" t="s">
        <v>541</v>
      </c>
      <c r="F564" s="5">
        <v>1987.0</v>
      </c>
      <c r="G564" s="5" t="s">
        <v>119</v>
      </c>
      <c r="H564" s="5" t="s">
        <v>542</v>
      </c>
      <c r="J564" s="5">
        <v>502.0</v>
      </c>
      <c r="K564" s="5" t="s">
        <v>30</v>
      </c>
      <c r="M564" s="5">
        <v>50.0</v>
      </c>
    </row>
    <row r="565">
      <c r="A565" s="5">
        <v>11961.0</v>
      </c>
      <c r="D565" s="90" t="s">
        <v>21</v>
      </c>
      <c r="E565" s="5">
        <v>5.5110195E7</v>
      </c>
      <c r="F565" s="5">
        <v>1987.0</v>
      </c>
      <c r="G565" s="5" t="s">
        <v>119</v>
      </c>
      <c r="H565" s="5" t="s">
        <v>542</v>
      </c>
      <c r="J565" s="5">
        <v>502.0</v>
      </c>
      <c r="K565" s="5" t="s">
        <v>30</v>
      </c>
      <c r="M565" s="5">
        <v>50.0</v>
      </c>
    </row>
    <row r="566">
      <c r="A566" s="5">
        <v>11962.0</v>
      </c>
      <c r="D566" s="90" t="s">
        <v>21</v>
      </c>
      <c r="E566" s="5">
        <v>5.5110199E7</v>
      </c>
      <c r="F566" s="5">
        <v>1987.0</v>
      </c>
      <c r="G566" s="5" t="s">
        <v>119</v>
      </c>
      <c r="H566" s="5" t="s">
        <v>542</v>
      </c>
      <c r="J566" s="5">
        <v>502.0</v>
      </c>
      <c r="K566" s="5" t="s">
        <v>30</v>
      </c>
      <c r="M566" s="5">
        <v>50.0</v>
      </c>
    </row>
    <row r="567">
      <c r="A567" s="5">
        <v>11963.0</v>
      </c>
      <c r="D567" s="90" t="s">
        <v>21</v>
      </c>
      <c r="E567" s="5">
        <v>5.51102E7</v>
      </c>
      <c r="F567" s="5">
        <v>1987.0</v>
      </c>
      <c r="G567" s="5" t="s">
        <v>119</v>
      </c>
      <c r="H567" s="5" t="s">
        <v>542</v>
      </c>
      <c r="J567" s="5">
        <v>502.0</v>
      </c>
      <c r="K567" s="5" t="s">
        <v>30</v>
      </c>
      <c r="M567" s="5">
        <v>50.0</v>
      </c>
    </row>
    <row r="568">
      <c r="A568" s="5">
        <v>11964.0</v>
      </c>
      <c r="D568" s="90" t="s">
        <v>21</v>
      </c>
      <c r="E568" s="5">
        <v>5.5110202E7</v>
      </c>
      <c r="F568" s="5">
        <v>1987.0</v>
      </c>
      <c r="G568" s="5" t="s">
        <v>119</v>
      </c>
      <c r="H568" s="5" t="s">
        <v>542</v>
      </c>
      <c r="J568" s="5">
        <v>502.0</v>
      </c>
      <c r="K568" s="5" t="s">
        <v>30</v>
      </c>
      <c r="M568" s="5">
        <v>50.0</v>
      </c>
    </row>
    <row r="569">
      <c r="A569" s="5">
        <v>12077.0</v>
      </c>
      <c r="D569" s="90" t="s">
        <v>21</v>
      </c>
      <c r="E569" s="90" t="s">
        <v>543</v>
      </c>
      <c r="F569" s="5">
        <v>2019.0</v>
      </c>
      <c r="G569" s="5" t="s">
        <v>544</v>
      </c>
      <c r="H569" s="5" t="s">
        <v>36</v>
      </c>
      <c r="I569" s="5" t="s">
        <v>545</v>
      </c>
      <c r="J569" s="5">
        <v>1.0</v>
      </c>
      <c r="K569" s="5" t="s">
        <v>30</v>
      </c>
      <c r="M569" s="5">
        <v>50.0</v>
      </c>
    </row>
    <row r="570">
      <c r="A570" s="5">
        <v>12078.0</v>
      </c>
      <c r="D570" s="90" t="s">
        <v>21</v>
      </c>
      <c r="E570" s="90" t="s">
        <v>546</v>
      </c>
      <c r="F570" s="5">
        <v>2019.0</v>
      </c>
      <c r="G570" s="5" t="s">
        <v>544</v>
      </c>
      <c r="H570" s="5" t="s">
        <v>36</v>
      </c>
      <c r="I570" s="5" t="s">
        <v>545</v>
      </c>
      <c r="J570" s="5">
        <v>1.0</v>
      </c>
      <c r="K570" s="5" t="s">
        <v>30</v>
      </c>
      <c r="M570" s="5">
        <v>50.0</v>
      </c>
    </row>
    <row r="571">
      <c r="A571" s="5">
        <v>12079.0</v>
      </c>
      <c r="D571" s="90" t="s">
        <v>21</v>
      </c>
      <c r="E571" s="90" t="s">
        <v>547</v>
      </c>
      <c r="F571" s="5">
        <v>2019.0</v>
      </c>
      <c r="G571" s="5" t="s">
        <v>544</v>
      </c>
      <c r="H571" s="5" t="s">
        <v>36</v>
      </c>
      <c r="I571" s="5" t="s">
        <v>545</v>
      </c>
      <c r="J571" s="5">
        <v>1.0</v>
      </c>
      <c r="K571" s="5" t="s">
        <v>30</v>
      </c>
      <c r="M571" s="5">
        <v>50.0</v>
      </c>
    </row>
    <row r="572">
      <c r="A572" s="5">
        <v>12171.0</v>
      </c>
      <c r="D572" s="90" t="s">
        <v>21</v>
      </c>
      <c r="E572" s="90" t="s">
        <v>548</v>
      </c>
      <c r="F572" s="5">
        <v>2020.0</v>
      </c>
      <c r="G572" s="5" t="s">
        <v>549</v>
      </c>
      <c r="H572" s="5" t="s">
        <v>36</v>
      </c>
      <c r="I572" s="5" t="s">
        <v>550</v>
      </c>
      <c r="J572" s="5" t="s">
        <v>105</v>
      </c>
      <c r="K572" s="5" t="s">
        <v>30</v>
      </c>
      <c r="M572" s="5">
        <v>50.0</v>
      </c>
    </row>
    <row r="573">
      <c r="A573" s="5" t="s">
        <v>2854</v>
      </c>
      <c r="D573" s="90" t="s">
        <v>66</v>
      </c>
      <c r="E573" s="90" t="s">
        <v>551</v>
      </c>
      <c r="F573" s="5">
        <v>2020.0</v>
      </c>
      <c r="G573" s="5" t="s">
        <v>23</v>
      </c>
      <c r="H573" s="5" t="s">
        <v>46</v>
      </c>
      <c r="I573" s="5">
        <v>49.0</v>
      </c>
      <c r="J573" s="5" t="s">
        <v>506</v>
      </c>
      <c r="K573" s="5" t="s">
        <v>244</v>
      </c>
      <c r="M573" s="5">
        <v>50.0</v>
      </c>
    </row>
    <row r="574">
      <c r="A574" s="5" t="s">
        <v>2854</v>
      </c>
      <c r="D574" s="112"/>
      <c r="E574" s="90" t="s">
        <v>552</v>
      </c>
      <c r="F574" s="5">
        <v>2020.0</v>
      </c>
      <c r="G574" s="5" t="s">
        <v>23</v>
      </c>
      <c r="H574" s="5" t="s">
        <v>46</v>
      </c>
      <c r="I574" s="5">
        <v>49.0</v>
      </c>
      <c r="J574" s="5" t="s">
        <v>506</v>
      </c>
      <c r="K574" s="5" t="s">
        <v>25</v>
      </c>
      <c r="M574" s="5">
        <v>50.0</v>
      </c>
    </row>
    <row r="575">
      <c r="A575" s="5" t="s">
        <v>2854</v>
      </c>
      <c r="D575" s="112"/>
      <c r="E575" s="90" t="s">
        <v>553</v>
      </c>
      <c r="F575" s="5">
        <v>1990.0</v>
      </c>
      <c r="G575" s="5" t="s">
        <v>90</v>
      </c>
      <c r="H575" s="5" t="s">
        <v>190</v>
      </c>
      <c r="I575" s="5">
        <v>697.0</v>
      </c>
      <c r="J575" s="5" t="s">
        <v>105</v>
      </c>
      <c r="K575" s="5" t="s">
        <v>25</v>
      </c>
      <c r="M575" s="5">
        <v>50.0</v>
      </c>
    </row>
    <row r="576">
      <c r="A576" s="5" t="s">
        <v>2854</v>
      </c>
      <c r="D576" s="112"/>
      <c r="E576" s="90" t="s">
        <v>554</v>
      </c>
      <c r="F576" s="5">
        <v>1990.0</v>
      </c>
      <c r="G576" s="5" t="s">
        <v>90</v>
      </c>
      <c r="H576" s="5" t="s">
        <v>190</v>
      </c>
      <c r="I576" s="5">
        <v>697.0</v>
      </c>
      <c r="J576" s="5" t="s">
        <v>105</v>
      </c>
      <c r="K576" s="5" t="s">
        <v>25</v>
      </c>
      <c r="M576" s="5">
        <v>50.0</v>
      </c>
    </row>
    <row r="577">
      <c r="A577" s="5" t="s">
        <v>2854</v>
      </c>
      <c r="D577" s="112"/>
      <c r="E577" s="90" t="s">
        <v>555</v>
      </c>
      <c r="F577" s="5">
        <v>1990.0</v>
      </c>
      <c r="G577" s="5" t="s">
        <v>90</v>
      </c>
      <c r="H577" s="5" t="s">
        <v>190</v>
      </c>
      <c r="I577" s="5">
        <v>697.0</v>
      </c>
      <c r="J577" s="5" t="s">
        <v>105</v>
      </c>
      <c r="K577" s="5" t="s">
        <v>25</v>
      </c>
      <c r="M577" s="5">
        <v>50.0</v>
      </c>
    </row>
    <row r="578">
      <c r="A578" s="5" t="s">
        <v>2854</v>
      </c>
      <c r="D578" s="112"/>
      <c r="E578" s="90" t="s">
        <v>556</v>
      </c>
      <c r="F578" s="5">
        <v>1990.0</v>
      </c>
      <c r="G578" s="5" t="s">
        <v>90</v>
      </c>
      <c r="H578" s="5" t="s">
        <v>190</v>
      </c>
      <c r="I578" s="5">
        <v>697.0</v>
      </c>
      <c r="J578" s="5" t="s">
        <v>105</v>
      </c>
      <c r="K578" s="5" t="s">
        <v>25</v>
      </c>
      <c r="M578" s="5">
        <v>50.0</v>
      </c>
    </row>
    <row r="579">
      <c r="A579" s="5" t="s">
        <v>2854</v>
      </c>
      <c r="D579" s="112"/>
      <c r="E579" s="90" t="s">
        <v>557</v>
      </c>
      <c r="F579" s="5">
        <v>1990.0</v>
      </c>
      <c r="G579" s="5" t="s">
        <v>90</v>
      </c>
      <c r="H579" s="5" t="s">
        <v>190</v>
      </c>
      <c r="I579" s="5">
        <v>697.0</v>
      </c>
      <c r="J579" s="5" t="s">
        <v>105</v>
      </c>
      <c r="K579" s="5" t="s">
        <v>25</v>
      </c>
      <c r="M579" s="5">
        <v>50.0</v>
      </c>
    </row>
    <row r="580">
      <c r="A580" s="5" t="s">
        <v>2854</v>
      </c>
      <c r="D580" s="112"/>
      <c r="E580" s="90" t="s">
        <v>558</v>
      </c>
      <c r="F580" s="5">
        <v>1990.0</v>
      </c>
      <c r="G580" s="5" t="s">
        <v>90</v>
      </c>
      <c r="H580" s="5" t="s">
        <v>190</v>
      </c>
      <c r="I580" s="5">
        <v>697.0</v>
      </c>
      <c r="J580" s="5" t="s">
        <v>105</v>
      </c>
      <c r="K580" s="5" t="s">
        <v>25</v>
      </c>
      <c r="M580" s="5">
        <v>50.0</v>
      </c>
    </row>
    <row r="581">
      <c r="A581" s="5" t="s">
        <v>2854</v>
      </c>
      <c r="D581" s="112"/>
      <c r="E581" s="90" t="s">
        <v>559</v>
      </c>
      <c r="F581" s="5">
        <v>1990.0</v>
      </c>
      <c r="G581" s="5" t="s">
        <v>90</v>
      </c>
      <c r="H581" s="5" t="s">
        <v>190</v>
      </c>
      <c r="I581" s="5">
        <v>697.0</v>
      </c>
      <c r="J581" s="5" t="s">
        <v>105</v>
      </c>
      <c r="K581" s="5" t="s">
        <v>25</v>
      </c>
      <c r="M581" s="5">
        <v>50.0</v>
      </c>
    </row>
    <row r="582">
      <c r="A582" s="5" t="s">
        <v>2854</v>
      </c>
      <c r="D582" s="112"/>
      <c r="E582" s="90" t="s">
        <v>560</v>
      </c>
      <c r="F582" s="5">
        <v>1990.0</v>
      </c>
      <c r="G582" s="5" t="s">
        <v>90</v>
      </c>
      <c r="H582" s="5" t="s">
        <v>190</v>
      </c>
      <c r="I582" s="5">
        <v>697.0</v>
      </c>
      <c r="J582" s="5" t="s">
        <v>105</v>
      </c>
      <c r="K582" s="5" t="s">
        <v>25</v>
      </c>
      <c r="M582" s="5">
        <v>50.0</v>
      </c>
    </row>
    <row r="583">
      <c r="A583" s="5" t="s">
        <v>2854</v>
      </c>
      <c r="D583" s="112"/>
      <c r="E583" s="90" t="s">
        <v>561</v>
      </c>
      <c r="F583" s="5">
        <v>1990.0</v>
      </c>
      <c r="G583" s="5" t="s">
        <v>90</v>
      </c>
      <c r="H583" s="5" t="s">
        <v>190</v>
      </c>
      <c r="I583" s="5">
        <v>697.0</v>
      </c>
      <c r="J583" s="5" t="s">
        <v>105</v>
      </c>
      <c r="K583" s="5" t="s">
        <v>25</v>
      </c>
      <c r="M583" s="5">
        <v>50.0</v>
      </c>
    </row>
    <row r="584">
      <c r="A584" s="5" t="s">
        <v>2854</v>
      </c>
      <c r="D584" s="112"/>
      <c r="E584" s="90" t="s">
        <v>562</v>
      </c>
      <c r="F584" s="5">
        <v>1990.0</v>
      </c>
      <c r="G584" s="5" t="s">
        <v>90</v>
      </c>
      <c r="H584" s="5" t="s">
        <v>190</v>
      </c>
      <c r="I584" s="5">
        <v>697.0</v>
      </c>
      <c r="J584" s="5" t="s">
        <v>105</v>
      </c>
      <c r="K584" s="5" t="s">
        <v>25</v>
      </c>
      <c r="M584" s="5">
        <v>50.0</v>
      </c>
    </row>
    <row r="585">
      <c r="A585" s="5" t="s">
        <v>2854</v>
      </c>
      <c r="D585" s="112"/>
      <c r="E585" s="90" t="s">
        <v>563</v>
      </c>
      <c r="F585" s="5">
        <v>1990.0</v>
      </c>
      <c r="G585" s="5" t="s">
        <v>90</v>
      </c>
      <c r="H585" s="5" t="s">
        <v>190</v>
      </c>
      <c r="I585" s="5">
        <v>697.0</v>
      </c>
      <c r="J585" s="5" t="s">
        <v>105</v>
      </c>
      <c r="K585" s="5" t="s">
        <v>25</v>
      </c>
      <c r="M585" s="5">
        <v>50.0</v>
      </c>
    </row>
    <row r="586">
      <c r="A586" s="5" t="s">
        <v>2854</v>
      </c>
      <c r="D586" s="112"/>
      <c r="E586" s="90" t="s">
        <v>564</v>
      </c>
      <c r="F586" s="5">
        <v>1990.0</v>
      </c>
      <c r="G586" s="5" t="s">
        <v>90</v>
      </c>
      <c r="H586" s="5" t="s">
        <v>190</v>
      </c>
      <c r="I586" s="5">
        <v>697.0</v>
      </c>
      <c r="J586" s="5" t="s">
        <v>105</v>
      </c>
      <c r="K586" s="5" t="s">
        <v>25</v>
      </c>
      <c r="M586" s="5">
        <v>50.0</v>
      </c>
    </row>
    <row r="587">
      <c r="A587" s="5" t="s">
        <v>2854</v>
      </c>
      <c r="D587" s="112"/>
      <c r="E587" s="90" t="s">
        <v>565</v>
      </c>
      <c r="F587" s="5">
        <v>1990.0</v>
      </c>
      <c r="G587" s="5" t="s">
        <v>90</v>
      </c>
      <c r="H587" s="5" t="s">
        <v>190</v>
      </c>
      <c r="I587" s="5">
        <v>697.0</v>
      </c>
      <c r="J587" s="5" t="s">
        <v>105</v>
      </c>
      <c r="K587" s="5" t="s">
        <v>25</v>
      </c>
      <c r="M587" s="5">
        <v>50.0</v>
      </c>
    </row>
    <row r="588">
      <c r="A588" s="5" t="s">
        <v>2854</v>
      </c>
      <c r="D588" s="112"/>
      <c r="E588" s="90" t="s">
        <v>566</v>
      </c>
      <c r="F588" s="5">
        <v>1990.0</v>
      </c>
      <c r="G588" s="5" t="s">
        <v>90</v>
      </c>
      <c r="H588" s="5" t="s">
        <v>190</v>
      </c>
      <c r="I588" s="5">
        <v>697.0</v>
      </c>
      <c r="J588" s="5" t="s">
        <v>105</v>
      </c>
      <c r="K588" s="5" t="s">
        <v>25</v>
      </c>
      <c r="M588" s="5">
        <v>50.0</v>
      </c>
    </row>
    <row r="589">
      <c r="A589" s="5" t="s">
        <v>2854</v>
      </c>
      <c r="D589" s="112"/>
      <c r="E589" s="90" t="s">
        <v>567</v>
      </c>
      <c r="F589" s="5">
        <v>1990.0</v>
      </c>
      <c r="G589" s="5" t="s">
        <v>90</v>
      </c>
      <c r="H589" s="5" t="s">
        <v>190</v>
      </c>
      <c r="I589" s="5">
        <v>697.0</v>
      </c>
      <c r="J589" s="5" t="s">
        <v>105</v>
      </c>
      <c r="K589" s="5" t="s">
        <v>25</v>
      </c>
      <c r="M589" s="5">
        <v>50.0</v>
      </c>
    </row>
    <row r="590">
      <c r="A590" s="5" t="s">
        <v>2854</v>
      </c>
      <c r="D590" s="112"/>
      <c r="E590" s="90" t="s">
        <v>568</v>
      </c>
      <c r="F590" s="5">
        <v>1990.0</v>
      </c>
      <c r="G590" s="5" t="s">
        <v>90</v>
      </c>
      <c r="H590" s="5" t="s">
        <v>190</v>
      </c>
      <c r="I590" s="5">
        <v>697.0</v>
      </c>
      <c r="J590" s="5" t="s">
        <v>105</v>
      </c>
      <c r="K590" s="5" t="s">
        <v>25</v>
      </c>
      <c r="M590" s="5">
        <v>50.0</v>
      </c>
    </row>
    <row r="591">
      <c r="A591" s="5" t="s">
        <v>2854</v>
      </c>
      <c r="D591" s="112"/>
      <c r="E591" s="90" t="s">
        <v>569</v>
      </c>
      <c r="F591" s="5">
        <v>1990.0</v>
      </c>
      <c r="G591" s="5" t="s">
        <v>90</v>
      </c>
      <c r="H591" s="5" t="s">
        <v>190</v>
      </c>
      <c r="I591" s="5">
        <v>697.0</v>
      </c>
      <c r="J591" s="5" t="s">
        <v>105</v>
      </c>
      <c r="K591" s="5" t="s">
        <v>25</v>
      </c>
      <c r="M591" s="5">
        <v>50.0</v>
      </c>
    </row>
    <row r="592">
      <c r="A592" s="5" t="s">
        <v>2854</v>
      </c>
      <c r="D592" s="112"/>
      <c r="E592" s="90" t="s">
        <v>570</v>
      </c>
      <c r="F592" s="5">
        <v>1990.0</v>
      </c>
      <c r="G592" s="5" t="s">
        <v>90</v>
      </c>
      <c r="H592" s="5" t="s">
        <v>190</v>
      </c>
      <c r="I592" s="5">
        <v>697.0</v>
      </c>
      <c r="J592" s="5" t="s">
        <v>105</v>
      </c>
      <c r="K592" s="5" t="s">
        <v>25</v>
      </c>
      <c r="M592" s="5">
        <v>50.0</v>
      </c>
    </row>
    <row r="593">
      <c r="A593" s="5" t="s">
        <v>2854</v>
      </c>
      <c r="D593" s="112"/>
      <c r="E593" s="90" t="s">
        <v>571</v>
      </c>
      <c r="F593" s="5">
        <v>1990.0</v>
      </c>
      <c r="G593" s="5" t="s">
        <v>90</v>
      </c>
      <c r="H593" s="5" t="s">
        <v>190</v>
      </c>
      <c r="I593" s="5">
        <v>697.0</v>
      </c>
      <c r="J593" s="5" t="s">
        <v>105</v>
      </c>
      <c r="K593" s="5" t="s">
        <v>25</v>
      </c>
      <c r="M593" s="5">
        <v>50.0</v>
      </c>
    </row>
    <row r="594">
      <c r="A594" s="5" t="s">
        <v>2854</v>
      </c>
      <c r="D594" s="112"/>
      <c r="E594" s="90" t="s">
        <v>572</v>
      </c>
      <c r="F594" s="5">
        <v>1990.0</v>
      </c>
      <c r="G594" s="5" t="s">
        <v>90</v>
      </c>
      <c r="H594" s="5" t="s">
        <v>190</v>
      </c>
      <c r="I594" s="5">
        <v>697.0</v>
      </c>
      <c r="J594" s="5" t="s">
        <v>105</v>
      </c>
      <c r="K594" s="5" t="s">
        <v>25</v>
      </c>
      <c r="M594" s="5">
        <v>50.0</v>
      </c>
    </row>
    <row r="595">
      <c r="A595" s="5" t="s">
        <v>2854</v>
      </c>
      <c r="D595" s="112"/>
      <c r="E595" s="90" t="s">
        <v>573</v>
      </c>
      <c r="F595" s="5">
        <v>1990.0</v>
      </c>
      <c r="G595" s="5" t="s">
        <v>90</v>
      </c>
      <c r="H595" s="5" t="s">
        <v>190</v>
      </c>
      <c r="I595" s="5">
        <v>697.0</v>
      </c>
      <c r="J595" s="5" t="s">
        <v>105</v>
      </c>
      <c r="K595" s="5" t="s">
        <v>25</v>
      </c>
      <c r="M595" s="5">
        <v>50.0</v>
      </c>
    </row>
    <row r="596">
      <c r="A596" s="5" t="s">
        <v>2854</v>
      </c>
      <c r="D596" s="112"/>
      <c r="E596" s="90" t="s">
        <v>574</v>
      </c>
      <c r="F596" s="5">
        <v>1990.0</v>
      </c>
      <c r="G596" s="5" t="s">
        <v>90</v>
      </c>
      <c r="H596" s="5" t="s">
        <v>190</v>
      </c>
      <c r="I596" s="5">
        <v>697.0</v>
      </c>
      <c r="J596" s="5" t="s">
        <v>105</v>
      </c>
      <c r="K596" s="5" t="s">
        <v>25</v>
      </c>
      <c r="M596" s="5">
        <v>50.0</v>
      </c>
    </row>
    <row r="597">
      <c r="A597" s="5" t="s">
        <v>2854</v>
      </c>
      <c r="D597" s="112"/>
      <c r="E597" s="90" t="s">
        <v>575</v>
      </c>
      <c r="F597" s="5">
        <v>1990.0</v>
      </c>
      <c r="G597" s="5" t="s">
        <v>90</v>
      </c>
      <c r="H597" s="5" t="s">
        <v>190</v>
      </c>
      <c r="I597" s="5">
        <v>697.0</v>
      </c>
      <c r="J597" s="5" t="s">
        <v>105</v>
      </c>
      <c r="K597" s="5" t="s">
        <v>25</v>
      </c>
      <c r="M597" s="5">
        <v>50.0</v>
      </c>
    </row>
    <row r="598">
      <c r="A598" s="5" t="s">
        <v>2854</v>
      </c>
      <c r="D598" s="112"/>
      <c r="E598" s="90" t="s">
        <v>576</v>
      </c>
      <c r="F598" s="5">
        <v>1990.0</v>
      </c>
      <c r="G598" s="5" t="s">
        <v>90</v>
      </c>
      <c r="H598" s="5" t="s">
        <v>190</v>
      </c>
      <c r="I598" s="5">
        <v>697.0</v>
      </c>
      <c r="J598" s="5" t="s">
        <v>105</v>
      </c>
      <c r="K598" s="5" t="s">
        <v>25</v>
      </c>
      <c r="M598" s="5">
        <v>50.0</v>
      </c>
    </row>
    <row r="599">
      <c r="A599" s="5" t="s">
        <v>2854</v>
      </c>
      <c r="D599" s="112"/>
      <c r="E599" s="90" t="s">
        <v>577</v>
      </c>
      <c r="F599" s="5">
        <v>1990.0</v>
      </c>
      <c r="G599" s="5" t="s">
        <v>90</v>
      </c>
      <c r="H599" s="5" t="s">
        <v>190</v>
      </c>
      <c r="I599" s="5">
        <v>697.0</v>
      </c>
      <c r="J599" s="5" t="s">
        <v>105</v>
      </c>
      <c r="K599" s="5" t="s">
        <v>25</v>
      </c>
      <c r="M599" s="5">
        <v>50.0</v>
      </c>
    </row>
    <row r="600">
      <c r="A600" s="5" t="s">
        <v>2854</v>
      </c>
      <c r="D600" s="112"/>
      <c r="E600" s="90" t="s">
        <v>578</v>
      </c>
      <c r="F600" s="5">
        <v>1990.0</v>
      </c>
      <c r="G600" s="5" t="s">
        <v>90</v>
      </c>
      <c r="H600" s="5" t="s">
        <v>190</v>
      </c>
      <c r="I600" s="5">
        <v>697.0</v>
      </c>
      <c r="J600" s="5" t="s">
        <v>105</v>
      </c>
      <c r="K600" s="5" t="s">
        <v>25</v>
      </c>
      <c r="M600" s="5">
        <v>50.0</v>
      </c>
    </row>
    <row r="601">
      <c r="A601" s="5" t="s">
        <v>2854</v>
      </c>
      <c r="D601" s="112"/>
      <c r="E601" s="90" t="s">
        <v>579</v>
      </c>
      <c r="F601" s="5">
        <v>1990.0</v>
      </c>
      <c r="G601" s="5" t="s">
        <v>90</v>
      </c>
      <c r="H601" s="5" t="s">
        <v>190</v>
      </c>
      <c r="I601" s="5">
        <v>697.0</v>
      </c>
      <c r="J601" s="5" t="s">
        <v>105</v>
      </c>
      <c r="K601" s="5" t="s">
        <v>25</v>
      </c>
      <c r="M601" s="5">
        <v>50.0</v>
      </c>
    </row>
    <row r="602">
      <c r="A602" s="5" t="s">
        <v>2854</v>
      </c>
      <c r="D602" s="112"/>
      <c r="E602" s="90" t="s">
        <v>580</v>
      </c>
      <c r="F602" s="5">
        <v>1990.0</v>
      </c>
      <c r="G602" s="5" t="s">
        <v>90</v>
      </c>
      <c r="H602" s="5" t="s">
        <v>190</v>
      </c>
      <c r="I602" s="5">
        <v>697.0</v>
      </c>
      <c r="J602" s="5" t="s">
        <v>105</v>
      </c>
      <c r="K602" s="5" t="s">
        <v>25</v>
      </c>
      <c r="M602" s="5">
        <v>50.0</v>
      </c>
    </row>
    <row r="603">
      <c r="A603" s="5" t="s">
        <v>2854</v>
      </c>
      <c r="D603" s="112"/>
      <c r="E603" s="90" t="s">
        <v>553</v>
      </c>
      <c r="F603" s="5">
        <v>1990.0</v>
      </c>
      <c r="G603" s="5" t="s">
        <v>90</v>
      </c>
      <c r="H603" s="5" t="s">
        <v>190</v>
      </c>
      <c r="I603" s="5">
        <v>697.0</v>
      </c>
      <c r="J603" s="5" t="s">
        <v>105</v>
      </c>
      <c r="K603" s="5" t="s">
        <v>25</v>
      </c>
      <c r="M603" s="5">
        <v>50.0</v>
      </c>
    </row>
    <row r="604">
      <c r="A604" s="5" t="s">
        <v>2854</v>
      </c>
      <c r="D604" s="112"/>
      <c r="E604" s="90" t="s">
        <v>553</v>
      </c>
      <c r="F604" s="5">
        <v>1990.0</v>
      </c>
      <c r="G604" s="5" t="s">
        <v>90</v>
      </c>
      <c r="H604" s="5" t="s">
        <v>190</v>
      </c>
      <c r="I604" s="5">
        <v>697.0</v>
      </c>
      <c r="J604" s="5" t="s">
        <v>105</v>
      </c>
      <c r="K604" s="5" t="s">
        <v>25</v>
      </c>
      <c r="M604" s="5">
        <v>50.0</v>
      </c>
    </row>
    <row r="605">
      <c r="A605" s="5" t="s">
        <v>2854</v>
      </c>
      <c r="D605" s="112"/>
      <c r="E605" s="90" t="s">
        <v>581</v>
      </c>
      <c r="F605" s="5">
        <v>1986.0</v>
      </c>
      <c r="G605" s="5" t="s">
        <v>582</v>
      </c>
      <c r="H605" s="5" t="s">
        <v>190</v>
      </c>
      <c r="I605" s="5">
        <v>38.0</v>
      </c>
      <c r="J605" s="5" t="s">
        <v>105</v>
      </c>
      <c r="K605" s="5" t="s">
        <v>25</v>
      </c>
      <c r="M605" s="5">
        <v>50.0</v>
      </c>
    </row>
    <row r="606">
      <c r="A606" s="5" t="s">
        <v>2854</v>
      </c>
      <c r="D606" s="112"/>
      <c r="E606" s="90" t="s">
        <v>583</v>
      </c>
      <c r="F606" s="5">
        <v>1986.0</v>
      </c>
      <c r="G606" s="5" t="s">
        <v>582</v>
      </c>
      <c r="H606" s="5" t="s">
        <v>190</v>
      </c>
      <c r="I606" s="5">
        <v>38.0</v>
      </c>
      <c r="J606" s="5" t="s">
        <v>105</v>
      </c>
      <c r="K606" s="5" t="s">
        <v>25</v>
      </c>
      <c r="M606" s="5">
        <v>50.0</v>
      </c>
    </row>
    <row r="607">
      <c r="A607" s="5" t="s">
        <v>2854</v>
      </c>
      <c r="D607" s="112"/>
      <c r="E607" s="90" t="s">
        <v>584</v>
      </c>
      <c r="F607" s="5">
        <v>1986.0</v>
      </c>
      <c r="G607" s="5" t="s">
        <v>582</v>
      </c>
      <c r="H607" s="5" t="s">
        <v>190</v>
      </c>
      <c r="I607" s="5">
        <v>38.0</v>
      </c>
      <c r="J607" s="5" t="s">
        <v>105</v>
      </c>
      <c r="K607" s="5" t="s">
        <v>25</v>
      </c>
      <c r="M607" s="5">
        <v>50.0</v>
      </c>
    </row>
    <row r="608">
      <c r="A608" s="5" t="s">
        <v>2854</v>
      </c>
      <c r="D608" s="112"/>
      <c r="E608" s="90" t="s">
        <v>585</v>
      </c>
      <c r="F608" s="5">
        <v>1986.0</v>
      </c>
      <c r="G608" s="5" t="s">
        <v>582</v>
      </c>
      <c r="H608" s="5" t="s">
        <v>190</v>
      </c>
      <c r="I608" s="5">
        <v>38.0</v>
      </c>
      <c r="J608" s="5" t="s">
        <v>105</v>
      </c>
      <c r="K608" s="5" t="s">
        <v>25</v>
      </c>
      <c r="M608" s="5">
        <v>50.0</v>
      </c>
    </row>
    <row r="609">
      <c r="A609" s="5" t="s">
        <v>2854</v>
      </c>
      <c r="D609" s="90" t="s">
        <v>66</v>
      </c>
      <c r="E609" s="90" t="s">
        <v>586</v>
      </c>
      <c r="F609" s="5">
        <v>1993.0</v>
      </c>
      <c r="G609" s="5" t="s">
        <v>62</v>
      </c>
      <c r="H609" s="5" t="s">
        <v>145</v>
      </c>
      <c r="I609" s="5">
        <v>98.0</v>
      </c>
      <c r="J609" s="5" t="s">
        <v>105</v>
      </c>
      <c r="K609" s="5" t="s">
        <v>467</v>
      </c>
      <c r="M609" s="5">
        <v>50.0</v>
      </c>
    </row>
    <row r="610">
      <c r="A610" s="5" t="s">
        <v>2854</v>
      </c>
      <c r="D610" s="90" t="s">
        <v>149</v>
      </c>
      <c r="E610" s="90" t="s">
        <v>587</v>
      </c>
      <c r="F610" s="5">
        <v>2001.0</v>
      </c>
      <c r="G610" s="5" t="s">
        <v>588</v>
      </c>
      <c r="H610" s="5" t="s">
        <v>589</v>
      </c>
      <c r="I610" s="5">
        <v>564.0</v>
      </c>
      <c r="J610" s="5" t="s">
        <v>105</v>
      </c>
      <c r="K610" s="5" t="s">
        <v>155</v>
      </c>
      <c r="M610" s="5">
        <v>50.0</v>
      </c>
    </row>
    <row r="611">
      <c r="A611" s="5" t="s">
        <v>2854</v>
      </c>
      <c r="D611" s="90" t="s">
        <v>149</v>
      </c>
      <c r="E611" s="90" t="s">
        <v>590</v>
      </c>
      <c r="F611" s="5">
        <v>2001.0</v>
      </c>
      <c r="G611" s="5" t="s">
        <v>588</v>
      </c>
      <c r="H611" s="5" t="s">
        <v>589</v>
      </c>
      <c r="I611" s="5">
        <v>564.0</v>
      </c>
      <c r="J611" s="5" t="s">
        <v>105</v>
      </c>
      <c r="K611" s="5" t="s">
        <v>155</v>
      </c>
      <c r="M611" s="5">
        <v>50.0</v>
      </c>
    </row>
    <row r="612">
      <c r="A612" s="5" t="s">
        <v>2854</v>
      </c>
      <c r="D612" s="90" t="s">
        <v>149</v>
      </c>
      <c r="E612" s="90" t="s">
        <v>591</v>
      </c>
      <c r="F612" s="5">
        <v>2001.0</v>
      </c>
      <c r="G612" s="5" t="s">
        <v>588</v>
      </c>
      <c r="H612" s="5" t="s">
        <v>589</v>
      </c>
      <c r="I612" s="5">
        <v>564.0</v>
      </c>
      <c r="J612" s="5" t="s">
        <v>105</v>
      </c>
      <c r="K612" s="5" t="s">
        <v>155</v>
      </c>
      <c r="M612" s="5">
        <v>50.0</v>
      </c>
    </row>
    <row r="613">
      <c r="A613" s="5" t="s">
        <v>2854</v>
      </c>
      <c r="B613" s="5" t="s">
        <v>4158</v>
      </c>
      <c r="D613" s="90" t="s">
        <v>149</v>
      </c>
      <c r="E613" s="90" t="s">
        <v>592</v>
      </c>
      <c r="F613" s="5">
        <v>2001.0</v>
      </c>
      <c r="G613" s="5" t="s">
        <v>588</v>
      </c>
      <c r="H613" s="5" t="s">
        <v>589</v>
      </c>
      <c r="I613" s="5">
        <v>564.0</v>
      </c>
      <c r="J613" s="5" t="s">
        <v>105</v>
      </c>
      <c r="K613" s="5" t="s">
        <v>155</v>
      </c>
      <c r="M613" s="5">
        <v>50.0</v>
      </c>
    </row>
    <row r="614">
      <c r="A614" s="5" t="s">
        <v>2854</v>
      </c>
      <c r="D614" s="90" t="s">
        <v>149</v>
      </c>
      <c r="E614" s="90" t="s">
        <v>593</v>
      </c>
      <c r="F614" s="5">
        <v>2001.0</v>
      </c>
      <c r="G614" s="5" t="s">
        <v>588</v>
      </c>
      <c r="H614" s="5" t="s">
        <v>589</v>
      </c>
      <c r="I614" s="5">
        <v>564.0</v>
      </c>
      <c r="J614" s="5" t="s">
        <v>105</v>
      </c>
      <c r="K614" s="5" t="s">
        <v>155</v>
      </c>
      <c r="M614" s="5">
        <v>50.0</v>
      </c>
    </row>
    <row r="615">
      <c r="A615" s="5" t="s">
        <v>2854</v>
      </c>
      <c r="D615" s="90" t="s">
        <v>149</v>
      </c>
      <c r="E615" s="90" t="s">
        <v>594</v>
      </c>
      <c r="F615" s="5">
        <v>2001.0</v>
      </c>
      <c r="G615" s="5" t="s">
        <v>588</v>
      </c>
      <c r="H615" s="5" t="s">
        <v>589</v>
      </c>
      <c r="I615" s="5">
        <v>564.0</v>
      </c>
      <c r="J615" s="5" t="s">
        <v>105</v>
      </c>
      <c r="K615" s="5" t="s">
        <v>155</v>
      </c>
      <c r="M615" s="5">
        <v>50.0</v>
      </c>
    </row>
    <row r="616">
      <c r="A616" s="5" t="s">
        <v>2854</v>
      </c>
      <c r="D616" s="90" t="s">
        <v>149</v>
      </c>
      <c r="E616" s="90" t="s">
        <v>595</v>
      </c>
      <c r="F616" s="5">
        <v>2001.0</v>
      </c>
      <c r="G616" s="5" t="s">
        <v>588</v>
      </c>
      <c r="H616" s="5" t="s">
        <v>589</v>
      </c>
      <c r="I616" s="5">
        <v>564.0</v>
      </c>
      <c r="J616" s="5" t="s">
        <v>105</v>
      </c>
      <c r="K616" s="5" t="s">
        <v>155</v>
      </c>
      <c r="M616" s="5">
        <v>50.0</v>
      </c>
    </row>
    <row r="617">
      <c r="A617" s="5" t="s">
        <v>2854</v>
      </c>
      <c r="D617" s="90" t="s">
        <v>21</v>
      </c>
      <c r="E617" s="90" t="s">
        <v>596</v>
      </c>
      <c r="F617" s="5">
        <v>1992.0</v>
      </c>
      <c r="G617" s="5" t="s">
        <v>134</v>
      </c>
      <c r="H617" s="5" t="s">
        <v>107</v>
      </c>
      <c r="I617" s="5">
        <v>2.0</v>
      </c>
      <c r="J617" s="5" t="s">
        <v>105</v>
      </c>
      <c r="K617" s="5" t="s">
        <v>30</v>
      </c>
      <c r="M617" s="5">
        <v>50.0</v>
      </c>
    </row>
    <row r="618">
      <c r="A618" s="5" t="s">
        <v>2854</v>
      </c>
      <c r="D618" s="90" t="s">
        <v>21</v>
      </c>
      <c r="E618" s="90" t="s">
        <v>597</v>
      </c>
      <c r="F618" s="5">
        <v>1992.0</v>
      </c>
      <c r="G618" s="5" t="s">
        <v>134</v>
      </c>
      <c r="H618" s="5" t="s">
        <v>107</v>
      </c>
      <c r="I618" s="5">
        <v>2.0</v>
      </c>
      <c r="J618" s="5" t="s">
        <v>105</v>
      </c>
      <c r="K618" s="5" t="s">
        <v>30</v>
      </c>
      <c r="M618" s="5">
        <v>50.0</v>
      </c>
    </row>
    <row r="619">
      <c r="A619" s="5" t="s">
        <v>2854</v>
      </c>
      <c r="D619" s="90" t="s">
        <v>21</v>
      </c>
      <c r="E619" s="90" t="s">
        <v>598</v>
      </c>
      <c r="F619" s="5">
        <v>1992.0</v>
      </c>
      <c r="G619" s="5" t="s">
        <v>134</v>
      </c>
      <c r="H619" s="5" t="s">
        <v>107</v>
      </c>
      <c r="I619" s="5">
        <v>2.0</v>
      </c>
      <c r="J619" s="5" t="s">
        <v>105</v>
      </c>
      <c r="K619" s="5" t="s">
        <v>30</v>
      </c>
      <c r="M619" s="5">
        <v>50.0</v>
      </c>
    </row>
    <row r="620">
      <c r="A620" s="5" t="s">
        <v>2854</v>
      </c>
      <c r="D620" s="90" t="s">
        <v>21</v>
      </c>
      <c r="E620" s="90" t="s">
        <v>599</v>
      </c>
      <c r="F620" s="5">
        <v>1994.0</v>
      </c>
      <c r="G620" s="5" t="s">
        <v>144</v>
      </c>
      <c r="H620" s="5" t="s">
        <v>145</v>
      </c>
      <c r="I620" s="5">
        <v>124.0</v>
      </c>
      <c r="J620" s="5" t="s">
        <v>105</v>
      </c>
      <c r="K620" s="5" t="s">
        <v>30</v>
      </c>
      <c r="M620" s="5">
        <v>50.0</v>
      </c>
    </row>
    <row r="621">
      <c r="A621" s="5" t="s">
        <v>2854</v>
      </c>
      <c r="D621" s="90" t="s">
        <v>21</v>
      </c>
      <c r="E621" s="90" t="s">
        <v>600</v>
      </c>
      <c r="F621" s="5">
        <v>1994.0</v>
      </c>
      <c r="G621" s="5" t="s">
        <v>144</v>
      </c>
      <c r="H621" s="5" t="s">
        <v>145</v>
      </c>
      <c r="I621" s="5">
        <v>124.0</v>
      </c>
      <c r="J621" s="5" t="s">
        <v>105</v>
      </c>
      <c r="K621" s="5" t="s">
        <v>30</v>
      </c>
      <c r="M621" s="5">
        <v>50.0</v>
      </c>
    </row>
    <row r="622">
      <c r="A622" s="5" t="s">
        <v>2854</v>
      </c>
      <c r="D622" s="90" t="s">
        <v>21</v>
      </c>
      <c r="E622" s="90" t="s">
        <v>601</v>
      </c>
      <c r="F622" s="5">
        <v>1994.0</v>
      </c>
      <c r="G622" s="5" t="s">
        <v>144</v>
      </c>
      <c r="H622" s="5" t="s">
        <v>145</v>
      </c>
      <c r="I622" s="5">
        <v>124.0</v>
      </c>
      <c r="J622" s="5" t="s">
        <v>105</v>
      </c>
      <c r="K622" s="5" t="s">
        <v>30</v>
      </c>
      <c r="M622" s="5">
        <v>50.0</v>
      </c>
    </row>
    <row r="623">
      <c r="A623" s="5" t="s">
        <v>2854</v>
      </c>
      <c r="D623" s="90" t="s">
        <v>21</v>
      </c>
      <c r="E623" s="90" t="s">
        <v>602</v>
      </c>
      <c r="F623" s="5">
        <v>1994.0</v>
      </c>
      <c r="G623" s="5" t="s">
        <v>144</v>
      </c>
      <c r="H623" s="5" t="s">
        <v>145</v>
      </c>
      <c r="I623" s="5">
        <v>124.0</v>
      </c>
      <c r="J623" s="5" t="s">
        <v>105</v>
      </c>
      <c r="K623" s="5" t="s">
        <v>30</v>
      </c>
      <c r="M623" s="5">
        <v>50.0</v>
      </c>
    </row>
    <row r="624">
      <c r="A624" s="5" t="s">
        <v>2854</v>
      </c>
      <c r="D624" s="90" t="s">
        <v>21</v>
      </c>
      <c r="E624" s="90" t="s">
        <v>603</v>
      </c>
      <c r="F624" s="5">
        <v>1994.0</v>
      </c>
      <c r="G624" s="5" t="s">
        <v>144</v>
      </c>
      <c r="H624" s="5" t="s">
        <v>145</v>
      </c>
      <c r="I624" s="5">
        <v>124.0</v>
      </c>
      <c r="J624" s="5" t="s">
        <v>105</v>
      </c>
      <c r="K624" s="5" t="s">
        <v>30</v>
      </c>
      <c r="M624" s="5">
        <v>50.0</v>
      </c>
    </row>
    <row r="625">
      <c r="A625" s="89" t="str">
        <f>A624+1</f>
        <v>#VALUE!</v>
      </c>
      <c r="B625" s="5"/>
      <c r="C625" s="5"/>
      <c r="D625" s="90" t="s">
        <v>21</v>
      </c>
      <c r="E625" s="90" t="s">
        <v>605</v>
      </c>
      <c r="F625" s="184">
        <v>2020.0</v>
      </c>
      <c r="G625" s="184" t="s">
        <v>23</v>
      </c>
      <c r="H625" s="184" t="s">
        <v>24</v>
      </c>
      <c r="I625" s="184">
        <v>60.0</v>
      </c>
      <c r="J625" s="185"/>
      <c r="K625" s="200" t="s">
        <v>30</v>
      </c>
      <c r="M625" s="5">
        <v>55.0</v>
      </c>
    </row>
    <row r="626">
      <c r="A626" s="5">
        <v>11729.0</v>
      </c>
      <c r="D626" s="90" t="s">
        <v>21</v>
      </c>
      <c r="E626" s="90" t="s">
        <v>606</v>
      </c>
      <c r="F626" s="5">
        <v>2019.0</v>
      </c>
      <c r="G626" s="5" t="s">
        <v>505</v>
      </c>
      <c r="H626" s="5" t="s">
        <v>79</v>
      </c>
      <c r="I626" s="5"/>
      <c r="J626" s="5">
        <v>26.0</v>
      </c>
      <c r="K626" s="5" t="s">
        <v>30</v>
      </c>
      <c r="M626" s="5">
        <v>55.0</v>
      </c>
    </row>
    <row r="627">
      <c r="A627" s="89">
        <f>A626+1</f>
        <v>11730</v>
      </c>
      <c r="D627" s="90" t="s">
        <v>21</v>
      </c>
      <c r="E627" s="90" t="s">
        <v>607</v>
      </c>
      <c r="F627" s="5">
        <v>2020.0</v>
      </c>
      <c r="G627" s="5" t="s">
        <v>23</v>
      </c>
      <c r="H627" s="5" t="s">
        <v>46</v>
      </c>
      <c r="I627" s="5" t="s">
        <v>608</v>
      </c>
      <c r="J627" s="5" t="s">
        <v>609</v>
      </c>
      <c r="K627" s="5" t="s">
        <v>25</v>
      </c>
      <c r="M627" s="5">
        <v>60.0</v>
      </c>
    </row>
    <row r="628">
      <c r="A628" s="89" t="str">
        <f>#REF!+1</f>
        <v>#REF!</v>
      </c>
      <c r="D628" s="90" t="s">
        <v>21</v>
      </c>
      <c r="E628" s="219" t="s">
        <v>610</v>
      </c>
      <c r="F628" s="5">
        <v>2020.0</v>
      </c>
      <c r="G628" s="5" t="s">
        <v>151</v>
      </c>
      <c r="H628" s="5" t="s">
        <v>611</v>
      </c>
      <c r="I628" s="5" t="s">
        <v>612</v>
      </c>
      <c r="J628" s="5" t="s">
        <v>613</v>
      </c>
      <c r="K628" s="5" t="s">
        <v>30</v>
      </c>
      <c r="M628" s="5">
        <v>60.0</v>
      </c>
    </row>
    <row r="629">
      <c r="A629" s="89" t="str">
        <f>'Drop 1 Football'!A604+1</f>
        <v>#VALUE!</v>
      </c>
      <c r="D629" s="90" t="s">
        <v>21</v>
      </c>
      <c r="E629" s="90" t="s">
        <v>614</v>
      </c>
      <c r="F629" s="5">
        <v>2019.0</v>
      </c>
      <c r="G629" s="5" t="s">
        <v>212</v>
      </c>
      <c r="H629" s="5" t="s">
        <v>81</v>
      </c>
      <c r="I629" s="5">
        <v>20.0</v>
      </c>
      <c r="J629" s="5" t="s">
        <v>214</v>
      </c>
      <c r="K629" s="5" t="s">
        <v>30</v>
      </c>
      <c r="M629" s="5">
        <v>60.0</v>
      </c>
    </row>
    <row r="630">
      <c r="A630" s="89" t="str">
        <f t="shared" ref="A630:A633" si="25">A629+1</f>
        <v>#VALUE!</v>
      </c>
      <c r="D630" s="90" t="s">
        <v>21</v>
      </c>
      <c r="E630" s="90" t="s">
        <v>615</v>
      </c>
      <c r="F630" s="5">
        <v>2019.0</v>
      </c>
      <c r="G630" s="5" t="s">
        <v>212</v>
      </c>
      <c r="H630" s="5" t="s">
        <v>81</v>
      </c>
      <c r="I630" s="5">
        <v>20.0</v>
      </c>
      <c r="J630" s="5" t="s">
        <v>214</v>
      </c>
      <c r="K630" s="5" t="s">
        <v>30</v>
      </c>
      <c r="M630" s="5">
        <v>60.0</v>
      </c>
    </row>
    <row r="631">
      <c r="A631" s="89" t="str">
        <f t="shared" si="25"/>
        <v>#VALUE!</v>
      </c>
      <c r="D631" s="90" t="s">
        <v>21</v>
      </c>
      <c r="E631" s="90" t="s">
        <v>616</v>
      </c>
      <c r="F631" s="5">
        <v>2019.0</v>
      </c>
      <c r="G631" s="5" t="s">
        <v>212</v>
      </c>
      <c r="H631" s="5" t="s">
        <v>81</v>
      </c>
      <c r="I631" s="5">
        <v>20.0</v>
      </c>
      <c r="J631" s="5" t="s">
        <v>214</v>
      </c>
      <c r="K631" s="5" t="s">
        <v>30</v>
      </c>
      <c r="M631" s="5">
        <v>60.0</v>
      </c>
    </row>
    <row r="632">
      <c r="A632" s="89" t="str">
        <f t="shared" si="25"/>
        <v>#VALUE!</v>
      </c>
      <c r="D632" s="90" t="s">
        <v>21</v>
      </c>
      <c r="E632" s="90" t="s">
        <v>617</v>
      </c>
      <c r="F632" s="5">
        <v>2019.0</v>
      </c>
      <c r="G632" s="5" t="s">
        <v>212</v>
      </c>
      <c r="H632" s="5" t="s">
        <v>81</v>
      </c>
      <c r="I632" s="5">
        <v>20.0</v>
      </c>
      <c r="J632" s="5" t="s">
        <v>214</v>
      </c>
      <c r="K632" s="5" t="s">
        <v>30</v>
      </c>
      <c r="M632" s="5">
        <v>60.0</v>
      </c>
    </row>
    <row r="633">
      <c r="A633" s="89" t="str">
        <f t="shared" si="25"/>
        <v>#VALUE!</v>
      </c>
      <c r="D633" s="90" t="s">
        <v>21</v>
      </c>
      <c r="E633" s="90" t="s">
        <v>618</v>
      </c>
      <c r="F633" s="5">
        <v>2019.0</v>
      </c>
      <c r="G633" s="5" t="s">
        <v>212</v>
      </c>
      <c r="H633" s="5" t="s">
        <v>81</v>
      </c>
      <c r="I633" s="5">
        <v>20.0</v>
      </c>
      <c r="J633" s="5" t="s">
        <v>214</v>
      </c>
      <c r="K633" s="5" t="s">
        <v>30</v>
      </c>
      <c r="M633" s="5">
        <v>60.0</v>
      </c>
    </row>
    <row r="634">
      <c r="A634" s="5">
        <v>11692.0</v>
      </c>
      <c r="D634" s="90" t="s">
        <v>21</v>
      </c>
      <c r="E634" s="90" t="s">
        <v>619</v>
      </c>
      <c r="F634" s="5">
        <v>2017.0</v>
      </c>
      <c r="G634" s="5" t="s">
        <v>62</v>
      </c>
      <c r="H634" s="5" t="s">
        <v>213</v>
      </c>
      <c r="I634" s="5" t="s">
        <v>620</v>
      </c>
      <c r="J634" s="5">
        <v>20.0</v>
      </c>
      <c r="K634" s="5" t="s">
        <v>30</v>
      </c>
      <c r="M634" s="5">
        <v>60.0</v>
      </c>
    </row>
    <row r="635">
      <c r="A635" s="5">
        <v>11695.0</v>
      </c>
      <c r="D635" s="90" t="s">
        <v>21</v>
      </c>
      <c r="E635" s="90" t="s">
        <v>621</v>
      </c>
      <c r="F635" s="5">
        <v>2018.0</v>
      </c>
      <c r="G635" s="5" t="s">
        <v>23</v>
      </c>
      <c r="H635" s="5" t="s">
        <v>213</v>
      </c>
      <c r="I635" s="5" t="s">
        <v>622</v>
      </c>
      <c r="J635" s="5">
        <v>100.0</v>
      </c>
      <c r="K635" s="5" t="s">
        <v>30</v>
      </c>
      <c r="M635" s="5">
        <v>60.0</v>
      </c>
    </row>
    <row r="636">
      <c r="A636" s="5">
        <v>11724.0</v>
      </c>
      <c r="D636" s="90" t="s">
        <v>21</v>
      </c>
      <c r="E636" s="90" t="s">
        <v>623</v>
      </c>
      <c r="F636" s="5">
        <v>2017.0</v>
      </c>
      <c r="G636" s="5" t="s">
        <v>62</v>
      </c>
      <c r="H636" s="5" t="s">
        <v>213</v>
      </c>
      <c r="I636" s="5" t="s">
        <v>624</v>
      </c>
      <c r="J636" s="5">
        <v>20.0</v>
      </c>
      <c r="K636" s="5" t="s">
        <v>30</v>
      </c>
      <c r="M636" s="5">
        <v>60.0</v>
      </c>
    </row>
    <row r="637">
      <c r="A637" s="5">
        <v>11877.0</v>
      </c>
      <c r="D637" s="90" t="s">
        <v>21</v>
      </c>
      <c r="E637" s="90" t="s">
        <v>625</v>
      </c>
      <c r="F637" s="5">
        <v>1990.0</v>
      </c>
      <c r="G637" s="5" t="s">
        <v>90</v>
      </c>
      <c r="H637" s="5" t="s">
        <v>91</v>
      </c>
      <c r="I637" s="5"/>
      <c r="J637" s="5">
        <v>663.0</v>
      </c>
      <c r="K637" s="5" t="s">
        <v>30</v>
      </c>
      <c r="M637" s="5">
        <v>60.0</v>
      </c>
    </row>
    <row r="638">
      <c r="A638" s="5" t="s">
        <v>2854</v>
      </c>
      <c r="D638" s="112"/>
      <c r="E638" s="90" t="s">
        <v>626</v>
      </c>
      <c r="F638" s="5">
        <v>1993.0</v>
      </c>
      <c r="G638" s="5" t="s">
        <v>62</v>
      </c>
      <c r="H638" s="5" t="s">
        <v>145</v>
      </c>
      <c r="I638" s="5">
        <v>98.0</v>
      </c>
      <c r="J638" s="5" t="s">
        <v>105</v>
      </c>
      <c r="K638" s="5" t="s">
        <v>25</v>
      </c>
      <c r="M638" s="5">
        <v>60.0</v>
      </c>
    </row>
    <row r="639">
      <c r="A639" s="5" t="s">
        <v>2854</v>
      </c>
      <c r="D639" s="112"/>
      <c r="E639" s="90" t="s">
        <v>627</v>
      </c>
      <c r="F639" s="5">
        <v>1993.0</v>
      </c>
      <c r="G639" s="5" t="s">
        <v>62</v>
      </c>
      <c r="H639" s="5" t="s">
        <v>145</v>
      </c>
      <c r="I639" s="5">
        <v>98.0</v>
      </c>
      <c r="J639" s="5" t="s">
        <v>105</v>
      </c>
      <c r="K639" s="5" t="s">
        <v>25</v>
      </c>
      <c r="M639" s="5">
        <v>60.0</v>
      </c>
    </row>
    <row r="640">
      <c r="A640" s="5" t="s">
        <v>2854</v>
      </c>
      <c r="D640" s="90" t="s">
        <v>21</v>
      </c>
      <c r="E640" s="90" t="s">
        <v>628</v>
      </c>
      <c r="F640" s="5">
        <v>1993.0</v>
      </c>
      <c r="G640" s="5" t="s">
        <v>62</v>
      </c>
      <c r="H640" s="5" t="s">
        <v>145</v>
      </c>
      <c r="I640" s="5">
        <v>98.0</v>
      </c>
      <c r="J640" s="5" t="s">
        <v>105</v>
      </c>
      <c r="K640" s="5" t="s">
        <v>25</v>
      </c>
      <c r="M640" s="5">
        <v>60.0</v>
      </c>
    </row>
    <row r="641">
      <c r="A641" s="5" t="s">
        <v>2854</v>
      </c>
      <c r="D641" s="90" t="s">
        <v>21</v>
      </c>
      <c r="E641" s="90" t="s">
        <v>629</v>
      </c>
      <c r="F641" s="5">
        <v>1993.0</v>
      </c>
      <c r="G641" s="5" t="s">
        <v>62</v>
      </c>
      <c r="H641" s="5" t="s">
        <v>145</v>
      </c>
      <c r="I641" s="5">
        <v>98.0</v>
      </c>
      <c r="J641" s="5" t="s">
        <v>105</v>
      </c>
      <c r="K641" s="5" t="s">
        <v>25</v>
      </c>
      <c r="M641" s="5">
        <v>60.0</v>
      </c>
    </row>
    <row r="642">
      <c r="A642" s="5" t="s">
        <v>2854</v>
      </c>
      <c r="D642" s="90" t="s">
        <v>21</v>
      </c>
      <c r="E642" s="90" t="s">
        <v>630</v>
      </c>
      <c r="F642" s="5">
        <v>1993.0</v>
      </c>
      <c r="G642" s="5" t="s">
        <v>62</v>
      </c>
      <c r="H642" s="5" t="s">
        <v>145</v>
      </c>
      <c r="I642" s="5">
        <v>98.0</v>
      </c>
      <c r="J642" s="5" t="s">
        <v>105</v>
      </c>
      <c r="K642" s="5" t="s">
        <v>25</v>
      </c>
      <c r="M642" s="5">
        <v>60.0</v>
      </c>
    </row>
    <row r="643">
      <c r="A643" s="5" t="s">
        <v>2854</v>
      </c>
      <c r="D643" s="90" t="s">
        <v>21</v>
      </c>
      <c r="E643" s="90" t="s">
        <v>631</v>
      </c>
      <c r="F643" s="5">
        <v>1993.0</v>
      </c>
      <c r="G643" s="5" t="s">
        <v>62</v>
      </c>
      <c r="H643" s="5" t="s">
        <v>145</v>
      </c>
      <c r="I643" s="5">
        <v>98.0</v>
      </c>
      <c r="J643" s="5" t="s">
        <v>105</v>
      </c>
      <c r="K643" s="5" t="s">
        <v>25</v>
      </c>
      <c r="M643" s="5">
        <v>60.0</v>
      </c>
    </row>
    <row r="644">
      <c r="A644" s="5" t="s">
        <v>2854</v>
      </c>
      <c r="D644" s="90" t="s">
        <v>21</v>
      </c>
      <c r="E644" s="90" t="s">
        <v>632</v>
      </c>
      <c r="F644" s="5">
        <v>1993.0</v>
      </c>
      <c r="G644" s="5" t="s">
        <v>62</v>
      </c>
      <c r="H644" s="5" t="s">
        <v>145</v>
      </c>
      <c r="I644" s="5">
        <v>98.0</v>
      </c>
      <c r="J644" s="5" t="s">
        <v>105</v>
      </c>
      <c r="K644" s="5" t="s">
        <v>25</v>
      </c>
      <c r="M644" s="5">
        <v>60.0</v>
      </c>
    </row>
    <row r="645">
      <c r="A645" s="5" t="s">
        <v>2854</v>
      </c>
      <c r="D645" s="90" t="s">
        <v>21</v>
      </c>
      <c r="E645" s="90" t="s">
        <v>633</v>
      </c>
      <c r="F645" s="5">
        <v>1993.0</v>
      </c>
      <c r="G645" s="5" t="s">
        <v>62</v>
      </c>
      <c r="H645" s="5" t="s">
        <v>145</v>
      </c>
      <c r="I645" s="5">
        <v>98.0</v>
      </c>
      <c r="J645" s="5" t="s">
        <v>105</v>
      </c>
      <c r="K645" s="5" t="s">
        <v>25</v>
      </c>
      <c r="M645" s="5">
        <v>60.0</v>
      </c>
    </row>
    <row r="646">
      <c r="A646" s="5" t="s">
        <v>2854</v>
      </c>
      <c r="D646" s="90" t="s">
        <v>21</v>
      </c>
      <c r="E646" s="90" t="s">
        <v>634</v>
      </c>
      <c r="F646" s="5">
        <v>1993.0</v>
      </c>
      <c r="G646" s="5" t="s">
        <v>62</v>
      </c>
      <c r="H646" s="5" t="s">
        <v>145</v>
      </c>
      <c r="I646" s="5">
        <v>98.0</v>
      </c>
      <c r="J646" s="5" t="s">
        <v>105</v>
      </c>
      <c r="K646" s="5" t="s">
        <v>25</v>
      </c>
      <c r="M646" s="5">
        <v>60.0</v>
      </c>
    </row>
    <row r="647">
      <c r="A647" s="5" t="s">
        <v>2854</v>
      </c>
      <c r="D647" s="90" t="s">
        <v>21</v>
      </c>
      <c r="E647" s="90" t="s">
        <v>635</v>
      </c>
      <c r="F647" s="5">
        <v>1993.0</v>
      </c>
      <c r="G647" s="5" t="s">
        <v>62</v>
      </c>
      <c r="H647" s="5" t="s">
        <v>145</v>
      </c>
      <c r="I647" s="5">
        <v>98.0</v>
      </c>
      <c r="J647" s="5" t="s">
        <v>105</v>
      </c>
      <c r="K647" s="5" t="s">
        <v>25</v>
      </c>
      <c r="M647" s="5">
        <v>60.0</v>
      </c>
    </row>
    <row r="648">
      <c r="A648" s="5" t="s">
        <v>2854</v>
      </c>
      <c r="D648" s="90" t="s">
        <v>21</v>
      </c>
      <c r="E648" s="90" t="s">
        <v>636</v>
      </c>
      <c r="F648" s="5">
        <v>1993.0</v>
      </c>
      <c r="G648" s="5" t="s">
        <v>62</v>
      </c>
      <c r="H648" s="5" t="s">
        <v>145</v>
      </c>
      <c r="I648" s="5">
        <v>98.0</v>
      </c>
      <c r="J648" s="5" t="s">
        <v>105</v>
      </c>
      <c r="K648" s="5" t="s">
        <v>25</v>
      </c>
      <c r="M648" s="5">
        <v>60.0</v>
      </c>
    </row>
    <row r="649">
      <c r="A649" s="5" t="s">
        <v>2854</v>
      </c>
      <c r="D649" s="90" t="s">
        <v>21</v>
      </c>
      <c r="E649" s="90" t="s">
        <v>637</v>
      </c>
      <c r="F649" s="5">
        <v>1993.0</v>
      </c>
      <c r="G649" s="5" t="s">
        <v>62</v>
      </c>
      <c r="H649" s="5" t="s">
        <v>145</v>
      </c>
      <c r="I649" s="5">
        <v>98.0</v>
      </c>
      <c r="J649" s="5" t="s">
        <v>105</v>
      </c>
      <c r="K649" s="5" t="s">
        <v>25</v>
      </c>
      <c r="M649" s="5">
        <v>60.0</v>
      </c>
    </row>
    <row r="650">
      <c r="A650" s="5" t="s">
        <v>2854</v>
      </c>
      <c r="D650" s="90" t="s">
        <v>21</v>
      </c>
      <c r="E650" s="90" t="s">
        <v>638</v>
      </c>
      <c r="F650" s="5">
        <v>1978.0</v>
      </c>
      <c r="G650" s="5" t="s">
        <v>62</v>
      </c>
      <c r="H650" s="5" t="s">
        <v>639</v>
      </c>
      <c r="I650" s="5">
        <v>60.0</v>
      </c>
      <c r="J650" s="5" t="s">
        <v>105</v>
      </c>
      <c r="K650" s="5" t="s">
        <v>72</v>
      </c>
      <c r="M650" s="5">
        <v>65.0</v>
      </c>
    </row>
    <row r="651">
      <c r="A651" s="89" t="str">
        <f t="shared" ref="A651:A661" si="26">A650+1</f>
        <v>#VALUE!</v>
      </c>
      <c r="B651" s="5"/>
      <c r="C651" s="5"/>
      <c r="D651" s="90" t="s">
        <v>21</v>
      </c>
      <c r="E651" s="90" t="s">
        <v>640</v>
      </c>
      <c r="F651" s="5">
        <v>2019.0</v>
      </c>
      <c r="G651" s="5" t="s">
        <v>23</v>
      </c>
      <c r="H651" s="5" t="s">
        <v>641</v>
      </c>
      <c r="I651" s="5">
        <v>21.0</v>
      </c>
      <c r="J651" s="5" t="s">
        <v>71</v>
      </c>
      <c r="K651" s="5" t="s">
        <v>30</v>
      </c>
      <c r="M651" s="5">
        <v>70.0</v>
      </c>
    </row>
    <row r="652">
      <c r="A652" s="89" t="str">
        <f t="shared" si="26"/>
        <v>#VALUE!</v>
      </c>
      <c r="B652" s="5"/>
      <c r="C652" s="5"/>
      <c r="D652" s="90" t="s">
        <v>21</v>
      </c>
      <c r="E652" s="90" t="s">
        <v>642</v>
      </c>
      <c r="F652" s="5">
        <v>2019.0</v>
      </c>
      <c r="G652" s="5" t="s">
        <v>23</v>
      </c>
      <c r="H652" s="5" t="s">
        <v>641</v>
      </c>
      <c r="I652" s="5">
        <v>21.0</v>
      </c>
      <c r="J652" s="5" t="s">
        <v>71</v>
      </c>
      <c r="K652" s="5" t="s">
        <v>30</v>
      </c>
      <c r="M652" s="5">
        <v>70.0</v>
      </c>
    </row>
    <row r="653">
      <c r="A653" s="89" t="str">
        <f t="shared" si="26"/>
        <v>#VALUE!</v>
      </c>
      <c r="B653" s="5"/>
      <c r="C653" s="5"/>
      <c r="D653" s="90" t="s">
        <v>149</v>
      </c>
      <c r="E653" s="90" t="s">
        <v>643</v>
      </c>
      <c r="F653" s="5">
        <v>2019.0</v>
      </c>
      <c r="G653" s="5" t="s">
        <v>39</v>
      </c>
      <c r="H653" s="5" t="s">
        <v>36</v>
      </c>
      <c r="I653" s="5" t="s">
        <v>644</v>
      </c>
      <c r="J653" s="5" t="s">
        <v>645</v>
      </c>
      <c r="K653" s="5" t="s">
        <v>178</v>
      </c>
      <c r="M653" s="5">
        <v>75.0</v>
      </c>
    </row>
    <row r="654">
      <c r="A654" s="89" t="str">
        <f t="shared" si="26"/>
        <v>#VALUE!</v>
      </c>
      <c r="B654" s="5"/>
      <c r="C654" s="5"/>
      <c r="D654" s="90" t="s">
        <v>149</v>
      </c>
      <c r="E654" s="90" t="s">
        <v>646</v>
      </c>
      <c r="F654" s="5">
        <v>2019.0</v>
      </c>
      <c r="G654" s="5" t="s">
        <v>39</v>
      </c>
      <c r="H654" s="5" t="s">
        <v>36</v>
      </c>
      <c r="I654" s="5" t="s">
        <v>644</v>
      </c>
      <c r="J654" s="5" t="s">
        <v>645</v>
      </c>
      <c r="K654" s="5" t="s">
        <v>178</v>
      </c>
      <c r="M654" s="5">
        <v>75.0</v>
      </c>
    </row>
    <row r="655">
      <c r="A655" s="89" t="str">
        <f t="shared" si="26"/>
        <v>#VALUE!</v>
      </c>
      <c r="B655" s="5"/>
      <c r="C655" s="5"/>
      <c r="D655" s="90" t="s">
        <v>149</v>
      </c>
      <c r="E655" s="90" t="s">
        <v>647</v>
      </c>
      <c r="F655" s="5">
        <v>2019.0</v>
      </c>
      <c r="G655" s="5" t="s">
        <v>39</v>
      </c>
      <c r="H655" s="5" t="s">
        <v>36</v>
      </c>
      <c r="I655" s="5" t="s">
        <v>644</v>
      </c>
      <c r="J655" s="5" t="s">
        <v>645</v>
      </c>
      <c r="K655" s="5" t="s">
        <v>178</v>
      </c>
      <c r="M655" s="5">
        <v>75.0</v>
      </c>
    </row>
    <row r="656">
      <c r="A656" s="89" t="str">
        <f t="shared" si="26"/>
        <v>#VALUE!</v>
      </c>
      <c r="B656" s="5"/>
      <c r="C656" s="5"/>
      <c r="D656" s="90" t="s">
        <v>149</v>
      </c>
      <c r="E656" s="90" t="s">
        <v>648</v>
      </c>
      <c r="F656" s="5">
        <v>2019.0</v>
      </c>
      <c r="G656" s="5" t="s">
        <v>39</v>
      </c>
      <c r="H656" s="5" t="s">
        <v>36</v>
      </c>
      <c r="I656" s="5" t="s">
        <v>644</v>
      </c>
      <c r="J656" s="5" t="s">
        <v>645</v>
      </c>
      <c r="K656" s="5" t="s">
        <v>178</v>
      </c>
      <c r="M656" s="5">
        <v>75.0</v>
      </c>
    </row>
    <row r="657">
      <c r="A657" s="89" t="str">
        <f t="shared" si="26"/>
        <v>#VALUE!</v>
      </c>
      <c r="B657" s="5"/>
      <c r="C657" s="5"/>
      <c r="D657" s="90" t="s">
        <v>149</v>
      </c>
      <c r="E657" s="90" t="s">
        <v>649</v>
      </c>
      <c r="F657" s="5">
        <v>2019.0</v>
      </c>
      <c r="G657" s="5" t="s">
        <v>39</v>
      </c>
      <c r="H657" s="5" t="s">
        <v>36</v>
      </c>
      <c r="I657" s="5" t="s">
        <v>644</v>
      </c>
      <c r="J657" s="5" t="s">
        <v>645</v>
      </c>
      <c r="K657" s="5" t="s">
        <v>178</v>
      </c>
      <c r="M657" s="5">
        <v>75.0</v>
      </c>
    </row>
    <row r="658">
      <c r="A658" s="89" t="str">
        <f t="shared" si="26"/>
        <v>#VALUE!</v>
      </c>
      <c r="B658" s="5"/>
      <c r="C658" s="5"/>
      <c r="D658" s="90" t="s">
        <v>66</v>
      </c>
      <c r="E658" s="90" t="s">
        <v>650</v>
      </c>
      <c r="F658" s="5">
        <v>2018.0</v>
      </c>
      <c r="G658" s="5" t="s">
        <v>415</v>
      </c>
      <c r="H658" s="5" t="s">
        <v>58</v>
      </c>
      <c r="I658" s="5">
        <v>150.0</v>
      </c>
      <c r="K658" s="5" t="s">
        <v>68</v>
      </c>
      <c r="M658" s="5">
        <v>75.0</v>
      </c>
    </row>
    <row r="659">
      <c r="A659" s="89" t="str">
        <f t="shared" si="26"/>
        <v>#VALUE!</v>
      </c>
      <c r="B659" s="5"/>
      <c r="C659" s="5"/>
      <c r="D659" s="90" t="s">
        <v>66</v>
      </c>
      <c r="E659" s="90" t="s">
        <v>651</v>
      </c>
      <c r="F659" s="5">
        <v>2018.0</v>
      </c>
      <c r="G659" s="5" t="s">
        <v>415</v>
      </c>
      <c r="H659" s="5" t="s">
        <v>58</v>
      </c>
      <c r="I659" s="5" t="s">
        <v>652</v>
      </c>
      <c r="K659" s="5" t="s">
        <v>68</v>
      </c>
      <c r="M659" s="5">
        <v>75.0</v>
      </c>
    </row>
    <row r="660">
      <c r="A660" s="89" t="str">
        <f t="shared" si="26"/>
        <v>#VALUE!</v>
      </c>
      <c r="B660" s="5"/>
      <c r="C660" s="5"/>
      <c r="D660" s="90" t="s">
        <v>66</v>
      </c>
      <c r="E660" s="90" t="s">
        <v>653</v>
      </c>
      <c r="F660" s="5">
        <v>2018.0</v>
      </c>
      <c r="G660" s="5" t="s">
        <v>75</v>
      </c>
      <c r="H660" s="5" t="s">
        <v>407</v>
      </c>
      <c r="I660" s="5" t="s">
        <v>408</v>
      </c>
      <c r="K660" s="5" t="s">
        <v>244</v>
      </c>
      <c r="M660" s="5">
        <v>75.0</v>
      </c>
    </row>
    <row r="661">
      <c r="A661" s="89" t="str">
        <f t="shared" si="26"/>
        <v>#VALUE!</v>
      </c>
      <c r="B661" s="5"/>
      <c r="C661" s="5"/>
      <c r="D661" s="90" t="s">
        <v>66</v>
      </c>
      <c r="E661" s="90" t="s">
        <v>654</v>
      </c>
      <c r="F661" s="5">
        <v>2018.0</v>
      </c>
      <c r="G661" s="5" t="s">
        <v>75</v>
      </c>
      <c r="H661" s="5" t="s">
        <v>407</v>
      </c>
      <c r="I661" s="5" t="s">
        <v>408</v>
      </c>
      <c r="K661" s="5" t="s">
        <v>244</v>
      </c>
      <c r="M661" s="5">
        <v>75.0</v>
      </c>
    </row>
    <row r="662">
      <c r="A662" s="89" t="str">
        <f>'Drop 1 BBALL'!A392+1</f>
        <v>#VALUE!</v>
      </c>
      <c r="D662" s="90" t="s">
        <v>66</v>
      </c>
      <c r="E662" s="90" t="s">
        <v>655</v>
      </c>
      <c r="F662" s="5">
        <v>2020.0</v>
      </c>
      <c r="G662" s="5" t="s">
        <v>305</v>
      </c>
      <c r="H662" s="5" t="s">
        <v>46</v>
      </c>
      <c r="I662" s="5" t="s">
        <v>656</v>
      </c>
      <c r="J662" s="5" t="s">
        <v>657</v>
      </c>
      <c r="K662" s="5" t="s">
        <v>244</v>
      </c>
      <c r="M662" s="5">
        <v>75.0</v>
      </c>
    </row>
    <row r="663">
      <c r="A663" s="89" t="str">
        <f>'Drop 1 BBALL'!A393+1</f>
        <v>#VALUE!</v>
      </c>
      <c r="D663" s="90" t="s">
        <v>21</v>
      </c>
      <c r="E663" s="90" t="s">
        <v>658</v>
      </c>
      <c r="F663" s="5">
        <v>2020.0</v>
      </c>
      <c r="G663" s="5" t="s">
        <v>151</v>
      </c>
      <c r="H663" s="5" t="s">
        <v>659</v>
      </c>
      <c r="I663" s="5" t="s">
        <v>660</v>
      </c>
      <c r="J663" s="5" t="s">
        <v>661</v>
      </c>
      <c r="K663" s="5" t="s">
        <v>25</v>
      </c>
      <c r="M663" s="5">
        <v>75.0</v>
      </c>
    </row>
    <row r="664">
      <c r="A664" s="5">
        <v>12087.0</v>
      </c>
      <c r="D664" s="90" t="s">
        <v>21</v>
      </c>
      <c r="E664" s="90" t="s">
        <v>662</v>
      </c>
      <c r="F664" s="5">
        <v>2020.0</v>
      </c>
      <c r="G664" s="5" t="s">
        <v>151</v>
      </c>
      <c r="H664" s="5" t="s">
        <v>36</v>
      </c>
      <c r="I664" s="5" t="s">
        <v>663</v>
      </c>
      <c r="J664" s="5" t="s">
        <v>388</v>
      </c>
      <c r="K664" s="5" t="s">
        <v>25</v>
      </c>
      <c r="M664" s="5">
        <v>75.0</v>
      </c>
    </row>
    <row r="665">
      <c r="A665" s="5" t="s">
        <v>2854</v>
      </c>
      <c r="D665" s="90" t="s">
        <v>21</v>
      </c>
      <c r="E665" s="90" t="s">
        <v>664</v>
      </c>
      <c r="F665" s="5">
        <v>1978.0</v>
      </c>
      <c r="G665" s="5" t="s">
        <v>62</v>
      </c>
      <c r="H665" s="5" t="s">
        <v>665</v>
      </c>
      <c r="I665" s="5">
        <v>707.0</v>
      </c>
      <c r="J665" s="5" t="s">
        <v>243</v>
      </c>
      <c r="K665" s="5" t="s">
        <v>666</v>
      </c>
      <c r="M665" s="5">
        <v>75.0</v>
      </c>
    </row>
    <row r="666">
      <c r="A666" s="5" t="s">
        <v>2854</v>
      </c>
      <c r="D666" s="112"/>
      <c r="E666" s="90" t="s">
        <v>667</v>
      </c>
      <c r="F666" s="5">
        <v>2007.0</v>
      </c>
      <c r="G666" s="5" t="s">
        <v>62</v>
      </c>
      <c r="H666" s="5" t="s">
        <v>145</v>
      </c>
      <c r="I666" s="5">
        <v>40.0</v>
      </c>
      <c r="J666" s="5" t="s">
        <v>500</v>
      </c>
      <c r="K666" s="5" t="s">
        <v>25</v>
      </c>
      <c r="M666" s="5">
        <v>75.0</v>
      </c>
    </row>
    <row r="667">
      <c r="A667" s="5" t="s">
        <v>2854</v>
      </c>
      <c r="D667" s="112"/>
      <c r="E667" s="90" t="s">
        <v>668</v>
      </c>
      <c r="F667" s="5">
        <v>2007.0</v>
      </c>
      <c r="G667" s="5" t="s">
        <v>62</v>
      </c>
      <c r="H667" s="5" t="s">
        <v>145</v>
      </c>
      <c r="I667" s="5">
        <v>40.0</v>
      </c>
      <c r="J667" s="5" t="s">
        <v>500</v>
      </c>
      <c r="K667" s="5" t="s">
        <v>25</v>
      </c>
      <c r="M667" s="5">
        <v>75.0</v>
      </c>
    </row>
    <row r="668">
      <c r="A668" s="5" t="s">
        <v>2854</v>
      </c>
      <c r="D668" s="112"/>
      <c r="E668" s="122" t="s">
        <v>669</v>
      </c>
      <c r="F668" s="116">
        <v>2007.0</v>
      </c>
      <c r="G668" s="117" t="s">
        <v>62</v>
      </c>
      <c r="H668" s="117" t="s">
        <v>145</v>
      </c>
      <c r="I668" s="116">
        <v>40.0</v>
      </c>
      <c r="J668" s="117" t="s">
        <v>500</v>
      </c>
      <c r="K668" s="117" t="s">
        <v>25</v>
      </c>
      <c r="M668" s="5">
        <v>75.0</v>
      </c>
    </row>
    <row r="669">
      <c r="A669" s="5" t="s">
        <v>2854</v>
      </c>
      <c r="D669" s="112"/>
      <c r="E669" s="122" t="s">
        <v>670</v>
      </c>
      <c r="F669" s="116">
        <v>2007.0</v>
      </c>
      <c r="G669" s="117" t="s">
        <v>62</v>
      </c>
      <c r="H669" s="117" t="s">
        <v>145</v>
      </c>
      <c r="I669" s="116">
        <v>40.0</v>
      </c>
      <c r="J669" s="117" t="s">
        <v>500</v>
      </c>
      <c r="K669" s="117" t="s">
        <v>25</v>
      </c>
      <c r="M669" s="5">
        <v>75.0</v>
      </c>
    </row>
    <row r="670">
      <c r="A670" s="5" t="s">
        <v>2854</v>
      </c>
      <c r="D670" s="112"/>
      <c r="E670" s="122" t="s">
        <v>671</v>
      </c>
      <c r="F670" s="116">
        <v>2007.0</v>
      </c>
      <c r="G670" s="117" t="s">
        <v>62</v>
      </c>
      <c r="H670" s="117" t="s">
        <v>145</v>
      </c>
      <c r="I670" s="116">
        <v>40.0</v>
      </c>
      <c r="J670" s="117" t="s">
        <v>500</v>
      </c>
      <c r="K670" s="117" t="s">
        <v>25</v>
      </c>
      <c r="M670" s="5">
        <v>75.0</v>
      </c>
    </row>
    <row r="671">
      <c r="A671" s="5" t="s">
        <v>2854</v>
      </c>
      <c r="D671" s="112"/>
      <c r="E671" s="122" t="s">
        <v>672</v>
      </c>
      <c r="F671" s="116">
        <v>2007.0</v>
      </c>
      <c r="G671" s="117" t="s">
        <v>62</v>
      </c>
      <c r="H671" s="117" t="s">
        <v>145</v>
      </c>
      <c r="I671" s="116">
        <v>40.0</v>
      </c>
      <c r="J671" s="117" t="s">
        <v>500</v>
      </c>
      <c r="K671" s="117" t="s">
        <v>25</v>
      </c>
      <c r="M671" s="5">
        <v>75.0</v>
      </c>
    </row>
    <row r="672">
      <c r="A672" s="89" t="str">
        <f>'Drop 1 Football'!A193+1</f>
        <v>#VALUE!</v>
      </c>
      <c r="B672" s="5"/>
      <c r="C672" s="5"/>
      <c r="D672" s="90" t="s">
        <v>21</v>
      </c>
      <c r="E672" s="90" t="s">
        <v>673</v>
      </c>
      <c r="F672" s="106">
        <v>2020.0</v>
      </c>
      <c r="G672" s="106" t="s">
        <v>151</v>
      </c>
      <c r="H672" s="107" t="s">
        <v>36</v>
      </c>
      <c r="I672" s="195" t="s">
        <v>674</v>
      </c>
      <c r="J672" s="106" t="s">
        <v>675</v>
      </c>
      <c r="K672" s="106" t="s">
        <v>30</v>
      </c>
      <c r="M672" s="5">
        <v>80.0</v>
      </c>
    </row>
    <row r="673">
      <c r="A673" s="5">
        <v>12088.0</v>
      </c>
      <c r="D673" s="90" t="s">
        <v>21</v>
      </c>
      <c r="E673" s="90" t="s">
        <v>676</v>
      </c>
      <c r="F673" s="5">
        <v>2019.0</v>
      </c>
      <c r="G673" s="5" t="s">
        <v>544</v>
      </c>
      <c r="H673" s="5" t="s">
        <v>677</v>
      </c>
      <c r="I673" s="5"/>
      <c r="J673" s="5">
        <v>504.0</v>
      </c>
      <c r="K673" s="5" t="s">
        <v>30</v>
      </c>
      <c r="M673" s="5">
        <v>80.0</v>
      </c>
    </row>
    <row r="674">
      <c r="A674" s="5" t="s">
        <v>2854</v>
      </c>
      <c r="D674" s="90" t="s">
        <v>66</v>
      </c>
      <c r="E674" s="90" t="s">
        <v>678</v>
      </c>
      <c r="F674" s="5">
        <v>2018.0</v>
      </c>
      <c r="G674" s="5" t="s">
        <v>415</v>
      </c>
      <c r="H674" s="5" t="s">
        <v>407</v>
      </c>
      <c r="I674" s="5" t="s">
        <v>679</v>
      </c>
      <c r="J674" s="5" t="s">
        <v>34</v>
      </c>
      <c r="K674" s="5" t="s">
        <v>244</v>
      </c>
      <c r="M674" s="5">
        <v>80.0</v>
      </c>
    </row>
    <row r="675">
      <c r="A675" s="5">
        <v>11694.0</v>
      </c>
      <c r="D675" s="90" t="s">
        <v>21</v>
      </c>
      <c r="E675" s="90" t="s">
        <v>680</v>
      </c>
      <c r="F675" s="5">
        <v>2017.0</v>
      </c>
      <c r="G675" s="5" t="s">
        <v>83</v>
      </c>
      <c r="H675" s="5" t="s">
        <v>681</v>
      </c>
      <c r="I675" s="5" t="s">
        <v>224</v>
      </c>
      <c r="J675" s="5" t="s">
        <v>682</v>
      </c>
      <c r="K675" s="5" t="s">
        <v>30</v>
      </c>
      <c r="M675" s="5">
        <v>85.0</v>
      </c>
    </row>
    <row r="676">
      <c r="A676" s="5" t="s">
        <v>2854</v>
      </c>
      <c r="D676" s="90" t="s">
        <v>21</v>
      </c>
      <c r="E676" s="90" t="s">
        <v>683</v>
      </c>
      <c r="F676" s="5">
        <v>2018.0</v>
      </c>
      <c r="G676" s="5" t="s">
        <v>544</v>
      </c>
      <c r="H676" s="5" t="s">
        <v>407</v>
      </c>
      <c r="I676" s="5">
        <v>502.0</v>
      </c>
      <c r="J676" s="5" t="s">
        <v>105</v>
      </c>
      <c r="K676" s="5" t="s">
        <v>30</v>
      </c>
      <c r="M676" s="5">
        <v>85.0</v>
      </c>
    </row>
    <row r="677">
      <c r="A677" s="5">
        <v>11725.0</v>
      </c>
      <c r="D677" s="90" t="s">
        <v>21</v>
      </c>
      <c r="E677" s="90" t="s">
        <v>684</v>
      </c>
      <c r="F677" s="5">
        <v>2019.0</v>
      </c>
      <c r="G677" s="5" t="s">
        <v>23</v>
      </c>
      <c r="H677" s="5" t="s">
        <v>407</v>
      </c>
      <c r="I677" s="5" t="s">
        <v>685</v>
      </c>
      <c r="J677" s="5">
        <v>155.0</v>
      </c>
      <c r="K677" s="5" t="s">
        <v>25</v>
      </c>
      <c r="M677" s="5">
        <v>90.0</v>
      </c>
    </row>
    <row r="678">
      <c r="A678" s="89">
        <f t="shared" ref="A678:A679" si="27">A677+1</f>
        <v>11726</v>
      </c>
      <c r="B678" s="5"/>
      <c r="C678" s="5"/>
      <c r="D678" s="90" t="s">
        <v>21</v>
      </c>
      <c r="E678" s="90" t="s">
        <v>686</v>
      </c>
      <c r="F678" s="5">
        <v>2020.0</v>
      </c>
      <c r="G678" s="5" t="s">
        <v>23</v>
      </c>
      <c r="H678" s="5" t="s">
        <v>49</v>
      </c>
      <c r="I678" s="5">
        <v>150.0</v>
      </c>
      <c r="J678" s="5" t="s">
        <v>34</v>
      </c>
      <c r="K678" s="5" t="s">
        <v>30</v>
      </c>
      <c r="M678" s="5">
        <v>100.0</v>
      </c>
    </row>
    <row r="679">
      <c r="A679" s="89">
        <f t="shared" si="27"/>
        <v>11727</v>
      </c>
      <c r="B679" s="5"/>
      <c r="C679" s="5"/>
      <c r="D679" s="90" t="s">
        <v>21</v>
      </c>
      <c r="E679" s="90" t="s">
        <v>687</v>
      </c>
      <c r="F679" s="5">
        <v>2020.0</v>
      </c>
      <c r="G679" s="5" t="s">
        <v>23</v>
      </c>
      <c r="H679" s="5" t="s">
        <v>49</v>
      </c>
      <c r="I679" s="5">
        <v>150.0</v>
      </c>
      <c r="J679" s="5" t="s">
        <v>34</v>
      </c>
      <c r="K679" s="5" t="s">
        <v>30</v>
      </c>
      <c r="M679" s="5">
        <v>100.0</v>
      </c>
    </row>
    <row r="680">
      <c r="A680" s="89" t="str">
        <f>'Drop 1 Football'!A410+1</f>
        <v>#VALUE!</v>
      </c>
      <c r="B680" s="5"/>
      <c r="C680" s="5"/>
      <c r="D680" s="90" t="s">
        <v>149</v>
      </c>
      <c r="E680" s="90" t="s">
        <v>688</v>
      </c>
      <c r="F680" s="5">
        <v>2018.0</v>
      </c>
      <c r="G680" s="5" t="s">
        <v>151</v>
      </c>
      <c r="H680" s="5" t="s">
        <v>689</v>
      </c>
      <c r="I680" s="5" t="s">
        <v>690</v>
      </c>
      <c r="J680" s="5" t="s">
        <v>691</v>
      </c>
      <c r="K680" s="5" t="s">
        <v>692</v>
      </c>
      <c r="M680" s="5">
        <v>100.0</v>
      </c>
    </row>
    <row r="681">
      <c r="A681" s="89" t="str">
        <f t="shared" ref="A681:A682" si="28">A680+1</f>
        <v>#VALUE!</v>
      </c>
      <c r="B681" s="5"/>
      <c r="C681" s="5"/>
      <c r="D681" s="90" t="s">
        <v>21</v>
      </c>
      <c r="E681" s="90" t="s">
        <v>693</v>
      </c>
      <c r="F681" s="5">
        <v>2018.0</v>
      </c>
      <c r="G681" s="5" t="s">
        <v>195</v>
      </c>
      <c r="H681" s="5" t="s">
        <v>694</v>
      </c>
      <c r="I681" s="5">
        <v>141.0</v>
      </c>
      <c r="J681" s="5" t="s">
        <v>169</v>
      </c>
      <c r="K681" s="5" t="s">
        <v>30</v>
      </c>
      <c r="M681" s="5">
        <v>100.0</v>
      </c>
    </row>
    <row r="682">
      <c r="A682" s="89" t="str">
        <f t="shared" si="28"/>
        <v>#VALUE!</v>
      </c>
      <c r="B682" s="114"/>
      <c r="C682" s="114"/>
      <c r="D682" s="115" t="s">
        <v>21</v>
      </c>
      <c r="E682" s="115" t="s">
        <v>695</v>
      </c>
      <c r="F682" s="111">
        <v>2020.0</v>
      </c>
      <c r="G682" s="111" t="s">
        <v>151</v>
      </c>
      <c r="H682" s="111" t="s">
        <v>696</v>
      </c>
      <c r="I682" s="111" t="s">
        <v>697</v>
      </c>
      <c r="J682" s="111" t="s">
        <v>698</v>
      </c>
      <c r="K682" s="111" t="s">
        <v>30</v>
      </c>
      <c r="M682" s="5">
        <v>100.0</v>
      </c>
    </row>
    <row r="683">
      <c r="A683" s="5">
        <v>11689.0</v>
      </c>
      <c r="D683" s="90" t="s">
        <v>21</v>
      </c>
      <c r="E683" s="90" t="s">
        <v>699</v>
      </c>
      <c r="F683" s="5">
        <v>2019.0</v>
      </c>
      <c r="G683" s="5" t="s">
        <v>163</v>
      </c>
      <c r="H683" s="5" t="s">
        <v>79</v>
      </c>
      <c r="I683" s="5"/>
      <c r="J683" s="5" t="s">
        <v>700</v>
      </c>
      <c r="K683" s="5" t="s">
        <v>30</v>
      </c>
      <c r="M683" s="5">
        <v>100.0</v>
      </c>
    </row>
    <row r="684">
      <c r="A684" s="8" t="str">
        <f>'Drop 1 Football'!A606+1</f>
        <v>#VALUE!</v>
      </c>
      <c r="D684" s="90" t="s">
        <v>66</v>
      </c>
      <c r="E684" s="90" t="s">
        <v>701</v>
      </c>
      <c r="F684" s="90" t="s">
        <v>702</v>
      </c>
      <c r="G684" s="5" t="s">
        <v>172</v>
      </c>
      <c r="H684" s="5" t="s">
        <v>703</v>
      </c>
      <c r="J684" s="5" t="s">
        <v>704</v>
      </c>
      <c r="K684" s="5" t="s">
        <v>68</v>
      </c>
      <c r="M684" s="5">
        <v>100.0</v>
      </c>
    </row>
    <row r="685">
      <c r="A685" s="8" t="str">
        <f t="shared" ref="A685:A686" si="29">A684+1</f>
        <v>#VALUE!</v>
      </c>
      <c r="D685" s="90" t="s">
        <v>66</v>
      </c>
      <c r="E685" s="90" t="s">
        <v>705</v>
      </c>
      <c r="F685" s="90" t="s">
        <v>702</v>
      </c>
      <c r="G685" s="5" t="s">
        <v>172</v>
      </c>
      <c r="H685" s="5" t="s">
        <v>703</v>
      </c>
      <c r="J685" s="5" t="s">
        <v>704</v>
      </c>
      <c r="K685" s="5" t="s">
        <v>68</v>
      </c>
      <c r="M685" s="5">
        <v>100.0</v>
      </c>
    </row>
    <row r="686">
      <c r="A686" s="8" t="str">
        <f t="shared" si="29"/>
        <v>#VALUE!</v>
      </c>
      <c r="D686" s="90" t="s">
        <v>66</v>
      </c>
      <c r="E686" s="90" t="s">
        <v>706</v>
      </c>
      <c r="F686" s="90" t="s">
        <v>702</v>
      </c>
      <c r="G686" s="5" t="s">
        <v>172</v>
      </c>
      <c r="H686" s="5" t="s">
        <v>703</v>
      </c>
      <c r="J686" s="5" t="s">
        <v>704</v>
      </c>
      <c r="K686" s="5" t="s">
        <v>68</v>
      </c>
      <c r="M686" s="5">
        <v>100.0</v>
      </c>
    </row>
    <row r="687">
      <c r="A687" s="5">
        <v>11954.0</v>
      </c>
      <c r="D687" s="90" t="s">
        <v>21</v>
      </c>
      <c r="E687" s="90" t="s">
        <v>707</v>
      </c>
      <c r="F687" s="5">
        <v>1987.0</v>
      </c>
      <c r="G687" s="5" t="s">
        <v>330</v>
      </c>
      <c r="H687" s="5" t="s">
        <v>708</v>
      </c>
      <c r="I687" s="5" t="s">
        <v>709</v>
      </c>
      <c r="J687" s="5" t="s">
        <v>710</v>
      </c>
      <c r="K687" s="5" t="s">
        <v>30</v>
      </c>
      <c r="M687" s="5">
        <v>100.0</v>
      </c>
    </row>
    <row r="688">
      <c r="A688" s="5" t="s">
        <v>2854</v>
      </c>
      <c r="B688" s="5"/>
      <c r="D688" s="90" t="s">
        <v>21</v>
      </c>
      <c r="E688" s="5">
        <v>5.1717169E7</v>
      </c>
      <c r="F688" s="5">
        <v>2018.0</v>
      </c>
      <c r="G688" s="5" t="s">
        <v>237</v>
      </c>
      <c r="H688" s="5" t="s">
        <v>238</v>
      </c>
      <c r="I688" s="5">
        <v>212.0</v>
      </c>
      <c r="J688" s="5" t="s">
        <v>105</v>
      </c>
      <c r="K688" s="5" t="s">
        <v>30</v>
      </c>
      <c r="M688" s="5">
        <v>100.0</v>
      </c>
    </row>
    <row r="689">
      <c r="A689" s="5" t="s">
        <v>2854</v>
      </c>
      <c r="D689" s="90" t="s">
        <v>21</v>
      </c>
      <c r="E689" s="90" t="s">
        <v>711</v>
      </c>
      <c r="F689" s="5">
        <v>1975.0</v>
      </c>
      <c r="G689" s="5" t="s">
        <v>712</v>
      </c>
      <c r="H689" s="5" t="s">
        <v>713</v>
      </c>
      <c r="I689" s="5">
        <v>238.0</v>
      </c>
      <c r="J689" s="5" t="s">
        <v>243</v>
      </c>
      <c r="K689" s="5" t="s">
        <v>30</v>
      </c>
      <c r="M689" s="5">
        <v>100.0</v>
      </c>
    </row>
    <row r="690">
      <c r="A690" s="5" t="s">
        <v>2854</v>
      </c>
      <c r="D690" s="90" t="s">
        <v>21</v>
      </c>
      <c r="E690" s="90" t="s">
        <v>714</v>
      </c>
      <c r="F690" s="5">
        <v>1975.0</v>
      </c>
      <c r="G690" s="5" t="s">
        <v>712</v>
      </c>
      <c r="H690" s="5" t="s">
        <v>713</v>
      </c>
      <c r="I690" s="5">
        <v>238.0</v>
      </c>
      <c r="J690" s="5" t="s">
        <v>243</v>
      </c>
      <c r="K690" s="5" t="s">
        <v>30</v>
      </c>
      <c r="M690" s="5">
        <v>100.0</v>
      </c>
    </row>
    <row r="691">
      <c r="A691" s="5" t="s">
        <v>2854</v>
      </c>
      <c r="D691" s="90" t="s">
        <v>21</v>
      </c>
      <c r="E691" s="90" t="s">
        <v>715</v>
      </c>
      <c r="F691" s="5">
        <v>1975.0</v>
      </c>
      <c r="G691" s="5" t="s">
        <v>712</v>
      </c>
      <c r="H691" s="5" t="s">
        <v>713</v>
      </c>
      <c r="I691" s="5">
        <v>238.0</v>
      </c>
      <c r="J691" s="5" t="s">
        <v>243</v>
      </c>
      <c r="K691" s="5" t="s">
        <v>30</v>
      </c>
      <c r="M691" s="5">
        <v>100.0</v>
      </c>
    </row>
    <row r="692">
      <c r="A692" s="5" t="s">
        <v>2854</v>
      </c>
      <c r="D692" s="90" t="s">
        <v>21</v>
      </c>
      <c r="E692" s="90" t="s">
        <v>716</v>
      </c>
      <c r="F692" s="5">
        <v>1975.0</v>
      </c>
      <c r="G692" s="5" t="s">
        <v>712</v>
      </c>
      <c r="H692" s="5" t="s">
        <v>713</v>
      </c>
      <c r="I692" s="5">
        <v>238.0</v>
      </c>
      <c r="J692" s="5" t="s">
        <v>243</v>
      </c>
      <c r="K692" s="5" t="s">
        <v>30</v>
      </c>
      <c r="M692" s="5">
        <v>100.0</v>
      </c>
    </row>
    <row r="693">
      <c r="A693" s="5" t="s">
        <v>2854</v>
      </c>
      <c r="D693" s="90" t="s">
        <v>21</v>
      </c>
      <c r="E693" s="90" t="s">
        <v>717</v>
      </c>
      <c r="F693" s="5">
        <v>1976.0</v>
      </c>
      <c r="G693" s="5" t="s">
        <v>712</v>
      </c>
      <c r="H693" s="5" t="s">
        <v>713</v>
      </c>
      <c r="I693" s="5">
        <v>316.0</v>
      </c>
      <c r="J693" s="5" t="s">
        <v>243</v>
      </c>
      <c r="K693" s="5" t="s">
        <v>30</v>
      </c>
      <c r="M693" s="5">
        <v>100.0</v>
      </c>
    </row>
    <row r="694">
      <c r="A694" s="5" t="s">
        <v>2854</v>
      </c>
      <c r="D694" s="112"/>
      <c r="E694" s="90" t="s">
        <v>718</v>
      </c>
      <c r="F694" s="5">
        <v>1994.0</v>
      </c>
      <c r="G694" s="5" t="s">
        <v>287</v>
      </c>
      <c r="H694" s="5" t="s">
        <v>288</v>
      </c>
      <c r="I694" s="5">
        <v>633.0</v>
      </c>
      <c r="J694" s="5" t="s">
        <v>289</v>
      </c>
      <c r="K694" s="5" t="s">
        <v>25</v>
      </c>
      <c r="M694" s="5">
        <v>100.0</v>
      </c>
    </row>
    <row r="695">
      <c r="A695" s="5" t="s">
        <v>2854</v>
      </c>
      <c r="D695" s="112"/>
      <c r="E695" s="90" t="s">
        <v>719</v>
      </c>
      <c r="F695" s="5">
        <v>1994.0</v>
      </c>
      <c r="G695" s="5" t="s">
        <v>287</v>
      </c>
      <c r="H695" s="5" t="s">
        <v>288</v>
      </c>
      <c r="I695" s="5">
        <v>633.0</v>
      </c>
      <c r="J695" s="5" t="s">
        <v>289</v>
      </c>
      <c r="K695" s="5" t="s">
        <v>25</v>
      </c>
      <c r="M695" s="5">
        <v>100.0</v>
      </c>
    </row>
    <row r="696">
      <c r="A696" s="5" t="s">
        <v>2854</v>
      </c>
      <c r="D696" s="112"/>
      <c r="E696" s="90" t="s">
        <v>720</v>
      </c>
      <c r="F696" s="5">
        <v>1994.0</v>
      </c>
      <c r="G696" s="5" t="s">
        <v>287</v>
      </c>
      <c r="H696" s="5" t="s">
        <v>288</v>
      </c>
      <c r="I696" s="5">
        <v>633.0</v>
      </c>
      <c r="J696" s="5" t="s">
        <v>289</v>
      </c>
      <c r="K696" s="5" t="s">
        <v>25</v>
      </c>
      <c r="M696" s="5">
        <v>100.0</v>
      </c>
    </row>
    <row r="697">
      <c r="A697" s="5" t="s">
        <v>2854</v>
      </c>
      <c r="D697" s="112"/>
      <c r="E697" s="90" t="s">
        <v>721</v>
      </c>
      <c r="F697" s="5">
        <v>1994.0</v>
      </c>
      <c r="G697" s="5" t="s">
        <v>287</v>
      </c>
      <c r="H697" s="5" t="s">
        <v>288</v>
      </c>
      <c r="I697" s="5">
        <v>633.0</v>
      </c>
      <c r="J697" s="5" t="s">
        <v>289</v>
      </c>
      <c r="K697" s="5" t="s">
        <v>25</v>
      </c>
      <c r="M697" s="5">
        <v>100.0</v>
      </c>
    </row>
    <row r="698">
      <c r="A698" s="5" t="s">
        <v>2854</v>
      </c>
      <c r="D698" s="112"/>
      <c r="E698" s="90" t="s">
        <v>722</v>
      </c>
      <c r="F698" s="5">
        <v>1994.0</v>
      </c>
      <c r="G698" s="5" t="s">
        <v>287</v>
      </c>
      <c r="H698" s="5" t="s">
        <v>288</v>
      </c>
      <c r="I698" s="5">
        <v>633.0</v>
      </c>
      <c r="J698" s="5" t="s">
        <v>289</v>
      </c>
      <c r="K698" s="5" t="s">
        <v>25</v>
      </c>
      <c r="M698" s="5">
        <v>100.0</v>
      </c>
    </row>
    <row r="699">
      <c r="A699" s="5" t="s">
        <v>2854</v>
      </c>
      <c r="D699" s="112"/>
      <c r="E699" s="90" t="s">
        <v>723</v>
      </c>
      <c r="F699" s="5">
        <v>1994.0</v>
      </c>
      <c r="G699" s="5" t="s">
        <v>287</v>
      </c>
      <c r="H699" s="5" t="s">
        <v>288</v>
      </c>
      <c r="I699" s="5">
        <v>633.0</v>
      </c>
      <c r="J699" s="5" t="s">
        <v>289</v>
      </c>
      <c r="K699" s="5" t="s">
        <v>25</v>
      </c>
      <c r="M699" s="5">
        <v>100.0</v>
      </c>
    </row>
    <row r="700">
      <c r="A700" s="5" t="s">
        <v>2854</v>
      </c>
      <c r="D700" s="112"/>
      <c r="E700" s="90" t="s">
        <v>724</v>
      </c>
      <c r="F700" s="5">
        <v>1994.0</v>
      </c>
      <c r="G700" s="5" t="s">
        <v>287</v>
      </c>
      <c r="H700" s="5" t="s">
        <v>288</v>
      </c>
      <c r="I700" s="5">
        <v>633.0</v>
      </c>
      <c r="J700" s="5" t="s">
        <v>289</v>
      </c>
      <c r="K700" s="5" t="s">
        <v>25</v>
      </c>
      <c r="M700" s="5">
        <v>100.0</v>
      </c>
    </row>
    <row r="701">
      <c r="A701" s="5" t="s">
        <v>2854</v>
      </c>
      <c r="D701" s="112"/>
      <c r="E701" s="90" t="s">
        <v>725</v>
      </c>
      <c r="F701" s="5">
        <v>1994.0</v>
      </c>
      <c r="G701" s="5" t="s">
        <v>287</v>
      </c>
      <c r="H701" s="5" t="s">
        <v>288</v>
      </c>
      <c r="I701" s="5">
        <v>633.0</v>
      </c>
      <c r="J701" s="5" t="s">
        <v>289</v>
      </c>
      <c r="K701" s="5" t="s">
        <v>25</v>
      </c>
      <c r="M701" s="5">
        <v>100.0</v>
      </c>
    </row>
    <row r="702">
      <c r="A702" s="5" t="s">
        <v>2854</v>
      </c>
      <c r="D702" s="112"/>
      <c r="E702" s="90" t="s">
        <v>726</v>
      </c>
      <c r="F702" s="5">
        <v>1994.0</v>
      </c>
      <c r="G702" s="5" t="s">
        <v>287</v>
      </c>
      <c r="H702" s="5" t="s">
        <v>288</v>
      </c>
      <c r="I702" s="5">
        <v>633.0</v>
      </c>
      <c r="J702" s="5" t="s">
        <v>289</v>
      </c>
      <c r="K702" s="5" t="s">
        <v>25</v>
      </c>
      <c r="M702" s="5">
        <v>100.0</v>
      </c>
    </row>
    <row r="703">
      <c r="A703" s="5" t="s">
        <v>2854</v>
      </c>
      <c r="D703" s="112"/>
      <c r="E703" s="90" t="s">
        <v>727</v>
      </c>
      <c r="F703" s="5">
        <v>1994.0</v>
      </c>
      <c r="G703" s="5" t="s">
        <v>287</v>
      </c>
      <c r="H703" s="5" t="s">
        <v>288</v>
      </c>
      <c r="I703" s="5">
        <v>633.0</v>
      </c>
      <c r="J703" s="5" t="s">
        <v>289</v>
      </c>
      <c r="K703" s="5" t="s">
        <v>25</v>
      </c>
      <c r="M703" s="5">
        <v>100.0</v>
      </c>
    </row>
    <row r="704">
      <c r="A704" s="5" t="s">
        <v>2854</v>
      </c>
      <c r="D704" s="112"/>
      <c r="E704" s="90" t="s">
        <v>728</v>
      </c>
      <c r="F704" s="5">
        <v>1994.0</v>
      </c>
      <c r="G704" s="5" t="s">
        <v>287</v>
      </c>
      <c r="H704" s="5" t="s">
        <v>288</v>
      </c>
      <c r="I704" s="5">
        <v>633.0</v>
      </c>
      <c r="J704" s="5" t="s">
        <v>289</v>
      </c>
      <c r="K704" s="5" t="s">
        <v>25</v>
      </c>
      <c r="M704" s="5">
        <v>100.0</v>
      </c>
    </row>
    <row r="705">
      <c r="A705" s="5" t="s">
        <v>2854</v>
      </c>
      <c r="D705" s="112"/>
      <c r="E705" s="90" t="s">
        <v>729</v>
      </c>
      <c r="F705" s="5">
        <v>1994.0</v>
      </c>
      <c r="G705" s="5" t="s">
        <v>287</v>
      </c>
      <c r="H705" s="5" t="s">
        <v>288</v>
      </c>
      <c r="I705" s="5">
        <v>633.0</v>
      </c>
      <c r="J705" s="5" t="s">
        <v>289</v>
      </c>
      <c r="K705" s="5" t="s">
        <v>25</v>
      </c>
      <c r="M705" s="5">
        <v>100.0</v>
      </c>
    </row>
    <row r="706">
      <c r="A706" s="5" t="s">
        <v>2854</v>
      </c>
      <c r="D706" s="112"/>
      <c r="E706" s="90" t="s">
        <v>730</v>
      </c>
      <c r="F706" s="5">
        <v>1994.0</v>
      </c>
      <c r="G706" s="5" t="s">
        <v>287</v>
      </c>
      <c r="H706" s="5" t="s">
        <v>288</v>
      </c>
      <c r="I706" s="5">
        <v>633.0</v>
      </c>
      <c r="J706" s="5" t="s">
        <v>289</v>
      </c>
      <c r="K706" s="5" t="s">
        <v>25</v>
      </c>
      <c r="M706" s="5">
        <v>100.0</v>
      </c>
    </row>
    <row r="707">
      <c r="A707" s="5" t="s">
        <v>2854</v>
      </c>
      <c r="D707" s="90" t="s">
        <v>21</v>
      </c>
      <c r="E707" s="90" t="s">
        <v>731</v>
      </c>
      <c r="F707" s="5">
        <v>1994.0</v>
      </c>
      <c r="G707" s="5" t="s">
        <v>287</v>
      </c>
      <c r="H707" s="5" t="s">
        <v>288</v>
      </c>
      <c r="I707" s="5">
        <v>633.0</v>
      </c>
      <c r="J707" s="5" t="s">
        <v>289</v>
      </c>
      <c r="K707" s="5" t="s">
        <v>25</v>
      </c>
      <c r="M707" s="5">
        <v>100.0</v>
      </c>
    </row>
    <row r="708">
      <c r="A708" s="5" t="s">
        <v>2854</v>
      </c>
      <c r="D708" s="90" t="s">
        <v>21</v>
      </c>
      <c r="E708" s="90" t="s">
        <v>732</v>
      </c>
      <c r="F708" s="5">
        <v>1994.0</v>
      </c>
      <c r="G708" s="5" t="s">
        <v>287</v>
      </c>
      <c r="H708" s="5" t="s">
        <v>288</v>
      </c>
      <c r="I708" s="5">
        <v>633.0</v>
      </c>
      <c r="J708" s="5" t="s">
        <v>289</v>
      </c>
      <c r="K708" s="5" t="s">
        <v>25</v>
      </c>
      <c r="M708" s="5">
        <v>100.0</v>
      </c>
    </row>
    <row r="709">
      <c r="A709" s="5" t="s">
        <v>2854</v>
      </c>
      <c r="D709" s="90" t="s">
        <v>21</v>
      </c>
      <c r="E709" s="90" t="s">
        <v>733</v>
      </c>
      <c r="F709" s="5">
        <v>1994.0</v>
      </c>
      <c r="G709" s="5" t="s">
        <v>287</v>
      </c>
      <c r="H709" s="5" t="s">
        <v>288</v>
      </c>
      <c r="I709" s="5">
        <v>633.0</v>
      </c>
      <c r="J709" s="5" t="s">
        <v>289</v>
      </c>
      <c r="K709" s="5" t="s">
        <v>25</v>
      </c>
      <c r="M709" s="5">
        <v>100.0</v>
      </c>
    </row>
    <row r="710">
      <c r="A710" s="5" t="s">
        <v>2854</v>
      </c>
      <c r="D710" s="90" t="s">
        <v>21</v>
      </c>
      <c r="E710" s="90" t="s">
        <v>734</v>
      </c>
      <c r="F710" s="5">
        <v>1994.0</v>
      </c>
      <c r="G710" s="5" t="s">
        <v>287</v>
      </c>
      <c r="H710" s="5" t="s">
        <v>288</v>
      </c>
      <c r="I710" s="5">
        <v>633.0</v>
      </c>
      <c r="J710" s="5" t="s">
        <v>289</v>
      </c>
      <c r="K710" s="5" t="s">
        <v>25</v>
      </c>
      <c r="M710" s="5">
        <v>100.0</v>
      </c>
    </row>
    <row r="711">
      <c r="A711" s="5" t="s">
        <v>2854</v>
      </c>
      <c r="D711" s="90" t="s">
        <v>21</v>
      </c>
      <c r="E711" s="90" t="s">
        <v>735</v>
      </c>
      <c r="F711" s="5">
        <v>1994.0</v>
      </c>
      <c r="G711" s="5" t="s">
        <v>287</v>
      </c>
      <c r="H711" s="5" t="s">
        <v>288</v>
      </c>
      <c r="I711" s="5">
        <v>633.0</v>
      </c>
      <c r="J711" s="5" t="s">
        <v>289</v>
      </c>
      <c r="K711" s="5" t="s">
        <v>25</v>
      </c>
      <c r="M711" s="5">
        <v>100.0</v>
      </c>
    </row>
    <row r="712">
      <c r="A712" s="5" t="s">
        <v>2854</v>
      </c>
      <c r="D712" s="90" t="s">
        <v>21</v>
      </c>
      <c r="E712" s="90" t="s">
        <v>736</v>
      </c>
      <c r="F712" s="5">
        <v>1994.0</v>
      </c>
      <c r="G712" s="5" t="s">
        <v>287</v>
      </c>
      <c r="H712" s="5" t="s">
        <v>288</v>
      </c>
      <c r="I712" s="5">
        <v>633.0</v>
      </c>
      <c r="J712" s="5" t="s">
        <v>289</v>
      </c>
      <c r="K712" s="5" t="s">
        <v>25</v>
      </c>
      <c r="M712" s="5">
        <v>100.0</v>
      </c>
    </row>
    <row r="713">
      <c r="A713" s="5" t="s">
        <v>2854</v>
      </c>
      <c r="D713" s="90" t="s">
        <v>21</v>
      </c>
      <c r="E713" s="90" t="s">
        <v>737</v>
      </c>
      <c r="F713" s="5">
        <v>1994.0</v>
      </c>
      <c r="G713" s="5" t="s">
        <v>287</v>
      </c>
      <c r="H713" s="5" t="s">
        <v>288</v>
      </c>
      <c r="I713" s="5">
        <v>633.0</v>
      </c>
      <c r="J713" s="5" t="s">
        <v>289</v>
      </c>
      <c r="K713" s="5" t="s">
        <v>25</v>
      </c>
      <c r="M713" s="5">
        <v>100.0</v>
      </c>
    </row>
    <row r="714">
      <c r="A714" s="5" t="s">
        <v>2854</v>
      </c>
      <c r="D714" s="90" t="s">
        <v>21</v>
      </c>
      <c r="E714" s="90" t="s">
        <v>738</v>
      </c>
      <c r="F714" s="5">
        <v>1994.0</v>
      </c>
      <c r="G714" s="5" t="s">
        <v>287</v>
      </c>
      <c r="H714" s="5" t="s">
        <v>288</v>
      </c>
      <c r="I714" s="5">
        <v>633.0</v>
      </c>
      <c r="J714" s="5" t="s">
        <v>289</v>
      </c>
      <c r="K714" s="5" t="s">
        <v>25</v>
      </c>
      <c r="M714" s="5">
        <v>100.0</v>
      </c>
    </row>
    <row r="715">
      <c r="A715" s="89" t="str">
        <f t="shared" ref="A715:A717" si="30">A714+1</f>
        <v>#VALUE!</v>
      </c>
      <c r="B715" s="5"/>
      <c r="C715" s="5"/>
      <c r="D715" s="90" t="s">
        <v>66</v>
      </c>
      <c r="E715" s="90" t="s">
        <v>739</v>
      </c>
      <c r="F715" s="5">
        <v>2018.0</v>
      </c>
      <c r="G715" s="5" t="s">
        <v>413</v>
      </c>
      <c r="H715" s="5" t="s">
        <v>58</v>
      </c>
      <c r="I715" s="5">
        <v>100.0</v>
      </c>
      <c r="K715" s="5" t="s">
        <v>68</v>
      </c>
      <c r="M715" s="5">
        <v>115.0</v>
      </c>
    </row>
    <row r="716">
      <c r="A716" s="89" t="str">
        <f t="shared" si="30"/>
        <v>#VALUE!</v>
      </c>
      <c r="B716" s="5"/>
      <c r="C716" s="5"/>
      <c r="D716" s="90" t="s">
        <v>21</v>
      </c>
      <c r="E716" s="90" t="s">
        <v>740</v>
      </c>
      <c r="F716" s="5">
        <v>2020.0</v>
      </c>
      <c r="G716" s="5" t="s">
        <v>23</v>
      </c>
      <c r="H716" s="5" t="s">
        <v>49</v>
      </c>
      <c r="I716" s="5">
        <v>150.0</v>
      </c>
      <c r="J716" s="5" t="s">
        <v>506</v>
      </c>
      <c r="K716" s="5" t="s">
        <v>30</v>
      </c>
      <c r="M716" s="5">
        <v>120.0</v>
      </c>
    </row>
    <row r="717">
      <c r="A717" s="89" t="str">
        <f t="shared" si="30"/>
        <v>#VALUE!</v>
      </c>
      <c r="B717" s="5"/>
      <c r="C717" s="5"/>
      <c r="D717" s="90" t="s">
        <v>66</v>
      </c>
      <c r="E717" s="90" t="s">
        <v>741</v>
      </c>
      <c r="F717" s="5">
        <v>2018.0</v>
      </c>
      <c r="G717" s="5" t="s">
        <v>742</v>
      </c>
      <c r="H717" s="5" t="s">
        <v>58</v>
      </c>
      <c r="I717" s="5">
        <v>17.0</v>
      </c>
      <c r="J717" s="5" t="s">
        <v>743</v>
      </c>
      <c r="K717" s="5" t="s">
        <v>68</v>
      </c>
      <c r="M717" s="5">
        <v>125.0</v>
      </c>
    </row>
    <row r="718">
      <c r="A718" s="5">
        <v>12080.0</v>
      </c>
      <c r="D718" s="90" t="s">
        <v>21</v>
      </c>
      <c r="E718" s="90" t="s">
        <v>744</v>
      </c>
      <c r="F718" s="5">
        <v>2019.0</v>
      </c>
      <c r="G718" s="5" t="s">
        <v>83</v>
      </c>
      <c r="H718" s="5" t="s">
        <v>36</v>
      </c>
      <c r="I718" s="5" t="s">
        <v>745</v>
      </c>
      <c r="J718" s="5" t="s">
        <v>746</v>
      </c>
      <c r="K718" s="5" t="s">
        <v>30</v>
      </c>
      <c r="M718" s="5">
        <v>125.0</v>
      </c>
    </row>
    <row r="719">
      <c r="A719" s="5">
        <v>12081.0</v>
      </c>
      <c r="D719" s="90" t="s">
        <v>21</v>
      </c>
      <c r="E719" s="90" t="s">
        <v>747</v>
      </c>
      <c r="F719" s="5">
        <v>2019.0</v>
      </c>
      <c r="G719" s="5" t="s">
        <v>83</v>
      </c>
      <c r="H719" s="5" t="s">
        <v>36</v>
      </c>
      <c r="I719" s="5" t="s">
        <v>745</v>
      </c>
      <c r="J719" s="5" t="s">
        <v>746</v>
      </c>
      <c r="K719" s="5" t="s">
        <v>30</v>
      </c>
      <c r="M719" s="5">
        <v>125.0</v>
      </c>
    </row>
    <row r="720">
      <c r="A720" s="5">
        <v>12082.0</v>
      </c>
      <c r="D720" s="90" t="s">
        <v>21</v>
      </c>
      <c r="E720" s="90" t="s">
        <v>748</v>
      </c>
      <c r="F720" s="5">
        <v>2019.0</v>
      </c>
      <c r="G720" s="5" t="s">
        <v>83</v>
      </c>
      <c r="H720" s="5" t="s">
        <v>36</v>
      </c>
      <c r="I720" s="5" t="s">
        <v>745</v>
      </c>
      <c r="J720" s="5" t="s">
        <v>746</v>
      </c>
      <c r="K720" s="5" t="s">
        <v>30</v>
      </c>
      <c r="M720" s="5">
        <v>125.0</v>
      </c>
    </row>
    <row r="721">
      <c r="A721" s="5">
        <v>12083.0</v>
      </c>
      <c r="D721" s="90" t="s">
        <v>21</v>
      </c>
      <c r="E721" s="90" t="s">
        <v>749</v>
      </c>
      <c r="F721" s="5">
        <v>2019.0</v>
      </c>
      <c r="G721" s="5" t="s">
        <v>83</v>
      </c>
      <c r="H721" s="5" t="s">
        <v>36</v>
      </c>
      <c r="I721" s="5" t="s">
        <v>745</v>
      </c>
      <c r="J721" s="5" t="s">
        <v>746</v>
      </c>
      <c r="K721" s="5" t="s">
        <v>30</v>
      </c>
      <c r="M721" s="5">
        <v>125.0</v>
      </c>
    </row>
    <row r="722">
      <c r="A722" s="5">
        <v>12084.0</v>
      </c>
      <c r="D722" s="90" t="s">
        <v>21</v>
      </c>
      <c r="E722" s="90" t="s">
        <v>750</v>
      </c>
      <c r="F722" s="5">
        <v>2019.0</v>
      </c>
      <c r="G722" s="5" t="s">
        <v>83</v>
      </c>
      <c r="H722" s="5" t="s">
        <v>36</v>
      </c>
      <c r="I722" s="5" t="s">
        <v>745</v>
      </c>
      <c r="J722" s="5" t="s">
        <v>746</v>
      </c>
      <c r="K722" s="5" t="s">
        <v>30</v>
      </c>
      <c r="M722" s="5">
        <v>125.0</v>
      </c>
    </row>
    <row r="723">
      <c r="A723" s="5">
        <v>12085.0</v>
      </c>
      <c r="D723" s="90" t="s">
        <v>21</v>
      </c>
      <c r="E723" s="90" t="s">
        <v>751</v>
      </c>
      <c r="F723" s="5">
        <v>2019.0</v>
      </c>
      <c r="G723" s="5" t="s">
        <v>83</v>
      </c>
      <c r="H723" s="5" t="s">
        <v>36</v>
      </c>
      <c r="I723" s="5" t="s">
        <v>745</v>
      </c>
      <c r="J723" s="5" t="s">
        <v>746</v>
      </c>
      <c r="K723" s="5" t="s">
        <v>30</v>
      </c>
      <c r="M723" s="5">
        <v>125.0</v>
      </c>
    </row>
    <row r="724">
      <c r="A724" s="5">
        <v>12086.0</v>
      </c>
      <c r="D724" s="90" t="s">
        <v>21</v>
      </c>
      <c r="E724" s="90" t="s">
        <v>752</v>
      </c>
      <c r="F724" s="5">
        <v>2019.0</v>
      </c>
      <c r="G724" s="5" t="s">
        <v>83</v>
      </c>
      <c r="H724" s="5" t="s">
        <v>36</v>
      </c>
      <c r="I724" s="5" t="s">
        <v>745</v>
      </c>
      <c r="J724" s="5" t="s">
        <v>746</v>
      </c>
      <c r="K724" s="5" t="s">
        <v>30</v>
      </c>
      <c r="M724" s="5">
        <v>125.0</v>
      </c>
    </row>
    <row r="725">
      <c r="A725" s="89">
        <f>A724+1</f>
        <v>12087</v>
      </c>
      <c r="B725" s="5"/>
      <c r="C725" s="5"/>
      <c r="D725" s="90" t="s">
        <v>66</v>
      </c>
      <c r="E725" s="90" t="s">
        <v>753</v>
      </c>
      <c r="F725" s="5">
        <v>2010.0</v>
      </c>
      <c r="G725" s="5" t="s">
        <v>415</v>
      </c>
      <c r="H725" s="5" t="s">
        <v>754</v>
      </c>
      <c r="I725" s="5">
        <v>221.0</v>
      </c>
      <c r="J725" s="5" t="s">
        <v>755</v>
      </c>
      <c r="K725" s="5" t="s">
        <v>467</v>
      </c>
      <c r="M725" s="5">
        <v>150.0</v>
      </c>
    </row>
    <row r="726">
      <c r="A726" s="5" t="s">
        <v>2854</v>
      </c>
      <c r="D726" s="90" t="s">
        <v>66</v>
      </c>
      <c r="E726" s="90" t="s">
        <v>756</v>
      </c>
      <c r="F726" s="5">
        <v>2019.0</v>
      </c>
      <c r="G726" s="5" t="s">
        <v>172</v>
      </c>
      <c r="H726" s="5" t="s">
        <v>241</v>
      </c>
      <c r="I726" s="5" t="s">
        <v>757</v>
      </c>
      <c r="J726" s="5" t="s">
        <v>758</v>
      </c>
      <c r="K726" s="5" t="s">
        <v>244</v>
      </c>
      <c r="M726" s="5">
        <v>150.0</v>
      </c>
    </row>
    <row r="727">
      <c r="A727" s="5" t="s">
        <v>2854</v>
      </c>
      <c r="D727" s="90" t="s">
        <v>149</v>
      </c>
      <c r="E727" s="90" t="s">
        <v>759</v>
      </c>
      <c r="F727" s="5">
        <v>1993.0</v>
      </c>
      <c r="G727" s="5" t="s">
        <v>62</v>
      </c>
      <c r="H727" s="5" t="s">
        <v>145</v>
      </c>
      <c r="I727" s="5">
        <v>98.0</v>
      </c>
      <c r="J727" s="5" t="s">
        <v>105</v>
      </c>
      <c r="K727" s="5" t="s">
        <v>155</v>
      </c>
      <c r="M727" s="5">
        <v>150.0</v>
      </c>
    </row>
    <row r="728">
      <c r="A728" s="89" t="str">
        <f>'Drop 1 Football'!A440+1</f>
        <v>#VALUE!</v>
      </c>
      <c r="B728" s="5"/>
      <c r="C728" s="5"/>
      <c r="D728" s="90" t="s">
        <v>66</v>
      </c>
      <c r="E728" s="90" t="s">
        <v>761</v>
      </c>
      <c r="F728" s="5">
        <v>2018.0</v>
      </c>
      <c r="G728" s="5" t="s">
        <v>415</v>
      </c>
      <c r="H728" s="5" t="s">
        <v>407</v>
      </c>
      <c r="I728" s="5" t="s">
        <v>652</v>
      </c>
      <c r="K728" s="5" t="s">
        <v>68</v>
      </c>
      <c r="M728" s="5">
        <v>175.0</v>
      </c>
    </row>
    <row r="729">
      <c r="A729" s="89" t="str">
        <f>A728+1</f>
        <v>#VALUE!</v>
      </c>
      <c r="B729" s="5"/>
      <c r="C729" s="5"/>
      <c r="D729" s="90" t="s">
        <v>21</v>
      </c>
      <c r="E729" s="90" t="s">
        <v>762</v>
      </c>
      <c r="F729" s="5">
        <v>1993.0</v>
      </c>
      <c r="G729" s="5" t="s">
        <v>234</v>
      </c>
      <c r="H729" s="5" t="s">
        <v>145</v>
      </c>
      <c r="K729" s="5" t="s">
        <v>763</v>
      </c>
      <c r="M729" s="5">
        <v>200.0</v>
      </c>
    </row>
    <row r="730">
      <c r="A730" s="5" t="s">
        <v>2854</v>
      </c>
      <c r="D730" s="90" t="s">
        <v>66</v>
      </c>
      <c r="E730" s="90" t="s">
        <v>764</v>
      </c>
      <c r="F730" s="5">
        <v>2018.0</v>
      </c>
      <c r="G730" s="5" t="s">
        <v>415</v>
      </c>
      <c r="H730" s="5" t="s">
        <v>407</v>
      </c>
      <c r="I730" s="5" t="s">
        <v>679</v>
      </c>
      <c r="J730" s="5" t="s">
        <v>34</v>
      </c>
      <c r="K730" s="5" t="s">
        <v>68</v>
      </c>
      <c r="M730" s="5">
        <v>200.0</v>
      </c>
    </row>
    <row r="731">
      <c r="A731" s="89" t="str">
        <f>A730+1</f>
        <v>#VALUE!</v>
      </c>
      <c r="B731" s="5"/>
      <c r="C731" s="5"/>
      <c r="D731" s="90" t="s">
        <v>66</v>
      </c>
      <c r="E731" s="90" t="s">
        <v>765</v>
      </c>
      <c r="F731" s="5">
        <v>2018.0</v>
      </c>
      <c r="G731" s="5" t="s">
        <v>505</v>
      </c>
      <c r="H731" s="5" t="s">
        <v>58</v>
      </c>
      <c r="I731" s="5">
        <v>1.0</v>
      </c>
      <c r="J731" s="5" t="s">
        <v>506</v>
      </c>
      <c r="K731" s="5" t="s">
        <v>68</v>
      </c>
      <c r="M731" s="5">
        <v>225.0</v>
      </c>
    </row>
    <row r="732">
      <c r="A732" s="5" t="s">
        <v>2854</v>
      </c>
      <c r="D732" s="90" t="s">
        <v>21</v>
      </c>
      <c r="E732" s="90" t="s">
        <v>766</v>
      </c>
      <c r="F732" s="5">
        <v>1976.0</v>
      </c>
      <c r="G732" s="5" t="s">
        <v>712</v>
      </c>
      <c r="H732" s="5" t="s">
        <v>713</v>
      </c>
      <c r="I732" s="5">
        <v>316.0</v>
      </c>
      <c r="J732" s="5" t="s">
        <v>243</v>
      </c>
      <c r="K732" s="5" t="s">
        <v>25</v>
      </c>
      <c r="M732" s="5">
        <v>230.0</v>
      </c>
    </row>
    <row r="733">
      <c r="A733" s="5" t="s">
        <v>2854</v>
      </c>
      <c r="D733" s="90" t="s">
        <v>21</v>
      </c>
      <c r="E733" s="90" t="s">
        <v>767</v>
      </c>
      <c r="F733" s="5">
        <v>1976.0</v>
      </c>
      <c r="G733" s="5" t="s">
        <v>712</v>
      </c>
      <c r="H733" s="5" t="s">
        <v>713</v>
      </c>
      <c r="I733" s="5">
        <v>316.0</v>
      </c>
      <c r="J733" s="5" t="s">
        <v>243</v>
      </c>
      <c r="K733" s="5" t="s">
        <v>25</v>
      </c>
      <c r="M733" s="5">
        <v>230.0</v>
      </c>
    </row>
    <row r="734">
      <c r="A734" s="5" t="s">
        <v>2854</v>
      </c>
      <c r="D734" s="90" t="s">
        <v>21</v>
      </c>
      <c r="E734" s="90" t="s">
        <v>768</v>
      </c>
      <c r="F734" s="5">
        <v>1976.0</v>
      </c>
      <c r="G734" s="5" t="s">
        <v>712</v>
      </c>
      <c r="H734" s="5" t="s">
        <v>713</v>
      </c>
      <c r="I734" s="5">
        <v>316.0</v>
      </c>
      <c r="J734" s="5" t="s">
        <v>243</v>
      </c>
      <c r="K734" s="5" t="s">
        <v>25</v>
      </c>
      <c r="M734" s="5">
        <v>230.0</v>
      </c>
    </row>
    <row r="735">
      <c r="A735" s="5" t="s">
        <v>2854</v>
      </c>
      <c r="D735" s="90" t="s">
        <v>21</v>
      </c>
      <c r="E735" s="90" t="s">
        <v>769</v>
      </c>
      <c r="F735" s="5">
        <v>1976.0</v>
      </c>
      <c r="G735" s="5" t="s">
        <v>712</v>
      </c>
      <c r="H735" s="5" t="s">
        <v>713</v>
      </c>
      <c r="I735" s="5">
        <v>316.0</v>
      </c>
      <c r="J735" s="5" t="s">
        <v>243</v>
      </c>
      <c r="K735" s="5" t="s">
        <v>25</v>
      </c>
      <c r="M735" s="5">
        <v>230.0</v>
      </c>
    </row>
    <row r="736">
      <c r="A736" s="5" t="s">
        <v>2854</v>
      </c>
      <c r="D736" s="90" t="s">
        <v>21</v>
      </c>
      <c r="E736" s="90" t="s">
        <v>770</v>
      </c>
      <c r="F736" s="5">
        <v>1976.0</v>
      </c>
      <c r="G736" s="5" t="s">
        <v>712</v>
      </c>
      <c r="H736" s="5" t="s">
        <v>713</v>
      </c>
      <c r="I736" s="5">
        <v>316.0</v>
      </c>
      <c r="J736" s="5" t="s">
        <v>243</v>
      </c>
      <c r="K736" s="5" t="s">
        <v>25</v>
      </c>
      <c r="M736" s="5">
        <v>230.0</v>
      </c>
    </row>
    <row r="737">
      <c r="A737" s="5" t="s">
        <v>2854</v>
      </c>
      <c r="D737" s="90" t="s">
        <v>21</v>
      </c>
      <c r="E737" s="90" t="s">
        <v>771</v>
      </c>
      <c r="F737" s="5">
        <v>1976.0</v>
      </c>
      <c r="G737" s="5" t="s">
        <v>712</v>
      </c>
      <c r="H737" s="5" t="s">
        <v>713</v>
      </c>
      <c r="I737" s="5">
        <v>316.0</v>
      </c>
      <c r="J737" s="5" t="s">
        <v>243</v>
      </c>
      <c r="K737" s="5" t="s">
        <v>25</v>
      </c>
      <c r="M737" s="5">
        <v>230.0</v>
      </c>
    </row>
    <row r="738">
      <c r="A738" s="5" t="s">
        <v>2854</v>
      </c>
      <c r="D738" s="90" t="s">
        <v>21</v>
      </c>
      <c r="E738" s="90" t="s">
        <v>772</v>
      </c>
      <c r="F738" s="5">
        <v>1976.0</v>
      </c>
      <c r="G738" s="5" t="s">
        <v>712</v>
      </c>
      <c r="H738" s="5" t="s">
        <v>713</v>
      </c>
      <c r="I738" s="5">
        <v>316.0</v>
      </c>
      <c r="J738" s="5" t="s">
        <v>243</v>
      </c>
      <c r="K738" s="5" t="s">
        <v>25</v>
      </c>
      <c r="M738" s="5">
        <v>230.0</v>
      </c>
    </row>
    <row r="739">
      <c r="A739" s="5" t="s">
        <v>2854</v>
      </c>
      <c r="D739" s="90" t="s">
        <v>21</v>
      </c>
      <c r="E739" s="90" t="s">
        <v>773</v>
      </c>
      <c r="F739" s="5">
        <v>1976.0</v>
      </c>
      <c r="G739" s="5" t="s">
        <v>712</v>
      </c>
      <c r="H739" s="5" t="s">
        <v>713</v>
      </c>
      <c r="I739" s="5">
        <v>316.0</v>
      </c>
      <c r="J739" s="5" t="s">
        <v>243</v>
      </c>
      <c r="K739" s="5" t="s">
        <v>25</v>
      </c>
      <c r="M739" s="5">
        <v>230.0</v>
      </c>
    </row>
    <row r="740">
      <c r="A740" s="89">
        <f>'Drop 1 BBALL'!A168+1</f>
        <v>11842</v>
      </c>
      <c r="B740" s="5"/>
      <c r="C740" s="5"/>
      <c r="D740" s="90" t="s">
        <v>66</v>
      </c>
      <c r="E740" s="90" t="s">
        <v>774</v>
      </c>
      <c r="F740" s="106">
        <v>2018.0</v>
      </c>
      <c r="G740" s="106" t="s">
        <v>151</v>
      </c>
      <c r="H740" s="107" t="s">
        <v>58</v>
      </c>
      <c r="I740" s="106" t="s">
        <v>775</v>
      </c>
      <c r="J740" s="106" t="s">
        <v>776</v>
      </c>
      <c r="K740" s="106" t="s">
        <v>68</v>
      </c>
      <c r="M740" s="5">
        <v>275.0</v>
      </c>
    </row>
    <row r="741">
      <c r="A741" s="89">
        <f t="shared" ref="A741:A742" si="31">A740+1</f>
        <v>11843</v>
      </c>
      <c r="B741" s="5"/>
      <c r="C741" s="5"/>
      <c r="D741" s="90" t="s">
        <v>66</v>
      </c>
      <c r="E741" s="90" t="s">
        <v>777</v>
      </c>
      <c r="F741" s="106">
        <v>2020.0</v>
      </c>
      <c r="G741" s="106" t="s">
        <v>413</v>
      </c>
      <c r="H741" s="107" t="s">
        <v>696</v>
      </c>
      <c r="I741" s="106" t="s">
        <v>778</v>
      </c>
      <c r="J741" s="106" t="s">
        <v>779</v>
      </c>
      <c r="K741" s="106" t="s">
        <v>780</v>
      </c>
      <c r="M741" s="5">
        <v>300.0</v>
      </c>
    </row>
    <row r="742">
      <c r="A742" s="89">
        <f t="shared" si="31"/>
        <v>11844</v>
      </c>
      <c r="B742" s="5"/>
      <c r="C742" s="5"/>
      <c r="D742" s="90" t="s">
        <v>21</v>
      </c>
      <c r="E742" s="90" t="s">
        <v>781</v>
      </c>
      <c r="F742" s="5">
        <v>2000.0</v>
      </c>
      <c r="G742" s="5" t="s">
        <v>782</v>
      </c>
      <c r="H742" s="5" t="s">
        <v>783</v>
      </c>
      <c r="I742" s="5" t="s">
        <v>784</v>
      </c>
      <c r="J742" s="5" t="s">
        <v>785</v>
      </c>
      <c r="K742" s="5" t="s">
        <v>72</v>
      </c>
      <c r="M742" s="5">
        <v>300.0</v>
      </c>
    </row>
    <row r="743">
      <c r="A743" s="89">
        <f>'Drop 1 Football'!A530+1</f>
        <v>12417</v>
      </c>
      <c r="D743" s="90" t="s">
        <v>66</v>
      </c>
      <c r="E743" s="5">
        <v>8262732.0</v>
      </c>
      <c r="F743" s="5">
        <v>2019.0</v>
      </c>
      <c r="G743" s="5" t="s">
        <v>786</v>
      </c>
      <c r="H743" s="5" t="s">
        <v>70</v>
      </c>
      <c r="J743" s="5" t="s">
        <v>787</v>
      </c>
      <c r="K743" s="5" t="s">
        <v>467</v>
      </c>
      <c r="M743" s="5">
        <v>300.0</v>
      </c>
    </row>
    <row r="744">
      <c r="A744" s="89" t="str">
        <f>'Drop 1 Football'!A417+1</f>
        <v>#VALUE!</v>
      </c>
      <c r="B744" s="5"/>
      <c r="C744" s="5"/>
      <c r="D744" s="90" t="s">
        <v>21</v>
      </c>
      <c r="E744" s="90" t="s">
        <v>788</v>
      </c>
      <c r="F744" s="5">
        <v>2019.0</v>
      </c>
      <c r="G744" s="5" t="s">
        <v>789</v>
      </c>
      <c r="H744" s="5" t="s">
        <v>36</v>
      </c>
      <c r="I744" s="5">
        <v>100.0</v>
      </c>
      <c r="J744" s="5" t="s">
        <v>790</v>
      </c>
      <c r="K744" s="5" t="s">
        <v>30</v>
      </c>
      <c r="M744" s="5">
        <v>350.0</v>
      </c>
    </row>
    <row r="745">
      <c r="A745" s="89" t="str">
        <f t="shared" ref="A745:A748" si="32">A744+1</f>
        <v>#VALUE!</v>
      </c>
      <c r="B745" s="5"/>
      <c r="C745" s="5"/>
      <c r="D745" s="90" t="s">
        <v>21</v>
      </c>
      <c r="E745" s="90" t="s">
        <v>791</v>
      </c>
      <c r="F745" s="5">
        <v>2019.0</v>
      </c>
      <c r="G745" s="5" t="s">
        <v>789</v>
      </c>
      <c r="H745" s="5" t="s">
        <v>36</v>
      </c>
      <c r="I745" s="5">
        <v>100.0</v>
      </c>
      <c r="J745" s="5" t="s">
        <v>790</v>
      </c>
      <c r="K745" s="5" t="s">
        <v>30</v>
      </c>
      <c r="M745" s="5">
        <v>350.0</v>
      </c>
    </row>
    <row r="746">
      <c r="A746" s="89" t="str">
        <f t="shared" si="32"/>
        <v>#VALUE!</v>
      </c>
      <c r="B746" s="5"/>
      <c r="C746" s="5"/>
      <c r="D746" s="90" t="s">
        <v>21</v>
      </c>
      <c r="E746" s="90" t="s">
        <v>792</v>
      </c>
      <c r="F746" s="5">
        <v>2019.0</v>
      </c>
      <c r="G746" s="5" t="s">
        <v>789</v>
      </c>
      <c r="H746" s="5" t="s">
        <v>36</v>
      </c>
      <c r="I746" s="5">
        <v>100.0</v>
      </c>
      <c r="J746" s="5" t="s">
        <v>790</v>
      </c>
      <c r="K746" s="5" t="s">
        <v>30</v>
      </c>
      <c r="M746" s="5">
        <v>350.0</v>
      </c>
    </row>
    <row r="747">
      <c r="A747" s="89" t="str">
        <f t="shared" si="32"/>
        <v>#VALUE!</v>
      </c>
      <c r="B747" s="5"/>
      <c r="C747" s="5"/>
      <c r="D747" s="90" t="s">
        <v>21</v>
      </c>
      <c r="E747" s="90" t="s">
        <v>793</v>
      </c>
      <c r="F747" s="5">
        <v>2019.0</v>
      </c>
      <c r="G747" s="5" t="s">
        <v>789</v>
      </c>
      <c r="H747" s="5" t="s">
        <v>36</v>
      </c>
      <c r="I747" s="5">
        <v>100.0</v>
      </c>
      <c r="J747" s="5" t="s">
        <v>790</v>
      </c>
      <c r="K747" s="5" t="s">
        <v>30</v>
      </c>
      <c r="M747" s="5">
        <v>350.0</v>
      </c>
    </row>
    <row r="748">
      <c r="A748" s="89" t="str">
        <f t="shared" si="32"/>
        <v>#VALUE!</v>
      </c>
      <c r="B748" s="5"/>
      <c r="C748" s="5"/>
      <c r="D748" s="90" t="s">
        <v>21</v>
      </c>
      <c r="E748" s="90" t="s">
        <v>794</v>
      </c>
      <c r="F748" s="134">
        <v>2020.0</v>
      </c>
      <c r="G748" s="134" t="s">
        <v>151</v>
      </c>
      <c r="H748" s="134" t="s">
        <v>659</v>
      </c>
      <c r="I748" s="134" t="s">
        <v>660</v>
      </c>
      <c r="J748" s="135"/>
      <c r="K748" s="99" t="s">
        <v>30</v>
      </c>
      <c r="M748" s="5">
        <v>400.0</v>
      </c>
    </row>
    <row r="749">
      <c r="A749" s="89" t="str">
        <f>'Drop 1 Football'!A441+1</f>
        <v>#VALUE!</v>
      </c>
      <c r="B749" s="5"/>
      <c r="C749" s="5"/>
      <c r="D749" s="90" t="s">
        <v>149</v>
      </c>
      <c r="E749" s="90" t="s">
        <v>795</v>
      </c>
      <c r="F749" s="5">
        <v>1993.0</v>
      </c>
      <c r="G749" s="5" t="s">
        <v>234</v>
      </c>
      <c r="H749" s="5" t="s">
        <v>145</v>
      </c>
      <c r="I749" s="5">
        <v>279.0</v>
      </c>
      <c r="K749" s="5" t="s">
        <v>796</v>
      </c>
      <c r="M749" s="5">
        <v>525.0</v>
      </c>
    </row>
    <row r="750">
      <c r="A750" s="89">
        <f>'Drop 1 Football'!A200+1</f>
        <v>10643</v>
      </c>
      <c r="B750" s="5"/>
      <c r="C750" s="5"/>
      <c r="D750" s="90" t="s">
        <v>66</v>
      </c>
      <c r="E750" s="90" t="s">
        <v>797</v>
      </c>
      <c r="F750" s="106">
        <v>2020.0</v>
      </c>
      <c r="G750" s="106" t="s">
        <v>544</v>
      </c>
      <c r="H750" s="107" t="s">
        <v>33</v>
      </c>
      <c r="I750" s="106" t="s">
        <v>798</v>
      </c>
      <c r="J750" s="106" t="s">
        <v>799</v>
      </c>
      <c r="K750" s="106" t="s">
        <v>68</v>
      </c>
      <c r="M750" s="5">
        <v>750.0</v>
      </c>
    </row>
    <row r="751">
      <c r="A751" s="89">
        <f>'Drop 1 Football'!A322+1</f>
        <v>12005</v>
      </c>
      <c r="B751" s="5"/>
      <c r="C751" s="5"/>
      <c r="D751" s="90" t="s">
        <v>21</v>
      </c>
      <c r="E751" s="90" t="s">
        <v>800</v>
      </c>
      <c r="F751" s="5">
        <v>2020.0</v>
      </c>
      <c r="G751" s="5" t="s">
        <v>39</v>
      </c>
      <c r="H751" s="5" t="s">
        <v>659</v>
      </c>
      <c r="I751" s="5" t="s">
        <v>801</v>
      </c>
      <c r="J751" s="5" t="s">
        <v>802</v>
      </c>
      <c r="K751" s="5" t="s">
        <v>803</v>
      </c>
      <c r="M751" s="5">
        <v>750.0</v>
      </c>
    </row>
    <row r="752">
      <c r="A752" s="143" t="s">
        <v>13</v>
      </c>
      <c r="B752" s="143"/>
      <c r="C752" s="143" t="s">
        <v>3071</v>
      </c>
      <c r="D752" s="144" t="s">
        <v>1</v>
      </c>
      <c r="E752" s="144" t="s">
        <v>2</v>
      </c>
      <c r="F752" s="143" t="s">
        <v>3</v>
      </c>
      <c r="G752" s="143" t="s">
        <v>4</v>
      </c>
      <c r="H752" s="143" t="s">
        <v>5</v>
      </c>
      <c r="I752" s="143" t="s">
        <v>6</v>
      </c>
      <c r="J752" s="143" t="s">
        <v>7</v>
      </c>
      <c r="K752" s="143" t="s">
        <v>8</v>
      </c>
      <c r="M752" s="5" t="s">
        <v>14</v>
      </c>
      <c r="N752" s="5" t="s">
        <v>1779</v>
      </c>
      <c r="O752" s="145" t="s">
        <v>1780</v>
      </c>
      <c r="P752" s="145" t="s">
        <v>1781</v>
      </c>
      <c r="Q752" s="145" t="s">
        <v>1782</v>
      </c>
      <c r="R752" s="81" t="s">
        <v>1783</v>
      </c>
    </row>
    <row r="753">
      <c r="O753" s="146">
        <f>counta(A754:A1985)</f>
        <v>2</v>
      </c>
      <c r="P753" s="147">
        <f>sum(M754:M1751)</f>
        <v>0</v>
      </c>
      <c r="Q753" s="146"/>
    </row>
    <row r="754">
      <c r="A754" s="213">
        <f t="shared" ref="A754:A755" si="33">A753+1</f>
        <v>1</v>
      </c>
      <c r="B754" s="152"/>
      <c r="C754" s="152"/>
      <c r="D754" s="154" t="s">
        <v>66</v>
      </c>
      <c r="E754" s="154" t="s">
        <v>4159</v>
      </c>
      <c r="F754" s="152">
        <v>2020.0</v>
      </c>
      <c r="G754" s="152" t="s">
        <v>23</v>
      </c>
      <c r="H754" s="220" t="s">
        <v>4160</v>
      </c>
      <c r="I754" s="152" t="s">
        <v>4161</v>
      </c>
      <c r="J754" s="152" t="s">
        <v>4162</v>
      </c>
      <c r="K754" s="152" t="s">
        <v>780</v>
      </c>
    </row>
    <row r="755">
      <c r="A755" s="213">
        <f t="shared" si="33"/>
        <v>2</v>
      </c>
      <c r="B755" s="152"/>
      <c r="C755" s="152"/>
      <c r="D755" s="154" t="s">
        <v>66</v>
      </c>
      <c r="E755" s="154" t="s">
        <v>4163</v>
      </c>
      <c r="F755" s="152">
        <v>2018.0</v>
      </c>
      <c r="G755" s="152" t="s">
        <v>413</v>
      </c>
      <c r="H755" s="152" t="s">
        <v>58</v>
      </c>
      <c r="I755" s="152">
        <v>100.0</v>
      </c>
      <c r="J755" s="153"/>
      <c r="K755" s="152" t="s">
        <v>244</v>
      </c>
    </row>
    <row r="756">
      <c r="A756" s="5"/>
      <c r="D756" s="90"/>
      <c r="E756" s="90"/>
      <c r="M756" s="5"/>
    </row>
  </sheetData>
  <conditionalFormatting sqref="K371:K383">
    <cfRule type="containsText" dxfId="0" priority="1" operator="containsText" text="football">
      <formula>NOT(ISERROR(SEARCH(("football"),(K371))))</formula>
    </cfRule>
  </conditionalFormatting>
  <conditionalFormatting sqref="K371:K383">
    <cfRule type="containsText" dxfId="1" priority="2" operator="containsText" text="baseball">
      <formula>NOT(ISERROR(SEARCH(("baseball"),(K371))))</formula>
    </cfRule>
  </conditionalFormatting>
  <conditionalFormatting sqref="K371:K383">
    <cfRule type="containsText" dxfId="2" priority="3" operator="containsText" text="basketball">
      <formula>NOT(ISERROR(SEARCH(("basketball"),(K371))))</formula>
    </cfRule>
  </conditionalFormatting>
  <conditionalFormatting sqref="K371:K383">
    <cfRule type="containsText" dxfId="3" priority="4" operator="containsText" text="pokemon">
      <formula>NOT(ISERROR(SEARCH(("pokemon"),(K371))))</formula>
    </cfRule>
  </conditionalFormatting>
  <drawing r:id="rId1"/>
</worksheet>
</file>